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Ex4.xml" ContentType="application/vnd.ms-office.chartex+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3.xml" ContentType="application/vnd.openxmlformats-officedocument.drawingml.chartshapes+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Ex5.xml" ContentType="application/vnd.ms-office.chartex+xml"/>
  <Override PartName="/xl/charts/style20.xml" ContentType="application/vnd.ms-office.chartstyle+xml"/>
  <Override PartName="/xl/charts/colors20.xml" ContentType="application/vnd.ms-office.chartcolorstyle+xml"/>
  <Override PartName="/xl/charts/chart16.xml" ContentType="application/vnd.openxmlformats-officedocument.drawingml.chart+xml"/>
  <Override PartName="/xl/charts/style21.xml" ContentType="application/vnd.ms-office.chartstyle+xml"/>
  <Override PartName="/xl/charts/colors21.xml" ContentType="application/vnd.ms-office.chartcolorstyle+xml"/>
  <Override PartName="/xl/charts/chart17.xml" ContentType="application/vnd.openxmlformats-officedocument.drawingml.chart+xml"/>
  <Override PartName="/xl/charts/style22.xml" ContentType="application/vnd.ms-office.chartstyle+xml"/>
  <Override PartName="/xl/charts/colors22.xml" ContentType="application/vnd.ms-office.chartcolorstyle+xml"/>
  <Override PartName="/xl/charts/chart18.xml" ContentType="application/vnd.openxmlformats-officedocument.drawingml.chart+xml"/>
  <Override PartName="/xl/charts/style23.xml" ContentType="application/vnd.ms-office.chartstyle+xml"/>
  <Override PartName="/xl/charts/colors23.xml" ContentType="application/vnd.ms-office.chartcolorstyle+xml"/>
  <Override PartName="/xl/charts/chart19.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maury\OneDrive\Desktop\New folder\ITVedant\New folder\New folder\"/>
    </mc:Choice>
  </mc:AlternateContent>
  <xr:revisionPtr revIDLastSave="0" documentId="13_ncr:1_{7461E269-7CAE-49FC-9AC9-529C9A9D5D85}" xr6:coauthVersionLast="47" xr6:coauthVersionMax="47" xr10:uidLastSave="{00000000-0000-0000-0000-000000000000}"/>
  <bookViews>
    <workbookView xWindow="-110" yWindow="-110" windowWidth="19420" windowHeight="11500" activeTab="3" xr2:uid="{00000000-000D-0000-FFFF-FFFF00000000}"/>
  </bookViews>
  <sheets>
    <sheet name="Sheet1" sheetId="4" r:id="rId1"/>
    <sheet name="Dataset" sheetId="1" r:id="rId2"/>
    <sheet name="Regional_mangers" sheetId="2" r:id="rId3"/>
    <sheet name="Dashboard" sheetId="5" r:id="rId4"/>
  </sheets>
  <definedNames>
    <definedName name="_xlchart.v1.0" hidden="1">Sheet1!$Y$22:$Y$26</definedName>
    <definedName name="_xlchart.v1.1" hidden="1">Sheet1!$Z$22:$Z$26</definedName>
    <definedName name="_xlchart.v1.8" hidden="1">Sheet1!$Y$22:$Y$26</definedName>
    <definedName name="_xlchart.v1.9" hidden="1">Sheet1!$Z$22:$Z$26</definedName>
    <definedName name="_xlchart.v2.2" hidden="1">Sheet1!$AH$14:$AH$17</definedName>
    <definedName name="_xlchart.v2.3" hidden="1">Sheet1!$AI$13</definedName>
    <definedName name="_xlchart.v2.4" hidden="1">Sheet1!$AI$14:$AI$17</definedName>
    <definedName name="_xlchart.v2.5" hidden="1">Sheet1!$AH$14:$AH$17</definedName>
    <definedName name="_xlchart.v2.6" hidden="1">Sheet1!$AI$13</definedName>
    <definedName name="_xlchart.v2.7" hidden="1">Sheet1!$AI$14:$AI$17</definedName>
    <definedName name="Regional_Managers">Table3[#All]</definedName>
    <definedName name="Slicer_Manager_Names">#N/A</definedName>
    <definedName name="Slicer_Month">#N/A</definedName>
    <definedName name="Slicer_Product_Category">#N/A</definedName>
    <definedName name="Slicer_Region">#N/A</definedName>
    <definedName name="Slicer_Year">#N/A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14" i="4" l="1" a="1"/>
  <c r="AT14" i="4" s="1"/>
  <c r="AS14" i="4" a="1"/>
  <c r="AS14" i="4" s="1"/>
  <c r="AR14" i="4" a="1"/>
  <c r="AR14" i="4" s="1"/>
  <c r="AI14" i="4" a="1"/>
  <c r="AI14" i="4" s="1"/>
  <c r="AH14" i="4" a="1"/>
  <c r="AH14" i="4" s="1"/>
  <c r="P21" i="4" a="1"/>
  <c r="P21" i="4" s="1"/>
  <c r="O21" i="4" a="1"/>
  <c r="O21" i="4" s="1"/>
  <c r="N21" i="4" a="1"/>
  <c r="N21" i="4" s="1"/>
  <c r="AX12" i="4" a="1"/>
  <c r="AX12" i="4" s="1"/>
  <c r="AW12" i="4" a="1"/>
  <c r="AW12" i="4" s="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AN14" i="4" a="1"/>
  <c r="AN14" i="4" s="1"/>
  <c r="AM14" i="4" a="1"/>
  <c r="AM14" i="4" s="1"/>
  <c r="AD14" i="4" a="1"/>
  <c r="AD14" i="4" s="1"/>
  <c r="AC14" i="4" a="1"/>
  <c r="AC14" i="4" s="1"/>
  <c r="Z22" i="4" a="1"/>
  <c r="Z22" i="4" s="1"/>
  <c r="Y22" i="4" a="1"/>
  <c r="Y22" i="4" s="1"/>
  <c r="K13" i="4" a="1"/>
  <c r="K13" i="4" s="1"/>
  <c r="L17" i="4" s="1"/>
  <c r="J13" i="4" a="1"/>
  <c r="J13" i="4" s="1"/>
  <c r="G10" i="4" a="1"/>
  <c r="G10" i="4" s="1"/>
  <c r="F10" i="4" a="1"/>
  <c r="F10" i="4" s="1"/>
  <c r="C19" i="4" a="1"/>
  <c r="C19" i="4" s="1"/>
  <c r="B19" i="4" a="1"/>
  <c r="B19" i="4" s="1"/>
  <c r="A19" i="4" a="1"/>
  <c r="A19" i="4" s="1"/>
  <c r="B2" i="1"/>
  <c r="H2" i="1"/>
  <c r="J2" i="1"/>
  <c r="B3" i="1"/>
  <c r="H3" i="1"/>
  <c r="J3" i="1"/>
  <c r="B4" i="1"/>
  <c r="H4" i="1"/>
  <c r="J4" i="1"/>
  <c r="B5" i="1"/>
  <c r="H5" i="1"/>
  <c r="J5" i="1"/>
  <c r="B6" i="1"/>
  <c r="H6" i="1"/>
  <c r="J6" i="1"/>
  <c r="B7" i="1"/>
  <c r="H7" i="1"/>
  <c r="J7" i="1"/>
  <c r="B8" i="1"/>
  <c r="H8" i="1"/>
  <c r="J8" i="1"/>
  <c r="B9" i="1"/>
  <c r="H9" i="1"/>
  <c r="J9" i="1"/>
  <c r="B10" i="1"/>
  <c r="H10" i="1"/>
  <c r="J10" i="1"/>
  <c r="B11" i="1"/>
  <c r="H11" i="1"/>
  <c r="J11" i="1"/>
  <c r="B12" i="1"/>
  <c r="H12" i="1"/>
  <c r="J12" i="1"/>
  <c r="B13" i="1"/>
  <c r="H13" i="1"/>
  <c r="J13" i="1"/>
  <c r="B14" i="1"/>
  <c r="H14" i="1"/>
  <c r="J14" i="1"/>
  <c r="B15" i="1"/>
  <c r="H15" i="1"/>
  <c r="J15" i="1"/>
  <c r="B16" i="1"/>
  <c r="H16" i="1"/>
  <c r="J16" i="1"/>
  <c r="B17" i="1"/>
  <c r="H17" i="1"/>
  <c r="J17" i="1"/>
  <c r="B18" i="1"/>
  <c r="H18" i="1"/>
  <c r="J18" i="1"/>
  <c r="B19" i="1"/>
  <c r="H19" i="1"/>
  <c r="J19" i="1"/>
  <c r="B20" i="1"/>
  <c r="H20" i="1"/>
  <c r="J20" i="1"/>
  <c r="B21" i="1"/>
  <c r="H21" i="1"/>
  <c r="J21" i="1"/>
  <c r="B22" i="1"/>
  <c r="H22" i="1"/>
  <c r="J22" i="1"/>
  <c r="B23" i="1"/>
  <c r="H23" i="1"/>
  <c r="J23" i="1"/>
  <c r="B24" i="1"/>
  <c r="H24" i="1"/>
  <c r="J24" i="1"/>
  <c r="B25" i="1"/>
  <c r="H25" i="1"/>
  <c r="J25" i="1"/>
  <c r="B26" i="1"/>
  <c r="H26" i="1"/>
  <c r="J26" i="1"/>
  <c r="B27" i="1"/>
  <c r="H27" i="1"/>
  <c r="J27" i="1"/>
  <c r="B28" i="1"/>
  <c r="H28" i="1"/>
  <c r="J28" i="1"/>
  <c r="B29" i="1"/>
  <c r="H29" i="1"/>
  <c r="J29" i="1"/>
  <c r="B30" i="1"/>
  <c r="H30" i="1"/>
  <c r="J30" i="1"/>
  <c r="B31" i="1"/>
  <c r="H31" i="1"/>
  <c r="J31" i="1"/>
  <c r="B32" i="1"/>
  <c r="H32" i="1"/>
  <c r="J32" i="1"/>
  <c r="B33" i="1"/>
  <c r="H33" i="1"/>
  <c r="J33" i="1"/>
  <c r="B34" i="1"/>
  <c r="H34" i="1"/>
  <c r="J34" i="1"/>
  <c r="B35" i="1"/>
  <c r="H35" i="1"/>
  <c r="J35" i="1"/>
  <c r="B36" i="1"/>
  <c r="H36" i="1"/>
  <c r="J36" i="1"/>
  <c r="B37" i="1"/>
  <c r="H37" i="1"/>
  <c r="J37" i="1"/>
  <c r="B38" i="1"/>
  <c r="H38" i="1"/>
  <c r="J38" i="1"/>
  <c r="B39" i="1"/>
  <c r="H39" i="1"/>
  <c r="J39" i="1"/>
  <c r="B40" i="1"/>
  <c r="H40" i="1"/>
  <c r="J40" i="1"/>
  <c r="B41" i="1"/>
  <c r="H41" i="1"/>
  <c r="J41" i="1"/>
  <c r="B42" i="1"/>
  <c r="H42" i="1"/>
  <c r="J42" i="1"/>
  <c r="B43" i="1"/>
  <c r="H43" i="1"/>
  <c r="J43" i="1"/>
  <c r="B44" i="1"/>
  <c r="H44" i="1"/>
  <c r="J44" i="1"/>
  <c r="B45" i="1"/>
  <c r="H45" i="1"/>
  <c r="J45" i="1"/>
  <c r="B46" i="1"/>
  <c r="H46" i="1"/>
  <c r="J46" i="1"/>
  <c r="B47" i="1"/>
  <c r="H47" i="1"/>
  <c r="J47" i="1"/>
  <c r="B48" i="1"/>
  <c r="H48" i="1"/>
  <c r="J48" i="1"/>
  <c r="B49" i="1"/>
  <c r="H49" i="1"/>
  <c r="J49" i="1"/>
  <c r="B50" i="1"/>
  <c r="H50" i="1"/>
  <c r="J50" i="1"/>
  <c r="B51" i="1"/>
  <c r="H51" i="1"/>
  <c r="J51" i="1"/>
  <c r="B52" i="1"/>
  <c r="H52" i="1"/>
  <c r="J52" i="1"/>
  <c r="B53" i="1"/>
  <c r="H53" i="1"/>
  <c r="J53" i="1"/>
  <c r="B54" i="1"/>
  <c r="H54" i="1"/>
  <c r="J54" i="1"/>
  <c r="B55" i="1"/>
  <c r="H55" i="1"/>
  <c r="J55" i="1"/>
  <c r="B56" i="1"/>
  <c r="H56" i="1"/>
  <c r="J56" i="1"/>
  <c r="B57" i="1"/>
  <c r="H57" i="1"/>
  <c r="J57" i="1"/>
  <c r="B58" i="1"/>
  <c r="H58" i="1"/>
  <c r="J58" i="1"/>
  <c r="B59" i="1"/>
  <c r="H59" i="1"/>
  <c r="J59" i="1"/>
  <c r="B60" i="1"/>
  <c r="H60" i="1"/>
  <c r="J60" i="1"/>
  <c r="B61" i="1"/>
  <c r="H61" i="1"/>
  <c r="J61" i="1"/>
  <c r="B62" i="1"/>
  <c r="H62" i="1"/>
  <c r="J62" i="1"/>
  <c r="B63" i="1"/>
  <c r="H63" i="1"/>
  <c r="J63" i="1"/>
  <c r="B64" i="1"/>
  <c r="H64" i="1"/>
  <c r="J64" i="1"/>
  <c r="B65" i="1"/>
  <c r="H65" i="1"/>
  <c r="J65" i="1"/>
  <c r="B66" i="1"/>
  <c r="H66" i="1"/>
  <c r="J66" i="1"/>
  <c r="B67" i="1"/>
  <c r="H67" i="1"/>
  <c r="J67" i="1"/>
  <c r="B68" i="1"/>
  <c r="H68" i="1"/>
  <c r="J68" i="1"/>
  <c r="B69" i="1"/>
  <c r="H69" i="1"/>
  <c r="J69" i="1"/>
  <c r="B70" i="1"/>
  <c r="H70" i="1"/>
  <c r="J70" i="1"/>
  <c r="B71" i="1"/>
  <c r="H71" i="1"/>
  <c r="J71" i="1"/>
  <c r="B72" i="1"/>
  <c r="H72" i="1"/>
  <c r="J72" i="1"/>
  <c r="B73" i="1"/>
  <c r="H73" i="1"/>
  <c r="J73" i="1"/>
  <c r="B74" i="1"/>
  <c r="H74" i="1"/>
  <c r="J74" i="1"/>
  <c r="B75" i="1"/>
  <c r="H75" i="1"/>
  <c r="J75" i="1"/>
  <c r="B76" i="1"/>
  <c r="H76" i="1"/>
  <c r="J76" i="1"/>
  <c r="B77" i="1"/>
  <c r="H77" i="1"/>
  <c r="J77" i="1"/>
  <c r="B78" i="1"/>
  <c r="H78" i="1"/>
  <c r="J78" i="1"/>
  <c r="B79" i="1"/>
  <c r="H79" i="1"/>
  <c r="J79" i="1"/>
  <c r="B80" i="1"/>
  <c r="H80" i="1"/>
  <c r="J80" i="1"/>
  <c r="B81" i="1"/>
  <c r="H81" i="1"/>
  <c r="J81" i="1"/>
  <c r="B82" i="1"/>
  <c r="H82" i="1"/>
  <c r="J82" i="1"/>
  <c r="B83" i="1"/>
  <c r="H83" i="1"/>
  <c r="J83" i="1"/>
  <c r="B84" i="1"/>
  <c r="H84" i="1"/>
  <c r="J84" i="1"/>
  <c r="B85" i="1"/>
  <c r="H85" i="1"/>
  <c r="J85" i="1"/>
  <c r="B86" i="1"/>
  <c r="H86" i="1"/>
  <c r="J86" i="1"/>
  <c r="B87" i="1"/>
  <c r="H87" i="1"/>
  <c r="J87" i="1"/>
  <c r="B88" i="1"/>
  <c r="H88" i="1"/>
  <c r="J88" i="1"/>
  <c r="B89" i="1"/>
  <c r="H89" i="1"/>
  <c r="J89" i="1"/>
  <c r="B90" i="1"/>
  <c r="H90" i="1"/>
  <c r="J90" i="1"/>
  <c r="B91" i="1"/>
  <c r="H91" i="1"/>
  <c r="J91" i="1"/>
  <c r="B92" i="1"/>
  <c r="H92" i="1"/>
  <c r="J92" i="1"/>
  <c r="B93" i="1"/>
  <c r="H93" i="1"/>
  <c r="J93" i="1"/>
  <c r="B94" i="1"/>
  <c r="H94" i="1"/>
  <c r="J94" i="1"/>
  <c r="B95" i="1"/>
  <c r="H95" i="1"/>
  <c r="J95" i="1"/>
  <c r="B96" i="1"/>
  <c r="H96" i="1"/>
  <c r="J96" i="1"/>
  <c r="B97" i="1"/>
  <c r="H97" i="1"/>
  <c r="J97" i="1"/>
  <c r="B98" i="1"/>
  <c r="H98" i="1"/>
  <c r="J98" i="1"/>
  <c r="B99" i="1"/>
  <c r="H99" i="1"/>
  <c r="J99" i="1"/>
  <c r="B100" i="1"/>
  <c r="H100" i="1"/>
  <c r="J100" i="1"/>
  <c r="B101" i="1"/>
  <c r="H101" i="1"/>
  <c r="J101" i="1"/>
  <c r="B102" i="1"/>
  <c r="H102" i="1"/>
  <c r="J102" i="1"/>
  <c r="B103" i="1"/>
  <c r="H103" i="1"/>
  <c r="J103" i="1"/>
  <c r="B104" i="1"/>
  <c r="H104" i="1"/>
  <c r="J104" i="1"/>
  <c r="B105" i="1"/>
  <c r="H105" i="1"/>
  <c r="J105" i="1"/>
  <c r="B106" i="1"/>
  <c r="H106" i="1"/>
  <c r="J106" i="1"/>
  <c r="B107" i="1"/>
  <c r="H107" i="1"/>
  <c r="J107" i="1"/>
  <c r="B108" i="1"/>
  <c r="H108" i="1"/>
  <c r="J108" i="1"/>
  <c r="B109" i="1"/>
  <c r="H109" i="1"/>
  <c r="J109" i="1"/>
  <c r="B110" i="1"/>
  <c r="H110" i="1"/>
  <c r="J110" i="1"/>
  <c r="B111" i="1"/>
  <c r="H111" i="1"/>
  <c r="J111" i="1"/>
  <c r="B112" i="1"/>
  <c r="H112" i="1"/>
  <c r="J112" i="1"/>
  <c r="B113" i="1"/>
  <c r="H113" i="1"/>
  <c r="J113" i="1"/>
  <c r="B114" i="1"/>
  <c r="H114" i="1"/>
  <c r="J114" i="1"/>
  <c r="B115" i="1"/>
  <c r="H115" i="1"/>
  <c r="J115" i="1"/>
  <c r="B116" i="1"/>
  <c r="H116" i="1"/>
  <c r="J116" i="1"/>
  <c r="B117" i="1"/>
  <c r="H117" i="1"/>
  <c r="J117" i="1"/>
  <c r="B118" i="1"/>
  <c r="H118" i="1"/>
  <c r="J118" i="1"/>
  <c r="B119" i="1"/>
  <c r="H119" i="1"/>
  <c r="J119" i="1"/>
  <c r="B120" i="1"/>
  <c r="H120" i="1"/>
  <c r="J120" i="1"/>
  <c r="B121" i="1"/>
  <c r="H121" i="1"/>
  <c r="J121" i="1"/>
  <c r="B122" i="1"/>
  <c r="H122" i="1"/>
  <c r="J122" i="1"/>
  <c r="B123" i="1"/>
  <c r="H123" i="1"/>
  <c r="J123" i="1"/>
  <c r="B124" i="1"/>
  <c r="H124" i="1"/>
  <c r="J124" i="1"/>
  <c r="B125" i="1"/>
  <c r="H125" i="1"/>
  <c r="J125" i="1"/>
  <c r="B126" i="1"/>
  <c r="H126" i="1"/>
  <c r="J126" i="1"/>
  <c r="B127" i="1"/>
  <c r="H127" i="1"/>
  <c r="J127" i="1"/>
  <c r="B128" i="1"/>
  <c r="H128" i="1"/>
  <c r="J128" i="1"/>
  <c r="B129" i="1"/>
  <c r="H129" i="1"/>
  <c r="J129" i="1"/>
  <c r="B130" i="1"/>
  <c r="H130" i="1"/>
  <c r="J130" i="1"/>
  <c r="B131" i="1"/>
  <c r="H131" i="1"/>
  <c r="J131" i="1"/>
  <c r="B132" i="1"/>
  <c r="H132" i="1"/>
  <c r="J132" i="1"/>
  <c r="B133" i="1"/>
  <c r="H133" i="1"/>
  <c r="J133" i="1"/>
  <c r="B134" i="1"/>
  <c r="H134" i="1"/>
  <c r="J134" i="1"/>
  <c r="B135" i="1"/>
  <c r="H135" i="1"/>
  <c r="J135" i="1"/>
  <c r="B136" i="1"/>
  <c r="H136" i="1"/>
  <c r="J136" i="1"/>
  <c r="B137" i="1"/>
  <c r="H137" i="1"/>
  <c r="J137" i="1"/>
  <c r="B138" i="1"/>
  <c r="H138" i="1"/>
  <c r="J138" i="1"/>
  <c r="B139" i="1"/>
  <c r="H139" i="1"/>
  <c r="J139" i="1"/>
  <c r="B140" i="1"/>
  <c r="H140" i="1"/>
  <c r="J140" i="1"/>
  <c r="B141" i="1"/>
  <c r="H141" i="1"/>
  <c r="J141" i="1"/>
  <c r="B142" i="1"/>
  <c r="H142" i="1"/>
  <c r="J142" i="1"/>
  <c r="B143" i="1"/>
  <c r="H143" i="1"/>
  <c r="J143" i="1"/>
  <c r="B144" i="1"/>
  <c r="H144" i="1"/>
  <c r="J144" i="1"/>
  <c r="B145" i="1"/>
  <c r="H145" i="1"/>
  <c r="J145" i="1"/>
  <c r="B146" i="1"/>
  <c r="H146" i="1"/>
  <c r="J146" i="1"/>
  <c r="B147" i="1"/>
  <c r="H147" i="1"/>
  <c r="J147" i="1"/>
  <c r="B148" i="1"/>
  <c r="H148" i="1"/>
  <c r="J148" i="1"/>
  <c r="B149" i="1"/>
  <c r="H149" i="1"/>
  <c r="J149" i="1"/>
  <c r="B150" i="1"/>
  <c r="H150" i="1"/>
  <c r="J150" i="1"/>
  <c r="B151" i="1"/>
  <c r="H151" i="1"/>
  <c r="J151" i="1"/>
  <c r="B152" i="1"/>
  <c r="H152" i="1"/>
  <c r="J152" i="1"/>
  <c r="B153" i="1"/>
  <c r="H153" i="1"/>
  <c r="J153" i="1"/>
  <c r="B154" i="1"/>
  <c r="H154" i="1"/>
  <c r="J154" i="1"/>
  <c r="B155" i="1"/>
  <c r="H155" i="1"/>
  <c r="J155" i="1"/>
  <c r="B156" i="1"/>
  <c r="H156" i="1"/>
  <c r="J156" i="1"/>
  <c r="B157" i="1"/>
  <c r="H157" i="1"/>
  <c r="J157" i="1"/>
  <c r="B158" i="1"/>
  <c r="H158" i="1"/>
  <c r="J158" i="1"/>
  <c r="B159" i="1"/>
  <c r="H159" i="1"/>
  <c r="J159" i="1"/>
  <c r="B160" i="1"/>
  <c r="H160" i="1"/>
  <c r="J160" i="1"/>
  <c r="B161" i="1"/>
  <c r="H161" i="1"/>
  <c r="J161" i="1"/>
  <c r="B162" i="1"/>
  <c r="H162" i="1"/>
  <c r="J162" i="1"/>
  <c r="B163" i="1"/>
  <c r="H163" i="1"/>
  <c r="J163" i="1"/>
  <c r="B164" i="1"/>
  <c r="H164" i="1"/>
  <c r="J164" i="1"/>
  <c r="B165" i="1"/>
  <c r="H165" i="1"/>
  <c r="J165" i="1"/>
  <c r="B166" i="1"/>
  <c r="H166" i="1"/>
  <c r="J166" i="1"/>
  <c r="B167" i="1"/>
  <c r="H167" i="1"/>
  <c r="J167" i="1"/>
  <c r="B168" i="1"/>
  <c r="H168" i="1"/>
  <c r="J168" i="1"/>
  <c r="B169" i="1"/>
  <c r="H169" i="1"/>
  <c r="J169" i="1"/>
  <c r="B170" i="1"/>
  <c r="H170" i="1"/>
  <c r="J170" i="1"/>
  <c r="B171" i="1"/>
  <c r="H171" i="1"/>
  <c r="J171" i="1"/>
  <c r="B172" i="1"/>
  <c r="H172" i="1"/>
  <c r="J172" i="1"/>
  <c r="B173" i="1"/>
  <c r="H173" i="1"/>
  <c r="J173" i="1"/>
  <c r="B174" i="1"/>
  <c r="H174" i="1"/>
  <c r="J174" i="1"/>
  <c r="B175" i="1"/>
  <c r="H175" i="1"/>
  <c r="J175" i="1"/>
  <c r="B176" i="1"/>
  <c r="H176" i="1"/>
  <c r="J176" i="1"/>
  <c r="B177" i="1"/>
  <c r="H177" i="1"/>
  <c r="J177" i="1"/>
  <c r="B178" i="1"/>
  <c r="H178" i="1"/>
  <c r="J178" i="1"/>
  <c r="B179" i="1"/>
  <c r="H179" i="1"/>
  <c r="J179" i="1"/>
  <c r="B180" i="1"/>
  <c r="H180" i="1"/>
  <c r="J180" i="1"/>
  <c r="B181" i="1"/>
  <c r="H181" i="1"/>
  <c r="J181" i="1"/>
  <c r="B182" i="1"/>
  <c r="H182" i="1"/>
  <c r="J182" i="1"/>
  <c r="B183" i="1"/>
  <c r="H183" i="1"/>
  <c r="J183" i="1"/>
  <c r="B184" i="1"/>
  <c r="H184" i="1"/>
  <c r="J184" i="1"/>
  <c r="B185" i="1"/>
  <c r="H185" i="1"/>
  <c r="J185" i="1"/>
  <c r="B186" i="1"/>
  <c r="H186" i="1"/>
  <c r="J186" i="1"/>
  <c r="B187" i="1"/>
  <c r="H187" i="1"/>
  <c r="J187" i="1"/>
  <c r="B188" i="1"/>
  <c r="H188" i="1"/>
  <c r="J188" i="1"/>
  <c r="B189" i="1"/>
  <c r="H189" i="1"/>
  <c r="J189" i="1"/>
  <c r="B190" i="1"/>
  <c r="H190" i="1"/>
  <c r="J190" i="1"/>
  <c r="B191" i="1"/>
  <c r="H191" i="1"/>
  <c r="J191" i="1"/>
  <c r="B192" i="1"/>
  <c r="H192" i="1"/>
  <c r="J192" i="1"/>
  <c r="B193" i="1"/>
  <c r="H193" i="1"/>
  <c r="J193" i="1"/>
  <c r="B194" i="1"/>
  <c r="H194" i="1"/>
  <c r="J194" i="1"/>
  <c r="B195" i="1"/>
  <c r="H195" i="1"/>
  <c r="J195" i="1"/>
  <c r="B196" i="1"/>
  <c r="H196" i="1"/>
  <c r="J196" i="1"/>
  <c r="B197" i="1"/>
  <c r="H197" i="1"/>
  <c r="J197" i="1"/>
  <c r="B198" i="1"/>
  <c r="H198" i="1"/>
  <c r="J198" i="1"/>
  <c r="B199" i="1"/>
  <c r="H199" i="1"/>
  <c r="J199" i="1"/>
  <c r="B200" i="1"/>
  <c r="H200" i="1"/>
  <c r="J200" i="1"/>
  <c r="B201" i="1"/>
  <c r="H201" i="1"/>
  <c r="J201" i="1"/>
  <c r="B202" i="1"/>
  <c r="H202" i="1"/>
  <c r="J202" i="1"/>
  <c r="B203" i="1"/>
  <c r="H203" i="1"/>
  <c r="J203" i="1"/>
  <c r="B204" i="1"/>
  <c r="H204" i="1"/>
  <c r="J204" i="1"/>
  <c r="B205" i="1"/>
  <c r="H205" i="1"/>
  <c r="J205" i="1"/>
  <c r="B206" i="1"/>
  <c r="H206" i="1"/>
  <c r="J206" i="1"/>
  <c r="B207" i="1"/>
  <c r="H207" i="1"/>
  <c r="J207" i="1"/>
  <c r="B208" i="1"/>
  <c r="H208" i="1"/>
  <c r="J208" i="1"/>
  <c r="B209" i="1"/>
  <c r="H209" i="1"/>
  <c r="J209" i="1"/>
  <c r="B210" i="1"/>
  <c r="H210" i="1"/>
  <c r="J210" i="1"/>
  <c r="B211" i="1"/>
  <c r="H211" i="1"/>
  <c r="J211" i="1"/>
  <c r="B212" i="1"/>
  <c r="H212" i="1"/>
  <c r="J212" i="1"/>
  <c r="B213" i="1"/>
  <c r="H213" i="1"/>
  <c r="J213" i="1"/>
  <c r="B214" i="1"/>
  <c r="H214" i="1"/>
  <c r="J214" i="1"/>
  <c r="B215" i="1"/>
  <c r="H215" i="1"/>
  <c r="J215" i="1"/>
  <c r="B216" i="1"/>
  <c r="H216" i="1"/>
  <c r="J216" i="1"/>
  <c r="B217" i="1"/>
  <c r="H217" i="1"/>
  <c r="J217" i="1"/>
  <c r="B218" i="1"/>
  <c r="H218" i="1"/>
  <c r="J218" i="1"/>
  <c r="B219" i="1"/>
  <c r="H219" i="1"/>
  <c r="J219" i="1"/>
  <c r="B220" i="1"/>
  <c r="H220" i="1"/>
  <c r="J220" i="1"/>
  <c r="B221" i="1"/>
  <c r="H221" i="1"/>
  <c r="J221" i="1"/>
  <c r="B222" i="1"/>
  <c r="H222" i="1"/>
  <c r="J222" i="1"/>
  <c r="B223" i="1"/>
  <c r="H223" i="1"/>
  <c r="J223" i="1"/>
  <c r="B224" i="1"/>
  <c r="H224" i="1"/>
  <c r="J224" i="1"/>
  <c r="B225" i="1"/>
  <c r="H225" i="1"/>
  <c r="J225" i="1"/>
  <c r="B226" i="1"/>
  <c r="H226" i="1"/>
  <c r="J226" i="1"/>
  <c r="B227" i="1"/>
  <c r="H227" i="1"/>
  <c r="J227" i="1"/>
  <c r="B228" i="1"/>
  <c r="H228" i="1"/>
  <c r="J228" i="1"/>
  <c r="B229" i="1"/>
  <c r="H229" i="1"/>
  <c r="J229" i="1"/>
  <c r="B230" i="1"/>
  <c r="H230" i="1"/>
  <c r="J230" i="1"/>
  <c r="B231" i="1"/>
  <c r="H231" i="1"/>
  <c r="J231" i="1"/>
  <c r="B232" i="1"/>
  <c r="H232" i="1"/>
  <c r="J232" i="1"/>
  <c r="B233" i="1"/>
  <c r="H233" i="1"/>
  <c r="J233" i="1"/>
  <c r="B234" i="1"/>
  <c r="H234" i="1"/>
  <c r="J234" i="1"/>
  <c r="B235" i="1"/>
  <c r="H235" i="1"/>
  <c r="J235" i="1"/>
  <c r="B236" i="1"/>
  <c r="H236" i="1"/>
  <c r="J236" i="1"/>
  <c r="B237" i="1"/>
  <c r="H237" i="1"/>
  <c r="J237" i="1"/>
  <c r="B238" i="1"/>
  <c r="H238" i="1"/>
  <c r="J238" i="1"/>
  <c r="B239" i="1"/>
  <c r="H239" i="1"/>
  <c r="J239" i="1"/>
  <c r="B240" i="1"/>
  <c r="H240" i="1"/>
  <c r="J240" i="1"/>
  <c r="B241" i="1"/>
  <c r="H241" i="1"/>
  <c r="J241" i="1"/>
  <c r="B242" i="1"/>
  <c r="H242" i="1"/>
  <c r="J242" i="1"/>
  <c r="B243" i="1"/>
  <c r="H243" i="1"/>
  <c r="J243" i="1"/>
  <c r="B244" i="1"/>
  <c r="H244" i="1"/>
  <c r="J244" i="1"/>
  <c r="B245" i="1"/>
  <c r="H245" i="1"/>
  <c r="J245" i="1"/>
  <c r="B246" i="1"/>
  <c r="H246" i="1"/>
  <c r="J246" i="1"/>
  <c r="B247" i="1"/>
  <c r="H247" i="1"/>
  <c r="J247" i="1"/>
  <c r="B248" i="1"/>
  <c r="H248" i="1"/>
  <c r="J248" i="1"/>
  <c r="B249" i="1"/>
  <c r="H249" i="1"/>
  <c r="J249" i="1"/>
  <c r="B250" i="1"/>
  <c r="H250" i="1"/>
  <c r="J250" i="1"/>
  <c r="B251" i="1"/>
  <c r="H251" i="1"/>
  <c r="J251" i="1"/>
  <c r="B252" i="1"/>
  <c r="H252" i="1"/>
  <c r="J252" i="1"/>
  <c r="B253" i="1"/>
  <c r="H253" i="1"/>
  <c r="J253" i="1"/>
  <c r="B254" i="1"/>
  <c r="H254" i="1"/>
  <c r="J254" i="1"/>
  <c r="B255" i="1"/>
  <c r="H255" i="1"/>
  <c r="J255" i="1"/>
  <c r="B256" i="1"/>
  <c r="H256" i="1"/>
  <c r="J256" i="1"/>
  <c r="B257" i="1"/>
  <c r="H257" i="1"/>
  <c r="J257" i="1"/>
  <c r="B258" i="1"/>
  <c r="H258" i="1"/>
  <c r="J258" i="1"/>
  <c r="B259" i="1"/>
  <c r="H259" i="1"/>
  <c r="J259" i="1"/>
  <c r="B260" i="1"/>
  <c r="H260" i="1"/>
  <c r="J260" i="1"/>
  <c r="B261" i="1"/>
  <c r="H261" i="1"/>
  <c r="J261" i="1"/>
  <c r="B262" i="1"/>
  <c r="H262" i="1"/>
  <c r="J262" i="1"/>
  <c r="B263" i="1"/>
  <c r="H263" i="1"/>
  <c r="J263" i="1"/>
  <c r="B264" i="1"/>
  <c r="H264" i="1"/>
  <c r="J264" i="1"/>
  <c r="B265" i="1"/>
  <c r="H265" i="1"/>
  <c r="J265" i="1"/>
  <c r="B266" i="1"/>
  <c r="H266" i="1"/>
  <c r="J266" i="1"/>
  <c r="B267" i="1"/>
  <c r="H267" i="1"/>
  <c r="J267" i="1"/>
  <c r="B268" i="1"/>
  <c r="H268" i="1"/>
  <c r="J268" i="1"/>
  <c r="B269" i="1"/>
  <c r="H269" i="1"/>
  <c r="J269" i="1"/>
  <c r="B270" i="1"/>
  <c r="H270" i="1"/>
  <c r="J270" i="1"/>
  <c r="B271" i="1"/>
  <c r="H271" i="1"/>
  <c r="J271" i="1"/>
  <c r="B272" i="1"/>
  <c r="H272" i="1"/>
  <c r="J272" i="1"/>
  <c r="B273" i="1"/>
  <c r="H273" i="1"/>
  <c r="J273" i="1"/>
  <c r="B274" i="1"/>
  <c r="H274" i="1"/>
  <c r="J274" i="1"/>
  <c r="B275" i="1"/>
  <c r="H275" i="1"/>
  <c r="J275" i="1"/>
  <c r="B276" i="1"/>
  <c r="H276" i="1"/>
  <c r="J276" i="1"/>
  <c r="B277" i="1"/>
  <c r="H277" i="1"/>
  <c r="J277" i="1"/>
  <c r="B278" i="1"/>
  <c r="H278" i="1"/>
  <c r="J278" i="1"/>
  <c r="B279" i="1"/>
  <c r="H279" i="1"/>
  <c r="J279" i="1"/>
  <c r="B280" i="1"/>
  <c r="H280" i="1"/>
  <c r="J280" i="1"/>
  <c r="B281" i="1"/>
  <c r="H281" i="1"/>
  <c r="J281" i="1"/>
  <c r="B282" i="1"/>
  <c r="H282" i="1"/>
  <c r="J282" i="1"/>
  <c r="B283" i="1"/>
  <c r="H283" i="1"/>
  <c r="J283" i="1"/>
  <c r="B284" i="1"/>
  <c r="H284" i="1"/>
  <c r="J284" i="1"/>
  <c r="B285" i="1"/>
  <c r="H285" i="1"/>
  <c r="J285" i="1"/>
  <c r="B286" i="1"/>
  <c r="H286" i="1"/>
  <c r="J286" i="1"/>
  <c r="B287" i="1"/>
  <c r="H287" i="1"/>
  <c r="J287" i="1"/>
  <c r="B288" i="1"/>
  <c r="H288" i="1"/>
  <c r="J288" i="1"/>
  <c r="B289" i="1"/>
  <c r="H289" i="1"/>
  <c r="J289" i="1"/>
  <c r="B290" i="1"/>
  <c r="H290" i="1"/>
  <c r="J290" i="1"/>
  <c r="B291" i="1"/>
  <c r="H291" i="1"/>
  <c r="J291" i="1"/>
  <c r="B292" i="1"/>
  <c r="H292" i="1"/>
  <c r="J292" i="1"/>
  <c r="B293" i="1"/>
  <c r="H293" i="1"/>
  <c r="J293" i="1"/>
  <c r="B294" i="1"/>
  <c r="H294" i="1"/>
  <c r="J294" i="1"/>
  <c r="B295" i="1"/>
  <c r="H295" i="1"/>
  <c r="J295" i="1"/>
  <c r="B296" i="1"/>
  <c r="H296" i="1"/>
  <c r="J296" i="1"/>
  <c r="B297" i="1"/>
  <c r="H297" i="1"/>
  <c r="J297" i="1"/>
  <c r="B298" i="1"/>
  <c r="H298" i="1"/>
  <c r="J298" i="1"/>
  <c r="B299" i="1"/>
  <c r="H299" i="1"/>
  <c r="J299" i="1"/>
  <c r="B300" i="1"/>
  <c r="H300" i="1"/>
  <c r="J300" i="1"/>
  <c r="B301" i="1"/>
  <c r="H301" i="1"/>
  <c r="J301" i="1"/>
  <c r="B302" i="1"/>
  <c r="H302" i="1"/>
  <c r="J302" i="1"/>
  <c r="B303" i="1"/>
  <c r="H303" i="1"/>
  <c r="J303" i="1"/>
  <c r="B304" i="1"/>
  <c r="H304" i="1"/>
  <c r="J304" i="1"/>
  <c r="B305" i="1"/>
  <c r="H305" i="1"/>
  <c r="J305" i="1"/>
  <c r="B306" i="1"/>
  <c r="H306" i="1"/>
  <c r="J306" i="1"/>
  <c r="B307" i="1"/>
  <c r="H307" i="1"/>
  <c r="J307" i="1"/>
  <c r="B308" i="1"/>
  <c r="H308" i="1"/>
  <c r="J308" i="1"/>
  <c r="B309" i="1"/>
  <c r="H309" i="1"/>
  <c r="J309" i="1"/>
  <c r="B310" i="1"/>
  <c r="H310" i="1"/>
  <c r="J310" i="1"/>
  <c r="B311" i="1"/>
  <c r="H311" i="1"/>
  <c r="J311" i="1"/>
  <c r="B312" i="1"/>
  <c r="H312" i="1"/>
  <c r="J312" i="1"/>
  <c r="B313" i="1"/>
  <c r="H313" i="1"/>
  <c r="J313" i="1"/>
  <c r="B314" i="1"/>
  <c r="H314" i="1"/>
  <c r="J314" i="1"/>
  <c r="B315" i="1"/>
  <c r="H315" i="1"/>
  <c r="J315" i="1"/>
  <c r="B316" i="1"/>
  <c r="H316" i="1"/>
  <c r="J316" i="1"/>
  <c r="B317" i="1"/>
  <c r="H317" i="1"/>
  <c r="J317" i="1"/>
  <c r="B318" i="1"/>
  <c r="H318" i="1"/>
  <c r="J318" i="1"/>
  <c r="B319" i="1"/>
  <c r="H319" i="1"/>
  <c r="J319" i="1"/>
  <c r="B320" i="1"/>
  <c r="H320" i="1"/>
  <c r="J320" i="1"/>
  <c r="B321" i="1"/>
  <c r="H321" i="1"/>
  <c r="J321" i="1"/>
  <c r="B322" i="1"/>
  <c r="H322" i="1"/>
  <c r="J322" i="1"/>
  <c r="B323" i="1"/>
  <c r="H323" i="1"/>
  <c r="J323" i="1"/>
  <c r="B324" i="1"/>
  <c r="H324" i="1"/>
  <c r="J324" i="1"/>
  <c r="B325" i="1"/>
  <c r="H325" i="1"/>
  <c r="J325" i="1"/>
  <c r="B326" i="1"/>
  <c r="H326" i="1"/>
  <c r="J326" i="1"/>
  <c r="B327" i="1"/>
  <c r="H327" i="1"/>
  <c r="J327" i="1"/>
  <c r="B328" i="1"/>
  <c r="H328" i="1"/>
  <c r="J328" i="1"/>
  <c r="B329" i="1"/>
  <c r="H329" i="1"/>
  <c r="J329" i="1"/>
  <c r="B330" i="1"/>
  <c r="H330" i="1"/>
  <c r="J330" i="1"/>
  <c r="B331" i="1"/>
  <c r="H331" i="1"/>
  <c r="J331" i="1"/>
  <c r="B332" i="1"/>
  <c r="H332" i="1"/>
  <c r="J332" i="1"/>
  <c r="B333" i="1"/>
  <c r="H333" i="1"/>
  <c r="J333" i="1"/>
  <c r="B334" i="1"/>
  <c r="H334" i="1"/>
  <c r="J334" i="1"/>
  <c r="B335" i="1"/>
  <c r="H335" i="1"/>
  <c r="J335" i="1"/>
  <c r="B336" i="1"/>
  <c r="H336" i="1"/>
  <c r="J336" i="1"/>
  <c r="B337" i="1"/>
  <c r="H337" i="1"/>
  <c r="J337" i="1"/>
  <c r="B338" i="1"/>
  <c r="H338" i="1"/>
  <c r="J338" i="1"/>
  <c r="B339" i="1"/>
  <c r="H339" i="1"/>
  <c r="J339" i="1"/>
  <c r="B340" i="1"/>
  <c r="H340" i="1"/>
  <c r="J340" i="1"/>
  <c r="B341" i="1"/>
  <c r="H341" i="1"/>
  <c r="J341" i="1"/>
  <c r="B342" i="1"/>
  <c r="H342" i="1"/>
  <c r="J342" i="1"/>
  <c r="B343" i="1"/>
  <c r="H343" i="1"/>
  <c r="J343" i="1"/>
  <c r="B344" i="1"/>
  <c r="H344" i="1"/>
  <c r="J344" i="1"/>
  <c r="B345" i="1"/>
  <c r="H345" i="1"/>
  <c r="J345" i="1"/>
  <c r="B346" i="1"/>
  <c r="H346" i="1"/>
  <c r="J346" i="1"/>
  <c r="B347" i="1"/>
  <c r="H347" i="1"/>
  <c r="J347" i="1"/>
  <c r="B348" i="1"/>
  <c r="H348" i="1"/>
  <c r="J348" i="1"/>
  <c r="B349" i="1"/>
  <c r="H349" i="1"/>
  <c r="J349" i="1"/>
  <c r="B350" i="1"/>
  <c r="H350" i="1"/>
  <c r="J350" i="1"/>
  <c r="B351" i="1"/>
  <c r="H351" i="1"/>
  <c r="J351" i="1"/>
  <c r="B352" i="1"/>
  <c r="H352" i="1"/>
  <c r="J352" i="1"/>
  <c r="B353" i="1"/>
  <c r="H353" i="1"/>
  <c r="J353" i="1"/>
  <c r="B354" i="1"/>
  <c r="H354" i="1"/>
  <c r="J354" i="1"/>
  <c r="B355" i="1"/>
  <c r="H355" i="1"/>
  <c r="J355" i="1"/>
  <c r="B356" i="1"/>
  <c r="H356" i="1"/>
  <c r="J356" i="1"/>
  <c r="B357" i="1"/>
  <c r="H357" i="1"/>
  <c r="J357" i="1"/>
  <c r="B358" i="1"/>
  <c r="H358" i="1"/>
  <c r="J358" i="1"/>
  <c r="B359" i="1"/>
  <c r="H359" i="1"/>
  <c r="J359" i="1"/>
  <c r="B360" i="1"/>
  <c r="H360" i="1"/>
  <c r="J360" i="1"/>
  <c r="B361" i="1"/>
  <c r="H361" i="1"/>
  <c r="J361" i="1"/>
  <c r="B362" i="1"/>
  <c r="H362" i="1"/>
  <c r="J362" i="1"/>
  <c r="B363" i="1"/>
  <c r="H363" i="1"/>
  <c r="J363" i="1"/>
  <c r="B364" i="1"/>
  <c r="H364" i="1"/>
  <c r="J364" i="1"/>
  <c r="B365" i="1"/>
  <c r="H365" i="1"/>
  <c r="J365" i="1"/>
  <c r="B366" i="1"/>
  <c r="H366" i="1"/>
  <c r="J366" i="1"/>
  <c r="B367" i="1"/>
  <c r="H367" i="1"/>
  <c r="J367" i="1"/>
  <c r="B368" i="1"/>
  <c r="H368" i="1"/>
  <c r="J368" i="1"/>
  <c r="B369" i="1"/>
  <c r="H369" i="1"/>
  <c r="J369" i="1"/>
  <c r="B370" i="1"/>
  <c r="H370" i="1"/>
  <c r="J370" i="1"/>
  <c r="B371" i="1"/>
  <c r="H371" i="1"/>
  <c r="J371" i="1"/>
  <c r="B372" i="1"/>
  <c r="H372" i="1"/>
  <c r="J372" i="1"/>
  <c r="B373" i="1"/>
  <c r="H373" i="1"/>
  <c r="J373" i="1"/>
  <c r="B374" i="1"/>
  <c r="H374" i="1"/>
  <c r="J374" i="1"/>
  <c r="B375" i="1"/>
  <c r="H375" i="1"/>
  <c r="J375" i="1"/>
  <c r="B376" i="1"/>
  <c r="H376" i="1"/>
  <c r="J376" i="1"/>
  <c r="B377" i="1"/>
  <c r="H377" i="1"/>
  <c r="J377" i="1"/>
  <c r="B378" i="1"/>
  <c r="H378" i="1"/>
  <c r="J378" i="1"/>
  <c r="B379" i="1"/>
  <c r="H379" i="1"/>
  <c r="J379" i="1"/>
  <c r="B380" i="1"/>
  <c r="H380" i="1"/>
  <c r="J380" i="1"/>
  <c r="B381" i="1"/>
  <c r="H381" i="1"/>
  <c r="J381" i="1"/>
  <c r="B382" i="1"/>
  <c r="H382" i="1"/>
  <c r="J382" i="1"/>
  <c r="B383" i="1"/>
  <c r="H383" i="1"/>
  <c r="J383" i="1"/>
  <c r="B384" i="1"/>
  <c r="H384" i="1"/>
  <c r="J384" i="1"/>
  <c r="B385" i="1"/>
  <c r="H385" i="1"/>
  <c r="J385" i="1"/>
  <c r="B386" i="1"/>
  <c r="H386" i="1"/>
  <c r="J386" i="1"/>
  <c r="B387" i="1"/>
  <c r="H387" i="1"/>
  <c r="J387" i="1"/>
  <c r="B388" i="1"/>
  <c r="H388" i="1"/>
  <c r="J388" i="1"/>
  <c r="B389" i="1"/>
  <c r="H389" i="1"/>
  <c r="J389" i="1"/>
  <c r="B390" i="1"/>
  <c r="H390" i="1"/>
  <c r="J390" i="1"/>
  <c r="B391" i="1"/>
  <c r="H391" i="1"/>
  <c r="J391" i="1"/>
  <c r="B392" i="1"/>
  <c r="H392" i="1"/>
  <c r="J392" i="1"/>
  <c r="B393" i="1"/>
  <c r="H393" i="1"/>
  <c r="J393" i="1"/>
  <c r="B394" i="1"/>
  <c r="H394" i="1"/>
  <c r="J394" i="1"/>
  <c r="B395" i="1"/>
  <c r="H395" i="1"/>
  <c r="J395" i="1"/>
  <c r="B396" i="1"/>
  <c r="H396" i="1"/>
  <c r="J396" i="1"/>
  <c r="B397" i="1"/>
  <c r="H397" i="1"/>
  <c r="J397" i="1"/>
  <c r="B398" i="1"/>
  <c r="H398" i="1"/>
  <c r="J398" i="1"/>
  <c r="B399" i="1"/>
  <c r="H399" i="1"/>
  <c r="J399" i="1"/>
  <c r="B400" i="1"/>
  <c r="H400" i="1"/>
  <c r="J400" i="1"/>
  <c r="B401" i="1"/>
  <c r="H401" i="1"/>
  <c r="J401" i="1"/>
  <c r="B402" i="1"/>
  <c r="H402" i="1"/>
  <c r="J402" i="1"/>
  <c r="B403" i="1"/>
  <c r="H403" i="1"/>
  <c r="J403" i="1"/>
  <c r="B404" i="1"/>
  <c r="H404" i="1"/>
  <c r="J404" i="1"/>
  <c r="B405" i="1"/>
  <c r="H405" i="1"/>
  <c r="J405" i="1"/>
  <c r="B406" i="1"/>
  <c r="H406" i="1"/>
  <c r="J406" i="1"/>
  <c r="B407" i="1"/>
  <c r="H407" i="1"/>
  <c r="J407" i="1"/>
  <c r="B408" i="1"/>
  <c r="H408" i="1"/>
  <c r="J408" i="1"/>
  <c r="B409" i="1"/>
  <c r="H409" i="1"/>
  <c r="J409" i="1"/>
  <c r="B410" i="1"/>
  <c r="H410" i="1"/>
  <c r="J410" i="1"/>
  <c r="B411" i="1"/>
  <c r="H411" i="1"/>
  <c r="J411" i="1"/>
  <c r="B412" i="1"/>
  <c r="H412" i="1"/>
  <c r="J412" i="1"/>
  <c r="B413" i="1"/>
  <c r="H413" i="1"/>
  <c r="J413" i="1"/>
  <c r="B414" i="1"/>
  <c r="H414" i="1"/>
  <c r="J414" i="1"/>
  <c r="B415" i="1"/>
  <c r="H415" i="1"/>
  <c r="J415" i="1"/>
  <c r="B416" i="1"/>
  <c r="H416" i="1"/>
  <c r="J416" i="1"/>
  <c r="B417" i="1"/>
  <c r="H417" i="1"/>
  <c r="J417" i="1"/>
  <c r="B418" i="1"/>
  <c r="H418" i="1"/>
  <c r="J418" i="1"/>
  <c r="B419" i="1"/>
  <c r="H419" i="1"/>
  <c r="J419" i="1"/>
  <c r="B420" i="1"/>
  <c r="H420" i="1"/>
  <c r="J420" i="1"/>
  <c r="B421" i="1"/>
  <c r="H421" i="1"/>
  <c r="J421" i="1"/>
  <c r="B422" i="1"/>
  <c r="H422" i="1"/>
  <c r="J422" i="1"/>
  <c r="B423" i="1"/>
  <c r="H423" i="1"/>
  <c r="J423" i="1"/>
  <c r="B424" i="1"/>
  <c r="H424" i="1"/>
  <c r="J424" i="1"/>
  <c r="B425" i="1"/>
  <c r="H425" i="1"/>
  <c r="J425" i="1"/>
  <c r="B426" i="1"/>
  <c r="H426" i="1"/>
  <c r="J426" i="1"/>
  <c r="B427" i="1"/>
  <c r="H427" i="1"/>
  <c r="J427" i="1"/>
  <c r="B428" i="1"/>
  <c r="H428" i="1"/>
  <c r="J428" i="1"/>
  <c r="B429" i="1"/>
  <c r="H429" i="1"/>
  <c r="J429" i="1"/>
  <c r="B430" i="1"/>
  <c r="H430" i="1"/>
  <c r="J430" i="1"/>
  <c r="B431" i="1"/>
  <c r="H431" i="1"/>
  <c r="J431" i="1"/>
  <c r="B432" i="1"/>
  <c r="H432" i="1"/>
  <c r="J432" i="1"/>
  <c r="B433" i="1"/>
  <c r="H433" i="1"/>
  <c r="J433" i="1"/>
  <c r="B434" i="1"/>
  <c r="H434" i="1"/>
  <c r="J434" i="1"/>
  <c r="B435" i="1"/>
  <c r="H435" i="1"/>
  <c r="J435" i="1"/>
  <c r="B436" i="1"/>
  <c r="H436" i="1"/>
  <c r="J436" i="1"/>
  <c r="B437" i="1"/>
  <c r="H437" i="1"/>
  <c r="J437" i="1"/>
  <c r="B438" i="1"/>
  <c r="H438" i="1"/>
  <c r="J438" i="1"/>
  <c r="B439" i="1"/>
  <c r="H439" i="1"/>
  <c r="J439" i="1"/>
  <c r="B440" i="1"/>
  <c r="H440" i="1"/>
  <c r="J440" i="1"/>
  <c r="B441" i="1"/>
  <c r="H441" i="1"/>
  <c r="J441" i="1"/>
  <c r="B442" i="1"/>
  <c r="H442" i="1"/>
  <c r="J442" i="1"/>
  <c r="B443" i="1"/>
  <c r="H443" i="1"/>
  <c r="J443" i="1"/>
  <c r="B444" i="1"/>
  <c r="H444" i="1"/>
  <c r="J444" i="1"/>
  <c r="B445" i="1"/>
  <c r="H445" i="1"/>
  <c r="J445" i="1"/>
  <c r="B446" i="1"/>
  <c r="H446" i="1"/>
  <c r="J446" i="1"/>
  <c r="B447" i="1"/>
  <c r="H447" i="1"/>
  <c r="J447" i="1"/>
  <c r="B448" i="1"/>
  <c r="H448" i="1"/>
  <c r="J448" i="1"/>
  <c r="B449" i="1"/>
  <c r="H449" i="1"/>
  <c r="J449" i="1"/>
  <c r="B450" i="1"/>
  <c r="H450" i="1"/>
  <c r="J450" i="1"/>
  <c r="B451" i="1"/>
  <c r="H451" i="1"/>
  <c r="J451" i="1"/>
  <c r="B452" i="1"/>
  <c r="H452" i="1"/>
  <c r="J452" i="1"/>
  <c r="B453" i="1"/>
  <c r="H453" i="1"/>
  <c r="J453" i="1"/>
  <c r="B454" i="1"/>
  <c r="H454" i="1"/>
  <c r="J454" i="1"/>
  <c r="B455" i="1"/>
  <c r="H455" i="1"/>
  <c r="J455" i="1"/>
  <c r="B456" i="1"/>
  <c r="H456" i="1"/>
  <c r="J456" i="1"/>
  <c r="B457" i="1"/>
  <c r="H457" i="1"/>
  <c r="J457" i="1"/>
  <c r="B458" i="1"/>
  <c r="H458" i="1"/>
  <c r="J458" i="1"/>
  <c r="B459" i="1"/>
  <c r="H459" i="1"/>
  <c r="J459" i="1"/>
  <c r="B460" i="1"/>
  <c r="H460" i="1"/>
  <c r="J460" i="1"/>
  <c r="B461" i="1"/>
  <c r="H461" i="1"/>
  <c r="J461" i="1"/>
  <c r="B462" i="1"/>
  <c r="H462" i="1"/>
  <c r="J462" i="1"/>
  <c r="B463" i="1"/>
  <c r="H463" i="1"/>
  <c r="J463" i="1"/>
  <c r="B464" i="1"/>
  <c r="H464" i="1"/>
  <c r="J464" i="1"/>
  <c r="B465" i="1"/>
  <c r="H465" i="1"/>
  <c r="J465" i="1"/>
  <c r="B466" i="1"/>
  <c r="H466" i="1"/>
  <c r="J466" i="1"/>
  <c r="B467" i="1"/>
  <c r="H467" i="1"/>
  <c r="J467" i="1"/>
  <c r="B468" i="1"/>
  <c r="H468" i="1"/>
  <c r="J468" i="1"/>
  <c r="B469" i="1"/>
  <c r="H469" i="1"/>
  <c r="J469" i="1"/>
  <c r="B470" i="1"/>
  <c r="H470" i="1"/>
  <c r="J470" i="1"/>
  <c r="B471" i="1"/>
  <c r="H471" i="1"/>
  <c r="J471" i="1"/>
  <c r="B472" i="1"/>
  <c r="H472" i="1"/>
  <c r="J472" i="1"/>
  <c r="B473" i="1"/>
  <c r="H473" i="1"/>
  <c r="J473" i="1"/>
  <c r="B474" i="1"/>
  <c r="H474" i="1"/>
  <c r="J474" i="1"/>
  <c r="B475" i="1"/>
  <c r="H475" i="1"/>
  <c r="J475" i="1"/>
  <c r="B476" i="1"/>
  <c r="H476" i="1"/>
  <c r="J476" i="1"/>
  <c r="B477" i="1"/>
  <c r="H477" i="1"/>
  <c r="J477" i="1"/>
  <c r="B478" i="1"/>
  <c r="H478" i="1"/>
  <c r="J478" i="1"/>
  <c r="B479" i="1"/>
  <c r="H479" i="1"/>
  <c r="J479" i="1"/>
  <c r="B480" i="1"/>
  <c r="H480" i="1"/>
  <c r="J480" i="1"/>
  <c r="B481" i="1"/>
  <c r="H481" i="1"/>
  <c r="J481" i="1"/>
  <c r="B482" i="1"/>
  <c r="H482" i="1"/>
  <c r="J482" i="1"/>
  <c r="B483" i="1"/>
  <c r="H483" i="1"/>
  <c r="J483" i="1"/>
  <c r="B484" i="1"/>
  <c r="H484" i="1"/>
  <c r="J484" i="1"/>
  <c r="B485" i="1"/>
  <c r="H485" i="1"/>
  <c r="J485" i="1"/>
  <c r="B486" i="1"/>
  <c r="H486" i="1"/>
  <c r="J486" i="1"/>
  <c r="B487" i="1"/>
  <c r="H487" i="1"/>
  <c r="J487" i="1"/>
  <c r="B488" i="1"/>
  <c r="H488" i="1"/>
  <c r="J488" i="1"/>
  <c r="B489" i="1"/>
  <c r="H489" i="1"/>
  <c r="J489" i="1"/>
  <c r="B490" i="1"/>
  <c r="H490" i="1"/>
  <c r="J490" i="1"/>
  <c r="B491" i="1"/>
  <c r="H491" i="1"/>
  <c r="J491" i="1"/>
  <c r="B492" i="1"/>
  <c r="H492" i="1"/>
  <c r="J492" i="1"/>
  <c r="B493" i="1"/>
  <c r="H493" i="1"/>
  <c r="J493" i="1"/>
  <c r="B494" i="1"/>
  <c r="H494" i="1"/>
  <c r="J494" i="1"/>
  <c r="B495" i="1"/>
  <c r="H495" i="1"/>
  <c r="J495" i="1"/>
  <c r="B496" i="1"/>
  <c r="H496" i="1"/>
  <c r="J496" i="1"/>
  <c r="B497" i="1"/>
  <c r="H497" i="1"/>
  <c r="J497" i="1"/>
  <c r="B498" i="1"/>
  <c r="H498" i="1"/>
  <c r="J498" i="1"/>
  <c r="B499" i="1"/>
  <c r="H499" i="1"/>
  <c r="J499" i="1"/>
  <c r="B500" i="1"/>
  <c r="H500" i="1"/>
  <c r="J500" i="1"/>
  <c r="B501" i="1"/>
  <c r="H501" i="1"/>
  <c r="J501" i="1"/>
  <c r="B502" i="1"/>
  <c r="H502" i="1"/>
  <c r="J502" i="1"/>
  <c r="B503" i="1"/>
  <c r="H503" i="1"/>
  <c r="J503" i="1"/>
  <c r="B504" i="1"/>
  <c r="H504" i="1"/>
  <c r="J504" i="1"/>
  <c r="B505" i="1"/>
  <c r="H505" i="1"/>
  <c r="J505" i="1"/>
  <c r="B506" i="1"/>
  <c r="H506" i="1"/>
  <c r="J506" i="1"/>
  <c r="B507" i="1"/>
  <c r="H507" i="1"/>
  <c r="J507" i="1"/>
  <c r="B508" i="1"/>
  <c r="H508" i="1"/>
  <c r="J508" i="1"/>
  <c r="B509" i="1"/>
  <c r="H509" i="1"/>
  <c r="J509" i="1"/>
  <c r="B510" i="1"/>
  <c r="H510" i="1"/>
  <c r="J510" i="1"/>
  <c r="B511" i="1"/>
  <c r="H511" i="1"/>
  <c r="J511" i="1"/>
  <c r="B512" i="1"/>
  <c r="H512" i="1"/>
  <c r="J512" i="1"/>
  <c r="B513" i="1"/>
  <c r="H513" i="1"/>
  <c r="J513" i="1"/>
  <c r="B514" i="1"/>
  <c r="H514" i="1"/>
  <c r="J514" i="1"/>
  <c r="B515" i="1"/>
  <c r="H515" i="1"/>
  <c r="J515" i="1"/>
  <c r="B516" i="1"/>
  <c r="H516" i="1"/>
  <c r="J516" i="1"/>
  <c r="B517" i="1"/>
  <c r="H517" i="1"/>
  <c r="J517" i="1"/>
  <c r="B518" i="1"/>
  <c r="H518" i="1"/>
  <c r="J518" i="1"/>
  <c r="B519" i="1"/>
  <c r="H519" i="1"/>
  <c r="J519" i="1"/>
  <c r="B520" i="1"/>
  <c r="H520" i="1"/>
  <c r="J520" i="1"/>
  <c r="B521" i="1"/>
  <c r="H521" i="1"/>
  <c r="J521" i="1"/>
  <c r="B522" i="1"/>
  <c r="H522" i="1"/>
  <c r="J522" i="1"/>
  <c r="B523" i="1"/>
  <c r="H523" i="1"/>
  <c r="J523" i="1"/>
  <c r="B524" i="1"/>
  <c r="H524" i="1"/>
  <c r="J524" i="1"/>
  <c r="B525" i="1"/>
  <c r="H525" i="1"/>
  <c r="J525" i="1"/>
  <c r="B526" i="1"/>
  <c r="H526" i="1"/>
  <c r="J526" i="1"/>
  <c r="B527" i="1"/>
  <c r="H527" i="1"/>
  <c r="J527" i="1"/>
  <c r="B528" i="1"/>
  <c r="H528" i="1"/>
  <c r="J528" i="1"/>
  <c r="B529" i="1"/>
  <c r="H529" i="1"/>
  <c r="J529" i="1"/>
  <c r="B530" i="1"/>
  <c r="H530" i="1"/>
  <c r="J530" i="1"/>
  <c r="B531" i="1"/>
  <c r="H531" i="1"/>
  <c r="J531" i="1"/>
  <c r="B532" i="1"/>
  <c r="H532" i="1"/>
  <c r="J532" i="1"/>
  <c r="B533" i="1"/>
  <c r="H533" i="1"/>
  <c r="J533" i="1"/>
  <c r="B534" i="1"/>
  <c r="H534" i="1"/>
  <c r="J534" i="1"/>
  <c r="B535" i="1"/>
  <c r="H535" i="1"/>
  <c r="J535" i="1"/>
  <c r="B536" i="1"/>
  <c r="H536" i="1"/>
  <c r="J536" i="1"/>
  <c r="B537" i="1"/>
  <c r="H537" i="1"/>
  <c r="J537" i="1"/>
  <c r="B538" i="1"/>
  <c r="H538" i="1"/>
  <c r="J538" i="1"/>
  <c r="B539" i="1"/>
  <c r="H539" i="1"/>
  <c r="J539" i="1"/>
  <c r="B540" i="1"/>
  <c r="H540" i="1"/>
  <c r="J540" i="1"/>
  <c r="B541" i="1"/>
  <c r="H541" i="1"/>
  <c r="J541" i="1"/>
  <c r="B542" i="1"/>
  <c r="H542" i="1"/>
  <c r="J542" i="1"/>
  <c r="B543" i="1"/>
  <c r="H543" i="1"/>
  <c r="J543" i="1"/>
  <c r="B544" i="1"/>
  <c r="H544" i="1"/>
  <c r="J544" i="1"/>
  <c r="B545" i="1"/>
  <c r="H545" i="1"/>
  <c r="J545" i="1"/>
  <c r="B546" i="1"/>
  <c r="H546" i="1"/>
  <c r="J546" i="1"/>
  <c r="B547" i="1"/>
  <c r="H547" i="1"/>
  <c r="J547" i="1"/>
  <c r="B548" i="1"/>
  <c r="H548" i="1"/>
  <c r="J548" i="1"/>
  <c r="B549" i="1"/>
  <c r="H549" i="1"/>
  <c r="J549" i="1"/>
  <c r="B550" i="1"/>
  <c r="H550" i="1"/>
  <c r="J550" i="1"/>
  <c r="B551" i="1"/>
  <c r="H551" i="1"/>
  <c r="J551" i="1"/>
  <c r="B552" i="1"/>
  <c r="H552" i="1"/>
  <c r="J552" i="1"/>
  <c r="B553" i="1"/>
  <c r="H553" i="1"/>
  <c r="J553" i="1"/>
  <c r="B554" i="1"/>
  <c r="H554" i="1"/>
  <c r="J554" i="1"/>
  <c r="B555" i="1"/>
  <c r="H555" i="1"/>
  <c r="J555" i="1"/>
  <c r="B556" i="1"/>
  <c r="H556" i="1"/>
  <c r="J556" i="1"/>
  <c r="B557" i="1"/>
  <c r="H557" i="1"/>
  <c r="J557" i="1"/>
  <c r="B558" i="1"/>
  <c r="H558" i="1"/>
  <c r="J558" i="1"/>
  <c r="B559" i="1"/>
  <c r="H559" i="1"/>
  <c r="J559" i="1"/>
  <c r="B560" i="1"/>
  <c r="H560" i="1"/>
  <c r="J560" i="1"/>
  <c r="B561" i="1"/>
  <c r="H561" i="1"/>
  <c r="J561" i="1"/>
  <c r="B562" i="1"/>
  <c r="H562" i="1"/>
  <c r="J562" i="1"/>
  <c r="B563" i="1"/>
  <c r="H563" i="1"/>
  <c r="J563" i="1"/>
  <c r="B564" i="1"/>
  <c r="H564" i="1"/>
  <c r="J564" i="1"/>
  <c r="B565" i="1"/>
  <c r="H565" i="1"/>
  <c r="J565" i="1"/>
  <c r="B566" i="1"/>
  <c r="H566" i="1"/>
  <c r="J566" i="1"/>
  <c r="B567" i="1"/>
  <c r="H567" i="1"/>
  <c r="J567" i="1"/>
  <c r="B568" i="1"/>
  <c r="H568" i="1"/>
  <c r="J568" i="1"/>
  <c r="B569" i="1"/>
  <c r="H569" i="1"/>
  <c r="J569" i="1"/>
  <c r="B570" i="1"/>
  <c r="H570" i="1"/>
  <c r="J570" i="1"/>
  <c r="B571" i="1"/>
  <c r="H571" i="1"/>
  <c r="J571" i="1"/>
  <c r="B572" i="1"/>
  <c r="H572" i="1"/>
  <c r="J572" i="1"/>
  <c r="B573" i="1"/>
  <c r="H573" i="1"/>
  <c r="J573" i="1"/>
  <c r="B574" i="1"/>
  <c r="H574" i="1"/>
  <c r="J574" i="1"/>
  <c r="B575" i="1"/>
  <c r="H575" i="1"/>
  <c r="J575" i="1"/>
  <c r="B576" i="1"/>
  <c r="H576" i="1"/>
  <c r="J576" i="1"/>
  <c r="B577" i="1"/>
  <c r="H577" i="1"/>
  <c r="J577" i="1"/>
  <c r="B578" i="1"/>
  <c r="H578" i="1"/>
  <c r="J578" i="1"/>
  <c r="B579" i="1"/>
  <c r="H579" i="1"/>
  <c r="J579" i="1"/>
  <c r="B580" i="1"/>
  <c r="H580" i="1"/>
  <c r="J580" i="1"/>
  <c r="B581" i="1"/>
  <c r="H581" i="1"/>
  <c r="J581" i="1"/>
  <c r="B582" i="1"/>
  <c r="H582" i="1"/>
  <c r="J582" i="1"/>
  <c r="B583" i="1"/>
  <c r="H583" i="1"/>
  <c r="J583" i="1"/>
  <c r="B584" i="1"/>
  <c r="H584" i="1"/>
  <c r="J584" i="1"/>
  <c r="B585" i="1"/>
  <c r="H585" i="1"/>
  <c r="J585" i="1"/>
  <c r="B586" i="1"/>
  <c r="H586" i="1"/>
  <c r="J586" i="1"/>
  <c r="B587" i="1"/>
  <c r="H587" i="1"/>
  <c r="J587" i="1"/>
  <c r="B588" i="1"/>
  <c r="H588" i="1"/>
  <c r="J588" i="1"/>
  <c r="B589" i="1"/>
  <c r="H589" i="1"/>
  <c r="J589" i="1"/>
  <c r="B590" i="1"/>
  <c r="H590" i="1"/>
  <c r="J590" i="1"/>
  <c r="B591" i="1"/>
  <c r="H591" i="1"/>
  <c r="J591" i="1"/>
  <c r="B592" i="1"/>
  <c r="H592" i="1"/>
  <c r="J592" i="1"/>
  <c r="B593" i="1"/>
  <c r="H593" i="1"/>
  <c r="J593" i="1"/>
  <c r="B594" i="1"/>
  <c r="H594" i="1"/>
  <c r="J594" i="1"/>
  <c r="B595" i="1"/>
  <c r="H595" i="1"/>
  <c r="J595" i="1"/>
  <c r="B596" i="1"/>
  <c r="H596" i="1"/>
  <c r="J596" i="1"/>
  <c r="B597" i="1"/>
  <c r="H597" i="1"/>
  <c r="J597" i="1"/>
  <c r="B598" i="1"/>
  <c r="H598" i="1"/>
  <c r="J598" i="1"/>
  <c r="B599" i="1"/>
  <c r="H599" i="1"/>
  <c r="J599" i="1"/>
  <c r="B600" i="1"/>
  <c r="H600" i="1"/>
  <c r="J600" i="1"/>
  <c r="B601" i="1"/>
  <c r="H601" i="1"/>
  <c r="J601" i="1"/>
  <c r="B602" i="1"/>
  <c r="H602" i="1"/>
  <c r="J602" i="1"/>
  <c r="B603" i="1"/>
  <c r="H603" i="1"/>
  <c r="J603" i="1"/>
  <c r="B604" i="1"/>
  <c r="H604" i="1"/>
  <c r="J604" i="1"/>
  <c r="B605" i="1"/>
  <c r="H605" i="1"/>
  <c r="J605" i="1"/>
  <c r="B606" i="1"/>
  <c r="H606" i="1"/>
  <c r="J606" i="1"/>
  <c r="B607" i="1"/>
  <c r="H607" i="1"/>
  <c r="J607" i="1"/>
  <c r="B608" i="1"/>
  <c r="H608" i="1"/>
  <c r="J608" i="1"/>
  <c r="B609" i="1"/>
  <c r="H609" i="1"/>
  <c r="J609" i="1"/>
  <c r="B610" i="1"/>
  <c r="H610" i="1"/>
  <c r="J610" i="1"/>
  <c r="B611" i="1"/>
  <c r="H611" i="1"/>
  <c r="J611" i="1"/>
  <c r="B612" i="1"/>
  <c r="H612" i="1"/>
  <c r="J612" i="1"/>
  <c r="B613" i="1"/>
  <c r="H613" i="1"/>
  <c r="J613" i="1"/>
  <c r="B614" i="1"/>
  <c r="H614" i="1"/>
  <c r="J614" i="1"/>
  <c r="B615" i="1"/>
  <c r="H615" i="1"/>
  <c r="J615" i="1"/>
  <c r="B616" i="1"/>
  <c r="H616" i="1"/>
  <c r="J616" i="1"/>
  <c r="B617" i="1"/>
  <c r="H617" i="1"/>
  <c r="J617" i="1"/>
  <c r="B618" i="1"/>
  <c r="H618" i="1"/>
  <c r="J618" i="1"/>
  <c r="B619" i="1"/>
  <c r="H619" i="1"/>
  <c r="J619" i="1"/>
  <c r="B620" i="1"/>
  <c r="H620" i="1"/>
  <c r="J620" i="1"/>
  <c r="B621" i="1"/>
  <c r="H621" i="1"/>
  <c r="J621" i="1"/>
  <c r="B622" i="1"/>
  <c r="H622" i="1"/>
  <c r="J622" i="1"/>
  <c r="B623" i="1"/>
  <c r="H623" i="1"/>
  <c r="J623" i="1"/>
  <c r="B624" i="1"/>
  <c r="H624" i="1"/>
  <c r="J624" i="1"/>
  <c r="B625" i="1"/>
  <c r="H625" i="1"/>
  <c r="J625" i="1"/>
  <c r="B626" i="1"/>
  <c r="H626" i="1"/>
  <c r="J626" i="1"/>
  <c r="B627" i="1"/>
  <c r="H627" i="1"/>
  <c r="J627" i="1"/>
  <c r="B628" i="1"/>
  <c r="H628" i="1"/>
  <c r="J628" i="1"/>
  <c r="B629" i="1"/>
  <c r="H629" i="1"/>
  <c r="J629" i="1"/>
  <c r="B630" i="1"/>
  <c r="H630" i="1"/>
  <c r="J630" i="1"/>
  <c r="B631" i="1"/>
  <c r="H631" i="1"/>
  <c r="J631" i="1"/>
  <c r="B632" i="1"/>
  <c r="H632" i="1"/>
  <c r="J632" i="1"/>
  <c r="B633" i="1"/>
  <c r="H633" i="1"/>
  <c r="J633" i="1"/>
  <c r="B634" i="1"/>
  <c r="H634" i="1"/>
  <c r="J634" i="1"/>
  <c r="B635" i="1"/>
  <c r="H635" i="1"/>
  <c r="J635" i="1"/>
  <c r="B636" i="1"/>
  <c r="H636" i="1"/>
  <c r="J636" i="1"/>
  <c r="B637" i="1"/>
  <c r="H637" i="1"/>
  <c r="J637" i="1"/>
  <c r="B638" i="1"/>
  <c r="H638" i="1"/>
  <c r="J638" i="1"/>
  <c r="B639" i="1"/>
  <c r="H639" i="1"/>
  <c r="J639" i="1"/>
  <c r="B640" i="1"/>
  <c r="H640" i="1"/>
  <c r="J640" i="1"/>
  <c r="B641" i="1"/>
  <c r="H641" i="1"/>
  <c r="J641" i="1"/>
  <c r="B642" i="1"/>
  <c r="H642" i="1"/>
  <c r="J642" i="1"/>
  <c r="B643" i="1"/>
  <c r="H643" i="1"/>
  <c r="J643" i="1"/>
  <c r="B644" i="1"/>
  <c r="H644" i="1"/>
  <c r="J644" i="1"/>
  <c r="B645" i="1"/>
  <c r="H645" i="1"/>
  <c r="J645" i="1"/>
  <c r="B646" i="1"/>
  <c r="H646" i="1"/>
  <c r="J646" i="1"/>
  <c r="B647" i="1"/>
  <c r="H647" i="1"/>
  <c r="J647" i="1"/>
  <c r="B648" i="1"/>
  <c r="H648" i="1"/>
  <c r="J648" i="1"/>
  <c r="B649" i="1"/>
  <c r="H649" i="1"/>
  <c r="J649" i="1"/>
  <c r="B650" i="1"/>
  <c r="H650" i="1"/>
  <c r="J650" i="1"/>
  <c r="B651" i="1"/>
  <c r="H651" i="1"/>
  <c r="J651" i="1"/>
  <c r="B652" i="1"/>
  <c r="H652" i="1"/>
  <c r="J652" i="1"/>
  <c r="B653" i="1"/>
  <c r="H653" i="1"/>
  <c r="J653" i="1"/>
  <c r="B654" i="1"/>
  <c r="H654" i="1"/>
  <c r="J654" i="1"/>
  <c r="B655" i="1"/>
  <c r="H655" i="1"/>
  <c r="J655" i="1"/>
  <c r="B656" i="1"/>
  <c r="H656" i="1"/>
  <c r="J656" i="1"/>
  <c r="B657" i="1"/>
  <c r="H657" i="1"/>
  <c r="J657" i="1"/>
  <c r="B658" i="1"/>
  <c r="H658" i="1"/>
  <c r="J658" i="1"/>
  <c r="B659" i="1"/>
  <c r="H659" i="1"/>
  <c r="J659" i="1"/>
  <c r="B660" i="1"/>
  <c r="H660" i="1"/>
  <c r="J660" i="1"/>
  <c r="B661" i="1"/>
  <c r="H661" i="1"/>
  <c r="J661" i="1"/>
  <c r="B662" i="1"/>
  <c r="H662" i="1"/>
  <c r="J662" i="1"/>
  <c r="B663" i="1"/>
  <c r="H663" i="1"/>
  <c r="J663" i="1"/>
  <c r="B664" i="1"/>
  <c r="H664" i="1"/>
  <c r="J664" i="1"/>
  <c r="B665" i="1"/>
  <c r="H665" i="1"/>
  <c r="J665" i="1"/>
  <c r="B666" i="1"/>
  <c r="H666" i="1"/>
  <c r="J666" i="1"/>
  <c r="B667" i="1"/>
  <c r="H667" i="1"/>
  <c r="J667" i="1"/>
  <c r="B668" i="1"/>
  <c r="H668" i="1"/>
  <c r="J668" i="1"/>
  <c r="B669" i="1"/>
  <c r="H669" i="1"/>
  <c r="J669" i="1"/>
  <c r="B670" i="1"/>
  <c r="H670" i="1"/>
  <c r="J670" i="1"/>
  <c r="B671" i="1"/>
  <c r="H671" i="1"/>
  <c r="J671" i="1"/>
  <c r="B672" i="1"/>
  <c r="H672" i="1"/>
  <c r="J672" i="1"/>
  <c r="B673" i="1"/>
  <c r="H673" i="1"/>
  <c r="J673" i="1"/>
  <c r="B674" i="1"/>
  <c r="H674" i="1"/>
  <c r="J674" i="1"/>
  <c r="B675" i="1"/>
  <c r="H675" i="1"/>
  <c r="J675" i="1"/>
  <c r="B676" i="1"/>
  <c r="H676" i="1"/>
  <c r="J676" i="1"/>
  <c r="B677" i="1"/>
  <c r="H677" i="1"/>
  <c r="J677" i="1"/>
  <c r="B678" i="1"/>
  <c r="H678" i="1"/>
  <c r="J678" i="1"/>
  <c r="B679" i="1"/>
  <c r="H679" i="1"/>
  <c r="J679" i="1"/>
  <c r="B680" i="1"/>
  <c r="H680" i="1"/>
  <c r="J680" i="1"/>
  <c r="B681" i="1"/>
  <c r="H681" i="1"/>
  <c r="J681" i="1"/>
  <c r="B682" i="1"/>
  <c r="H682" i="1"/>
  <c r="J682" i="1"/>
  <c r="B683" i="1"/>
  <c r="H683" i="1"/>
  <c r="J683" i="1"/>
  <c r="B684" i="1"/>
  <c r="H684" i="1"/>
  <c r="J684" i="1"/>
  <c r="B685" i="1"/>
  <c r="H685" i="1"/>
  <c r="J685" i="1"/>
  <c r="B686" i="1"/>
  <c r="H686" i="1"/>
  <c r="J686" i="1"/>
  <c r="B687" i="1"/>
  <c r="H687" i="1"/>
  <c r="J687" i="1"/>
  <c r="B688" i="1"/>
  <c r="H688" i="1"/>
  <c r="J688" i="1"/>
  <c r="B689" i="1"/>
  <c r="H689" i="1"/>
  <c r="J689" i="1"/>
  <c r="B690" i="1"/>
  <c r="H690" i="1"/>
  <c r="J690" i="1"/>
  <c r="B691" i="1"/>
  <c r="H691" i="1"/>
  <c r="J691" i="1"/>
  <c r="B692" i="1"/>
  <c r="H692" i="1"/>
  <c r="J692" i="1"/>
  <c r="B693" i="1"/>
  <c r="H693" i="1"/>
  <c r="J693" i="1"/>
  <c r="B694" i="1"/>
  <c r="H694" i="1"/>
  <c r="J694" i="1"/>
  <c r="B695" i="1"/>
  <c r="H695" i="1"/>
  <c r="J695" i="1"/>
  <c r="B696" i="1"/>
  <c r="H696" i="1"/>
  <c r="J696" i="1"/>
  <c r="B697" i="1"/>
  <c r="H697" i="1"/>
  <c r="J697" i="1"/>
  <c r="B698" i="1"/>
  <c r="H698" i="1"/>
  <c r="J698" i="1"/>
  <c r="B699" i="1"/>
  <c r="H699" i="1"/>
  <c r="J699" i="1"/>
  <c r="B700" i="1"/>
  <c r="H700" i="1"/>
  <c r="J700" i="1"/>
  <c r="B701" i="1"/>
  <c r="H701" i="1"/>
  <c r="J701" i="1"/>
  <c r="B702" i="1"/>
  <c r="H702" i="1"/>
  <c r="J702" i="1"/>
  <c r="B703" i="1"/>
  <c r="H703" i="1"/>
  <c r="J703" i="1"/>
  <c r="B704" i="1"/>
  <c r="H704" i="1"/>
  <c r="J704" i="1"/>
  <c r="B705" i="1"/>
  <c r="H705" i="1"/>
  <c r="J705" i="1"/>
  <c r="B706" i="1"/>
  <c r="H706" i="1"/>
  <c r="J706" i="1"/>
  <c r="B707" i="1"/>
  <c r="H707" i="1"/>
  <c r="J707" i="1"/>
  <c r="B708" i="1"/>
  <c r="H708" i="1"/>
  <c r="J708" i="1"/>
  <c r="B709" i="1"/>
  <c r="H709" i="1"/>
  <c r="J709" i="1"/>
  <c r="B710" i="1"/>
  <c r="H710" i="1"/>
  <c r="J710" i="1"/>
  <c r="B711" i="1"/>
  <c r="H711" i="1"/>
  <c r="J711" i="1"/>
  <c r="B712" i="1"/>
  <c r="H712" i="1"/>
  <c r="J712" i="1"/>
  <c r="B713" i="1"/>
  <c r="H713" i="1"/>
  <c r="J713" i="1"/>
  <c r="B714" i="1"/>
  <c r="H714" i="1"/>
  <c r="J714" i="1"/>
  <c r="B715" i="1"/>
  <c r="H715" i="1"/>
  <c r="J715" i="1"/>
  <c r="B716" i="1"/>
  <c r="H716" i="1"/>
  <c r="J716" i="1"/>
  <c r="B717" i="1"/>
  <c r="H717" i="1"/>
  <c r="J717" i="1"/>
  <c r="B718" i="1"/>
  <c r="H718" i="1"/>
  <c r="J718" i="1"/>
  <c r="B719" i="1"/>
  <c r="H719" i="1"/>
  <c r="J719" i="1"/>
  <c r="B720" i="1"/>
  <c r="H720" i="1"/>
  <c r="J720" i="1"/>
  <c r="B721" i="1"/>
  <c r="H721" i="1"/>
  <c r="J721" i="1"/>
  <c r="B722" i="1"/>
  <c r="H722" i="1"/>
  <c r="J722" i="1"/>
  <c r="B723" i="1"/>
  <c r="H723" i="1"/>
  <c r="J723" i="1"/>
  <c r="B724" i="1"/>
  <c r="H724" i="1"/>
  <c r="J724" i="1"/>
  <c r="B725" i="1"/>
  <c r="H725" i="1"/>
  <c r="J725" i="1"/>
  <c r="B726" i="1"/>
  <c r="H726" i="1"/>
  <c r="J726" i="1"/>
  <c r="B727" i="1"/>
  <c r="H727" i="1"/>
  <c r="J727" i="1"/>
  <c r="B728" i="1"/>
  <c r="H728" i="1"/>
  <c r="J728" i="1"/>
  <c r="B729" i="1"/>
  <c r="H729" i="1"/>
  <c r="J729" i="1"/>
  <c r="B730" i="1"/>
  <c r="H730" i="1"/>
  <c r="J730" i="1"/>
  <c r="B731" i="1"/>
  <c r="H731" i="1"/>
  <c r="J731" i="1"/>
  <c r="B732" i="1"/>
  <c r="H732" i="1"/>
  <c r="J732" i="1"/>
  <c r="B733" i="1"/>
  <c r="H733" i="1"/>
  <c r="J733" i="1"/>
  <c r="B734" i="1"/>
  <c r="H734" i="1"/>
  <c r="J734" i="1"/>
  <c r="B735" i="1"/>
  <c r="H735" i="1"/>
  <c r="J735" i="1"/>
  <c r="B736" i="1"/>
  <c r="H736" i="1"/>
  <c r="J736" i="1"/>
  <c r="B737" i="1"/>
  <c r="H737" i="1"/>
  <c r="J737" i="1"/>
  <c r="B738" i="1"/>
  <c r="H738" i="1"/>
  <c r="J738" i="1"/>
  <c r="B739" i="1"/>
  <c r="H739" i="1"/>
  <c r="J739" i="1"/>
  <c r="B740" i="1"/>
  <c r="H740" i="1"/>
  <c r="J740" i="1"/>
  <c r="B741" i="1"/>
  <c r="H741" i="1"/>
  <c r="J741" i="1"/>
  <c r="B742" i="1"/>
  <c r="H742" i="1"/>
  <c r="J742" i="1"/>
  <c r="B743" i="1"/>
  <c r="H743" i="1"/>
  <c r="J743" i="1"/>
  <c r="B744" i="1"/>
  <c r="H744" i="1"/>
  <c r="J744" i="1"/>
  <c r="B745" i="1"/>
  <c r="H745" i="1"/>
  <c r="J745" i="1"/>
  <c r="B746" i="1"/>
  <c r="H746" i="1"/>
  <c r="J746" i="1"/>
  <c r="B747" i="1"/>
  <c r="H747" i="1"/>
  <c r="J747" i="1"/>
  <c r="B748" i="1"/>
  <c r="H748" i="1"/>
  <c r="J748" i="1"/>
  <c r="B749" i="1"/>
  <c r="H749" i="1"/>
  <c r="J749" i="1"/>
  <c r="B750" i="1"/>
  <c r="H750" i="1"/>
  <c r="J750" i="1"/>
  <c r="B751" i="1"/>
  <c r="H751" i="1"/>
  <c r="J751" i="1"/>
  <c r="B752" i="1"/>
  <c r="H752" i="1"/>
  <c r="J752" i="1"/>
  <c r="B753" i="1"/>
  <c r="H753" i="1"/>
  <c r="J753" i="1"/>
  <c r="B754" i="1"/>
  <c r="H754" i="1"/>
  <c r="J754" i="1"/>
  <c r="B755" i="1"/>
  <c r="H755" i="1"/>
  <c r="J755" i="1"/>
  <c r="B756" i="1"/>
  <c r="H756" i="1"/>
  <c r="J756" i="1"/>
  <c r="B757" i="1"/>
  <c r="H757" i="1"/>
  <c r="J757" i="1"/>
  <c r="B758" i="1"/>
  <c r="H758" i="1"/>
  <c r="J758" i="1"/>
  <c r="B759" i="1"/>
  <c r="H759" i="1"/>
  <c r="J759" i="1"/>
  <c r="B760" i="1"/>
  <c r="H760" i="1"/>
  <c r="J760" i="1"/>
  <c r="B761" i="1"/>
  <c r="H761" i="1"/>
  <c r="J761" i="1"/>
  <c r="B762" i="1"/>
  <c r="H762" i="1"/>
  <c r="J762" i="1"/>
  <c r="B763" i="1"/>
  <c r="H763" i="1"/>
  <c r="J763" i="1"/>
  <c r="B764" i="1"/>
  <c r="H764" i="1"/>
  <c r="J764" i="1"/>
  <c r="B765" i="1"/>
  <c r="H765" i="1"/>
  <c r="J765" i="1"/>
  <c r="B766" i="1"/>
  <c r="H766" i="1"/>
  <c r="J766" i="1"/>
  <c r="B767" i="1"/>
  <c r="H767" i="1"/>
  <c r="J767" i="1"/>
  <c r="B768" i="1"/>
  <c r="H768" i="1"/>
  <c r="J768" i="1"/>
  <c r="B769" i="1"/>
  <c r="H769" i="1"/>
  <c r="J769" i="1"/>
  <c r="B770" i="1"/>
  <c r="H770" i="1"/>
  <c r="J770" i="1"/>
  <c r="B771" i="1"/>
  <c r="H771" i="1"/>
  <c r="J771" i="1"/>
  <c r="B772" i="1"/>
  <c r="H772" i="1"/>
  <c r="J772" i="1"/>
  <c r="B773" i="1"/>
  <c r="H773" i="1"/>
  <c r="J773" i="1"/>
  <c r="B774" i="1"/>
  <c r="H774" i="1"/>
  <c r="J774" i="1"/>
  <c r="B775" i="1"/>
  <c r="H775" i="1"/>
  <c r="J775" i="1"/>
  <c r="B776" i="1"/>
  <c r="H776" i="1"/>
  <c r="J776" i="1"/>
  <c r="B777" i="1"/>
  <c r="H777" i="1"/>
  <c r="J777" i="1"/>
  <c r="B778" i="1"/>
  <c r="H778" i="1"/>
  <c r="J778" i="1"/>
  <c r="B779" i="1"/>
  <c r="H779" i="1"/>
  <c r="J779" i="1"/>
  <c r="B780" i="1"/>
  <c r="H780" i="1"/>
  <c r="J780" i="1"/>
  <c r="B781" i="1"/>
  <c r="H781" i="1"/>
  <c r="J781" i="1"/>
  <c r="B782" i="1"/>
  <c r="H782" i="1"/>
  <c r="J782" i="1"/>
  <c r="B783" i="1"/>
  <c r="H783" i="1"/>
  <c r="J783" i="1"/>
  <c r="B784" i="1"/>
  <c r="H784" i="1"/>
  <c r="J784" i="1"/>
  <c r="B785" i="1"/>
  <c r="H785" i="1"/>
  <c r="J785" i="1"/>
  <c r="B786" i="1"/>
  <c r="H786" i="1"/>
  <c r="J786" i="1"/>
  <c r="B787" i="1"/>
  <c r="H787" i="1"/>
  <c r="J787" i="1"/>
  <c r="B788" i="1"/>
  <c r="H788" i="1"/>
  <c r="J788" i="1"/>
  <c r="B789" i="1"/>
  <c r="H789" i="1"/>
  <c r="J789" i="1"/>
  <c r="B790" i="1"/>
  <c r="H790" i="1"/>
  <c r="J790" i="1"/>
  <c r="B791" i="1"/>
  <c r="H791" i="1"/>
  <c r="J791" i="1"/>
  <c r="B792" i="1"/>
  <c r="H792" i="1"/>
  <c r="J792" i="1"/>
  <c r="B793" i="1"/>
  <c r="H793" i="1"/>
  <c r="J793" i="1"/>
  <c r="B794" i="1"/>
  <c r="H794" i="1"/>
  <c r="J794" i="1"/>
  <c r="B795" i="1"/>
  <c r="H795" i="1"/>
  <c r="J795" i="1"/>
  <c r="B796" i="1"/>
  <c r="H796" i="1"/>
  <c r="J796" i="1"/>
  <c r="B797" i="1"/>
  <c r="H797" i="1"/>
  <c r="J797" i="1"/>
  <c r="B798" i="1"/>
  <c r="H798" i="1"/>
  <c r="J798" i="1"/>
  <c r="B799" i="1"/>
  <c r="H799" i="1"/>
  <c r="J799" i="1"/>
  <c r="B800" i="1"/>
  <c r="H800" i="1"/>
  <c r="J800" i="1"/>
  <c r="B801" i="1"/>
  <c r="H801" i="1"/>
  <c r="J801" i="1"/>
  <c r="B802" i="1"/>
  <c r="H802" i="1"/>
  <c r="J802" i="1"/>
  <c r="B803" i="1"/>
  <c r="H803" i="1"/>
  <c r="J803" i="1"/>
  <c r="B804" i="1"/>
  <c r="H804" i="1"/>
  <c r="J804" i="1"/>
  <c r="B805" i="1"/>
  <c r="H805" i="1"/>
  <c r="J805" i="1"/>
  <c r="B806" i="1"/>
  <c r="H806" i="1"/>
  <c r="J806" i="1"/>
  <c r="B807" i="1"/>
  <c r="H807" i="1"/>
  <c r="J807" i="1"/>
  <c r="B808" i="1"/>
  <c r="H808" i="1"/>
  <c r="J808" i="1"/>
  <c r="B809" i="1"/>
  <c r="H809" i="1"/>
  <c r="J809" i="1"/>
  <c r="B810" i="1"/>
  <c r="H810" i="1"/>
  <c r="J810" i="1"/>
  <c r="B811" i="1"/>
  <c r="H811" i="1"/>
  <c r="J811" i="1"/>
  <c r="B812" i="1"/>
  <c r="H812" i="1"/>
  <c r="J812" i="1"/>
  <c r="B813" i="1"/>
  <c r="H813" i="1"/>
  <c r="J813" i="1"/>
  <c r="B814" i="1"/>
  <c r="H814" i="1"/>
  <c r="J814" i="1"/>
  <c r="B815" i="1"/>
  <c r="H815" i="1"/>
  <c r="J815" i="1"/>
  <c r="B816" i="1"/>
  <c r="H816" i="1"/>
  <c r="J816" i="1"/>
  <c r="B817" i="1"/>
  <c r="H817" i="1"/>
  <c r="J817" i="1"/>
  <c r="B818" i="1"/>
  <c r="H818" i="1"/>
  <c r="J818" i="1"/>
  <c r="B819" i="1"/>
  <c r="H819" i="1"/>
  <c r="J819" i="1"/>
  <c r="B820" i="1"/>
  <c r="H820" i="1"/>
  <c r="J820" i="1"/>
  <c r="B821" i="1"/>
  <c r="H821" i="1"/>
  <c r="J821" i="1"/>
  <c r="B822" i="1"/>
  <c r="H822" i="1"/>
  <c r="J822" i="1"/>
  <c r="B823" i="1"/>
  <c r="H823" i="1"/>
  <c r="J823" i="1"/>
  <c r="B824" i="1"/>
  <c r="H824" i="1"/>
  <c r="J824" i="1"/>
  <c r="B825" i="1"/>
  <c r="H825" i="1"/>
  <c r="J825" i="1"/>
  <c r="B826" i="1"/>
  <c r="H826" i="1"/>
  <c r="J826" i="1"/>
  <c r="B827" i="1"/>
  <c r="H827" i="1"/>
  <c r="J827" i="1"/>
  <c r="B828" i="1"/>
  <c r="H828" i="1"/>
  <c r="J828" i="1"/>
  <c r="B829" i="1"/>
  <c r="H829" i="1"/>
  <c r="J829" i="1"/>
  <c r="B830" i="1"/>
  <c r="H830" i="1"/>
  <c r="J830" i="1"/>
  <c r="B831" i="1"/>
  <c r="H831" i="1"/>
  <c r="J831" i="1"/>
  <c r="B832" i="1"/>
  <c r="H832" i="1"/>
  <c r="J832" i="1"/>
  <c r="B833" i="1"/>
  <c r="H833" i="1"/>
  <c r="J833" i="1"/>
  <c r="B834" i="1"/>
  <c r="H834" i="1"/>
  <c r="J834" i="1"/>
  <c r="B835" i="1"/>
  <c r="H835" i="1"/>
  <c r="J835" i="1"/>
  <c r="B836" i="1"/>
  <c r="H836" i="1"/>
  <c r="J836" i="1"/>
  <c r="B837" i="1"/>
  <c r="H837" i="1"/>
  <c r="J837" i="1"/>
  <c r="B838" i="1"/>
  <c r="H838" i="1"/>
  <c r="J838" i="1"/>
  <c r="B839" i="1"/>
  <c r="H839" i="1"/>
  <c r="J839" i="1"/>
  <c r="B840" i="1"/>
  <c r="H840" i="1"/>
  <c r="J840" i="1"/>
  <c r="B841" i="1"/>
  <c r="H841" i="1"/>
  <c r="J841" i="1"/>
  <c r="B842" i="1"/>
  <c r="H842" i="1"/>
  <c r="J842" i="1"/>
  <c r="B843" i="1"/>
  <c r="H843" i="1"/>
  <c r="J843" i="1"/>
  <c r="B844" i="1"/>
  <c r="H844" i="1"/>
  <c r="J844" i="1"/>
  <c r="B845" i="1"/>
  <c r="H845" i="1"/>
  <c r="J845" i="1"/>
  <c r="B846" i="1"/>
  <c r="H846" i="1"/>
  <c r="J846" i="1"/>
  <c r="B847" i="1"/>
  <c r="H847" i="1"/>
  <c r="J847" i="1"/>
  <c r="B848" i="1"/>
  <c r="H848" i="1"/>
  <c r="J848" i="1"/>
  <c r="B849" i="1"/>
  <c r="H849" i="1"/>
  <c r="J849" i="1"/>
  <c r="B850" i="1"/>
  <c r="H850" i="1"/>
  <c r="J850" i="1"/>
  <c r="B851" i="1"/>
  <c r="H851" i="1"/>
  <c r="J851" i="1"/>
  <c r="B852" i="1"/>
  <c r="H852" i="1"/>
  <c r="J852" i="1"/>
  <c r="B853" i="1"/>
  <c r="H853" i="1"/>
  <c r="J853" i="1"/>
  <c r="B854" i="1"/>
  <c r="H854" i="1"/>
  <c r="J854" i="1"/>
  <c r="B855" i="1"/>
  <c r="H855" i="1"/>
  <c r="J855" i="1"/>
  <c r="B856" i="1"/>
  <c r="H856" i="1"/>
  <c r="J856" i="1"/>
  <c r="B857" i="1"/>
  <c r="H857" i="1"/>
  <c r="J857" i="1"/>
  <c r="B858" i="1"/>
  <c r="H858" i="1"/>
  <c r="J858" i="1"/>
  <c r="B859" i="1"/>
  <c r="H859" i="1"/>
  <c r="J859" i="1"/>
  <c r="B860" i="1"/>
  <c r="H860" i="1"/>
  <c r="J860" i="1"/>
  <c r="B861" i="1"/>
  <c r="H861" i="1"/>
  <c r="J861" i="1"/>
  <c r="B862" i="1"/>
  <c r="H862" i="1"/>
  <c r="J862" i="1"/>
  <c r="B863" i="1"/>
  <c r="H863" i="1"/>
  <c r="J863" i="1"/>
  <c r="B864" i="1"/>
  <c r="H864" i="1"/>
  <c r="J864" i="1"/>
  <c r="B865" i="1"/>
  <c r="H865" i="1"/>
  <c r="J865" i="1"/>
  <c r="B866" i="1"/>
  <c r="H866" i="1"/>
  <c r="J866" i="1"/>
  <c r="B867" i="1"/>
  <c r="H867" i="1"/>
  <c r="J867" i="1"/>
  <c r="B868" i="1"/>
  <c r="H868" i="1"/>
  <c r="J868" i="1"/>
  <c r="B869" i="1"/>
  <c r="H869" i="1"/>
  <c r="J869" i="1"/>
  <c r="B870" i="1"/>
  <c r="H870" i="1"/>
  <c r="J870" i="1"/>
  <c r="B871" i="1"/>
  <c r="H871" i="1"/>
  <c r="J871" i="1"/>
  <c r="B872" i="1"/>
  <c r="H872" i="1"/>
  <c r="J872" i="1"/>
  <c r="B873" i="1"/>
  <c r="H873" i="1"/>
  <c r="J873" i="1"/>
  <c r="B874" i="1"/>
  <c r="H874" i="1"/>
  <c r="J874" i="1"/>
  <c r="B875" i="1"/>
  <c r="H875" i="1"/>
  <c r="J875" i="1"/>
  <c r="B876" i="1"/>
  <c r="H876" i="1"/>
  <c r="J876" i="1"/>
  <c r="B877" i="1"/>
  <c r="H877" i="1"/>
  <c r="J877" i="1"/>
  <c r="B878" i="1"/>
  <c r="H878" i="1"/>
  <c r="J878" i="1"/>
  <c r="B879" i="1"/>
  <c r="H879" i="1"/>
  <c r="J879" i="1"/>
  <c r="B880" i="1"/>
  <c r="H880" i="1"/>
  <c r="J880" i="1"/>
  <c r="B881" i="1"/>
  <c r="H881" i="1"/>
  <c r="J881" i="1"/>
  <c r="B882" i="1"/>
  <c r="H882" i="1"/>
  <c r="J882" i="1"/>
  <c r="B883" i="1"/>
  <c r="H883" i="1"/>
  <c r="J883" i="1"/>
  <c r="B884" i="1"/>
  <c r="H884" i="1"/>
  <c r="J884" i="1"/>
  <c r="B885" i="1"/>
  <c r="H885" i="1"/>
  <c r="J885" i="1"/>
  <c r="B886" i="1"/>
  <c r="H886" i="1"/>
  <c r="J886" i="1"/>
  <c r="B887" i="1"/>
  <c r="H887" i="1"/>
  <c r="J887" i="1"/>
  <c r="B888" i="1"/>
  <c r="H888" i="1"/>
  <c r="J888" i="1"/>
  <c r="B889" i="1"/>
  <c r="H889" i="1"/>
  <c r="J889" i="1"/>
  <c r="B890" i="1"/>
  <c r="H890" i="1"/>
  <c r="J890" i="1"/>
  <c r="B891" i="1"/>
  <c r="H891" i="1"/>
  <c r="J891" i="1"/>
  <c r="B892" i="1"/>
  <c r="H892" i="1"/>
  <c r="J892" i="1"/>
  <c r="B893" i="1"/>
  <c r="H893" i="1"/>
  <c r="J893" i="1"/>
  <c r="B894" i="1"/>
  <c r="H894" i="1"/>
  <c r="J894" i="1"/>
  <c r="B895" i="1"/>
  <c r="H895" i="1"/>
  <c r="J895" i="1"/>
  <c r="B896" i="1"/>
  <c r="H896" i="1"/>
  <c r="J896" i="1"/>
  <c r="B897" i="1"/>
  <c r="H897" i="1"/>
  <c r="J897" i="1"/>
  <c r="B898" i="1"/>
  <c r="H898" i="1"/>
  <c r="J898" i="1"/>
  <c r="B899" i="1"/>
  <c r="H899" i="1"/>
  <c r="J899" i="1"/>
  <c r="B900" i="1"/>
  <c r="H900" i="1"/>
  <c r="J900" i="1"/>
  <c r="B901" i="1"/>
  <c r="H901" i="1"/>
  <c r="J901" i="1"/>
  <c r="B902" i="1"/>
  <c r="H902" i="1"/>
  <c r="J902" i="1"/>
  <c r="B903" i="1"/>
  <c r="H903" i="1"/>
  <c r="J903" i="1"/>
  <c r="B904" i="1"/>
  <c r="H904" i="1"/>
  <c r="J904" i="1"/>
  <c r="B905" i="1"/>
  <c r="H905" i="1"/>
  <c r="J905" i="1"/>
  <c r="B906" i="1"/>
  <c r="H906" i="1"/>
  <c r="J906" i="1"/>
  <c r="B907" i="1"/>
  <c r="H907" i="1"/>
  <c r="J907" i="1"/>
  <c r="B908" i="1"/>
  <c r="H908" i="1"/>
  <c r="J908" i="1"/>
  <c r="B909" i="1"/>
  <c r="H909" i="1"/>
  <c r="J909" i="1"/>
  <c r="B910" i="1"/>
  <c r="H910" i="1"/>
  <c r="J910" i="1"/>
  <c r="B911" i="1"/>
  <c r="H911" i="1"/>
  <c r="J911" i="1"/>
  <c r="B912" i="1"/>
  <c r="H912" i="1"/>
  <c r="J912" i="1"/>
  <c r="B913" i="1"/>
  <c r="H913" i="1"/>
  <c r="J913" i="1"/>
  <c r="B914" i="1"/>
  <c r="H914" i="1"/>
  <c r="J914" i="1"/>
  <c r="B915" i="1"/>
  <c r="H915" i="1"/>
  <c r="J915" i="1"/>
  <c r="B916" i="1"/>
  <c r="H916" i="1"/>
  <c r="J916" i="1"/>
  <c r="B917" i="1"/>
  <c r="H917" i="1"/>
  <c r="J917" i="1"/>
  <c r="B918" i="1"/>
  <c r="H918" i="1"/>
  <c r="J918" i="1"/>
  <c r="B919" i="1"/>
  <c r="H919" i="1"/>
  <c r="J919" i="1"/>
  <c r="B920" i="1"/>
  <c r="H920" i="1"/>
  <c r="J920" i="1"/>
  <c r="B921" i="1"/>
  <c r="H921" i="1"/>
  <c r="J921" i="1"/>
  <c r="B922" i="1"/>
  <c r="H922" i="1"/>
  <c r="J922" i="1"/>
  <c r="B923" i="1"/>
  <c r="H923" i="1"/>
  <c r="J923" i="1"/>
  <c r="B924" i="1"/>
  <c r="H924" i="1"/>
  <c r="J924" i="1"/>
  <c r="B925" i="1"/>
  <c r="H925" i="1"/>
  <c r="J925" i="1"/>
  <c r="B926" i="1"/>
  <c r="H926" i="1"/>
  <c r="J926" i="1"/>
  <c r="B927" i="1"/>
  <c r="H927" i="1"/>
  <c r="J927" i="1"/>
  <c r="B928" i="1"/>
  <c r="H928" i="1"/>
  <c r="J928" i="1"/>
  <c r="B929" i="1"/>
  <c r="H929" i="1"/>
  <c r="J929" i="1"/>
  <c r="B930" i="1"/>
  <c r="H930" i="1"/>
  <c r="J930" i="1"/>
  <c r="B931" i="1"/>
  <c r="H931" i="1"/>
  <c r="J931" i="1"/>
  <c r="B932" i="1"/>
  <c r="H932" i="1"/>
  <c r="J932" i="1"/>
  <c r="B933" i="1"/>
  <c r="H933" i="1"/>
  <c r="J933" i="1"/>
  <c r="B934" i="1"/>
  <c r="H934" i="1"/>
  <c r="J934" i="1"/>
  <c r="B935" i="1"/>
  <c r="H935" i="1"/>
  <c r="J935" i="1"/>
  <c r="B936" i="1"/>
  <c r="H936" i="1"/>
  <c r="J936" i="1"/>
  <c r="B937" i="1"/>
  <c r="H937" i="1"/>
  <c r="J937" i="1"/>
  <c r="B938" i="1"/>
  <c r="H938" i="1"/>
  <c r="J938" i="1"/>
  <c r="B939" i="1"/>
  <c r="H939" i="1"/>
  <c r="J939" i="1"/>
  <c r="B940" i="1"/>
  <c r="H940" i="1"/>
  <c r="J940" i="1"/>
  <c r="B941" i="1"/>
  <c r="H941" i="1"/>
  <c r="J941" i="1"/>
  <c r="B942" i="1"/>
  <c r="H942" i="1"/>
  <c r="J942" i="1"/>
  <c r="B943" i="1"/>
  <c r="H943" i="1"/>
  <c r="J943" i="1"/>
  <c r="B944" i="1"/>
  <c r="H944" i="1"/>
  <c r="J944" i="1"/>
  <c r="B945" i="1"/>
  <c r="H945" i="1"/>
  <c r="J945" i="1"/>
  <c r="B946" i="1"/>
  <c r="H946" i="1"/>
  <c r="J946" i="1"/>
  <c r="B947" i="1"/>
  <c r="H947" i="1"/>
  <c r="J947" i="1"/>
  <c r="B948" i="1"/>
  <c r="H948" i="1"/>
  <c r="J948" i="1"/>
  <c r="B949" i="1"/>
  <c r="H949" i="1"/>
  <c r="J949" i="1"/>
  <c r="B950" i="1"/>
  <c r="H950" i="1"/>
  <c r="J950" i="1"/>
  <c r="B951" i="1"/>
  <c r="H951" i="1"/>
  <c r="J951" i="1"/>
  <c r="B952" i="1"/>
  <c r="H952" i="1"/>
  <c r="J952" i="1"/>
  <c r="B953" i="1"/>
  <c r="H953" i="1"/>
  <c r="J953" i="1"/>
  <c r="B954" i="1"/>
  <c r="H954" i="1"/>
  <c r="J954" i="1"/>
  <c r="B955" i="1"/>
  <c r="H955" i="1"/>
  <c r="J955" i="1"/>
  <c r="B956" i="1"/>
  <c r="H956" i="1"/>
  <c r="J956" i="1"/>
  <c r="B957" i="1"/>
  <c r="H957" i="1"/>
  <c r="J957" i="1"/>
  <c r="B958" i="1"/>
  <c r="H958" i="1"/>
  <c r="J958" i="1"/>
  <c r="B959" i="1"/>
  <c r="H959" i="1"/>
  <c r="J959" i="1"/>
  <c r="B960" i="1"/>
  <c r="H960" i="1"/>
  <c r="J960" i="1"/>
  <c r="B961" i="1"/>
  <c r="H961" i="1"/>
  <c r="J961" i="1"/>
  <c r="B962" i="1"/>
  <c r="H962" i="1"/>
  <c r="J962" i="1"/>
  <c r="B963" i="1"/>
  <c r="H963" i="1"/>
  <c r="J963" i="1"/>
  <c r="B964" i="1"/>
  <c r="H964" i="1"/>
  <c r="J964" i="1"/>
  <c r="B965" i="1"/>
  <c r="H965" i="1"/>
  <c r="J965" i="1"/>
  <c r="B966" i="1"/>
  <c r="H966" i="1"/>
  <c r="J966" i="1"/>
  <c r="B967" i="1"/>
  <c r="H967" i="1"/>
  <c r="J967" i="1"/>
  <c r="B968" i="1"/>
  <c r="H968" i="1"/>
  <c r="J968" i="1"/>
  <c r="B969" i="1"/>
  <c r="H969" i="1"/>
  <c r="J969" i="1"/>
  <c r="B970" i="1"/>
  <c r="H970" i="1"/>
  <c r="J970" i="1"/>
  <c r="B971" i="1"/>
  <c r="H971" i="1"/>
  <c r="J971" i="1"/>
  <c r="B972" i="1"/>
  <c r="H972" i="1"/>
  <c r="J972" i="1"/>
  <c r="B973" i="1"/>
  <c r="H973" i="1"/>
  <c r="J973" i="1"/>
  <c r="B974" i="1"/>
  <c r="H974" i="1"/>
  <c r="J974" i="1"/>
  <c r="B975" i="1"/>
  <c r="H975" i="1"/>
  <c r="J975" i="1"/>
  <c r="B976" i="1"/>
  <c r="H976" i="1"/>
  <c r="J976" i="1"/>
  <c r="B977" i="1"/>
  <c r="H977" i="1"/>
  <c r="J977" i="1"/>
  <c r="B978" i="1"/>
  <c r="H978" i="1"/>
  <c r="J978" i="1"/>
  <c r="B979" i="1"/>
  <c r="H979" i="1"/>
  <c r="J979" i="1"/>
  <c r="B980" i="1"/>
  <c r="H980" i="1"/>
  <c r="J980" i="1"/>
  <c r="B981" i="1"/>
  <c r="H981" i="1"/>
  <c r="J981" i="1"/>
  <c r="B982" i="1"/>
  <c r="H982" i="1"/>
  <c r="J982" i="1"/>
  <c r="B983" i="1"/>
  <c r="H983" i="1"/>
  <c r="J983" i="1"/>
  <c r="B984" i="1"/>
  <c r="H984" i="1"/>
  <c r="J984" i="1"/>
  <c r="B985" i="1"/>
  <c r="H985" i="1"/>
  <c r="J985" i="1"/>
  <c r="B986" i="1"/>
  <c r="H986" i="1"/>
  <c r="J986" i="1"/>
  <c r="B987" i="1"/>
  <c r="H987" i="1"/>
  <c r="J987" i="1"/>
  <c r="B988" i="1"/>
  <c r="H988" i="1"/>
  <c r="J988" i="1"/>
  <c r="B989" i="1"/>
  <c r="H989" i="1"/>
  <c r="J989" i="1"/>
  <c r="B990" i="1"/>
  <c r="H990" i="1"/>
  <c r="J990" i="1"/>
  <c r="B991" i="1"/>
  <c r="H991" i="1"/>
  <c r="J991" i="1"/>
  <c r="B992" i="1"/>
  <c r="H992" i="1"/>
  <c r="J992" i="1"/>
  <c r="B993" i="1"/>
  <c r="H993" i="1"/>
  <c r="J993" i="1"/>
  <c r="B994" i="1"/>
  <c r="H994" i="1"/>
  <c r="J994" i="1"/>
  <c r="B995" i="1"/>
  <c r="H995" i="1"/>
  <c r="J995" i="1"/>
  <c r="B996" i="1"/>
  <c r="H996" i="1"/>
  <c r="J996" i="1"/>
  <c r="B997" i="1"/>
  <c r="H997" i="1"/>
  <c r="J997" i="1"/>
  <c r="B998" i="1"/>
  <c r="H998" i="1"/>
  <c r="J998" i="1"/>
  <c r="B999" i="1"/>
  <c r="H999" i="1"/>
  <c r="J999" i="1"/>
  <c r="B1000" i="1"/>
  <c r="H1000" i="1"/>
  <c r="J1000" i="1"/>
  <c r="B1001" i="1"/>
  <c r="H1001" i="1"/>
  <c r="J1001" i="1"/>
  <c r="B1002" i="1"/>
  <c r="H1002" i="1"/>
  <c r="J1002" i="1"/>
  <c r="B1003" i="1"/>
  <c r="H1003" i="1"/>
  <c r="J1003" i="1"/>
  <c r="B1004" i="1"/>
  <c r="H1004" i="1"/>
  <c r="J1004" i="1"/>
  <c r="B1005" i="1"/>
  <c r="H1005" i="1"/>
  <c r="J1005" i="1"/>
  <c r="B1006" i="1"/>
  <c r="H1006" i="1"/>
  <c r="J1006" i="1"/>
  <c r="B1007" i="1"/>
  <c r="H1007" i="1"/>
  <c r="J1007" i="1"/>
  <c r="B1008" i="1"/>
  <c r="H1008" i="1"/>
  <c r="J1008" i="1"/>
  <c r="B1009" i="1"/>
  <c r="H1009" i="1"/>
  <c r="J1009" i="1"/>
  <c r="B1010" i="1"/>
  <c r="H1010" i="1"/>
  <c r="J1010" i="1"/>
  <c r="B1011" i="1"/>
  <c r="H1011" i="1"/>
  <c r="J1011" i="1"/>
  <c r="B1012" i="1"/>
  <c r="H1012" i="1"/>
  <c r="J1012" i="1"/>
  <c r="B1013" i="1"/>
  <c r="H1013" i="1"/>
  <c r="J1013" i="1"/>
  <c r="B1014" i="1"/>
  <c r="H1014" i="1"/>
  <c r="J1014" i="1"/>
  <c r="B1015" i="1"/>
  <c r="H1015" i="1"/>
  <c r="J1015" i="1"/>
  <c r="B1016" i="1"/>
  <c r="H1016" i="1"/>
  <c r="J1016" i="1"/>
  <c r="B1017" i="1"/>
  <c r="H1017" i="1"/>
  <c r="J1017" i="1"/>
  <c r="B1018" i="1"/>
  <c r="H1018" i="1"/>
  <c r="J1018" i="1"/>
  <c r="B1019" i="1"/>
  <c r="H1019" i="1"/>
  <c r="J1019" i="1"/>
  <c r="B1020" i="1"/>
  <c r="H1020" i="1"/>
  <c r="J1020" i="1"/>
  <c r="B1021" i="1"/>
  <c r="H1021" i="1"/>
  <c r="J1021" i="1"/>
  <c r="B1022" i="1"/>
  <c r="H1022" i="1"/>
  <c r="J1022" i="1"/>
  <c r="B1023" i="1"/>
  <c r="H1023" i="1"/>
  <c r="J1023" i="1"/>
  <c r="B1024" i="1"/>
  <c r="H1024" i="1"/>
  <c r="J1024" i="1"/>
  <c r="B1025" i="1"/>
  <c r="H1025" i="1"/>
  <c r="J1025" i="1"/>
  <c r="B1026" i="1"/>
  <c r="H1026" i="1"/>
  <c r="J1026" i="1"/>
  <c r="B1027" i="1"/>
  <c r="H1027" i="1"/>
  <c r="J1027" i="1"/>
  <c r="B1028" i="1"/>
  <c r="H1028" i="1"/>
  <c r="J1028" i="1"/>
  <c r="B1029" i="1"/>
  <c r="H1029" i="1"/>
  <c r="J1029" i="1"/>
  <c r="B1030" i="1"/>
  <c r="H1030" i="1"/>
  <c r="J1030" i="1"/>
  <c r="B1031" i="1"/>
  <c r="H1031" i="1"/>
  <c r="J1031" i="1"/>
  <c r="B1032" i="1"/>
  <c r="H1032" i="1"/>
  <c r="J1032" i="1"/>
  <c r="B1033" i="1"/>
  <c r="H1033" i="1"/>
  <c r="J1033" i="1"/>
  <c r="B1034" i="1"/>
  <c r="H1034" i="1"/>
  <c r="J1034" i="1"/>
  <c r="B1035" i="1"/>
  <c r="H1035" i="1"/>
  <c r="J1035" i="1"/>
  <c r="B1036" i="1"/>
  <c r="H1036" i="1"/>
  <c r="J1036" i="1"/>
  <c r="B1037" i="1"/>
  <c r="H1037" i="1"/>
  <c r="J1037" i="1"/>
  <c r="B1038" i="1"/>
  <c r="H1038" i="1"/>
  <c r="J1038" i="1"/>
  <c r="B1039" i="1"/>
  <c r="H1039" i="1"/>
  <c r="J1039" i="1"/>
  <c r="B1040" i="1"/>
  <c r="H1040" i="1"/>
  <c r="J1040" i="1"/>
  <c r="B1041" i="1"/>
  <c r="H1041" i="1"/>
  <c r="J1041" i="1"/>
  <c r="B1042" i="1"/>
  <c r="H1042" i="1"/>
  <c r="J1042" i="1"/>
  <c r="B1043" i="1"/>
  <c r="H1043" i="1"/>
  <c r="J1043" i="1"/>
  <c r="B1044" i="1"/>
  <c r="H1044" i="1"/>
  <c r="J1044" i="1"/>
  <c r="B1045" i="1"/>
  <c r="H1045" i="1"/>
  <c r="J1045" i="1"/>
  <c r="B1046" i="1"/>
  <c r="H1046" i="1"/>
  <c r="J1046" i="1"/>
  <c r="B1047" i="1"/>
  <c r="H1047" i="1"/>
  <c r="J1047" i="1"/>
  <c r="B1048" i="1"/>
  <c r="H1048" i="1"/>
  <c r="J1048" i="1"/>
  <c r="B1049" i="1"/>
  <c r="H1049" i="1"/>
  <c r="J1049" i="1"/>
  <c r="B1050" i="1"/>
  <c r="H1050" i="1"/>
  <c r="J1050" i="1"/>
  <c r="B1051" i="1"/>
  <c r="H1051" i="1"/>
  <c r="J1051" i="1"/>
  <c r="B1052" i="1"/>
  <c r="H1052" i="1"/>
  <c r="J1052" i="1"/>
  <c r="B1053" i="1"/>
  <c r="H1053" i="1"/>
  <c r="J1053" i="1"/>
  <c r="B1054" i="1"/>
  <c r="H1054" i="1"/>
  <c r="J1054" i="1"/>
  <c r="B1055" i="1"/>
  <c r="H1055" i="1"/>
  <c r="J1055" i="1"/>
  <c r="B1056" i="1"/>
  <c r="H1056" i="1"/>
  <c r="J1056" i="1"/>
  <c r="B1057" i="1"/>
  <c r="H1057" i="1"/>
  <c r="J1057" i="1"/>
  <c r="B1058" i="1"/>
  <c r="H1058" i="1"/>
  <c r="J1058" i="1"/>
  <c r="B1059" i="1"/>
  <c r="H1059" i="1"/>
  <c r="J1059" i="1"/>
  <c r="B1060" i="1"/>
  <c r="H1060" i="1"/>
  <c r="J1060" i="1"/>
  <c r="B1061" i="1"/>
  <c r="H1061" i="1"/>
  <c r="J1061" i="1"/>
  <c r="B1062" i="1"/>
  <c r="H1062" i="1"/>
  <c r="J1062" i="1"/>
  <c r="B1063" i="1"/>
  <c r="H1063" i="1"/>
  <c r="J1063" i="1"/>
  <c r="B1064" i="1"/>
  <c r="H1064" i="1"/>
  <c r="J1064" i="1"/>
  <c r="B1065" i="1"/>
  <c r="H1065" i="1"/>
  <c r="J1065" i="1"/>
  <c r="B1066" i="1"/>
  <c r="H1066" i="1"/>
  <c r="J1066" i="1"/>
  <c r="B1067" i="1"/>
  <c r="H1067" i="1"/>
  <c r="J1067" i="1"/>
  <c r="B1068" i="1"/>
  <c r="H1068" i="1"/>
  <c r="J1068" i="1"/>
  <c r="B1069" i="1"/>
  <c r="H1069" i="1"/>
  <c r="J1069" i="1"/>
  <c r="B1070" i="1"/>
  <c r="H1070" i="1"/>
  <c r="J1070" i="1"/>
  <c r="B1071" i="1"/>
  <c r="H1071" i="1"/>
  <c r="J1071" i="1"/>
  <c r="B1072" i="1"/>
  <c r="H1072" i="1"/>
  <c r="J1072" i="1"/>
  <c r="B1073" i="1"/>
  <c r="H1073" i="1"/>
  <c r="J1073" i="1"/>
  <c r="B1074" i="1"/>
  <c r="H1074" i="1"/>
  <c r="J1074" i="1"/>
  <c r="B1075" i="1"/>
  <c r="H1075" i="1"/>
  <c r="J1075" i="1"/>
  <c r="B1076" i="1"/>
  <c r="H1076" i="1"/>
  <c r="J1076" i="1"/>
  <c r="B1077" i="1"/>
  <c r="H1077" i="1"/>
  <c r="J1077" i="1"/>
  <c r="B1078" i="1"/>
  <c r="H1078" i="1"/>
  <c r="J1078" i="1"/>
  <c r="B1079" i="1"/>
  <c r="H1079" i="1"/>
  <c r="J1079" i="1"/>
  <c r="B1080" i="1"/>
  <c r="H1080" i="1"/>
  <c r="J1080" i="1"/>
  <c r="B1081" i="1"/>
  <c r="H1081" i="1"/>
  <c r="J1081" i="1"/>
  <c r="B1082" i="1"/>
  <c r="H1082" i="1"/>
  <c r="J1082" i="1"/>
  <c r="B1083" i="1"/>
  <c r="H1083" i="1"/>
  <c r="J1083" i="1"/>
  <c r="B1084" i="1"/>
  <c r="H1084" i="1"/>
  <c r="J1084" i="1"/>
  <c r="B1085" i="1"/>
  <c r="H1085" i="1"/>
  <c r="J1085" i="1"/>
  <c r="B1086" i="1"/>
  <c r="H1086" i="1"/>
  <c r="J1086" i="1"/>
  <c r="B1087" i="1"/>
  <c r="H1087" i="1"/>
  <c r="J1087" i="1"/>
  <c r="B1088" i="1"/>
  <c r="H1088" i="1"/>
  <c r="J1088" i="1"/>
  <c r="B1089" i="1"/>
  <c r="H1089" i="1"/>
  <c r="J1089" i="1"/>
  <c r="B1090" i="1"/>
  <c r="H1090" i="1"/>
  <c r="J1090" i="1"/>
  <c r="B1091" i="1"/>
  <c r="H1091" i="1"/>
  <c r="J1091" i="1"/>
  <c r="B1092" i="1"/>
  <c r="H1092" i="1"/>
  <c r="J1092" i="1"/>
  <c r="B1093" i="1"/>
  <c r="H1093" i="1"/>
  <c r="J1093" i="1"/>
  <c r="B1094" i="1"/>
  <c r="H1094" i="1"/>
  <c r="J1094" i="1"/>
  <c r="B1095" i="1"/>
  <c r="H1095" i="1"/>
  <c r="J1095" i="1"/>
  <c r="B1096" i="1"/>
  <c r="H1096" i="1"/>
  <c r="J1096" i="1"/>
  <c r="B1097" i="1"/>
  <c r="H1097" i="1"/>
  <c r="J1097" i="1"/>
  <c r="B1098" i="1"/>
  <c r="H1098" i="1"/>
  <c r="J1098" i="1"/>
  <c r="B1099" i="1"/>
  <c r="H1099" i="1"/>
  <c r="J1099" i="1"/>
  <c r="B1100" i="1"/>
  <c r="H1100" i="1"/>
  <c r="J1100" i="1"/>
  <c r="B1101" i="1"/>
  <c r="H1101" i="1"/>
  <c r="J1101" i="1"/>
  <c r="B1102" i="1"/>
  <c r="H1102" i="1"/>
  <c r="J1102" i="1"/>
  <c r="B1103" i="1"/>
  <c r="H1103" i="1"/>
  <c r="J1103" i="1"/>
  <c r="B1104" i="1"/>
  <c r="H1104" i="1"/>
  <c r="J1104" i="1"/>
  <c r="B1105" i="1"/>
  <c r="H1105" i="1"/>
  <c r="J1105" i="1"/>
  <c r="B1106" i="1"/>
  <c r="H1106" i="1"/>
  <c r="J1106" i="1"/>
  <c r="B1107" i="1"/>
  <c r="H1107" i="1"/>
  <c r="J1107" i="1"/>
  <c r="B1108" i="1"/>
  <c r="H1108" i="1"/>
  <c r="J1108" i="1"/>
  <c r="B1109" i="1"/>
  <c r="H1109" i="1"/>
  <c r="J1109" i="1"/>
  <c r="B1110" i="1"/>
  <c r="H1110" i="1"/>
  <c r="J1110" i="1"/>
  <c r="B1111" i="1"/>
  <c r="H1111" i="1"/>
  <c r="J1111" i="1"/>
  <c r="B1112" i="1"/>
  <c r="H1112" i="1"/>
  <c r="J1112" i="1"/>
  <c r="B1113" i="1"/>
  <c r="H1113" i="1"/>
  <c r="J1113" i="1"/>
  <c r="B1114" i="1"/>
  <c r="H1114" i="1"/>
  <c r="J1114" i="1"/>
  <c r="B1115" i="1"/>
  <c r="H1115" i="1"/>
  <c r="J1115" i="1"/>
  <c r="B1116" i="1"/>
  <c r="H1116" i="1"/>
  <c r="J1116" i="1"/>
  <c r="B1117" i="1"/>
  <c r="H1117" i="1"/>
  <c r="J1117" i="1"/>
  <c r="B1118" i="1"/>
  <c r="H1118" i="1"/>
  <c r="J1118" i="1"/>
  <c r="B1119" i="1"/>
  <c r="H1119" i="1"/>
  <c r="J1119" i="1"/>
  <c r="B1120" i="1"/>
  <c r="H1120" i="1"/>
  <c r="J1120" i="1"/>
  <c r="B1121" i="1"/>
  <c r="H1121" i="1"/>
  <c r="J1121" i="1"/>
  <c r="B1122" i="1"/>
  <c r="H1122" i="1"/>
  <c r="J1122" i="1"/>
  <c r="B1123" i="1"/>
  <c r="H1123" i="1"/>
  <c r="J1123" i="1"/>
  <c r="B1124" i="1"/>
  <c r="H1124" i="1"/>
  <c r="J1124" i="1"/>
  <c r="B1125" i="1"/>
  <c r="H1125" i="1"/>
  <c r="J1125" i="1"/>
  <c r="B1126" i="1"/>
  <c r="H1126" i="1"/>
  <c r="J1126" i="1"/>
  <c r="B1127" i="1"/>
  <c r="H1127" i="1"/>
  <c r="J1127" i="1"/>
  <c r="B1128" i="1"/>
  <c r="H1128" i="1"/>
  <c r="J1128" i="1"/>
  <c r="B1129" i="1"/>
  <c r="H1129" i="1"/>
  <c r="J1129" i="1"/>
  <c r="B1130" i="1"/>
  <c r="H1130" i="1"/>
  <c r="J1130" i="1"/>
  <c r="B1131" i="1"/>
  <c r="H1131" i="1"/>
  <c r="J1131" i="1"/>
  <c r="B1132" i="1"/>
  <c r="H1132" i="1"/>
  <c r="J1132" i="1"/>
  <c r="B1133" i="1"/>
  <c r="H1133" i="1"/>
  <c r="J1133" i="1"/>
  <c r="B1134" i="1"/>
  <c r="H1134" i="1"/>
  <c r="J1134" i="1"/>
  <c r="B1135" i="1"/>
  <c r="H1135" i="1"/>
  <c r="J1135" i="1"/>
  <c r="B1136" i="1"/>
  <c r="H1136" i="1"/>
  <c r="J1136" i="1"/>
  <c r="B1137" i="1"/>
  <c r="H1137" i="1"/>
  <c r="J1137" i="1"/>
  <c r="B1138" i="1"/>
  <c r="H1138" i="1"/>
  <c r="J1138" i="1"/>
  <c r="B1139" i="1"/>
  <c r="H1139" i="1"/>
  <c r="J1139" i="1"/>
  <c r="B1140" i="1"/>
  <c r="H1140" i="1"/>
  <c r="J1140" i="1"/>
  <c r="B1141" i="1"/>
  <c r="H1141" i="1"/>
  <c r="J1141" i="1"/>
  <c r="B1142" i="1"/>
  <c r="H1142" i="1"/>
  <c r="J1142" i="1"/>
  <c r="B1143" i="1"/>
  <c r="H1143" i="1"/>
  <c r="J1143" i="1"/>
  <c r="B1144" i="1"/>
  <c r="H1144" i="1"/>
  <c r="J1144" i="1"/>
  <c r="B1145" i="1"/>
  <c r="H1145" i="1"/>
  <c r="J1145" i="1"/>
  <c r="B1146" i="1"/>
  <c r="H1146" i="1"/>
  <c r="J1146" i="1"/>
  <c r="B1147" i="1"/>
  <c r="H1147" i="1"/>
  <c r="J1147" i="1"/>
  <c r="B1148" i="1"/>
  <c r="H1148" i="1"/>
  <c r="J1148" i="1"/>
  <c r="B1149" i="1"/>
  <c r="H1149" i="1"/>
  <c r="J1149" i="1"/>
  <c r="B1150" i="1"/>
  <c r="H1150" i="1"/>
  <c r="J1150" i="1"/>
  <c r="B1151" i="1"/>
  <c r="H1151" i="1"/>
  <c r="J1151" i="1"/>
  <c r="B1152" i="1"/>
  <c r="H1152" i="1"/>
  <c r="J1152" i="1"/>
  <c r="B1153" i="1"/>
  <c r="H1153" i="1"/>
  <c r="J1153" i="1"/>
  <c r="B1154" i="1"/>
  <c r="H1154" i="1"/>
  <c r="J1154" i="1"/>
  <c r="B1155" i="1"/>
  <c r="H1155" i="1"/>
  <c r="J1155" i="1"/>
  <c r="B1156" i="1"/>
  <c r="H1156" i="1"/>
  <c r="J1156" i="1"/>
  <c r="B1157" i="1"/>
  <c r="H1157" i="1"/>
  <c r="J1157" i="1"/>
  <c r="B1158" i="1"/>
  <c r="H1158" i="1"/>
  <c r="J1158" i="1"/>
  <c r="B1159" i="1"/>
  <c r="H1159" i="1"/>
  <c r="J1159" i="1"/>
  <c r="B1160" i="1"/>
  <c r="H1160" i="1"/>
  <c r="J1160" i="1"/>
  <c r="B1161" i="1"/>
  <c r="H1161" i="1"/>
  <c r="J1161" i="1"/>
  <c r="B1162" i="1"/>
  <c r="H1162" i="1"/>
  <c r="J1162" i="1"/>
  <c r="B1163" i="1"/>
  <c r="H1163" i="1"/>
  <c r="J1163" i="1"/>
  <c r="B1164" i="1"/>
  <c r="H1164" i="1"/>
  <c r="J1164" i="1"/>
  <c r="B1165" i="1"/>
  <c r="H1165" i="1"/>
  <c r="J1165" i="1"/>
  <c r="B1166" i="1"/>
  <c r="H1166" i="1"/>
  <c r="J1166" i="1"/>
  <c r="B1167" i="1"/>
  <c r="H1167" i="1"/>
  <c r="J1167" i="1"/>
  <c r="B1168" i="1"/>
  <c r="H1168" i="1"/>
  <c r="J1168" i="1"/>
  <c r="B1169" i="1"/>
  <c r="H1169" i="1"/>
  <c r="J1169" i="1"/>
  <c r="B1170" i="1"/>
  <c r="H1170" i="1"/>
  <c r="J1170" i="1"/>
  <c r="B1171" i="1"/>
  <c r="H1171" i="1"/>
  <c r="J1171" i="1"/>
  <c r="B1172" i="1"/>
  <c r="H1172" i="1"/>
  <c r="J1172" i="1"/>
  <c r="B1173" i="1"/>
  <c r="H1173" i="1"/>
  <c r="J1173" i="1"/>
  <c r="B1174" i="1"/>
  <c r="H1174" i="1"/>
  <c r="J1174" i="1"/>
  <c r="B1175" i="1"/>
  <c r="H1175" i="1"/>
  <c r="J1175" i="1"/>
  <c r="B1176" i="1"/>
  <c r="H1176" i="1"/>
  <c r="J1176" i="1"/>
  <c r="B1177" i="1"/>
  <c r="H1177" i="1"/>
  <c r="J1177" i="1"/>
  <c r="B1178" i="1"/>
  <c r="H1178" i="1"/>
  <c r="J1178" i="1"/>
  <c r="B1179" i="1"/>
  <c r="H1179" i="1"/>
  <c r="J1179" i="1"/>
  <c r="B1180" i="1"/>
  <c r="H1180" i="1"/>
  <c r="J1180" i="1"/>
  <c r="B1181" i="1"/>
  <c r="H1181" i="1"/>
  <c r="J1181" i="1"/>
  <c r="B1182" i="1"/>
  <c r="H1182" i="1"/>
  <c r="J1182" i="1"/>
  <c r="B1183" i="1"/>
  <c r="H1183" i="1"/>
  <c r="J1183" i="1"/>
  <c r="B1184" i="1"/>
  <c r="H1184" i="1"/>
  <c r="J1184" i="1"/>
  <c r="B1185" i="1"/>
  <c r="H1185" i="1"/>
  <c r="J1185" i="1"/>
  <c r="B1186" i="1"/>
  <c r="H1186" i="1"/>
  <c r="J1186" i="1"/>
  <c r="B1187" i="1"/>
  <c r="H1187" i="1"/>
  <c r="J1187" i="1"/>
  <c r="B1188" i="1"/>
  <c r="H1188" i="1"/>
  <c r="J1188" i="1"/>
  <c r="B1189" i="1"/>
  <c r="H1189" i="1"/>
  <c r="J1189" i="1"/>
  <c r="B1190" i="1"/>
  <c r="H1190" i="1"/>
  <c r="J1190" i="1"/>
  <c r="B1191" i="1"/>
  <c r="H1191" i="1"/>
  <c r="J1191" i="1"/>
  <c r="B1192" i="1"/>
  <c r="H1192" i="1"/>
  <c r="J1192" i="1"/>
  <c r="B1193" i="1"/>
  <c r="H1193" i="1"/>
  <c r="J1193" i="1"/>
  <c r="B1194" i="1"/>
  <c r="H1194" i="1"/>
  <c r="J1194" i="1"/>
  <c r="B1195" i="1"/>
  <c r="H1195" i="1"/>
  <c r="J1195" i="1"/>
  <c r="B1196" i="1"/>
  <c r="H1196" i="1"/>
  <c r="J1196" i="1"/>
  <c r="B1197" i="1"/>
  <c r="H1197" i="1"/>
  <c r="J1197" i="1"/>
  <c r="B1198" i="1"/>
  <c r="H1198" i="1"/>
  <c r="J1198" i="1"/>
  <c r="B1199" i="1"/>
  <c r="H1199" i="1"/>
  <c r="J1199" i="1"/>
  <c r="B1200" i="1"/>
  <c r="H1200" i="1"/>
  <c r="J1200" i="1"/>
  <c r="B1201" i="1"/>
  <c r="H1201" i="1"/>
  <c r="J1201" i="1"/>
  <c r="B1202" i="1"/>
  <c r="H1202" i="1"/>
  <c r="J1202" i="1"/>
  <c r="B1203" i="1"/>
  <c r="H1203" i="1"/>
  <c r="J1203" i="1"/>
  <c r="B1204" i="1"/>
  <c r="H1204" i="1"/>
  <c r="J1204" i="1"/>
  <c r="B1205" i="1"/>
  <c r="H1205" i="1"/>
  <c r="J1205" i="1"/>
  <c r="B1206" i="1"/>
  <c r="H1206" i="1"/>
  <c r="J1206" i="1"/>
  <c r="B1207" i="1"/>
  <c r="H1207" i="1"/>
  <c r="J1207" i="1"/>
  <c r="B1208" i="1"/>
  <c r="H1208" i="1"/>
  <c r="J1208" i="1"/>
  <c r="B1209" i="1"/>
  <c r="H1209" i="1"/>
  <c r="J1209" i="1"/>
  <c r="B1210" i="1"/>
  <c r="H1210" i="1"/>
  <c r="J1210" i="1"/>
  <c r="B1211" i="1"/>
  <c r="H1211" i="1"/>
  <c r="J1211" i="1"/>
  <c r="B1212" i="1"/>
  <c r="H1212" i="1"/>
  <c r="J1212" i="1"/>
  <c r="B1213" i="1"/>
  <c r="H1213" i="1"/>
  <c r="J1213" i="1"/>
  <c r="B1214" i="1"/>
  <c r="H1214" i="1"/>
  <c r="J1214" i="1"/>
  <c r="B1215" i="1"/>
  <c r="H1215" i="1"/>
  <c r="J1215" i="1"/>
  <c r="B1216" i="1"/>
  <c r="H1216" i="1"/>
  <c r="J1216" i="1"/>
  <c r="B1217" i="1"/>
  <c r="H1217" i="1"/>
  <c r="J1217" i="1"/>
  <c r="B1218" i="1"/>
  <c r="H1218" i="1"/>
  <c r="J1218" i="1"/>
  <c r="B1219" i="1"/>
  <c r="H1219" i="1"/>
  <c r="J1219" i="1"/>
  <c r="B1220" i="1"/>
  <c r="H1220" i="1"/>
  <c r="J1220" i="1"/>
  <c r="B1221" i="1"/>
  <c r="H1221" i="1"/>
  <c r="J1221" i="1"/>
  <c r="B1222" i="1"/>
  <c r="H1222" i="1"/>
  <c r="J1222" i="1"/>
  <c r="B1223" i="1"/>
  <c r="H1223" i="1"/>
  <c r="J1223" i="1"/>
  <c r="B1224" i="1"/>
  <c r="H1224" i="1"/>
  <c r="J1224" i="1"/>
  <c r="B1225" i="1"/>
  <c r="H1225" i="1"/>
  <c r="J1225" i="1"/>
  <c r="B1226" i="1"/>
  <c r="H1226" i="1"/>
  <c r="J1226" i="1"/>
  <c r="B1227" i="1"/>
  <c r="H1227" i="1"/>
  <c r="J1227" i="1"/>
  <c r="B1228" i="1"/>
  <c r="H1228" i="1"/>
  <c r="J1228" i="1"/>
  <c r="B1229" i="1"/>
  <c r="H1229" i="1"/>
  <c r="J1229" i="1"/>
  <c r="B1230" i="1"/>
  <c r="H1230" i="1"/>
  <c r="J1230" i="1"/>
  <c r="B1231" i="1"/>
  <c r="H1231" i="1"/>
  <c r="J1231" i="1"/>
  <c r="B1232" i="1"/>
  <c r="H1232" i="1"/>
  <c r="J1232" i="1"/>
  <c r="B1233" i="1"/>
  <c r="H1233" i="1"/>
  <c r="J1233" i="1"/>
  <c r="B1234" i="1"/>
  <c r="H1234" i="1"/>
  <c r="J1234" i="1"/>
  <c r="B1235" i="1"/>
  <c r="H1235" i="1"/>
  <c r="J1235" i="1"/>
  <c r="B1236" i="1"/>
  <c r="H1236" i="1"/>
  <c r="J1236" i="1"/>
  <c r="B1237" i="1"/>
  <c r="H1237" i="1"/>
  <c r="J1237" i="1"/>
  <c r="B1238" i="1"/>
  <c r="H1238" i="1"/>
  <c r="J1238" i="1"/>
  <c r="B1239" i="1"/>
  <c r="H1239" i="1"/>
  <c r="J1239" i="1"/>
  <c r="B1240" i="1"/>
  <c r="H1240" i="1"/>
  <c r="J1240" i="1"/>
  <c r="B1241" i="1"/>
  <c r="H1241" i="1"/>
  <c r="J1241" i="1"/>
  <c r="B1242" i="1"/>
  <c r="H1242" i="1"/>
  <c r="J1242" i="1"/>
  <c r="B1243" i="1"/>
  <c r="H1243" i="1"/>
  <c r="J1243" i="1"/>
  <c r="B1244" i="1"/>
  <c r="H1244" i="1"/>
  <c r="J1244" i="1"/>
  <c r="B1245" i="1"/>
  <c r="H1245" i="1"/>
  <c r="J1245" i="1"/>
  <c r="B1246" i="1"/>
  <c r="H1246" i="1"/>
  <c r="J1246" i="1"/>
  <c r="B1247" i="1"/>
  <c r="H1247" i="1"/>
  <c r="J1247" i="1"/>
  <c r="B1248" i="1"/>
  <c r="H1248" i="1"/>
  <c r="J1248" i="1"/>
  <c r="B1249" i="1"/>
  <c r="H1249" i="1"/>
  <c r="J1249" i="1"/>
  <c r="B1250" i="1"/>
  <c r="H1250" i="1"/>
  <c r="J1250" i="1"/>
  <c r="B1251" i="1"/>
  <c r="H1251" i="1"/>
  <c r="J1251" i="1"/>
  <c r="B1252" i="1"/>
  <c r="H1252" i="1"/>
  <c r="J1252" i="1"/>
  <c r="B1253" i="1"/>
  <c r="H1253" i="1"/>
  <c r="J1253" i="1"/>
  <c r="B1254" i="1"/>
  <c r="H1254" i="1"/>
  <c r="J1254" i="1"/>
  <c r="B1255" i="1"/>
  <c r="H1255" i="1"/>
  <c r="J1255" i="1"/>
  <c r="B1256" i="1"/>
  <c r="H1256" i="1"/>
  <c r="J1256" i="1"/>
  <c r="B1257" i="1"/>
  <c r="H1257" i="1"/>
  <c r="J1257" i="1"/>
  <c r="B1258" i="1"/>
  <c r="H1258" i="1"/>
  <c r="J1258" i="1"/>
  <c r="B1259" i="1"/>
  <c r="H1259" i="1"/>
  <c r="J1259" i="1"/>
  <c r="B1260" i="1"/>
  <c r="H1260" i="1"/>
  <c r="J1260" i="1"/>
  <c r="B1261" i="1"/>
  <c r="H1261" i="1"/>
  <c r="J1261" i="1"/>
  <c r="B1262" i="1"/>
  <c r="H1262" i="1"/>
  <c r="J1262" i="1"/>
  <c r="B1263" i="1"/>
  <c r="H1263" i="1"/>
  <c r="J1263" i="1"/>
  <c r="B1264" i="1"/>
  <c r="H1264" i="1"/>
  <c r="J1264" i="1"/>
  <c r="B1265" i="1"/>
  <c r="H1265" i="1"/>
  <c r="J1265" i="1"/>
  <c r="B1266" i="1"/>
  <c r="H1266" i="1"/>
  <c r="J1266" i="1"/>
  <c r="B1267" i="1"/>
  <c r="H1267" i="1"/>
  <c r="J1267" i="1"/>
  <c r="B1268" i="1"/>
  <c r="H1268" i="1"/>
  <c r="J1268" i="1"/>
  <c r="B1269" i="1"/>
  <c r="H1269" i="1"/>
  <c r="J1269" i="1"/>
  <c r="B1270" i="1"/>
  <c r="H1270" i="1"/>
  <c r="J1270" i="1"/>
  <c r="B1271" i="1"/>
  <c r="H1271" i="1"/>
  <c r="J1271" i="1"/>
  <c r="B1272" i="1"/>
  <c r="H1272" i="1"/>
  <c r="J1272" i="1"/>
  <c r="B1273" i="1"/>
  <c r="H1273" i="1"/>
  <c r="J1273" i="1"/>
  <c r="B1274" i="1"/>
  <c r="H1274" i="1"/>
  <c r="J1274" i="1"/>
  <c r="B1275" i="1"/>
  <c r="H1275" i="1"/>
  <c r="J1275" i="1"/>
  <c r="B1276" i="1"/>
  <c r="H1276" i="1"/>
  <c r="J1276" i="1"/>
  <c r="B1277" i="1"/>
  <c r="H1277" i="1"/>
  <c r="J1277" i="1"/>
  <c r="B1278" i="1"/>
  <c r="H1278" i="1"/>
  <c r="J1278" i="1"/>
  <c r="B1279" i="1"/>
  <c r="H1279" i="1"/>
  <c r="J1279" i="1"/>
  <c r="B1280" i="1"/>
  <c r="H1280" i="1"/>
  <c r="J1280" i="1"/>
  <c r="B1281" i="1"/>
  <c r="H1281" i="1"/>
  <c r="J1281" i="1"/>
  <c r="B1282" i="1"/>
  <c r="H1282" i="1"/>
  <c r="J1282" i="1"/>
  <c r="B1283" i="1"/>
  <c r="H1283" i="1"/>
  <c r="J1283" i="1"/>
  <c r="B1284" i="1"/>
  <c r="H1284" i="1"/>
  <c r="J1284" i="1"/>
  <c r="B1285" i="1"/>
  <c r="H1285" i="1"/>
  <c r="J1285" i="1"/>
  <c r="B1286" i="1"/>
  <c r="H1286" i="1"/>
  <c r="J1286" i="1"/>
  <c r="B1287" i="1"/>
  <c r="H1287" i="1"/>
  <c r="J1287" i="1"/>
  <c r="B1288" i="1"/>
  <c r="H1288" i="1"/>
  <c r="J1288" i="1"/>
  <c r="B1289" i="1"/>
  <c r="H1289" i="1"/>
  <c r="J1289" i="1"/>
  <c r="B1290" i="1"/>
  <c r="H1290" i="1"/>
  <c r="J1290" i="1"/>
  <c r="B1291" i="1"/>
  <c r="H1291" i="1"/>
  <c r="J1291" i="1"/>
  <c r="B1292" i="1"/>
  <c r="H1292" i="1"/>
  <c r="J1292" i="1"/>
  <c r="B1293" i="1"/>
  <c r="H1293" i="1"/>
  <c r="J1293" i="1"/>
  <c r="B1294" i="1"/>
  <c r="H1294" i="1"/>
  <c r="J1294" i="1"/>
  <c r="B1295" i="1"/>
  <c r="H1295" i="1"/>
  <c r="J1295" i="1"/>
  <c r="B1296" i="1"/>
  <c r="H1296" i="1"/>
  <c r="J1296" i="1"/>
  <c r="B1297" i="1"/>
  <c r="H1297" i="1"/>
  <c r="J1297" i="1"/>
  <c r="B1298" i="1"/>
  <c r="H1298" i="1"/>
  <c r="J1298" i="1"/>
  <c r="B1299" i="1"/>
  <c r="H1299" i="1"/>
  <c r="J1299" i="1"/>
  <c r="B1300" i="1"/>
  <c r="H1300" i="1"/>
  <c r="J1300" i="1"/>
  <c r="B1301" i="1"/>
  <c r="H1301" i="1"/>
  <c r="J1301" i="1"/>
  <c r="B1302" i="1"/>
  <c r="H1302" i="1"/>
  <c r="J1302" i="1"/>
  <c r="B1303" i="1"/>
  <c r="H1303" i="1"/>
  <c r="J1303" i="1"/>
  <c r="B1304" i="1"/>
  <c r="H1304" i="1"/>
  <c r="J1304" i="1"/>
  <c r="B1305" i="1"/>
  <c r="H1305" i="1"/>
  <c r="J1305" i="1"/>
  <c r="B1306" i="1"/>
  <c r="H1306" i="1"/>
  <c r="J1306" i="1"/>
  <c r="B1307" i="1"/>
  <c r="H1307" i="1"/>
  <c r="J1307" i="1"/>
  <c r="B1308" i="1"/>
  <c r="H1308" i="1"/>
  <c r="J1308" i="1"/>
  <c r="B1309" i="1"/>
  <c r="H1309" i="1"/>
  <c r="J1309" i="1"/>
  <c r="B1310" i="1"/>
  <c r="H1310" i="1"/>
  <c r="J1310" i="1"/>
  <c r="B1311" i="1"/>
  <c r="H1311" i="1"/>
  <c r="J1311" i="1"/>
  <c r="B1312" i="1"/>
  <c r="H1312" i="1"/>
  <c r="J1312" i="1"/>
  <c r="B1313" i="1"/>
  <c r="H1313" i="1"/>
  <c r="J1313" i="1"/>
  <c r="B1314" i="1"/>
  <c r="H1314" i="1"/>
  <c r="J1314" i="1"/>
  <c r="B1315" i="1"/>
  <c r="H1315" i="1"/>
  <c r="J1315" i="1"/>
  <c r="B1316" i="1"/>
  <c r="H1316" i="1"/>
  <c r="J1316" i="1"/>
  <c r="B1317" i="1"/>
  <c r="H1317" i="1"/>
  <c r="J1317" i="1"/>
  <c r="B1318" i="1"/>
  <c r="H1318" i="1"/>
  <c r="J1318" i="1"/>
  <c r="B1319" i="1"/>
  <c r="H1319" i="1"/>
  <c r="J1319" i="1"/>
  <c r="B1320" i="1"/>
  <c r="H1320" i="1"/>
  <c r="J1320" i="1"/>
  <c r="B1321" i="1"/>
  <c r="H1321" i="1"/>
  <c r="J1321" i="1"/>
  <c r="B1322" i="1"/>
  <c r="H1322" i="1"/>
  <c r="J1322" i="1"/>
  <c r="B1323" i="1"/>
  <c r="H1323" i="1"/>
  <c r="J1323" i="1"/>
  <c r="B1324" i="1"/>
  <c r="H1324" i="1"/>
  <c r="J1324" i="1"/>
  <c r="B1325" i="1"/>
  <c r="H1325" i="1"/>
  <c r="J1325" i="1"/>
  <c r="B1326" i="1"/>
  <c r="H1326" i="1"/>
  <c r="J1326" i="1"/>
  <c r="B1327" i="1"/>
  <c r="H1327" i="1"/>
  <c r="J1327" i="1"/>
  <c r="B1328" i="1"/>
  <c r="H1328" i="1"/>
  <c r="J1328" i="1"/>
  <c r="B1329" i="1"/>
  <c r="H1329" i="1"/>
  <c r="J1329" i="1"/>
  <c r="B1330" i="1"/>
  <c r="H1330" i="1"/>
  <c r="J1330" i="1"/>
  <c r="B1331" i="1"/>
  <c r="H1331" i="1"/>
  <c r="J1331" i="1"/>
  <c r="B1332" i="1"/>
  <c r="H1332" i="1"/>
  <c r="J1332" i="1"/>
  <c r="B1333" i="1"/>
  <c r="H1333" i="1"/>
  <c r="J1333" i="1"/>
  <c r="B1334" i="1"/>
  <c r="H1334" i="1"/>
  <c r="J1334" i="1"/>
  <c r="B1335" i="1"/>
  <c r="H1335" i="1"/>
  <c r="J1335" i="1"/>
  <c r="B1336" i="1"/>
  <c r="H1336" i="1"/>
  <c r="J1336" i="1"/>
  <c r="B1337" i="1"/>
  <c r="H1337" i="1"/>
  <c r="J1337" i="1"/>
  <c r="B1338" i="1"/>
  <c r="H1338" i="1"/>
  <c r="J1338" i="1"/>
  <c r="B1339" i="1"/>
  <c r="H1339" i="1"/>
  <c r="J1339" i="1"/>
  <c r="B1340" i="1"/>
  <c r="H1340" i="1"/>
  <c r="J1340" i="1"/>
  <c r="B1341" i="1"/>
  <c r="H1341" i="1"/>
  <c r="J1341" i="1"/>
  <c r="B1342" i="1"/>
  <c r="H1342" i="1"/>
  <c r="J1342" i="1"/>
  <c r="B1343" i="1"/>
  <c r="H1343" i="1"/>
  <c r="J1343" i="1"/>
  <c r="B1344" i="1"/>
  <c r="H1344" i="1"/>
  <c r="J1344" i="1"/>
  <c r="B1345" i="1"/>
  <c r="H1345" i="1"/>
  <c r="J1345" i="1"/>
  <c r="B1346" i="1"/>
  <c r="H1346" i="1"/>
  <c r="J1346" i="1"/>
  <c r="B1347" i="1"/>
  <c r="H1347" i="1"/>
  <c r="J1347" i="1"/>
  <c r="B1348" i="1"/>
  <c r="H1348" i="1"/>
  <c r="J1348" i="1"/>
  <c r="B1349" i="1"/>
  <c r="H1349" i="1"/>
  <c r="J1349" i="1"/>
  <c r="B1350" i="1"/>
  <c r="H1350" i="1"/>
  <c r="J1350" i="1"/>
  <c r="B1351" i="1"/>
  <c r="H1351" i="1"/>
  <c r="J1351" i="1"/>
  <c r="B1352" i="1"/>
  <c r="H1352" i="1"/>
  <c r="J1352" i="1"/>
  <c r="B1353" i="1"/>
  <c r="H1353" i="1"/>
  <c r="J1353" i="1"/>
  <c r="B1354" i="1"/>
  <c r="H1354" i="1"/>
  <c r="J1354" i="1"/>
  <c r="B1355" i="1"/>
  <c r="H1355" i="1"/>
  <c r="J1355" i="1"/>
  <c r="B1356" i="1"/>
  <c r="H1356" i="1"/>
  <c r="J1356" i="1"/>
  <c r="B1357" i="1"/>
  <c r="H1357" i="1"/>
  <c r="J1357" i="1"/>
  <c r="B1358" i="1"/>
  <c r="H1358" i="1"/>
  <c r="J1358" i="1"/>
  <c r="B1359" i="1"/>
  <c r="H1359" i="1"/>
  <c r="J1359" i="1"/>
  <c r="B1360" i="1"/>
  <c r="H1360" i="1"/>
  <c r="J1360" i="1"/>
  <c r="B1361" i="1"/>
  <c r="H1361" i="1"/>
  <c r="J1361" i="1"/>
  <c r="B1362" i="1"/>
  <c r="H1362" i="1"/>
  <c r="J1362" i="1"/>
  <c r="B1363" i="1"/>
  <c r="H1363" i="1"/>
  <c r="J1363" i="1"/>
  <c r="B1364" i="1"/>
  <c r="H1364" i="1"/>
  <c r="J1364" i="1"/>
  <c r="B1365" i="1"/>
  <c r="H1365" i="1"/>
  <c r="J1365" i="1"/>
  <c r="B1366" i="1"/>
  <c r="H1366" i="1"/>
  <c r="J1366" i="1"/>
  <c r="B1367" i="1"/>
  <c r="H1367" i="1"/>
  <c r="J1367" i="1"/>
  <c r="B1368" i="1"/>
  <c r="H1368" i="1"/>
  <c r="J1368" i="1"/>
  <c r="B1369" i="1"/>
  <c r="H1369" i="1"/>
  <c r="J1369" i="1"/>
  <c r="B1370" i="1"/>
  <c r="H1370" i="1"/>
  <c r="J1370" i="1"/>
  <c r="B1371" i="1"/>
  <c r="H1371" i="1"/>
  <c r="J1371" i="1"/>
  <c r="B1372" i="1"/>
  <c r="H1372" i="1"/>
  <c r="J1372" i="1"/>
  <c r="B1373" i="1"/>
  <c r="H1373" i="1"/>
  <c r="J1373" i="1"/>
  <c r="B1374" i="1"/>
  <c r="H1374" i="1"/>
  <c r="J1374" i="1"/>
  <c r="B1375" i="1"/>
  <c r="H1375" i="1"/>
  <c r="J1375" i="1"/>
  <c r="B1376" i="1"/>
  <c r="H1376" i="1"/>
  <c r="J1376" i="1"/>
  <c r="B1377" i="1"/>
  <c r="H1377" i="1"/>
  <c r="J1377" i="1"/>
  <c r="B1378" i="1"/>
  <c r="H1378" i="1"/>
  <c r="J1378" i="1"/>
  <c r="B1379" i="1"/>
  <c r="H1379" i="1"/>
  <c r="J1379" i="1"/>
  <c r="B1380" i="1"/>
  <c r="H1380" i="1"/>
  <c r="J1380" i="1"/>
  <c r="B1381" i="1"/>
  <c r="H1381" i="1"/>
  <c r="J1381" i="1"/>
  <c r="B1382" i="1"/>
  <c r="H1382" i="1"/>
  <c r="J1382" i="1"/>
  <c r="B1383" i="1"/>
  <c r="H1383" i="1"/>
  <c r="J1383" i="1"/>
  <c r="B1384" i="1"/>
  <c r="H1384" i="1"/>
  <c r="J1384" i="1"/>
  <c r="B1385" i="1"/>
  <c r="H1385" i="1"/>
  <c r="J1385" i="1"/>
  <c r="B1386" i="1"/>
  <c r="H1386" i="1"/>
  <c r="J1386" i="1"/>
  <c r="B1387" i="1"/>
  <c r="H1387" i="1"/>
  <c r="J1387" i="1"/>
  <c r="B1388" i="1"/>
  <c r="H1388" i="1"/>
  <c r="J1388" i="1"/>
  <c r="B1389" i="1"/>
  <c r="H1389" i="1"/>
  <c r="J1389" i="1"/>
  <c r="B1390" i="1"/>
  <c r="H1390" i="1"/>
  <c r="J1390" i="1"/>
  <c r="B1391" i="1"/>
  <c r="H1391" i="1"/>
  <c r="J1391" i="1"/>
  <c r="B1392" i="1"/>
  <c r="H1392" i="1"/>
  <c r="J1392" i="1"/>
  <c r="B1393" i="1"/>
  <c r="H1393" i="1"/>
  <c r="J1393" i="1"/>
  <c r="B1394" i="1"/>
  <c r="H1394" i="1"/>
  <c r="J1394" i="1"/>
  <c r="B1395" i="1"/>
  <c r="H1395" i="1"/>
  <c r="J1395" i="1"/>
  <c r="B1396" i="1"/>
  <c r="H1396" i="1"/>
  <c r="J1396" i="1"/>
  <c r="B1397" i="1"/>
  <c r="H1397" i="1"/>
  <c r="J1397" i="1"/>
  <c r="B1398" i="1"/>
  <c r="H1398" i="1"/>
  <c r="J1398" i="1"/>
  <c r="B1399" i="1"/>
  <c r="H1399" i="1"/>
  <c r="J1399" i="1"/>
  <c r="B1400" i="1"/>
  <c r="H1400" i="1"/>
  <c r="J1400" i="1"/>
  <c r="B1401" i="1"/>
  <c r="H1401" i="1"/>
  <c r="J1401" i="1"/>
  <c r="B1402" i="1"/>
  <c r="H1402" i="1"/>
  <c r="J1402" i="1"/>
  <c r="B1403" i="1"/>
  <c r="H1403" i="1"/>
  <c r="J1403" i="1"/>
  <c r="B1404" i="1"/>
  <c r="H1404" i="1"/>
  <c r="J1404" i="1"/>
  <c r="B1405" i="1"/>
  <c r="H1405" i="1"/>
  <c r="J1405" i="1"/>
  <c r="B1406" i="1"/>
  <c r="H1406" i="1"/>
  <c r="J1406" i="1"/>
  <c r="B1407" i="1"/>
  <c r="H1407" i="1"/>
  <c r="J1407" i="1"/>
  <c r="B1408" i="1"/>
  <c r="H1408" i="1"/>
  <c r="J1408" i="1"/>
  <c r="B1409" i="1"/>
  <c r="H1409" i="1"/>
  <c r="J1409" i="1"/>
  <c r="B1410" i="1"/>
  <c r="H1410" i="1"/>
  <c r="J1410" i="1"/>
  <c r="B1411" i="1"/>
  <c r="H1411" i="1"/>
  <c r="J1411" i="1"/>
  <c r="B1412" i="1"/>
  <c r="H1412" i="1"/>
  <c r="J1412" i="1"/>
  <c r="B1413" i="1"/>
  <c r="H1413" i="1"/>
  <c r="J1413" i="1"/>
  <c r="B1414" i="1"/>
  <c r="H1414" i="1"/>
  <c r="J1414" i="1"/>
  <c r="B1415" i="1"/>
  <c r="H1415" i="1"/>
  <c r="J1415" i="1"/>
  <c r="B1416" i="1"/>
  <c r="H1416" i="1"/>
  <c r="J1416" i="1"/>
  <c r="B1417" i="1"/>
  <c r="H1417" i="1"/>
  <c r="J1417" i="1"/>
  <c r="B1418" i="1"/>
  <c r="H1418" i="1"/>
  <c r="J1418" i="1"/>
  <c r="B1419" i="1"/>
  <c r="H1419" i="1"/>
  <c r="J1419" i="1"/>
  <c r="B1420" i="1"/>
  <c r="H1420" i="1"/>
  <c r="J1420" i="1"/>
  <c r="B1421" i="1"/>
  <c r="H1421" i="1"/>
  <c r="J1421" i="1"/>
  <c r="B1422" i="1"/>
  <c r="H1422" i="1"/>
  <c r="J1422" i="1"/>
  <c r="B1423" i="1"/>
  <c r="H1423" i="1"/>
  <c r="J1423" i="1"/>
  <c r="B1424" i="1"/>
  <c r="H1424" i="1"/>
  <c r="J1424" i="1"/>
  <c r="B1425" i="1"/>
  <c r="H1425" i="1"/>
  <c r="J1425" i="1"/>
  <c r="B1426" i="1"/>
  <c r="H1426" i="1"/>
  <c r="J1426" i="1"/>
  <c r="B1427" i="1"/>
  <c r="H1427" i="1"/>
  <c r="J1427" i="1"/>
  <c r="B1428" i="1"/>
  <c r="H1428" i="1"/>
  <c r="J1428" i="1"/>
  <c r="B1429" i="1"/>
  <c r="H1429" i="1"/>
  <c r="J1429" i="1"/>
  <c r="B1430" i="1"/>
  <c r="H1430" i="1"/>
  <c r="J1430" i="1"/>
  <c r="B1431" i="1"/>
  <c r="H1431" i="1"/>
  <c r="J1431" i="1"/>
  <c r="B1432" i="1"/>
  <c r="H1432" i="1"/>
  <c r="J1432" i="1"/>
  <c r="B1433" i="1"/>
  <c r="H1433" i="1"/>
  <c r="J1433" i="1"/>
  <c r="B1434" i="1"/>
  <c r="H1434" i="1"/>
  <c r="J1434" i="1"/>
  <c r="B1435" i="1"/>
  <c r="H1435" i="1"/>
  <c r="J1435" i="1"/>
  <c r="B1436" i="1"/>
  <c r="H1436" i="1"/>
  <c r="J1436" i="1"/>
  <c r="B1437" i="1"/>
  <c r="H1437" i="1"/>
  <c r="J1437" i="1"/>
  <c r="B1438" i="1"/>
  <c r="H1438" i="1"/>
  <c r="J1438" i="1"/>
  <c r="B1439" i="1"/>
  <c r="H1439" i="1"/>
  <c r="J1439" i="1"/>
  <c r="B1440" i="1"/>
  <c r="H1440" i="1"/>
  <c r="J1440" i="1"/>
  <c r="B1441" i="1"/>
  <c r="H1441" i="1"/>
  <c r="J1441" i="1"/>
  <c r="B1442" i="1"/>
  <c r="H1442" i="1"/>
  <c r="J1442" i="1"/>
  <c r="B1443" i="1"/>
  <c r="H1443" i="1"/>
  <c r="J1443" i="1"/>
  <c r="B1444" i="1"/>
  <c r="H1444" i="1"/>
  <c r="J1444" i="1"/>
  <c r="B1445" i="1"/>
  <c r="H1445" i="1"/>
  <c r="J1445" i="1"/>
  <c r="B1446" i="1"/>
  <c r="H1446" i="1"/>
  <c r="J1446" i="1"/>
  <c r="B1447" i="1"/>
  <c r="H1447" i="1"/>
  <c r="J1447" i="1"/>
  <c r="B1448" i="1"/>
  <c r="H1448" i="1"/>
  <c r="J1448" i="1"/>
  <c r="B1449" i="1"/>
  <c r="H1449" i="1"/>
  <c r="J1449" i="1"/>
  <c r="B1450" i="1"/>
  <c r="H1450" i="1"/>
  <c r="J1450" i="1"/>
  <c r="B1451" i="1"/>
  <c r="H1451" i="1"/>
  <c r="J1451" i="1"/>
  <c r="B1452" i="1"/>
  <c r="H1452" i="1"/>
  <c r="J1452" i="1"/>
  <c r="B1453" i="1"/>
  <c r="H1453" i="1"/>
  <c r="J1453" i="1"/>
  <c r="B1454" i="1"/>
  <c r="H1454" i="1"/>
  <c r="J1454" i="1"/>
  <c r="B1455" i="1"/>
  <c r="H1455" i="1"/>
  <c r="J1455" i="1"/>
  <c r="B1456" i="1"/>
  <c r="H1456" i="1"/>
  <c r="J1456" i="1"/>
  <c r="B1457" i="1"/>
  <c r="H1457" i="1"/>
  <c r="J1457" i="1"/>
  <c r="B1458" i="1"/>
  <c r="H1458" i="1"/>
  <c r="J1458" i="1"/>
  <c r="B1459" i="1"/>
  <c r="H1459" i="1"/>
  <c r="J1459" i="1"/>
  <c r="B1460" i="1"/>
  <c r="H1460" i="1"/>
  <c r="J1460" i="1"/>
  <c r="B1461" i="1"/>
  <c r="H1461" i="1"/>
  <c r="J1461" i="1"/>
  <c r="B1462" i="1"/>
  <c r="H1462" i="1"/>
  <c r="J1462" i="1"/>
  <c r="B1463" i="1"/>
  <c r="H1463" i="1"/>
  <c r="J1463" i="1"/>
  <c r="B1464" i="1"/>
  <c r="H1464" i="1"/>
  <c r="J1464" i="1"/>
  <c r="B1465" i="1"/>
  <c r="H1465" i="1"/>
  <c r="J1465" i="1"/>
  <c r="B1466" i="1"/>
  <c r="H1466" i="1"/>
  <c r="J1466" i="1"/>
  <c r="B1467" i="1"/>
  <c r="H1467" i="1"/>
  <c r="J1467" i="1"/>
  <c r="B1468" i="1"/>
  <c r="H1468" i="1"/>
  <c r="J1468" i="1"/>
  <c r="B1469" i="1"/>
  <c r="H1469" i="1"/>
  <c r="J1469" i="1"/>
  <c r="B1470" i="1"/>
  <c r="H1470" i="1"/>
  <c r="J1470" i="1"/>
  <c r="B1471" i="1"/>
  <c r="H1471" i="1"/>
  <c r="J1471" i="1"/>
  <c r="B1472" i="1"/>
  <c r="H1472" i="1"/>
  <c r="J1472" i="1"/>
  <c r="B1473" i="1"/>
  <c r="H1473" i="1"/>
  <c r="J1473" i="1"/>
  <c r="B1474" i="1"/>
  <c r="H1474" i="1"/>
  <c r="J1474" i="1"/>
  <c r="B1475" i="1"/>
  <c r="H1475" i="1"/>
  <c r="J1475" i="1"/>
  <c r="B1476" i="1"/>
  <c r="H1476" i="1"/>
  <c r="J1476" i="1"/>
  <c r="B1477" i="1"/>
  <c r="H1477" i="1"/>
  <c r="J1477" i="1"/>
  <c r="B1478" i="1"/>
  <c r="H1478" i="1"/>
  <c r="J1478" i="1"/>
  <c r="B1479" i="1"/>
  <c r="H1479" i="1"/>
  <c r="J1479" i="1"/>
  <c r="B1480" i="1"/>
  <c r="H1480" i="1"/>
  <c r="J1480" i="1"/>
  <c r="B1481" i="1"/>
  <c r="H1481" i="1"/>
  <c r="J1481" i="1"/>
  <c r="B1482" i="1"/>
  <c r="H1482" i="1"/>
  <c r="J1482" i="1"/>
  <c r="B1483" i="1"/>
  <c r="H1483" i="1"/>
  <c r="J1483" i="1"/>
  <c r="B1484" i="1"/>
  <c r="H1484" i="1"/>
  <c r="J1484" i="1"/>
  <c r="B1485" i="1"/>
  <c r="H1485" i="1"/>
  <c r="J1485" i="1"/>
  <c r="B1486" i="1"/>
  <c r="H1486" i="1"/>
  <c r="J1486" i="1"/>
  <c r="B1487" i="1"/>
  <c r="H1487" i="1"/>
  <c r="J1487" i="1"/>
  <c r="B1488" i="1"/>
  <c r="H1488" i="1"/>
  <c r="J1488" i="1"/>
  <c r="B1489" i="1"/>
  <c r="H1489" i="1"/>
  <c r="J1489" i="1"/>
  <c r="B1490" i="1"/>
  <c r="H1490" i="1"/>
  <c r="J1490" i="1"/>
  <c r="B1491" i="1"/>
  <c r="H1491" i="1"/>
  <c r="J1491" i="1"/>
  <c r="B1492" i="1"/>
  <c r="H1492" i="1"/>
  <c r="J1492" i="1"/>
  <c r="B1493" i="1"/>
  <c r="H1493" i="1"/>
  <c r="J1493" i="1"/>
  <c r="B1494" i="1"/>
  <c r="H1494" i="1"/>
  <c r="J1494" i="1"/>
  <c r="B1495" i="1"/>
  <c r="H1495" i="1"/>
  <c r="J1495" i="1"/>
  <c r="B1496" i="1"/>
  <c r="H1496" i="1"/>
  <c r="J1496" i="1"/>
  <c r="B1497" i="1"/>
  <c r="H1497" i="1"/>
  <c r="J1497" i="1"/>
  <c r="B1498" i="1"/>
  <c r="H1498" i="1"/>
  <c r="J1498" i="1"/>
  <c r="B1499" i="1"/>
  <c r="H1499" i="1"/>
  <c r="J1499" i="1"/>
  <c r="B1500" i="1"/>
  <c r="H1500" i="1"/>
  <c r="J1500" i="1"/>
  <c r="B1501" i="1"/>
  <c r="H1501" i="1"/>
  <c r="J1501" i="1"/>
  <c r="B1502" i="1"/>
  <c r="H1502" i="1"/>
  <c r="J1502" i="1"/>
  <c r="B1503" i="1"/>
  <c r="H1503" i="1"/>
  <c r="J1503" i="1"/>
  <c r="B1504" i="1"/>
  <c r="H1504" i="1"/>
  <c r="J1504" i="1"/>
  <c r="B1505" i="1"/>
  <c r="H1505" i="1"/>
  <c r="J1505" i="1"/>
  <c r="B1506" i="1"/>
  <c r="H1506" i="1"/>
  <c r="J1506" i="1"/>
  <c r="B1507" i="1"/>
  <c r="H1507" i="1"/>
  <c r="J1507" i="1"/>
  <c r="B1508" i="1"/>
  <c r="H1508" i="1"/>
  <c r="J1508" i="1"/>
  <c r="B1509" i="1"/>
  <c r="H1509" i="1"/>
  <c r="J1509" i="1"/>
  <c r="B1510" i="1"/>
  <c r="H1510" i="1"/>
  <c r="J1510" i="1"/>
  <c r="B1511" i="1"/>
  <c r="H1511" i="1"/>
  <c r="J1511" i="1"/>
  <c r="B1512" i="1"/>
  <c r="H1512" i="1"/>
  <c r="J1512" i="1"/>
  <c r="B1513" i="1"/>
  <c r="H1513" i="1"/>
  <c r="J1513" i="1"/>
  <c r="B1514" i="1"/>
  <c r="H1514" i="1"/>
  <c r="J1514" i="1"/>
  <c r="B1515" i="1"/>
  <c r="H1515" i="1"/>
  <c r="J1515" i="1"/>
  <c r="B1516" i="1"/>
  <c r="H1516" i="1"/>
  <c r="J1516" i="1"/>
  <c r="B1517" i="1"/>
  <c r="H1517" i="1"/>
  <c r="J1517" i="1"/>
  <c r="B1518" i="1"/>
  <c r="H1518" i="1"/>
  <c r="J1518" i="1"/>
  <c r="B1519" i="1"/>
  <c r="H1519" i="1"/>
  <c r="J1519" i="1"/>
  <c r="B1520" i="1"/>
  <c r="H1520" i="1"/>
  <c r="J1520" i="1"/>
  <c r="B1521" i="1"/>
  <c r="H1521" i="1"/>
  <c r="J1521" i="1"/>
  <c r="B1522" i="1"/>
  <c r="H1522" i="1"/>
  <c r="J1522" i="1"/>
  <c r="B1523" i="1"/>
  <c r="H1523" i="1"/>
  <c r="J1523" i="1"/>
  <c r="B1524" i="1"/>
  <c r="H1524" i="1"/>
  <c r="J1524" i="1"/>
  <c r="B1525" i="1"/>
  <c r="H1525" i="1"/>
  <c r="J1525" i="1"/>
  <c r="B1526" i="1"/>
  <c r="H1526" i="1"/>
  <c r="J1526" i="1"/>
  <c r="B1527" i="1"/>
  <c r="H1527" i="1"/>
  <c r="J1527" i="1"/>
  <c r="B1528" i="1"/>
  <c r="H1528" i="1"/>
  <c r="J1528" i="1"/>
  <c r="B1529" i="1"/>
  <c r="H1529" i="1"/>
  <c r="J1529" i="1"/>
  <c r="B1530" i="1"/>
  <c r="H1530" i="1"/>
  <c r="J1530" i="1"/>
  <c r="B1531" i="1"/>
  <c r="H1531" i="1"/>
  <c r="J1531" i="1"/>
  <c r="B1532" i="1"/>
  <c r="H1532" i="1"/>
  <c r="J1532" i="1"/>
  <c r="B1533" i="1"/>
  <c r="H1533" i="1"/>
  <c r="J1533" i="1"/>
  <c r="B1534" i="1"/>
  <c r="H1534" i="1"/>
  <c r="J1534" i="1"/>
  <c r="B1535" i="1"/>
  <c r="H1535" i="1"/>
  <c r="J1535" i="1"/>
  <c r="B1536" i="1"/>
  <c r="H1536" i="1"/>
  <c r="J1536" i="1"/>
  <c r="B1537" i="1"/>
  <c r="H1537" i="1"/>
  <c r="J1537" i="1"/>
  <c r="B1538" i="1"/>
  <c r="H1538" i="1"/>
  <c r="J1538" i="1"/>
  <c r="B1539" i="1"/>
  <c r="H1539" i="1"/>
  <c r="J1539" i="1"/>
  <c r="B1540" i="1"/>
  <c r="H1540" i="1"/>
  <c r="J1540" i="1"/>
  <c r="B1541" i="1"/>
  <c r="H1541" i="1"/>
  <c r="J1541" i="1"/>
  <c r="B1542" i="1"/>
  <c r="H1542" i="1"/>
  <c r="J1542" i="1"/>
  <c r="B1543" i="1"/>
  <c r="H1543" i="1"/>
  <c r="J1543" i="1"/>
  <c r="B1544" i="1"/>
  <c r="H1544" i="1"/>
  <c r="J1544" i="1"/>
  <c r="B1545" i="1"/>
  <c r="H1545" i="1"/>
  <c r="J1545" i="1"/>
  <c r="B1546" i="1"/>
  <c r="H1546" i="1"/>
  <c r="J1546" i="1"/>
  <c r="B1547" i="1"/>
  <c r="H1547" i="1"/>
  <c r="J1547" i="1"/>
  <c r="B1548" i="1"/>
  <c r="H1548" i="1"/>
  <c r="J1548" i="1"/>
  <c r="B1549" i="1"/>
  <c r="H1549" i="1"/>
  <c r="J1549" i="1"/>
  <c r="B1550" i="1"/>
  <c r="H1550" i="1"/>
  <c r="J1550" i="1"/>
  <c r="B1551" i="1"/>
  <c r="H1551" i="1"/>
  <c r="J1551" i="1"/>
  <c r="B1552" i="1"/>
  <c r="H1552" i="1"/>
  <c r="J1552" i="1"/>
  <c r="B1553" i="1"/>
  <c r="H1553" i="1"/>
  <c r="J1553" i="1"/>
  <c r="B1554" i="1"/>
  <c r="H1554" i="1"/>
  <c r="J1554" i="1"/>
  <c r="B1555" i="1"/>
  <c r="H1555" i="1"/>
  <c r="J1555" i="1"/>
  <c r="B1556" i="1"/>
  <c r="H1556" i="1"/>
  <c r="J1556" i="1"/>
  <c r="B1557" i="1"/>
  <c r="H1557" i="1"/>
  <c r="J1557" i="1"/>
  <c r="B1558" i="1"/>
  <c r="H1558" i="1"/>
  <c r="J1558" i="1"/>
  <c r="B1559" i="1"/>
  <c r="H1559" i="1"/>
  <c r="J1559" i="1"/>
  <c r="B1560" i="1"/>
  <c r="H1560" i="1"/>
  <c r="J1560" i="1"/>
  <c r="B1561" i="1"/>
  <c r="H1561" i="1"/>
  <c r="J1561" i="1"/>
  <c r="B1562" i="1"/>
  <c r="H1562" i="1"/>
  <c r="J1562" i="1"/>
  <c r="B1563" i="1"/>
  <c r="H1563" i="1"/>
  <c r="J1563" i="1"/>
  <c r="B1564" i="1"/>
  <c r="H1564" i="1"/>
  <c r="J1564" i="1"/>
  <c r="B1565" i="1"/>
  <c r="H1565" i="1"/>
  <c r="J1565" i="1"/>
  <c r="B1566" i="1"/>
  <c r="H1566" i="1"/>
  <c r="J1566" i="1"/>
  <c r="B1567" i="1"/>
  <c r="H1567" i="1"/>
  <c r="J1567" i="1"/>
  <c r="B1568" i="1"/>
  <c r="H1568" i="1"/>
  <c r="J1568" i="1"/>
  <c r="B1569" i="1"/>
  <c r="H1569" i="1"/>
  <c r="J1569" i="1"/>
  <c r="B1570" i="1"/>
  <c r="H1570" i="1"/>
  <c r="J1570" i="1"/>
  <c r="B1571" i="1"/>
  <c r="H1571" i="1"/>
  <c r="J1571" i="1"/>
  <c r="B1572" i="1"/>
  <c r="H1572" i="1"/>
  <c r="J1572" i="1"/>
  <c r="B1573" i="1"/>
  <c r="H1573" i="1"/>
  <c r="J1573" i="1"/>
  <c r="B1574" i="1"/>
  <c r="H1574" i="1"/>
  <c r="J1574" i="1"/>
  <c r="B1575" i="1"/>
  <c r="H1575" i="1"/>
  <c r="J1575" i="1"/>
  <c r="B1576" i="1"/>
  <c r="H1576" i="1"/>
  <c r="J1576" i="1"/>
  <c r="B1577" i="1"/>
  <c r="H1577" i="1"/>
  <c r="J1577" i="1"/>
  <c r="B1578" i="1"/>
  <c r="H1578" i="1"/>
  <c r="J1578" i="1"/>
  <c r="B1579" i="1"/>
  <c r="H1579" i="1"/>
  <c r="J1579" i="1"/>
  <c r="B1580" i="1"/>
  <c r="H1580" i="1"/>
  <c r="J1580" i="1"/>
  <c r="B1581" i="1"/>
  <c r="H1581" i="1"/>
  <c r="J1581" i="1"/>
  <c r="B1582" i="1"/>
  <c r="H1582" i="1"/>
  <c r="J1582" i="1"/>
  <c r="B1583" i="1"/>
  <c r="H1583" i="1"/>
  <c r="J1583" i="1"/>
  <c r="B1584" i="1"/>
  <c r="H1584" i="1"/>
  <c r="J1584" i="1"/>
  <c r="B1585" i="1"/>
  <c r="H1585" i="1"/>
  <c r="J1585" i="1"/>
  <c r="B1586" i="1"/>
  <c r="H1586" i="1"/>
  <c r="J1586" i="1"/>
  <c r="B1587" i="1"/>
  <c r="H1587" i="1"/>
  <c r="J1587" i="1"/>
  <c r="B1588" i="1"/>
  <c r="H1588" i="1"/>
  <c r="J1588" i="1"/>
  <c r="B1589" i="1"/>
  <c r="H1589" i="1"/>
  <c r="J1589" i="1"/>
  <c r="B1590" i="1"/>
  <c r="H1590" i="1"/>
  <c r="J1590" i="1"/>
  <c r="B1591" i="1"/>
  <c r="H1591" i="1"/>
  <c r="J1591" i="1"/>
  <c r="B1592" i="1"/>
  <c r="H1592" i="1"/>
  <c r="J1592" i="1"/>
  <c r="B1593" i="1"/>
  <c r="H1593" i="1"/>
  <c r="J1593" i="1"/>
  <c r="B1594" i="1"/>
  <c r="H1594" i="1"/>
  <c r="J1594" i="1"/>
  <c r="B1595" i="1"/>
  <c r="H1595" i="1"/>
  <c r="J1595" i="1"/>
  <c r="B1596" i="1"/>
  <c r="H1596" i="1"/>
  <c r="J1596" i="1"/>
  <c r="B1597" i="1"/>
  <c r="H1597" i="1"/>
  <c r="J1597" i="1"/>
  <c r="B1598" i="1"/>
  <c r="H1598" i="1"/>
  <c r="J1598" i="1"/>
  <c r="B1599" i="1"/>
  <c r="H1599" i="1"/>
  <c r="J1599" i="1"/>
  <c r="B1600" i="1"/>
  <c r="H1600" i="1"/>
  <c r="J1600" i="1"/>
  <c r="B1601" i="1"/>
  <c r="H1601" i="1"/>
  <c r="J1601" i="1"/>
  <c r="B1602" i="1"/>
  <c r="H1602" i="1"/>
  <c r="J1602" i="1"/>
  <c r="B1603" i="1"/>
  <c r="H1603" i="1"/>
  <c r="J1603" i="1"/>
  <c r="B1604" i="1"/>
  <c r="H1604" i="1"/>
  <c r="J1604" i="1"/>
  <c r="B1605" i="1"/>
  <c r="H1605" i="1"/>
  <c r="J1605" i="1"/>
  <c r="B1606" i="1"/>
  <c r="H1606" i="1"/>
  <c r="J1606" i="1"/>
  <c r="B1607" i="1"/>
  <c r="H1607" i="1"/>
  <c r="J1607" i="1"/>
  <c r="B1608" i="1"/>
  <c r="H1608" i="1"/>
  <c r="J1608" i="1"/>
  <c r="B1609" i="1"/>
  <c r="H1609" i="1"/>
  <c r="J1609" i="1"/>
  <c r="B1610" i="1"/>
  <c r="H1610" i="1"/>
  <c r="J1610" i="1"/>
  <c r="B1611" i="1"/>
  <c r="H1611" i="1"/>
  <c r="J1611" i="1"/>
  <c r="B1612" i="1"/>
  <c r="H1612" i="1"/>
  <c r="J1612" i="1"/>
  <c r="B1613" i="1"/>
  <c r="H1613" i="1"/>
  <c r="J1613" i="1"/>
  <c r="B1614" i="1"/>
  <c r="H1614" i="1"/>
  <c r="J1614" i="1"/>
  <c r="B1615" i="1"/>
  <c r="H1615" i="1"/>
  <c r="J1615" i="1"/>
  <c r="B1616" i="1"/>
  <c r="H1616" i="1"/>
  <c r="J1616" i="1"/>
  <c r="B1617" i="1"/>
  <c r="H1617" i="1"/>
  <c r="J1617" i="1"/>
  <c r="B1618" i="1"/>
  <c r="H1618" i="1"/>
  <c r="J1618" i="1"/>
  <c r="B1619" i="1"/>
  <c r="H1619" i="1"/>
  <c r="J1619" i="1"/>
  <c r="B1620" i="1"/>
  <c r="H1620" i="1"/>
  <c r="J1620" i="1"/>
  <c r="B1621" i="1"/>
  <c r="H1621" i="1"/>
  <c r="J1621" i="1"/>
  <c r="B1622" i="1"/>
  <c r="H1622" i="1"/>
  <c r="J1622" i="1"/>
  <c r="B1623" i="1"/>
  <c r="H1623" i="1"/>
  <c r="J1623" i="1"/>
  <c r="B1624" i="1"/>
  <c r="H1624" i="1"/>
  <c r="J1624" i="1"/>
  <c r="B1625" i="1"/>
  <c r="H1625" i="1"/>
  <c r="J1625" i="1"/>
  <c r="B1626" i="1"/>
  <c r="H1626" i="1"/>
  <c r="J1626" i="1"/>
  <c r="B1627" i="1"/>
  <c r="H1627" i="1"/>
  <c r="J1627" i="1"/>
  <c r="B1628" i="1"/>
  <c r="H1628" i="1"/>
  <c r="J1628" i="1"/>
  <c r="B1629" i="1"/>
  <c r="H1629" i="1"/>
  <c r="J1629" i="1"/>
  <c r="B1630" i="1"/>
  <c r="H1630" i="1"/>
  <c r="J1630" i="1"/>
  <c r="B1631" i="1"/>
  <c r="H1631" i="1"/>
  <c r="J1631" i="1"/>
  <c r="B1632" i="1"/>
  <c r="H1632" i="1"/>
  <c r="J1632" i="1"/>
  <c r="B1633" i="1"/>
  <c r="H1633" i="1"/>
  <c r="J1633" i="1"/>
  <c r="B1634" i="1"/>
  <c r="H1634" i="1"/>
  <c r="J1634" i="1"/>
  <c r="B1635" i="1"/>
  <c r="H1635" i="1"/>
  <c r="J1635" i="1"/>
  <c r="B1636" i="1"/>
  <c r="H1636" i="1"/>
  <c r="J1636" i="1"/>
  <c r="B1637" i="1"/>
  <c r="H1637" i="1"/>
  <c r="J1637" i="1"/>
  <c r="B1638" i="1"/>
  <c r="H1638" i="1"/>
  <c r="J1638" i="1"/>
  <c r="B1639" i="1"/>
  <c r="H1639" i="1"/>
  <c r="J1639" i="1"/>
  <c r="B1640" i="1"/>
  <c r="H1640" i="1"/>
  <c r="J1640" i="1"/>
  <c r="B1641" i="1"/>
  <c r="H1641" i="1"/>
  <c r="J1641" i="1"/>
  <c r="B1642" i="1"/>
  <c r="H1642" i="1"/>
  <c r="J1642" i="1"/>
  <c r="B1643" i="1"/>
  <c r="H1643" i="1"/>
  <c r="J1643" i="1"/>
  <c r="B1644" i="1"/>
  <c r="H1644" i="1"/>
  <c r="J1644" i="1"/>
  <c r="B1645" i="1"/>
  <c r="H1645" i="1"/>
  <c r="J1645" i="1"/>
  <c r="B1646" i="1"/>
  <c r="H1646" i="1"/>
  <c r="J1646" i="1"/>
  <c r="B1647" i="1"/>
  <c r="H1647" i="1"/>
  <c r="J1647" i="1"/>
  <c r="B1648" i="1"/>
  <c r="H1648" i="1"/>
  <c r="J1648" i="1"/>
  <c r="B1649" i="1"/>
  <c r="H1649" i="1"/>
  <c r="J1649" i="1"/>
  <c r="B1650" i="1"/>
  <c r="H1650" i="1"/>
  <c r="J1650" i="1"/>
  <c r="B1651" i="1"/>
  <c r="H1651" i="1"/>
  <c r="J1651" i="1"/>
  <c r="B1652" i="1"/>
  <c r="H1652" i="1"/>
  <c r="J1652" i="1"/>
  <c r="B1653" i="1"/>
  <c r="H1653" i="1"/>
  <c r="J1653" i="1"/>
  <c r="B1654" i="1"/>
  <c r="H1654" i="1"/>
  <c r="J1654" i="1"/>
  <c r="B1655" i="1"/>
  <c r="H1655" i="1"/>
  <c r="J1655" i="1"/>
  <c r="B1656" i="1"/>
  <c r="H1656" i="1"/>
  <c r="J1656" i="1"/>
  <c r="B1657" i="1"/>
  <c r="H1657" i="1"/>
  <c r="J1657" i="1"/>
  <c r="B1658" i="1"/>
  <c r="H1658" i="1"/>
  <c r="J1658" i="1"/>
  <c r="B1659" i="1"/>
  <c r="H1659" i="1"/>
  <c r="J1659" i="1"/>
  <c r="B1660" i="1"/>
  <c r="H1660" i="1"/>
  <c r="J1660" i="1"/>
  <c r="B1661" i="1"/>
  <c r="H1661" i="1"/>
  <c r="J1661" i="1"/>
  <c r="B1662" i="1"/>
  <c r="H1662" i="1"/>
  <c r="J1662" i="1"/>
  <c r="B1663" i="1"/>
  <c r="H1663" i="1"/>
  <c r="J1663" i="1"/>
  <c r="B1664" i="1"/>
  <c r="H1664" i="1"/>
  <c r="J1664" i="1"/>
  <c r="B1665" i="1"/>
  <c r="H1665" i="1"/>
  <c r="J1665" i="1"/>
  <c r="B1666" i="1"/>
  <c r="H1666" i="1"/>
  <c r="J1666" i="1"/>
  <c r="B1667" i="1"/>
  <c r="H1667" i="1"/>
  <c r="J1667" i="1"/>
  <c r="B1668" i="1"/>
  <c r="H1668" i="1"/>
  <c r="J1668" i="1"/>
  <c r="B1669" i="1"/>
  <c r="H1669" i="1"/>
  <c r="J1669" i="1"/>
  <c r="B1670" i="1"/>
  <c r="H1670" i="1"/>
  <c r="J1670" i="1"/>
  <c r="B1671" i="1"/>
  <c r="H1671" i="1"/>
  <c r="J1671" i="1"/>
  <c r="B1672" i="1"/>
  <c r="H1672" i="1"/>
  <c r="J1672" i="1"/>
  <c r="B1673" i="1"/>
  <c r="H1673" i="1"/>
  <c r="J1673" i="1"/>
  <c r="B1674" i="1"/>
  <c r="H1674" i="1"/>
  <c r="J1674" i="1"/>
  <c r="B1675" i="1"/>
  <c r="H1675" i="1"/>
  <c r="J1675" i="1"/>
  <c r="B1676" i="1"/>
  <c r="H1676" i="1"/>
  <c r="J1676" i="1"/>
  <c r="B1677" i="1"/>
  <c r="H1677" i="1"/>
  <c r="J1677" i="1"/>
  <c r="B1678" i="1"/>
  <c r="H1678" i="1"/>
  <c r="J1678" i="1"/>
  <c r="B1679" i="1"/>
  <c r="H1679" i="1"/>
  <c r="J1679" i="1"/>
  <c r="B1680" i="1"/>
  <c r="H1680" i="1"/>
  <c r="J1680" i="1"/>
  <c r="B1681" i="1"/>
  <c r="H1681" i="1"/>
  <c r="J1681" i="1"/>
  <c r="B1682" i="1"/>
  <c r="H1682" i="1"/>
  <c r="J1682" i="1"/>
  <c r="B1683" i="1"/>
  <c r="H1683" i="1"/>
  <c r="J1683" i="1"/>
  <c r="B1684" i="1"/>
  <c r="H1684" i="1"/>
  <c r="J1684" i="1"/>
  <c r="B1685" i="1"/>
  <c r="H1685" i="1"/>
  <c r="J1685" i="1"/>
  <c r="B1686" i="1"/>
  <c r="H1686" i="1"/>
  <c r="J1686" i="1"/>
  <c r="B1687" i="1"/>
  <c r="H1687" i="1"/>
  <c r="J1687" i="1"/>
  <c r="B1688" i="1"/>
  <c r="H1688" i="1"/>
  <c r="J1688" i="1"/>
  <c r="B1689" i="1"/>
  <c r="H1689" i="1"/>
  <c r="J1689" i="1"/>
  <c r="B1690" i="1"/>
  <c r="H1690" i="1"/>
  <c r="J1690" i="1"/>
  <c r="B1691" i="1"/>
  <c r="H1691" i="1"/>
  <c r="J1691" i="1"/>
  <c r="B1692" i="1"/>
  <c r="H1692" i="1"/>
  <c r="J1692" i="1"/>
  <c r="B1693" i="1"/>
  <c r="H1693" i="1"/>
  <c r="J1693" i="1"/>
  <c r="B1694" i="1"/>
  <c r="H1694" i="1"/>
  <c r="J1694" i="1"/>
  <c r="B1695" i="1"/>
  <c r="H1695" i="1"/>
  <c r="J1695" i="1"/>
  <c r="B1696" i="1"/>
  <c r="H1696" i="1"/>
  <c r="J1696" i="1"/>
  <c r="B1697" i="1"/>
  <c r="H1697" i="1"/>
  <c r="J1697" i="1"/>
  <c r="B1698" i="1"/>
  <c r="H1698" i="1"/>
  <c r="J1698" i="1"/>
  <c r="B1699" i="1"/>
  <c r="H1699" i="1"/>
  <c r="J1699" i="1"/>
  <c r="B1700" i="1"/>
  <c r="H1700" i="1"/>
  <c r="J1700" i="1"/>
  <c r="B1701" i="1"/>
  <c r="H1701" i="1"/>
  <c r="J1701" i="1"/>
  <c r="B1702" i="1"/>
  <c r="H1702" i="1"/>
  <c r="J1702" i="1"/>
  <c r="B1703" i="1"/>
  <c r="H1703" i="1"/>
  <c r="J1703" i="1"/>
  <c r="B1704" i="1"/>
  <c r="H1704" i="1"/>
  <c r="J1704" i="1"/>
  <c r="B1705" i="1"/>
  <c r="H1705" i="1"/>
  <c r="J1705" i="1"/>
  <c r="B1706" i="1"/>
  <c r="H1706" i="1"/>
  <c r="J1706" i="1"/>
  <c r="B1707" i="1"/>
  <c r="H1707" i="1"/>
  <c r="J1707" i="1"/>
  <c r="B1708" i="1"/>
  <c r="H1708" i="1"/>
  <c r="J1708" i="1"/>
  <c r="B1709" i="1"/>
  <c r="H1709" i="1"/>
  <c r="J1709" i="1"/>
  <c r="B1710" i="1"/>
  <c r="H1710" i="1"/>
  <c r="J1710" i="1"/>
  <c r="B1711" i="1"/>
  <c r="H1711" i="1"/>
  <c r="J1711" i="1"/>
  <c r="B1712" i="1"/>
  <c r="H1712" i="1"/>
  <c r="J1712" i="1"/>
  <c r="B1713" i="1"/>
  <c r="H1713" i="1"/>
  <c r="J1713" i="1"/>
  <c r="B1714" i="1"/>
  <c r="H1714" i="1"/>
  <c r="J1714" i="1"/>
  <c r="B1715" i="1"/>
  <c r="H1715" i="1"/>
  <c r="J1715" i="1"/>
  <c r="B1716" i="1"/>
  <c r="H1716" i="1"/>
  <c r="J1716" i="1"/>
  <c r="B1717" i="1"/>
  <c r="H1717" i="1"/>
  <c r="J1717" i="1"/>
  <c r="B1718" i="1"/>
  <c r="H1718" i="1"/>
  <c r="J1718" i="1"/>
  <c r="B1719" i="1"/>
  <c r="H1719" i="1"/>
  <c r="J1719" i="1"/>
  <c r="B1720" i="1"/>
  <c r="H1720" i="1"/>
  <c r="J1720" i="1"/>
  <c r="B1721" i="1"/>
  <c r="H1721" i="1"/>
  <c r="J1721" i="1"/>
  <c r="B1722" i="1"/>
  <c r="H1722" i="1"/>
  <c r="J1722" i="1"/>
  <c r="B1723" i="1"/>
  <c r="H1723" i="1"/>
  <c r="J1723" i="1"/>
  <c r="B1724" i="1"/>
  <c r="H1724" i="1"/>
  <c r="J1724" i="1"/>
  <c r="B1725" i="1"/>
  <c r="H1725" i="1"/>
  <c r="J1725" i="1"/>
  <c r="B1726" i="1"/>
  <c r="H1726" i="1"/>
  <c r="J1726" i="1"/>
  <c r="B1727" i="1"/>
  <c r="H1727" i="1"/>
  <c r="J1727" i="1"/>
  <c r="B1728" i="1"/>
  <c r="H1728" i="1"/>
  <c r="J1728" i="1"/>
  <c r="B1729" i="1"/>
  <c r="H1729" i="1"/>
  <c r="J1729" i="1"/>
  <c r="B1730" i="1"/>
  <c r="H1730" i="1"/>
  <c r="J1730" i="1"/>
  <c r="B1731" i="1"/>
  <c r="H1731" i="1"/>
  <c r="J1731" i="1"/>
  <c r="B1732" i="1"/>
  <c r="H1732" i="1"/>
  <c r="J1732" i="1"/>
  <c r="B1733" i="1"/>
  <c r="H1733" i="1"/>
  <c r="J1733" i="1"/>
  <c r="B1734" i="1"/>
  <c r="H1734" i="1"/>
  <c r="J1734" i="1"/>
  <c r="B1735" i="1"/>
  <c r="H1735" i="1"/>
  <c r="J1735" i="1"/>
  <c r="B1736" i="1"/>
  <c r="H1736" i="1"/>
  <c r="J1736" i="1"/>
  <c r="B1737" i="1"/>
  <c r="H1737" i="1"/>
  <c r="J1737" i="1"/>
  <c r="B1738" i="1"/>
  <c r="H1738" i="1"/>
  <c r="J1738" i="1"/>
  <c r="B1739" i="1"/>
  <c r="H1739" i="1"/>
  <c r="J1739" i="1"/>
  <c r="B1740" i="1"/>
  <c r="H1740" i="1"/>
  <c r="J1740" i="1"/>
  <c r="B1741" i="1"/>
  <c r="H1741" i="1"/>
  <c r="J1741" i="1"/>
  <c r="B1742" i="1"/>
  <c r="H1742" i="1"/>
  <c r="J1742" i="1"/>
  <c r="B1743" i="1"/>
  <c r="H1743" i="1"/>
  <c r="J1743" i="1"/>
  <c r="B1744" i="1"/>
  <c r="H1744" i="1"/>
  <c r="J1744" i="1"/>
  <c r="B1745" i="1"/>
  <c r="H1745" i="1"/>
  <c r="J1745" i="1"/>
  <c r="B1746" i="1"/>
  <c r="H1746" i="1"/>
  <c r="J1746" i="1"/>
  <c r="B1747" i="1"/>
  <c r="H1747" i="1"/>
  <c r="J1747" i="1"/>
  <c r="B1748" i="1"/>
  <c r="H1748" i="1"/>
  <c r="J1748" i="1"/>
  <c r="B1749" i="1"/>
  <c r="H1749" i="1"/>
  <c r="J1749" i="1"/>
  <c r="B1750" i="1"/>
  <c r="H1750" i="1"/>
  <c r="J1750" i="1"/>
  <c r="B1751" i="1"/>
  <c r="H1751" i="1"/>
  <c r="J1751" i="1"/>
  <c r="B1752" i="1"/>
  <c r="H1752" i="1"/>
  <c r="J1752" i="1"/>
  <c r="B1753" i="1"/>
  <c r="H1753" i="1"/>
  <c r="J1753" i="1"/>
  <c r="B1754" i="1"/>
  <c r="H1754" i="1"/>
  <c r="J1754" i="1"/>
  <c r="B1755" i="1"/>
  <c r="H1755" i="1"/>
  <c r="J1755" i="1"/>
  <c r="B1756" i="1"/>
  <c r="H1756" i="1"/>
  <c r="J1756" i="1"/>
  <c r="B1757" i="1"/>
  <c r="H1757" i="1"/>
  <c r="J1757" i="1"/>
  <c r="B1758" i="1"/>
  <c r="H1758" i="1"/>
  <c r="J1758" i="1"/>
  <c r="B1759" i="1"/>
  <c r="H1759" i="1"/>
  <c r="J1759" i="1"/>
  <c r="B1760" i="1"/>
  <c r="H1760" i="1"/>
  <c r="J1760" i="1"/>
  <c r="B1761" i="1"/>
  <c r="H1761" i="1"/>
  <c r="J1761" i="1"/>
  <c r="B1762" i="1"/>
  <c r="H1762" i="1"/>
  <c r="J1762" i="1"/>
  <c r="B1763" i="1"/>
  <c r="H1763" i="1"/>
  <c r="J1763" i="1"/>
  <c r="B1764" i="1"/>
  <c r="H1764" i="1"/>
  <c r="J1764" i="1"/>
  <c r="B1765" i="1"/>
  <c r="H1765" i="1"/>
  <c r="J1765" i="1"/>
  <c r="B1766" i="1"/>
  <c r="H1766" i="1"/>
  <c r="J1766" i="1"/>
  <c r="B1767" i="1"/>
  <c r="H1767" i="1"/>
  <c r="J1767" i="1"/>
  <c r="B1768" i="1"/>
  <c r="H1768" i="1"/>
  <c r="J1768" i="1"/>
  <c r="B1769" i="1"/>
  <c r="H1769" i="1"/>
  <c r="J1769" i="1"/>
  <c r="B1770" i="1"/>
  <c r="H1770" i="1"/>
  <c r="J1770" i="1"/>
  <c r="B1771" i="1"/>
  <c r="H1771" i="1"/>
  <c r="J1771" i="1"/>
  <c r="B1772" i="1"/>
  <c r="H1772" i="1"/>
  <c r="J1772" i="1"/>
  <c r="B1773" i="1"/>
  <c r="H1773" i="1"/>
  <c r="J1773" i="1"/>
  <c r="B1774" i="1"/>
  <c r="H1774" i="1"/>
  <c r="J1774" i="1"/>
  <c r="B1775" i="1"/>
  <c r="H1775" i="1"/>
  <c r="J1775" i="1"/>
  <c r="B1776" i="1"/>
  <c r="H1776" i="1"/>
  <c r="J1776" i="1"/>
  <c r="B1777" i="1"/>
  <c r="H1777" i="1"/>
  <c r="J1777" i="1"/>
  <c r="B1778" i="1"/>
  <c r="H1778" i="1"/>
  <c r="J1778" i="1"/>
  <c r="B1779" i="1"/>
  <c r="H1779" i="1"/>
  <c r="J1779" i="1"/>
  <c r="B1780" i="1"/>
  <c r="H1780" i="1"/>
  <c r="J1780" i="1"/>
  <c r="B1781" i="1"/>
  <c r="H1781" i="1"/>
  <c r="J1781" i="1"/>
  <c r="B1782" i="1"/>
  <c r="H1782" i="1"/>
  <c r="J1782" i="1"/>
  <c r="B1783" i="1"/>
  <c r="H1783" i="1"/>
  <c r="J1783" i="1"/>
  <c r="B1784" i="1"/>
  <c r="H1784" i="1"/>
  <c r="J1784" i="1"/>
  <c r="B1785" i="1"/>
  <c r="H1785" i="1"/>
  <c r="J1785" i="1"/>
  <c r="B1786" i="1"/>
  <c r="H1786" i="1"/>
  <c r="J1786" i="1"/>
  <c r="B1787" i="1"/>
  <c r="H1787" i="1"/>
  <c r="J1787" i="1"/>
  <c r="B1788" i="1"/>
  <c r="H1788" i="1"/>
  <c r="J1788" i="1"/>
  <c r="B1789" i="1"/>
  <c r="H1789" i="1"/>
  <c r="J1789" i="1"/>
  <c r="B1790" i="1"/>
  <c r="H1790" i="1"/>
  <c r="J1790" i="1"/>
  <c r="B1791" i="1"/>
  <c r="H1791" i="1"/>
  <c r="J1791" i="1"/>
  <c r="B1792" i="1"/>
  <c r="H1792" i="1"/>
  <c r="J1792" i="1"/>
  <c r="B1793" i="1"/>
  <c r="H1793" i="1"/>
  <c r="J1793" i="1"/>
  <c r="B1794" i="1"/>
  <c r="H1794" i="1"/>
  <c r="J1794" i="1"/>
  <c r="B1795" i="1"/>
  <c r="H1795" i="1"/>
  <c r="J1795" i="1"/>
  <c r="B1796" i="1"/>
  <c r="H1796" i="1"/>
  <c r="J1796" i="1"/>
  <c r="B1797" i="1"/>
  <c r="H1797" i="1"/>
  <c r="J1797" i="1"/>
  <c r="B1798" i="1"/>
  <c r="H1798" i="1"/>
  <c r="J1798" i="1"/>
  <c r="B1799" i="1"/>
  <c r="H1799" i="1"/>
  <c r="J1799" i="1"/>
  <c r="B1800" i="1"/>
  <c r="H1800" i="1"/>
  <c r="J1800" i="1"/>
  <c r="B1801" i="1"/>
  <c r="H1801" i="1"/>
  <c r="J1801" i="1"/>
  <c r="B1802" i="1"/>
  <c r="H1802" i="1"/>
  <c r="J1802" i="1"/>
  <c r="B1803" i="1"/>
  <c r="H1803" i="1"/>
  <c r="J1803" i="1"/>
  <c r="B1804" i="1"/>
  <c r="H1804" i="1"/>
  <c r="J1804" i="1"/>
  <c r="B1805" i="1"/>
  <c r="H1805" i="1"/>
  <c r="J1805" i="1"/>
  <c r="B1806" i="1"/>
  <c r="H1806" i="1"/>
  <c r="J1806" i="1"/>
  <c r="B1807" i="1"/>
  <c r="H1807" i="1"/>
  <c r="J1807" i="1"/>
  <c r="B1808" i="1"/>
  <c r="H1808" i="1"/>
  <c r="J1808" i="1"/>
  <c r="B1809" i="1"/>
  <c r="H1809" i="1"/>
  <c r="J1809" i="1"/>
  <c r="B1810" i="1"/>
  <c r="H1810" i="1"/>
  <c r="J1810" i="1"/>
  <c r="B1811" i="1"/>
  <c r="H1811" i="1"/>
  <c r="J1811" i="1"/>
  <c r="B1812" i="1"/>
  <c r="H1812" i="1"/>
  <c r="J1812" i="1"/>
  <c r="B1813" i="1"/>
  <c r="H1813" i="1"/>
  <c r="J1813" i="1"/>
  <c r="B1814" i="1"/>
  <c r="H1814" i="1"/>
  <c r="J1814" i="1"/>
  <c r="B1815" i="1"/>
  <c r="H1815" i="1"/>
  <c r="J1815" i="1"/>
  <c r="B1816" i="1"/>
  <c r="H1816" i="1"/>
  <c r="J1816" i="1"/>
  <c r="B1817" i="1"/>
  <c r="H1817" i="1"/>
  <c r="J1817" i="1"/>
  <c r="B1818" i="1"/>
  <c r="H1818" i="1"/>
  <c r="J1818" i="1"/>
  <c r="B1819" i="1"/>
  <c r="H1819" i="1"/>
  <c r="J1819" i="1"/>
  <c r="B1820" i="1"/>
  <c r="H1820" i="1"/>
  <c r="J1820" i="1"/>
  <c r="B1821" i="1"/>
  <c r="H1821" i="1"/>
  <c r="J1821" i="1"/>
  <c r="B1822" i="1"/>
  <c r="H1822" i="1"/>
  <c r="J1822" i="1"/>
  <c r="B1823" i="1"/>
  <c r="H1823" i="1"/>
  <c r="J1823" i="1"/>
  <c r="B1824" i="1"/>
  <c r="H1824" i="1"/>
  <c r="J1824" i="1"/>
  <c r="B1825" i="1"/>
  <c r="H1825" i="1"/>
  <c r="J1825" i="1"/>
  <c r="B1826" i="1"/>
  <c r="H1826" i="1"/>
  <c r="J1826" i="1"/>
  <c r="B1827" i="1"/>
  <c r="H1827" i="1"/>
  <c r="J1827" i="1"/>
  <c r="B1828" i="1"/>
  <c r="H1828" i="1"/>
  <c r="J1828" i="1"/>
  <c r="B1829" i="1"/>
  <c r="H1829" i="1"/>
  <c r="J1829" i="1"/>
  <c r="B1830" i="1"/>
  <c r="H1830" i="1"/>
  <c r="J1830" i="1"/>
  <c r="B1831" i="1"/>
  <c r="H1831" i="1"/>
  <c r="J1831" i="1"/>
  <c r="B1832" i="1"/>
  <c r="H1832" i="1"/>
  <c r="J1832" i="1"/>
  <c r="B1833" i="1"/>
  <c r="H1833" i="1"/>
  <c r="J1833" i="1"/>
  <c r="B1834" i="1"/>
  <c r="H1834" i="1"/>
  <c r="J1834" i="1"/>
  <c r="B1835" i="1"/>
  <c r="H1835" i="1"/>
  <c r="J1835" i="1"/>
  <c r="B1836" i="1"/>
  <c r="H1836" i="1"/>
  <c r="J1836" i="1"/>
  <c r="B1837" i="1"/>
  <c r="H1837" i="1"/>
  <c r="J1837" i="1"/>
  <c r="B1838" i="1"/>
  <c r="H1838" i="1"/>
  <c r="J1838" i="1"/>
  <c r="B1839" i="1"/>
  <c r="H1839" i="1"/>
  <c r="J1839" i="1"/>
  <c r="B1840" i="1"/>
  <c r="H1840" i="1"/>
  <c r="J1840" i="1"/>
  <c r="B1841" i="1"/>
  <c r="H1841" i="1"/>
  <c r="J1841" i="1"/>
  <c r="B1842" i="1"/>
  <c r="H1842" i="1"/>
  <c r="J1842" i="1"/>
  <c r="B1843" i="1"/>
  <c r="H1843" i="1"/>
  <c r="J1843" i="1"/>
  <c r="B1844" i="1"/>
  <c r="H1844" i="1"/>
  <c r="J1844" i="1"/>
  <c r="B1845" i="1"/>
  <c r="H1845" i="1"/>
  <c r="J1845" i="1"/>
  <c r="B1846" i="1"/>
  <c r="H1846" i="1"/>
  <c r="J1846" i="1"/>
  <c r="B1847" i="1"/>
  <c r="H1847" i="1"/>
  <c r="J1847" i="1"/>
  <c r="B1848" i="1"/>
  <c r="H1848" i="1"/>
  <c r="J1848" i="1"/>
  <c r="B1849" i="1"/>
  <c r="H1849" i="1"/>
  <c r="J1849" i="1"/>
  <c r="B1850" i="1"/>
  <c r="H1850" i="1"/>
  <c r="J1850" i="1"/>
  <c r="B1851" i="1"/>
  <c r="H1851" i="1"/>
  <c r="J1851" i="1"/>
  <c r="B1852" i="1"/>
  <c r="H1852" i="1"/>
  <c r="J1852" i="1"/>
  <c r="B1853" i="1"/>
  <c r="H1853" i="1"/>
  <c r="J1853" i="1"/>
  <c r="B1854" i="1"/>
  <c r="H1854" i="1"/>
  <c r="J1854" i="1"/>
  <c r="B1855" i="1"/>
  <c r="H1855" i="1"/>
  <c r="J1855" i="1"/>
  <c r="B1856" i="1"/>
  <c r="H1856" i="1"/>
  <c r="J1856" i="1"/>
  <c r="B1857" i="1"/>
  <c r="H1857" i="1"/>
  <c r="J1857" i="1"/>
  <c r="B1858" i="1"/>
  <c r="H1858" i="1"/>
  <c r="J1858" i="1"/>
  <c r="B1859" i="1"/>
  <c r="H1859" i="1"/>
  <c r="J1859" i="1"/>
  <c r="B1860" i="1"/>
  <c r="H1860" i="1"/>
  <c r="J1860" i="1"/>
  <c r="B1861" i="1"/>
  <c r="H1861" i="1"/>
  <c r="J1861" i="1"/>
  <c r="B1862" i="1"/>
  <c r="H1862" i="1"/>
  <c r="J1862" i="1"/>
  <c r="B1863" i="1"/>
  <c r="H1863" i="1"/>
  <c r="J1863" i="1"/>
  <c r="B1864" i="1"/>
  <c r="H1864" i="1"/>
  <c r="J1864" i="1"/>
  <c r="B1865" i="1"/>
  <c r="H1865" i="1"/>
  <c r="J1865" i="1"/>
  <c r="B1866" i="1"/>
  <c r="H1866" i="1"/>
  <c r="J1866" i="1"/>
  <c r="B1867" i="1"/>
  <c r="H1867" i="1"/>
  <c r="J1867" i="1"/>
  <c r="B1868" i="1"/>
  <c r="H1868" i="1"/>
  <c r="J1868" i="1"/>
  <c r="B1869" i="1"/>
  <c r="H1869" i="1"/>
  <c r="J1869" i="1"/>
  <c r="B1870" i="1"/>
  <c r="H1870" i="1"/>
  <c r="J1870" i="1"/>
  <c r="B1871" i="1"/>
  <c r="H1871" i="1"/>
  <c r="J1871" i="1"/>
  <c r="B1872" i="1"/>
  <c r="H1872" i="1"/>
  <c r="J1872" i="1"/>
  <c r="B1873" i="1"/>
  <c r="H1873" i="1"/>
  <c r="J1873" i="1"/>
  <c r="B1874" i="1"/>
  <c r="H1874" i="1"/>
  <c r="J1874" i="1"/>
  <c r="B1875" i="1"/>
  <c r="H1875" i="1"/>
  <c r="J1875" i="1"/>
  <c r="B1876" i="1"/>
  <c r="H1876" i="1"/>
  <c r="J1876" i="1"/>
  <c r="B1877" i="1"/>
  <c r="H1877" i="1"/>
  <c r="J1877" i="1"/>
  <c r="B1878" i="1"/>
  <c r="H1878" i="1"/>
  <c r="J1878" i="1"/>
  <c r="B1879" i="1"/>
  <c r="H1879" i="1"/>
  <c r="J1879" i="1"/>
  <c r="B1880" i="1"/>
  <c r="H1880" i="1"/>
  <c r="J1880" i="1"/>
  <c r="B1881" i="1"/>
  <c r="H1881" i="1"/>
  <c r="J1881" i="1"/>
  <c r="B1882" i="1"/>
  <c r="H1882" i="1"/>
  <c r="J1882" i="1"/>
  <c r="B1883" i="1"/>
  <c r="H1883" i="1"/>
  <c r="J1883" i="1"/>
  <c r="B1884" i="1"/>
  <c r="H1884" i="1"/>
  <c r="J1884" i="1"/>
  <c r="B1885" i="1"/>
  <c r="H1885" i="1"/>
  <c r="J1885" i="1"/>
  <c r="B1886" i="1"/>
  <c r="H1886" i="1"/>
  <c r="J1886" i="1"/>
  <c r="B1887" i="1"/>
  <c r="H1887" i="1"/>
  <c r="J1887" i="1"/>
  <c r="B1888" i="1"/>
  <c r="H1888" i="1"/>
  <c r="J1888" i="1"/>
  <c r="B1889" i="1"/>
  <c r="H1889" i="1"/>
  <c r="J1889" i="1"/>
  <c r="B1890" i="1"/>
  <c r="H1890" i="1"/>
  <c r="J1890" i="1"/>
  <c r="B1891" i="1"/>
  <c r="H1891" i="1"/>
  <c r="J1891" i="1"/>
  <c r="B1892" i="1"/>
  <c r="H1892" i="1"/>
  <c r="J1892" i="1"/>
  <c r="B1893" i="1"/>
  <c r="H1893" i="1"/>
  <c r="J1893" i="1"/>
  <c r="B1894" i="1"/>
  <c r="H1894" i="1"/>
  <c r="J1894" i="1"/>
  <c r="B1895" i="1"/>
  <c r="H1895" i="1"/>
  <c r="J1895" i="1"/>
  <c r="B1896" i="1"/>
  <c r="H1896" i="1"/>
  <c r="J1896" i="1"/>
  <c r="B1897" i="1"/>
  <c r="H1897" i="1"/>
  <c r="J1897" i="1"/>
  <c r="B1898" i="1"/>
  <c r="H1898" i="1"/>
  <c r="J1898" i="1"/>
  <c r="B1899" i="1"/>
  <c r="H1899" i="1"/>
  <c r="J1899" i="1"/>
  <c r="B1900" i="1"/>
  <c r="H1900" i="1"/>
  <c r="J1900" i="1"/>
  <c r="B1901" i="1"/>
  <c r="H1901" i="1"/>
  <c r="J1901" i="1"/>
  <c r="B1902" i="1"/>
  <c r="H1902" i="1"/>
  <c r="J1902" i="1"/>
  <c r="B1903" i="1"/>
  <c r="H1903" i="1"/>
  <c r="J1903" i="1"/>
  <c r="B1904" i="1"/>
  <c r="H1904" i="1"/>
  <c r="J1904" i="1"/>
  <c r="B1905" i="1"/>
  <c r="H1905" i="1"/>
  <c r="J1905" i="1"/>
  <c r="B1906" i="1"/>
  <c r="H1906" i="1"/>
  <c r="J1906" i="1"/>
  <c r="B1907" i="1"/>
  <c r="H1907" i="1"/>
  <c r="J1907" i="1"/>
  <c r="B1908" i="1"/>
  <c r="H1908" i="1"/>
  <c r="J1908" i="1"/>
  <c r="B1909" i="1"/>
  <c r="H1909" i="1"/>
  <c r="J1909" i="1"/>
  <c r="B1910" i="1"/>
  <c r="H1910" i="1"/>
  <c r="J1910" i="1"/>
  <c r="B1911" i="1"/>
  <c r="H1911" i="1"/>
  <c r="J1911" i="1"/>
  <c r="B1912" i="1"/>
  <c r="H1912" i="1"/>
  <c r="J1912" i="1"/>
  <c r="B1913" i="1"/>
  <c r="H1913" i="1"/>
  <c r="J1913" i="1"/>
  <c r="B1914" i="1"/>
  <c r="H1914" i="1"/>
  <c r="J1914" i="1"/>
  <c r="B1915" i="1"/>
  <c r="H1915" i="1"/>
  <c r="J1915" i="1"/>
  <c r="B1916" i="1"/>
  <c r="H1916" i="1"/>
  <c r="J1916" i="1"/>
  <c r="B1917" i="1"/>
  <c r="H1917" i="1"/>
  <c r="J1917" i="1"/>
  <c r="B1918" i="1"/>
  <c r="H1918" i="1"/>
  <c r="J1918" i="1"/>
  <c r="B1919" i="1"/>
  <c r="H1919" i="1"/>
  <c r="J1919" i="1"/>
  <c r="B1920" i="1"/>
  <c r="H1920" i="1"/>
  <c r="J1920" i="1"/>
  <c r="B1921" i="1"/>
  <c r="H1921" i="1"/>
  <c r="J1921" i="1"/>
  <c r="B1922" i="1"/>
  <c r="H1922" i="1"/>
  <c r="J1922" i="1"/>
  <c r="B1923" i="1"/>
  <c r="H1923" i="1"/>
  <c r="J1923" i="1"/>
  <c r="B1924" i="1"/>
  <c r="H1924" i="1"/>
  <c r="J1924" i="1"/>
  <c r="B1925" i="1"/>
  <c r="H1925" i="1"/>
  <c r="J1925" i="1"/>
  <c r="B1926" i="1"/>
  <c r="H1926" i="1"/>
  <c r="J1926" i="1"/>
  <c r="B1927" i="1"/>
  <c r="H1927" i="1"/>
  <c r="J1927" i="1"/>
  <c r="B1928" i="1"/>
  <c r="H1928" i="1"/>
  <c r="J1928" i="1"/>
  <c r="B1929" i="1"/>
  <c r="H1929" i="1"/>
  <c r="J1929" i="1"/>
  <c r="B1930" i="1"/>
  <c r="H1930" i="1"/>
  <c r="J1930" i="1"/>
  <c r="B1931" i="1"/>
  <c r="H1931" i="1"/>
  <c r="J1931" i="1"/>
  <c r="B1932" i="1"/>
  <c r="H1932" i="1"/>
  <c r="J1932" i="1"/>
  <c r="B1933" i="1"/>
  <c r="H1933" i="1"/>
  <c r="J1933" i="1"/>
  <c r="B1934" i="1"/>
  <c r="H1934" i="1"/>
  <c r="J1934" i="1"/>
  <c r="B1935" i="1"/>
  <c r="H1935" i="1"/>
  <c r="J1935" i="1"/>
  <c r="B1936" i="1"/>
  <c r="H1936" i="1"/>
  <c r="J1936" i="1"/>
  <c r="B1937" i="1"/>
  <c r="H1937" i="1"/>
  <c r="J1937" i="1"/>
  <c r="B1938" i="1"/>
  <c r="H1938" i="1"/>
  <c r="J1938" i="1"/>
  <c r="B1939" i="1"/>
  <c r="H1939" i="1"/>
  <c r="J1939" i="1"/>
  <c r="B1940" i="1"/>
  <c r="H1940" i="1"/>
  <c r="J1940" i="1"/>
  <c r="B1941" i="1"/>
  <c r="H1941" i="1"/>
  <c r="J1941" i="1"/>
  <c r="B1942" i="1"/>
  <c r="H1942" i="1"/>
  <c r="J1942" i="1"/>
  <c r="B1943" i="1"/>
  <c r="H1943" i="1"/>
  <c r="J1943" i="1"/>
  <c r="B1944" i="1"/>
  <c r="H1944" i="1"/>
  <c r="J1944" i="1"/>
  <c r="B1945" i="1"/>
  <c r="H1945" i="1"/>
  <c r="J1945" i="1"/>
  <c r="B1946" i="1"/>
  <c r="H1946" i="1"/>
  <c r="J1946" i="1"/>
  <c r="B1947" i="1"/>
  <c r="H1947" i="1"/>
  <c r="J1947" i="1"/>
  <c r="B1948" i="1"/>
  <c r="H1948" i="1"/>
  <c r="J1948" i="1"/>
  <c r="B1949" i="1"/>
  <c r="H1949" i="1"/>
  <c r="J1949" i="1"/>
  <c r="B1950" i="1"/>
  <c r="H1950" i="1"/>
  <c r="J1950" i="1"/>
  <c r="B1951" i="1"/>
  <c r="H1951" i="1"/>
  <c r="J1951" i="1"/>
  <c r="B1952" i="1"/>
  <c r="H1952" i="1"/>
  <c r="J1952" i="1"/>
  <c r="B1953" i="1"/>
  <c r="H1953" i="1"/>
  <c r="J1953" i="1"/>
  <c r="B1954" i="1"/>
  <c r="H1954" i="1"/>
  <c r="J1954" i="1"/>
  <c r="B1955" i="1"/>
  <c r="H1955" i="1"/>
  <c r="J1955" i="1"/>
  <c r="B1956" i="1"/>
  <c r="H1956" i="1"/>
  <c r="J1956" i="1"/>
  <c r="B1957" i="1"/>
  <c r="H1957" i="1"/>
  <c r="J1957" i="1"/>
  <c r="B1958" i="1"/>
  <c r="H1958" i="1"/>
  <c r="J1958" i="1"/>
  <c r="B1959" i="1"/>
  <c r="H1959" i="1"/>
  <c r="J1959" i="1"/>
  <c r="B1960" i="1"/>
  <c r="H1960" i="1"/>
  <c r="J1960" i="1"/>
  <c r="B1961" i="1"/>
  <c r="H1961" i="1"/>
  <c r="J1961" i="1"/>
  <c r="B1962" i="1"/>
  <c r="H1962" i="1"/>
  <c r="J1962" i="1"/>
  <c r="B1963" i="1"/>
  <c r="H1963" i="1"/>
  <c r="J1963" i="1"/>
  <c r="B1964" i="1"/>
  <c r="H1964" i="1"/>
  <c r="J1964" i="1"/>
  <c r="B1965" i="1"/>
  <c r="H1965" i="1"/>
  <c r="J1965" i="1"/>
  <c r="B1966" i="1"/>
  <c r="H1966" i="1"/>
  <c r="J1966" i="1"/>
  <c r="B1967" i="1"/>
  <c r="H1967" i="1"/>
  <c r="J1967" i="1"/>
  <c r="B1968" i="1"/>
  <c r="H1968" i="1"/>
  <c r="J1968" i="1"/>
  <c r="B1969" i="1"/>
  <c r="H1969" i="1"/>
  <c r="J1969" i="1"/>
  <c r="B1970" i="1"/>
  <c r="H1970" i="1"/>
  <c r="J1970" i="1"/>
  <c r="B1971" i="1"/>
  <c r="H1971" i="1"/>
  <c r="J1971" i="1"/>
  <c r="B1972" i="1"/>
  <c r="H1972" i="1"/>
  <c r="J1972" i="1"/>
  <c r="B1973" i="1"/>
  <c r="H1973" i="1"/>
  <c r="J1973" i="1"/>
  <c r="B1974" i="1"/>
  <c r="H1974" i="1"/>
  <c r="J1974" i="1"/>
  <c r="B1975" i="1"/>
  <c r="H1975" i="1"/>
  <c r="J1975" i="1"/>
  <c r="B1976" i="1"/>
  <c r="H1976" i="1"/>
  <c r="J1976" i="1"/>
  <c r="B1977" i="1"/>
  <c r="H1977" i="1"/>
  <c r="J1977" i="1"/>
  <c r="B1978" i="1"/>
  <c r="H1978" i="1"/>
  <c r="J1978" i="1"/>
  <c r="B1979" i="1"/>
  <c r="H1979" i="1"/>
  <c r="J1979" i="1"/>
  <c r="B1980" i="1"/>
  <c r="H1980" i="1"/>
  <c r="J1980" i="1"/>
  <c r="B1981" i="1"/>
  <c r="H1981" i="1"/>
  <c r="J1981" i="1"/>
  <c r="B1982" i="1"/>
  <c r="H1982" i="1"/>
  <c r="J1982" i="1"/>
  <c r="B1983" i="1"/>
  <c r="H1983" i="1"/>
  <c r="J1983" i="1"/>
  <c r="B1984" i="1"/>
  <c r="H1984" i="1"/>
  <c r="J1984" i="1"/>
  <c r="B1985" i="1"/>
  <c r="H1985" i="1"/>
  <c r="J1985" i="1"/>
  <c r="B1986" i="1"/>
  <c r="H1986" i="1"/>
  <c r="J1986" i="1"/>
  <c r="B1987" i="1"/>
  <c r="H1987" i="1"/>
  <c r="J1987" i="1"/>
  <c r="B1988" i="1"/>
  <c r="H1988" i="1"/>
  <c r="J1988" i="1"/>
  <c r="B1989" i="1"/>
  <c r="H1989" i="1"/>
  <c r="J1989" i="1"/>
  <c r="B1990" i="1"/>
  <c r="H1990" i="1"/>
  <c r="J1990" i="1"/>
  <c r="B1991" i="1"/>
  <c r="H1991" i="1"/>
  <c r="J1991" i="1"/>
  <c r="B1992" i="1"/>
  <c r="H1992" i="1"/>
  <c r="J1992" i="1"/>
  <c r="B1993" i="1"/>
  <c r="H1993" i="1"/>
  <c r="J1993" i="1"/>
  <c r="B1994" i="1"/>
  <c r="H1994" i="1"/>
  <c r="J1994" i="1"/>
  <c r="B1995" i="1"/>
  <c r="H1995" i="1"/>
  <c r="J1995" i="1"/>
  <c r="B1996" i="1"/>
  <c r="H1996" i="1"/>
  <c r="J1996" i="1"/>
  <c r="B1997" i="1"/>
  <c r="H1997" i="1"/>
  <c r="J1997" i="1"/>
  <c r="B1998" i="1"/>
  <c r="H1998" i="1"/>
  <c r="J1998" i="1"/>
  <c r="B1999" i="1"/>
  <c r="H1999" i="1"/>
  <c r="J1999" i="1"/>
  <c r="B2000" i="1"/>
  <c r="H2000" i="1"/>
  <c r="J2000" i="1"/>
  <c r="B2001" i="1"/>
  <c r="H2001" i="1"/>
  <c r="J2001" i="1"/>
  <c r="B2002" i="1"/>
  <c r="H2002" i="1"/>
  <c r="J2002" i="1"/>
  <c r="B2003" i="1"/>
  <c r="H2003" i="1"/>
  <c r="J2003" i="1"/>
  <c r="B2004" i="1"/>
  <c r="H2004" i="1"/>
  <c r="J2004" i="1"/>
  <c r="B2005" i="1"/>
  <c r="H2005" i="1"/>
  <c r="J2005" i="1"/>
  <c r="B2006" i="1"/>
  <c r="H2006" i="1"/>
  <c r="J2006" i="1"/>
  <c r="B2007" i="1"/>
  <c r="H2007" i="1"/>
  <c r="J2007" i="1"/>
  <c r="B2008" i="1"/>
  <c r="H2008" i="1"/>
  <c r="J2008" i="1"/>
  <c r="B2009" i="1"/>
  <c r="H2009" i="1"/>
  <c r="J2009" i="1"/>
  <c r="B2010" i="1"/>
  <c r="H2010" i="1"/>
  <c r="J2010" i="1"/>
  <c r="B2011" i="1"/>
  <c r="H2011" i="1"/>
  <c r="J2011" i="1"/>
  <c r="B2012" i="1"/>
  <c r="H2012" i="1"/>
  <c r="J2012" i="1"/>
  <c r="B2013" i="1"/>
  <c r="H2013" i="1"/>
  <c r="J2013" i="1"/>
  <c r="B2014" i="1"/>
  <c r="H2014" i="1"/>
  <c r="J2014" i="1"/>
  <c r="B2015" i="1"/>
  <c r="H2015" i="1"/>
  <c r="J2015" i="1"/>
  <c r="B2016" i="1"/>
  <c r="H2016" i="1"/>
  <c r="J2016" i="1"/>
  <c r="B2017" i="1"/>
  <c r="H2017" i="1"/>
  <c r="J2017" i="1"/>
  <c r="B2018" i="1"/>
  <c r="H2018" i="1"/>
  <c r="J2018" i="1"/>
  <c r="B2019" i="1"/>
  <c r="H2019" i="1"/>
  <c r="J2019" i="1"/>
  <c r="B2020" i="1"/>
  <c r="H2020" i="1"/>
  <c r="J2020" i="1"/>
  <c r="B2021" i="1"/>
  <c r="H2021" i="1"/>
  <c r="J2021" i="1"/>
  <c r="B2022" i="1"/>
  <c r="H2022" i="1"/>
  <c r="J2022" i="1"/>
  <c r="B2023" i="1"/>
  <c r="H2023" i="1"/>
  <c r="J2023" i="1"/>
  <c r="B2024" i="1"/>
  <c r="H2024" i="1"/>
  <c r="J2024" i="1"/>
  <c r="B2025" i="1"/>
  <c r="H2025" i="1"/>
  <c r="J2025" i="1"/>
  <c r="B2026" i="1"/>
  <c r="H2026" i="1"/>
  <c r="J2026" i="1"/>
  <c r="B2027" i="1"/>
  <c r="H2027" i="1"/>
  <c r="J2027" i="1"/>
  <c r="B2028" i="1"/>
  <c r="H2028" i="1"/>
  <c r="J2028" i="1"/>
  <c r="B2029" i="1"/>
  <c r="H2029" i="1"/>
  <c r="J2029" i="1"/>
  <c r="B2030" i="1"/>
  <c r="H2030" i="1"/>
  <c r="J2030" i="1"/>
  <c r="B2031" i="1"/>
  <c r="H2031" i="1"/>
  <c r="J2031" i="1"/>
  <c r="B2032" i="1"/>
  <c r="H2032" i="1"/>
  <c r="J2032" i="1"/>
  <c r="B2033" i="1"/>
  <c r="H2033" i="1"/>
  <c r="J2033" i="1"/>
  <c r="B2034" i="1"/>
  <c r="H2034" i="1"/>
  <c r="J2034" i="1"/>
  <c r="B2035" i="1"/>
  <c r="H2035" i="1"/>
  <c r="J2035" i="1"/>
  <c r="B2036" i="1"/>
  <c r="H2036" i="1"/>
  <c r="J2036" i="1"/>
  <c r="B2037" i="1"/>
  <c r="H2037" i="1"/>
  <c r="J2037" i="1"/>
  <c r="B2038" i="1"/>
  <c r="H2038" i="1"/>
  <c r="J2038" i="1"/>
  <c r="B2039" i="1"/>
  <c r="H2039" i="1"/>
  <c r="J2039" i="1"/>
  <c r="B2040" i="1"/>
  <c r="H2040" i="1"/>
  <c r="J2040" i="1"/>
  <c r="B2041" i="1"/>
  <c r="H2041" i="1"/>
  <c r="J2041" i="1"/>
  <c r="B2042" i="1"/>
  <c r="H2042" i="1"/>
  <c r="J2042" i="1"/>
  <c r="B2043" i="1"/>
  <c r="H2043" i="1"/>
  <c r="J2043" i="1"/>
  <c r="B2044" i="1"/>
  <c r="H2044" i="1"/>
  <c r="J2044" i="1"/>
  <c r="B2045" i="1"/>
  <c r="H2045" i="1"/>
  <c r="J2045" i="1"/>
  <c r="B2046" i="1"/>
  <c r="H2046" i="1"/>
  <c r="J2046" i="1"/>
  <c r="B2047" i="1"/>
  <c r="H2047" i="1"/>
  <c r="J2047" i="1"/>
  <c r="B2048" i="1"/>
  <c r="H2048" i="1"/>
  <c r="J2048" i="1"/>
  <c r="B2049" i="1"/>
  <c r="H2049" i="1"/>
  <c r="J2049" i="1"/>
  <c r="B2050" i="1"/>
  <c r="H2050" i="1"/>
  <c r="J2050" i="1"/>
  <c r="B2051" i="1"/>
  <c r="H2051" i="1"/>
  <c r="J2051" i="1"/>
  <c r="B2052" i="1"/>
  <c r="H2052" i="1"/>
  <c r="J2052" i="1"/>
  <c r="B2053" i="1"/>
  <c r="H2053" i="1"/>
  <c r="J2053" i="1"/>
  <c r="B2054" i="1"/>
  <c r="H2054" i="1"/>
  <c r="J2054" i="1"/>
  <c r="B2055" i="1"/>
  <c r="H2055" i="1"/>
  <c r="J2055" i="1"/>
  <c r="B2056" i="1"/>
  <c r="H2056" i="1"/>
  <c r="J2056" i="1"/>
  <c r="B2057" i="1"/>
  <c r="H2057" i="1"/>
  <c r="J2057" i="1"/>
  <c r="B2058" i="1"/>
  <c r="H2058" i="1"/>
  <c r="J2058" i="1"/>
  <c r="B2059" i="1"/>
  <c r="H2059" i="1"/>
  <c r="J2059" i="1"/>
  <c r="B2060" i="1"/>
  <c r="H2060" i="1"/>
  <c r="J2060" i="1"/>
  <c r="B2061" i="1"/>
  <c r="H2061" i="1"/>
  <c r="J2061" i="1"/>
  <c r="B2062" i="1"/>
  <c r="H2062" i="1"/>
  <c r="J2062" i="1"/>
  <c r="B2063" i="1"/>
  <c r="H2063" i="1"/>
  <c r="J2063" i="1"/>
  <c r="B2064" i="1"/>
  <c r="H2064" i="1"/>
  <c r="J2064" i="1"/>
  <c r="B2065" i="1"/>
  <c r="H2065" i="1"/>
  <c r="J2065" i="1"/>
  <c r="B2066" i="1"/>
  <c r="H2066" i="1"/>
  <c r="J2066" i="1"/>
  <c r="B2067" i="1"/>
  <c r="H2067" i="1"/>
  <c r="J2067" i="1"/>
  <c r="B2068" i="1"/>
  <c r="H2068" i="1"/>
  <c r="J2068" i="1"/>
  <c r="B2069" i="1"/>
  <c r="H2069" i="1"/>
  <c r="J2069" i="1"/>
  <c r="B2070" i="1"/>
  <c r="H2070" i="1"/>
  <c r="J2070" i="1"/>
  <c r="B2071" i="1"/>
  <c r="H2071" i="1"/>
  <c r="J2071" i="1"/>
  <c r="B2072" i="1"/>
  <c r="H2072" i="1"/>
  <c r="J2072" i="1"/>
  <c r="B2073" i="1"/>
  <c r="H2073" i="1"/>
  <c r="J2073" i="1"/>
  <c r="B2074" i="1"/>
  <c r="H2074" i="1"/>
  <c r="J2074" i="1"/>
  <c r="B2075" i="1"/>
  <c r="H2075" i="1"/>
  <c r="J2075" i="1"/>
  <c r="B2076" i="1"/>
  <c r="H2076" i="1"/>
  <c r="J2076" i="1"/>
  <c r="B2077" i="1"/>
  <c r="H2077" i="1"/>
  <c r="J2077" i="1"/>
  <c r="B2078" i="1"/>
  <c r="H2078" i="1"/>
  <c r="J2078" i="1"/>
  <c r="B2079" i="1"/>
  <c r="H2079" i="1"/>
  <c r="J2079" i="1"/>
  <c r="B2080" i="1"/>
  <c r="H2080" i="1"/>
  <c r="J2080" i="1"/>
  <c r="B2081" i="1"/>
  <c r="H2081" i="1"/>
  <c r="J2081" i="1"/>
  <c r="B2082" i="1"/>
  <c r="H2082" i="1"/>
  <c r="J2082" i="1"/>
  <c r="B2083" i="1"/>
  <c r="H2083" i="1"/>
  <c r="J2083" i="1"/>
  <c r="B2084" i="1"/>
  <c r="H2084" i="1"/>
  <c r="J2084" i="1"/>
  <c r="B2085" i="1"/>
  <c r="H2085" i="1"/>
  <c r="J2085" i="1"/>
  <c r="B2086" i="1"/>
  <c r="H2086" i="1"/>
  <c r="J2086" i="1"/>
  <c r="B2087" i="1"/>
  <c r="H2087" i="1"/>
  <c r="J2087" i="1"/>
  <c r="B2088" i="1"/>
  <c r="H2088" i="1"/>
  <c r="J2088" i="1"/>
  <c r="B2089" i="1"/>
  <c r="H2089" i="1"/>
  <c r="J2089" i="1"/>
  <c r="B2090" i="1"/>
  <c r="H2090" i="1"/>
  <c r="J2090" i="1"/>
  <c r="B2091" i="1"/>
  <c r="H2091" i="1"/>
  <c r="J2091" i="1"/>
  <c r="B2092" i="1"/>
  <c r="H2092" i="1"/>
  <c r="J2092" i="1"/>
  <c r="B2093" i="1"/>
  <c r="H2093" i="1"/>
  <c r="J2093" i="1"/>
  <c r="B2094" i="1"/>
  <c r="H2094" i="1"/>
  <c r="J2094" i="1"/>
  <c r="B2095" i="1"/>
  <c r="H2095" i="1"/>
  <c r="J2095" i="1"/>
  <c r="B2096" i="1"/>
  <c r="H2096" i="1"/>
  <c r="J2096" i="1"/>
  <c r="B2097" i="1"/>
  <c r="H2097" i="1"/>
  <c r="J2097" i="1"/>
  <c r="B2098" i="1"/>
  <c r="H2098" i="1"/>
  <c r="J2098" i="1"/>
  <c r="B2099" i="1"/>
  <c r="H2099" i="1"/>
  <c r="J2099" i="1"/>
  <c r="B2100" i="1"/>
  <c r="H2100" i="1"/>
  <c r="J2100" i="1"/>
  <c r="B2101" i="1"/>
  <c r="H2101" i="1"/>
  <c r="J2101" i="1"/>
  <c r="B2102" i="1"/>
  <c r="H2102" i="1"/>
  <c r="J2102" i="1"/>
  <c r="B2103" i="1"/>
  <c r="H2103" i="1"/>
  <c r="J2103" i="1"/>
  <c r="B2104" i="1"/>
  <c r="H2104" i="1"/>
  <c r="J2104" i="1"/>
  <c r="B2105" i="1"/>
  <c r="H2105" i="1"/>
  <c r="J2105" i="1"/>
  <c r="B2106" i="1"/>
  <c r="H2106" i="1"/>
  <c r="J2106" i="1"/>
  <c r="B2107" i="1"/>
  <c r="H2107" i="1"/>
  <c r="J2107" i="1"/>
  <c r="B2108" i="1"/>
  <c r="H2108" i="1"/>
  <c r="J2108" i="1"/>
  <c r="B2109" i="1"/>
  <c r="H2109" i="1"/>
  <c r="J2109" i="1"/>
  <c r="B2110" i="1"/>
  <c r="H2110" i="1"/>
  <c r="J2110" i="1"/>
  <c r="B2111" i="1"/>
  <c r="H2111" i="1"/>
  <c r="J2111" i="1"/>
  <c r="B2112" i="1"/>
  <c r="H2112" i="1"/>
  <c r="J2112" i="1"/>
  <c r="B2113" i="1"/>
  <c r="H2113" i="1"/>
  <c r="J2113" i="1"/>
  <c r="B2114" i="1"/>
  <c r="H2114" i="1"/>
  <c r="J2114" i="1"/>
  <c r="B2115" i="1"/>
  <c r="H2115" i="1"/>
  <c r="J2115" i="1"/>
  <c r="B2116" i="1"/>
  <c r="H2116" i="1"/>
  <c r="J2116" i="1"/>
  <c r="B2117" i="1"/>
  <c r="H2117" i="1"/>
  <c r="J2117" i="1"/>
  <c r="B2118" i="1"/>
  <c r="H2118" i="1"/>
  <c r="J2118" i="1"/>
  <c r="B2119" i="1"/>
  <c r="H2119" i="1"/>
  <c r="J2119" i="1"/>
  <c r="B2120" i="1"/>
  <c r="H2120" i="1"/>
  <c r="J2120" i="1"/>
  <c r="B2121" i="1"/>
  <c r="H2121" i="1"/>
  <c r="J2121" i="1"/>
  <c r="B2122" i="1"/>
  <c r="H2122" i="1"/>
  <c r="J2122" i="1"/>
  <c r="B2123" i="1"/>
  <c r="H2123" i="1"/>
  <c r="J2123" i="1"/>
  <c r="B2124" i="1"/>
  <c r="H2124" i="1"/>
  <c r="J2124" i="1"/>
  <c r="B2125" i="1"/>
  <c r="H2125" i="1"/>
  <c r="J2125" i="1"/>
  <c r="B2126" i="1"/>
  <c r="H2126" i="1"/>
  <c r="J2126" i="1"/>
  <c r="B2127" i="1"/>
  <c r="H2127" i="1"/>
  <c r="J2127" i="1"/>
  <c r="B2128" i="1"/>
  <c r="H2128" i="1"/>
  <c r="J2128" i="1"/>
  <c r="B2129" i="1"/>
  <c r="H2129" i="1"/>
  <c r="J2129" i="1"/>
  <c r="B2130" i="1"/>
  <c r="H2130" i="1"/>
  <c r="J2130" i="1"/>
  <c r="B2131" i="1"/>
  <c r="H2131" i="1"/>
  <c r="J2131" i="1"/>
  <c r="B2132" i="1"/>
  <c r="H2132" i="1"/>
  <c r="J2132" i="1"/>
  <c r="B2133" i="1"/>
  <c r="H2133" i="1"/>
  <c r="J2133" i="1"/>
  <c r="B2134" i="1"/>
  <c r="H2134" i="1"/>
  <c r="J2134" i="1"/>
  <c r="B2135" i="1"/>
  <c r="H2135" i="1"/>
  <c r="J2135" i="1"/>
  <c r="B2136" i="1"/>
  <c r="H2136" i="1"/>
  <c r="J2136" i="1"/>
  <c r="B2137" i="1"/>
  <c r="H2137" i="1"/>
  <c r="J2137" i="1"/>
  <c r="B2138" i="1"/>
  <c r="H2138" i="1"/>
  <c r="J2138" i="1"/>
  <c r="B2139" i="1"/>
  <c r="H2139" i="1"/>
  <c r="J2139" i="1"/>
  <c r="B2140" i="1"/>
  <c r="H2140" i="1"/>
  <c r="J2140" i="1"/>
  <c r="B2141" i="1"/>
  <c r="H2141" i="1"/>
  <c r="J2141" i="1"/>
  <c r="B2142" i="1"/>
  <c r="H2142" i="1"/>
  <c r="J2142" i="1"/>
  <c r="B2143" i="1"/>
  <c r="H2143" i="1"/>
  <c r="J2143" i="1"/>
  <c r="B2144" i="1"/>
  <c r="H2144" i="1"/>
  <c r="J2144" i="1"/>
  <c r="B2145" i="1"/>
  <c r="H2145" i="1"/>
  <c r="J2145" i="1"/>
  <c r="B2146" i="1"/>
  <c r="H2146" i="1"/>
  <c r="J2146" i="1"/>
  <c r="B2147" i="1"/>
  <c r="H2147" i="1"/>
  <c r="J2147" i="1"/>
  <c r="B2148" i="1"/>
  <c r="H2148" i="1"/>
  <c r="J2148" i="1"/>
  <c r="B2149" i="1"/>
  <c r="H2149" i="1"/>
  <c r="J2149" i="1"/>
  <c r="B2150" i="1"/>
  <c r="H2150" i="1"/>
  <c r="J2150" i="1"/>
  <c r="B2151" i="1"/>
  <c r="H2151" i="1"/>
  <c r="J2151" i="1"/>
  <c r="B2152" i="1"/>
  <c r="H2152" i="1"/>
  <c r="J2152" i="1"/>
  <c r="B2153" i="1"/>
  <c r="H2153" i="1"/>
  <c r="J2153" i="1"/>
  <c r="B2154" i="1"/>
  <c r="H2154" i="1"/>
  <c r="J2154" i="1"/>
  <c r="B2155" i="1"/>
  <c r="H2155" i="1"/>
  <c r="J2155" i="1"/>
  <c r="B2156" i="1"/>
  <c r="H2156" i="1"/>
  <c r="J2156" i="1"/>
  <c r="B2157" i="1"/>
  <c r="H2157" i="1"/>
  <c r="J2157" i="1"/>
  <c r="B2158" i="1"/>
  <c r="H2158" i="1"/>
  <c r="J2158" i="1"/>
  <c r="B2159" i="1"/>
  <c r="H2159" i="1"/>
  <c r="J2159" i="1"/>
  <c r="B2160" i="1"/>
  <c r="H2160" i="1"/>
  <c r="J2160" i="1"/>
  <c r="B2161" i="1"/>
  <c r="H2161" i="1"/>
  <c r="J2161" i="1"/>
  <c r="B2162" i="1"/>
  <c r="H2162" i="1"/>
  <c r="J2162" i="1"/>
  <c r="B2163" i="1"/>
  <c r="H2163" i="1"/>
  <c r="J2163" i="1"/>
  <c r="B2164" i="1"/>
  <c r="H2164" i="1"/>
  <c r="J2164" i="1"/>
  <c r="B2165" i="1"/>
  <c r="H2165" i="1"/>
  <c r="J2165" i="1"/>
  <c r="B2166" i="1"/>
  <c r="H2166" i="1"/>
  <c r="J2166" i="1"/>
  <c r="B2167" i="1"/>
  <c r="H2167" i="1"/>
  <c r="J2167" i="1"/>
  <c r="B2168" i="1"/>
  <c r="H2168" i="1"/>
  <c r="J2168" i="1"/>
  <c r="B2169" i="1"/>
  <c r="H2169" i="1"/>
  <c r="J2169" i="1"/>
  <c r="B2170" i="1"/>
  <c r="H2170" i="1"/>
  <c r="J2170" i="1"/>
  <c r="B2171" i="1"/>
  <c r="H2171" i="1"/>
  <c r="J2171" i="1"/>
  <c r="B2172" i="1"/>
  <c r="H2172" i="1"/>
  <c r="J2172" i="1"/>
  <c r="B2173" i="1"/>
  <c r="H2173" i="1"/>
  <c r="J2173" i="1"/>
  <c r="B2174" i="1"/>
  <c r="H2174" i="1"/>
  <c r="J2174" i="1"/>
  <c r="B2175" i="1"/>
  <c r="H2175" i="1"/>
  <c r="J2175" i="1"/>
  <c r="B2176" i="1"/>
  <c r="H2176" i="1"/>
  <c r="J2176" i="1"/>
  <c r="B2177" i="1"/>
  <c r="H2177" i="1"/>
  <c r="J2177" i="1"/>
  <c r="B2178" i="1"/>
  <c r="H2178" i="1"/>
  <c r="J2178" i="1"/>
  <c r="B2179" i="1"/>
  <c r="H2179" i="1"/>
  <c r="J2179" i="1"/>
  <c r="B2180" i="1"/>
  <c r="H2180" i="1"/>
  <c r="J2180" i="1"/>
  <c r="B2181" i="1"/>
  <c r="H2181" i="1"/>
  <c r="J2181" i="1"/>
  <c r="B2182" i="1"/>
  <c r="H2182" i="1"/>
  <c r="J2182" i="1"/>
  <c r="B2183" i="1"/>
  <c r="H2183" i="1"/>
  <c r="J2183" i="1"/>
  <c r="B2184" i="1"/>
  <c r="H2184" i="1"/>
  <c r="J2184" i="1"/>
  <c r="B2185" i="1"/>
  <c r="H2185" i="1"/>
  <c r="J2185" i="1"/>
  <c r="B2186" i="1"/>
  <c r="H2186" i="1"/>
  <c r="J2186" i="1"/>
  <c r="B2187" i="1"/>
  <c r="H2187" i="1"/>
  <c r="J2187" i="1"/>
  <c r="B2188" i="1"/>
  <c r="H2188" i="1"/>
  <c r="J2188" i="1"/>
  <c r="B2189" i="1"/>
  <c r="H2189" i="1"/>
  <c r="J2189" i="1"/>
  <c r="B2190" i="1"/>
  <c r="H2190" i="1"/>
  <c r="J2190" i="1"/>
  <c r="B2191" i="1"/>
  <c r="H2191" i="1"/>
  <c r="J2191" i="1"/>
  <c r="B2192" i="1"/>
  <c r="H2192" i="1"/>
  <c r="J2192" i="1"/>
  <c r="B2193" i="1"/>
  <c r="H2193" i="1"/>
  <c r="J2193" i="1"/>
  <c r="B2194" i="1"/>
  <c r="H2194" i="1"/>
  <c r="J2194" i="1"/>
  <c r="B2195" i="1"/>
  <c r="H2195" i="1"/>
  <c r="J2195" i="1"/>
  <c r="B2196" i="1"/>
  <c r="H2196" i="1"/>
  <c r="J2196" i="1"/>
  <c r="B2197" i="1"/>
  <c r="H2197" i="1"/>
  <c r="J2197" i="1"/>
  <c r="B2198" i="1"/>
  <c r="H2198" i="1"/>
  <c r="J2198" i="1"/>
  <c r="B2199" i="1"/>
  <c r="H2199" i="1"/>
  <c r="J2199" i="1"/>
  <c r="B2200" i="1"/>
  <c r="H2200" i="1"/>
  <c r="J2200" i="1"/>
  <c r="B2201" i="1"/>
  <c r="H2201" i="1"/>
  <c r="J2201" i="1"/>
  <c r="B2202" i="1"/>
  <c r="H2202" i="1"/>
  <c r="J2202" i="1"/>
  <c r="B2203" i="1"/>
  <c r="H2203" i="1"/>
  <c r="J2203" i="1"/>
  <c r="B2204" i="1"/>
  <c r="H2204" i="1"/>
  <c r="J2204" i="1"/>
  <c r="B2205" i="1"/>
  <c r="H2205" i="1"/>
  <c r="J2205" i="1"/>
  <c r="B2206" i="1"/>
  <c r="H2206" i="1"/>
  <c r="J2206" i="1"/>
  <c r="B2207" i="1"/>
  <c r="H2207" i="1"/>
  <c r="J2207" i="1"/>
  <c r="B2208" i="1"/>
  <c r="H2208" i="1"/>
  <c r="J2208" i="1"/>
  <c r="B2209" i="1"/>
  <c r="H2209" i="1"/>
  <c r="J2209" i="1"/>
  <c r="B2210" i="1"/>
  <c r="H2210" i="1"/>
  <c r="J2210" i="1"/>
  <c r="B2211" i="1"/>
  <c r="H2211" i="1"/>
  <c r="J2211" i="1"/>
  <c r="B2212" i="1"/>
  <c r="H2212" i="1"/>
  <c r="J2212" i="1"/>
  <c r="B2213" i="1"/>
  <c r="H2213" i="1"/>
  <c r="J2213" i="1"/>
  <c r="B2214" i="1"/>
  <c r="H2214" i="1"/>
  <c r="J2214" i="1"/>
  <c r="B2215" i="1"/>
  <c r="H2215" i="1"/>
  <c r="J2215" i="1"/>
  <c r="B2216" i="1"/>
  <c r="H2216" i="1"/>
  <c r="J2216" i="1"/>
  <c r="B2217" i="1"/>
  <c r="H2217" i="1"/>
  <c r="J2217" i="1"/>
  <c r="B2218" i="1"/>
  <c r="H2218" i="1"/>
  <c r="J2218" i="1"/>
  <c r="B2219" i="1"/>
  <c r="H2219" i="1"/>
  <c r="J2219" i="1"/>
  <c r="B2220" i="1"/>
  <c r="H2220" i="1"/>
  <c r="J2220" i="1"/>
  <c r="B2221" i="1"/>
  <c r="H2221" i="1"/>
  <c r="J2221" i="1"/>
  <c r="B2222" i="1"/>
  <c r="H2222" i="1"/>
  <c r="J2222" i="1"/>
  <c r="B2223" i="1"/>
  <c r="H2223" i="1"/>
  <c r="J2223" i="1"/>
  <c r="B2224" i="1"/>
  <c r="H2224" i="1"/>
  <c r="J2224" i="1"/>
  <c r="B2225" i="1"/>
  <c r="H2225" i="1"/>
  <c r="J2225" i="1"/>
  <c r="B2226" i="1"/>
  <c r="H2226" i="1"/>
  <c r="J2226" i="1"/>
  <c r="B2227" i="1"/>
  <c r="H2227" i="1"/>
  <c r="J2227" i="1"/>
  <c r="B2228" i="1"/>
  <c r="H2228" i="1"/>
  <c r="J2228" i="1"/>
  <c r="B2229" i="1"/>
  <c r="H2229" i="1"/>
  <c r="J2229" i="1"/>
  <c r="B2230" i="1"/>
  <c r="H2230" i="1"/>
  <c r="J2230" i="1"/>
  <c r="B2231" i="1"/>
  <c r="H2231" i="1"/>
  <c r="J2231" i="1"/>
  <c r="B2232" i="1"/>
  <c r="H2232" i="1"/>
  <c r="J2232" i="1"/>
  <c r="B2233" i="1"/>
  <c r="H2233" i="1"/>
  <c r="J2233" i="1"/>
  <c r="B2234" i="1"/>
  <c r="H2234" i="1"/>
  <c r="J2234" i="1"/>
  <c r="B2235" i="1"/>
  <c r="H2235" i="1"/>
  <c r="J2235" i="1"/>
  <c r="B2236" i="1"/>
  <c r="H2236" i="1"/>
  <c r="J2236" i="1"/>
  <c r="B2237" i="1"/>
  <c r="H2237" i="1"/>
  <c r="J2237" i="1"/>
  <c r="B2238" i="1"/>
  <c r="H2238" i="1"/>
  <c r="J2238" i="1"/>
  <c r="B2239" i="1"/>
  <c r="H2239" i="1"/>
  <c r="J2239" i="1"/>
  <c r="B2240" i="1"/>
  <c r="H2240" i="1"/>
  <c r="J2240" i="1"/>
  <c r="B2241" i="1"/>
  <c r="H2241" i="1"/>
  <c r="J2241" i="1"/>
  <c r="B2242" i="1"/>
  <c r="H2242" i="1"/>
  <c r="J2242" i="1"/>
  <c r="B2243" i="1"/>
  <c r="H2243" i="1"/>
  <c r="J2243" i="1"/>
  <c r="B2244" i="1"/>
  <c r="H2244" i="1"/>
  <c r="J2244" i="1"/>
  <c r="B2245" i="1"/>
  <c r="H2245" i="1"/>
  <c r="J2245" i="1"/>
  <c r="B2246" i="1"/>
  <c r="H2246" i="1"/>
  <c r="J2246" i="1"/>
  <c r="B2247" i="1"/>
  <c r="H2247" i="1"/>
  <c r="J2247" i="1"/>
  <c r="B2248" i="1"/>
  <c r="H2248" i="1"/>
  <c r="J2248" i="1"/>
  <c r="B2249" i="1"/>
  <c r="H2249" i="1"/>
  <c r="J2249" i="1"/>
  <c r="B2250" i="1"/>
  <c r="H2250" i="1"/>
  <c r="J2250" i="1"/>
  <c r="B2251" i="1"/>
  <c r="H2251" i="1"/>
  <c r="J2251" i="1"/>
  <c r="B2252" i="1"/>
  <c r="H2252" i="1"/>
  <c r="J2252" i="1"/>
  <c r="B2253" i="1"/>
  <c r="H2253" i="1"/>
  <c r="J2253" i="1"/>
  <c r="B2254" i="1"/>
  <c r="H2254" i="1"/>
  <c r="J2254" i="1"/>
  <c r="B2255" i="1"/>
  <c r="H2255" i="1"/>
  <c r="J2255" i="1"/>
  <c r="B2256" i="1"/>
  <c r="H2256" i="1"/>
  <c r="J2256" i="1"/>
  <c r="B2257" i="1"/>
  <c r="H2257" i="1"/>
  <c r="J2257" i="1"/>
  <c r="B2258" i="1"/>
  <c r="H2258" i="1"/>
  <c r="J2258" i="1"/>
  <c r="B2259" i="1"/>
  <c r="H2259" i="1"/>
  <c r="J2259" i="1"/>
  <c r="B2260" i="1"/>
  <c r="H2260" i="1"/>
  <c r="J2260" i="1"/>
  <c r="B2261" i="1"/>
  <c r="H2261" i="1"/>
  <c r="J2261" i="1"/>
  <c r="B2262" i="1"/>
  <c r="H2262" i="1"/>
  <c r="J2262" i="1"/>
  <c r="B2263" i="1"/>
  <c r="H2263" i="1"/>
  <c r="J2263" i="1"/>
  <c r="B2264" i="1"/>
  <c r="H2264" i="1"/>
  <c r="J2264" i="1"/>
  <c r="B2265" i="1"/>
  <c r="H2265" i="1"/>
  <c r="J2265" i="1"/>
  <c r="B2266" i="1"/>
  <c r="H2266" i="1"/>
  <c r="J2266" i="1"/>
  <c r="B2267" i="1"/>
  <c r="H2267" i="1"/>
  <c r="J2267" i="1"/>
  <c r="B2268" i="1"/>
  <c r="H2268" i="1"/>
  <c r="J2268" i="1"/>
  <c r="B2269" i="1"/>
  <c r="H2269" i="1"/>
  <c r="J2269" i="1"/>
  <c r="B2270" i="1"/>
  <c r="H2270" i="1"/>
  <c r="J2270" i="1"/>
  <c r="B2271" i="1"/>
  <c r="H2271" i="1"/>
  <c r="J2271" i="1"/>
  <c r="B2272" i="1"/>
  <c r="H2272" i="1"/>
  <c r="J2272" i="1"/>
  <c r="B2273" i="1"/>
  <c r="H2273" i="1"/>
  <c r="J2273" i="1"/>
  <c r="B2274" i="1"/>
  <c r="H2274" i="1"/>
  <c r="J2274" i="1"/>
  <c r="B2275" i="1"/>
  <c r="H2275" i="1"/>
  <c r="J2275" i="1"/>
  <c r="B2276" i="1"/>
  <c r="H2276" i="1"/>
  <c r="J2276" i="1"/>
  <c r="B2277" i="1"/>
  <c r="H2277" i="1"/>
  <c r="J2277" i="1"/>
  <c r="B2278" i="1"/>
  <c r="H2278" i="1"/>
  <c r="J2278" i="1"/>
  <c r="B2279" i="1"/>
  <c r="H2279" i="1"/>
  <c r="J2279" i="1"/>
  <c r="B2280" i="1"/>
  <c r="H2280" i="1"/>
  <c r="J2280" i="1"/>
  <c r="B2281" i="1"/>
  <c r="H2281" i="1"/>
  <c r="J2281" i="1"/>
  <c r="B2282" i="1"/>
  <c r="H2282" i="1"/>
  <c r="J2282" i="1"/>
  <c r="B2283" i="1"/>
  <c r="H2283" i="1"/>
  <c r="J2283" i="1"/>
  <c r="B2284" i="1"/>
  <c r="H2284" i="1"/>
  <c r="J2284" i="1"/>
  <c r="B2285" i="1"/>
  <c r="H2285" i="1"/>
  <c r="J2285" i="1"/>
  <c r="B2286" i="1"/>
  <c r="H2286" i="1"/>
  <c r="J2286" i="1"/>
  <c r="B2287" i="1"/>
  <c r="H2287" i="1"/>
  <c r="J2287" i="1"/>
  <c r="B2288" i="1"/>
  <c r="H2288" i="1"/>
  <c r="J2288" i="1"/>
  <c r="B2289" i="1"/>
  <c r="H2289" i="1"/>
  <c r="J2289" i="1"/>
  <c r="B2290" i="1"/>
  <c r="H2290" i="1"/>
  <c r="J2290" i="1"/>
  <c r="B2291" i="1"/>
  <c r="H2291" i="1"/>
  <c r="J2291" i="1"/>
  <c r="B2292" i="1"/>
  <c r="H2292" i="1"/>
  <c r="J2292" i="1"/>
  <c r="B2293" i="1"/>
  <c r="H2293" i="1"/>
  <c r="J2293" i="1"/>
  <c r="B2294" i="1"/>
  <c r="H2294" i="1"/>
  <c r="J2294" i="1"/>
  <c r="B2295" i="1"/>
  <c r="H2295" i="1"/>
  <c r="J2295" i="1"/>
  <c r="B2296" i="1"/>
  <c r="H2296" i="1"/>
  <c r="J2296" i="1"/>
  <c r="B2297" i="1"/>
  <c r="H2297" i="1"/>
  <c r="J2297" i="1"/>
  <c r="B2298" i="1"/>
  <c r="H2298" i="1"/>
  <c r="J2298" i="1"/>
  <c r="B2299" i="1"/>
  <c r="H2299" i="1"/>
  <c r="J2299" i="1"/>
  <c r="B2300" i="1"/>
  <c r="H2300" i="1"/>
  <c r="J2300" i="1"/>
  <c r="B2301" i="1"/>
  <c r="H2301" i="1"/>
  <c r="J2301" i="1"/>
  <c r="B2302" i="1"/>
  <c r="H2302" i="1"/>
  <c r="J2302" i="1"/>
  <c r="B2303" i="1"/>
  <c r="H2303" i="1"/>
  <c r="J2303" i="1"/>
  <c r="B2304" i="1"/>
  <c r="H2304" i="1"/>
  <c r="J2304" i="1"/>
  <c r="B2305" i="1"/>
  <c r="H2305" i="1"/>
  <c r="J2305" i="1"/>
  <c r="B2306" i="1"/>
  <c r="H2306" i="1"/>
  <c r="J2306" i="1"/>
  <c r="B2307" i="1"/>
  <c r="H2307" i="1"/>
  <c r="J2307" i="1"/>
  <c r="B2308" i="1"/>
  <c r="H2308" i="1"/>
  <c r="J2308" i="1"/>
  <c r="B2309" i="1"/>
  <c r="H2309" i="1"/>
  <c r="J2309" i="1"/>
  <c r="B2310" i="1"/>
  <c r="H2310" i="1"/>
  <c r="J2310" i="1"/>
  <c r="B2311" i="1"/>
  <c r="H2311" i="1"/>
  <c r="J2311" i="1"/>
  <c r="B2312" i="1"/>
  <c r="H2312" i="1"/>
  <c r="J2312" i="1"/>
  <c r="B2313" i="1"/>
  <c r="H2313" i="1"/>
  <c r="J2313" i="1"/>
  <c r="B2314" i="1"/>
  <c r="H2314" i="1"/>
  <c r="J2314" i="1"/>
  <c r="B2315" i="1"/>
  <c r="H2315" i="1"/>
  <c r="J2315" i="1"/>
  <c r="B2316" i="1"/>
  <c r="H2316" i="1"/>
  <c r="J2316" i="1"/>
  <c r="B2317" i="1"/>
  <c r="H2317" i="1"/>
  <c r="J2317" i="1"/>
  <c r="B2318" i="1"/>
  <c r="H2318" i="1"/>
  <c r="J2318" i="1"/>
  <c r="B2319" i="1"/>
  <c r="H2319" i="1"/>
  <c r="J2319" i="1"/>
  <c r="B2320" i="1"/>
  <c r="H2320" i="1"/>
  <c r="J2320" i="1"/>
  <c r="B2321" i="1"/>
  <c r="H2321" i="1"/>
  <c r="J2321" i="1"/>
  <c r="B2322" i="1"/>
  <c r="H2322" i="1"/>
  <c r="J2322" i="1"/>
  <c r="B2323" i="1"/>
  <c r="H2323" i="1"/>
  <c r="J2323" i="1"/>
  <c r="B2324" i="1"/>
  <c r="H2324" i="1"/>
  <c r="J2324" i="1"/>
  <c r="B2325" i="1"/>
  <c r="H2325" i="1"/>
  <c r="J2325" i="1"/>
  <c r="B2326" i="1"/>
  <c r="H2326" i="1"/>
  <c r="J2326" i="1"/>
  <c r="B2327" i="1"/>
  <c r="H2327" i="1"/>
  <c r="J2327" i="1"/>
  <c r="B2328" i="1"/>
  <c r="H2328" i="1"/>
  <c r="J2328" i="1"/>
  <c r="B2329" i="1"/>
  <c r="H2329" i="1"/>
  <c r="J2329" i="1"/>
  <c r="B2330" i="1"/>
  <c r="H2330" i="1"/>
  <c r="J2330" i="1"/>
  <c r="B2331" i="1"/>
  <c r="H2331" i="1"/>
  <c r="J2331" i="1"/>
  <c r="B2332" i="1"/>
  <c r="H2332" i="1"/>
  <c r="J2332" i="1"/>
  <c r="B2333" i="1"/>
  <c r="H2333" i="1"/>
  <c r="J2333" i="1"/>
  <c r="B2334" i="1"/>
  <c r="H2334" i="1"/>
  <c r="J2334" i="1"/>
  <c r="B2335" i="1"/>
  <c r="H2335" i="1"/>
  <c r="J2335" i="1"/>
  <c r="B2336" i="1"/>
  <c r="H2336" i="1"/>
  <c r="J2336" i="1"/>
  <c r="B2337" i="1"/>
  <c r="H2337" i="1"/>
  <c r="J2337" i="1"/>
  <c r="B2338" i="1"/>
  <c r="H2338" i="1"/>
  <c r="J2338" i="1"/>
  <c r="B2339" i="1"/>
  <c r="H2339" i="1"/>
  <c r="J2339" i="1"/>
  <c r="B2340" i="1"/>
  <c r="H2340" i="1"/>
  <c r="J2340" i="1"/>
  <c r="B2341" i="1"/>
  <c r="H2341" i="1"/>
  <c r="J2341" i="1"/>
  <c r="B2342" i="1"/>
  <c r="H2342" i="1"/>
  <c r="J2342" i="1"/>
  <c r="B2343" i="1"/>
  <c r="H2343" i="1"/>
  <c r="J2343" i="1"/>
  <c r="B2344" i="1"/>
  <c r="H2344" i="1"/>
  <c r="J2344" i="1"/>
  <c r="B2345" i="1"/>
  <c r="H2345" i="1"/>
  <c r="J2345" i="1"/>
  <c r="B2346" i="1"/>
  <c r="H2346" i="1"/>
  <c r="J2346" i="1"/>
  <c r="B2347" i="1"/>
  <c r="H2347" i="1"/>
  <c r="J2347" i="1"/>
  <c r="B2348" i="1"/>
  <c r="H2348" i="1"/>
  <c r="J2348" i="1"/>
  <c r="B2349" i="1"/>
  <c r="H2349" i="1"/>
  <c r="J2349" i="1"/>
  <c r="B2350" i="1"/>
  <c r="H2350" i="1"/>
  <c r="J2350" i="1"/>
  <c r="B2351" i="1"/>
  <c r="H2351" i="1"/>
  <c r="J2351" i="1"/>
  <c r="B2352" i="1"/>
  <c r="H2352" i="1"/>
  <c r="J2352" i="1"/>
  <c r="B2353" i="1"/>
  <c r="H2353" i="1"/>
  <c r="J2353" i="1"/>
  <c r="B2354" i="1"/>
  <c r="H2354" i="1"/>
  <c r="J2354" i="1"/>
  <c r="B2355" i="1"/>
  <c r="H2355" i="1"/>
  <c r="J2355" i="1"/>
  <c r="B2356" i="1"/>
  <c r="H2356" i="1"/>
  <c r="J2356" i="1"/>
  <c r="B2357" i="1"/>
  <c r="H2357" i="1"/>
  <c r="J2357" i="1"/>
  <c r="B2358" i="1"/>
  <c r="H2358" i="1"/>
  <c r="J2358" i="1"/>
  <c r="B2359" i="1"/>
  <c r="H2359" i="1"/>
  <c r="J2359" i="1"/>
  <c r="B2360" i="1"/>
  <c r="H2360" i="1"/>
  <c r="J2360" i="1"/>
  <c r="B2361" i="1"/>
  <c r="H2361" i="1"/>
  <c r="J2361" i="1"/>
  <c r="B2362" i="1"/>
  <c r="H2362" i="1"/>
  <c r="J2362" i="1"/>
  <c r="B2363" i="1"/>
  <c r="H2363" i="1"/>
  <c r="J2363" i="1"/>
  <c r="B2364" i="1"/>
  <c r="H2364" i="1"/>
  <c r="J2364" i="1"/>
  <c r="B2365" i="1"/>
  <c r="H2365" i="1"/>
  <c r="J2365" i="1"/>
  <c r="B2366" i="1"/>
  <c r="H2366" i="1"/>
  <c r="J2366" i="1"/>
  <c r="B2367" i="1"/>
  <c r="H2367" i="1"/>
  <c r="J2367" i="1"/>
  <c r="B2368" i="1"/>
  <c r="H2368" i="1"/>
  <c r="J2368" i="1"/>
  <c r="B2369" i="1"/>
  <c r="H2369" i="1"/>
  <c r="J2369" i="1"/>
  <c r="B2370" i="1"/>
  <c r="H2370" i="1"/>
  <c r="J2370" i="1"/>
  <c r="B2371" i="1"/>
  <c r="H2371" i="1"/>
  <c r="J2371" i="1"/>
  <c r="B2372" i="1"/>
  <c r="H2372" i="1"/>
  <c r="J2372" i="1"/>
  <c r="B2373" i="1"/>
  <c r="H2373" i="1"/>
  <c r="J2373" i="1"/>
  <c r="B2374" i="1"/>
  <c r="H2374" i="1"/>
  <c r="J2374" i="1"/>
  <c r="B2375" i="1"/>
  <c r="H2375" i="1"/>
  <c r="J2375" i="1"/>
  <c r="B2376" i="1"/>
  <c r="H2376" i="1"/>
  <c r="J2376" i="1"/>
  <c r="B2377" i="1"/>
  <c r="H2377" i="1"/>
  <c r="J2377" i="1"/>
  <c r="B2378" i="1"/>
  <c r="H2378" i="1"/>
  <c r="J2378" i="1"/>
  <c r="B2379" i="1"/>
  <c r="H2379" i="1"/>
  <c r="J2379" i="1"/>
  <c r="B2380" i="1"/>
  <c r="H2380" i="1"/>
  <c r="J2380" i="1"/>
  <c r="B2381" i="1"/>
  <c r="H2381" i="1"/>
  <c r="J2381" i="1"/>
  <c r="B2382" i="1"/>
  <c r="H2382" i="1"/>
  <c r="J2382" i="1"/>
  <c r="B2383" i="1"/>
  <c r="H2383" i="1"/>
  <c r="J2383" i="1"/>
  <c r="B2384" i="1"/>
  <c r="H2384" i="1"/>
  <c r="J2384" i="1"/>
  <c r="B2385" i="1"/>
  <c r="H2385" i="1"/>
  <c r="J2385" i="1"/>
  <c r="B2386" i="1"/>
  <c r="H2386" i="1"/>
  <c r="J2386" i="1"/>
  <c r="B2387" i="1"/>
  <c r="H2387" i="1"/>
  <c r="J2387" i="1"/>
  <c r="B2388" i="1"/>
  <c r="H2388" i="1"/>
  <c r="J2388" i="1"/>
  <c r="B2389" i="1"/>
  <c r="H2389" i="1"/>
  <c r="J2389" i="1"/>
  <c r="B2390" i="1"/>
  <c r="H2390" i="1"/>
  <c r="J2390" i="1"/>
  <c r="B2391" i="1"/>
  <c r="H2391" i="1"/>
  <c r="J2391" i="1"/>
  <c r="B2392" i="1"/>
  <c r="H2392" i="1"/>
  <c r="J2392" i="1"/>
  <c r="B2393" i="1"/>
  <c r="H2393" i="1"/>
  <c r="J2393" i="1"/>
  <c r="B2394" i="1"/>
  <c r="H2394" i="1"/>
  <c r="J2394" i="1"/>
  <c r="B2395" i="1"/>
  <c r="H2395" i="1"/>
  <c r="J2395" i="1"/>
  <c r="B2396" i="1"/>
  <c r="H2396" i="1"/>
  <c r="J2396" i="1"/>
  <c r="B2397" i="1"/>
  <c r="H2397" i="1"/>
  <c r="J2397" i="1"/>
  <c r="B2398" i="1"/>
  <c r="H2398" i="1"/>
  <c r="J2398" i="1"/>
  <c r="B2399" i="1"/>
  <c r="H2399" i="1"/>
  <c r="J2399" i="1"/>
  <c r="B2400" i="1"/>
  <c r="H2400" i="1"/>
  <c r="J2400" i="1"/>
  <c r="B2401" i="1"/>
  <c r="H2401" i="1"/>
  <c r="J2401" i="1"/>
  <c r="B2402" i="1"/>
  <c r="H2402" i="1"/>
  <c r="J2402" i="1"/>
  <c r="B2403" i="1"/>
  <c r="H2403" i="1"/>
  <c r="J2403" i="1"/>
  <c r="B2404" i="1"/>
  <c r="H2404" i="1"/>
  <c r="J2404" i="1"/>
  <c r="B2405" i="1"/>
  <c r="H2405" i="1"/>
  <c r="J2405" i="1"/>
  <c r="B2406" i="1"/>
  <c r="H2406" i="1"/>
  <c r="J2406" i="1"/>
  <c r="B2407" i="1"/>
  <c r="H2407" i="1"/>
  <c r="J2407" i="1"/>
  <c r="B2408" i="1"/>
  <c r="H2408" i="1"/>
  <c r="J2408" i="1"/>
  <c r="B2409" i="1"/>
  <c r="H2409" i="1"/>
  <c r="J2409" i="1"/>
  <c r="B2410" i="1"/>
  <c r="H2410" i="1"/>
  <c r="J2410" i="1"/>
  <c r="B2411" i="1"/>
  <c r="H2411" i="1"/>
  <c r="J2411" i="1"/>
  <c r="B2412" i="1"/>
  <c r="H2412" i="1"/>
  <c r="J2412" i="1"/>
  <c r="B2413" i="1"/>
  <c r="H2413" i="1"/>
  <c r="J2413" i="1"/>
  <c r="B2414" i="1"/>
  <c r="H2414" i="1"/>
  <c r="J2414" i="1"/>
  <c r="B2415" i="1"/>
  <c r="H2415" i="1"/>
  <c r="J2415" i="1"/>
  <c r="B2416" i="1"/>
  <c r="H2416" i="1"/>
  <c r="J2416" i="1"/>
  <c r="B2417" i="1"/>
  <c r="H2417" i="1"/>
  <c r="J2417" i="1"/>
  <c r="B2418" i="1"/>
  <c r="H2418" i="1"/>
  <c r="J2418" i="1"/>
  <c r="B2419" i="1"/>
  <c r="H2419" i="1"/>
  <c r="J2419" i="1"/>
  <c r="B2420" i="1"/>
  <c r="H2420" i="1"/>
  <c r="J2420" i="1"/>
  <c r="B2421" i="1"/>
  <c r="H2421" i="1"/>
  <c r="J2421" i="1"/>
  <c r="B2422" i="1"/>
  <c r="H2422" i="1"/>
  <c r="J2422" i="1"/>
  <c r="B2423" i="1"/>
  <c r="H2423" i="1"/>
  <c r="J2423" i="1"/>
  <c r="B2424" i="1"/>
  <c r="H2424" i="1"/>
  <c r="J2424" i="1"/>
  <c r="B2425" i="1"/>
  <c r="H2425" i="1"/>
  <c r="J2425" i="1"/>
  <c r="B2426" i="1"/>
  <c r="H2426" i="1"/>
  <c r="J2426" i="1"/>
  <c r="B2427" i="1"/>
  <c r="H2427" i="1"/>
  <c r="J2427" i="1"/>
  <c r="B2428" i="1"/>
  <c r="H2428" i="1"/>
  <c r="J2428" i="1"/>
  <c r="B2429" i="1"/>
  <c r="H2429" i="1"/>
  <c r="J2429" i="1"/>
  <c r="B2430" i="1"/>
  <c r="H2430" i="1"/>
  <c r="J2430" i="1"/>
  <c r="B2431" i="1"/>
  <c r="H2431" i="1"/>
  <c r="J2431" i="1"/>
  <c r="B2432" i="1"/>
  <c r="H2432" i="1"/>
  <c r="J2432" i="1"/>
  <c r="B2433" i="1"/>
  <c r="H2433" i="1"/>
  <c r="J2433" i="1"/>
  <c r="B2434" i="1"/>
  <c r="H2434" i="1"/>
  <c r="J2434" i="1"/>
  <c r="B2435" i="1"/>
  <c r="H2435" i="1"/>
  <c r="J2435" i="1"/>
  <c r="B2436" i="1"/>
  <c r="H2436" i="1"/>
  <c r="J2436" i="1"/>
  <c r="B2437" i="1"/>
  <c r="H2437" i="1"/>
  <c r="J2437" i="1"/>
  <c r="B2438" i="1"/>
  <c r="H2438" i="1"/>
  <c r="J2438" i="1"/>
  <c r="B2439" i="1"/>
  <c r="H2439" i="1"/>
  <c r="J2439" i="1"/>
  <c r="B2440" i="1"/>
  <c r="H2440" i="1"/>
  <c r="J2440" i="1"/>
  <c r="B2441" i="1"/>
  <c r="H2441" i="1"/>
  <c r="J2441" i="1"/>
  <c r="B2442" i="1"/>
  <c r="H2442" i="1"/>
  <c r="J2442" i="1"/>
  <c r="B2443" i="1"/>
  <c r="H2443" i="1"/>
  <c r="J2443" i="1"/>
  <c r="B2444" i="1"/>
  <c r="H2444" i="1"/>
  <c r="J2444" i="1"/>
  <c r="B2445" i="1"/>
  <c r="H2445" i="1"/>
  <c r="J2445" i="1"/>
  <c r="B2446" i="1"/>
  <c r="H2446" i="1"/>
  <c r="J2446" i="1"/>
  <c r="B2447" i="1"/>
  <c r="H2447" i="1"/>
  <c r="J2447" i="1"/>
  <c r="B2448" i="1"/>
  <c r="H2448" i="1"/>
  <c r="J2448" i="1"/>
  <c r="B2449" i="1"/>
  <c r="H2449" i="1"/>
  <c r="J2449" i="1"/>
  <c r="B2450" i="1"/>
  <c r="H2450" i="1"/>
  <c r="J2450" i="1"/>
  <c r="B2451" i="1"/>
  <c r="H2451" i="1"/>
  <c r="J2451" i="1"/>
  <c r="B2452" i="1"/>
  <c r="H2452" i="1"/>
  <c r="J2452" i="1"/>
  <c r="B2453" i="1"/>
  <c r="H2453" i="1"/>
  <c r="J2453" i="1"/>
  <c r="B2454" i="1"/>
  <c r="H2454" i="1"/>
  <c r="J2454" i="1"/>
  <c r="B2455" i="1"/>
  <c r="H2455" i="1"/>
  <c r="J2455" i="1"/>
  <c r="B2456" i="1"/>
  <c r="H2456" i="1"/>
  <c r="J2456" i="1"/>
  <c r="B2457" i="1"/>
  <c r="H2457" i="1"/>
  <c r="J2457" i="1"/>
  <c r="B2458" i="1"/>
  <c r="H2458" i="1"/>
  <c r="J2458" i="1"/>
  <c r="B2459" i="1"/>
  <c r="H2459" i="1"/>
  <c r="J2459" i="1"/>
  <c r="B2460" i="1"/>
  <c r="H2460" i="1"/>
  <c r="J2460" i="1"/>
  <c r="B2461" i="1"/>
  <c r="H2461" i="1"/>
  <c r="J2461" i="1"/>
  <c r="B2462" i="1"/>
  <c r="H2462" i="1"/>
  <c r="J2462" i="1"/>
  <c r="B2463" i="1"/>
  <c r="H2463" i="1"/>
  <c r="J2463" i="1"/>
  <c r="B2464" i="1"/>
  <c r="H2464" i="1"/>
  <c r="J2464" i="1"/>
  <c r="B2465" i="1"/>
  <c r="H2465" i="1"/>
  <c r="J2465" i="1"/>
  <c r="B2466" i="1"/>
  <c r="H2466" i="1"/>
  <c r="J2466" i="1"/>
  <c r="B2467" i="1"/>
  <c r="H2467" i="1"/>
  <c r="J2467" i="1"/>
  <c r="B2468" i="1"/>
  <c r="H2468" i="1"/>
  <c r="J2468" i="1"/>
  <c r="B2469" i="1"/>
  <c r="H2469" i="1"/>
  <c r="J2469" i="1"/>
  <c r="B2470" i="1"/>
  <c r="H2470" i="1"/>
  <c r="J2470" i="1"/>
  <c r="B2471" i="1"/>
  <c r="H2471" i="1"/>
  <c r="J2471" i="1"/>
  <c r="B2472" i="1"/>
  <c r="H2472" i="1"/>
  <c r="J2472" i="1"/>
  <c r="B2473" i="1"/>
  <c r="H2473" i="1"/>
  <c r="J2473" i="1"/>
  <c r="B2474" i="1"/>
  <c r="H2474" i="1"/>
  <c r="J2474" i="1"/>
  <c r="B2475" i="1"/>
  <c r="H2475" i="1"/>
  <c r="J2475" i="1"/>
  <c r="B2476" i="1"/>
  <c r="H2476" i="1"/>
  <c r="J2476" i="1"/>
  <c r="B2477" i="1"/>
  <c r="H2477" i="1"/>
  <c r="J2477" i="1"/>
  <c r="B2478" i="1"/>
  <c r="H2478" i="1"/>
  <c r="J2478" i="1"/>
  <c r="B2479" i="1"/>
  <c r="H2479" i="1"/>
  <c r="J2479" i="1"/>
  <c r="B2480" i="1"/>
  <c r="H2480" i="1"/>
  <c r="J2480" i="1"/>
  <c r="B2481" i="1"/>
  <c r="H2481" i="1"/>
  <c r="J2481" i="1"/>
  <c r="B2482" i="1"/>
  <c r="H2482" i="1"/>
  <c r="J2482" i="1"/>
  <c r="B2483" i="1"/>
  <c r="H2483" i="1"/>
  <c r="J2483" i="1"/>
  <c r="B2484" i="1"/>
  <c r="H2484" i="1"/>
  <c r="J2484" i="1"/>
  <c r="B2485" i="1"/>
  <c r="H2485" i="1"/>
  <c r="J2485" i="1"/>
  <c r="B2486" i="1"/>
  <c r="H2486" i="1"/>
  <c r="J2486" i="1"/>
  <c r="B2487" i="1"/>
  <c r="H2487" i="1"/>
  <c r="J2487" i="1"/>
  <c r="B2488" i="1"/>
  <c r="H2488" i="1"/>
  <c r="J2488" i="1"/>
  <c r="B2489" i="1"/>
  <c r="H2489" i="1"/>
  <c r="J2489" i="1"/>
  <c r="B2490" i="1"/>
  <c r="H2490" i="1"/>
  <c r="J2490" i="1"/>
  <c r="B2491" i="1"/>
  <c r="H2491" i="1"/>
  <c r="J2491" i="1"/>
  <c r="B2492" i="1"/>
  <c r="H2492" i="1"/>
  <c r="J2492" i="1"/>
  <c r="B2493" i="1"/>
  <c r="H2493" i="1"/>
  <c r="J2493" i="1"/>
  <c r="B2494" i="1"/>
  <c r="H2494" i="1"/>
  <c r="J2494" i="1"/>
  <c r="B2495" i="1"/>
  <c r="H2495" i="1"/>
  <c r="J2495" i="1"/>
  <c r="B2496" i="1"/>
  <c r="H2496" i="1"/>
  <c r="J2496" i="1"/>
  <c r="B2497" i="1"/>
  <c r="H2497" i="1"/>
  <c r="J2497" i="1"/>
  <c r="B2498" i="1"/>
  <c r="H2498" i="1"/>
  <c r="J2498" i="1"/>
  <c r="B2499" i="1"/>
  <c r="H2499" i="1"/>
  <c r="J2499" i="1"/>
  <c r="B2500" i="1"/>
  <c r="H2500" i="1"/>
  <c r="J2500" i="1"/>
  <c r="B2501" i="1"/>
  <c r="H2501" i="1"/>
  <c r="J2501" i="1"/>
  <c r="B2502" i="1"/>
  <c r="H2502" i="1"/>
  <c r="J2502" i="1"/>
  <c r="B2503" i="1"/>
  <c r="H2503" i="1"/>
  <c r="J2503" i="1"/>
  <c r="B2504" i="1"/>
  <c r="H2504" i="1"/>
  <c r="J2504" i="1"/>
  <c r="B2505" i="1"/>
  <c r="H2505" i="1"/>
  <c r="J2505" i="1"/>
  <c r="B2506" i="1"/>
  <c r="H2506" i="1"/>
  <c r="J2506" i="1"/>
  <c r="B2507" i="1"/>
  <c r="H2507" i="1"/>
  <c r="J2507" i="1"/>
  <c r="B2508" i="1"/>
  <c r="H2508" i="1"/>
  <c r="J2508" i="1"/>
  <c r="B2509" i="1"/>
  <c r="H2509" i="1"/>
  <c r="J2509" i="1"/>
  <c r="B2510" i="1"/>
  <c r="H2510" i="1"/>
  <c r="J2510" i="1"/>
  <c r="B2511" i="1"/>
  <c r="H2511" i="1"/>
  <c r="J2511" i="1"/>
  <c r="B2512" i="1"/>
  <c r="H2512" i="1"/>
  <c r="J2512" i="1"/>
  <c r="B2513" i="1"/>
  <c r="H2513" i="1"/>
  <c r="J2513" i="1"/>
  <c r="B2514" i="1"/>
  <c r="H2514" i="1"/>
  <c r="J2514" i="1"/>
  <c r="B2515" i="1"/>
  <c r="H2515" i="1"/>
  <c r="J2515" i="1"/>
  <c r="B2516" i="1"/>
  <c r="H2516" i="1"/>
  <c r="J2516" i="1"/>
  <c r="B2517" i="1"/>
  <c r="H2517" i="1"/>
  <c r="J2517" i="1"/>
  <c r="B2518" i="1"/>
  <c r="H2518" i="1"/>
  <c r="J2518" i="1"/>
  <c r="B2519" i="1"/>
  <c r="H2519" i="1"/>
  <c r="J2519" i="1"/>
  <c r="B2520" i="1"/>
  <c r="H2520" i="1"/>
  <c r="J2520" i="1"/>
  <c r="B2521" i="1"/>
  <c r="H2521" i="1"/>
  <c r="J2521" i="1"/>
  <c r="B2522" i="1"/>
  <c r="H2522" i="1"/>
  <c r="J2522" i="1"/>
  <c r="B2523" i="1"/>
  <c r="H2523" i="1"/>
  <c r="J2523" i="1"/>
  <c r="B2524" i="1"/>
  <c r="H2524" i="1"/>
  <c r="J2524" i="1"/>
  <c r="B2525" i="1"/>
  <c r="H2525" i="1"/>
  <c r="J2525" i="1"/>
  <c r="B2526" i="1"/>
  <c r="H2526" i="1"/>
  <c r="J2526" i="1"/>
  <c r="B2527" i="1"/>
  <c r="H2527" i="1"/>
  <c r="J2527" i="1"/>
  <c r="B2528" i="1"/>
  <c r="H2528" i="1"/>
  <c r="J2528" i="1"/>
  <c r="B2529" i="1"/>
  <c r="H2529" i="1"/>
  <c r="J2529" i="1"/>
  <c r="B2530" i="1"/>
  <c r="H2530" i="1"/>
  <c r="J2530" i="1"/>
  <c r="B2531" i="1"/>
  <c r="H2531" i="1"/>
  <c r="J2531" i="1"/>
  <c r="B2532" i="1"/>
  <c r="H2532" i="1"/>
  <c r="J2532" i="1"/>
  <c r="B2533" i="1"/>
  <c r="H2533" i="1"/>
  <c r="J2533" i="1"/>
  <c r="B2534" i="1"/>
  <c r="H2534" i="1"/>
  <c r="J2534" i="1"/>
  <c r="B2535" i="1"/>
  <c r="H2535" i="1"/>
  <c r="J2535" i="1"/>
  <c r="B2536" i="1"/>
  <c r="H2536" i="1"/>
  <c r="J2536" i="1"/>
  <c r="B2537" i="1"/>
  <c r="H2537" i="1"/>
  <c r="J2537" i="1"/>
  <c r="B2538" i="1"/>
  <c r="H2538" i="1"/>
  <c r="J2538" i="1"/>
  <c r="B2539" i="1"/>
  <c r="H2539" i="1"/>
  <c r="J2539" i="1"/>
  <c r="B2540" i="1"/>
  <c r="H2540" i="1"/>
  <c r="J2540" i="1"/>
  <c r="B2541" i="1"/>
  <c r="H2541" i="1"/>
  <c r="J2541" i="1"/>
  <c r="B2542" i="1"/>
  <c r="H2542" i="1"/>
  <c r="J2542" i="1"/>
  <c r="B2543" i="1"/>
  <c r="H2543" i="1"/>
  <c r="J2543" i="1"/>
  <c r="B2544" i="1"/>
  <c r="H2544" i="1"/>
  <c r="J2544" i="1"/>
  <c r="B2545" i="1"/>
  <c r="H2545" i="1"/>
  <c r="J2545" i="1"/>
  <c r="B2546" i="1"/>
  <c r="H2546" i="1"/>
  <c r="J2546" i="1"/>
  <c r="B2547" i="1"/>
  <c r="H2547" i="1"/>
  <c r="J2547" i="1"/>
  <c r="B2548" i="1"/>
  <c r="H2548" i="1"/>
  <c r="J2548" i="1"/>
  <c r="B2549" i="1"/>
  <c r="H2549" i="1"/>
  <c r="J2549" i="1"/>
  <c r="B2550" i="1"/>
  <c r="H2550" i="1"/>
  <c r="J2550" i="1"/>
  <c r="B2551" i="1"/>
  <c r="H2551" i="1"/>
  <c r="J2551" i="1"/>
  <c r="B2552" i="1"/>
  <c r="H2552" i="1"/>
  <c r="J2552" i="1"/>
  <c r="B2553" i="1"/>
  <c r="H2553" i="1"/>
  <c r="J2553" i="1"/>
  <c r="B2554" i="1"/>
  <c r="H2554" i="1"/>
  <c r="J2554" i="1"/>
  <c r="B2555" i="1"/>
  <c r="H2555" i="1"/>
  <c r="J2555" i="1"/>
  <c r="B2556" i="1"/>
  <c r="H2556" i="1"/>
  <c r="J2556" i="1"/>
  <c r="B2557" i="1"/>
  <c r="H2557" i="1"/>
  <c r="J2557" i="1"/>
  <c r="B2558" i="1"/>
  <c r="H2558" i="1"/>
  <c r="J2558" i="1"/>
  <c r="B2559" i="1"/>
  <c r="H2559" i="1"/>
  <c r="J2559" i="1"/>
  <c r="B2560" i="1"/>
  <c r="H2560" i="1"/>
  <c r="J2560" i="1"/>
  <c r="B2561" i="1"/>
  <c r="H2561" i="1"/>
  <c r="J2561" i="1"/>
  <c r="B2562" i="1"/>
  <c r="H2562" i="1"/>
  <c r="J2562" i="1"/>
  <c r="B2563" i="1"/>
  <c r="H2563" i="1"/>
  <c r="J2563" i="1"/>
  <c r="B2564" i="1"/>
  <c r="H2564" i="1"/>
  <c r="J2564" i="1"/>
  <c r="B2565" i="1"/>
  <c r="H2565" i="1"/>
  <c r="J2565" i="1"/>
  <c r="B2566" i="1"/>
  <c r="H2566" i="1"/>
  <c r="J2566" i="1"/>
  <c r="B2567" i="1"/>
  <c r="H2567" i="1"/>
  <c r="J2567" i="1"/>
  <c r="B2568" i="1"/>
  <c r="H2568" i="1"/>
  <c r="J2568" i="1"/>
  <c r="B2569" i="1"/>
  <c r="H2569" i="1"/>
  <c r="J2569" i="1"/>
  <c r="B2570" i="1"/>
  <c r="H2570" i="1"/>
  <c r="J2570" i="1"/>
  <c r="B2571" i="1"/>
  <c r="H2571" i="1"/>
  <c r="J2571" i="1"/>
  <c r="B2572" i="1"/>
  <c r="H2572" i="1"/>
  <c r="J2572" i="1"/>
  <c r="B2573" i="1"/>
  <c r="H2573" i="1"/>
  <c r="J2573" i="1"/>
  <c r="B2574" i="1"/>
  <c r="H2574" i="1"/>
  <c r="J2574" i="1"/>
  <c r="B2575" i="1"/>
  <c r="H2575" i="1"/>
  <c r="J2575" i="1"/>
  <c r="B2576" i="1"/>
  <c r="H2576" i="1"/>
  <c r="J2576" i="1"/>
  <c r="B2577" i="1"/>
  <c r="H2577" i="1"/>
  <c r="J2577" i="1"/>
  <c r="B2578" i="1"/>
  <c r="H2578" i="1"/>
  <c r="J2578" i="1"/>
  <c r="B2579" i="1"/>
  <c r="H2579" i="1"/>
  <c r="J2579" i="1"/>
  <c r="B2580" i="1"/>
  <c r="H2580" i="1"/>
  <c r="J2580" i="1"/>
  <c r="B2581" i="1"/>
  <c r="H2581" i="1"/>
  <c r="J2581" i="1"/>
  <c r="B2582" i="1"/>
  <c r="H2582" i="1"/>
  <c r="J2582" i="1"/>
  <c r="B2583" i="1"/>
  <c r="H2583" i="1"/>
  <c r="J2583" i="1"/>
  <c r="B2584" i="1"/>
  <c r="H2584" i="1"/>
  <c r="J2584" i="1"/>
  <c r="B2585" i="1"/>
  <c r="H2585" i="1"/>
  <c r="J2585" i="1"/>
  <c r="B2586" i="1"/>
  <c r="H2586" i="1"/>
  <c r="J2586" i="1"/>
  <c r="B2587" i="1"/>
  <c r="H2587" i="1"/>
  <c r="J2587" i="1"/>
  <c r="B2588" i="1"/>
  <c r="H2588" i="1"/>
  <c r="J2588" i="1"/>
  <c r="B2589" i="1"/>
  <c r="H2589" i="1"/>
  <c r="J2589" i="1"/>
  <c r="B2590" i="1"/>
  <c r="H2590" i="1"/>
  <c r="J2590" i="1"/>
  <c r="B2591" i="1"/>
  <c r="H2591" i="1"/>
  <c r="J2591" i="1"/>
  <c r="B2592" i="1"/>
  <c r="H2592" i="1"/>
  <c r="J2592" i="1"/>
  <c r="B2593" i="1"/>
  <c r="H2593" i="1"/>
  <c r="J2593" i="1"/>
  <c r="B2594" i="1"/>
  <c r="H2594" i="1"/>
  <c r="J2594" i="1"/>
  <c r="B2595" i="1"/>
  <c r="H2595" i="1"/>
  <c r="J2595" i="1"/>
  <c r="B2596" i="1"/>
  <c r="H2596" i="1"/>
  <c r="J2596" i="1"/>
  <c r="B2597" i="1"/>
  <c r="H2597" i="1"/>
  <c r="J2597" i="1"/>
  <c r="B2598" i="1"/>
  <c r="H2598" i="1"/>
  <c r="J2598" i="1"/>
  <c r="B2599" i="1"/>
  <c r="H2599" i="1"/>
  <c r="J2599" i="1"/>
  <c r="B2600" i="1"/>
  <c r="H2600" i="1"/>
  <c r="J2600" i="1"/>
  <c r="B2601" i="1"/>
  <c r="H2601" i="1"/>
  <c r="J2601" i="1"/>
  <c r="B2602" i="1"/>
  <c r="H2602" i="1"/>
  <c r="J2602" i="1"/>
  <c r="B2603" i="1"/>
  <c r="H2603" i="1"/>
  <c r="J2603" i="1"/>
  <c r="B2604" i="1"/>
  <c r="H2604" i="1"/>
  <c r="J2604" i="1"/>
  <c r="B2605" i="1"/>
  <c r="H2605" i="1"/>
  <c r="J2605" i="1"/>
  <c r="B2606" i="1"/>
  <c r="H2606" i="1"/>
  <c r="J2606" i="1"/>
  <c r="B2607" i="1"/>
  <c r="H2607" i="1"/>
  <c r="J2607" i="1"/>
  <c r="B2608" i="1"/>
  <c r="H2608" i="1"/>
  <c r="J2608" i="1"/>
  <c r="B2609" i="1"/>
  <c r="H2609" i="1"/>
  <c r="J2609" i="1"/>
  <c r="B2610" i="1"/>
  <c r="H2610" i="1"/>
  <c r="J2610" i="1"/>
  <c r="B2611" i="1"/>
  <c r="H2611" i="1"/>
  <c r="J2611" i="1"/>
  <c r="B2612" i="1"/>
  <c r="H2612" i="1"/>
  <c r="J2612" i="1"/>
  <c r="B2613" i="1"/>
  <c r="H2613" i="1"/>
  <c r="J2613" i="1"/>
  <c r="B2614" i="1"/>
  <c r="H2614" i="1"/>
  <c r="J2614" i="1"/>
  <c r="B2615" i="1"/>
  <c r="H2615" i="1"/>
  <c r="J2615" i="1"/>
  <c r="B2616" i="1"/>
  <c r="H2616" i="1"/>
  <c r="J2616" i="1"/>
  <c r="B2617" i="1"/>
  <c r="H2617" i="1"/>
  <c r="J2617" i="1"/>
  <c r="B2618" i="1"/>
  <c r="H2618" i="1"/>
  <c r="J2618" i="1"/>
  <c r="B2619" i="1"/>
  <c r="H2619" i="1"/>
  <c r="J2619" i="1"/>
  <c r="B2620" i="1"/>
  <c r="H2620" i="1"/>
  <c r="J2620" i="1"/>
  <c r="B2621" i="1"/>
  <c r="H2621" i="1"/>
  <c r="J2621" i="1"/>
  <c r="B2622" i="1"/>
  <c r="H2622" i="1"/>
  <c r="J2622" i="1"/>
  <c r="B2623" i="1"/>
  <c r="H2623" i="1"/>
  <c r="J2623" i="1"/>
  <c r="B2624" i="1"/>
  <c r="H2624" i="1"/>
  <c r="J2624" i="1"/>
  <c r="B2625" i="1"/>
  <c r="H2625" i="1"/>
  <c r="J2625" i="1"/>
  <c r="B2626" i="1"/>
  <c r="H2626" i="1"/>
  <c r="J2626" i="1"/>
  <c r="B2627" i="1"/>
  <c r="H2627" i="1"/>
  <c r="J2627" i="1"/>
  <c r="B2628" i="1"/>
  <c r="H2628" i="1"/>
  <c r="J2628" i="1"/>
  <c r="B2629" i="1"/>
  <c r="H2629" i="1"/>
  <c r="J2629" i="1"/>
  <c r="B2630" i="1"/>
  <c r="H2630" i="1"/>
  <c r="J2630" i="1"/>
  <c r="B2631" i="1"/>
  <c r="H2631" i="1"/>
  <c r="J2631" i="1"/>
  <c r="B2632" i="1"/>
  <c r="H2632" i="1"/>
  <c r="J2632" i="1"/>
  <c r="B2633" i="1"/>
  <c r="H2633" i="1"/>
  <c r="J2633" i="1"/>
  <c r="B2634" i="1"/>
  <c r="H2634" i="1"/>
  <c r="J2634" i="1"/>
  <c r="B2635" i="1"/>
  <c r="H2635" i="1"/>
  <c r="J2635" i="1"/>
  <c r="B2636" i="1"/>
  <c r="H2636" i="1"/>
  <c r="J2636" i="1"/>
  <c r="B2637" i="1"/>
  <c r="H2637" i="1"/>
  <c r="J2637" i="1"/>
  <c r="B2638" i="1"/>
  <c r="H2638" i="1"/>
  <c r="J2638" i="1"/>
  <c r="B2639" i="1"/>
  <c r="H2639" i="1"/>
  <c r="J2639" i="1"/>
  <c r="B2640" i="1"/>
  <c r="H2640" i="1"/>
  <c r="J2640" i="1"/>
  <c r="B2641" i="1"/>
  <c r="H2641" i="1"/>
  <c r="J2641" i="1"/>
  <c r="B2642" i="1"/>
  <c r="H2642" i="1"/>
  <c r="J2642" i="1"/>
  <c r="B2643" i="1"/>
  <c r="H2643" i="1"/>
  <c r="J2643" i="1"/>
  <c r="B2644" i="1"/>
  <c r="H2644" i="1"/>
  <c r="J2644" i="1"/>
  <c r="B2645" i="1"/>
  <c r="H2645" i="1"/>
  <c r="J2645" i="1"/>
  <c r="B2646" i="1"/>
  <c r="H2646" i="1"/>
  <c r="J2646" i="1"/>
  <c r="B2647" i="1"/>
  <c r="H2647" i="1"/>
  <c r="J2647" i="1"/>
  <c r="B2648" i="1"/>
  <c r="H2648" i="1"/>
  <c r="J2648" i="1"/>
  <c r="B2649" i="1"/>
  <c r="H2649" i="1"/>
  <c r="J2649" i="1"/>
  <c r="B2650" i="1"/>
  <c r="H2650" i="1"/>
  <c r="J2650" i="1"/>
  <c r="B2651" i="1"/>
  <c r="H2651" i="1"/>
  <c r="J2651" i="1"/>
  <c r="B2652" i="1"/>
  <c r="H2652" i="1"/>
  <c r="J2652" i="1"/>
  <c r="B2653" i="1"/>
  <c r="H2653" i="1"/>
  <c r="J2653" i="1"/>
  <c r="B2654" i="1"/>
  <c r="H2654" i="1"/>
  <c r="J2654" i="1"/>
  <c r="B2655" i="1"/>
  <c r="H2655" i="1"/>
  <c r="J2655" i="1"/>
  <c r="B2656" i="1"/>
  <c r="H2656" i="1"/>
  <c r="J2656" i="1"/>
  <c r="B2657" i="1"/>
  <c r="H2657" i="1"/>
  <c r="J2657" i="1"/>
  <c r="B2658" i="1"/>
  <c r="H2658" i="1"/>
  <c r="J2658" i="1"/>
  <c r="B2659" i="1"/>
  <c r="H2659" i="1"/>
  <c r="J2659" i="1"/>
  <c r="B2660" i="1"/>
  <c r="H2660" i="1"/>
  <c r="J2660" i="1"/>
  <c r="B2661" i="1"/>
  <c r="H2661" i="1"/>
  <c r="J2661" i="1"/>
  <c r="B2662" i="1"/>
  <c r="H2662" i="1"/>
  <c r="J2662" i="1"/>
  <c r="B2663" i="1"/>
  <c r="H2663" i="1"/>
  <c r="J2663" i="1"/>
  <c r="B2664" i="1"/>
  <c r="H2664" i="1"/>
  <c r="J2664" i="1"/>
  <c r="B2665" i="1"/>
  <c r="H2665" i="1"/>
  <c r="J2665" i="1"/>
  <c r="B2666" i="1"/>
  <c r="H2666" i="1"/>
  <c r="J2666" i="1"/>
  <c r="B2667" i="1"/>
  <c r="H2667" i="1"/>
  <c r="J2667" i="1"/>
  <c r="B2668" i="1"/>
  <c r="H2668" i="1"/>
  <c r="J2668" i="1"/>
  <c r="B2669" i="1"/>
  <c r="H2669" i="1"/>
  <c r="J2669" i="1"/>
  <c r="B2670" i="1"/>
  <c r="H2670" i="1"/>
  <c r="J2670" i="1"/>
  <c r="B2671" i="1"/>
  <c r="H2671" i="1"/>
  <c r="J2671" i="1"/>
  <c r="B2672" i="1"/>
  <c r="H2672" i="1"/>
  <c r="J2672" i="1"/>
  <c r="B2673" i="1"/>
  <c r="H2673" i="1"/>
  <c r="J2673" i="1"/>
  <c r="B2674" i="1"/>
  <c r="H2674" i="1"/>
  <c r="J2674" i="1"/>
  <c r="B2675" i="1"/>
  <c r="H2675" i="1"/>
  <c r="J2675" i="1"/>
  <c r="B2676" i="1"/>
  <c r="H2676" i="1"/>
  <c r="J2676" i="1"/>
  <c r="B2677" i="1"/>
  <c r="H2677" i="1"/>
  <c r="J2677" i="1"/>
  <c r="B2678" i="1"/>
  <c r="H2678" i="1"/>
  <c r="J2678" i="1"/>
  <c r="B2679" i="1"/>
  <c r="H2679" i="1"/>
  <c r="J2679" i="1"/>
  <c r="B2680" i="1"/>
  <c r="H2680" i="1"/>
  <c r="J2680" i="1"/>
  <c r="B2681" i="1"/>
  <c r="H2681" i="1"/>
  <c r="J2681" i="1"/>
  <c r="B2682" i="1"/>
  <c r="H2682" i="1"/>
  <c r="J2682" i="1"/>
  <c r="B2683" i="1"/>
  <c r="H2683" i="1"/>
  <c r="J2683" i="1"/>
  <c r="B2684" i="1"/>
  <c r="H2684" i="1"/>
  <c r="J2684" i="1"/>
  <c r="B2685" i="1"/>
  <c r="H2685" i="1"/>
  <c r="J2685" i="1"/>
  <c r="B2686" i="1"/>
  <c r="H2686" i="1"/>
  <c r="J2686" i="1"/>
  <c r="B2687" i="1"/>
  <c r="H2687" i="1"/>
  <c r="J2687" i="1"/>
  <c r="B2688" i="1"/>
  <c r="H2688" i="1"/>
  <c r="J2688" i="1"/>
  <c r="B2689" i="1"/>
  <c r="H2689" i="1"/>
  <c r="J2689" i="1"/>
  <c r="B2690" i="1"/>
  <c r="H2690" i="1"/>
  <c r="J2690" i="1"/>
  <c r="B2691" i="1"/>
  <c r="H2691" i="1"/>
  <c r="J2691" i="1"/>
  <c r="B2692" i="1"/>
  <c r="H2692" i="1"/>
  <c r="J2692" i="1"/>
  <c r="B2693" i="1"/>
  <c r="H2693" i="1"/>
  <c r="J2693" i="1"/>
  <c r="B2694" i="1"/>
  <c r="H2694" i="1"/>
  <c r="J2694" i="1"/>
  <c r="B2695" i="1"/>
  <c r="H2695" i="1"/>
  <c r="J2695" i="1"/>
  <c r="B2696" i="1"/>
  <c r="H2696" i="1"/>
  <c r="J2696" i="1"/>
  <c r="B2697" i="1"/>
  <c r="H2697" i="1"/>
  <c r="J2697" i="1"/>
  <c r="B2698" i="1"/>
  <c r="H2698" i="1"/>
  <c r="J2698" i="1"/>
  <c r="B2699" i="1"/>
  <c r="H2699" i="1"/>
  <c r="J2699" i="1"/>
  <c r="B2700" i="1"/>
  <c r="H2700" i="1"/>
  <c r="J2700" i="1"/>
  <c r="B2701" i="1"/>
  <c r="H2701" i="1"/>
  <c r="J2701" i="1"/>
  <c r="B2702" i="1"/>
  <c r="H2702" i="1"/>
  <c r="J2702" i="1"/>
  <c r="B2703" i="1"/>
  <c r="H2703" i="1"/>
  <c r="J2703" i="1"/>
  <c r="B2704" i="1"/>
  <c r="H2704" i="1"/>
  <c r="J2704" i="1"/>
  <c r="B2705" i="1"/>
  <c r="H2705" i="1"/>
  <c r="J2705" i="1"/>
  <c r="B2706" i="1"/>
  <c r="H2706" i="1"/>
  <c r="J2706" i="1"/>
  <c r="B2707" i="1"/>
  <c r="H2707" i="1"/>
  <c r="J2707" i="1"/>
  <c r="B2708" i="1"/>
  <c r="H2708" i="1"/>
  <c r="J2708" i="1"/>
  <c r="B2709" i="1"/>
  <c r="H2709" i="1"/>
  <c r="J2709" i="1"/>
  <c r="B2710" i="1"/>
  <c r="H2710" i="1"/>
  <c r="J2710" i="1"/>
  <c r="B2711" i="1"/>
  <c r="H2711" i="1"/>
  <c r="J2711" i="1"/>
  <c r="B2712" i="1"/>
  <c r="H2712" i="1"/>
  <c r="J2712" i="1"/>
  <c r="B2713" i="1"/>
  <c r="H2713" i="1"/>
  <c r="J2713" i="1"/>
  <c r="B2714" i="1"/>
  <c r="H2714" i="1"/>
  <c r="J2714" i="1"/>
  <c r="B2715" i="1"/>
  <c r="H2715" i="1"/>
  <c r="J2715" i="1"/>
  <c r="B2716" i="1"/>
  <c r="H2716" i="1"/>
  <c r="J2716" i="1"/>
  <c r="B2717" i="1"/>
  <c r="H2717" i="1"/>
  <c r="J2717" i="1"/>
  <c r="B2718" i="1"/>
  <c r="H2718" i="1"/>
  <c r="J2718" i="1"/>
  <c r="B2719" i="1"/>
  <c r="H2719" i="1"/>
  <c r="J2719" i="1"/>
  <c r="B2720" i="1"/>
  <c r="H2720" i="1"/>
  <c r="J2720" i="1"/>
  <c r="B2721" i="1"/>
  <c r="H2721" i="1"/>
  <c r="J2721" i="1"/>
  <c r="B2722" i="1"/>
  <c r="H2722" i="1"/>
  <c r="J2722" i="1"/>
  <c r="B2723" i="1"/>
  <c r="H2723" i="1"/>
  <c r="J2723" i="1"/>
  <c r="B2724" i="1"/>
  <c r="H2724" i="1"/>
  <c r="J2724" i="1"/>
  <c r="B2725" i="1"/>
  <c r="H2725" i="1"/>
  <c r="J2725" i="1"/>
  <c r="B2726" i="1"/>
  <c r="H2726" i="1"/>
  <c r="J2726" i="1"/>
  <c r="B2727" i="1"/>
  <c r="H2727" i="1"/>
  <c r="J2727" i="1"/>
  <c r="B2728" i="1"/>
  <c r="H2728" i="1"/>
  <c r="J2728" i="1"/>
  <c r="B2729" i="1"/>
  <c r="H2729" i="1"/>
  <c r="J2729" i="1"/>
  <c r="B2730" i="1"/>
  <c r="H2730" i="1"/>
  <c r="J2730" i="1"/>
  <c r="B2731" i="1"/>
  <c r="H2731" i="1"/>
  <c r="J2731" i="1"/>
  <c r="B2732" i="1"/>
  <c r="H2732" i="1"/>
  <c r="J2732" i="1"/>
  <c r="B2733" i="1"/>
  <c r="H2733" i="1"/>
  <c r="J2733" i="1"/>
  <c r="B2734" i="1"/>
  <c r="H2734" i="1"/>
  <c r="J2734" i="1"/>
  <c r="B2735" i="1"/>
  <c r="H2735" i="1"/>
  <c r="J2735" i="1"/>
  <c r="B2736" i="1"/>
  <c r="H2736" i="1"/>
  <c r="J2736" i="1"/>
  <c r="B2737" i="1"/>
  <c r="H2737" i="1"/>
  <c r="J2737" i="1"/>
  <c r="B2738" i="1"/>
  <c r="H2738" i="1"/>
  <c r="J2738" i="1"/>
  <c r="B2739" i="1"/>
  <c r="H2739" i="1"/>
  <c r="J2739" i="1"/>
  <c r="B2740" i="1"/>
  <c r="H2740" i="1"/>
  <c r="J2740" i="1"/>
  <c r="B2741" i="1"/>
  <c r="H2741" i="1"/>
  <c r="J2741" i="1"/>
  <c r="B2742" i="1"/>
  <c r="H2742" i="1"/>
  <c r="J2742" i="1"/>
  <c r="B2743" i="1"/>
  <c r="H2743" i="1"/>
  <c r="J2743" i="1"/>
  <c r="B2744" i="1"/>
  <c r="H2744" i="1"/>
  <c r="J2744" i="1"/>
  <c r="B2745" i="1"/>
  <c r="H2745" i="1"/>
  <c r="J2745" i="1"/>
  <c r="B2746" i="1"/>
  <c r="H2746" i="1"/>
  <c r="J2746" i="1"/>
  <c r="B2747" i="1"/>
  <c r="H2747" i="1"/>
  <c r="J2747" i="1"/>
  <c r="B2748" i="1"/>
  <c r="H2748" i="1"/>
  <c r="J2748" i="1"/>
  <c r="B2749" i="1"/>
  <c r="H2749" i="1"/>
  <c r="J2749" i="1"/>
  <c r="B2750" i="1"/>
  <c r="H2750" i="1"/>
  <c r="J2750" i="1"/>
  <c r="B2751" i="1"/>
  <c r="H2751" i="1"/>
  <c r="J2751" i="1"/>
  <c r="B2752" i="1"/>
  <c r="H2752" i="1"/>
  <c r="J2752" i="1"/>
  <c r="B2753" i="1"/>
  <c r="H2753" i="1"/>
  <c r="J2753" i="1"/>
  <c r="B2754" i="1"/>
  <c r="H2754" i="1"/>
  <c r="J2754" i="1"/>
  <c r="B2755" i="1"/>
  <c r="H2755" i="1"/>
  <c r="J2755" i="1"/>
  <c r="B2756" i="1"/>
  <c r="H2756" i="1"/>
  <c r="J2756" i="1"/>
  <c r="B2757" i="1"/>
  <c r="H2757" i="1"/>
  <c r="J2757" i="1"/>
  <c r="B2758" i="1"/>
  <c r="H2758" i="1"/>
  <c r="J2758" i="1"/>
  <c r="B2759" i="1"/>
  <c r="H2759" i="1"/>
  <c r="J2759" i="1"/>
  <c r="B2760" i="1"/>
  <c r="H2760" i="1"/>
  <c r="J2760" i="1"/>
  <c r="B2761" i="1"/>
  <c r="H2761" i="1"/>
  <c r="J2761" i="1"/>
  <c r="B2762" i="1"/>
  <c r="H2762" i="1"/>
  <c r="J2762" i="1"/>
  <c r="B2763" i="1"/>
  <c r="H2763" i="1"/>
  <c r="J2763" i="1"/>
  <c r="B2764" i="1"/>
  <c r="H2764" i="1"/>
  <c r="J2764" i="1"/>
  <c r="B2765" i="1"/>
  <c r="H2765" i="1"/>
  <c r="J2765" i="1"/>
  <c r="B2766" i="1"/>
  <c r="H2766" i="1"/>
  <c r="J2766" i="1"/>
  <c r="B2767" i="1"/>
  <c r="H2767" i="1"/>
  <c r="J2767" i="1"/>
  <c r="B2768" i="1"/>
  <c r="H2768" i="1"/>
  <c r="J2768" i="1"/>
  <c r="B2769" i="1"/>
  <c r="H2769" i="1"/>
  <c r="J2769" i="1"/>
  <c r="B2770" i="1"/>
  <c r="H2770" i="1"/>
  <c r="J2770" i="1"/>
  <c r="B2771" i="1"/>
  <c r="H2771" i="1"/>
  <c r="J2771" i="1"/>
  <c r="B2772" i="1"/>
  <c r="H2772" i="1"/>
  <c r="J2772" i="1"/>
  <c r="B2773" i="1"/>
  <c r="H2773" i="1"/>
  <c r="J2773" i="1"/>
  <c r="B2774" i="1"/>
  <c r="H2774" i="1"/>
  <c r="J2774" i="1"/>
  <c r="B2775" i="1"/>
  <c r="H2775" i="1"/>
  <c r="J2775" i="1"/>
  <c r="B2776" i="1"/>
  <c r="H2776" i="1"/>
  <c r="J2776" i="1"/>
  <c r="B2777" i="1"/>
  <c r="H2777" i="1"/>
  <c r="J2777" i="1"/>
  <c r="B2778" i="1"/>
  <c r="H2778" i="1"/>
  <c r="J2778" i="1"/>
  <c r="B2779" i="1"/>
  <c r="H2779" i="1"/>
  <c r="J2779" i="1"/>
  <c r="B2780" i="1"/>
  <c r="H2780" i="1"/>
  <c r="J2780" i="1"/>
  <c r="B2781" i="1"/>
  <c r="H2781" i="1"/>
  <c r="J2781" i="1"/>
  <c r="B2782" i="1"/>
  <c r="H2782" i="1"/>
  <c r="J2782" i="1"/>
  <c r="B2783" i="1"/>
  <c r="H2783" i="1"/>
  <c r="J2783" i="1"/>
  <c r="B2784" i="1"/>
  <c r="H2784" i="1"/>
  <c r="J2784" i="1"/>
  <c r="B2785" i="1"/>
  <c r="H2785" i="1"/>
  <c r="J2785" i="1"/>
  <c r="B2786" i="1"/>
  <c r="H2786" i="1"/>
  <c r="J2786" i="1"/>
  <c r="B2787" i="1"/>
  <c r="H2787" i="1"/>
  <c r="J2787" i="1"/>
  <c r="B2788" i="1"/>
  <c r="H2788" i="1"/>
  <c r="J2788" i="1"/>
  <c r="B2789" i="1"/>
  <c r="H2789" i="1"/>
  <c r="J2789" i="1"/>
  <c r="B2790" i="1"/>
  <c r="H2790" i="1"/>
  <c r="J2790" i="1"/>
  <c r="B2791" i="1"/>
  <c r="H2791" i="1"/>
  <c r="J2791" i="1"/>
  <c r="B2792" i="1"/>
  <c r="H2792" i="1"/>
  <c r="J2792" i="1"/>
  <c r="B2793" i="1"/>
  <c r="H2793" i="1"/>
  <c r="J2793" i="1"/>
  <c r="B2794" i="1"/>
  <c r="H2794" i="1"/>
  <c r="J2794" i="1"/>
  <c r="B2795" i="1"/>
  <c r="H2795" i="1"/>
  <c r="J2795" i="1"/>
  <c r="B2796" i="1"/>
  <c r="H2796" i="1"/>
  <c r="J2796" i="1"/>
  <c r="B2797" i="1"/>
  <c r="H2797" i="1"/>
  <c r="J2797" i="1"/>
  <c r="B2798" i="1"/>
  <c r="H2798" i="1"/>
  <c r="J2798" i="1"/>
  <c r="B2799" i="1"/>
  <c r="H2799" i="1"/>
  <c r="J2799" i="1"/>
  <c r="B2800" i="1"/>
  <c r="H2800" i="1"/>
  <c r="J2800" i="1"/>
  <c r="B2801" i="1"/>
  <c r="H2801" i="1"/>
  <c r="J2801" i="1"/>
  <c r="B2802" i="1"/>
  <c r="H2802" i="1"/>
  <c r="J2802" i="1"/>
  <c r="B2803" i="1"/>
  <c r="H2803" i="1"/>
  <c r="J2803" i="1"/>
  <c r="B2804" i="1"/>
  <c r="H2804" i="1"/>
  <c r="J2804" i="1"/>
  <c r="B2805" i="1"/>
  <c r="H2805" i="1"/>
  <c r="J2805" i="1"/>
  <c r="B2806" i="1"/>
  <c r="H2806" i="1"/>
  <c r="J2806" i="1"/>
  <c r="B2807" i="1"/>
  <c r="H2807" i="1"/>
  <c r="J2807" i="1"/>
  <c r="B2808" i="1"/>
  <c r="H2808" i="1"/>
  <c r="J2808" i="1"/>
  <c r="B2809" i="1"/>
  <c r="H2809" i="1"/>
  <c r="J2809" i="1"/>
  <c r="B2810" i="1"/>
  <c r="H2810" i="1"/>
  <c r="J2810" i="1"/>
  <c r="B2811" i="1"/>
  <c r="H2811" i="1"/>
  <c r="J2811" i="1"/>
  <c r="B2812" i="1"/>
  <c r="H2812" i="1"/>
  <c r="J2812" i="1"/>
  <c r="B2813" i="1"/>
  <c r="H2813" i="1"/>
  <c r="J2813" i="1"/>
  <c r="B2814" i="1"/>
  <c r="H2814" i="1"/>
  <c r="J2814" i="1"/>
  <c r="B2815" i="1"/>
  <c r="H2815" i="1"/>
  <c r="J2815" i="1"/>
  <c r="B2816" i="1"/>
  <c r="H2816" i="1"/>
  <c r="J2816" i="1"/>
  <c r="B2817" i="1"/>
  <c r="H2817" i="1"/>
  <c r="J2817" i="1"/>
  <c r="B2818" i="1"/>
  <c r="H2818" i="1"/>
  <c r="J2818" i="1"/>
  <c r="B2819" i="1"/>
  <c r="H2819" i="1"/>
  <c r="J2819" i="1"/>
  <c r="B2820" i="1"/>
  <c r="H2820" i="1"/>
  <c r="J2820" i="1"/>
  <c r="B2821" i="1"/>
  <c r="H2821" i="1"/>
  <c r="J2821" i="1"/>
  <c r="B2822" i="1"/>
  <c r="H2822" i="1"/>
  <c r="J2822" i="1"/>
  <c r="B2823" i="1"/>
  <c r="H2823" i="1"/>
  <c r="J2823" i="1"/>
  <c r="B2824" i="1"/>
  <c r="H2824" i="1"/>
  <c r="J2824" i="1"/>
  <c r="B2825" i="1"/>
  <c r="H2825" i="1"/>
  <c r="J2825" i="1"/>
  <c r="B2826" i="1"/>
  <c r="H2826" i="1"/>
  <c r="J2826" i="1"/>
  <c r="B2827" i="1"/>
  <c r="H2827" i="1"/>
  <c r="J2827" i="1"/>
  <c r="B2828" i="1"/>
  <c r="H2828" i="1"/>
  <c r="J2828" i="1"/>
  <c r="B2829" i="1"/>
  <c r="H2829" i="1"/>
  <c r="J2829" i="1"/>
  <c r="B2830" i="1"/>
  <c r="H2830" i="1"/>
  <c r="J2830" i="1"/>
  <c r="B2831" i="1"/>
  <c r="H2831" i="1"/>
  <c r="J2831" i="1"/>
  <c r="B2832" i="1"/>
  <c r="H2832" i="1"/>
  <c r="J2832" i="1"/>
  <c r="B2833" i="1"/>
  <c r="H2833" i="1"/>
  <c r="J2833" i="1"/>
  <c r="B2834" i="1"/>
  <c r="H2834" i="1"/>
  <c r="J2834" i="1"/>
  <c r="B2835" i="1"/>
  <c r="H2835" i="1"/>
  <c r="J2835" i="1"/>
  <c r="B2836" i="1"/>
  <c r="H2836" i="1"/>
  <c r="J2836" i="1"/>
  <c r="B2837" i="1"/>
  <c r="H2837" i="1"/>
  <c r="J2837" i="1"/>
  <c r="B2838" i="1"/>
  <c r="H2838" i="1"/>
  <c r="J2838" i="1"/>
  <c r="B2839" i="1"/>
  <c r="H2839" i="1"/>
  <c r="J2839" i="1"/>
  <c r="B2840" i="1"/>
  <c r="H2840" i="1"/>
  <c r="J2840" i="1"/>
  <c r="B2841" i="1"/>
  <c r="H2841" i="1"/>
  <c r="J2841" i="1"/>
  <c r="B2842" i="1"/>
  <c r="H2842" i="1"/>
  <c r="J2842" i="1"/>
  <c r="B2843" i="1"/>
  <c r="H2843" i="1"/>
  <c r="J2843" i="1"/>
  <c r="B2844" i="1"/>
  <c r="H2844" i="1"/>
  <c r="J2844" i="1"/>
  <c r="B2845" i="1"/>
  <c r="H2845" i="1"/>
  <c r="J2845" i="1"/>
  <c r="B2846" i="1"/>
  <c r="H2846" i="1"/>
  <c r="J2846" i="1"/>
  <c r="B2847" i="1"/>
  <c r="H2847" i="1"/>
  <c r="J2847" i="1"/>
  <c r="B2848" i="1"/>
  <c r="H2848" i="1"/>
  <c r="J2848" i="1"/>
  <c r="B2849" i="1"/>
  <c r="H2849" i="1"/>
  <c r="J2849" i="1"/>
  <c r="B2850" i="1"/>
  <c r="H2850" i="1"/>
  <c r="J2850" i="1"/>
  <c r="B2851" i="1"/>
  <c r="H2851" i="1"/>
  <c r="J2851" i="1"/>
  <c r="B2852" i="1"/>
  <c r="H2852" i="1"/>
  <c r="J2852" i="1"/>
  <c r="B2853" i="1"/>
  <c r="H2853" i="1"/>
  <c r="J2853" i="1"/>
  <c r="B2854" i="1"/>
  <c r="H2854" i="1"/>
  <c r="J2854" i="1"/>
  <c r="B2855" i="1"/>
  <c r="H2855" i="1"/>
  <c r="J2855" i="1"/>
  <c r="B2856" i="1"/>
  <c r="H2856" i="1"/>
  <c r="J2856" i="1"/>
  <c r="B2857" i="1"/>
  <c r="H2857" i="1"/>
  <c r="J2857" i="1"/>
  <c r="B2858" i="1"/>
  <c r="H2858" i="1"/>
  <c r="J2858" i="1"/>
  <c r="B2859" i="1"/>
  <c r="H2859" i="1"/>
  <c r="J2859" i="1"/>
  <c r="B2860" i="1"/>
  <c r="H2860" i="1"/>
  <c r="J2860" i="1"/>
  <c r="B2861" i="1"/>
  <c r="H2861" i="1"/>
  <c r="J2861" i="1"/>
  <c r="B2862" i="1"/>
  <c r="H2862" i="1"/>
  <c r="J2862" i="1"/>
  <c r="B2863" i="1"/>
  <c r="H2863" i="1"/>
  <c r="J2863" i="1"/>
  <c r="B2864" i="1"/>
  <c r="H2864" i="1"/>
  <c r="J2864" i="1"/>
  <c r="B2865" i="1"/>
  <c r="H2865" i="1"/>
  <c r="J2865" i="1"/>
  <c r="B2866" i="1"/>
  <c r="H2866" i="1"/>
  <c r="J2866" i="1"/>
  <c r="B2867" i="1"/>
  <c r="H2867" i="1"/>
  <c r="J2867" i="1"/>
  <c r="B2868" i="1"/>
  <c r="H2868" i="1"/>
  <c r="J2868" i="1"/>
  <c r="B2869" i="1"/>
  <c r="H2869" i="1"/>
  <c r="J2869" i="1"/>
  <c r="B2870" i="1"/>
  <c r="H2870" i="1"/>
  <c r="J2870" i="1"/>
  <c r="B2871" i="1"/>
  <c r="H2871" i="1"/>
  <c r="J2871" i="1"/>
  <c r="B2872" i="1"/>
  <c r="H2872" i="1"/>
  <c r="J2872" i="1"/>
  <c r="B2873" i="1"/>
  <c r="H2873" i="1"/>
  <c r="J2873" i="1"/>
  <c r="B2874" i="1"/>
  <c r="H2874" i="1"/>
  <c r="J2874" i="1"/>
  <c r="B2875" i="1"/>
  <c r="H2875" i="1"/>
  <c r="J2875" i="1"/>
  <c r="B2876" i="1"/>
  <c r="H2876" i="1"/>
  <c r="J2876" i="1"/>
  <c r="B2877" i="1"/>
  <c r="H2877" i="1"/>
  <c r="J2877" i="1"/>
  <c r="B2878" i="1"/>
  <c r="H2878" i="1"/>
  <c r="J2878" i="1"/>
  <c r="B2879" i="1"/>
  <c r="H2879" i="1"/>
  <c r="J2879" i="1"/>
  <c r="B2880" i="1"/>
  <c r="H2880" i="1"/>
  <c r="J2880" i="1"/>
  <c r="B2881" i="1"/>
  <c r="H2881" i="1"/>
  <c r="J2881" i="1"/>
  <c r="B2882" i="1"/>
  <c r="H2882" i="1"/>
  <c r="J2882" i="1"/>
  <c r="B2883" i="1"/>
  <c r="H2883" i="1"/>
  <c r="J2883" i="1"/>
  <c r="B2884" i="1"/>
  <c r="H2884" i="1"/>
  <c r="J2884" i="1"/>
  <c r="B2885" i="1"/>
  <c r="H2885" i="1"/>
  <c r="J2885" i="1"/>
  <c r="B2886" i="1"/>
  <c r="H2886" i="1"/>
  <c r="J2886" i="1"/>
  <c r="B2887" i="1"/>
  <c r="H2887" i="1"/>
  <c r="J2887" i="1"/>
  <c r="B2888" i="1"/>
  <c r="H2888" i="1"/>
  <c r="J2888" i="1"/>
  <c r="B2889" i="1"/>
  <c r="H2889" i="1"/>
  <c r="J2889" i="1"/>
  <c r="B2890" i="1"/>
  <c r="H2890" i="1"/>
  <c r="J2890" i="1"/>
  <c r="B2891" i="1"/>
  <c r="H2891" i="1"/>
  <c r="J2891" i="1"/>
  <c r="B2892" i="1"/>
  <c r="H2892" i="1"/>
  <c r="J2892" i="1"/>
  <c r="B2893" i="1"/>
  <c r="H2893" i="1"/>
  <c r="J2893" i="1"/>
  <c r="B2894" i="1"/>
  <c r="H2894" i="1"/>
  <c r="J2894" i="1"/>
  <c r="B2895" i="1"/>
  <c r="H2895" i="1"/>
  <c r="J2895" i="1"/>
  <c r="B2896" i="1"/>
  <c r="H2896" i="1"/>
  <c r="J2896" i="1"/>
  <c r="B2897" i="1"/>
  <c r="H2897" i="1"/>
  <c r="J2897" i="1"/>
  <c r="B2898" i="1"/>
  <c r="H2898" i="1"/>
  <c r="J2898" i="1"/>
  <c r="B2899" i="1"/>
  <c r="H2899" i="1"/>
  <c r="J2899" i="1"/>
  <c r="B2900" i="1"/>
  <c r="H2900" i="1"/>
  <c r="J2900" i="1"/>
  <c r="B2901" i="1"/>
  <c r="H2901" i="1"/>
  <c r="J2901" i="1"/>
  <c r="B2902" i="1"/>
  <c r="H2902" i="1"/>
  <c r="J2902" i="1"/>
  <c r="B2903" i="1"/>
  <c r="H2903" i="1"/>
  <c r="J2903" i="1"/>
  <c r="B2904" i="1"/>
  <c r="H2904" i="1"/>
  <c r="J2904" i="1"/>
  <c r="B2905" i="1"/>
  <c r="H2905" i="1"/>
  <c r="J2905" i="1"/>
  <c r="B2906" i="1"/>
  <c r="H2906" i="1"/>
  <c r="J2906" i="1"/>
  <c r="B2907" i="1"/>
  <c r="H2907" i="1"/>
  <c r="J2907" i="1"/>
  <c r="B2908" i="1"/>
  <c r="H2908" i="1"/>
  <c r="J2908" i="1"/>
  <c r="B2909" i="1"/>
  <c r="H2909" i="1"/>
  <c r="J2909" i="1"/>
  <c r="B2910" i="1"/>
  <c r="H2910" i="1"/>
  <c r="J2910" i="1"/>
  <c r="B2911" i="1"/>
  <c r="H2911" i="1"/>
  <c r="J2911" i="1"/>
  <c r="B2912" i="1"/>
  <c r="H2912" i="1"/>
  <c r="J2912" i="1"/>
  <c r="B2913" i="1"/>
  <c r="H2913" i="1"/>
  <c r="J2913" i="1"/>
  <c r="B2914" i="1"/>
  <c r="H2914" i="1"/>
  <c r="J2914" i="1"/>
  <c r="B2915" i="1"/>
  <c r="H2915" i="1"/>
  <c r="J2915" i="1"/>
  <c r="B2916" i="1"/>
  <c r="H2916" i="1"/>
  <c r="J2916" i="1"/>
  <c r="B2917" i="1"/>
  <c r="H2917" i="1"/>
  <c r="J2917" i="1"/>
  <c r="B2918" i="1"/>
  <c r="H2918" i="1"/>
  <c r="J2918" i="1"/>
  <c r="B2919" i="1"/>
  <c r="H2919" i="1"/>
  <c r="J2919" i="1"/>
  <c r="B2920" i="1"/>
  <c r="H2920" i="1"/>
  <c r="J2920" i="1"/>
  <c r="B2921" i="1"/>
  <c r="H2921" i="1"/>
  <c r="J2921" i="1"/>
  <c r="B2922" i="1"/>
  <c r="H2922" i="1"/>
  <c r="J2922" i="1"/>
  <c r="B2923" i="1"/>
  <c r="H2923" i="1"/>
  <c r="J2923" i="1"/>
  <c r="B2924" i="1"/>
  <c r="H2924" i="1"/>
  <c r="J2924" i="1"/>
  <c r="B2925" i="1"/>
  <c r="H2925" i="1"/>
  <c r="J2925" i="1"/>
  <c r="B2926" i="1"/>
  <c r="H2926" i="1"/>
  <c r="J2926" i="1"/>
  <c r="B2927" i="1"/>
  <c r="H2927" i="1"/>
  <c r="J2927" i="1"/>
  <c r="B2928" i="1"/>
  <c r="H2928" i="1"/>
  <c r="J2928" i="1"/>
  <c r="B2929" i="1"/>
  <c r="H2929" i="1"/>
  <c r="J2929" i="1"/>
  <c r="B2930" i="1"/>
  <c r="H2930" i="1"/>
  <c r="J2930" i="1"/>
  <c r="B2931" i="1"/>
  <c r="H2931" i="1"/>
  <c r="J2931" i="1"/>
  <c r="B2932" i="1"/>
  <c r="H2932" i="1"/>
  <c r="J2932" i="1"/>
  <c r="B2933" i="1"/>
  <c r="H2933" i="1"/>
  <c r="J2933" i="1"/>
  <c r="B2934" i="1"/>
  <c r="H2934" i="1"/>
  <c r="J2934" i="1"/>
  <c r="B2935" i="1"/>
  <c r="H2935" i="1"/>
  <c r="J2935" i="1"/>
  <c r="B2936" i="1"/>
  <c r="H2936" i="1"/>
  <c r="J2936" i="1"/>
  <c r="B2937" i="1"/>
  <c r="H2937" i="1"/>
  <c r="J2937" i="1"/>
  <c r="B2938" i="1"/>
  <c r="H2938" i="1"/>
  <c r="J2938" i="1"/>
  <c r="B2939" i="1"/>
  <c r="H2939" i="1"/>
  <c r="J2939" i="1"/>
  <c r="B2940" i="1"/>
  <c r="H2940" i="1"/>
  <c r="J2940" i="1"/>
  <c r="B2941" i="1"/>
  <c r="H2941" i="1"/>
  <c r="J2941" i="1"/>
  <c r="B2942" i="1"/>
  <c r="H2942" i="1"/>
  <c r="J2942" i="1"/>
  <c r="B2943" i="1"/>
  <c r="H2943" i="1"/>
  <c r="J2943" i="1"/>
  <c r="B2944" i="1"/>
  <c r="H2944" i="1"/>
  <c r="J2944" i="1"/>
  <c r="B2945" i="1"/>
  <c r="H2945" i="1"/>
  <c r="J2945" i="1"/>
  <c r="B2946" i="1"/>
  <c r="H2946" i="1"/>
  <c r="J2946" i="1"/>
  <c r="B2947" i="1"/>
  <c r="H2947" i="1"/>
  <c r="J2947" i="1"/>
  <c r="B2948" i="1"/>
  <c r="H2948" i="1"/>
  <c r="J2948" i="1"/>
  <c r="B2949" i="1"/>
  <c r="H2949" i="1"/>
  <c r="J2949" i="1"/>
  <c r="B2950" i="1"/>
  <c r="H2950" i="1"/>
  <c r="J2950" i="1"/>
  <c r="B2951" i="1"/>
  <c r="H2951" i="1"/>
  <c r="J2951" i="1"/>
  <c r="B2952" i="1"/>
  <c r="H2952" i="1"/>
  <c r="J2952" i="1"/>
  <c r="B2953" i="1"/>
  <c r="H2953" i="1"/>
  <c r="J2953" i="1"/>
  <c r="B2954" i="1"/>
  <c r="H2954" i="1"/>
  <c r="J2954" i="1"/>
  <c r="B2955" i="1"/>
  <c r="H2955" i="1"/>
  <c r="J2955" i="1"/>
  <c r="B2956" i="1"/>
  <c r="H2956" i="1"/>
  <c r="J2956" i="1"/>
  <c r="B2957" i="1"/>
  <c r="H2957" i="1"/>
  <c r="J2957" i="1"/>
  <c r="B2958" i="1"/>
  <c r="H2958" i="1"/>
  <c r="J2958" i="1"/>
  <c r="B2959" i="1"/>
  <c r="H2959" i="1"/>
  <c r="J2959" i="1"/>
  <c r="B2960" i="1"/>
  <c r="H2960" i="1"/>
  <c r="J2960" i="1"/>
  <c r="B2961" i="1"/>
  <c r="H2961" i="1"/>
  <c r="J2961" i="1"/>
  <c r="B2962" i="1"/>
  <c r="H2962" i="1"/>
  <c r="J2962" i="1"/>
  <c r="B2963" i="1"/>
  <c r="H2963" i="1"/>
  <c r="J2963" i="1"/>
  <c r="B2964" i="1"/>
  <c r="H2964" i="1"/>
  <c r="J2964" i="1"/>
  <c r="B2965" i="1"/>
  <c r="H2965" i="1"/>
  <c r="J2965" i="1"/>
  <c r="B2966" i="1"/>
  <c r="H2966" i="1"/>
  <c r="J2966" i="1"/>
  <c r="B2967" i="1"/>
  <c r="H2967" i="1"/>
  <c r="J2967" i="1"/>
  <c r="B2968" i="1"/>
  <c r="H2968" i="1"/>
  <c r="J2968" i="1"/>
  <c r="B2969" i="1"/>
  <c r="H2969" i="1"/>
  <c r="J2969" i="1"/>
  <c r="B2970" i="1"/>
  <c r="H2970" i="1"/>
  <c r="J2970" i="1"/>
  <c r="B2971" i="1"/>
  <c r="H2971" i="1"/>
  <c r="J2971" i="1"/>
  <c r="B2972" i="1"/>
  <c r="H2972" i="1"/>
  <c r="J2972" i="1"/>
  <c r="B2973" i="1"/>
  <c r="H2973" i="1"/>
  <c r="J2973" i="1"/>
  <c r="B2974" i="1"/>
  <c r="H2974" i="1"/>
  <c r="J2974" i="1"/>
  <c r="B2975" i="1"/>
  <c r="H2975" i="1"/>
  <c r="J2975" i="1"/>
  <c r="B2976" i="1"/>
  <c r="H2976" i="1"/>
  <c r="J2976" i="1"/>
  <c r="B2977" i="1"/>
  <c r="H2977" i="1"/>
  <c r="J2977" i="1"/>
  <c r="B2978" i="1"/>
  <c r="H2978" i="1"/>
  <c r="J2978" i="1"/>
  <c r="B2979" i="1"/>
  <c r="H2979" i="1"/>
  <c r="J2979" i="1"/>
  <c r="B2980" i="1"/>
  <c r="H2980" i="1"/>
  <c r="J2980" i="1"/>
  <c r="B2981" i="1"/>
  <c r="H2981" i="1"/>
  <c r="J2981" i="1"/>
  <c r="B2982" i="1"/>
  <c r="H2982" i="1"/>
  <c r="J2982" i="1"/>
  <c r="B2983" i="1"/>
  <c r="H2983" i="1"/>
  <c r="J2983" i="1"/>
  <c r="B2984" i="1"/>
  <c r="H2984" i="1"/>
  <c r="J2984" i="1"/>
  <c r="B2985" i="1"/>
  <c r="H2985" i="1"/>
  <c r="J2985" i="1"/>
  <c r="B2986" i="1"/>
  <c r="H2986" i="1"/>
  <c r="J2986" i="1"/>
  <c r="B2987" i="1"/>
  <c r="H2987" i="1"/>
  <c r="J2987" i="1"/>
  <c r="B2988" i="1"/>
  <c r="H2988" i="1"/>
  <c r="J2988" i="1"/>
  <c r="B2989" i="1"/>
  <c r="H2989" i="1"/>
  <c r="J2989" i="1"/>
  <c r="B2990" i="1"/>
  <c r="H2990" i="1"/>
  <c r="J2990" i="1"/>
  <c r="B2991" i="1"/>
  <c r="H2991" i="1"/>
  <c r="J2991" i="1"/>
  <c r="B2992" i="1"/>
  <c r="H2992" i="1"/>
  <c r="J2992" i="1"/>
  <c r="B2993" i="1"/>
  <c r="H2993" i="1"/>
  <c r="J2993" i="1"/>
  <c r="B2994" i="1"/>
  <c r="H2994" i="1"/>
  <c r="J2994" i="1"/>
  <c r="B2995" i="1"/>
  <c r="H2995" i="1"/>
  <c r="J2995" i="1"/>
  <c r="B2996" i="1"/>
  <c r="H2996" i="1"/>
  <c r="J2996" i="1"/>
  <c r="B2997" i="1"/>
  <c r="H2997" i="1"/>
  <c r="J2997" i="1"/>
  <c r="B2998" i="1"/>
  <c r="H2998" i="1"/>
  <c r="J2998" i="1"/>
  <c r="B2999" i="1"/>
  <c r="H2999" i="1"/>
  <c r="J2999" i="1"/>
  <c r="B3000" i="1"/>
  <c r="H3000" i="1"/>
  <c r="J3000" i="1"/>
  <c r="B3001" i="1"/>
  <c r="H3001" i="1"/>
  <c r="J3001" i="1"/>
  <c r="B3002" i="1"/>
  <c r="H3002" i="1"/>
  <c r="J3002" i="1"/>
  <c r="B3003" i="1"/>
  <c r="H3003" i="1"/>
  <c r="J3003" i="1"/>
  <c r="B3004" i="1"/>
  <c r="H3004" i="1"/>
  <c r="J3004" i="1"/>
  <c r="B3005" i="1"/>
  <c r="H3005" i="1"/>
  <c r="J3005" i="1"/>
  <c r="B3006" i="1"/>
  <c r="H3006" i="1"/>
  <c r="J3006" i="1"/>
  <c r="B3007" i="1"/>
  <c r="H3007" i="1"/>
  <c r="J3007" i="1"/>
  <c r="B3008" i="1"/>
  <c r="H3008" i="1"/>
  <c r="J3008" i="1"/>
  <c r="B3009" i="1"/>
  <c r="H3009" i="1"/>
  <c r="J3009" i="1"/>
  <c r="B3010" i="1"/>
  <c r="H3010" i="1"/>
  <c r="J3010" i="1"/>
  <c r="B3011" i="1"/>
  <c r="H3011" i="1"/>
  <c r="J3011" i="1"/>
  <c r="B3012" i="1"/>
  <c r="H3012" i="1"/>
  <c r="J3012" i="1"/>
  <c r="B3013" i="1"/>
  <c r="H3013" i="1"/>
  <c r="J3013" i="1"/>
  <c r="B3014" i="1"/>
  <c r="H3014" i="1"/>
  <c r="J3014" i="1"/>
  <c r="B3015" i="1"/>
  <c r="H3015" i="1"/>
  <c r="J3015" i="1"/>
  <c r="B3016" i="1"/>
  <c r="H3016" i="1"/>
  <c r="J3016" i="1"/>
  <c r="B3017" i="1"/>
  <c r="H3017" i="1"/>
  <c r="J3017" i="1"/>
  <c r="B3018" i="1"/>
  <c r="H3018" i="1"/>
  <c r="J3018" i="1"/>
  <c r="B3019" i="1"/>
  <c r="H3019" i="1"/>
  <c r="J3019" i="1"/>
  <c r="B3020" i="1"/>
  <c r="H3020" i="1"/>
  <c r="J3020" i="1"/>
  <c r="B3021" i="1"/>
  <c r="H3021" i="1"/>
  <c r="J3021" i="1"/>
  <c r="B3022" i="1"/>
  <c r="H3022" i="1"/>
  <c r="J3022" i="1"/>
  <c r="B3023" i="1"/>
  <c r="H3023" i="1"/>
  <c r="J3023" i="1"/>
  <c r="B3024" i="1"/>
  <c r="H3024" i="1"/>
  <c r="J3024" i="1"/>
  <c r="B3025" i="1"/>
  <c r="H3025" i="1"/>
  <c r="J3025" i="1"/>
  <c r="B3026" i="1"/>
  <c r="H3026" i="1"/>
  <c r="J3026" i="1"/>
  <c r="B3027" i="1"/>
  <c r="H3027" i="1"/>
  <c r="J3027" i="1"/>
  <c r="B3028" i="1"/>
  <c r="H3028" i="1"/>
  <c r="J3028" i="1"/>
  <c r="B3029" i="1"/>
  <c r="H3029" i="1"/>
  <c r="J3029" i="1"/>
  <c r="B3030" i="1"/>
  <c r="H3030" i="1"/>
  <c r="J3030" i="1"/>
  <c r="B3031" i="1"/>
  <c r="H3031" i="1"/>
  <c r="J3031" i="1"/>
  <c r="B3032" i="1"/>
  <c r="H3032" i="1"/>
  <c r="J3032" i="1"/>
  <c r="B3033" i="1"/>
  <c r="H3033" i="1"/>
  <c r="J3033" i="1"/>
  <c r="B3034" i="1"/>
  <c r="H3034" i="1"/>
  <c r="J3034" i="1"/>
  <c r="B3035" i="1"/>
  <c r="H3035" i="1"/>
  <c r="J3035" i="1"/>
  <c r="B3036" i="1"/>
  <c r="H3036" i="1"/>
  <c r="J3036" i="1"/>
  <c r="B3037" i="1"/>
  <c r="H3037" i="1"/>
  <c r="J3037" i="1"/>
  <c r="B3038" i="1"/>
  <c r="H3038" i="1"/>
  <c r="J3038" i="1"/>
  <c r="B3039" i="1"/>
  <c r="H3039" i="1"/>
  <c r="J3039" i="1"/>
  <c r="B3040" i="1"/>
  <c r="H3040" i="1"/>
  <c r="J3040" i="1"/>
  <c r="B3041" i="1"/>
  <c r="H3041" i="1"/>
  <c r="J3041" i="1"/>
  <c r="B3042" i="1"/>
  <c r="H3042" i="1"/>
  <c r="J3042" i="1"/>
  <c r="B3043" i="1"/>
  <c r="H3043" i="1"/>
  <c r="J3043" i="1"/>
  <c r="B3044" i="1"/>
  <c r="H3044" i="1"/>
  <c r="J3044" i="1"/>
  <c r="B3045" i="1"/>
  <c r="H3045" i="1"/>
  <c r="J3045" i="1"/>
  <c r="B3046" i="1"/>
  <c r="H3046" i="1"/>
  <c r="J3046" i="1"/>
  <c r="B3047" i="1"/>
  <c r="H3047" i="1"/>
  <c r="J3047" i="1"/>
  <c r="B3048" i="1"/>
  <c r="H3048" i="1"/>
  <c r="J3048" i="1"/>
  <c r="B3049" i="1"/>
  <c r="H3049" i="1"/>
  <c r="J3049" i="1"/>
  <c r="B3050" i="1"/>
  <c r="H3050" i="1"/>
  <c r="J3050" i="1"/>
  <c r="B3051" i="1"/>
  <c r="H3051" i="1"/>
  <c r="J3051" i="1"/>
  <c r="B3052" i="1"/>
  <c r="H3052" i="1"/>
  <c r="J3052" i="1"/>
  <c r="B3053" i="1"/>
  <c r="H3053" i="1"/>
  <c r="J3053" i="1"/>
  <c r="B3054" i="1"/>
  <c r="H3054" i="1"/>
  <c r="J3054" i="1"/>
  <c r="B3055" i="1"/>
  <c r="H3055" i="1"/>
  <c r="J3055" i="1"/>
  <c r="B3056" i="1"/>
  <c r="H3056" i="1"/>
  <c r="J3056" i="1"/>
  <c r="B3057" i="1"/>
  <c r="H3057" i="1"/>
  <c r="J3057" i="1"/>
  <c r="B3058" i="1"/>
  <c r="H3058" i="1"/>
  <c r="J3058" i="1"/>
  <c r="B3059" i="1"/>
  <c r="H3059" i="1"/>
  <c r="J3059" i="1"/>
  <c r="B3060" i="1"/>
  <c r="H3060" i="1"/>
  <c r="J3060" i="1"/>
  <c r="B3061" i="1"/>
  <c r="H3061" i="1"/>
  <c r="J3061" i="1"/>
  <c r="B3062" i="1"/>
  <c r="H3062" i="1"/>
  <c r="J3062" i="1"/>
  <c r="B3063" i="1"/>
  <c r="H3063" i="1"/>
  <c r="J3063" i="1"/>
  <c r="B3064" i="1"/>
  <c r="H3064" i="1"/>
  <c r="J3064" i="1"/>
  <c r="B3065" i="1"/>
  <c r="H3065" i="1"/>
  <c r="J3065" i="1"/>
  <c r="B3066" i="1"/>
  <c r="H3066" i="1"/>
  <c r="J3066" i="1"/>
  <c r="B3067" i="1"/>
  <c r="H3067" i="1"/>
  <c r="J3067" i="1"/>
  <c r="B3068" i="1"/>
  <c r="H3068" i="1"/>
  <c r="J3068" i="1"/>
  <c r="B3069" i="1"/>
  <c r="H3069" i="1"/>
  <c r="J3069" i="1"/>
  <c r="B3070" i="1"/>
  <c r="H3070" i="1"/>
  <c r="J3070" i="1"/>
  <c r="B3071" i="1"/>
  <c r="H3071" i="1"/>
  <c r="J3071" i="1"/>
  <c r="B3072" i="1"/>
  <c r="H3072" i="1"/>
  <c r="J3072" i="1"/>
  <c r="B3073" i="1"/>
  <c r="H3073" i="1"/>
  <c r="J3073" i="1"/>
  <c r="B3074" i="1"/>
  <c r="H3074" i="1"/>
  <c r="J3074" i="1"/>
  <c r="B3075" i="1"/>
  <c r="H3075" i="1"/>
  <c r="J3075" i="1"/>
  <c r="B3076" i="1"/>
  <c r="H3076" i="1"/>
  <c r="J3076" i="1"/>
  <c r="B3077" i="1"/>
  <c r="H3077" i="1"/>
  <c r="J3077" i="1"/>
  <c r="B3078" i="1"/>
  <c r="H3078" i="1"/>
  <c r="J3078" i="1"/>
  <c r="B3079" i="1"/>
  <c r="H3079" i="1"/>
  <c r="J3079" i="1"/>
  <c r="B3080" i="1"/>
  <c r="H3080" i="1"/>
  <c r="J3080" i="1"/>
  <c r="B3081" i="1"/>
  <c r="H3081" i="1"/>
  <c r="J3081" i="1"/>
  <c r="B3082" i="1"/>
  <c r="H3082" i="1"/>
  <c r="J3082" i="1"/>
  <c r="B3083" i="1"/>
  <c r="H3083" i="1"/>
  <c r="J3083" i="1"/>
  <c r="B3084" i="1"/>
  <c r="H3084" i="1"/>
  <c r="J3084" i="1"/>
  <c r="B3085" i="1"/>
  <c r="H3085" i="1"/>
  <c r="J3085" i="1"/>
  <c r="B3086" i="1"/>
  <c r="H3086" i="1"/>
  <c r="J3086" i="1"/>
  <c r="B3087" i="1"/>
  <c r="H3087" i="1"/>
  <c r="J3087" i="1"/>
  <c r="B3088" i="1"/>
  <c r="H3088" i="1"/>
  <c r="J3088" i="1"/>
  <c r="B3089" i="1"/>
  <c r="H3089" i="1"/>
  <c r="J3089" i="1"/>
  <c r="B3090" i="1"/>
  <c r="H3090" i="1"/>
  <c r="J3090" i="1"/>
  <c r="B3091" i="1"/>
  <c r="H3091" i="1"/>
  <c r="J3091" i="1"/>
  <c r="B3092" i="1"/>
  <c r="H3092" i="1"/>
  <c r="J3092" i="1"/>
  <c r="B3093" i="1"/>
  <c r="H3093" i="1"/>
  <c r="J3093" i="1"/>
  <c r="B3094" i="1"/>
  <c r="H3094" i="1"/>
  <c r="J3094" i="1"/>
  <c r="B3095" i="1"/>
  <c r="H3095" i="1"/>
  <c r="J3095" i="1"/>
  <c r="B3096" i="1"/>
  <c r="H3096" i="1"/>
  <c r="J3096" i="1"/>
  <c r="B3097" i="1"/>
  <c r="H3097" i="1"/>
  <c r="J3097" i="1"/>
  <c r="B3098" i="1"/>
  <c r="H3098" i="1"/>
  <c r="J3098" i="1"/>
  <c r="B3099" i="1"/>
  <c r="H3099" i="1"/>
  <c r="J3099" i="1"/>
  <c r="B3100" i="1"/>
  <c r="H3100" i="1"/>
  <c r="J3100" i="1"/>
  <c r="B3101" i="1"/>
  <c r="H3101" i="1"/>
  <c r="J3101" i="1"/>
  <c r="B3102" i="1"/>
  <c r="H3102" i="1"/>
  <c r="J3102" i="1"/>
  <c r="B3103" i="1"/>
  <c r="H3103" i="1"/>
  <c r="J3103" i="1"/>
  <c r="B3104" i="1"/>
  <c r="H3104" i="1"/>
  <c r="J3104" i="1"/>
  <c r="B3105" i="1"/>
  <c r="H3105" i="1"/>
  <c r="J3105" i="1"/>
  <c r="B3106" i="1"/>
  <c r="H3106" i="1"/>
  <c r="J3106" i="1"/>
  <c r="B3107" i="1"/>
  <c r="H3107" i="1"/>
  <c r="J3107" i="1"/>
  <c r="B3108" i="1"/>
  <c r="H3108" i="1"/>
  <c r="J3108" i="1"/>
  <c r="B3109" i="1"/>
  <c r="H3109" i="1"/>
  <c r="J3109" i="1"/>
  <c r="B3110" i="1"/>
  <c r="H3110" i="1"/>
  <c r="J3110" i="1"/>
  <c r="B3111" i="1"/>
  <c r="H3111" i="1"/>
  <c r="J3111" i="1"/>
  <c r="B3112" i="1"/>
  <c r="H3112" i="1"/>
  <c r="J3112" i="1"/>
  <c r="B3113" i="1"/>
  <c r="H3113" i="1"/>
  <c r="J3113" i="1"/>
  <c r="B3114" i="1"/>
  <c r="H3114" i="1"/>
  <c r="J3114" i="1"/>
  <c r="B3115" i="1"/>
  <c r="H3115" i="1"/>
  <c r="J3115" i="1"/>
  <c r="B3116" i="1"/>
  <c r="H3116" i="1"/>
  <c r="J3116" i="1"/>
  <c r="B3117" i="1"/>
  <c r="H3117" i="1"/>
  <c r="J3117" i="1"/>
  <c r="B3118" i="1"/>
  <c r="H3118" i="1"/>
  <c r="J3118" i="1"/>
  <c r="B3119" i="1"/>
  <c r="H3119" i="1"/>
  <c r="J3119" i="1"/>
  <c r="B3120" i="1"/>
  <c r="H3120" i="1"/>
  <c r="J3120" i="1"/>
  <c r="B3121" i="1"/>
  <c r="H3121" i="1"/>
  <c r="J3121" i="1"/>
  <c r="B3122" i="1"/>
  <c r="H3122" i="1"/>
  <c r="J3122" i="1"/>
  <c r="B3123" i="1"/>
  <c r="H3123" i="1"/>
  <c r="J3123" i="1"/>
  <c r="B3124" i="1"/>
  <c r="H3124" i="1"/>
  <c r="J3124" i="1"/>
  <c r="B3125" i="1"/>
  <c r="H3125" i="1"/>
  <c r="J3125" i="1"/>
  <c r="B3126" i="1"/>
  <c r="H3126" i="1"/>
  <c r="J3126" i="1"/>
  <c r="B3127" i="1"/>
  <c r="H3127" i="1"/>
  <c r="J3127" i="1"/>
  <c r="B3128" i="1"/>
  <c r="H3128" i="1"/>
  <c r="J3128" i="1"/>
  <c r="B3129" i="1"/>
  <c r="H3129" i="1"/>
  <c r="J3129" i="1"/>
  <c r="B3130" i="1"/>
  <c r="H3130" i="1"/>
  <c r="J3130" i="1"/>
  <c r="B3131" i="1"/>
  <c r="H3131" i="1"/>
  <c r="J3131" i="1"/>
  <c r="B3132" i="1"/>
  <c r="H3132" i="1"/>
  <c r="J3132" i="1"/>
  <c r="B3133" i="1"/>
  <c r="H3133" i="1"/>
  <c r="J3133" i="1"/>
  <c r="B3134" i="1"/>
  <c r="H3134" i="1"/>
  <c r="J3134" i="1"/>
  <c r="B3135" i="1"/>
  <c r="H3135" i="1"/>
  <c r="J3135" i="1"/>
  <c r="B3136" i="1"/>
  <c r="H3136" i="1"/>
  <c r="J3136" i="1"/>
  <c r="B3137" i="1"/>
  <c r="H3137" i="1"/>
  <c r="J3137" i="1"/>
  <c r="B3138" i="1"/>
  <c r="H3138" i="1"/>
  <c r="J3138" i="1"/>
  <c r="B3139" i="1"/>
  <c r="H3139" i="1"/>
  <c r="J3139" i="1"/>
  <c r="B3140" i="1"/>
  <c r="H3140" i="1"/>
  <c r="J3140" i="1"/>
  <c r="B3141" i="1"/>
  <c r="H3141" i="1"/>
  <c r="J3141" i="1"/>
  <c r="B3142" i="1"/>
  <c r="H3142" i="1"/>
  <c r="J3142" i="1"/>
  <c r="B3143" i="1"/>
  <c r="H3143" i="1"/>
  <c r="J3143" i="1"/>
  <c r="B3144" i="1"/>
  <c r="H3144" i="1"/>
  <c r="J3144" i="1"/>
  <c r="B3145" i="1"/>
  <c r="H3145" i="1"/>
  <c r="J3145" i="1"/>
  <c r="B3146" i="1"/>
  <c r="H3146" i="1"/>
  <c r="J3146" i="1"/>
  <c r="B3147" i="1"/>
  <c r="H3147" i="1"/>
  <c r="J3147" i="1"/>
  <c r="B3148" i="1"/>
  <c r="H3148" i="1"/>
  <c r="J3148" i="1"/>
  <c r="B3149" i="1"/>
  <c r="H3149" i="1"/>
  <c r="J3149" i="1"/>
  <c r="B3150" i="1"/>
  <c r="H3150" i="1"/>
  <c r="J3150" i="1"/>
  <c r="B3151" i="1"/>
  <c r="H3151" i="1"/>
  <c r="J3151" i="1"/>
  <c r="B3152" i="1"/>
  <c r="H3152" i="1"/>
  <c r="J3152" i="1"/>
  <c r="B3153" i="1"/>
  <c r="H3153" i="1"/>
  <c r="J3153" i="1"/>
  <c r="B3154" i="1"/>
  <c r="H3154" i="1"/>
  <c r="J3154" i="1"/>
  <c r="B3155" i="1"/>
  <c r="H3155" i="1"/>
  <c r="J3155" i="1"/>
  <c r="B3156" i="1"/>
  <c r="H3156" i="1"/>
  <c r="J3156" i="1"/>
  <c r="B3157" i="1"/>
  <c r="H3157" i="1"/>
  <c r="J3157" i="1"/>
  <c r="B3158" i="1"/>
  <c r="H3158" i="1"/>
  <c r="J3158" i="1"/>
  <c r="B3159" i="1"/>
  <c r="H3159" i="1"/>
  <c r="J3159" i="1"/>
  <c r="B3160" i="1"/>
  <c r="H3160" i="1"/>
  <c r="J3160" i="1"/>
  <c r="B3161" i="1"/>
  <c r="H3161" i="1"/>
  <c r="J3161" i="1"/>
  <c r="B3162" i="1"/>
  <c r="H3162" i="1"/>
  <c r="J3162" i="1"/>
  <c r="B3163" i="1"/>
  <c r="H3163" i="1"/>
  <c r="J3163" i="1"/>
  <c r="B3164" i="1"/>
  <c r="H3164" i="1"/>
  <c r="J3164" i="1"/>
  <c r="B3165" i="1"/>
  <c r="H3165" i="1"/>
  <c r="J3165" i="1"/>
  <c r="B3166" i="1"/>
  <c r="H3166" i="1"/>
  <c r="J3166" i="1"/>
  <c r="B3167" i="1"/>
  <c r="H3167" i="1"/>
  <c r="J3167" i="1"/>
  <c r="B3168" i="1"/>
  <c r="H3168" i="1"/>
  <c r="J3168" i="1"/>
  <c r="B3169" i="1"/>
  <c r="H3169" i="1"/>
  <c r="J3169" i="1"/>
  <c r="B3170" i="1"/>
  <c r="H3170" i="1"/>
  <c r="J3170" i="1"/>
  <c r="B3171" i="1"/>
  <c r="H3171" i="1"/>
  <c r="J3171" i="1"/>
  <c r="B3172" i="1"/>
  <c r="H3172" i="1"/>
  <c r="J3172" i="1"/>
  <c r="B3173" i="1"/>
  <c r="H3173" i="1"/>
  <c r="J3173" i="1"/>
  <c r="B3174" i="1"/>
  <c r="H3174" i="1"/>
  <c r="J3174" i="1"/>
  <c r="B3175" i="1"/>
  <c r="H3175" i="1"/>
  <c r="J3175" i="1"/>
  <c r="B3176" i="1"/>
  <c r="H3176" i="1"/>
  <c r="J3176" i="1"/>
  <c r="B3177" i="1"/>
  <c r="H3177" i="1"/>
  <c r="J3177" i="1"/>
  <c r="B3178" i="1"/>
  <c r="H3178" i="1"/>
  <c r="J3178" i="1"/>
  <c r="B3179" i="1"/>
  <c r="H3179" i="1"/>
  <c r="J3179" i="1"/>
  <c r="B3180" i="1"/>
  <c r="H3180" i="1"/>
  <c r="J3180" i="1"/>
  <c r="B3181" i="1"/>
  <c r="H3181" i="1"/>
  <c r="J3181" i="1"/>
  <c r="B3182" i="1"/>
  <c r="H3182" i="1"/>
  <c r="J3182" i="1"/>
  <c r="B3183" i="1"/>
  <c r="H3183" i="1"/>
  <c r="J3183" i="1"/>
  <c r="B3184" i="1"/>
  <c r="H3184" i="1"/>
  <c r="J3184" i="1"/>
  <c r="B3185" i="1"/>
  <c r="H3185" i="1"/>
  <c r="J3185" i="1"/>
  <c r="B3186" i="1"/>
  <c r="H3186" i="1"/>
  <c r="J3186" i="1"/>
  <c r="B3187" i="1"/>
  <c r="H3187" i="1"/>
  <c r="J3187" i="1"/>
  <c r="B3188" i="1"/>
  <c r="H3188" i="1"/>
  <c r="J3188" i="1"/>
  <c r="B3189" i="1"/>
  <c r="H3189" i="1"/>
  <c r="J3189" i="1"/>
  <c r="B3190" i="1"/>
  <c r="H3190" i="1"/>
  <c r="J3190" i="1"/>
  <c r="B3191" i="1"/>
  <c r="H3191" i="1"/>
  <c r="J3191" i="1"/>
  <c r="B3192" i="1"/>
  <c r="H3192" i="1"/>
  <c r="J3192" i="1"/>
  <c r="B3193" i="1"/>
  <c r="H3193" i="1"/>
  <c r="J3193" i="1"/>
  <c r="B3194" i="1"/>
  <c r="H3194" i="1"/>
  <c r="J3194" i="1"/>
  <c r="B3195" i="1"/>
  <c r="H3195" i="1"/>
  <c r="J3195" i="1"/>
  <c r="B3196" i="1"/>
  <c r="H3196" i="1"/>
  <c r="J3196" i="1"/>
  <c r="B3197" i="1"/>
  <c r="H3197" i="1"/>
  <c r="J3197" i="1"/>
  <c r="B3198" i="1"/>
  <c r="H3198" i="1"/>
  <c r="J3198" i="1"/>
  <c r="B3199" i="1"/>
  <c r="H3199" i="1"/>
  <c r="J3199" i="1"/>
  <c r="B3200" i="1"/>
  <c r="H3200" i="1"/>
  <c r="J3200" i="1"/>
  <c r="B3201" i="1"/>
  <c r="H3201" i="1"/>
  <c r="J3201" i="1"/>
  <c r="B3202" i="1"/>
  <c r="H3202" i="1"/>
  <c r="J3202" i="1"/>
  <c r="B3203" i="1"/>
  <c r="H3203" i="1"/>
  <c r="J3203" i="1"/>
  <c r="B3204" i="1"/>
  <c r="H3204" i="1"/>
  <c r="J3204" i="1"/>
  <c r="B3205" i="1"/>
  <c r="H3205" i="1"/>
  <c r="J3205" i="1"/>
  <c r="B3206" i="1"/>
  <c r="H3206" i="1"/>
  <c r="J3206" i="1"/>
  <c r="B3207" i="1"/>
  <c r="H3207" i="1"/>
  <c r="J3207" i="1"/>
  <c r="B3208" i="1"/>
  <c r="H3208" i="1"/>
  <c r="J3208" i="1"/>
  <c r="B3209" i="1"/>
  <c r="H3209" i="1"/>
  <c r="J3209" i="1"/>
  <c r="B3210" i="1"/>
  <c r="H3210" i="1"/>
  <c r="J3210" i="1"/>
  <c r="B3211" i="1"/>
  <c r="H3211" i="1"/>
  <c r="J3211" i="1"/>
  <c r="B3212" i="1"/>
  <c r="H3212" i="1"/>
  <c r="J3212" i="1"/>
  <c r="B3213" i="1"/>
  <c r="H3213" i="1"/>
  <c r="J3213" i="1"/>
  <c r="B3214" i="1"/>
  <c r="H3214" i="1"/>
  <c r="J3214" i="1"/>
  <c r="B3215" i="1"/>
  <c r="H3215" i="1"/>
  <c r="J3215" i="1"/>
  <c r="B3216" i="1"/>
  <c r="H3216" i="1"/>
  <c r="J3216" i="1"/>
  <c r="B3217" i="1"/>
  <c r="H3217" i="1"/>
  <c r="J3217" i="1"/>
  <c r="B3218" i="1"/>
  <c r="H3218" i="1"/>
  <c r="J3218" i="1"/>
  <c r="B3219" i="1"/>
  <c r="H3219" i="1"/>
  <c r="J3219" i="1"/>
  <c r="B3220" i="1"/>
  <c r="H3220" i="1"/>
  <c r="J3220" i="1"/>
  <c r="B3221" i="1"/>
  <c r="H3221" i="1"/>
  <c r="J3221" i="1"/>
  <c r="B3222" i="1"/>
  <c r="H3222" i="1"/>
  <c r="J3222" i="1"/>
  <c r="B3223" i="1"/>
  <c r="H3223" i="1"/>
  <c r="J3223" i="1"/>
  <c r="B3224" i="1"/>
  <c r="H3224" i="1"/>
  <c r="J3224" i="1"/>
  <c r="B3225" i="1"/>
  <c r="H3225" i="1"/>
  <c r="J3225" i="1"/>
  <c r="B3226" i="1"/>
  <c r="H3226" i="1"/>
  <c r="J3226" i="1"/>
  <c r="B3227" i="1"/>
  <c r="H3227" i="1"/>
  <c r="J3227" i="1"/>
  <c r="B3228" i="1"/>
  <c r="H3228" i="1"/>
  <c r="J3228" i="1"/>
  <c r="B3229" i="1"/>
  <c r="H3229" i="1"/>
  <c r="J3229" i="1"/>
  <c r="B3230" i="1"/>
  <c r="H3230" i="1"/>
  <c r="J3230" i="1"/>
  <c r="B3231" i="1"/>
  <c r="H3231" i="1"/>
  <c r="J3231" i="1"/>
  <c r="B3232" i="1"/>
  <c r="H3232" i="1"/>
  <c r="J3232" i="1"/>
  <c r="B3233" i="1"/>
  <c r="H3233" i="1"/>
  <c r="J3233" i="1"/>
  <c r="B3234" i="1"/>
  <c r="H3234" i="1"/>
  <c r="J3234" i="1"/>
  <c r="B3235" i="1"/>
  <c r="H3235" i="1"/>
  <c r="J3235" i="1"/>
  <c r="B3236" i="1"/>
  <c r="H3236" i="1"/>
  <c r="J3236" i="1"/>
  <c r="B3237" i="1"/>
  <c r="H3237" i="1"/>
  <c r="J3237" i="1"/>
  <c r="B3238" i="1"/>
  <c r="H3238" i="1"/>
  <c r="J3238" i="1"/>
  <c r="B3239" i="1"/>
  <c r="H3239" i="1"/>
  <c r="J3239" i="1"/>
  <c r="B3240" i="1"/>
  <c r="H3240" i="1"/>
  <c r="J3240" i="1"/>
  <c r="B3241" i="1"/>
  <c r="H3241" i="1"/>
  <c r="J3241" i="1"/>
  <c r="B3242" i="1"/>
  <c r="H3242" i="1"/>
  <c r="J3242" i="1"/>
  <c r="B3243" i="1"/>
  <c r="H3243" i="1"/>
  <c r="J3243" i="1"/>
  <c r="B3244" i="1"/>
  <c r="H3244" i="1"/>
  <c r="J3244" i="1"/>
  <c r="B3245" i="1"/>
  <c r="H3245" i="1"/>
  <c r="J3245" i="1"/>
  <c r="B3246" i="1"/>
  <c r="H3246" i="1"/>
  <c r="J3246" i="1"/>
  <c r="B3247" i="1"/>
  <c r="H3247" i="1"/>
  <c r="J3247" i="1"/>
  <c r="B3248" i="1"/>
  <c r="H3248" i="1"/>
  <c r="J3248" i="1"/>
  <c r="B3249" i="1"/>
  <c r="H3249" i="1"/>
  <c r="J3249" i="1"/>
  <c r="B3250" i="1"/>
  <c r="H3250" i="1"/>
  <c r="J3250" i="1"/>
  <c r="B3251" i="1"/>
  <c r="H3251" i="1"/>
  <c r="J3251" i="1"/>
  <c r="B3252" i="1"/>
  <c r="H3252" i="1"/>
  <c r="J3252" i="1"/>
  <c r="B3253" i="1"/>
  <c r="H3253" i="1"/>
  <c r="J3253" i="1"/>
  <c r="B3254" i="1"/>
  <c r="H3254" i="1"/>
  <c r="J3254" i="1"/>
  <c r="B3255" i="1"/>
  <c r="H3255" i="1"/>
  <c r="J3255" i="1"/>
  <c r="B3256" i="1"/>
  <c r="H3256" i="1"/>
  <c r="J3256" i="1"/>
  <c r="B3257" i="1"/>
  <c r="H3257" i="1"/>
  <c r="J3257" i="1"/>
  <c r="B3258" i="1"/>
  <c r="H3258" i="1"/>
  <c r="J3258" i="1"/>
  <c r="B3259" i="1"/>
  <c r="H3259" i="1"/>
  <c r="J3259" i="1"/>
  <c r="B3260" i="1"/>
  <c r="H3260" i="1"/>
  <c r="J3260" i="1"/>
  <c r="B3261" i="1"/>
  <c r="H3261" i="1"/>
  <c r="J3261" i="1"/>
  <c r="B3262" i="1"/>
  <c r="H3262" i="1"/>
  <c r="J3262" i="1"/>
  <c r="B3263" i="1"/>
  <c r="H3263" i="1"/>
  <c r="J3263" i="1"/>
  <c r="B3264" i="1"/>
  <c r="H3264" i="1"/>
  <c r="J3264" i="1"/>
  <c r="B3265" i="1"/>
  <c r="H3265" i="1"/>
  <c r="J3265" i="1"/>
  <c r="B3266" i="1"/>
  <c r="H3266" i="1"/>
  <c r="J3266" i="1"/>
  <c r="B3267" i="1"/>
  <c r="H3267" i="1"/>
  <c r="J3267" i="1"/>
  <c r="B3268" i="1"/>
  <c r="H3268" i="1"/>
  <c r="J3268" i="1"/>
  <c r="B3269" i="1"/>
  <c r="H3269" i="1"/>
  <c r="J3269" i="1"/>
  <c r="B3270" i="1"/>
  <c r="H3270" i="1"/>
  <c r="J3270" i="1"/>
  <c r="B3271" i="1"/>
  <c r="H3271" i="1"/>
  <c r="J3271" i="1"/>
  <c r="B3272" i="1"/>
  <c r="H3272" i="1"/>
  <c r="J3272" i="1"/>
  <c r="B3273" i="1"/>
  <c r="H3273" i="1"/>
  <c r="J3273" i="1"/>
  <c r="B3274" i="1"/>
  <c r="H3274" i="1"/>
  <c r="J3274" i="1"/>
  <c r="B3275" i="1"/>
  <c r="H3275" i="1"/>
  <c r="J3275" i="1"/>
  <c r="B3276" i="1"/>
  <c r="H3276" i="1"/>
  <c r="J3276" i="1"/>
  <c r="B3277" i="1"/>
  <c r="H3277" i="1"/>
  <c r="J3277" i="1"/>
  <c r="B3278" i="1"/>
  <c r="H3278" i="1"/>
  <c r="J3278" i="1"/>
  <c r="B3279" i="1"/>
  <c r="H3279" i="1"/>
  <c r="J3279" i="1"/>
  <c r="B3280" i="1"/>
  <c r="H3280" i="1"/>
  <c r="J3280" i="1"/>
  <c r="B3281" i="1"/>
  <c r="H3281" i="1"/>
  <c r="J3281" i="1"/>
  <c r="B3282" i="1"/>
  <c r="H3282" i="1"/>
  <c r="J3282" i="1"/>
  <c r="B3283" i="1"/>
  <c r="H3283" i="1"/>
  <c r="J3283" i="1"/>
  <c r="B3284" i="1"/>
  <c r="H3284" i="1"/>
  <c r="J3284" i="1"/>
  <c r="B3285" i="1"/>
  <c r="H3285" i="1"/>
  <c r="J3285" i="1"/>
  <c r="B3286" i="1"/>
  <c r="H3286" i="1"/>
  <c r="J3286" i="1"/>
  <c r="B3287" i="1"/>
  <c r="H3287" i="1"/>
  <c r="J3287" i="1"/>
  <c r="B3288" i="1"/>
  <c r="H3288" i="1"/>
  <c r="J3288" i="1"/>
  <c r="B3289" i="1"/>
  <c r="H3289" i="1"/>
  <c r="J3289" i="1"/>
  <c r="B3290" i="1"/>
  <c r="H3290" i="1"/>
  <c r="J3290" i="1"/>
  <c r="B3291" i="1"/>
  <c r="H3291" i="1"/>
  <c r="J3291" i="1"/>
  <c r="B3292" i="1"/>
  <c r="H3292" i="1"/>
  <c r="J3292" i="1"/>
  <c r="B3293" i="1"/>
  <c r="H3293" i="1"/>
  <c r="J3293" i="1"/>
  <c r="B3294" i="1"/>
  <c r="H3294" i="1"/>
  <c r="J3294" i="1"/>
  <c r="B3295" i="1"/>
  <c r="H3295" i="1"/>
  <c r="J3295" i="1"/>
  <c r="B3296" i="1"/>
  <c r="H3296" i="1"/>
  <c r="J3296" i="1"/>
  <c r="B3297" i="1"/>
  <c r="H3297" i="1"/>
  <c r="J3297" i="1"/>
  <c r="B3298" i="1"/>
  <c r="H3298" i="1"/>
  <c r="J3298" i="1"/>
  <c r="B3299" i="1"/>
  <c r="H3299" i="1"/>
  <c r="J3299" i="1"/>
  <c r="B3300" i="1"/>
  <c r="H3300" i="1"/>
  <c r="J3300" i="1"/>
  <c r="B3301" i="1"/>
  <c r="H3301" i="1"/>
  <c r="J3301" i="1"/>
  <c r="B3302" i="1"/>
  <c r="H3302" i="1"/>
  <c r="J3302" i="1"/>
  <c r="B3303" i="1"/>
  <c r="H3303" i="1"/>
  <c r="J3303" i="1"/>
  <c r="B3304" i="1"/>
  <c r="H3304" i="1"/>
  <c r="J3304" i="1"/>
  <c r="B3305" i="1"/>
  <c r="H3305" i="1"/>
  <c r="J3305" i="1"/>
  <c r="B3306" i="1"/>
  <c r="H3306" i="1"/>
  <c r="J3306" i="1"/>
  <c r="B3307" i="1"/>
  <c r="H3307" i="1"/>
  <c r="J3307" i="1"/>
  <c r="B3308" i="1"/>
  <c r="H3308" i="1"/>
  <c r="J3308" i="1"/>
  <c r="B3309" i="1"/>
  <c r="H3309" i="1"/>
  <c r="J3309" i="1"/>
  <c r="B3310" i="1"/>
  <c r="H3310" i="1"/>
  <c r="J3310" i="1"/>
  <c r="B3311" i="1"/>
  <c r="H3311" i="1"/>
  <c r="J3311" i="1"/>
  <c r="B3312" i="1"/>
  <c r="H3312" i="1"/>
  <c r="J3312" i="1"/>
  <c r="B3313" i="1"/>
  <c r="H3313" i="1"/>
  <c r="J3313" i="1"/>
  <c r="B3314" i="1"/>
  <c r="H3314" i="1"/>
  <c r="J3314" i="1"/>
  <c r="B3315" i="1"/>
  <c r="H3315" i="1"/>
  <c r="J3315" i="1"/>
  <c r="B3316" i="1"/>
  <c r="H3316" i="1"/>
  <c r="J3316" i="1"/>
  <c r="B3317" i="1"/>
  <c r="H3317" i="1"/>
  <c r="J3317" i="1"/>
  <c r="B3318" i="1"/>
  <c r="H3318" i="1"/>
  <c r="J3318" i="1"/>
  <c r="B3319" i="1"/>
  <c r="H3319" i="1"/>
  <c r="J3319" i="1"/>
  <c r="B3320" i="1"/>
  <c r="H3320" i="1"/>
  <c r="J3320" i="1"/>
  <c r="B3321" i="1"/>
  <c r="H3321" i="1"/>
  <c r="J3321" i="1"/>
  <c r="B3322" i="1"/>
  <c r="H3322" i="1"/>
  <c r="J3322" i="1"/>
  <c r="B3323" i="1"/>
  <c r="H3323" i="1"/>
  <c r="J3323" i="1"/>
  <c r="B3324" i="1"/>
  <c r="H3324" i="1"/>
  <c r="J3324" i="1"/>
  <c r="B3325" i="1"/>
  <c r="H3325" i="1"/>
  <c r="J3325" i="1"/>
  <c r="B3326" i="1"/>
  <c r="H3326" i="1"/>
  <c r="J3326" i="1"/>
  <c r="B3327" i="1"/>
  <c r="H3327" i="1"/>
  <c r="J3327" i="1"/>
  <c r="B3328" i="1"/>
  <c r="H3328" i="1"/>
  <c r="J3328" i="1"/>
  <c r="B3329" i="1"/>
  <c r="H3329" i="1"/>
  <c r="J3329" i="1"/>
  <c r="B3330" i="1"/>
  <c r="H3330" i="1"/>
  <c r="J3330" i="1"/>
  <c r="B3331" i="1"/>
  <c r="H3331" i="1"/>
  <c r="J3331" i="1"/>
  <c r="B3332" i="1"/>
  <c r="H3332" i="1"/>
  <c r="J3332" i="1"/>
  <c r="B3333" i="1"/>
  <c r="H3333" i="1"/>
  <c r="J3333" i="1"/>
  <c r="B3334" i="1"/>
  <c r="H3334" i="1"/>
  <c r="J3334" i="1"/>
  <c r="B3335" i="1"/>
  <c r="H3335" i="1"/>
  <c r="J3335" i="1"/>
  <c r="B3336" i="1"/>
  <c r="H3336" i="1"/>
  <c r="J3336" i="1"/>
  <c r="B3337" i="1"/>
  <c r="H3337" i="1"/>
  <c r="J3337" i="1"/>
  <c r="B3338" i="1"/>
  <c r="H3338" i="1"/>
  <c r="J3338" i="1"/>
  <c r="B3339" i="1"/>
  <c r="H3339" i="1"/>
  <c r="J3339" i="1"/>
  <c r="B3340" i="1"/>
  <c r="H3340" i="1"/>
  <c r="J3340" i="1"/>
  <c r="B3341" i="1"/>
  <c r="H3341" i="1"/>
  <c r="J3341" i="1"/>
  <c r="B3342" i="1"/>
  <c r="H3342" i="1"/>
  <c r="J3342" i="1"/>
  <c r="B3343" i="1"/>
  <c r="H3343" i="1"/>
  <c r="J3343" i="1"/>
  <c r="B3344" i="1"/>
  <c r="H3344" i="1"/>
  <c r="J3344" i="1"/>
  <c r="B3345" i="1"/>
  <c r="H3345" i="1"/>
  <c r="J3345" i="1"/>
  <c r="B3346" i="1"/>
  <c r="H3346" i="1"/>
  <c r="J3346" i="1"/>
  <c r="B3347" i="1"/>
  <c r="H3347" i="1"/>
  <c r="J3347" i="1"/>
  <c r="B3348" i="1"/>
  <c r="H3348" i="1"/>
  <c r="J3348" i="1"/>
  <c r="B3349" i="1"/>
  <c r="H3349" i="1"/>
  <c r="J3349" i="1"/>
  <c r="B3350" i="1"/>
  <c r="H3350" i="1"/>
  <c r="J3350" i="1"/>
  <c r="B3351" i="1"/>
  <c r="H3351" i="1"/>
  <c r="J3351" i="1"/>
  <c r="B3352" i="1"/>
  <c r="H3352" i="1"/>
  <c r="J3352" i="1"/>
  <c r="B3353" i="1"/>
  <c r="H3353" i="1"/>
  <c r="J3353" i="1"/>
  <c r="B3354" i="1"/>
  <c r="H3354" i="1"/>
  <c r="J3354" i="1"/>
  <c r="B3355" i="1"/>
  <c r="H3355" i="1"/>
  <c r="J3355" i="1"/>
  <c r="B3356" i="1"/>
  <c r="H3356" i="1"/>
  <c r="J3356" i="1"/>
  <c r="B3357" i="1"/>
  <c r="H3357" i="1"/>
  <c r="J3357" i="1"/>
  <c r="B3358" i="1"/>
  <c r="H3358" i="1"/>
  <c r="J3358" i="1"/>
  <c r="B3359" i="1"/>
  <c r="H3359" i="1"/>
  <c r="J3359" i="1"/>
  <c r="B3360" i="1"/>
  <c r="H3360" i="1"/>
  <c r="J3360" i="1"/>
  <c r="B3361" i="1"/>
  <c r="H3361" i="1"/>
  <c r="J3361" i="1"/>
  <c r="B3362" i="1"/>
  <c r="H3362" i="1"/>
  <c r="J3362" i="1"/>
  <c r="B3363" i="1"/>
  <c r="H3363" i="1"/>
  <c r="J3363" i="1"/>
  <c r="B3364" i="1"/>
  <c r="H3364" i="1"/>
  <c r="J3364" i="1"/>
  <c r="B3365" i="1"/>
  <c r="H3365" i="1"/>
  <c r="J3365" i="1"/>
  <c r="B3366" i="1"/>
  <c r="H3366" i="1"/>
  <c r="J3366" i="1"/>
  <c r="B3367" i="1"/>
  <c r="H3367" i="1"/>
  <c r="J3367" i="1"/>
  <c r="B3368" i="1"/>
  <c r="H3368" i="1"/>
  <c r="J3368" i="1"/>
  <c r="B3369" i="1"/>
  <c r="H3369" i="1"/>
  <c r="J3369" i="1"/>
  <c r="B3370" i="1"/>
  <c r="H3370" i="1"/>
  <c r="J3370" i="1"/>
  <c r="B3371" i="1"/>
  <c r="H3371" i="1"/>
  <c r="J3371" i="1"/>
  <c r="B3372" i="1"/>
  <c r="H3372" i="1"/>
  <c r="J3372" i="1"/>
  <c r="B3373" i="1"/>
  <c r="H3373" i="1"/>
  <c r="J3373" i="1"/>
  <c r="B3374" i="1"/>
  <c r="H3374" i="1"/>
  <c r="J3374" i="1"/>
  <c r="B3375" i="1"/>
  <c r="H3375" i="1"/>
  <c r="J3375" i="1"/>
  <c r="B3376" i="1"/>
  <c r="H3376" i="1"/>
  <c r="J3376" i="1"/>
  <c r="B3377" i="1"/>
  <c r="H3377" i="1"/>
  <c r="J3377" i="1"/>
  <c r="B3378" i="1"/>
  <c r="H3378" i="1"/>
  <c r="J3378" i="1"/>
  <c r="B3379" i="1"/>
  <c r="H3379" i="1"/>
  <c r="J3379" i="1"/>
  <c r="B3380" i="1"/>
  <c r="H3380" i="1"/>
  <c r="J3380" i="1"/>
  <c r="B3381" i="1"/>
  <c r="H3381" i="1"/>
  <c r="J3381" i="1"/>
  <c r="B3382" i="1"/>
  <c r="H3382" i="1"/>
  <c r="J3382" i="1"/>
  <c r="B3383" i="1"/>
  <c r="H3383" i="1"/>
  <c r="J3383" i="1"/>
  <c r="B3384" i="1"/>
  <c r="H3384" i="1"/>
  <c r="J3384" i="1"/>
  <c r="B3385" i="1"/>
  <c r="H3385" i="1"/>
  <c r="J3385" i="1"/>
  <c r="B3386" i="1"/>
  <c r="H3386" i="1"/>
  <c r="J3386" i="1"/>
  <c r="B3387" i="1"/>
  <c r="H3387" i="1"/>
  <c r="J3387" i="1"/>
  <c r="B3388" i="1"/>
  <c r="H3388" i="1"/>
  <c r="J3388" i="1"/>
  <c r="B3389" i="1"/>
  <c r="H3389" i="1"/>
  <c r="J3389" i="1"/>
  <c r="B3390" i="1"/>
  <c r="H3390" i="1"/>
  <c r="J3390" i="1"/>
  <c r="B3391" i="1"/>
  <c r="H3391" i="1"/>
  <c r="J3391" i="1"/>
  <c r="B3392" i="1"/>
  <c r="H3392" i="1"/>
  <c r="J3392" i="1"/>
  <c r="B3393" i="1"/>
  <c r="H3393" i="1"/>
  <c r="J3393" i="1"/>
  <c r="B3394" i="1"/>
  <c r="H3394" i="1"/>
  <c r="J3394" i="1"/>
  <c r="B3395" i="1"/>
  <c r="H3395" i="1"/>
  <c r="J3395" i="1"/>
  <c r="B3396" i="1"/>
  <c r="H3396" i="1"/>
  <c r="J3396" i="1"/>
  <c r="B3397" i="1"/>
  <c r="H3397" i="1"/>
  <c r="J3397" i="1"/>
  <c r="B3398" i="1"/>
  <c r="H3398" i="1"/>
  <c r="J3398" i="1"/>
  <c r="B3399" i="1"/>
  <c r="H3399" i="1"/>
  <c r="J3399" i="1"/>
  <c r="B3400" i="1"/>
  <c r="H3400" i="1"/>
  <c r="J3400" i="1"/>
  <c r="B3401" i="1"/>
  <c r="H3401" i="1"/>
  <c r="J3401" i="1"/>
  <c r="B3402" i="1"/>
  <c r="H3402" i="1"/>
  <c r="J3402" i="1"/>
  <c r="B3403" i="1"/>
  <c r="H3403" i="1"/>
  <c r="J3403" i="1"/>
  <c r="B3404" i="1"/>
  <c r="H3404" i="1"/>
  <c r="J3404" i="1"/>
  <c r="B3405" i="1"/>
  <c r="H3405" i="1"/>
  <c r="J3405" i="1"/>
  <c r="B3406" i="1"/>
  <c r="H3406" i="1"/>
  <c r="J3406" i="1"/>
  <c r="B3407" i="1"/>
  <c r="H3407" i="1"/>
  <c r="J3407" i="1"/>
  <c r="B3408" i="1"/>
  <c r="H3408" i="1"/>
  <c r="J3408" i="1"/>
  <c r="B3409" i="1"/>
  <c r="H3409" i="1"/>
  <c r="J3409" i="1"/>
  <c r="B3410" i="1"/>
  <c r="H3410" i="1"/>
  <c r="J3410" i="1"/>
  <c r="B3411" i="1"/>
  <c r="H3411" i="1"/>
  <c r="J3411" i="1"/>
  <c r="B3412" i="1"/>
  <c r="H3412" i="1"/>
  <c r="J3412" i="1"/>
  <c r="B3413" i="1"/>
  <c r="H3413" i="1"/>
  <c r="J3413" i="1"/>
  <c r="B3414" i="1"/>
  <c r="H3414" i="1"/>
  <c r="J3414" i="1"/>
  <c r="B3415" i="1"/>
  <c r="H3415" i="1"/>
  <c r="J3415" i="1"/>
  <c r="B3416" i="1"/>
  <c r="H3416" i="1"/>
  <c r="J3416" i="1"/>
  <c r="B3417" i="1"/>
  <c r="H3417" i="1"/>
  <c r="J3417" i="1"/>
  <c r="B3418" i="1"/>
  <c r="H3418" i="1"/>
  <c r="J3418" i="1"/>
  <c r="B3419" i="1"/>
  <c r="H3419" i="1"/>
  <c r="J3419" i="1"/>
  <c r="B3420" i="1"/>
  <c r="H3420" i="1"/>
  <c r="J3420" i="1"/>
  <c r="B3421" i="1"/>
  <c r="H3421" i="1"/>
  <c r="J3421" i="1"/>
  <c r="B3422" i="1"/>
  <c r="H3422" i="1"/>
  <c r="J3422" i="1"/>
  <c r="B3423" i="1"/>
  <c r="H3423" i="1"/>
  <c r="J3423" i="1"/>
  <c r="B3424" i="1"/>
  <c r="H3424" i="1"/>
  <c r="J3424" i="1"/>
  <c r="B3425" i="1"/>
  <c r="H3425" i="1"/>
  <c r="J3425" i="1"/>
  <c r="B3426" i="1"/>
  <c r="H3426" i="1"/>
  <c r="J3426" i="1"/>
  <c r="B3427" i="1"/>
  <c r="H3427" i="1"/>
  <c r="J3427" i="1"/>
  <c r="B3428" i="1"/>
  <c r="H3428" i="1"/>
  <c r="J3428" i="1"/>
  <c r="B3429" i="1"/>
  <c r="H3429" i="1"/>
  <c r="J3429" i="1"/>
  <c r="B3430" i="1"/>
  <c r="H3430" i="1"/>
  <c r="J3430" i="1"/>
  <c r="B3431" i="1"/>
  <c r="H3431" i="1"/>
  <c r="J3431" i="1"/>
  <c r="B3432" i="1"/>
  <c r="H3432" i="1"/>
  <c r="J3432" i="1"/>
  <c r="B3433" i="1"/>
  <c r="H3433" i="1"/>
  <c r="J3433" i="1"/>
  <c r="B3434" i="1"/>
  <c r="H3434" i="1"/>
  <c r="J3434" i="1"/>
  <c r="B3435" i="1"/>
  <c r="H3435" i="1"/>
  <c r="J3435" i="1"/>
  <c r="B3436" i="1"/>
  <c r="H3436" i="1"/>
  <c r="J3436" i="1"/>
  <c r="B3437" i="1"/>
  <c r="H3437" i="1"/>
  <c r="J3437" i="1"/>
  <c r="B3438" i="1"/>
  <c r="H3438" i="1"/>
  <c r="J3438" i="1"/>
  <c r="B3439" i="1"/>
  <c r="H3439" i="1"/>
  <c r="J3439" i="1"/>
  <c r="B3440" i="1"/>
  <c r="H3440" i="1"/>
  <c r="J3440" i="1"/>
  <c r="B3441" i="1"/>
  <c r="H3441" i="1"/>
  <c r="J3441" i="1"/>
  <c r="B3442" i="1"/>
  <c r="H3442" i="1"/>
  <c r="J3442" i="1"/>
  <c r="B3443" i="1"/>
  <c r="H3443" i="1"/>
  <c r="J3443" i="1"/>
  <c r="B3444" i="1"/>
  <c r="H3444" i="1"/>
  <c r="J3444" i="1"/>
  <c r="B3445" i="1"/>
  <c r="H3445" i="1"/>
  <c r="J3445" i="1"/>
  <c r="B3446" i="1"/>
  <c r="H3446" i="1"/>
  <c r="J3446" i="1"/>
  <c r="B3447" i="1"/>
  <c r="H3447" i="1"/>
  <c r="J3447" i="1"/>
  <c r="B3448" i="1"/>
  <c r="H3448" i="1"/>
  <c r="J3448" i="1"/>
  <c r="B3449" i="1"/>
  <c r="H3449" i="1"/>
  <c r="J3449" i="1"/>
  <c r="B3450" i="1"/>
  <c r="H3450" i="1"/>
  <c r="J3450" i="1"/>
  <c r="B3451" i="1"/>
  <c r="H3451" i="1"/>
  <c r="J3451" i="1"/>
  <c r="B3452" i="1"/>
  <c r="H3452" i="1"/>
  <c r="J3452" i="1"/>
  <c r="B3453" i="1"/>
  <c r="H3453" i="1"/>
  <c r="J3453" i="1"/>
  <c r="B3454" i="1"/>
  <c r="H3454" i="1"/>
  <c r="J3454" i="1"/>
  <c r="B3455" i="1"/>
  <c r="H3455" i="1"/>
  <c r="J3455" i="1"/>
  <c r="B3456" i="1"/>
  <c r="H3456" i="1"/>
  <c r="J3456" i="1"/>
  <c r="B3457" i="1"/>
  <c r="H3457" i="1"/>
  <c r="J3457" i="1"/>
  <c r="B3458" i="1"/>
  <c r="H3458" i="1"/>
  <c r="J3458" i="1"/>
  <c r="B3459" i="1"/>
  <c r="H3459" i="1"/>
  <c r="J3459" i="1"/>
  <c r="B3460" i="1"/>
  <c r="H3460" i="1"/>
  <c r="J3460" i="1"/>
  <c r="B3461" i="1"/>
  <c r="H3461" i="1"/>
  <c r="J3461" i="1"/>
  <c r="B3462" i="1"/>
  <c r="H3462" i="1"/>
  <c r="J3462" i="1"/>
  <c r="B3463" i="1"/>
  <c r="H3463" i="1"/>
  <c r="J3463" i="1"/>
  <c r="B3464" i="1"/>
  <c r="H3464" i="1"/>
  <c r="J3464" i="1"/>
  <c r="B3465" i="1"/>
  <c r="H3465" i="1"/>
  <c r="J3465" i="1"/>
  <c r="B3466" i="1"/>
  <c r="H3466" i="1"/>
  <c r="J3466" i="1"/>
  <c r="B3467" i="1"/>
  <c r="H3467" i="1"/>
  <c r="J3467" i="1"/>
  <c r="B3468" i="1"/>
  <c r="H3468" i="1"/>
  <c r="J3468" i="1"/>
  <c r="B3469" i="1"/>
  <c r="H3469" i="1"/>
  <c r="J3469" i="1"/>
  <c r="B3470" i="1"/>
  <c r="H3470" i="1"/>
  <c r="J3470" i="1"/>
  <c r="B3471" i="1"/>
  <c r="H3471" i="1"/>
  <c r="J3471" i="1"/>
  <c r="B3472" i="1"/>
  <c r="H3472" i="1"/>
  <c r="J3472" i="1"/>
  <c r="B3473" i="1"/>
  <c r="H3473" i="1"/>
  <c r="J3473" i="1"/>
  <c r="B3474" i="1"/>
  <c r="H3474" i="1"/>
  <c r="J3474" i="1"/>
  <c r="B3475" i="1"/>
  <c r="H3475" i="1"/>
  <c r="J3475" i="1"/>
  <c r="B3476" i="1"/>
  <c r="H3476" i="1"/>
  <c r="J3476" i="1"/>
  <c r="B3477" i="1"/>
  <c r="H3477" i="1"/>
  <c r="J3477" i="1"/>
  <c r="B3478" i="1"/>
  <c r="H3478" i="1"/>
  <c r="J3478" i="1"/>
  <c r="B3479" i="1"/>
  <c r="H3479" i="1"/>
  <c r="J3479" i="1"/>
  <c r="B3480" i="1"/>
  <c r="H3480" i="1"/>
  <c r="J3480" i="1"/>
  <c r="B3481" i="1"/>
  <c r="H3481" i="1"/>
  <c r="J3481" i="1"/>
  <c r="B3482" i="1"/>
  <c r="H3482" i="1"/>
  <c r="J3482" i="1"/>
  <c r="B3483" i="1"/>
  <c r="H3483" i="1"/>
  <c r="J3483" i="1"/>
  <c r="B3484" i="1"/>
  <c r="H3484" i="1"/>
  <c r="J3484" i="1"/>
  <c r="B3485" i="1"/>
  <c r="H3485" i="1"/>
  <c r="J3485" i="1"/>
  <c r="B3486" i="1"/>
  <c r="H3486" i="1"/>
  <c r="J3486" i="1"/>
  <c r="B3487" i="1"/>
  <c r="H3487" i="1"/>
  <c r="J3487" i="1"/>
  <c r="B3488" i="1"/>
  <c r="H3488" i="1"/>
  <c r="J3488" i="1"/>
  <c r="B3489" i="1"/>
  <c r="H3489" i="1"/>
  <c r="J3489" i="1"/>
  <c r="B3490" i="1"/>
  <c r="H3490" i="1"/>
  <c r="J3490" i="1"/>
  <c r="B3491" i="1"/>
  <c r="H3491" i="1"/>
  <c r="J3491" i="1"/>
  <c r="B3492" i="1"/>
  <c r="H3492" i="1"/>
  <c r="J3492" i="1"/>
  <c r="B3493" i="1"/>
  <c r="H3493" i="1"/>
  <c r="J3493" i="1"/>
  <c r="B3494" i="1"/>
  <c r="H3494" i="1"/>
  <c r="J3494" i="1"/>
  <c r="B3495" i="1"/>
  <c r="H3495" i="1"/>
  <c r="J3495" i="1"/>
  <c r="B3496" i="1"/>
  <c r="H3496" i="1"/>
  <c r="J3496" i="1"/>
  <c r="B3497" i="1"/>
  <c r="H3497" i="1"/>
  <c r="J3497" i="1"/>
  <c r="B3498" i="1"/>
  <c r="H3498" i="1"/>
  <c r="J3498" i="1"/>
  <c r="B3499" i="1"/>
  <c r="H3499" i="1"/>
  <c r="J3499" i="1"/>
  <c r="B3500" i="1"/>
  <c r="H3500" i="1"/>
  <c r="J3500" i="1"/>
  <c r="B3501" i="1"/>
  <c r="H3501" i="1"/>
  <c r="J3501" i="1"/>
  <c r="B3502" i="1"/>
  <c r="H3502" i="1"/>
  <c r="J3502" i="1"/>
  <c r="B3503" i="1"/>
  <c r="H3503" i="1"/>
  <c r="J3503" i="1"/>
  <c r="B3504" i="1"/>
  <c r="H3504" i="1"/>
  <c r="J3504" i="1"/>
  <c r="B3505" i="1"/>
  <c r="H3505" i="1"/>
  <c r="J3505" i="1"/>
  <c r="B3506" i="1"/>
  <c r="H3506" i="1"/>
  <c r="J3506" i="1"/>
  <c r="B3507" i="1"/>
  <c r="H3507" i="1"/>
  <c r="J3507" i="1"/>
  <c r="B3508" i="1"/>
  <c r="H3508" i="1"/>
  <c r="J3508" i="1"/>
  <c r="B3509" i="1"/>
  <c r="H3509" i="1"/>
  <c r="J3509" i="1"/>
  <c r="B3510" i="1"/>
  <c r="H3510" i="1"/>
  <c r="J3510" i="1"/>
  <c r="B3511" i="1"/>
  <c r="H3511" i="1"/>
  <c r="J3511" i="1"/>
  <c r="B3512" i="1"/>
  <c r="H3512" i="1"/>
  <c r="J3512" i="1"/>
  <c r="B3513" i="1"/>
  <c r="H3513" i="1"/>
  <c r="J3513" i="1"/>
  <c r="B3514" i="1"/>
  <c r="H3514" i="1"/>
  <c r="J3514" i="1"/>
  <c r="B3515" i="1"/>
  <c r="H3515" i="1"/>
  <c r="J3515" i="1"/>
  <c r="B3516" i="1"/>
  <c r="H3516" i="1"/>
  <c r="J3516" i="1"/>
  <c r="B3517" i="1"/>
  <c r="H3517" i="1"/>
  <c r="J3517" i="1"/>
  <c r="B3518" i="1"/>
  <c r="H3518" i="1"/>
  <c r="J3518" i="1"/>
  <c r="B3519" i="1"/>
  <c r="H3519" i="1"/>
  <c r="J3519" i="1"/>
  <c r="B3520" i="1"/>
  <c r="H3520" i="1"/>
  <c r="J3520" i="1"/>
  <c r="B3521" i="1"/>
  <c r="H3521" i="1"/>
  <c r="J3521" i="1"/>
  <c r="B3522" i="1"/>
  <c r="H3522" i="1"/>
  <c r="J3522" i="1"/>
  <c r="B3523" i="1"/>
  <c r="H3523" i="1"/>
  <c r="J3523" i="1"/>
  <c r="B3524" i="1"/>
  <c r="H3524" i="1"/>
  <c r="J3524" i="1"/>
  <c r="B3525" i="1"/>
  <c r="H3525" i="1"/>
  <c r="J3525" i="1"/>
  <c r="B3526" i="1"/>
  <c r="H3526" i="1"/>
  <c r="J3526" i="1"/>
  <c r="B3527" i="1"/>
  <c r="H3527" i="1"/>
  <c r="J3527" i="1"/>
  <c r="B3528" i="1"/>
  <c r="H3528" i="1"/>
  <c r="J3528" i="1"/>
  <c r="B3529" i="1"/>
  <c r="H3529" i="1"/>
  <c r="J3529" i="1"/>
  <c r="B3530" i="1"/>
  <c r="H3530" i="1"/>
  <c r="J3530" i="1"/>
  <c r="B3531" i="1"/>
  <c r="H3531" i="1"/>
  <c r="J3531" i="1"/>
  <c r="B3532" i="1"/>
  <c r="H3532" i="1"/>
  <c r="J3532" i="1"/>
  <c r="B3533" i="1"/>
  <c r="H3533" i="1"/>
  <c r="J3533" i="1"/>
  <c r="B3534" i="1"/>
  <c r="H3534" i="1"/>
  <c r="J3534" i="1"/>
  <c r="B3535" i="1"/>
  <c r="H3535" i="1"/>
  <c r="J3535" i="1"/>
  <c r="B3536" i="1"/>
  <c r="H3536" i="1"/>
  <c r="J3536" i="1"/>
  <c r="B3537" i="1"/>
  <c r="H3537" i="1"/>
  <c r="J3537" i="1"/>
  <c r="B3538" i="1"/>
  <c r="H3538" i="1"/>
  <c r="J3538" i="1"/>
  <c r="B3539" i="1"/>
  <c r="H3539" i="1"/>
  <c r="J3539" i="1"/>
  <c r="B3540" i="1"/>
  <c r="H3540" i="1"/>
  <c r="J3540" i="1"/>
  <c r="B3541" i="1"/>
  <c r="H3541" i="1"/>
  <c r="J3541" i="1"/>
  <c r="B3542" i="1"/>
  <c r="H3542" i="1"/>
  <c r="J3542" i="1"/>
  <c r="B3543" i="1"/>
  <c r="H3543" i="1"/>
  <c r="J3543" i="1"/>
  <c r="B3544" i="1"/>
  <c r="H3544" i="1"/>
  <c r="J3544" i="1"/>
  <c r="B3545" i="1"/>
  <c r="H3545" i="1"/>
  <c r="J3545" i="1"/>
  <c r="B3546" i="1"/>
  <c r="H3546" i="1"/>
  <c r="J3546" i="1"/>
  <c r="B3547" i="1"/>
  <c r="H3547" i="1"/>
  <c r="J3547" i="1"/>
  <c r="B3548" i="1"/>
  <c r="H3548" i="1"/>
  <c r="J3548" i="1"/>
  <c r="B3549" i="1"/>
  <c r="H3549" i="1"/>
  <c r="J3549" i="1"/>
  <c r="B3550" i="1"/>
  <c r="H3550" i="1"/>
  <c r="J3550" i="1"/>
  <c r="B3551" i="1"/>
  <c r="H3551" i="1"/>
  <c r="J3551" i="1"/>
  <c r="B3552" i="1"/>
  <c r="H3552" i="1"/>
  <c r="J3552" i="1"/>
  <c r="B3553" i="1"/>
  <c r="H3553" i="1"/>
  <c r="J3553" i="1"/>
  <c r="B3554" i="1"/>
  <c r="H3554" i="1"/>
  <c r="J3554" i="1"/>
  <c r="B3555" i="1"/>
  <c r="H3555" i="1"/>
  <c r="J3555" i="1"/>
  <c r="B3556" i="1"/>
  <c r="H3556" i="1"/>
  <c r="J3556" i="1"/>
  <c r="B3557" i="1"/>
  <c r="H3557" i="1"/>
  <c r="J3557" i="1"/>
  <c r="B3558" i="1"/>
  <c r="H3558" i="1"/>
  <c r="J3558" i="1"/>
  <c r="B3559" i="1"/>
  <c r="H3559" i="1"/>
  <c r="J3559" i="1"/>
  <c r="B3560" i="1"/>
  <c r="H3560" i="1"/>
  <c r="J3560" i="1"/>
  <c r="B3561" i="1"/>
  <c r="H3561" i="1"/>
  <c r="J3561" i="1"/>
  <c r="B3562" i="1"/>
  <c r="H3562" i="1"/>
  <c r="J3562" i="1"/>
  <c r="B3563" i="1"/>
  <c r="H3563" i="1"/>
  <c r="J3563" i="1"/>
  <c r="B3564" i="1"/>
  <c r="H3564" i="1"/>
  <c r="J3564" i="1"/>
  <c r="B3565" i="1"/>
  <c r="H3565" i="1"/>
  <c r="J3565" i="1"/>
  <c r="B3566" i="1"/>
  <c r="H3566" i="1"/>
  <c r="J3566" i="1"/>
  <c r="B3567" i="1"/>
  <c r="H3567" i="1"/>
  <c r="J3567" i="1"/>
  <c r="B3568" i="1"/>
  <c r="H3568" i="1"/>
  <c r="J3568" i="1"/>
  <c r="B3569" i="1"/>
  <c r="H3569" i="1"/>
  <c r="J3569" i="1"/>
  <c r="B3570" i="1"/>
  <c r="H3570" i="1"/>
  <c r="J3570" i="1"/>
  <c r="B3571" i="1"/>
  <c r="H3571" i="1"/>
  <c r="J3571" i="1"/>
  <c r="B3572" i="1"/>
  <c r="H3572" i="1"/>
  <c r="J3572" i="1"/>
  <c r="B3573" i="1"/>
  <c r="H3573" i="1"/>
  <c r="J3573" i="1"/>
  <c r="B3574" i="1"/>
  <c r="H3574" i="1"/>
  <c r="J3574" i="1"/>
  <c r="B3575" i="1"/>
  <c r="H3575" i="1"/>
  <c r="J3575" i="1"/>
  <c r="B3576" i="1"/>
  <c r="H3576" i="1"/>
  <c r="J3576" i="1"/>
  <c r="B3577" i="1"/>
  <c r="H3577" i="1"/>
  <c r="J3577" i="1"/>
  <c r="B3578" i="1"/>
  <c r="H3578" i="1"/>
  <c r="J3578" i="1"/>
  <c r="B3579" i="1"/>
  <c r="H3579" i="1"/>
  <c r="J3579" i="1"/>
  <c r="B3580" i="1"/>
  <c r="H3580" i="1"/>
  <c r="J3580" i="1"/>
  <c r="B3581" i="1"/>
  <c r="H3581" i="1"/>
  <c r="J3581" i="1"/>
  <c r="B3582" i="1"/>
  <c r="H3582" i="1"/>
  <c r="J3582" i="1"/>
  <c r="B3583" i="1"/>
  <c r="H3583" i="1"/>
  <c r="J3583" i="1"/>
  <c r="B3584" i="1"/>
  <c r="H3584" i="1"/>
  <c r="J3584" i="1"/>
  <c r="B3585" i="1"/>
  <c r="H3585" i="1"/>
  <c r="J3585" i="1"/>
  <c r="B3586" i="1"/>
  <c r="H3586" i="1"/>
  <c r="J3586" i="1"/>
  <c r="B3587" i="1"/>
  <c r="H3587" i="1"/>
  <c r="J3587" i="1"/>
  <c r="B3588" i="1"/>
  <c r="H3588" i="1"/>
  <c r="J3588" i="1"/>
  <c r="B3589" i="1"/>
  <c r="H3589" i="1"/>
  <c r="J3589" i="1"/>
  <c r="B3590" i="1"/>
  <c r="H3590" i="1"/>
  <c r="J3590" i="1"/>
  <c r="B3591" i="1"/>
  <c r="H3591" i="1"/>
  <c r="J3591" i="1"/>
  <c r="B3592" i="1"/>
  <c r="H3592" i="1"/>
  <c r="J3592" i="1"/>
  <c r="B3593" i="1"/>
  <c r="H3593" i="1"/>
  <c r="J3593" i="1"/>
  <c r="B3594" i="1"/>
  <c r="H3594" i="1"/>
  <c r="J3594" i="1"/>
  <c r="B3595" i="1"/>
  <c r="H3595" i="1"/>
  <c r="J3595" i="1"/>
  <c r="B3596" i="1"/>
  <c r="H3596" i="1"/>
  <c r="J3596" i="1"/>
  <c r="B3597" i="1"/>
  <c r="H3597" i="1"/>
  <c r="J3597" i="1"/>
  <c r="B3598" i="1"/>
  <c r="H3598" i="1"/>
  <c r="J3598" i="1"/>
  <c r="B3599" i="1"/>
  <c r="H3599" i="1"/>
  <c r="J3599" i="1"/>
  <c r="B3600" i="1"/>
  <c r="H3600" i="1"/>
  <c r="J3600" i="1"/>
  <c r="B3601" i="1"/>
  <c r="H3601" i="1"/>
  <c r="J3601" i="1"/>
  <c r="B3602" i="1"/>
  <c r="H3602" i="1"/>
  <c r="J3602" i="1"/>
  <c r="B3603" i="1"/>
  <c r="H3603" i="1"/>
  <c r="J3603" i="1"/>
  <c r="B3604" i="1"/>
  <c r="H3604" i="1"/>
  <c r="J3604" i="1"/>
  <c r="B3605" i="1"/>
  <c r="H3605" i="1"/>
  <c r="J3605" i="1"/>
  <c r="B3606" i="1"/>
  <c r="H3606" i="1"/>
  <c r="J3606" i="1"/>
  <c r="B3607" i="1"/>
  <c r="H3607" i="1"/>
  <c r="J3607" i="1"/>
  <c r="B3608" i="1"/>
  <c r="H3608" i="1"/>
  <c r="J3608" i="1"/>
  <c r="B3609" i="1"/>
  <c r="H3609" i="1"/>
  <c r="J3609" i="1"/>
  <c r="B3610" i="1"/>
  <c r="H3610" i="1"/>
  <c r="J3610" i="1"/>
  <c r="B3611" i="1"/>
  <c r="H3611" i="1"/>
  <c r="J3611" i="1"/>
  <c r="B3612" i="1"/>
  <c r="H3612" i="1"/>
  <c r="J3612" i="1"/>
  <c r="B3613" i="1"/>
  <c r="H3613" i="1"/>
  <c r="J3613" i="1"/>
  <c r="B3614" i="1"/>
  <c r="H3614" i="1"/>
  <c r="J3614" i="1"/>
  <c r="B3615" i="1"/>
  <c r="H3615" i="1"/>
  <c r="J3615" i="1"/>
  <c r="B3616" i="1"/>
  <c r="H3616" i="1"/>
  <c r="J3616" i="1"/>
  <c r="B3617" i="1"/>
  <c r="H3617" i="1"/>
  <c r="J3617" i="1"/>
  <c r="B3618" i="1"/>
  <c r="H3618" i="1"/>
  <c r="J3618" i="1"/>
  <c r="B3619" i="1"/>
  <c r="H3619" i="1"/>
  <c r="J3619" i="1"/>
  <c r="B3620" i="1"/>
  <c r="H3620" i="1"/>
  <c r="J3620" i="1"/>
  <c r="B3621" i="1"/>
  <c r="H3621" i="1"/>
  <c r="J3621" i="1"/>
  <c r="B3622" i="1"/>
  <c r="H3622" i="1"/>
  <c r="J3622" i="1"/>
  <c r="B3623" i="1"/>
  <c r="H3623" i="1"/>
  <c r="J3623" i="1"/>
  <c r="B3624" i="1"/>
  <c r="H3624" i="1"/>
  <c r="J3624" i="1"/>
  <c r="B3625" i="1"/>
  <c r="H3625" i="1"/>
  <c r="J3625" i="1"/>
  <c r="B3626" i="1"/>
  <c r="H3626" i="1"/>
  <c r="J3626" i="1"/>
  <c r="B3627" i="1"/>
  <c r="H3627" i="1"/>
  <c r="J3627" i="1"/>
  <c r="B3628" i="1"/>
  <c r="H3628" i="1"/>
  <c r="J3628" i="1"/>
  <c r="B3629" i="1"/>
  <c r="H3629" i="1"/>
  <c r="J3629" i="1"/>
  <c r="B3630" i="1"/>
  <c r="H3630" i="1"/>
  <c r="J3630" i="1"/>
  <c r="B3631" i="1"/>
  <c r="H3631" i="1"/>
  <c r="J3631" i="1"/>
  <c r="B3632" i="1"/>
  <c r="H3632" i="1"/>
  <c r="J3632" i="1"/>
  <c r="B3633" i="1"/>
  <c r="H3633" i="1"/>
  <c r="J3633" i="1"/>
  <c r="B3634" i="1"/>
  <c r="H3634" i="1"/>
  <c r="J3634" i="1"/>
  <c r="B3635" i="1"/>
  <c r="H3635" i="1"/>
  <c r="J3635" i="1"/>
  <c r="B3636" i="1"/>
  <c r="H3636" i="1"/>
  <c r="J3636" i="1"/>
  <c r="B3637" i="1"/>
  <c r="H3637" i="1"/>
  <c r="J3637" i="1"/>
  <c r="B3638" i="1"/>
  <c r="H3638" i="1"/>
  <c r="J3638" i="1"/>
  <c r="B3639" i="1"/>
  <c r="H3639" i="1"/>
  <c r="J3639" i="1"/>
  <c r="B3640" i="1"/>
  <c r="H3640" i="1"/>
  <c r="J3640" i="1"/>
  <c r="B3641" i="1"/>
  <c r="H3641" i="1"/>
  <c r="J3641" i="1"/>
  <c r="B3642" i="1"/>
  <c r="H3642" i="1"/>
  <c r="J3642" i="1"/>
  <c r="B3643" i="1"/>
  <c r="H3643" i="1"/>
  <c r="J3643" i="1"/>
  <c r="B3644" i="1"/>
  <c r="H3644" i="1"/>
  <c r="J3644" i="1"/>
  <c r="B3645" i="1"/>
  <c r="H3645" i="1"/>
  <c r="J3645" i="1"/>
  <c r="B3646" i="1"/>
  <c r="H3646" i="1"/>
  <c r="J3646" i="1"/>
  <c r="B3647" i="1"/>
  <c r="H3647" i="1"/>
  <c r="J3647" i="1"/>
  <c r="B3648" i="1"/>
  <c r="H3648" i="1"/>
  <c r="J3648" i="1"/>
  <c r="B3649" i="1"/>
  <c r="H3649" i="1"/>
  <c r="J3649" i="1"/>
  <c r="B3650" i="1"/>
  <c r="H3650" i="1"/>
  <c r="J3650" i="1"/>
  <c r="B3651" i="1"/>
  <c r="H3651" i="1"/>
  <c r="J3651" i="1"/>
  <c r="B3652" i="1"/>
  <c r="H3652" i="1"/>
  <c r="J3652" i="1"/>
  <c r="B3653" i="1"/>
  <c r="H3653" i="1"/>
  <c r="J3653" i="1"/>
  <c r="B3654" i="1"/>
  <c r="H3654" i="1"/>
  <c r="J3654" i="1"/>
  <c r="B3655" i="1"/>
  <c r="H3655" i="1"/>
  <c r="J3655" i="1"/>
  <c r="B3656" i="1"/>
  <c r="H3656" i="1"/>
  <c r="J3656" i="1"/>
  <c r="B3657" i="1"/>
  <c r="H3657" i="1"/>
  <c r="J3657" i="1"/>
  <c r="B3658" i="1"/>
  <c r="H3658" i="1"/>
  <c r="J3658" i="1"/>
  <c r="B3659" i="1"/>
  <c r="H3659" i="1"/>
  <c r="J3659" i="1"/>
  <c r="B3660" i="1"/>
  <c r="H3660" i="1"/>
  <c r="J3660" i="1"/>
  <c r="B3661" i="1"/>
  <c r="H3661" i="1"/>
  <c r="J3661" i="1"/>
  <c r="B3662" i="1"/>
  <c r="H3662" i="1"/>
  <c r="J3662" i="1"/>
  <c r="B3663" i="1"/>
  <c r="H3663" i="1"/>
  <c r="J3663" i="1"/>
  <c r="B3664" i="1"/>
  <c r="H3664" i="1"/>
  <c r="J3664" i="1"/>
  <c r="B3665" i="1"/>
  <c r="H3665" i="1"/>
  <c r="J3665" i="1"/>
  <c r="B3666" i="1"/>
  <c r="H3666" i="1"/>
  <c r="J3666" i="1"/>
  <c r="B3667" i="1"/>
  <c r="H3667" i="1"/>
  <c r="J3667" i="1"/>
  <c r="B3668" i="1"/>
  <c r="H3668" i="1"/>
  <c r="J3668" i="1"/>
  <c r="B3669" i="1"/>
  <c r="H3669" i="1"/>
  <c r="J3669" i="1"/>
  <c r="B3670" i="1"/>
  <c r="H3670" i="1"/>
  <c r="J3670" i="1"/>
  <c r="B3671" i="1"/>
  <c r="H3671" i="1"/>
  <c r="J3671" i="1"/>
  <c r="B3672" i="1"/>
  <c r="H3672" i="1"/>
  <c r="J3672" i="1"/>
  <c r="B3673" i="1"/>
  <c r="H3673" i="1"/>
  <c r="J3673" i="1"/>
  <c r="B3674" i="1"/>
  <c r="H3674" i="1"/>
  <c r="J3674" i="1"/>
  <c r="B3675" i="1"/>
  <c r="H3675" i="1"/>
  <c r="J3675" i="1"/>
  <c r="B3676" i="1"/>
  <c r="H3676" i="1"/>
  <c r="J3676" i="1"/>
  <c r="B3677" i="1"/>
  <c r="H3677" i="1"/>
  <c r="J3677" i="1"/>
  <c r="B3678" i="1"/>
  <c r="H3678" i="1"/>
  <c r="J3678" i="1"/>
  <c r="B3679" i="1"/>
  <c r="H3679" i="1"/>
  <c r="J3679" i="1"/>
  <c r="B3680" i="1"/>
  <c r="H3680" i="1"/>
  <c r="J3680" i="1"/>
  <c r="B3681" i="1"/>
  <c r="H3681" i="1"/>
  <c r="J3681" i="1"/>
  <c r="B3682" i="1"/>
  <c r="H3682" i="1"/>
  <c r="J3682" i="1"/>
  <c r="B3683" i="1"/>
  <c r="H3683" i="1"/>
  <c r="J3683" i="1"/>
  <c r="B3684" i="1"/>
  <c r="H3684" i="1"/>
  <c r="J3684" i="1"/>
  <c r="B3685" i="1"/>
  <c r="H3685" i="1"/>
  <c r="J3685" i="1"/>
  <c r="B3686" i="1"/>
  <c r="H3686" i="1"/>
  <c r="J3686" i="1"/>
  <c r="B3687" i="1"/>
  <c r="H3687" i="1"/>
  <c r="J3687" i="1"/>
  <c r="B3688" i="1"/>
  <c r="H3688" i="1"/>
  <c r="J3688" i="1"/>
  <c r="B3689" i="1"/>
  <c r="H3689" i="1"/>
  <c r="J3689" i="1"/>
  <c r="B3690" i="1"/>
  <c r="H3690" i="1"/>
  <c r="J3690" i="1"/>
  <c r="B3691" i="1"/>
  <c r="H3691" i="1"/>
  <c r="J3691" i="1"/>
  <c r="B3692" i="1"/>
  <c r="H3692" i="1"/>
  <c r="J3692" i="1"/>
  <c r="B3693" i="1"/>
  <c r="H3693" i="1"/>
  <c r="J3693" i="1"/>
  <c r="B3694" i="1"/>
  <c r="H3694" i="1"/>
  <c r="J3694" i="1"/>
  <c r="B3695" i="1"/>
  <c r="H3695" i="1"/>
  <c r="J3695" i="1"/>
  <c r="B3696" i="1"/>
  <c r="H3696" i="1"/>
  <c r="J3696" i="1"/>
  <c r="B3697" i="1"/>
  <c r="H3697" i="1"/>
  <c r="J3697" i="1"/>
  <c r="B3698" i="1"/>
  <c r="H3698" i="1"/>
  <c r="J3698" i="1"/>
  <c r="B3699" i="1"/>
  <c r="H3699" i="1"/>
  <c r="J3699" i="1"/>
  <c r="B3700" i="1"/>
  <c r="H3700" i="1"/>
  <c r="J3700" i="1"/>
  <c r="B3701" i="1"/>
  <c r="H3701" i="1"/>
  <c r="J3701" i="1"/>
  <c r="B3702" i="1"/>
  <c r="H3702" i="1"/>
  <c r="J3702" i="1"/>
  <c r="B3703" i="1"/>
  <c r="H3703" i="1"/>
  <c r="J3703" i="1"/>
  <c r="B3704" i="1"/>
  <c r="H3704" i="1"/>
  <c r="J3704" i="1"/>
  <c r="B3705" i="1"/>
  <c r="H3705" i="1"/>
  <c r="J3705" i="1"/>
  <c r="B3706" i="1"/>
  <c r="H3706" i="1"/>
  <c r="J3706" i="1"/>
  <c r="B3707" i="1"/>
  <c r="H3707" i="1"/>
  <c r="J3707" i="1"/>
  <c r="B3708" i="1"/>
  <c r="H3708" i="1"/>
  <c r="J3708" i="1"/>
  <c r="B3709" i="1"/>
  <c r="H3709" i="1"/>
  <c r="J3709" i="1"/>
  <c r="B3710" i="1"/>
  <c r="H3710" i="1"/>
  <c r="J3710" i="1"/>
  <c r="B3711" i="1"/>
  <c r="H3711" i="1"/>
  <c r="J3711" i="1"/>
  <c r="B3712" i="1"/>
  <c r="H3712" i="1"/>
  <c r="J3712" i="1"/>
  <c r="B3713" i="1"/>
  <c r="H3713" i="1"/>
  <c r="J3713" i="1"/>
  <c r="B3714" i="1"/>
  <c r="H3714" i="1"/>
  <c r="J3714" i="1"/>
  <c r="B3715" i="1"/>
  <c r="H3715" i="1"/>
  <c r="J3715" i="1"/>
  <c r="B3716" i="1"/>
  <c r="H3716" i="1"/>
  <c r="J3716" i="1"/>
  <c r="B3717" i="1"/>
  <c r="H3717" i="1"/>
  <c r="J3717" i="1"/>
  <c r="B3718" i="1"/>
  <c r="H3718" i="1"/>
  <c r="J3718" i="1"/>
  <c r="B3719" i="1"/>
  <c r="H3719" i="1"/>
  <c r="J3719" i="1"/>
  <c r="B3720" i="1"/>
  <c r="H3720" i="1"/>
  <c r="J3720" i="1"/>
  <c r="B3721" i="1"/>
  <c r="H3721" i="1"/>
  <c r="J3721" i="1"/>
  <c r="B3722" i="1"/>
  <c r="H3722" i="1"/>
  <c r="J3722" i="1"/>
  <c r="B3723" i="1"/>
  <c r="H3723" i="1"/>
  <c r="J3723" i="1"/>
  <c r="B3724" i="1"/>
  <c r="H3724" i="1"/>
  <c r="J3724" i="1"/>
  <c r="B3725" i="1"/>
  <c r="H3725" i="1"/>
  <c r="J3725" i="1"/>
  <c r="B3726" i="1"/>
  <c r="H3726" i="1"/>
  <c r="J3726" i="1"/>
  <c r="B3727" i="1"/>
  <c r="H3727" i="1"/>
  <c r="J3727" i="1"/>
  <c r="B3728" i="1"/>
  <c r="H3728" i="1"/>
  <c r="J3728" i="1"/>
  <c r="B3729" i="1"/>
  <c r="H3729" i="1"/>
  <c r="J3729" i="1"/>
  <c r="B3730" i="1"/>
  <c r="H3730" i="1"/>
  <c r="J3730" i="1"/>
  <c r="B3731" i="1"/>
  <c r="H3731" i="1"/>
  <c r="J3731" i="1"/>
  <c r="B3732" i="1"/>
  <c r="H3732" i="1"/>
  <c r="J3732" i="1"/>
  <c r="B3733" i="1"/>
  <c r="H3733" i="1"/>
  <c r="J3733" i="1"/>
  <c r="B3734" i="1"/>
  <c r="H3734" i="1"/>
  <c r="J3734" i="1"/>
  <c r="B3735" i="1"/>
  <c r="H3735" i="1"/>
  <c r="J3735" i="1"/>
  <c r="B3736" i="1"/>
  <c r="H3736" i="1"/>
  <c r="J3736" i="1"/>
  <c r="B3737" i="1"/>
  <c r="H3737" i="1"/>
  <c r="J3737" i="1"/>
  <c r="B3738" i="1"/>
  <c r="H3738" i="1"/>
  <c r="J3738" i="1"/>
  <c r="B3739" i="1"/>
  <c r="H3739" i="1"/>
  <c r="J3739" i="1"/>
  <c r="B3740" i="1"/>
  <c r="H3740" i="1"/>
  <c r="J3740" i="1"/>
  <c r="B3741" i="1"/>
  <c r="H3741" i="1"/>
  <c r="J3741" i="1"/>
  <c r="B3742" i="1"/>
  <c r="H3742" i="1"/>
  <c r="J3742" i="1"/>
  <c r="B3743" i="1"/>
  <c r="H3743" i="1"/>
  <c r="J3743" i="1"/>
  <c r="B3744" i="1"/>
  <c r="H3744" i="1"/>
  <c r="J3744" i="1"/>
  <c r="B3745" i="1"/>
  <c r="H3745" i="1"/>
  <c r="J3745" i="1"/>
  <c r="B3746" i="1"/>
  <c r="H3746" i="1"/>
  <c r="J3746" i="1"/>
  <c r="B3747" i="1"/>
  <c r="H3747" i="1"/>
  <c r="J3747" i="1"/>
  <c r="B3748" i="1"/>
  <c r="H3748" i="1"/>
  <c r="J3748" i="1"/>
  <c r="B3749" i="1"/>
  <c r="H3749" i="1"/>
  <c r="J3749" i="1"/>
  <c r="B3750" i="1"/>
  <c r="H3750" i="1"/>
  <c r="J3750" i="1"/>
  <c r="B3751" i="1"/>
  <c r="H3751" i="1"/>
  <c r="J3751" i="1"/>
  <c r="B3752" i="1"/>
  <c r="H3752" i="1"/>
  <c r="J3752" i="1"/>
  <c r="B3753" i="1"/>
  <c r="H3753" i="1"/>
  <c r="J3753" i="1"/>
  <c r="B3754" i="1"/>
  <c r="H3754" i="1"/>
  <c r="J3754" i="1"/>
  <c r="B3755" i="1"/>
  <c r="H3755" i="1"/>
  <c r="J3755" i="1"/>
  <c r="B3756" i="1"/>
  <c r="H3756" i="1"/>
  <c r="J3756" i="1"/>
  <c r="B3757" i="1"/>
  <c r="H3757" i="1"/>
  <c r="J3757" i="1"/>
  <c r="B3758" i="1"/>
  <c r="H3758" i="1"/>
  <c r="J3758" i="1"/>
  <c r="B3759" i="1"/>
  <c r="H3759" i="1"/>
  <c r="J3759" i="1"/>
  <c r="B3760" i="1"/>
  <c r="H3760" i="1"/>
  <c r="J3760" i="1"/>
  <c r="B3761" i="1"/>
  <c r="H3761" i="1"/>
  <c r="J3761" i="1"/>
  <c r="B3762" i="1"/>
  <c r="H3762" i="1"/>
  <c r="J3762" i="1"/>
  <c r="B3763" i="1"/>
  <c r="H3763" i="1"/>
  <c r="J3763" i="1"/>
  <c r="B3764" i="1"/>
  <c r="H3764" i="1"/>
  <c r="J3764" i="1"/>
  <c r="B3765" i="1"/>
  <c r="H3765" i="1"/>
  <c r="J3765" i="1"/>
  <c r="B3766" i="1"/>
  <c r="H3766" i="1"/>
  <c r="J3766" i="1"/>
  <c r="B3767" i="1"/>
  <c r="H3767" i="1"/>
  <c r="J3767" i="1"/>
  <c r="B3768" i="1"/>
  <c r="H3768" i="1"/>
  <c r="J3768" i="1"/>
  <c r="B3769" i="1"/>
  <c r="H3769" i="1"/>
  <c r="J3769" i="1"/>
  <c r="B3770" i="1"/>
  <c r="H3770" i="1"/>
  <c r="J3770" i="1"/>
  <c r="B3771" i="1"/>
  <c r="H3771" i="1"/>
  <c r="J3771" i="1"/>
  <c r="B3772" i="1"/>
  <c r="H3772" i="1"/>
  <c r="J3772" i="1"/>
  <c r="B3773" i="1"/>
  <c r="H3773" i="1"/>
  <c r="J3773" i="1"/>
  <c r="B3774" i="1"/>
  <c r="H3774" i="1"/>
  <c r="J3774" i="1"/>
  <c r="B3775" i="1"/>
  <c r="H3775" i="1"/>
  <c r="J3775" i="1"/>
  <c r="B3776" i="1"/>
  <c r="H3776" i="1"/>
  <c r="J3776" i="1"/>
  <c r="B3777" i="1"/>
  <c r="H3777" i="1"/>
  <c r="J3777" i="1"/>
  <c r="B3778" i="1"/>
  <c r="H3778" i="1"/>
  <c r="J3778" i="1"/>
  <c r="B3779" i="1"/>
  <c r="H3779" i="1"/>
  <c r="J3779" i="1"/>
  <c r="B3780" i="1"/>
  <c r="H3780" i="1"/>
  <c r="J3780" i="1"/>
  <c r="B3781" i="1"/>
  <c r="H3781" i="1"/>
  <c r="J3781" i="1"/>
  <c r="B3782" i="1"/>
  <c r="H3782" i="1"/>
  <c r="J3782" i="1"/>
  <c r="B3783" i="1"/>
  <c r="H3783" i="1"/>
  <c r="J3783" i="1"/>
  <c r="B3784" i="1"/>
  <c r="H3784" i="1"/>
  <c r="J3784" i="1"/>
  <c r="B3785" i="1"/>
  <c r="H3785" i="1"/>
  <c r="J3785" i="1"/>
  <c r="B3786" i="1"/>
  <c r="H3786" i="1"/>
  <c r="J3786" i="1"/>
  <c r="B3787" i="1"/>
  <c r="H3787" i="1"/>
  <c r="J3787" i="1"/>
  <c r="B3788" i="1"/>
  <c r="H3788" i="1"/>
  <c r="J3788" i="1"/>
  <c r="B3789" i="1"/>
  <c r="H3789" i="1"/>
  <c r="J3789" i="1"/>
  <c r="B3790" i="1"/>
  <c r="H3790" i="1"/>
  <c r="J3790" i="1"/>
  <c r="B3791" i="1"/>
  <c r="H3791" i="1"/>
  <c r="J3791" i="1"/>
  <c r="B3792" i="1"/>
  <c r="H3792" i="1"/>
  <c r="J3792" i="1"/>
  <c r="B3793" i="1"/>
  <c r="H3793" i="1"/>
  <c r="J3793" i="1"/>
  <c r="B3794" i="1"/>
  <c r="H3794" i="1"/>
  <c r="J3794" i="1"/>
  <c r="B3795" i="1"/>
  <c r="H3795" i="1"/>
  <c r="J3795" i="1"/>
  <c r="B3796" i="1"/>
  <c r="H3796" i="1"/>
  <c r="J3796" i="1"/>
  <c r="B3797" i="1"/>
  <c r="H3797" i="1"/>
  <c r="J3797" i="1"/>
  <c r="B3798" i="1"/>
  <c r="H3798" i="1"/>
  <c r="J3798" i="1"/>
  <c r="B3799" i="1"/>
  <c r="H3799" i="1"/>
  <c r="J3799" i="1"/>
  <c r="B3800" i="1"/>
  <c r="H3800" i="1"/>
  <c r="J3800" i="1"/>
  <c r="B3801" i="1"/>
  <c r="H3801" i="1"/>
  <c r="J3801" i="1"/>
  <c r="B3802" i="1"/>
  <c r="H3802" i="1"/>
  <c r="J3802" i="1"/>
  <c r="B3803" i="1"/>
  <c r="H3803" i="1"/>
  <c r="J3803" i="1"/>
  <c r="B3804" i="1"/>
  <c r="H3804" i="1"/>
  <c r="J3804" i="1"/>
  <c r="B3805" i="1"/>
  <c r="H3805" i="1"/>
  <c r="J3805" i="1"/>
  <c r="B3806" i="1"/>
  <c r="H3806" i="1"/>
  <c r="J3806" i="1"/>
  <c r="B3807" i="1"/>
  <c r="H3807" i="1"/>
  <c r="J3807" i="1"/>
  <c r="B3808" i="1"/>
  <c r="H3808" i="1"/>
  <c r="J3808" i="1"/>
  <c r="B3809" i="1"/>
  <c r="H3809" i="1"/>
  <c r="J3809" i="1"/>
  <c r="B3810" i="1"/>
  <c r="H3810" i="1"/>
  <c r="J3810" i="1"/>
  <c r="B3811" i="1"/>
  <c r="H3811" i="1"/>
  <c r="J3811" i="1"/>
  <c r="B3812" i="1"/>
  <c r="H3812" i="1"/>
  <c r="J3812" i="1"/>
  <c r="B3813" i="1"/>
  <c r="H3813" i="1"/>
  <c r="J3813" i="1"/>
  <c r="B3814" i="1"/>
  <c r="H3814" i="1"/>
  <c r="J3814" i="1"/>
  <c r="B3815" i="1"/>
  <c r="H3815" i="1"/>
  <c r="J3815" i="1"/>
  <c r="B3816" i="1"/>
  <c r="H3816" i="1"/>
  <c r="J3816" i="1"/>
  <c r="B3817" i="1"/>
  <c r="H3817" i="1"/>
  <c r="J3817" i="1"/>
  <c r="B3818" i="1"/>
  <c r="H3818" i="1"/>
  <c r="J3818" i="1"/>
  <c r="B3819" i="1"/>
  <c r="H3819" i="1"/>
  <c r="J3819" i="1"/>
  <c r="B3820" i="1"/>
  <c r="H3820" i="1"/>
  <c r="J3820" i="1"/>
  <c r="B3821" i="1"/>
  <c r="H3821" i="1"/>
  <c r="J3821" i="1"/>
  <c r="B3822" i="1"/>
  <c r="H3822" i="1"/>
  <c r="J3822" i="1"/>
  <c r="B3823" i="1"/>
  <c r="H3823" i="1"/>
  <c r="J3823" i="1"/>
  <c r="B3824" i="1"/>
  <c r="H3824" i="1"/>
  <c r="J3824" i="1"/>
  <c r="B3825" i="1"/>
  <c r="H3825" i="1"/>
  <c r="J3825" i="1"/>
  <c r="B3826" i="1"/>
  <c r="H3826" i="1"/>
  <c r="J3826" i="1"/>
  <c r="B3827" i="1"/>
  <c r="H3827" i="1"/>
  <c r="J3827" i="1"/>
  <c r="B3828" i="1"/>
  <c r="H3828" i="1"/>
  <c r="J3828" i="1"/>
  <c r="B3829" i="1"/>
  <c r="H3829" i="1"/>
  <c r="J3829" i="1"/>
  <c r="B3830" i="1"/>
  <c r="H3830" i="1"/>
  <c r="J3830" i="1"/>
  <c r="B3831" i="1"/>
  <c r="H3831" i="1"/>
  <c r="J3831" i="1"/>
  <c r="B3832" i="1"/>
  <c r="H3832" i="1"/>
  <c r="J3832" i="1"/>
  <c r="B3833" i="1"/>
  <c r="H3833" i="1"/>
  <c r="J3833" i="1"/>
  <c r="B3834" i="1"/>
  <c r="H3834" i="1"/>
  <c r="J3834" i="1"/>
  <c r="B3835" i="1"/>
  <c r="H3835" i="1"/>
  <c r="J3835" i="1"/>
  <c r="B3836" i="1"/>
  <c r="H3836" i="1"/>
  <c r="J3836" i="1"/>
  <c r="B3837" i="1"/>
  <c r="H3837" i="1"/>
  <c r="J3837" i="1"/>
  <c r="B3838" i="1"/>
  <c r="H3838" i="1"/>
  <c r="J3838" i="1"/>
  <c r="B3839" i="1"/>
  <c r="H3839" i="1"/>
  <c r="J3839" i="1"/>
  <c r="B3840" i="1"/>
  <c r="H3840" i="1"/>
  <c r="J3840" i="1"/>
  <c r="B3841" i="1"/>
  <c r="H3841" i="1"/>
  <c r="J3841" i="1"/>
  <c r="B3842" i="1"/>
  <c r="H3842" i="1"/>
  <c r="J3842" i="1"/>
  <c r="B3843" i="1"/>
  <c r="H3843" i="1"/>
  <c r="J3843" i="1"/>
  <c r="B3844" i="1"/>
  <c r="H3844" i="1"/>
  <c r="J3844" i="1"/>
  <c r="B3845" i="1"/>
  <c r="H3845" i="1"/>
  <c r="J3845" i="1"/>
  <c r="B3846" i="1"/>
  <c r="H3846" i="1"/>
  <c r="J3846" i="1"/>
  <c r="B3847" i="1"/>
  <c r="H3847" i="1"/>
  <c r="J3847" i="1"/>
  <c r="B3848" i="1"/>
  <c r="H3848" i="1"/>
  <c r="J3848" i="1"/>
  <c r="B3849" i="1"/>
  <c r="H3849" i="1"/>
  <c r="J3849" i="1"/>
  <c r="B3850" i="1"/>
  <c r="H3850" i="1"/>
  <c r="J3850" i="1"/>
  <c r="B3851" i="1"/>
  <c r="H3851" i="1"/>
  <c r="J3851" i="1"/>
  <c r="B3852" i="1"/>
  <c r="H3852" i="1"/>
  <c r="J3852" i="1"/>
  <c r="B3853" i="1"/>
  <c r="H3853" i="1"/>
  <c r="J3853" i="1"/>
  <c r="B3854" i="1"/>
  <c r="H3854" i="1"/>
  <c r="J3854" i="1"/>
  <c r="B3855" i="1"/>
  <c r="H3855" i="1"/>
  <c r="J3855" i="1"/>
  <c r="B3856" i="1"/>
  <c r="H3856" i="1"/>
  <c r="J3856" i="1"/>
  <c r="B3857" i="1"/>
  <c r="H3857" i="1"/>
  <c r="J3857" i="1"/>
  <c r="B3858" i="1"/>
  <c r="H3858" i="1"/>
  <c r="J3858" i="1"/>
  <c r="B3859" i="1"/>
  <c r="H3859" i="1"/>
  <c r="J3859" i="1"/>
  <c r="B3860" i="1"/>
  <c r="H3860" i="1"/>
  <c r="J3860" i="1"/>
  <c r="B3861" i="1"/>
  <c r="H3861" i="1"/>
  <c r="J3861" i="1"/>
  <c r="B3862" i="1"/>
  <c r="H3862" i="1"/>
  <c r="J3862" i="1"/>
  <c r="B3863" i="1"/>
  <c r="H3863" i="1"/>
  <c r="J3863" i="1"/>
  <c r="B3864" i="1"/>
  <c r="H3864" i="1"/>
  <c r="J3864" i="1"/>
  <c r="B3865" i="1"/>
  <c r="H3865" i="1"/>
  <c r="J3865" i="1"/>
  <c r="B3866" i="1"/>
  <c r="H3866" i="1"/>
  <c r="J3866" i="1"/>
  <c r="B3867" i="1"/>
  <c r="H3867" i="1"/>
  <c r="J3867" i="1"/>
  <c r="B3868" i="1"/>
  <c r="H3868" i="1"/>
  <c r="J3868" i="1"/>
  <c r="B3869" i="1"/>
  <c r="H3869" i="1"/>
  <c r="J3869" i="1"/>
  <c r="B3870" i="1"/>
  <c r="H3870" i="1"/>
  <c r="J3870" i="1"/>
  <c r="B3871" i="1"/>
  <c r="H3871" i="1"/>
  <c r="J3871" i="1"/>
  <c r="B3872" i="1"/>
  <c r="H3872" i="1"/>
  <c r="J3872" i="1"/>
  <c r="B3873" i="1"/>
  <c r="H3873" i="1"/>
  <c r="J3873" i="1"/>
  <c r="B3874" i="1"/>
  <c r="H3874" i="1"/>
  <c r="J3874" i="1"/>
  <c r="B3875" i="1"/>
  <c r="H3875" i="1"/>
  <c r="J3875" i="1"/>
  <c r="B3876" i="1"/>
  <c r="H3876" i="1"/>
  <c r="J3876" i="1"/>
  <c r="B3877" i="1"/>
  <c r="H3877" i="1"/>
  <c r="J3877" i="1"/>
  <c r="B3878" i="1"/>
  <c r="H3878" i="1"/>
  <c r="J3878" i="1"/>
  <c r="B3879" i="1"/>
  <c r="H3879" i="1"/>
  <c r="J3879" i="1"/>
  <c r="B3880" i="1"/>
  <c r="H3880" i="1"/>
  <c r="J3880" i="1"/>
  <c r="B3881" i="1"/>
  <c r="H3881" i="1"/>
  <c r="J3881" i="1"/>
  <c r="B3882" i="1"/>
  <c r="H3882" i="1"/>
  <c r="J3882" i="1"/>
  <c r="B3883" i="1"/>
  <c r="H3883" i="1"/>
  <c r="J3883" i="1"/>
  <c r="B3884" i="1"/>
  <c r="H3884" i="1"/>
  <c r="J3884" i="1"/>
  <c r="B3885" i="1"/>
  <c r="H3885" i="1"/>
  <c r="J3885" i="1"/>
  <c r="B3886" i="1"/>
  <c r="H3886" i="1"/>
  <c r="J3886" i="1"/>
  <c r="B3887" i="1"/>
  <c r="H3887" i="1"/>
  <c r="J3887" i="1"/>
  <c r="B3888" i="1"/>
  <c r="H3888" i="1"/>
  <c r="J3888" i="1"/>
  <c r="B3889" i="1"/>
  <c r="H3889" i="1"/>
  <c r="J3889" i="1"/>
  <c r="B3890" i="1"/>
  <c r="H3890" i="1"/>
  <c r="J3890" i="1"/>
  <c r="B3891" i="1"/>
  <c r="H3891" i="1"/>
  <c r="J3891" i="1"/>
  <c r="B3892" i="1"/>
  <c r="H3892" i="1"/>
  <c r="J3892" i="1"/>
  <c r="B3893" i="1"/>
  <c r="H3893" i="1"/>
  <c r="J3893" i="1"/>
  <c r="B3894" i="1"/>
  <c r="H3894" i="1"/>
  <c r="J3894" i="1"/>
  <c r="B3895" i="1"/>
  <c r="H3895" i="1"/>
  <c r="J3895" i="1"/>
  <c r="B3896" i="1"/>
  <c r="H3896" i="1"/>
  <c r="J3896" i="1"/>
  <c r="B3897" i="1"/>
  <c r="H3897" i="1"/>
  <c r="J3897" i="1"/>
  <c r="B3898" i="1"/>
  <c r="H3898" i="1"/>
  <c r="J3898" i="1"/>
  <c r="B3899" i="1"/>
  <c r="H3899" i="1"/>
  <c r="J3899" i="1"/>
  <c r="B3900" i="1"/>
  <c r="H3900" i="1"/>
  <c r="J3900" i="1"/>
  <c r="B3901" i="1"/>
  <c r="H3901" i="1"/>
  <c r="J3901" i="1"/>
  <c r="B3902" i="1"/>
  <c r="H3902" i="1"/>
  <c r="J3902" i="1"/>
  <c r="B3903" i="1"/>
  <c r="H3903" i="1"/>
  <c r="J3903" i="1"/>
  <c r="B3904" i="1"/>
  <c r="H3904" i="1"/>
  <c r="J3904" i="1"/>
  <c r="B3905" i="1"/>
  <c r="H3905" i="1"/>
  <c r="J3905" i="1"/>
  <c r="B3906" i="1"/>
  <c r="H3906" i="1"/>
  <c r="J3906" i="1"/>
  <c r="B3907" i="1"/>
  <c r="H3907" i="1"/>
  <c r="J3907" i="1"/>
  <c r="B3908" i="1"/>
  <c r="H3908" i="1"/>
  <c r="J3908" i="1"/>
  <c r="B3909" i="1"/>
  <c r="H3909" i="1"/>
  <c r="J3909" i="1"/>
  <c r="B3910" i="1"/>
  <c r="H3910" i="1"/>
  <c r="J3910" i="1"/>
  <c r="B3911" i="1"/>
  <c r="H3911" i="1"/>
  <c r="J3911" i="1"/>
  <c r="B3912" i="1"/>
  <c r="H3912" i="1"/>
  <c r="J3912" i="1"/>
  <c r="B3913" i="1"/>
  <c r="H3913" i="1"/>
  <c r="J3913" i="1"/>
  <c r="B3914" i="1"/>
  <c r="H3914" i="1"/>
  <c r="J3914" i="1"/>
  <c r="B3915" i="1"/>
  <c r="H3915" i="1"/>
  <c r="J3915" i="1"/>
  <c r="B3916" i="1"/>
  <c r="H3916" i="1"/>
  <c r="J3916" i="1"/>
  <c r="B3917" i="1"/>
  <c r="H3917" i="1"/>
  <c r="J3917" i="1"/>
  <c r="B3918" i="1"/>
  <c r="H3918" i="1"/>
  <c r="J3918" i="1"/>
  <c r="B3919" i="1"/>
  <c r="H3919" i="1"/>
  <c r="J3919" i="1"/>
  <c r="B3920" i="1"/>
  <c r="H3920" i="1"/>
  <c r="J3920" i="1"/>
  <c r="B3921" i="1"/>
  <c r="H3921" i="1"/>
  <c r="J3921" i="1"/>
  <c r="B3922" i="1"/>
  <c r="H3922" i="1"/>
  <c r="J3922" i="1"/>
  <c r="B3923" i="1"/>
  <c r="H3923" i="1"/>
  <c r="J3923" i="1"/>
  <c r="B3924" i="1"/>
  <c r="H3924" i="1"/>
  <c r="J3924" i="1"/>
  <c r="B3925" i="1"/>
  <c r="H3925" i="1"/>
  <c r="J3925" i="1"/>
  <c r="B3926" i="1"/>
  <c r="H3926" i="1"/>
  <c r="J3926" i="1"/>
  <c r="B3927" i="1"/>
  <c r="H3927" i="1"/>
  <c r="J3927" i="1"/>
  <c r="B3928" i="1"/>
  <c r="H3928" i="1"/>
  <c r="J3928" i="1"/>
  <c r="B3929" i="1"/>
  <c r="H3929" i="1"/>
  <c r="J3929" i="1"/>
  <c r="B3930" i="1"/>
  <c r="H3930" i="1"/>
  <c r="J3930" i="1"/>
  <c r="B3931" i="1"/>
  <c r="H3931" i="1"/>
  <c r="J3931" i="1"/>
  <c r="B3932" i="1"/>
  <c r="H3932" i="1"/>
  <c r="J3932" i="1"/>
  <c r="B3933" i="1"/>
  <c r="H3933" i="1"/>
  <c r="J3933" i="1"/>
  <c r="B3934" i="1"/>
  <c r="H3934" i="1"/>
  <c r="J3934" i="1"/>
  <c r="B3935" i="1"/>
  <c r="H3935" i="1"/>
  <c r="J3935" i="1"/>
  <c r="B3936" i="1"/>
  <c r="H3936" i="1"/>
  <c r="J3936" i="1"/>
  <c r="B3937" i="1"/>
  <c r="H3937" i="1"/>
  <c r="J3937" i="1"/>
  <c r="B3938" i="1"/>
  <c r="H3938" i="1"/>
  <c r="J3938" i="1"/>
  <c r="B3939" i="1"/>
  <c r="H3939" i="1"/>
  <c r="J3939" i="1"/>
  <c r="B3940" i="1"/>
  <c r="H3940" i="1"/>
  <c r="J3940" i="1"/>
  <c r="B3941" i="1"/>
  <c r="H3941" i="1"/>
  <c r="J3941" i="1"/>
  <c r="B3942" i="1"/>
  <c r="H3942" i="1"/>
  <c r="J3942" i="1"/>
  <c r="B3943" i="1"/>
  <c r="H3943" i="1"/>
  <c r="J3943" i="1"/>
  <c r="B3944" i="1"/>
  <c r="H3944" i="1"/>
  <c r="J3944" i="1"/>
  <c r="B3945" i="1"/>
  <c r="H3945" i="1"/>
  <c r="J3945" i="1"/>
  <c r="B3946" i="1"/>
  <c r="H3946" i="1"/>
  <c r="J3946" i="1"/>
  <c r="B3947" i="1"/>
  <c r="H3947" i="1"/>
  <c r="J3947" i="1"/>
  <c r="B3948" i="1"/>
  <c r="H3948" i="1"/>
  <c r="J3948" i="1"/>
  <c r="B3949" i="1"/>
  <c r="H3949" i="1"/>
  <c r="J3949" i="1"/>
  <c r="B3950" i="1"/>
  <c r="H3950" i="1"/>
  <c r="J3950" i="1"/>
  <c r="B3951" i="1"/>
  <c r="H3951" i="1"/>
  <c r="J3951" i="1"/>
  <c r="B3952" i="1"/>
  <c r="H3952" i="1"/>
  <c r="J3952" i="1"/>
  <c r="B3953" i="1"/>
  <c r="H3953" i="1"/>
  <c r="J3953" i="1"/>
  <c r="B3954" i="1"/>
  <c r="H3954" i="1"/>
  <c r="J3954" i="1"/>
  <c r="B3955" i="1"/>
  <c r="H3955" i="1"/>
  <c r="J3955" i="1"/>
  <c r="B3956" i="1"/>
  <c r="H3956" i="1"/>
  <c r="J3956" i="1"/>
  <c r="B3957" i="1"/>
  <c r="H3957" i="1"/>
  <c r="J3957" i="1"/>
  <c r="B3958" i="1"/>
  <c r="H3958" i="1"/>
  <c r="J3958" i="1"/>
  <c r="B3959" i="1"/>
  <c r="H3959" i="1"/>
  <c r="J3959" i="1"/>
  <c r="B3960" i="1"/>
  <c r="H3960" i="1"/>
  <c r="J3960" i="1"/>
  <c r="B3961" i="1"/>
  <c r="H3961" i="1"/>
  <c r="J3961" i="1"/>
  <c r="B3962" i="1"/>
  <c r="H3962" i="1"/>
  <c r="J3962" i="1"/>
  <c r="B3963" i="1"/>
  <c r="H3963" i="1"/>
  <c r="J3963" i="1"/>
  <c r="B3964" i="1"/>
  <c r="H3964" i="1"/>
  <c r="J3964" i="1"/>
  <c r="B3965" i="1"/>
  <c r="H3965" i="1"/>
  <c r="J3965" i="1"/>
  <c r="B3966" i="1"/>
  <c r="H3966" i="1"/>
  <c r="J3966" i="1"/>
  <c r="B3967" i="1"/>
  <c r="H3967" i="1"/>
  <c r="J3967" i="1"/>
  <c r="B3968" i="1"/>
  <c r="H3968" i="1"/>
  <c r="J3968" i="1"/>
  <c r="B3969" i="1"/>
  <c r="H3969" i="1"/>
  <c r="J3969" i="1"/>
  <c r="B3970" i="1"/>
  <c r="H3970" i="1"/>
  <c r="J3970" i="1"/>
  <c r="B3971" i="1"/>
  <c r="H3971" i="1"/>
  <c r="J3971" i="1"/>
  <c r="B3972" i="1"/>
  <c r="H3972" i="1"/>
  <c r="J3972" i="1"/>
  <c r="B3973" i="1"/>
  <c r="H3973" i="1"/>
  <c r="J3973" i="1"/>
  <c r="B3974" i="1"/>
  <c r="H3974" i="1"/>
  <c r="J3974" i="1"/>
  <c r="B3975" i="1"/>
  <c r="H3975" i="1"/>
  <c r="J3975" i="1"/>
  <c r="B3976" i="1"/>
  <c r="H3976" i="1"/>
  <c r="J3976" i="1"/>
  <c r="B3977" i="1"/>
  <c r="H3977" i="1"/>
  <c r="J3977" i="1"/>
  <c r="B3978" i="1"/>
  <c r="H3978" i="1"/>
  <c r="J3978" i="1"/>
  <c r="B3979" i="1"/>
  <c r="H3979" i="1"/>
  <c r="J3979" i="1"/>
  <c r="B3980" i="1"/>
  <c r="H3980" i="1"/>
  <c r="J3980" i="1"/>
  <c r="B3981" i="1"/>
  <c r="H3981" i="1"/>
  <c r="J3981" i="1"/>
  <c r="B3982" i="1"/>
  <c r="H3982" i="1"/>
  <c r="J3982" i="1"/>
  <c r="B3983" i="1"/>
  <c r="H3983" i="1"/>
  <c r="J3983" i="1"/>
  <c r="B3984" i="1"/>
  <c r="H3984" i="1"/>
  <c r="J3984" i="1"/>
  <c r="B3985" i="1"/>
  <c r="H3985" i="1"/>
  <c r="J3985" i="1"/>
  <c r="B3986" i="1"/>
  <c r="H3986" i="1"/>
  <c r="J3986" i="1"/>
  <c r="B3987" i="1"/>
  <c r="H3987" i="1"/>
  <c r="J3987" i="1"/>
  <c r="B3988" i="1"/>
  <c r="H3988" i="1"/>
  <c r="J3988" i="1"/>
  <c r="B3989" i="1"/>
  <c r="H3989" i="1"/>
  <c r="J3989" i="1"/>
  <c r="B3990" i="1"/>
  <c r="H3990" i="1"/>
  <c r="J3990" i="1"/>
  <c r="B3991" i="1"/>
  <c r="H3991" i="1"/>
  <c r="J3991" i="1"/>
  <c r="B3992" i="1"/>
  <c r="H3992" i="1"/>
  <c r="J3992" i="1"/>
  <c r="B3993" i="1"/>
  <c r="H3993" i="1"/>
  <c r="J3993" i="1"/>
  <c r="B3994" i="1"/>
  <c r="H3994" i="1"/>
  <c r="J3994" i="1"/>
  <c r="B3995" i="1"/>
  <c r="H3995" i="1"/>
  <c r="J3995" i="1"/>
  <c r="B3996" i="1"/>
  <c r="H3996" i="1"/>
  <c r="J3996" i="1"/>
  <c r="B3997" i="1"/>
  <c r="H3997" i="1"/>
  <c r="J3997" i="1"/>
  <c r="B3998" i="1"/>
  <c r="H3998" i="1"/>
  <c r="J3998" i="1"/>
  <c r="B3999" i="1"/>
  <c r="H3999" i="1"/>
  <c r="J3999" i="1"/>
  <c r="B4000" i="1"/>
  <c r="H4000" i="1"/>
  <c r="J4000" i="1"/>
  <c r="B4001" i="1"/>
  <c r="H4001" i="1"/>
  <c r="J4001" i="1"/>
  <c r="B4002" i="1"/>
  <c r="H4002" i="1"/>
  <c r="J4002" i="1"/>
  <c r="B4003" i="1"/>
  <c r="H4003" i="1"/>
  <c r="J4003" i="1"/>
  <c r="B4004" i="1"/>
  <c r="H4004" i="1"/>
  <c r="J4004" i="1"/>
  <c r="B4005" i="1"/>
  <c r="H4005" i="1"/>
  <c r="J4005" i="1"/>
  <c r="B4006" i="1"/>
  <c r="H4006" i="1"/>
  <c r="J4006" i="1"/>
  <c r="B4007" i="1"/>
  <c r="H4007" i="1"/>
  <c r="J4007" i="1"/>
  <c r="B4008" i="1"/>
  <c r="H4008" i="1"/>
  <c r="J4008" i="1"/>
  <c r="B4009" i="1"/>
  <c r="H4009" i="1"/>
  <c r="J4009" i="1"/>
  <c r="B4010" i="1"/>
  <c r="H4010" i="1"/>
  <c r="J4010" i="1"/>
  <c r="B4011" i="1"/>
  <c r="H4011" i="1"/>
  <c r="J4011" i="1"/>
  <c r="B4012" i="1"/>
  <c r="H4012" i="1"/>
  <c r="J4012" i="1"/>
  <c r="B4013" i="1"/>
  <c r="H4013" i="1"/>
  <c r="J4013" i="1"/>
  <c r="B4014" i="1"/>
  <c r="H4014" i="1"/>
  <c r="J4014" i="1"/>
  <c r="B4015" i="1"/>
  <c r="H4015" i="1"/>
  <c r="J4015" i="1"/>
  <c r="B4016" i="1"/>
  <c r="H4016" i="1"/>
  <c r="J4016" i="1"/>
  <c r="B4017" i="1"/>
  <c r="H4017" i="1"/>
  <c r="J4017" i="1"/>
  <c r="B4018" i="1"/>
  <c r="H4018" i="1"/>
  <c r="J4018" i="1"/>
  <c r="B4019" i="1"/>
  <c r="H4019" i="1"/>
  <c r="J4019" i="1"/>
  <c r="B4020" i="1"/>
  <c r="H4020" i="1"/>
  <c r="J4020" i="1"/>
  <c r="B4021" i="1"/>
  <c r="H4021" i="1"/>
  <c r="J4021" i="1"/>
  <c r="B4022" i="1"/>
  <c r="H4022" i="1"/>
  <c r="J4022" i="1"/>
  <c r="B4023" i="1"/>
  <c r="H4023" i="1"/>
  <c r="J4023" i="1"/>
  <c r="B4024" i="1"/>
  <c r="H4024" i="1"/>
  <c r="J4024" i="1"/>
  <c r="B4025" i="1"/>
  <c r="H4025" i="1"/>
  <c r="J4025" i="1"/>
  <c r="B4026" i="1"/>
  <c r="H4026" i="1"/>
  <c r="J4026" i="1"/>
  <c r="B4027" i="1"/>
  <c r="H4027" i="1"/>
  <c r="J4027" i="1"/>
  <c r="B4028" i="1"/>
  <c r="H4028" i="1"/>
  <c r="J4028" i="1"/>
  <c r="B4029" i="1"/>
  <c r="H4029" i="1"/>
  <c r="J4029" i="1"/>
  <c r="B4030" i="1"/>
  <c r="H4030" i="1"/>
  <c r="J4030" i="1"/>
  <c r="B4031" i="1"/>
  <c r="H4031" i="1"/>
  <c r="J4031" i="1"/>
  <c r="B4032" i="1"/>
  <c r="H4032" i="1"/>
  <c r="J4032" i="1"/>
  <c r="B4033" i="1"/>
  <c r="H4033" i="1"/>
  <c r="J4033" i="1"/>
  <c r="B4034" i="1"/>
  <c r="H4034" i="1"/>
  <c r="J4034" i="1"/>
  <c r="B4035" i="1"/>
  <c r="H4035" i="1"/>
  <c r="J4035" i="1"/>
  <c r="B4036" i="1"/>
  <c r="H4036" i="1"/>
  <c r="J4036" i="1"/>
  <c r="B4037" i="1"/>
  <c r="H4037" i="1"/>
  <c r="J4037" i="1"/>
  <c r="B4038" i="1"/>
  <c r="H4038" i="1"/>
  <c r="J4038" i="1"/>
  <c r="B4039" i="1"/>
  <c r="H4039" i="1"/>
  <c r="J4039" i="1"/>
  <c r="B4040" i="1"/>
  <c r="H4040" i="1"/>
  <c r="J4040" i="1"/>
  <c r="B4041" i="1"/>
  <c r="H4041" i="1"/>
  <c r="J4041" i="1"/>
  <c r="B4042" i="1"/>
  <c r="H4042" i="1"/>
  <c r="J4042" i="1"/>
  <c r="B4043" i="1"/>
  <c r="H4043" i="1"/>
  <c r="J4043" i="1"/>
  <c r="B4044" i="1"/>
  <c r="H4044" i="1"/>
  <c r="J4044" i="1"/>
  <c r="B4045" i="1"/>
  <c r="H4045" i="1"/>
  <c r="J4045" i="1"/>
  <c r="B4046" i="1"/>
  <c r="H4046" i="1"/>
  <c r="J4046" i="1"/>
  <c r="B4047" i="1"/>
  <c r="H4047" i="1"/>
  <c r="J4047" i="1"/>
  <c r="B4048" i="1"/>
  <c r="H4048" i="1"/>
  <c r="J4048" i="1"/>
  <c r="B4049" i="1"/>
  <c r="H4049" i="1"/>
  <c r="J4049" i="1"/>
  <c r="B4050" i="1"/>
  <c r="H4050" i="1"/>
  <c r="J4050" i="1"/>
  <c r="B4051" i="1"/>
  <c r="H4051" i="1"/>
  <c r="J4051" i="1"/>
  <c r="B4052" i="1"/>
  <c r="H4052" i="1"/>
  <c r="J4052" i="1"/>
  <c r="B4053" i="1"/>
  <c r="H4053" i="1"/>
  <c r="J4053" i="1"/>
  <c r="B4054" i="1"/>
  <c r="H4054" i="1"/>
  <c r="J4054" i="1"/>
  <c r="B4055" i="1"/>
  <c r="H4055" i="1"/>
  <c r="J4055" i="1"/>
  <c r="B4056" i="1"/>
  <c r="H4056" i="1"/>
  <c r="J4056" i="1"/>
  <c r="B4057" i="1"/>
  <c r="H4057" i="1"/>
  <c r="J4057" i="1"/>
  <c r="B4058" i="1"/>
  <c r="H4058" i="1"/>
  <c r="J4058" i="1"/>
  <c r="B4059" i="1"/>
  <c r="H4059" i="1"/>
  <c r="J4059" i="1"/>
  <c r="B4060" i="1"/>
  <c r="H4060" i="1"/>
  <c r="J4060" i="1"/>
  <c r="B4061" i="1"/>
  <c r="H4061" i="1"/>
  <c r="J4061" i="1"/>
  <c r="B4062" i="1"/>
  <c r="H4062" i="1"/>
  <c r="J4062" i="1"/>
  <c r="B4063" i="1"/>
  <c r="H4063" i="1"/>
  <c r="J4063" i="1"/>
  <c r="B4064" i="1"/>
  <c r="H4064" i="1"/>
  <c r="J4064" i="1"/>
  <c r="B4065" i="1"/>
  <c r="H4065" i="1"/>
  <c r="J4065" i="1"/>
  <c r="B4066" i="1"/>
  <c r="H4066" i="1"/>
  <c r="J4066" i="1"/>
  <c r="B4067" i="1"/>
  <c r="H4067" i="1"/>
  <c r="J4067" i="1"/>
  <c r="B4068" i="1"/>
  <c r="H4068" i="1"/>
  <c r="J4068" i="1"/>
  <c r="B4069" i="1"/>
  <c r="H4069" i="1"/>
  <c r="J4069" i="1"/>
  <c r="B4070" i="1"/>
  <c r="H4070" i="1"/>
  <c r="J4070" i="1"/>
  <c r="B4071" i="1"/>
  <c r="H4071" i="1"/>
  <c r="J4071" i="1"/>
  <c r="B4072" i="1"/>
  <c r="H4072" i="1"/>
  <c r="J4072" i="1"/>
  <c r="B4073" i="1"/>
  <c r="H4073" i="1"/>
  <c r="J4073" i="1"/>
  <c r="B4074" i="1"/>
  <c r="H4074" i="1"/>
  <c r="J4074" i="1"/>
  <c r="B4075" i="1"/>
  <c r="H4075" i="1"/>
  <c r="J4075" i="1"/>
  <c r="B4076" i="1"/>
  <c r="H4076" i="1"/>
  <c r="J4076" i="1"/>
  <c r="B4077" i="1"/>
  <c r="H4077" i="1"/>
  <c r="J4077" i="1"/>
  <c r="B4078" i="1"/>
  <c r="H4078" i="1"/>
  <c r="J4078" i="1"/>
  <c r="B4079" i="1"/>
  <c r="H4079" i="1"/>
  <c r="J4079" i="1"/>
  <c r="B4080" i="1"/>
  <c r="H4080" i="1"/>
  <c r="J4080" i="1"/>
  <c r="B4081" i="1"/>
  <c r="H4081" i="1"/>
  <c r="J4081" i="1"/>
  <c r="B4082" i="1"/>
  <c r="H4082" i="1"/>
  <c r="J4082" i="1"/>
  <c r="B4083" i="1"/>
  <c r="H4083" i="1"/>
  <c r="J4083" i="1"/>
  <c r="B4084" i="1"/>
  <c r="H4084" i="1"/>
  <c r="J4084" i="1"/>
  <c r="B4085" i="1"/>
  <c r="H4085" i="1"/>
  <c r="J4085" i="1"/>
  <c r="B4086" i="1"/>
  <c r="H4086" i="1"/>
  <c r="J4086" i="1"/>
  <c r="B4087" i="1"/>
  <c r="H4087" i="1"/>
  <c r="J4087" i="1"/>
  <c r="B4088" i="1"/>
  <c r="H4088" i="1"/>
  <c r="J4088" i="1"/>
  <c r="B4089" i="1"/>
  <c r="H4089" i="1"/>
  <c r="J4089" i="1"/>
  <c r="B4090" i="1"/>
  <c r="H4090" i="1"/>
  <c r="J4090" i="1"/>
  <c r="B4091" i="1"/>
  <c r="H4091" i="1"/>
  <c r="J4091" i="1"/>
  <c r="B4092" i="1"/>
  <c r="H4092" i="1"/>
  <c r="J4092" i="1"/>
  <c r="B4093" i="1"/>
  <c r="H4093" i="1"/>
  <c r="J4093" i="1"/>
  <c r="B4094" i="1"/>
  <c r="H4094" i="1"/>
  <c r="J4094" i="1"/>
  <c r="B4095" i="1"/>
  <c r="H4095" i="1"/>
  <c r="J4095" i="1"/>
  <c r="B4096" i="1"/>
  <c r="H4096" i="1"/>
  <c r="J4096" i="1"/>
  <c r="B4097" i="1"/>
  <c r="H4097" i="1"/>
  <c r="J4097" i="1"/>
  <c r="B4098" i="1"/>
  <c r="H4098" i="1"/>
  <c r="J4098" i="1"/>
  <c r="B4099" i="1"/>
  <c r="H4099" i="1"/>
  <c r="J4099" i="1"/>
  <c r="B4100" i="1"/>
  <c r="H4100" i="1"/>
  <c r="J4100" i="1"/>
  <c r="B4101" i="1"/>
  <c r="H4101" i="1"/>
  <c r="J4101" i="1"/>
  <c r="B4102" i="1"/>
  <c r="H4102" i="1"/>
  <c r="J4102" i="1"/>
  <c r="B4103" i="1"/>
  <c r="H4103" i="1"/>
  <c r="J4103" i="1"/>
  <c r="B4104" i="1"/>
  <c r="H4104" i="1"/>
  <c r="J4104" i="1"/>
  <c r="B4105" i="1"/>
  <c r="H4105" i="1"/>
  <c r="J4105" i="1"/>
  <c r="B4106" i="1"/>
  <c r="H4106" i="1"/>
  <c r="J4106" i="1"/>
  <c r="B4107" i="1"/>
  <c r="H4107" i="1"/>
  <c r="J4107" i="1"/>
  <c r="B4108" i="1"/>
  <c r="H4108" i="1"/>
  <c r="J4108" i="1"/>
  <c r="B4109" i="1"/>
  <c r="H4109" i="1"/>
  <c r="J4109" i="1"/>
  <c r="B4110" i="1"/>
  <c r="H4110" i="1"/>
  <c r="J4110" i="1"/>
  <c r="B4111" i="1"/>
  <c r="H4111" i="1"/>
  <c r="J4111" i="1"/>
  <c r="B4112" i="1"/>
  <c r="H4112" i="1"/>
  <c r="J4112" i="1"/>
  <c r="B4113" i="1"/>
  <c r="H4113" i="1"/>
  <c r="J4113" i="1"/>
  <c r="B4114" i="1"/>
  <c r="H4114" i="1"/>
  <c r="J4114" i="1"/>
  <c r="B4115" i="1"/>
  <c r="H4115" i="1"/>
  <c r="J4115" i="1"/>
  <c r="B4116" i="1"/>
  <c r="H4116" i="1"/>
  <c r="J4116" i="1"/>
  <c r="B4117" i="1"/>
  <c r="H4117" i="1"/>
  <c r="J4117" i="1"/>
  <c r="B4118" i="1"/>
  <c r="H4118" i="1"/>
  <c r="J4118" i="1"/>
  <c r="B4119" i="1"/>
  <c r="H4119" i="1"/>
  <c r="J4119" i="1"/>
  <c r="B4120" i="1"/>
  <c r="H4120" i="1"/>
  <c r="J4120" i="1"/>
  <c r="B4121" i="1"/>
  <c r="H4121" i="1"/>
  <c r="J4121" i="1"/>
  <c r="B4122" i="1"/>
  <c r="H4122" i="1"/>
  <c r="J4122" i="1"/>
  <c r="B4123" i="1"/>
  <c r="H4123" i="1"/>
  <c r="J4123" i="1"/>
  <c r="B4124" i="1"/>
  <c r="H4124" i="1"/>
  <c r="J4124" i="1"/>
  <c r="B4125" i="1"/>
  <c r="H4125" i="1"/>
  <c r="J4125" i="1"/>
  <c r="B4126" i="1"/>
  <c r="H4126" i="1"/>
  <c r="J4126" i="1"/>
  <c r="B4127" i="1"/>
  <c r="H4127" i="1"/>
  <c r="J4127" i="1"/>
  <c r="B4128" i="1"/>
  <c r="H4128" i="1"/>
  <c r="J4128" i="1"/>
  <c r="B4129" i="1"/>
  <c r="H4129" i="1"/>
  <c r="J4129" i="1"/>
  <c r="B4130" i="1"/>
  <c r="H4130" i="1"/>
  <c r="J4130" i="1"/>
  <c r="B4131" i="1"/>
  <c r="H4131" i="1"/>
  <c r="J4131" i="1"/>
  <c r="B4132" i="1"/>
  <c r="H4132" i="1"/>
  <c r="J4132" i="1"/>
  <c r="B4133" i="1"/>
  <c r="H4133" i="1"/>
  <c r="J4133" i="1"/>
  <c r="B4134" i="1"/>
  <c r="H4134" i="1"/>
  <c r="J4134" i="1"/>
  <c r="B4135" i="1"/>
  <c r="H4135" i="1"/>
  <c r="J4135" i="1"/>
  <c r="B4136" i="1"/>
  <c r="H4136" i="1"/>
  <c r="J4136" i="1"/>
  <c r="B4137" i="1"/>
  <c r="H4137" i="1"/>
  <c r="J4137" i="1"/>
  <c r="B4138" i="1"/>
  <c r="H4138" i="1"/>
  <c r="J4138" i="1"/>
  <c r="B4139" i="1"/>
  <c r="H4139" i="1"/>
  <c r="J4139" i="1"/>
  <c r="B4140" i="1"/>
  <c r="H4140" i="1"/>
  <c r="J4140" i="1"/>
  <c r="B4141" i="1"/>
  <c r="H4141" i="1"/>
  <c r="J4141" i="1"/>
  <c r="B4142" i="1"/>
  <c r="H4142" i="1"/>
  <c r="J4142" i="1"/>
  <c r="B4143" i="1"/>
  <c r="H4143" i="1"/>
  <c r="J4143" i="1"/>
  <c r="B4144" i="1"/>
  <c r="H4144" i="1"/>
  <c r="J4144" i="1"/>
  <c r="B4145" i="1"/>
  <c r="H4145" i="1"/>
  <c r="J4145" i="1"/>
  <c r="B4146" i="1"/>
  <c r="H4146" i="1"/>
  <c r="J4146" i="1"/>
  <c r="B4147" i="1"/>
  <c r="H4147" i="1"/>
  <c r="J4147" i="1"/>
  <c r="B4148" i="1"/>
  <c r="H4148" i="1"/>
  <c r="J4148" i="1"/>
  <c r="B4149" i="1"/>
  <c r="H4149" i="1"/>
  <c r="J4149" i="1"/>
  <c r="B4150" i="1"/>
  <c r="H4150" i="1"/>
  <c r="J4150" i="1"/>
  <c r="B4151" i="1"/>
  <c r="H4151" i="1"/>
  <c r="J4151" i="1"/>
  <c r="B4152" i="1"/>
  <c r="H4152" i="1"/>
  <c r="J4152" i="1"/>
  <c r="B4153" i="1"/>
  <c r="H4153" i="1"/>
  <c r="J4153" i="1"/>
  <c r="B4154" i="1"/>
  <c r="H4154" i="1"/>
  <c r="J4154" i="1"/>
  <c r="B4155" i="1"/>
  <c r="H4155" i="1"/>
  <c r="J4155" i="1"/>
  <c r="B4156" i="1"/>
  <c r="H4156" i="1"/>
  <c r="J4156" i="1"/>
  <c r="B4157" i="1"/>
  <c r="H4157" i="1"/>
  <c r="J4157" i="1"/>
  <c r="B4158" i="1"/>
  <c r="H4158" i="1"/>
  <c r="J4158" i="1"/>
  <c r="B4159" i="1"/>
  <c r="H4159" i="1"/>
  <c r="J4159" i="1"/>
  <c r="B4160" i="1"/>
  <c r="H4160" i="1"/>
  <c r="J4160" i="1"/>
  <c r="B4161" i="1"/>
  <c r="H4161" i="1"/>
  <c r="J4161" i="1"/>
  <c r="B4162" i="1"/>
  <c r="H4162" i="1"/>
  <c r="J4162" i="1"/>
  <c r="B4163" i="1"/>
  <c r="H4163" i="1"/>
  <c r="J4163" i="1"/>
  <c r="B4164" i="1"/>
  <c r="H4164" i="1"/>
  <c r="J4164" i="1"/>
  <c r="B4165" i="1"/>
  <c r="H4165" i="1"/>
  <c r="J4165" i="1"/>
  <c r="B4166" i="1"/>
  <c r="H4166" i="1"/>
  <c r="J4166" i="1"/>
  <c r="B4167" i="1"/>
  <c r="H4167" i="1"/>
  <c r="J4167" i="1"/>
  <c r="B4168" i="1"/>
  <c r="H4168" i="1"/>
  <c r="J4168" i="1"/>
  <c r="B4169" i="1"/>
  <c r="H4169" i="1"/>
  <c r="J4169" i="1"/>
  <c r="B4170" i="1"/>
  <c r="H4170" i="1"/>
  <c r="J4170" i="1"/>
  <c r="B4171" i="1"/>
  <c r="H4171" i="1"/>
  <c r="J4171" i="1"/>
  <c r="B4172" i="1"/>
  <c r="H4172" i="1"/>
  <c r="J4172" i="1"/>
  <c r="B4173" i="1"/>
  <c r="H4173" i="1"/>
  <c r="J4173" i="1"/>
  <c r="B4174" i="1"/>
  <c r="H4174" i="1"/>
  <c r="J4174" i="1"/>
  <c r="B4175" i="1"/>
  <c r="H4175" i="1"/>
  <c r="J4175" i="1"/>
  <c r="B4176" i="1"/>
  <c r="H4176" i="1"/>
  <c r="J4176" i="1"/>
  <c r="B4177" i="1"/>
  <c r="H4177" i="1"/>
  <c r="J4177" i="1"/>
  <c r="B4178" i="1"/>
  <c r="H4178" i="1"/>
  <c r="J4178" i="1"/>
  <c r="B4179" i="1"/>
  <c r="H4179" i="1"/>
  <c r="J4179" i="1"/>
  <c r="B4180" i="1"/>
  <c r="H4180" i="1"/>
  <c r="J4180" i="1"/>
  <c r="B4181" i="1"/>
  <c r="H4181" i="1"/>
  <c r="J4181" i="1"/>
  <c r="B4182" i="1"/>
  <c r="H4182" i="1"/>
  <c r="J4182" i="1"/>
  <c r="B4183" i="1"/>
  <c r="H4183" i="1"/>
  <c r="J4183" i="1"/>
  <c r="B4184" i="1"/>
  <c r="H4184" i="1"/>
  <c r="J4184" i="1"/>
  <c r="B4185" i="1"/>
  <c r="H4185" i="1"/>
  <c r="J4185" i="1"/>
  <c r="B4186" i="1"/>
  <c r="H4186" i="1"/>
  <c r="J4186" i="1"/>
  <c r="B4187" i="1"/>
  <c r="H4187" i="1"/>
  <c r="J4187" i="1"/>
  <c r="B4188" i="1"/>
  <c r="H4188" i="1"/>
  <c r="J4188" i="1"/>
  <c r="B4189" i="1"/>
  <c r="H4189" i="1"/>
  <c r="J4189" i="1"/>
  <c r="B4190" i="1"/>
  <c r="H4190" i="1"/>
  <c r="J4190" i="1"/>
  <c r="B4191" i="1"/>
  <c r="H4191" i="1"/>
  <c r="J4191" i="1"/>
  <c r="B4192" i="1"/>
  <c r="H4192" i="1"/>
  <c r="J4192" i="1"/>
  <c r="B4193" i="1"/>
  <c r="H4193" i="1"/>
  <c r="J4193" i="1"/>
  <c r="B4194" i="1"/>
  <c r="H4194" i="1"/>
  <c r="J4194" i="1"/>
  <c r="B4195" i="1"/>
  <c r="H4195" i="1"/>
  <c r="J4195" i="1"/>
  <c r="B4196" i="1"/>
  <c r="H4196" i="1"/>
  <c r="J4196" i="1"/>
  <c r="B4197" i="1"/>
  <c r="H4197" i="1"/>
  <c r="J4197" i="1"/>
  <c r="B4198" i="1"/>
  <c r="H4198" i="1"/>
  <c r="J4198" i="1"/>
  <c r="B4199" i="1"/>
  <c r="H4199" i="1"/>
  <c r="J4199" i="1"/>
  <c r="B4200" i="1"/>
  <c r="H4200" i="1"/>
  <c r="J4200" i="1"/>
  <c r="B4201" i="1"/>
  <c r="H4201" i="1"/>
  <c r="J4201" i="1"/>
  <c r="B4202" i="1"/>
  <c r="H4202" i="1"/>
  <c r="J4202" i="1"/>
  <c r="B4203" i="1"/>
  <c r="H4203" i="1"/>
  <c r="J4203" i="1"/>
  <c r="B4204" i="1"/>
  <c r="H4204" i="1"/>
  <c r="J4204" i="1"/>
  <c r="B4205" i="1"/>
  <c r="H4205" i="1"/>
  <c r="J4205" i="1"/>
  <c r="B4206" i="1"/>
  <c r="H4206" i="1"/>
  <c r="J4206" i="1"/>
  <c r="B4207" i="1"/>
  <c r="H4207" i="1"/>
  <c r="J4207" i="1"/>
  <c r="B4208" i="1"/>
  <c r="H4208" i="1"/>
  <c r="J4208" i="1"/>
  <c r="B4209" i="1"/>
  <c r="H4209" i="1"/>
  <c r="J4209" i="1"/>
  <c r="B4210" i="1"/>
  <c r="H4210" i="1"/>
  <c r="J4210" i="1"/>
  <c r="B4211" i="1"/>
  <c r="H4211" i="1"/>
  <c r="J4211" i="1"/>
  <c r="B4212" i="1"/>
  <c r="H4212" i="1"/>
  <c r="J4212" i="1"/>
  <c r="B4213" i="1"/>
  <c r="H4213" i="1"/>
  <c r="J4213" i="1"/>
  <c r="B4214" i="1"/>
  <c r="H4214" i="1"/>
  <c r="J4214" i="1"/>
  <c r="B4215" i="1"/>
  <c r="H4215" i="1"/>
  <c r="J4215" i="1"/>
  <c r="B4216" i="1"/>
  <c r="H4216" i="1"/>
  <c r="J4216" i="1"/>
  <c r="B4217" i="1"/>
  <c r="H4217" i="1"/>
  <c r="J4217" i="1"/>
  <c r="B4218" i="1"/>
  <c r="H4218" i="1"/>
  <c r="J4218" i="1"/>
  <c r="B4219" i="1"/>
  <c r="H4219" i="1"/>
  <c r="J4219" i="1"/>
  <c r="B4220" i="1"/>
  <c r="H4220" i="1"/>
  <c r="J4220" i="1"/>
  <c r="B4221" i="1"/>
  <c r="H4221" i="1"/>
  <c r="J4221" i="1"/>
  <c r="B4222" i="1"/>
  <c r="H4222" i="1"/>
  <c r="J4222" i="1"/>
  <c r="B4223" i="1"/>
  <c r="H4223" i="1"/>
  <c r="J4223" i="1"/>
  <c r="B4224" i="1"/>
  <c r="H4224" i="1"/>
  <c r="J4224" i="1"/>
  <c r="B4225" i="1"/>
  <c r="H4225" i="1"/>
  <c r="J4225" i="1"/>
  <c r="B4226" i="1"/>
  <c r="H4226" i="1"/>
  <c r="J4226" i="1"/>
  <c r="B4227" i="1"/>
  <c r="H4227" i="1"/>
  <c r="J4227" i="1"/>
  <c r="B4228" i="1"/>
  <c r="H4228" i="1"/>
  <c r="J4228" i="1"/>
  <c r="B4229" i="1"/>
  <c r="H4229" i="1"/>
  <c r="J4229" i="1"/>
  <c r="B4230" i="1"/>
  <c r="H4230" i="1"/>
  <c r="J4230" i="1"/>
  <c r="B4231" i="1"/>
  <c r="H4231" i="1"/>
  <c r="J4231" i="1"/>
  <c r="B4232" i="1"/>
  <c r="H4232" i="1"/>
  <c r="J4232" i="1"/>
  <c r="B4233" i="1"/>
  <c r="H4233" i="1"/>
  <c r="J4233" i="1"/>
  <c r="B4234" i="1"/>
  <c r="H4234" i="1"/>
  <c r="J4234" i="1"/>
  <c r="B4235" i="1"/>
  <c r="H4235" i="1"/>
  <c r="J4235" i="1"/>
  <c r="B4236" i="1"/>
  <c r="H4236" i="1"/>
  <c r="J4236" i="1"/>
  <c r="B4237" i="1"/>
  <c r="H4237" i="1"/>
  <c r="J4237" i="1"/>
  <c r="B4238" i="1"/>
  <c r="H4238" i="1"/>
  <c r="J4238" i="1"/>
  <c r="B4239" i="1"/>
  <c r="H4239" i="1"/>
  <c r="J4239" i="1"/>
  <c r="B4240" i="1"/>
  <c r="H4240" i="1"/>
  <c r="J4240" i="1"/>
  <c r="B4241" i="1"/>
  <c r="H4241" i="1"/>
  <c r="J4241" i="1"/>
  <c r="B4242" i="1"/>
  <c r="H4242" i="1"/>
  <c r="J4242" i="1"/>
  <c r="B4243" i="1"/>
  <c r="H4243" i="1"/>
  <c r="J4243" i="1"/>
  <c r="B4244" i="1"/>
  <c r="H4244" i="1"/>
  <c r="J4244" i="1"/>
  <c r="B4245" i="1"/>
  <c r="H4245" i="1"/>
  <c r="J4245" i="1"/>
  <c r="B4246" i="1"/>
  <c r="H4246" i="1"/>
  <c r="J4246" i="1"/>
  <c r="B4247" i="1"/>
  <c r="H4247" i="1"/>
  <c r="J4247" i="1"/>
  <c r="B4248" i="1"/>
  <c r="H4248" i="1"/>
  <c r="J4248" i="1"/>
  <c r="B4249" i="1"/>
  <c r="H4249" i="1"/>
  <c r="J4249" i="1"/>
  <c r="B4250" i="1"/>
  <c r="H4250" i="1"/>
  <c r="J4250" i="1"/>
  <c r="B4251" i="1"/>
  <c r="H4251" i="1"/>
  <c r="J4251" i="1"/>
  <c r="B4252" i="1"/>
  <c r="H4252" i="1"/>
  <c r="J4252" i="1"/>
  <c r="B4253" i="1"/>
  <c r="H4253" i="1"/>
  <c r="J4253" i="1"/>
  <c r="B4254" i="1"/>
  <c r="H4254" i="1"/>
  <c r="J4254" i="1"/>
  <c r="B4255" i="1"/>
  <c r="H4255" i="1"/>
  <c r="J4255" i="1"/>
  <c r="B4256" i="1"/>
  <c r="H4256" i="1"/>
  <c r="J4256" i="1"/>
  <c r="B4257" i="1"/>
  <c r="H4257" i="1"/>
  <c r="J4257" i="1"/>
  <c r="B4258" i="1"/>
  <c r="H4258" i="1"/>
  <c r="J4258" i="1"/>
  <c r="B4259" i="1"/>
  <c r="H4259" i="1"/>
  <c r="J4259" i="1"/>
  <c r="B4260" i="1"/>
  <c r="H4260" i="1"/>
  <c r="J4260" i="1"/>
  <c r="B4261" i="1"/>
  <c r="H4261" i="1"/>
  <c r="J4261" i="1"/>
  <c r="B4262" i="1"/>
  <c r="H4262" i="1"/>
  <c r="J4262" i="1"/>
  <c r="B4263" i="1"/>
  <c r="H4263" i="1"/>
  <c r="J4263" i="1"/>
  <c r="B4264" i="1"/>
  <c r="H4264" i="1"/>
  <c r="J4264" i="1"/>
  <c r="B4265" i="1"/>
  <c r="H4265" i="1"/>
  <c r="J4265" i="1"/>
  <c r="B4266" i="1"/>
  <c r="H4266" i="1"/>
  <c r="J4266" i="1"/>
  <c r="B4267" i="1"/>
  <c r="H4267" i="1"/>
  <c r="J4267" i="1"/>
  <c r="B4268" i="1"/>
  <c r="H4268" i="1"/>
  <c r="J4268" i="1"/>
  <c r="B4269" i="1"/>
  <c r="H4269" i="1"/>
  <c r="J4269" i="1"/>
  <c r="B4270" i="1"/>
  <c r="H4270" i="1"/>
  <c r="J4270" i="1"/>
  <c r="B4271" i="1"/>
  <c r="H4271" i="1"/>
  <c r="J4271" i="1"/>
  <c r="B4272" i="1"/>
  <c r="H4272" i="1"/>
  <c r="J4272" i="1"/>
  <c r="B4273" i="1"/>
  <c r="H4273" i="1"/>
  <c r="J4273" i="1"/>
  <c r="B4274" i="1"/>
  <c r="H4274" i="1"/>
  <c r="J4274" i="1"/>
  <c r="B4275" i="1"/>
  <c r="H4275" i="1"/>
  <c r="J4275" i="1"/>
  <c r="B4276" i="1"/>
  <c r="H4276" i="1"/>
  <c r="J4276" i="1"/>
  <c r="B4277" i="1"/>
  <c r="H4277" i="1"/>
  <c r="J4277" i="1"/>
  <c r="B4278" i="1"/>
  <c r="H4278" i="1"/>
  <c r="J4278" i="1"/>
  <c r="B4279" i="1"/>
  <c r="H4279" i="1"/>
  <c r="J4279" i="1"/>
  <c r="B4280" i="1"/>
  <c r="H4280" i="1"/>
  <c r="J4280" i="1"/>
  <c r="B4281" i="1"/>
  <c r="H4281" i="1"/>
  <c r="J4281" i="1"/>
  <c r="B4282" i="1"/>
  <c r="H4282" i="1"/>
  <c r="J4282" i="1"/>
  <c r="B4283" i="1"/>
  <c r="H4283" i="1"/>
  <c r="J4283" i="1"/>
  <c r="B4284" i="1"/>
  <c r="H4284" i="1"/>
  <c r="J4284" i="1"/>
  <c r="B4285" i="1"/>
  <c r="H4285" i="1"/>
  <c r="J4285" i="1"/>
  <c r="B4286" i="1"/>
  <c r="H4286" i="1"/>
  <c r="J4286" i="1"/>
  <c r="B4287" i="1"/>
  <c r="H4287" i="1"/>
  <c r="J4287" i="1"/>
  <c r="B4288" i="1"/>
  <c r="H4288" i="1"/>
  <c r="J4288" i="1"/>
  <c r="B4289" i="1"/>
  <c r="H4289" i="1"/>
  <c r="J4289" i="1"/>
  <c r="B4290" i="1"/>
  <c r="H4290" i="1"/>
  <c r="J4290" i="1"/>
  <c r="B4291" i="1"/>
  <c r="H4291" i="1"/>
  <c r="J4291" i="1"/>
  <c r="B4292" i="1"/>
  <c r="H4292" i="1"/>
  <c r="J4292" i="1"/>
  <c r="B4293" i="1"/>
  <c r="H4293" i="1"/>
  <c r="J4293" i="1"/>
  <c r="B4294" i="1"/>
  <c r="H4294" i="1"/>
  <c r="J4294" i="1"/>
  <c r="B4295" i="1"/>
  <c r="H4295" i="1"/>
  <c r="J4295" i="1"/>
  <c r="B4296" i="1"/>
  <c r="H4296" i="1"/>
  <c r="J4296" i="1"/>
  <c r="B4297" i="1"/>
  <c r="H4297" i="1"/>
  <c r="J4297" i="1"/>
  <c r="B4298" i="1"/>
  <c r="H4298" i="1"/>
  <c r="J4298" i="1"/>
  <c r="B4299" i="1"/>
  <c r="H4299" i="1"/>
  <c r="J4299" i="1"/>
  <c r="B4300" i="1"/>
  <c r="H4300" i="1"/>
  <c r="J4300" i="1"/>
  <c r="B4301" i="1"/>
  <c r="H4301" i="1"/>
  <c r="J4301" i="1"/>
  <c r="B4302" i="1"/>
  <c r="H4302" i="1"/>
  <c r="J4302" i="1"/>
  <c r="B4303" i="1"/>
  <c r="H4303" i="1"/>
  <c r="J4303" i="1"/>
  <c r="B4304" i="1"/>
  <c r="H4304" i="1"/>
  <c r="J4304" i="1"/>
  <c r="B4305" i="1"/>
  <c r="H4305" i="1"/>
  <c r="J4305" i="1"/>
  <c r="B4306" i="1"/>
  <c r="H4306" i="1"/>
  <c r="J4306" i="1"/>
  <c r="B4307" i="1"/>
  <c r="H4307" i="1"/>
  <c r="J4307" i="1"/>
  <c r="B4308" i="1"/>
  <c r="H4308" i="1"/>
  <c r="J4308" i="1"/>
  <c r="B4309" i="1"/>
  <c r="H4309" i="1"/>
  <c r="J4309" i="1"/>
  <c r="B4310" i="1"/>
  <c r="H4310" i="1"/>
  <c r="J4310" i="1"/>
  <c r="B4311" i="1"/>
  <c r="H4311" i="1"/>
  <c r="J4311" i="1"/>
  <c r="B4312" i="1"/>
  <c r="H4312" i="1"/>
  <c r="J4312" i="1"/>
  <c r="B4313" i="1"/>
  <c r="H4313" i="1"/>
  <c r="J4313" i="1"/>
  <c r="B4314" i="1"/>
  <c r="H4314" i="1"/>
  <c r="J4314" i="1"/>
  <c r="B4315" i="1"/>
  <c r="H4315" i="1"/>
  <c r="J4315" i="1"/>
  <c r="B4316" i="1"/>
  <c r="H4316" i="1"/>
  <c r="J4316" i="1"/>
  <c r="B4317" i="1"/>
  <c r="H4317" i="1"/>
  <c r="J4317" i="1"/>
  <c r="B4318" i="1"/>
  <c r="H4318" i="1"/>
  <c r="J4318" i="1"/>
  <c r="B4319" i="1"/>
  <c r="H4319" i="1"/>
  <c r="J4319" i="1"/>
  <c r="B4320" i="1"/>
  <c r="H4320" i="1"/>
  <c r="J4320" i="1"/>
  <c r="B4321" i="1"/>
  <c r="H4321" i="1"/>
  <c r="J4321" i="1"/>
  <c r="B4322" i="1"/>
  <c r="H4322" i="1"/>
  <c r="J4322" i="1"/>
  <c r="B4323" i="1"/>
  <c r="H4323" i="1"/>
  <c r="J4323" i="1"/>
  <c r="B4324" i="1"/>
  <c r="H4324" i="1"/>
  <c r="J4324" i="1"/>
  <c r="B4325" i="1"/>
  <c r="H4325" i="1"/>
  <c r="J4325" i="1"/>
  <c r="B4326" i="1"/>
  <c r="H4326" i="1"/>
  <c r="J4326" i="1"/>
  <c r="B4327" i="1"/>
  <c r="H4327" i="1"/>
  <c r="J4327" i="1"/>
  <c r="B4328" i="1"/>
  <c r="H4328" i="1"/>
  <c r="J4328" i="1"/>
  <c r="B4329" i="1"/>
  <c r="H4329" i="1"/>
  <c r="J4329" i="1"/>
  <c r="B4330" i="1"/>
  <c r="H4330" i="1"/>
  <c r="J4330" i="1"/>
  <c r="B4331" i="1"/>
  <c r="H4331" i="1"/>
  <c r="J4331" i="1"/>
  <c r="B4332" i="1"/>
  <c r="H4332" i="1"/>
  <c r="J4332" i="1"/>
  <c r="B4333" i="1"/>
  <c r="H4333" i="1"/>
  <c r="J4333" i="1"/>
  <c r="B4334" i="1"/>
  <c r="H4334" i="1"/>
  <c r="J4334" i="1"/>
  <c r="B4335" i="1"/>
  <c r="H4335" i="1"/>
  <c r="J4335" i="1"/>
  <c r="B4336" i="1"/>
  <c r="H4336" i="1"/>
  <c r="J4336" i="1"/>
  <c r="B4337" i="1"/>
  <c r="H4337" i="1"/>
  <c r="J4337" i="1"/>
  <c r="B4338" i="1"/>
  <c r="H4338" i="1"/>
  <c r="J4338" i="1"/>
  <c r="B4339" i="1"/>
  <c r="H4339" i="1"/>
  <c r="J4339" i="1"/>
  <c r="B4340" i="1"/>
  <c r="H4340" i="1"/>
  <c r="J4340" i="1"/>
  <c r="B4341" i="1"/>
  <c r="H4341" i="1"/>
  <c r="J4341" i="1"/>
  <c r="B4342" i="1"/>
  <c r="H4342" i="1"/>
  <c r="J4342" i="1"/>
  <c r="B4343" i="1"/>
  <c r="H4343" i="1"/>
  <c r="J4343" i="1"/>
  <c r="B4344" i="1"/>
  <c r="H4344" i="1"/>
  <c r="J4344" i="1"/>
  <c r="B4345" i="1"/>
  <c r="H4345" i="1"/>
  <c r="J4345" i="1"/>
  <c r="B4346" i="1"/>
  <c r="H4346" i="1"/>
  <c r="J4346" i="1"/>
  <c r="B4347" i="1"/>
  <c r="H4347" i="1"/>
  <c r="J4347" i="1"/>
  <c r="B4348" i="1"/>
  <c r="H4348" i="1"/>
  <c r="J4348" i="1"/>
  <c r="B4349" i="1"/>
  <c r="H4349" i="1"/>
  <c r="J4349" i="1"/>
  <c r="B4350" i="1"/>
  <c r="H4350" i="1"/>
  <c r="J4350" i="1"/>
  <c r="B4351" i="1"/>
  <c r="H4351" i="1"/>
  <c r="J4351" i="1"/>
  <c r="B4352" i="1"/>
  <c r="H4352" i="1"/>
  <c r="J4352" i="1"/>
  <c r="B4353" i="1"/>
  <c r="H4353" i="1"/>
  <c r="J4353" i="1"/>
  <c r="B4354" i="1"/>
  <c r="H4354" i="1"/>
  <c r="J4354" i="1"/>
  <c r="B4355" i="1"/>
  <c r="H4355" i="1"/>
  <c r="J4355" i="1"/>
  <c r="B4356" i="1"/>
  <c r="H4356" i="1"/>
  <c r="J4356" i="1"/>
  <c r="B4357" i="1"/>
  <c r="H4357" i="1"/>
  <c r="J4357" i="1"/>
  <c r="B4358" i="1"/>
  <c r="H4358" i="1"/>
  <c r="J4358" i="1"/>
  <c r="B4359" i="1"/>
  <c r="H4359" i="1"/>
  <c r="J4359" i="1"/>
  <c r="B4360" i="1"/>
  <c r="H4360" i="1"/>
  <c r="J4360" i="1"/>
  <c r="B4361" i="1"/>
  <c r="H4361" i="1"/>
  <c r="J4361" i="1"/>
  <c r="B4362" i="1"/>
  <c r="H4362" i="1"/>
  <c r="J4362" i="1"/>
  <c r="B4363" i="1"/>
  <c r="H4363" i="1"/>
  <c r="J4363" i="1"/>
  <c r="B4364" i="1"/>
  <c r="H4364" i="1"/>
  <c r="J4364" i="1"/>
  <c r="B4365" i="1"/>
  <c r="H4365" i="1"/>
  <c r="J4365" i="1"/>
  <c r="B4366" i="1"/>
  <c r="H4366" i="1"/>
  <c r="J4366" i="1"/>
  <c r="B4367" i="1"/>
  <c r="H4367" i="1"/>
  <c r="J4367" i="1"/>
  <c r="B4368" i="1"/>
  <c r="H4368" i="1"/>
  <c r="J4368" i="1"/>
  <c r="B4369" i="1"/>
  <c r="H4369" i="1"/>
  <c r="J4369" i="1"/>
  <c r="B4370" i="1"/>
  <c r="H4370" i="1"/>
  <c r="J4370" i="1"/>
  <c r="B4371" i="1"/>
  <c r="H4371" i="1"/>
  <c r="J4371" i="1"/>
  <c r="B4372" i="1"/>
  <c r="H4372" i="1"/>
  <c r="J4372" i="1"/>
  <c r="B4373" i="1"/>
  <c r="H4373" i="1"/>
  <c r="J4373" i="1"/>
  <c r="B4374" i="1"/>
  <c r="H4374" i="1"/>
  <c r="J4374" i="1"/>
  <c r="B4375" i="1"/>
  <c r="H4375" i="1"/>
  <c r="J4375" i="1"/>
  <c r="B4376" i="1"/>
  <c r="H4376" i="1"/>
  <c r="J4376" i="1"/>
  <c r="B4377" i="1"/>
  <c r="H4377" i="1"/>
  <c r="J4377" i="1"/>
  <c r="B4378" i="1"/>
  <c r="H4378" i="1"/>
  <c r="J4378" i="1"/>
  <c r="B4379" i="1"/>
  <c r="H4379" i="1"/>
  <c r="J4379" i="1"/>
  <c r="B4380" i="1"/>
  <c r="H4380" i="1"/>
  <c r="J4380" i="1"/>
  <c r="B4381" i="1"/>
  <c r="H4381" i="1"/>
  <c r="J4381" i="1"/>
  <c r="B4382" i="1"/>
  <c r="H4382" i="1"/>
  <c r="J4382" i="1"/>
  <c r="B4383" i="1"/>
  <c r="H4383" i="1"/>
  <c r="J4383" i="1"/>
  <c r="B4384" i="1"/>
  <c r="H4384" i="1"/>
  <c r="J4384" i="1"/>
  <c r="B4385" i="1"/>
  <c r="H4385" i="1"/>
  <c r="J4385" i="1"/>
  <c r="B4386" i="1"/>
  <c r="H4386" i="1"/>
  <c r="J4386" i="1"/>
  <c r="B4387" i="1"/>
  <c r="H4387" i="1"/>
  <c r="J4387" i="1"/>
  <c r="B4388" i="1"/>
  <c r="H4388" i="1"/>
  <c r="J4388" i="1"/>
  <c r="B4389" i="1"/>
  <c r="H4389" i="1"/>
  <c r="J4389" i="1"/>
  <c r="B4390" i="1"/>
  <c r="H4390" i="1"/>
  <c r="J4390" i="1"/>
  <c r="B4391" i="1"/>
  <c r="H4391" i="1"/>
  <c r="J4391" i="1"/>
  <c r="B4392" i="1"/>
  <c r="H4392" i="1"/>
  <c r="J4392" i="1"/>
  <c r="B4393" i="1"/>
  <c r="H4393" i="1"/>
  <c r="J4393" i="1"/>
  <c r="B4394" i="1"/>
  <c r="H4394" i="1"/>
  <c r="J4394" i="1"/>
  <c r="B4395" i="1"/>
  <c r="H4395" i="1"/>
  <c r="J4395" i="1"/>
  <c r="B4396" i="1"/>
  <c r="H4396" i="1"/>
  <c r="J4396" i="1"/>
  <c r="B4397" i="1"/>
  <c r="H4397" i="1"/>
  <c r="J4397" i="1"/>
  <c r="B4398" i="1"/>
  <c r="H4398" i="1"/>
  <c r="J4398" i="1"/>
  <c r="B4399" i="1"/>
  <c r="H4399" i="1"/>
  <c r="J4399" i="1"/>
  <c r="B4400" i="1"/>
  <c r="H4400" i="1"/>
  <c r="J4400" i="1"/>
  <c r="B4401" i="1"/>
  <c r="H4401" i="1"/>
  <c r="J4401" i="1"/>
  <c r="B4402" i="1"/>
  <c r="H4402" i="1"/>
  <c r="J4402" i="1"/>
  <c r="B4403" i="1"/>
  <c r="H4403" i="1"/>
  <c r="J4403" i="1"/>
  <c r="B4404" i="1"/>
  <c r="H4404" i="1"/>
  <c r="J4404" i="1"/>
  <c r="B4405" i="1"/>
  <c r="H4405" i="1"/>
  <c r="J4405" i="1"/>
  <c r="B4406" i="1"/>
  <c r="H4406" i="1"/>
  <c r="J4406" i="1"/>
  <c r="B4407" i="1"/>
  <c r="H4407" i="1"/>
  <c r="J4407" i="1"/>
  <c r="B4408" i="1"/>
  <c r="H4408" i="1"/>
  <c r="J4408" i="1"/>
  <c r="B4409" i="1"/>
  <c r="H4409" i="1"/>
  <c r="J4409" i="1"/>
  <c r="B4410" i="1"/>
  <c r="H4410" i="1"/>
  <c r="J4410" i="1"/>
  <c r="B4411" i="1"/>
  <c r="H4411" i="1"/>
  <c r="J4411" i="1"/>
  <c r="B4412" i="1"/>
  <c r="H4412" i="1"/>
  <c r="J4412" i="1"/>
  <c r="B4413" i="1"/>
  <c r="H4413" i="1"/>
  <c r="J4413" i="1"/>
  <c r="B4414" i="1"/>
  <c r="H4414" i="1"/>
  <c r="J4414" i="1"/>
  <c r="B4415" i="1"/>
  <c r="H4415" i="1"/>
  <c r="J4415" i="1"/>
  <c r="B4416" i="1"/>
  <c r="H4416" i="1"/>
  <c r="J4416" i="1"/>
  <c r="B4417" i="1"/>
  <c r="H4417" i="1"/>
  <c r="J4417" i="1"/>
  <c r="B4418" i="1"/>
  <c r="H4418" i="1"/>
  <c r="J4418" i="1"/>
  <c r="B4419" i="1"/>
  <c r="H4419" i="1"/>
  <c r="J4419" i="1"/>
  <c r="B4420" i="1"/>
  <c r="H4420" i="1"/>
  <c r="J4420" i="1"/>
  <c r="B4421" i="1"/>
  <c r="H4421" i="1"/>
  <c r="J4421" i="1"/>
  <c r="B4422" i="1"/>
  <c r="H4422" i="1"/>
  <c r="J4422" i="1"/>
  <c r="B4423" i="1"/>
  <c r="H4423" i="1"/>
  <c r="J4423" i="1"/>
  <c r="B4424" i="1"/>
  <c r="H4424" i="1"/>
  <c r="J4424" i="1"/>
  <c r="B4425" i="1"/>
  <c r="H4425" i="1"/>
  <c r="J4425" i="1"/>
  <c r="B4426" i="1"/>
  <c r="H4426" i="1"/>
  <c r="J4426" i="1"/>
  <c r="B4427" i="1"/>
  <c r="H4427" i="1"/>
  <c r="J4427" i="1"/>
  <c r="B4428" i="1"/>
  <c r="H4428" i="1"/>
  <c r="J4428" i="1"/>
  <c r="B4429" i="1"/>
  <c r="H4429" i="1"/>
  <c r="J4429" i="1"/>
  <c r="B4430" i="1"/>
  <c r="H4430" i="1"/>
  <c r="J4430" i="1"/>
  <c r="B4431" i="1"/>
  <c r="H4431" i="1"/>
  <c r="J4431" i="1"/>
  <c r="B4432" i="1"/>
  <c r="H4432" i="1"/>
  <c r="J4432" i="1"/>
  <c r="B4433" i="1"/>
  <c r="H4433" i="1"/>
  <c r="J4433" i="1"/>
  <c r="B4434" i="1"/>
  <c r="H4434" i="1"/>
  <c r="J4434" i="1"/>
  <c r="B4435" i="1"/>
  <c r="H4435" i="1"/>
  <c r="J4435" i="1"/>
  <c r="B4436" i="1"/>
  <c r="H4436" i="1"/>
  <c r="J4436" i="1"/>
  <c r="B4437" i="1"/>
  <c r="H4437" i="1"/>
  <c r="J4437" i="1"/>
  <c r="B4438" i="1"/>
  <c r="H4438" i="1"/>
  <c r="J4438" i="1"/>
  <c r="B4439" i="1"/>
  <c r="H4439" i="1"/>
  <c r="J4439" i="1"/>
  <c r="B4440" i="1"/>
  <c r="H4440" i="1"/>
  <c r="J4440" i="1"/>
  <c r="B4441" i="1"/>
  <c r="H4441" i="1"/>
  <c r="J4441" i="1"/>
  <c r="B4442" i="1"/>
  <c r="H4442" i="1"/>
  <c r="J4442" i="1"/>
  <c r="B4443" i="1"/>
  <c r="H4443" i="1"/>
  <c r="J4443" i="1"/>
  <c r="B4444" i="1"/>
  <c r="H4444" i="1"/>
  <c r="J4444" i="1"/>
  <c r="B4445" i="1"/>
  <c r="H4445" i="1"/>
  <c r="J4445" i="1"/>
  <c r="B4446" i="1"/>
  <c r="H4446" i="1"/>
  <c r="J4446" i="1"/>
  <c r="B4447" i="1"/>
  <c r="H4447" i="1"/>
  <c r="J4447" i="1"/>
  <c r="B4448" i="1"/>
  <c r="H4448" i="1"/>
  <c r="J4448" i="1"/>
  <c r="B4449" i="1"/>
  <c r="H4449" i="1"/>
  <c r="J4449" i="1"/>
  <c r="B4450" i="1"/>
  <c r="H4450" i="1"/>
  <c r="J4450" i="1"/>
  <c r="B4451" i="1"/>
  <c r="H4451" i="1"/>
  <c r="J4451" i="1"/>
  <c r="B4452" i="1"/>
  <c r="H4452" i="1"/>
  <c r="J4452" i="1"/>
  <c r="B4453" i="1"/>
  <c r="H4453" i="1"/>
  <c r="J4453" i="1"/>
  <c r="B4454" i="1"/>
  <c r="H4454" i="1"/>
  <c r="J4454" i="1"/>
  <c r="B4455" i="1"/>
  <c r="H4455" i="1"/>
  <c r="J4455" i="1"/>
  <c r="B4456" i="1"/>
  <c r="H4456" i="1"/>
  <c r="J4456" i="1"/>
  <c r="B4457" i="1"/>
  <c r="H4457" i="1"/>
  <c r="J4457" i="1"/>
  <c r="B4458" i="1"/>
  <c r="H4458" i="1"/>
  <c r="J4458" i="1"/>
  <c r="B4459" i="1"/>
  <c r="H4459" i="1"/>
  <c r="J4459" i="1"/>
  <c r="B4460" i="1"/>
  <c r="H4460" i="1"/>
  <c r="J4460" i="1"/>
  <c r="B4461" i="1"/>
  <c r="H4461" i="1"/>
  <c r="J4461" i="1"/>
  <c r="B4462" i="1"/>
  <c r="H4462" i="1"/>
  <c r="J4462" i="1"/>
  <c r="B4463" i="1"/>
  <c r="H4463" i="1"/>
  <c r="J4463" i="1"/>
  <c r="B4464" i="1"/>
  <c r="H4464" i="1"/>
  <c r="J4464" i="1"/>
  <c r="B4465" i="1"/>
  <c r="H4465" i="1"/>
  <c r="J4465" i="1"/>
  <c r="B4466" i="1"/>
  <c r="H4466" i="1"/>
  <c r="J4466" i="1"/>
  <c r="B4467" i="1"/>
  <c r="H4467" i="1"/>
  <c r="J4467" i="1"/>
  <c r="B4468" i="1"/>
  <c r="H4468" i="1"/>
  <c r="J4468" i="1"/>
  <c r="B4469" i="1"/>
  <c r="H4469" i="1"/>
  <c r="J4469" i="1"/>
  <c r="B4470" i="1"/>
  <c r="H4470" i="1"/>
  <c r="J4470" i="1"/>
  <c r="B4471" i="1"/>
  <c r="H4471" i="1"/>
  <c r="J4471" i="1"/>
  <c r="B4472" i="1"/>
  <c r="H4472" i="1"/>
  <c r="J4472" i="1"/>
  <c r="B4473" i="1"/>
  <c r="H4473" i="1"/>
  <c r="J4473" i="1"/>
  <c r="B4474" i="1"/>
  <c r="H4474" i="1"/>
  <c r="J4474" i="1"/>
  <c r="B4475" i="1"/>
  <c r="H4475" i="1"/>
  <c r="J4475" i="1"/>
  <c r="B4476" i="1"/>
  <c r="H4476" i="1"/>
  <c r="J4476" i="1"/>
  <c r="B4477" i="1"/>
  <c r="H4477" i="1"/>
  <c r="J4477" i="1"/>
  <c r="B4478" i="1"/>
  <c r="H4478" i="1"/>
  <c r="J4478" i="1"/>
  <c r="B4479" i="1"/>
  <c r="H4479" i="1"/>
  <c r="J4479" i="1"/>
  <c r="B4480" i="1"/>
  <c r="H4480" i="1"/>
  <c r="J4480" i="1"/>
  <c r="B4481" i="1"/>
  <c r="H4481" i="1"/>
  <c r="J4481" i="1"/>
  <c r="B4482" i="1"/>
  <c r="H4482" i="1"/>
  <c r="J4482" i="1"/>
  <c r="B4483" i="1"/>
  <c r="H4483" i="1"/>
  <c r="J4483" i="1"/>
  <c r="B4484" i="1"/>
  <c r="H4484" i="1"/>
  <c r="J4484" i="1"/>
  <c r="B4485" i="1"/>
  <c r="H4485" i="1"/>
  <c r="J4485" i="1"/>
  <c r="B4486" i="1"/>
  <c r="H4486" i="1"/>
  <c r="J4486" i="1"/>
  <c r="B4487" i="1"/>
  <c r="H4487" i="1"/>
  <c r="J4487" i="1"/>
  <c r="B4488" i="1"/>
  <c r="H4488" i="1"/>
  <c r="J4488" i="1"/>
  <c r="B4489" i="1"/>
  <c r="H4489" i="1"/>
  <c r="J4489" i="1"/>
  <c r="B4490" i="1"/>
  <c r="H4490" i="1"/>
  <c r="J4490" i="1"/>
  <c r="B4491" i="1"/>
  <c r="H4491" i="1"/>
  <c r="J4491" i="1"/>
  <c r="B4492" i="1"/>
  <c r="H4492" i="1"/>
  <c r="J4492" i="1"/>
  <c r="B4493" i="1"/>
  <c r="H4493" i="1"/>
  <c r="J4493" i="1"/>
  <c r="B4494" i="1"/>
  <c r="H4494" i="1"/>
  <c r="J4494" i="1"/>
  <c r="B4495" i="1"/>
  <c r="H4495" i="1"/>
  <c r="J4495" i="1"/>
  <c r="B4496" i="1"/>
  <c r="H4496" i="1"/>
  <c r="J4496" i="1"/>
  <c r="B4497" i="1"/>
  <c r="H4497" i="1"/>
  <c r="J4497" i="1"/>
  <c r="B4498" i="1"/>
  <c r="H4498" i="1"/>
  <c r="J4498" i="1"/>
  <c r="B4499" i="1"/>
  <c r="H4499" i="1"/>
  <c r="J4499" i="1"/>
  <c r="B4500" i="1"/>
  <c r="H4500" i="1"/>
  <c r="J4500" i="1"/>
  <c r="B4501" i="1"/>
  <c r="H4501" i="1"/>
  <c r="J4501" i="1"/>
  <c r="B4502" i="1"/>
  <c r="H4502" i="1"/>
  <c r="J4502" i="1"/>
  <c r="B4503" i="1"/>
  <c r="H4503" i="1"/>
  <c r="J4503" i="1"/>
  <c r="B4504" i="1"/>
  <c r="H4504" i="1"/>
  <c r="J4504" i="1"/>
  <c r="B4505" i="1"/>
  <c r="H4505" i="1"/>
  <c r="J4505" i="1"/>
  <c r="B4506" i="1"/>
  <c r="H4506" i="1"/>
  <c r="J4506" i="1"/>
  <c r="B4507" i="1"/>
  <c r="H4507" i="1"/>
  <c r="J4507" i="1"/>
  <c r="B4508" i="1"/>
  <c r="H4508" i="1"/>
  <c r="J4508" i="1"/>
  <c r="B4509" i="1"/>
  <c r="H4509" i="1"/>
  <c r="J4509" i="1"/>
  <c r="B4510" i="1"/>
  <c r="H4510" i="1"/>
  <c r="J4510" i="1"/>
  <c r="B4511" i="1"/>
  <c r="H4511" i="1"/>
  <c r="J4511" i="1"/>
  <c r="B4512" i="1"/>
  <c r="H4512" i="1"/>
  <c r="J4512" i="1"/>
  <c r="B4513" i="1"/>
  <c r="H4513" i="1"/>
  <c r="J4513" i="1"/>
  <c r="B4514" i="1"/>
  <c r="H4514" i="1"/>
  <c r="J4514" i="1"/>
  <c r="B4515" i="1"/>
  <c r="H4515" i="1"/>
  <c r="J4515" i="1"/>
  <c r="B4516" i="1"/>
  <c r="H4516" i="1"/>
  <c r="J4516" i="1"/>
  <c r="B4517" i="1"/>
  <c r="H4517" i="1"/>
  <c r="J4517" i="1"/>
  <c r="B4518" i="1"/>
  <c r="H4518" i="1"/>
  <c r="J4518" i="1"/>
  <c r="B4519" i="1"/>
  <c r="H4519" i="1"/>
  <c r="J4519" i="1"/>
  <c r="B4520" i="1"/>
  <c r="H4520" i="1"/>
  <c r="J4520" i="1"/>
  <c r="B4521" i="1"/>
  <c r="H4521" i="1"/>
  <c r="J4521" i="1"/>
  <c r="B4522" i="1"/>
  <c r="H4522" i="1"/>
  <c r="J4522" i="1"/>
  <c r="B4523" i="1"/>
  <c r="H4523" i="1"/>
  <c r="J4523" i="1"/>
  <c r="B4524" i="1"/>
  <c r="H4524" i="1"/>
  <c r="J4524" i="1"/>
  <c r="B4525" i="1"/>
  <c r="H4525" i="1"/>
  <c r="J4525" i="1"/>
  <c r="B4526" i="1"/>
  <c r="H4526" i="1"/>
  <c r="J4526" i="1"/>
  <c r="B4527" i="1"/>
  <c r="H4527" i="1"/>
  <c r="J4527" i="1"/>
  <c r="B4528" i="1"/>
  <c r="H4528" i="1"/>
  <c r="J4528" i="1"/>
  <c r="B4529" i="1"/>
  <c r="H4529" i="1"/>
  <c r="J4529" i="1"/>
  <c r="B4530" i="1"/>
  <c r="H4530" i="1"/>
  <c r="J4530" i="1"/>
  <c r="B4531" i="1"/>
  <c r="H4531" i="1"/>
  <c r="J4531" i="1"/>
  <c r="B4532" i="1"/>
  <c r="H4532" i="1"/>
  <c r="J4532" i="1"/>
  <c r="B4533" i="1"/>
  <c r="H4533" i="1"/>
  <c r="J4533" i="1"/>
  <c r="B4534" i="1"/>
  <c r="H4534" i="1"/>
  <c r="J4534" i="1"/>
  <c r="B4535" i="1"/>
  <c r="H4535" i="1"/>
  <c r="J4535" i="1"/>
  <c r="B4536" i="1"/>
  <c r="H4536" i="1"/>
  <c r="J4536" i="1"/>
  <c r="B4537" i="1"/>
  <c r="H4537" i="1"/>
  <c r="J4537" i="1"/>
  <c r="B4538" i="1"/>
  <c r="H4538" i="1"/>
  <c r="J4538" i="1"/>
  <c r="B4539" i="1"/>
  <c r="H4539" i="1"/>
  <c r="J4539" i="1"/>
  <c r="B4540" i="1"/>
  <c r="H4540" i="1"/>
  <c r="J4540" i="1"/>
  <c r="B4541" i="1"/>
  <c r="H4541" i="1"/>
  <c r="J4541" i="1"/>
  <c r="B4542" i="1"/>
  <c r="H4542" i="1"/>
  <c r="J4542" i="1"/>
  <c r="B4543" i="1"/>
  <c r="H4543" i="1"/>
  <c r="J4543" i="1"/>
  <c r="B4544" i="1"/>
  <c r="H4544" i="1"/>
  <c r="J4544" i="1"/>
  <c r="B4545" i="1"/>
  <c r="H4545" i="1"/>
  <c r="J4545" i="1"/>
  <c r="B4546" i="1"/>
  <c r="H4546" i="1"/>
  <c r="J4546" i="1"/>
  <c r="B4547" i="1"/>
  <c r="H4547" i="1"/>
  <c r="J4547" i="1"/>
  <c r="B4548" i="1"/>
  <c r="H4548" i="1"/>
  <c r="J4548" i="1"/>
  <c r="B4549" i="1"/>
  <c r="H4549" i="1"/>
  <c r="J4549" i="1"/>
  <c r="B4550" i="1"/>
  <c r="H4550" i="1"/>
  <c r="J4550" i="1"/>
  <c r="B4551" i="1"/>
  <c r="H4551" i="1"/>
  <c r="J4551" i="1"/>
  <c r="B4552" i="1"/>
  <c r="H4552" i="1"/>
  <c r="J4552" i="1"/>
  <c r="B4553" i="1"/>
  <c r="H4553" i="1"/>
  <c r="J4553" i="1"/>
  <c r="B4554" i="1"/>
  <c r="H4554" i="1"/>
  <c r="J4554" i="1"/>
  <c r="B4555" i="1"/>
  <c r="H4555" i="1"/>
  <c r="J4555" i="1"/>
  <c r="B4556" i="1"/>
  <c r="H4556" i="1"/>
  <c r="J4556" i="1"/>
  <c r="B4557" i="1"/>
  <c r="H4557" i="1"/>
  <c r="J4557" i="1"/>
  <c r="B4558" i="1"/>
  <c r="H4558" i="1"/>
  <c r="J4558" i="1"/>
  <c r="B4559" i="1"/>
  <c r="H4559" i="1"/>
  <c r="J4559" i="1"/>
  <c r="B4560" i="1"/>
  <c r="H4560" i="1"/>
  <c r="J4560" i="1"/>
  <c r="B4561" i="1"/>
  <c r="H4561" i="1"/>
  <c r="J4561" i="1"/>
  <c r="B4562" i="1"/>
  <c r="H4562" i="1"/>
  <c r="J4562" i="1"/>
  <c r="B4563" i="1"/>
  <c r="H4563" i="1"/>
  <c r="J4563" i="1"/>
  <c r="B4564" i="1"/>
  <c r="H4564" i="1"/>
  <c r="J4564" i="1"/>
  <c r="B4565" i="1"/>
  <c r="H4565" i="1"/>
  <c r="J4565" i="1"/>
  <c r="B4566" i="1"/>
  <c r="H4566" i="1"/>
  <c r="J4566" i="1"/>
  <c r="B4567" i="1"/>
  <c r="H4567" i="1"/>
  <c r="J4567" i="1"/>
  <c r="B4568" i="1"/>
  <c r="H4568" i="1"/>
  <c r="J4568" i="1"/>
  <c r="B4569" i="1"/>
  <c r="H4569" i="1"/>
  <c r="J4569" i="1"/>
  <c r="B4570" i="1"/>
  <c r="H4570" i="1"/>
  <c r="J4570" i="1"/>
  <c r="B4571" i="1"/>
  <c r="H4571" i="1"/>
  <c r="J4571" i="1"/>
  <c r="B4572" i="1"/>
  <c r="H4572" i="1"/>
  <c r="J4572" i="1"/>
  <c r="B4573" i="1"/>
  <c r="H4573" i="1"/>
  <c r="J4573" i="1"/>
  <c r="B4574" i="1"/>
  <c r="H4574" i="1"/>
  <c r="J4574" i="1"/>
  <c r="B4575" i="1"/>
  <c r="H4575" i="1"/>
  <c r="J4575" i="1"/>
  <c r="B4576" i="1"/>
  <c r="H4576" i="1"/>
  <c r="J4576" i="1"/>
  <c r="B4577" i="1"/>
  <c r="H4577" i="1"/>
  <c r="J4577" i="1"/>
  <c r="B4578" i="1"/>
  <c r="H4578" i="1"/>
  <c r="J4578" i="1"/>
  <c r="B4579" i="1"/>
  <c r="H4579" i="1"/>
  <c r="J4579" i="1"/>
  <c r="B4580" i="1"/>
  <c r="H4580" i="1"/>
  <c r="J4580" i="1"/>
  <c r="B4581" i="1"/>
  <c r="H4581" i="1"/>
  <c r="J4581" i="1"/>
  <c r="B4582" i="1"/>
  <c r="H4582" i="1"/>
  <c r="J4582" i="1"/>
  <c r="B4583" i="1"/>
  <c r="H4583" i="1"/>
  <c r="J4583" i="1"/>
  <c r="B4584" i="1"/>
  <c r="H4584" i="1"/>
  <c r="J4584" i="1"/>
  <c r="B4585" i="1"/>
  <c r="H4585" i="1"/>
  <c r="J4585" i="1"/>
  <c r="B4586" i="1"/>
  <c r="H4586" i="1"/>
  <c r="J4586" i="1"/>
  <c r="B4587" i="1"/>
  <c r="H4587" i="1"/>
  <c r="J4587" i="1"/>
  <c r="B4588" i="1"/>
  <c r="H4588" i="1"/>
  <c r="J4588" i="1"/>
  <c r="B4589" i="1"/>
  <c r="H4589" i="1"/>
  <c r="J4589" i="1"/>
  <c r="B4590" i="1"/>
  <c r="H4590" i="1"/>
  <c r="J4590" i="1"/>
  <c r="B4591" i="1"/>
  <c r="H4591" i="1"/>
  <c r="J4591" i="1"/>
  <c r="B4592" i="1"/>
  <c r="H4592" i="1"/>
  <c r="J4592" i="1"/>
  <c r="B4593" i="1"/>
  <c r="H4593" i="1"/>
  <c r="J4593" i="1"/>
  <c r="B4594" i="1"/>
  <c r="H4594" i="1"/>
  <c r="J4594" i="1"/>
  <c r="B4595" i="1"/>
  <c r="H4595" i="1"/>
  <c r="J4595" i="1"/>
  <c r="B4596" i="1"/>
  <c r="H4596" i="1"/>
  <c r="J4596" i="1"/>
  <c r="B4597" i="1"/>
  <c r="H4597" i="1"/>
  <c r="J4597" i="1"/>
  <c r="B4598" i="1"/>
  <c r="H4598" i="1"/>
  <c r="J4598" i="1"/>
  <c r="B4599" i="1"/>
  <c r="H4599" i="1"/>
  <c r="J4599" i="1"/>
  <c r="B4600" i="1"/>
  <c r="H4600" i="1"/>
  <c r="J4600" i="1"/>
  <c r="B4601" i="1"/>
  <c r="H4601" i="1"/>
  <c r="J4601" i="1"/>
  <c r="B4602" i="1"/>
  <c r="H4602" i="1"/>
  <c r="J4602" i="1"/>
  <c r="B4603" i="1"/>
  <c r="H4603" i="1"/>
  <c r="J4603" i="1"/>
  <c r="B4604" i="1"/>
  <c r="H4604" i="1"/>
  <c r="J4604" i="1"/>
  <c r="B4605" i="1"/>
  <c r="H4605" i="1"/>
  <c r="J4605" i="1"/>
  <c r="B4606" i="1"/>
  <c r="H4606" i="1"/>
  <c r="J4606" i="1"/>
  <c r="B4607" i="1"/>
  <c r="H4607" i="1"/>
  <c r="J4607" i="1"/>
  <c r="B4608" i="1"/>
  <c r="H4608" i="1"/>
  <c r="J4608" i="1"/>
  <c r="B4609" i="1"/>
  <c r="H4609" i="1"/>
  <c r="J4609" i="1"/>
  <c r="B4610" i="1"/>
  <c r="H4610" i="1"/>
  <c r="J4610" i="1"/>
  <c r="B4611" i="1"/>
  <c r="H4611" i="1"/>
  <c r="J4611" i="1"/>
  <c r="B4612" i="1"/>
  <c r="H4612" i="1"/>
  <c r="J4612" i="1"/>
  <c r="B4613" i="1"/>
  <c r="H4613" i="1"/>
  <c r="J4613" i="1"/>
  <c r="B4614" i="1"/>
  <c r="H4614" i="1"/>
  <c r="J4614" i="1"/>
  <c r="B4615" i="1"/>
  <c r="H4615" i="1"/>
  <c r="J4615" i="1"/>
  <c r="B4616" i="1"/>
  <c r="H4616" i="1"/>
  <c r="J4616" i="1"/>
  <c r="B4617" i="1"/>
  <c r="H4617" i="1"/>
  <c r="J4617" i="1"/>
  <c r="B4618" i="1"/>
  <c r="H4618" i="1"/>
  <c r="J4618" i="1"/>
  <c r="B4619" i="1"/>
  <c r="H4619" i="1"/>
  <c r="J4619" i="1"/>
  <c r="B4620" i="1"/>
  <c r="H4620" i="1"/>
  <c r="J4620" i="1"/>
  <c r="B4621" i="1"/>
  <c r="H4621" i="1"/>
  <c r="J4621" i="1"/>
  <c r="B4622" i="1"/>
  <c r="H4622" i="1"/>
  <c r="J4622" i="1"/>
  <c r="B4623" i="1"/>
  <c r="H4623" i="1"/>
  <c r="J4623" i="1"/>
  <c r="B4624" i="1"/>
  <c r="H4624" i="1"/>
  <c r="J4624" i="1"/>
  <c r="B4625" i="1"/>
  <c r="H4625" i="1"/>
  <c r="J4625" i="1"/>
  <c r="B4626" i="1"/>
  <c r="H4626" i="1"/>
  <c r="J4626" i="1"/>
  <c r="B4627" i="1"/>
  <c r="H4627" i="1"/>
  <c r="J4627" i="1"/>
  <c r="B4628" i="1"/>
  <c r="H4628" i="1"/>
  <c r="J4628" i="1"/>
  <c r="B4629" i="1"/>
  <c r="H4629" i="1"/>
  <c r="J4629" i="1"/>
  <c r="B4630" i="1"/>
  <c r="H4630" i="1"/>
  <c r="J4630" i="1"/>
  <c r="B4631" i="1"/>
  <c r="H4631" i="1"/>
  <c r="J4631" i="1"/>
  <c r="B4632" i="1"/>
  <c r="H4632" i="1"/>
  <c r="J4632" i="1"/>
  <c r="B4633" i="1"/>
  <c r="H4633" i="1"/>
  <c r="J4633" i="1"/>
  <c r="B4634" i="1"/>
  <c r="H4634" i="1"/>
  <c r="J4634" i="1"/>
  <c r="B4635" i="1"/>
  <c r="H4635" i="1"/>
  <c r="J4635" i="1"/>
  <c r="B4636" i="1"/>
  <c r="H4636" i="1"/>
  <c r="J4636" i="1"/>
  <c r="B4637" i="1"/>
  <c r="H4637" i="1"/>
  <c r="J4637" i="1"/>
  <c r="B4638" i="1"/>
  <c r="H4638" i="1"/>
  <c r="J4638" i="1"/>
  <c r="B4639" i="1"/>
  <c r="H4639" i="1"/>
  <c r="J4639" i="1"/>
  <c r="B4640" i="1"/>
  <c r="H4640" i="1"/>
  <c r="J4640" i="1"/>
  <c r="B4641" i="1"/>
  <c r="H4641" i="1"/>
  <c r="J4641" i="1"/>
  <c r="B4642" i="1"/>
  <c r="H4642" i="1"/>
  <c r="J4642" i="1"/>
  <c r="B4643" i="1"/>
  <c r="H4643" i="1"/>
  <c r="J4643" i="1"/>
  <c r="B4644" i="1"/>
  <c r="H4644" i="1"/>
  <c r="J4644" i="1"/>
  <c r="B4645" i="1"/>
  <c r="H4645" i="1"/>
  <c r="J4645" i="1"/>
  <c r="B4646" i="1"/>
  <c r="H4646" i="1"/>
  <c r="J4646" i="1"/>
  <c r="B4647" i="1"/>
  <c r="H4647" i="1"/>
  <c r="J4647" i="1"/>
  <c r="B4648" i="1"/>
  <c r="H4648" i="1"/>
  <c r="J4648" i="1"/>
  <c r="B4649" i="1"/>
  <c r="H4649" i="1"/>
  <c r="J4649" i="1"/>
  <c r="B4650" i="1"/>
  <c r="H4650" i="1"/>
  <c r="J4650" i="1"/>
  <c r="B4651" i="1"/>
  <c r="H4651" i="1"/>
  <c r="J4651" i="1"/>
  <c r="B4652" i="1"/>
  <c r="H4652" i="1"/>
  <c r="J4652" i="1"/>
  <c r="B4653" i="1"/>
  <c r="H4653" i="1"/>
  <c r="J4653" i="1"/>
  <c r="B4654" i="1"/>
  <c r="H4654" i="1"/>
  <c r="J4654" i="1"/>
  <c r="B4655" i="1"/>
  <c r="H4655" i="1"/>
  <c r="J4655" i="1"/>
  <c r="B4656" i="1"/>
  <c r="H4656" i="1"/>
  <c r="J4656" i="1"/>
  <c r="B4657" i="1"/>
  <c r="H4657" i="1"/>
  <c r="J4657" i="1"/>
  <c r="B4658" i="1"/>
  <c r="H4658" i="1"/>
  <c r="J4658" i="1"/>
  <c r="B4659" i="1"/>
  <c r="H4659" i="1"/>
  <c r="J4659" i="1"/>
  <c r="B4660" i="1"/>
  <c r="H4660" i="1"/>
  <c r="J4660" i="1"/>
  <c r="B4661" i="1"/>
  <c r="H4661" i="1"/>
  <c r="J4661" i="1"/>
  <c r="B4662" i="1"/>
  <c r="H4662" i="1"/>
  <c r="J4662" i="1"/>
  <c r="B4663" i="1"/>
  <c r="H4663" i="1"/>
  <c r="J4663" i="1"/>
  <c r="B4664" i="1"/>
  <c r="H4664" i="1"/>
  <c r="J4664" i="1"/>
  <c r="B4665" i="1"/>
  <c r="H4665" i="1"/>
  <c r="J4665" i="1"/>
  <c r="B4666" i="1"/>
  <c r="H4666" i="1"/>
  <c r="J4666" i="1"/>
  <c r="B4667" i="1"/>
  <c r="H4667" i="1"/>
  <c r="J4667" i="1"/>
  <c r="B4668" i="1"/>
  <c r="H4668" i="1"/>
  <c r="J4668" i="1"/>
  <c r="B4669" i="1"/>
  <c r="H4669" i="1"/>
  <c r="J4669" i="1"/>
  <c r="B4670" i="1"/>
  <c r="H4670" i="1"/>
  <c r="J4670" i="1"/>
  <c r="B4671" i="1"/>
  <c r="H4671" i="1"/>
  <c r="J4671" i="1"/>
  <c r="B4672" i="1"/>
  <c r="H4672" i="1"/>
  <c r="J4672" i="1"/>
  <c r="B4673" i="1"/>
  <c r="H4673" i="1"/>
  <c r="J4673" i="1"/>
  <c r="B4674" i="1"/>
  <c r="H4674" i="1"/>
  <c r="J4674" i="1"/>
  <c r="B4675" i="1"/>
  <c r="H4675" i="1"/>
  <c r="J4675" i="1"/>
  <c r="B4676" i="1"/>
  <c r="H4676" i="1"/>
  <c r="J4676" i="1"/>
  <c r="B4677" i="1"/>
  <c r="H4677" i="1"/>
  <c r="J4677" i="1"/>
  <c r="B4678" i="1"/>
  <c r="H4678" i="1"/>
  <c r="J4678" i="1"/>
  <c r="B4679" i="1"/>
  <c r="H4679" i="1"/>
  <c r="J4679" i="1"/>
  <c r="B4680" i="1"/>
  <c r="H4680" i="1"/>
  <c r="J4680" i="1"/>
  <c r="B4681" i="1"/>
  <c r="H4681" i="1"/>
  <c r="J4681" i="1"/>
  <c r="B4682" i="1"/>
  <c r="H4682" i="1"/>
  <c r="J4682" i="1"/>
  <c r="B4683" i="1"/>
  <c r="H4683" i="1"/>
  <c r="J4683" i="1"/>
  <c r="B4684" i="1"/>
  <c r="H4684" i="1"/>
  <c r="J4684" i="1"/>
  <c r="B4685" i="1"/>
  <c r="H4685" i="1"/>
  <c r="J4685" i="1"/>
  <c r="B4686" i="1"/>
  <c r="H4686" i="1"/>
  <c r="J4686" i="1"/>
  <c r="B4687" i="1"/>
  <c r="H4687" i="1"/>
  <c r="J4687" i="1"/>
  <c r="B4688" i="1"/>
  <c r="H4688" i="1"/>
  <c r="J4688" i="1"/>
  <c r="B4689" i="1"/>
  <c r="H4689" i="1"/>
  <c r="J4689" i="1"/>
  <c r="B4690" i="1"/>
  <c r="H4690" i="1"/>
  <c r="J4690" i="1"/>
  <c r="B4691" i="1"/>
  <c r="H4691" i="1"/>
  <c r="J4691" i="1"/>
  <c r="B4692" i="1"/>
  <c r="H4692" i="1"/>
  <c r="J4692" i="1"/>
  <c r="B4693" i="1"/>
  <c r="H4693" i="1"/>
  <c r="J4693" i="1"/>
  <c r="B4694" i="1"/>
  <c r="H4694" i="1"/>
  <c r="J4694" i="1"/>
  <c r="B4695" i="1"/>
  <c r="H4695" i="1"/>
  <c r="J4695" i="1"/>
  <c r="B4696" i="1"/>
  <c r="H4696" i="1"/>
  <c r="J4696" i="1"/>
  <c r="B4697" i="1"/>
  <c r="H4697" i="1"/>
  <c r="J4697" i="1"/>
  <c r="B4698" i="1"/>
  <c r="H4698" i="1"/>
  <c r="J4698" i="1"/>
  <c r="B4699" i="1"/>
  <c r="H4699" i="1"/>
  <c r="J4699" i="1"/>
  <c r="B4700" i="1"/>
  <c r="H4700" i="1"/>
  <c r="J4700" i="1"/>
  <c r="B4701" i="1"/>
  <c r="H4701" i="1"/>
  <c r="J4701" i="1"/>
  <c r="B4702" i="1"/>
  <c r="H4702" i="1"/>
  <c r="J4702" i="1"/>
  <c r="B4703" i="1"/>
  <c r="H4703" i="1"/>
  <c r="J4703" i="1"/>
  <c r="B4704" i="1"/>
  <c r="H4704" i="1"/>
  <c r="J4704" i="1"/>
  <c r="B4705" i="1"/>
  <c r="H4705" i="1"/>
  <c r="J4705" i="1"/>
  <c r="B4706" i="1"/>
  <c r="H4706" i="1"/>
  <c r="J4706" i="1"/>
  <c r="B4707" i="1"/>
  <c r="H4707" i="1"/>
  <c r="J4707" i="1"/>
  <c r="B4708" i="1"/>
  <c r="H4708" i="1"/>
  <c r="J4708" i="1"/>
  <c r="B4709" i="1"/>
  <c r="H4709" i="1"/>
  <c r="J4709" i="1"/>
  <c r="B4710" i="1"/>
  <c r="H4710" i="1"/>
  <c r="J4710" i="1"/>
  <c r="B4711" i="1"/>
  <c r="H4711" i="1"/>
  <c r="J4711" i="1"/>
  <c r="B4712" i="1"/>
  <c r="H4712" i="1"/>
  <c r="J4712" i="1"/>
  <c r="B4713" i="1"/>
  <c r="H4713" i="1"/>
  <c r="J4713" i="1"/>
  <c r="B4714" i="1"/>
  <c r="H4714" i="1"/>
  <c r="J4714" i="1"/>
  <c r="B4715" i="1"/>
  <c r="H4715" i="1"/>
  <c r="J4715" i="1"/>
  <c r="B4716" i="1"/>
  <c r="H4716" i="1"/>
  <c r="J4716" i="1"/>
  <c r="B4717" i="1"/>
  <c r="H4717" i="1"/>
  <c r="J4717" i="1"/>
  <c r="B4718" i="1"/>
  <c r="H4718" i="1"/>
  <c r="J4718" i="1"/>
  <c r="B4719" i="1"/>
  <c r="H4719" i="1"/>
  <c r="J4719" i="1"/>
  <c r="B4720" i="1"/>
  <c r="H4720" i="1"/>
  <c r="J4720" i="1"/>
  <c r="B4721" i="1"/>
  <c r="H4721" i="1"/>
  <c r="J4721" i="1"/>
  <c r="B4722" i="1"/>
  <c r="H4722" i="1"/>
  <c r="J4722" i="1"/>
  <c r="B4723" i="1"/>
  <c r="H4723" i="1"/>
  <c r="J4723" i="1"/>
  <c r="B4724" i="1"/>
  <c r="H4724" i="1"/>
  <c r="J4724" i="1"/>
  <c r="B4725" i="1"/>
  <c r="H4725" i="1"/>
  <c r="J4725" i="1"/>
  <c r="B4726" i="1"/>
  <c r="H4726" i="1"/>
  <c r="J4726" i="1"/>
  <c r="B4727" i="1"/>
  <c r="H4727" i="1"/>
  <c r="J4727" i="1"/>
  <c r="B4728" i="1"/>
  <c r="H4728" i="1"/>
  <c r="J4728" i="1"/>
  <c r="B4729" i="1"/>
  <c r="H4729" i="1"/>
  <c r="J4729" i="1"/>
  <c r="B4730" i="1"/>
  <c r="H4730" i="1"/>
  <c r="J4730" i="1"/>
  <c r="B4731" i="1"/>
  <c r="H4731" i="1"/>
  <c r="J4731" i="1"/>
  <c r="B4732" i="1"/>
  <c r="H4732" i="1"/>
  <c r="J4732" i="1"/>
  <c r="B4733" i="1"/>
  <c r="H4733" i="1"/>
  <c r="J4733" i="1"/>
  <c r="B4734" i="1"/>
  <c r="H4734" i="1"/>
  <c r="J4734" i="1"/>
  <c r="B4735" i="1"/>
  <c r="H4735" i="1"/>
  <c r="J4735" i="1"/>
  <c r="B4736" i="1"/>
  <c r="H4736" i="1"/>
  <c r="J4736" i="1"/>
  <c r="B4737" i="1"/>
  <c r="H4737" i="1"/>
  <c r="J4737" i="1"/>
  <c r="B4738" i="1"/>
  <c r="H4738" i="1"/>
  <c r="J4738" i="1"/>
  <c r="B4739" i="1"/>
  <c r="H4739" i="1"/>
  <c r="J4739" i="1"/>
  <c r="B4740" i="1"/>
  <c r="H4740" i="1"/>
  <c r="J4740" i="1"/>
  <c r="B4741" i="1"/>
  <c r="H4741" i="1"/>
  <c r="J4741" i="1"/>
  <c r="B4742" i="1"/>
  <c r="H4742" i="1"/>
  <c r="J4742" i="1"/>
  <c r="B4743" i="1"/>
  <c r="H4743" i="1"/>
  <c r="J4743" i="1"/>
  <c r="B4744" i="1"/>
  <c r="H4744" i="1"/>
  <c r="J4744" i="1"/>
  <c r="B4745" i="1"/>
  <c r="H4745" i="1"/>
  <c r="J4745" i="1"/>
  <c r="B4746" i="1"/>
  <c r="H4746" i="1"/>
  <c r="J4746" i="1"/>
  <c r="B4747" i="1"/>
  <c r="H4747" i="1"/>
  <c r="J4747" i="1"/>
  <c r="B4748" i="1"/>
  <c r="H4748" i="1"/>
  <c r="J4748" i="1"/>
  <c r="B4749" i="1"/>
  <c r="H4749" i="1"/>
  <c r="J4749" i="1"/>
  <c r="B4750" i="1"/>
  <c r="H4750" i="1"/>
  <c r="J4750" i="1"/>
  <c r="B4751" i="1"/>
  <c r="H4751" i="1"/>
  <c r="J4751" i="1"/>
  <c r="B4752" i="1"/>
  <c r="H4752" i="1"/>
  <c r="J4752" i="1"/>
  <c r="B4753" i="1"/>
  <c r="H4753" i="1"/>
  <c r="J4753" i="1"/>
  <c r="B4754" i="1"/>
  <c r="H4754" i="1"/>
  <c r="J4754" i="1"/>
  <c r="B4755" i="1"/>
  <c r="H4755" i="1"/>
  <c r="J4755" i="1"/>
  <c r="B4756" i="1"/>
  <c r="H4756" i="1"/>
  <c r="J4756" i="1"/>
  <c r="B4757" i="1"/>
  <c r="H4757" i="1"/>
  <c r="J4757" i="1"/>
  <c r="B4758" i="1"/>
  <c r="H4758" i="1"/>
  <c r="J4758" i="1"/>
  <c r="B4759" i="1"/>
  <c r="H4759" i="1"/>
  <c r="J4759" i="1"/>
  <c r="B4760" i="1"/>
  <c r="H4760" i="1"/>
  <c r="J4760" i="1"/>
  <c r="B4761" i="1"/>
  <c r="H4761" i="1"/>
  <c r="J4761" i="1"/>
  <c r="B4762" i="1"/>
  <c r="H4762" i="1"/>
  <c r="J4762" i="1"/>
  <c r="B4763" i="1"/>
  <c r="H4763" i="1"/>
  <c r="J4763" i="1"/>
  <c r="B4764" i="1"/>
  <c r="H4764" i="1"/>
  <c r="J4764" i="1"/>
  <c r="B4765" i="1"/>
  <c r="H4765" i="1"/>
  <c r="J4765" i="1"/>
  <c r="B4766" i="1"/>
  <c r="H4766" i="1"/>
  <c r="J4766" i="1"/>
  <c r="B4767" i="1"/>
  <c r="H4767" i="1"/>
  <c r="J4767" i="1"/>
  <c r="B4768" i="1"/>
  <c r="H4768" i="1"/>
  <c r="J4768" i="1"/>
  <c r="B4769" i="1"/>
  <c r="H4769" i="1"/>
  <c r="J4769" i="1"/>
  <c r="B4770" i="1"/>
  <c r="H4770" i="1"/>
  <c r="J4770" i="1"/>
  <c r="B4771" i="1"/>
  <c r="H4771" i="1"/>
  <c r="J4771" i="1"/>
  <c r="B4772" i="1"/>
  <c r="H4772" i="1"/>
  <c r="J4772" i="1"/>
  <c r="B4773" i="1"/>
  <c r="H4773" i="1"/>
  <c r="J4773" i="1"/>
  <c r="B4774" i="1"/>
  <c r="H4774" i="1"/>
  <c r="J4774" i="1"/>
  <c r="B4775" i="1"/>
  <c r="H4775" i="1"/>
  <c r="J4775" i="1"/>
  <c r="B4776" i="1"/>
  <c r="H4776" i="1"/>
  <c r="J4776" i="1"/>
  <c r="B4777" i="1"/>
  <c r="H4777" i="1"/>
  <c r="J4777" i="1"/>
  <c r="B4778" i="1"/>
  <c r="H4778" i="1"/>
  <c r="J4778" i="1"/>
  <c r="B4779" i="1"/>
  <c r="H4779" i="1"/>
  <c r="J4779" i="1"/>
  <c r="B4780" i="1"/>
  <c r="H4780" i="1"/>
  <c r="J4780" i="1"/>
  <c r="B4781" i="1"/>
  <c r="H4781" i="1"/>
  <c r="J4781" i="1"/>
  <c r="B4782" i="1"/>
  <c r="H4782" i="1"/>
  <c r="J4782" i="1"/>
  <c r="B4783" i="1"/>
  <c r="H4783" i="1"/>
  <c r="J4783" i="1"/>
  <c r="B4784" i="1"/>
  <c r="H4784" i="1"/>
  <c r="J4784" i="1"/>
  <c r="B4785" i="1"/>
  <c r="H4785" i="1"/>
  <c r="J4785" i="1"/>
  <c r="B4786" i="1"/>
  <c r="H4786" i="1"/>
  <c r="J4786" i="1"/>
  <c r="B4787" i="1"/>
  <c r="H4787" i="1"/>
  <c r="J4787" i="1"/>
  <c r="B4788" i="1"/>
  <c r="H4788" i="1"/>
  <c r="J4788" i="1"/>
  <c r="B4789" i="1"/>
  <c r="H4789" i="1"/>
  <c r="J4789" i="1"/>
  <c r="B4790" i="1"/>
  <c r="H4790" i="1"/>
  <c r="J4790" i="1"/>
  <c r="B4791" i="1"/>
  <c r="H4791" i="1"/>
  <c r="J4791" i="1"/>
  <c r="B4792" i="1"/>
  <c r="H4792" i="1"/>
  <c r="J4792" i="1"/>
  <c r="B4793" i="1"/>
  <c r="H4793" i="1"/>
  <c r="J4793" i="1"/>
  <c r="B4794" i="1"/>
  <c r="H4794" i="1"/>
  <c r="J4794" i="1"/>
  <c r="B4795" i="1"/>
  <c r="H4795" i="1"/>
  <c r="J4795" i="1"/>
  <c r="B4796" i="1"/>
  <c r="H4796" i="1"/>
  <c r="J4796" i="1"/>
  <c r="B4797" i="1"/>
  <c r="H4797" i="1"/>
  <c r="J4797" i="1"/>
  <c r="B4798" i="1"/>
  <c r="H4798" i="1"/>
  <c r="J4798" i="1"/>
  <c r="B4799" i="1"/>
  <c r="H4799" i="1"/>
  <c r="J4799" i="1"/>
  <c r="B4800" i="1"/>
  <c r="H4800" i="1"/>
  <c r="J4800" i="1"/>
  <c r="B4801" i="1"/>
  <c r="H4801" i="1"/>
  <c r="J4801" i="1"/>
  <c r="B4802" i="1"/>
  <c r="H4802" i="1"/>
  <c r="J4802" i="1"/>
  <c r="B4803" i="1"/>
  <c r="H4803" i="1"/>
  <c r="J4803" i="1"/>
  <c r="B4804" i="1"/>
  <c r="H4804" i="1"/>
  <c r="J4804" i="1"/>
  <c r="B4805" i="1"/>
  <c r="H4805" i="1"/>
  <c r="J4805" i="1"/>
  <c r="B4806" i="1"/>
  <c r="H4806" i="1"/>
  <c r="J4806" i="1"/>
  <c r="B4807" i="1"/>
  <c r="H4807" i="1"/>
  <c r="J4807" i="1"/>
  <c r="B4808" i="1"/>
  <c r="H4808" i="1"/>
  <c r="J4808" i="1"/>
  <c r="B4809" i="1"/>
  <c r="H4809" i="1"/>
  <c r="J4809" i="1"/>
  <c r="B4810" i="1"/>
  <c r="H4810" i="1"/>
  <c r="J4810" i="1"/>
  <c r="B4811" i="1"/>
  <c r="H4811" i="1"/>
  <c r="J4811" i="1"/>
  <c r="B4812" i="1"/>
  <c r="H4812" i="1"/>
  <c r="J4812" i="1"/>
  <c r="B4813" i="1"/>
  <c r="H4813" i="1"/>
  <c r="J4813" i="1"/>
  <c r="B4814" i="1"/>
  <c r="H4814" i="1"/>
  <c r="J4814" i="1"/>
  <c r="B4815" i="1"/>
  <c r="H4815" i="1"/>
  <c r="J4815" i="1"/>
  <c r="B4816" i="1"/>
  <c r="H4816" i="1"/>
  <c r="J4816" i="1"/>
  <c r="B4817" i="1"/>
  <c r="H4817" i="1"/>
  <c r="J4817" i="1"/>
  <c r="B4818" i="1"/>
  <c r="H4818" i="1"/>
  <c r="J4818" i="1"/>
  <c r="B4819" i="1"/>
  <c r="H4819" i="1"/>
  <c r="J4819" i="1"/>
  <c r="B4820" i="1"/>
  <c r="H4820" i="1"/>
  <c r="J4820" i="1"/>
  <c r="B4821" i="1"/>
  <c r="H4821" i="1"/>
  <c r="J4821" i="1"/>
  <c r="B4822" i="1"/>
  <c r="H4822" i="1"/>
  <c r="J4822" i="1"/>
  <c r="B4823" i="1"/>
  <c r="H4823" i="1"/>
  <c r="J4823" i="1"/>
  <c r="B4824" i="1"/>
  <c r="H4824" i="1"/>
  <c r="J4824" i="1"/>
  <c r="B4825" i="1"/>
  <c r="H4825" i="1"/>
  <c r="J4825" i="1"/>
  <c r="B4826" i="1"/>
  <c r="H4826" i="1"/>
  <c r="J4826" i="1"/>
  <c r="B4827" i="1"/>
  <c r="H4827" i="1"/>
  <c r="J4827" i="1"/>
  <c r="B4828" i="1"/>
  <c r="H4828" i="1"/>
  <c r="J4828" i="1"/>
  <c r="B4829" i="1"/>
  <c r="H4829" i="1"/>
  <c r="J4829" i="1"/>
  <c r="B4830" i="1"/>
  <c r="H4830" i="1"/>
  <c r="J4830" i="1"/>
  <c r="B4831" i="1"/>
  <c r="H4831" i="1"/>
  <c r="J4831" i="1"/>
  <c r="B4832" i="1"/>
  <c r="H4832" i="1"/>
  <c r="J4832" i="1"/>
  <c r="B4833" i="1"/>
  <c r="H4833" i="1"/>
  <c r="J4833" i="1"/>
  <c r="B4834" i="1"/>
  <c r="H4834" i="1"/>
  <c r="J4834" i="1"/>
  <c r="B4835" i="1"/>
  <c r="H4835" i="1"/>
  <c r="J4835" i="1"/>
  <c r="B4836" i="1"/>
  <c r="H4836" i="1"/>
  <c r="J4836" i="1"/>
  <c r="B4837" i="1"/>
  <c r="H4837" i="1"/>
  <c r="J4837" i="1"/>
  <c r="B4838" i="1"/>
  <c r="H4838" i="1"/>
  <c r="J4838" i="1"/>
  <c r="B4839" i="1"/>
  <c r="H4839" i="1"/>
  <c r="J4839" i="1"/>
  <c r="B4840" i="1"/>
  <c r="H4840" i="1"/>
  <c r="J4840" i="1"/>
  <c r="B4841" i="1"/>
  <c r="H4841" i="1"/>
  <c r="J4841" i="1"/>
  <c r="B4842" i="1"/>
  <c r="H4842" i="1"/>
  <c r="J4842" i="1"/>
  <c r="B4843" i="1"/>
  <c r="H4843" i="1"/>
  <c r="J4843" i="1"/>
  <c r="B4844" i="1"/>
  <c r="H4844" i="1"/>
  <c r="J4844" i="1"/>
  <c r="B4845" i="1"/>
  <c r="H4845" i="1"/>
  <c r="J4845" i="1"/>
  <c r="B4846" i="1"/>
  <c r="H4846" i="1"/>
  <c r="J4846" i="1"/>
  <c r="B4847" i="1"/>
  <c r="H4847" i="1"/>
  <c r="J4847" i="1"/>
  <c r="B4848" i="1"/>
  <c r="H4848" i="1"/>
  <c r="J4848" i="1"/>
  <c r="B4849" i="1"/>
  <c r="H4849" i="1"/>
  <c r="J4849" i="1"/>
  <c r="B4850" i="1"/>
  <c r="H4850" i="1"/>
  <c r="J4850" i="1"/>
  <c r="B4851" i="1"/>
  <c r="H4851" i="1"/>
  <c r="J4851" i="1"/>
  <c r="B4852" i="1"/>
  <c r="H4852" i="1"/>
  <c r="J4852" i="1"/>
  <c r="B4853" i="1"/>
  <c r="H4853" i="1"/>
  <c r="J4853" i="1"/>
  <c r="B4854" i="1"/>
  <c r="H4854" i="1"/>
  <c r="J4854" i="1"/>
  <c r="B4855" i="1"/>
  <c r="H4855" i="1"/>
  <c r="J4855" i="1"/>
  <c r="B4856" i="1"/>
  <c r="H4856" i="1"/>
  <c r="J4856" i="1"/>
  <c r="B4857" i="1"/>
  <c r="H4857" i="1"/>
  <c r="J4857" i="1"/>
  <c r="B4858" i="1"/>
  <c r="H4858" i="1"/>
  <c r="J4858" i="1"/>
  <c r="B4859" i="1"/>
  <c r="H4859" i="1"/>
  <c r="J4859" i="1"/>
  <c r="B4860" i="1"/>
  <c r="H4860" i="1"/>
  <c r="J4860" i="1"/>
  <c r="B4861" i="1"/>
  <c r="H4861" i="1"/>
  <c r="J4861" i="1"/>
  <c r="B4862" i="1"/>
  <c r="H4862" i="1"/>
  <c r="J4862" i="1"/>
  <c r="B4863" i="1"/>
  <c r="H4863" i="1"/>
  <c r="J4863" i="1"/>
  <c r="B4864" i="1"/>
  <c r="H4864" i="1"/>
  <c r="J4864" i="1"/>
  <c r="B4865" i="1"/>
  <c r="H4865" i="1"/>
  <c r="J4865" i="1"/>
  <c r="B4866" i="1"/>
  <c r="H4866" i="1"/>
  <c r="J4866" i="1"/>
  <c r="B4867" i="1"/>
  <c r="H4867" i="1"/>
  <c r="J4867" i="1"/>
  <c r="B4868" i="1"/>
  <c r="H4868" i="1"/>
  <c r="J4868" i="1"/>
  <c r="B4869" i="1"/>
  <c r="H4869" i="1"/>
  <c r="J4869" i="1"/>
  <c r="B4870" i="1"/>
  <c r="H4870" i="1"/>
  <c r="J4870" i="1"/>
  <c r="B4871" i="1"/>
  <c r="H4871" i="1"/>
  <c r="J4871" i="1"/>
  <c r="B4872" i="1"/>
  <c r="H4872" i="1"/>
  <c r="J4872" i="1"/>
  <c r="B4873" i="1"/>
  <c r="H4873" i="1"/>
  <c r="J4873" i="1"/>
  <c r="B4874" i="1"/>
  <c r="H4874" i="1"/>
  <c r="J4874" i="1"/>
  <c r="B4875" i="1"/>
  <c r="H4875" i="1"/>
  <c r="J4875" i="1"/>
  <c r="B4876" i="1"/>
  <c r="H4876" i="1"/>
  <c r="J4876" i="1"/>
  <c r="B4877" i="1"/>
  <c r="H4877" i="1"/>
  <c r="J4877" i="1"/>
  <c r="B4878" i="1"/>
  <c r="H4878" i="1"/>
  <c r="J4878" i="1"/>
  <c r="B4879" i="1"/>
  <c r="H4879" i="1"/>
  <c r="J4879" i="1"/>
  <c r="B4880" i="1"/>
  <c r="H4880" i="1"/>
  <c r="J4880" i="1"/>
  <c r="B4881" i="1"/>
  <c r="H4881" i="1"/>
  <c r="J4881" i="1"/>
  <c r="B4882" i="1"/>
  <c r="H4882" i="1"/>
  <c r="J4882" i="1"/>
  <c r="B4883" i="1"/>
  <c r="H4883" i="1"/>
  <c r="J4883" i="1"/>
  <c r="B4884" i="1"/>
  <c r="H4884" i="1"/>
  <c r="J4884" i="1"/>
  <c r="B4885" i="1"/>
  <c r="H4885" i="1"/>
  <c r="J4885" i="1"/>
  <c r="B4886" i="1"/>
  <c r="H4886" i="1"/>
  <c r="J4886" i="1"/>
  <c r="B4887" i="1"/>
  <c r="H4887" i="1"/>
  <c r="J4887" i="1"/>
  <c r="B4888" i="1"/>
  <c r="H4888" i="1"/>
  <c r="J4888" i="1"/>
  <c r="B4889" i="1"/>
  <c r="H4889" i="1"/>
  <c r="J4889" i="1"/>
  <c r="B4890" i="1"/>
  <c r="H4890" i="1"/>
  <c r="J4890" i="1"/>
  <c r="B4891" i="1"/>
  <c r="H4891" i="1"/>
  <c r="J4891" i="1"/>
  <c r="B4892" i="1"/>
  <c r="H4892" i="1"/>
  <c r="J4892" i="1"/>
  <c r="B4893" i="1"/>
  <c r="H4893" i="1"/>
  <c r="J4893" i="1"/>
  <c r="B4894" i="1"/>
  <c r="H4894" i="1"/>
  <c r="J4894" i="1"/>
  <c r="B4895" i="1"/>
  <c r="H4895" i="1"/>
  <c r="J4895" i="1"/>
  <c r="B4896" i="1"/>
  <c r="H4896" i="1"/>
  <c r="J4896" i="1"/>
  <c r="B4897" i="1"/>
  <c r="H4897" i="1"/>
  <c r="J4897" i="1"/>
  <c r="B4898" i="1"/>
  <c r="H4898" i="1"/>
  <c r="J4898" i="1"/>
  <c r="B4899" i="1"/>
  <c r="H4899" i="1"/>
  <c r="J4899" i="1"/>
  <c r="B4900" i="1"/>
  <c r="H4900" i="1"/>
  <c r="J4900" i="1"/>
  <c r="B4901" i="1"/>
  <c r="H4901" i="1"/>
  <c r="J4901" i="1"/>
  <c r="B4902" i="1"/>
  <c r="H4902" i="1"/>
  <c r="J4902" i="1"/>
  <c r="B4903" i="1"/>
  <c r="H4903" i="1"/>
  <c r="J4903" i="1"/>
  <c r="B4904" i="1"/>
  <c r="H4904" i="1"/>
  <c r="J4904" i="1"/>
  <c r="B4905" i="1"/>
  <c r="H4905" i="1"/>
  <c r="J4905" i="1"/>
  <c r="B4906" i="1"/>
  <c r="H4906" i="1"/>
  <c r="J4906" i="1"/>
  <c r="B4907" i="1"/>
  <c r="H4907" i="1"/>
  <c r="J4907" i="1"/>
  <c r="B4908" i="1"/>
  <c r="H4908" i="1"/>
  <c r="J4908" i="1"/>
  <c r="B4909" i="1"/>
  <c r="H4909" i="1"/>
  <c r="J4909" i="1"/>
  <c r="B4910" i="1"/>
  <c r="H4910" i="1"/>
  <c r="J4910" i="1"/>
  <c r="B4911" i="1"/>
  <c r="H4911" i="1"/>
  <c r="J4911" i="1"/>
  <c r="B4912" i="1"/>
  <c r="H4912" i="1"/>
  <c r="J4912" i="1"/>
  <c r="B4913" i="1"/>
  <c r="H4913" i="1"/>
  <c r="J4913" i="1"/>
  <c r="B4914" i="1"/>
  <c r="H4914" i="1"/>
  <c r="J4914" i="1"/>
  <c r="B4915" i="1"/>
  <c r="H4915" i="1"/>
  <c r="J4915" i="1"/>
  <c r="B4916" i="1"/>
  <c r="H4916" i="1"/>
  <c r="J4916" i="1"/>
  <c r="B4917" i="1"/>
  <c r="H4917" i="1"/>
  <c r="J4917" i="1"/>
  <c r="B4918" i="1"/>
  <c r="H4918" i="1"/>
  <c r="J4918" i="1"/>
  <c r="B4919" i="1"/>
  <c r="H4919" i="1"/>
  <c r="J4919" i="1"/>
  <c r="B4920" i="1"/>
  <c r="H4920" i="1"/>
  <c r="J4920" i="1"/>
  <c r="B4921" i="1"/>
  <c r="H4921" i="1"/>
  <c r="J4921" i="1"/>
  <c r="B4922" i="1"/>
  <c r="H4922" i="1"/>
  <c r="J4922" i="1"/>
  <c r="B4923" i="1"/>
  <c r="H4923" i="1"/>
  <c r="J4923" i="1"/>
  <c r="B4924" i="1"/>
  <c r="H4924" i="1"/>
  <c r="J4924" i="1"/>
  <c r="B4925" i="1"/>
  <c r="H4925" i="1"/>
  <c r="J4925" i="1"/>
  <c r="B4926" i="1"/>
  <c r="H4926" i="1"/>
  <c r="J4926" i="1"/>
  <c r="B4927" i="1"/>
  <c r="H4927" i="1"/>
  <c r="J4927" i="1"/>
  <c r="B4928" i="1"/>
  <c r="H4928" i="1"/>
  <c r="J4928" i="1"/>
  <c r="B4929" i="1"/>
  <c r="H4929" i="1"/>
  <c r="J4929" i="1"/>
  <c r="B4930" i="1"/>
  <c r="H4930" i="1"/>
  <c r="J4930" i="1"/>
  <c r="B4931" i="1"/>
  <c r="H4931" i="1"/>
  <c r="J4931" i="1"/>
  <c r="B4932" i="1"/>
  <c r="H4932" i="1"/>
  <c r="J4932" i="1"/>
  <c r="B4933" i="1"/>
  <c r="H4933" i="1"/>
  <c r="J4933" i="1"/>
  <c r="B4934" i="1"/>
  <c r="H4934" i="1"/>
  <c r="J4934" i="1"/>
  <c r="B4935" i="1"/>
  <c r="H4935" i="1"/>
  <c r="J4935" i="1"/>
  <c r="B4936" i="1"/>
  <c r="H4936" i="1"/>
  <c r="J4936" i="1"/>
  <c r="B4937" i="1"/>
  <c r="H4937" i="1"/>
  <c r="J4937" i="1"/>
  <c r="B4938" i="1"/>
  <c r="H4938" i="1"/>
  <c r="J4938" i="1"/>
  <c r="B4939" i="1"/>
  <c r="H4939" i="1"/>
  <c r="J4939" i="1"/>
  <c r="B4940" i="1"/>
  <c r="H4940" i="1"/>
  <c r="J4940" i="1"/>
  <c r="B4941" i="1"/>
  <c r="H4941" i="1"/>
  <c r="J4941" i="1"/>
  <c r="B4942" i="1"/>
  <c r="H4942" i="1"/>
  <c r="J4942" i="1"/>
  <c r="B4943" i="1"/>
  <c r="H4943" i="1"/>
  <c r="J4943" i="1"/>
  <c r="B4944" i="1"/>
  <c r="H4944" i="1"/>
  <c r="J4944" i="1"/>
  <c r="B4945" i="1"/>
  <c r="H4945" i="1"/>
  <c r="J4945" i="1"/>
  <c r="B4946" i="1"/>
  <c r="H4946" i="1"/>
  <c r="J4946" i="1"/>
  <c r="B4947" i="1"/>
  <c r="H4947" i="1"/>
  <c r="J4947" i="1"/>
  <c r="B4948" i="1"/>
  <c r="H4948" i="1"/>
  <c r="J4948" i="1"/>
  <c r="B4949" i="1"/>
  <c r="H4949" i="1"/>
  <c r="J4949" i="1"/>
  <c r="B4950" i="1"/>
  <c r="H4950" i="1"/>
  <c r="J4950" i="1"/>
  <c r="B4951" i="1"/>
  <c r="H4951" i="1"/>
  <c r="J4951" i="1"/>
  <c r="B4952" i="1"/>
  <c r="H4952" i="1"/>
  <c r="J4952" i="1"/>
  <c r="B4953" i="1"/>
  <c r="H4953" i="1"/>
  <c r="J4953" i="1"/>
  <c r="B4954" i="1"/>
  <c r="H4954" i="1"/>
  <c r="J4954" i="1"/>
  <c r="B4955" i="1"/>
  <c r="H4955" i="1"/>
  <c r="J4955" i="1"/>
  <c r="B4956" i="1"/>
  <c r="H4956" i="1"/>
  <c r="J4956" i="1"/>
  <c r="B4957" i="1"/>
  <c r="H4957" i="1"/>
  <c r="J4957" i="1"/>
  <c r="B4958" i="1"/>
  <c r="H4958" i="1"/>
  <c r="J4958" i="1"/>
  <c r="B4959" i="1"/>
  <c r="H4959" i="1"/>
  <c r="J4959" i="1"/>
  <c r="B4960" i="1"/>
  <c r="H4960" i="1"/>
  <c r="J4960" i="1"/>
  <c r="B4961" i="1"/>
  <c r="H4961" i="1"/>
  <c r="J4961" i="1"/>
  <c r="B4962" i="1"/>
  <c r="H4962" i="1"/>
  <c r="J4962" i="1"/>
  <c r="B4963" i="1"/>
  <c r="H4963" i="1"/>
  <c r="J4963" i="1"/>
  <c r="B4964" i="1"/>
  <c r="H4964" i="1"/>
  <c r="J4964" i="1"/>
  <c r="B4965" i="1"/>
  <c r="H4965" i="1"/>
  <c r="J4965" i="1"/>
  <c r="B4966" i="1"/>
  <c r="H4966" i="1"/>
  <c r="J4966" i="1"/>
  <c r="B4967" i="1"/>
  <c r="H4967" i="1"/>
  <c r="J4967" i="1"/>
  <c r="BA8" i="4"/>
  <c r="BB8" i="4"/>
  <c r="BA10" i="4" l="1"/>
  <c r="BB10" i="4"/>
  <c r="L13" i="4"/>
  <c r="L19" i="4"/>
  <c r="L18" i="4"/>
  <c r="L16" i="4"/>
  <c r="L15" i="4"/>
  <c r="L1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<sst xmlns="http://schemas.openxmlformats.org/spreadsheetml/2006/main" count="24952" uniqueCount="278">
  <si>
    <t>Manager_ID</t>
  </si>
  <si>
    <t>Region</t>
  </si>
  <si>
    <t>Sales_Target</t>
  </si>
  <si>
    <t>Actual_Sales</t>
  </si>
  <si>
    <t>Achievement_%</t>
  </si>
  <si>
    <t>Product_Name</t>
  </si>
  <si>
    <t>Product_Category</t>
  </si>
  <si>
    <t>Revenue</t>
  </si>
  <si>
    <t>Profit</t>
  </si>
  <si>
    <t>Cost_of_Goods_Sold</t>
  </si>
  <si>
    <t>New_Customers_Acquired</t>
  </si>
  <si>
    <t>Customer_Retention_Rate</t>
  </si>
  <si>
    <t>M1000</t>
  </si>
  <si>
    <t>M1001</t>
  </si>
  <si>
    <t>M1002</t>
  </si>
  <si>
    <t>M1003</t>
  </si>
  <si>
    <t>M1004</t>
  </si>
  <si>
    <t>M1005</t>
  </si>
  <si>
    <t>M1006</t>
  </si>
  <si>
    <t>M1007</t>
  </si>
  <si>
    <t>M1008</t>
  </si>
  <si>
    <t>M1009</t>
  </si>
  <si>
    <t>M1010</t>
  </si>
  <si>
    <t>M1011</t>
  </si>
  <si>
    <t>M1012</t>
  </si>
  <si>
    <t>M1013</t>
  </si>
  <si>
    <t>M1014</t>
  </si>
  <si>
    <t>M1015</t>
  </si>
  <si>
    <t>M1016</t>
  </si>
  <si>
    <t>M1017</t>
  </si>
  <si>
    <t>M1018</t>
  </si>
  <si>
    <t>M1019</t>
  </si>
  <si>
    <t>M1020</t>
  </si>
  <si>
    <t>M1021</t>
  </si>
  <si>
    <t>M1022</t>
  </si>
  <si>
    <t>M1023</t>
  </si>
  <si>
    <t>M1024</t>
  </si>
  <si>
    <t>M1025</t>
  </si>
  <si>
    <t>M1026</t>
  </si>
  <si>
    <t>M1027</t>
  </si>
  <si>
    <t>M1028</t>
  </si>
  <si>
    <t>M1029</t>
  </si>
  <si>
    <t>M1030</t>
  </si>
  <si>
    <t>M1031</t>
  </si>
  <si>
    <t>M1032</t>
  </si>
  <si>
    <t>M1033</t>
  </si>
  <si>
    <t>M1034</t>
  </si>
  <si>
    <t>M1035</t>
  </si>
  <si>
    <t>M1036</t>
  </si>
  <si>
    <t>M1037</t>
  </si>
  <si>
    <t>M1038</t>
  </si>
  <si>
    <t>M1039</t>
  </si>
  <si>
    <t>M1040</t>
  </si>
  <si>
    <t>M1041</t>
  </si>
  <si>
    <t>M1042</t>
  </si>
  <si>
    <t>M1043</t>
  </si>
  <si>
    <t>M1044</t>
  </si>
  <si>
    <t>M1045</t>
  </si>
  <si>
    <t>M1046</t>
  </si>
  <si>
    <t>M1047</t>
  </si>
  <si>
    <t>M1048</t>
  </si>
  <si>
    <t>M1049</t>
  </si>
  <si>
    <t>M1050</t>
  </si>
  <si>
    <t>M1051</t>
  </si>
  <si>
    <t>M1052</t>
  </si>
  <si>
    <t>M1053</t>
  </si>
  <si>
    <t>M1054</t>
  </si>
  <si>
    <t>M1055</t>
  </si>
  <si>
    <t>M1056</t>
  </si>
  <si>
    <t>M1057</t>
  </si>
  <si>
    <t>M1058</t>
  </si>
  <si>
    <t>M1059</t>
  </si>
  <si>
    <t>M1060</t>
  </si>
  <si>
    <t>M1061</t>
  </si>
  <si>
    <t>M1062</t>
  </si>
  <si>
    <t>M1063</t>
  </si>
  <si>
    <t>M1064</t>
  </si>
  <si>
    <t>M1065</t>
  </si>
  <si>
    <t>M1066</t>
  </si>
  <si>
    <t>M1067</t>
  </si>
  <si>
    <t>M1068</t>
  </si>
  <si>
    <t>M1069</t>
  </si>
  <si>
    <t>M1070</t>
  </si>
  <si>
    <t>M1071</t>
  </si>
  <si>
    <t>M1072</t>
  </si>
  <si>
    <t>M1073</t>
  </si>
  <si>
    <t>M1074</t>
  </si>
  <si>
    <t>M1075</t>
  </si>
  <si>
    <t>M1076</t>
  </si>
  <si>
    <t>M1077</t>
  </si>
  <si>
    <t>M1078</t>
  </si>
  <si>
    <t>M1079</t>
  </si>
  <si>
    <t>M1080</t>
  </si>
  <si>
    <t>M1081</t>
  </si>
  <si>
    <t>M1082</t>
  </si>
  <si>
    <t>M1083</t>
  </si>
  <si>
    <t>M1084</t>
  </si>
  <si>
    <t>M1085</t>
  </si>
  <si>
    <t>M1086</t>
  </si>
  <si>
    <t>M1087</t>
  </si>
  <si>
    <t>M1088</t>
  </si>
  <si>
    <t>M1089</t>
  </si>
  <si>
    <t>M1090</t>
  </si>
  <si>
    <t>M1091</t>
  </si>
  <si>
    <t>M1092</t>
  </si>
  <si>
    <t>M1093</t>
  </si>
  <si>
    <t>M1094</t>
  </si>
  <si>
    <t>M1095</t>
  </si>
  <si>
    <t>M1096</t>
  </si>
  <si>
    <t>M1097</t>
  </si>
  <si>
    <t>M1098</t>
  </si>
  <si>
    <t>M1099</t>
  </si>
  <si>
    <t>M1100</t>
  </si>
  <si>
    <t>M1101</t>
  </si>
  <si>
    <t>M1102</t>
  </si>
  <si>
    <t>M1103</t>
  </si>
  <si>
    <t>M1104</t>
  </si>
  <si>
    <t>M1105</t>
  </si>
  <si>
    <t>M1106</t>
  </si>
  <si>
    <t>M1107</t>
  </si>
  <si>
    <t>M1108</t>
  </si>
  <si>
    <t>M1109</t>
  </si>
  <si>
    <t>M1110</t>
  </si>
  <si>
    <t>M1111</t>
  </si>
  <si>
    <t>M1112</t>
  </si>
  <si>
    <t>M1113</t>
  </si>
  <si>
    <t>M1114</t>
  </si>
  <si>
    <t>M1115</t>
  </si>
  <si>
    <t>M1116</t>
  </si>
  <si>
    <t>M1117</t>
  </si>
  <si>
    <t>M1118</t>
  </si>
  <si>
    <t>M1119</t>
  </si>
  <si>
    <t>M1120</t>
  </si>
  <si>
    <t>M1121</t>
  </si>
  <si>
    <t>M1122</t>
  </si>
  <si>
    <t>M1123</t>
  </si>
  <si>
    <t>M1124</t>
  </si>
  <si>
    <t>M1125</t>
  </si>
  <si>
    <t>M1126</t>
  </si>
  <si>
    <t>M1127</t>
  </si>
  <si>
    <t>M1128</t>
  </si>
  <si>
    <t>M1129</t>
  </si>
  <si>
    <t>M1130</t>
  </si>
  <si>
    <t>M1131</t>
  </si>
  <si>
    <t>M1132</t>
  </si>
  <si>
    <t>M1133</t>
  </si>
  <si>
    <t>M1134</t>
  </si>
  <si>
    <t>M1135</t>
  </si>
  <si>
    <t>M1136</t>
  </si>
  <si>
    <t>M1137</t>
  </si>
  <si>
    <t>M1138</t>
  </si>
  <si>
    <t>M1139</t>
  </si>
  <si>
    <t>M1140</t>
  </si>
  <si>
    <t>M1141</t>
  </si>
  <si>
    <t>M1142</t>
  </si>
  <si>
    <t>M1143</t>
  </si>
  <si>
    <t>M1144</t>
  </si>
  <si>
    <t>M1145</t>
  </si>
  <si>
    <t>M1146</t>
  </si>
  <si>
    <t>M1147</t>
  </si>
  <si>
    <t>M1148</t>
  </si>
  <si>
    <t>M1149</t>
  </si>
  <si>
    <t>M1150</t>
  </si>
  <si>
    <t>M1151</t>
  </si>
  <si>
    <t>M1152</t>
  </si>
  <si>
    <t>M1153</t>
  </si>
  <si>
    <t>M1154</t>
  </si>
  <si>
    <t>M1155</t>
  </si>
  <si>
    <t>M1156</t>
  </si>
  <si>
    <t>M1157</t>
  </si>
  <si>
    <t>M1158</t>
  </si>
  <si>
    <t>M1159</t>
  </si>
  <si>
    <t>M1160</t>
  </si>
  <si>
    <t>M1161</t>
  </si>
  <si>
    <t>M1162</t>
  </si>
  <si>
    <t>M1163</t>
  </si>
  <si>
    <t>M1164</t>
  </si>
  <si>
    <t>M1165</t>
  </si>
  <si>
    <t>M1166</t>
  </si>
  <si>
    <t>M1167</t>
  </si>
  <si>
    <t>M1168</t>
  </si>
  <si>
    <t>M1169</t>
  </si>
  <si>
    <t>M1170</t>
  </si>
  <si>
    <t>M1171</t>
  </si>
  <si>
    <t>M1172</t>
  </si>
  <si>
    <t>M1173</t>
  </si>
  <si>
    <t>M1174</t>
  </si>
  <si>
    <t>M1175</t>
  </si>
  <si>
    <t>M1176</t>
  </si>
  <si>
    <t>M1177</t>
  </si>
  <si>
    <t>M1178</t>
  </si>
  <si>
    <t>M1179</t>
  </si>
  <si>
    <t>M1180</t>
  </si>
  <si>
    <t>M1181</t>
  </si>
  <si>
    <t>M1182</t>
  </si>
  <si>
    <t>M1183</t>
  </si>
  <si>
    <t>M1184</t>
  </si>
  <si>
    <t>M1185</t>
  </si>
  <si>
    <t>M1186</t>
  </si>
  <si>
    <t>M1187</t>
  </si>
  <si>
    <t>M1188</t>
  </si>
  <si>
    <t>M1189</t>
  </si>
  <si>
    <t>M1190</t>
  </si>
  <si>
    <t>M1191</t>
  </si>
  <si>
    <t>M1192</t>
  </si>
  <si>
    <t>M1193</t>
  </si>
  <si>
    <t>M1194</t>
  </si>
  <si>
    <t>M1195</t>
  </si>
  <si>
    <t>M1196</t>
  </si>
  <si>
    <t>M1197</t>
  </si>
  <si>
    <t>M1198</t>
  </si>
  <si>
    <t>M1199</t>
  </si>
  <si>
    <t>North</t>
  </si>
  <si>
    <t>West</t>
  </si>
  <si>
    <t>South</t>
  </si>
  <si>
    <t>East</t>
  </si>
  <si>
    <t>Trousers</t>
  </si>
  <si>
    <t>Chair</t>
  </si>
  <si>
    <t>Headphones</t>
  </si>
  <si>
    <t>Mobile</t>
  </si>
  <si>
    <t>Table</t>
  </si>
  <si>
    <t>Notebook</t>
  </si>
  <si>
    <t>Shirt</t>
  </si>
  <si>
    <t>Sugar</t>
  </si>
  <si>
    <t>Rice</t>
  </si>
  <si>
    <t>Marker</t>
  </si>
  <si>
    <t>Pen</t>
  </si>
  <si>
    <t>Cabinet</t>
  </si>
  <si>
    <t>Jacket</t>
  </si>
  <si>
    <t>Wheat</t>
  </si>
  <si>
    <t>Laptop</t>
  </si>
  <si>
    <t>Dress</t>
  </si>
  <si>
    <t>Oil</t>
  </si>
  <si>
    <t>Sofa</t>
  </si>
  <si>
    <t>Tablet</t>
  </si>
  <si>
    <t>Stapler</t>
  </si>
  <si>
    <t>Clothing</t>
  </si>
  <si>
    <t>Furniture</t>
  </si>
  <si>
    <t>Electronics</t>
  </si>
  <si>
    <t>Stationery</t>
  </si>
  <si>
    <t>Grocery</t>
  </si>
  <si>
    <t>Manager Names</t>
  </si>
  <si>
    <t>Managers</t>
  </si>
  <si>
    <t>Sam Thomas</t>
  </si>
  <si>
    <t>Bill Gabril</t>
  </si>
  <si>
    <t>Anne Paul</t>
  </si>
  <si>
    <t>William Grek</t>
  </si>
  <si>
    <t>Order Date</t>
  </si>
  <si>
    <t>Year</t>
  </si>
  <si>
    <t>Weekday</t>
  </si>
  <si>
    <t>Sum of Revenue</t>
  </si>
  <si>
    <t>Grand Total</t>
  </si>
  <si>
    <t>Month</t>
  </si>
  <si>
    <t>Nov</t>
  </si>
  <si>
    <t>Jun</t>
  </si>
  <si>
    <t>Oct</t>
  </si>
  <si>
    <t>Apr</t>
  </si>
  <si>
    <t>Dec</t>
  </si>
  <si>
    <t>Sep</t>
  </si>
  <si>
    <t>Jan</t>
  </si>
  <si>
    <t>Jul</t>
  </si>
  <si>
    <t>May</t>
  </si>
  <si>
    <t>Aug</t>
  </si>
  <si>
    <t>Mar</t>
  </si>
  <si>
    <t>Feb</t>
  </si>
  <si>
    <t>Sum of Profit</t>
  </si>
  <si>
    <t>Sum of Actual_Sales</t>
  </si>
  <si>
    <t>Sum of New_Customers_Acquired</t>
  </si>
  <si>
    <t>Sum of Achievement_%</t>
  </si>
  <si>
    <t>Sum of Sales_Target</t>
  </si>
  <si>
    <t>z</t>
  </si>
  <si>
    <t>Weekdays</t>
  </si>
  <si>
    <t>rank</t>
  </si>
  <si>
    <t>Discount_Given (%)</t>
  </si>
  <si>
    <t>Row Labels</t>
  </si>
  <si>
    <t>Average of Customer_Retention_Rate</t>
  </si>
  <si>
    <t>Average of Achievement_%</t>
  </si>
  <si>
    <t>Count of New_Customers_Acquired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</si>
</sst>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d"/>
    <numFmt numFmtId="165" formatCode="[$$-409]#,##0.00_ ;[Red]\-[$$-409]#,##0.00\ "/>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tint="0.34998626667073579"/>
        <bgColor indexed="64"/>
      </patternFill>
    </fill>
  </fills>
  <borders count="4">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bottom style="thin">
        <color theme="4" tint="0.39997558519241921"/>
      </bottom>
      <diagonal/>
    </border>
  </borders>
  <cellStyleXfs count="2">
    <xf numFmtId="0" fontId="0" fillId="0" borderId="0"/>
    <xf numFmtId="9" fontId="2" fillId="0" borderId="0" applyFont="0" applyFill="0" applyBorder="0" applyAlignment="0" applyProtection="0"/>
  </cellStyleXfs>
  <cellXfs count="14">
    <xf numFmtId="0" fontId="0" fillId="0" borderId="0" xfId="0"/>
    <xf numFmtId="0" fontId="1" fillId="0" borderId="1" xfId="0" applyFont="1" applyBorder="1" applyAlignment="1">
      <alignment horizontal="center" vertical="top"/>
    </xf>
    <xf numFmtId="14" fontId="0" fillId="0" borderId="0" xfId="0" applyNumberFormat="1"/>
    <xf numFmtId="0" fontId="1" fillId="0" borderId="0" xfId="0" applyFont="1" applyAlignment="1">
      <alignment horizontal="center" vertical="top"/>
    </xf>
    <xf numFmtId="164" fontId="0" fillId="0" borderId="0" xfId="0" applyNumberFormat="1"/>
    <xf numFmtId="0" fontId="0" fillId="0" borderId="0" xfId="0" pivotButton="1"/>
    <xf numFmtId="0" fontId="1" fillId="2" borderId="3" xfId="0" applyFont="1" applyFill="1" applyBorder="1"/>
    <xf numFmtId="0" fontId="0" fillId="3" borderId="0" xfId="0" applyFill="1"/>
    <xf numFmtId="0" fontId="1" fillId="0" borderId="0" xfId="0" applyFont="1"/>
    <xf numFmtId="0" fontId="1" fillId="0" borderId="2" xfId="0" applyFont="1" applyBorder="1" applyAlignment="1">
      <alignment horizontal="center" vertical="top"/>
    </xf>
    <xf numFmtId="0" fontId="0" fillId="0" borderId="0" xfId="0" applyAlignment="1">
      <alignment horizontal="left"/>
    </xf>
    <xf numFmtId="165" fontId="0" fillId="0" borderId="0" xfId="0" applyNumberFormat="1"/>
    <xf numFmtId="10" fontId="0" fillId="0" borderId="0" xfId="0" applyNumberFormat="1"/>
    <xf numFmtId="9" fontId="0" fillId="0" borderId="0" xfId="1" applyFont="1"/>
  </cellXfs>
  <cellStyles count="2">
    <cellStyle name="Normal" xfId="0" builtinId="0"/>
    <cellStyle name="Percent" xfId="1" builtinId="5"/>
  </cellStyles>
  <dxfs count="11">
    <dxf>
      <numFmt numFmtId="0" formatCode="General"/>
    </dxf>
    <dxf>
      <numFmt numFmtId="0" formatCode="General"/>
    </dxf>
    <dxf>
      <numFmt numFmtId="19" formatCode="dd/mm/yyyy"/>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65" formatCode="[$$-409]#,##0.00_ ;[Red]\-[$$-409]#,##0.00\ "/>
    </dxf>
    <dxf>
      <font>
        <sz val="9"/>
      </font>
      <border diagonalUp="0" diagonalDown="0">
        <left/>
        <right/>
        <top/>
        <bottom/>
        <vertical/>
        <horizontal/>
      </border>
    </dxf>
    <dxf>
      <font>
        <b/>
        <color theme="1"/>
      </font>
      <border>
        <bottom style="thin">
          <color theme="7"/>
        </bottom>
        <vertical/>
        <horizontal/>
      </border>
    </dxf>
    <dxf>
      <font>
        <sz val="9"/>
        <color theme="1"/>
      </font>
      <border diagonalUp="0" diagonalDown="0">
        <left/>
        <right/>
        <top/>
        <bottom/>
        <vertical/>
        <horizontal/>
      </border>
    </dxf>
  </dxfs>
  <tableStyles count="2" defaultTableStyle="TableStyleMedium9" defaultPivotStyle="PivotStyleLight16">
    <tableStyle name="compact" pivot="0" table="0" count="10" xr9:uid="{F5DEA180-DD35-4F93-8EE6-49EA6E28F890}">
      <tableStyleElement type="wholeTable" dxfId="10"/>
      <tableStyleElement type="headerRow" dxfId="9"/>
    </tableStyle>
    <tableStyle name="Slicer Style 1" pivot="0" table="0" count="1" xr9:uid="{341E79D8-0C96-4F78-93BB-70BBE42DE3F6}">
      <tableStyleElement type="wholeTable" dxfId="8"/>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compact">
        <x14:slicerStyle name="compac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5.xml"/><Relationship Id="rId5" Type="http://schemas.openxmlformats.org/officeDocument/2006/relationships/pivotCacheDefinition" Target="pivotCache/pivotCacheDefinition1.xml"/><Relationship Id="rId15" Type="http://schemas.openxmlformats.org/officeDocument/2006/relationships/sheetMetadata" Target="metadata.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7.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18.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9.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5.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13648293963254"/>
          <c:y val="0.13467592592592595"/>
          <c:w val="0.77937751531058619"/>
          <c:h val="0.72088764946048411"/>
        </c:manualLayout>
      </c:layout>
      <c:scatterChart>
        <c:scatterStyle val="lineMarker"/>
        <c:varyColors val="0"/>
        <c:ser>
          <c:idx val="0"/>
          <c:order val="0"/>
          <c:tx>
            <c:strRef>
              <c:f>Sheet1!$AD$13</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Sheet1!$AC$14:$AC$17</c:f>
              <c:numCache>
                <c:formatCode>General</c:formatCode>
                <c:ptCount val="4"/>
                <c:pt idx="0">
                  <c:v>2011</c:v>
                </c:pt>
                <c:pt idx="1">
                  <c:v>2012</c:v>
                </c:pt>
                <c:pt idx="2">
                  <c:v>2013</c:v>
                </c:pt>
                <c:pt idx="3">
                  <c:v>2014</c:v>
                </c:pt>
              </c:numCache>
            </c:numRef>
          </c:xVal>
          <c:yVal>
            <c:numRef>
              <c:f>Sheet1!$AD$14:$AD$17</c:f>
              <c:numCache>
                <c:formatCode>General</c:formatCode>
                <c:ptCount val="4"/>
                <c:pt idx="0">
                  <c:v>262961049</c:v>
                </c:pt>
                <c:pt idx="1">
                  <c:v>281932949</c:v>
                </c:pt>
                <c:pt idx="2">
                  <c:v>324544353</c:v>
                </c:pt>
                <c:pt idx="3">
                  <c:v>423956399</c:v>
                </c:pt>
              </c:numCache>
            </c:numRef>
          </c:yVal>
          <c:smooth val="0"/>
          <c:extLst>
            <c:ext xmlns:c16="http://schemas.microsoft.com/office/drawing/2014/chart" uri="{C3380CC4-5D6E-409C-BE32-E72D297353CC}">
              <c16:uniqueId val="{00000000-D2FE-46E2-A056-BCFD8BBA4470}"/>
            </c:ext>
          </c:extLst>
        </c:ser>
        <c:dLbls>
          <c:showLegendKey val="0"/>
          <c:showVal val="0"/>
          <c:showCatName val="0"/>
          <c:showSerName val="0"/>
          <c:showPercent val="0"/>
          <c:showBubbleSize val="0"/>
        </c:dLbls>
        <c:axId val="2109307456"/>
        <c:axId val="2109307936"/>
      </c:scatterChart>
      <c:valAx>
        <c:axId val="2109307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307936"/>
        <c:crosses val="autoZero"/>
        <c:crossBetween val="midCat"/>
      </c:valAx>
      <c:valAx>
        <c:axId val="2109307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3074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Sheet1!$AD$13</c:f>
              <c:strCache>
                <c:ptCount val="1"/>
              </c:strCache>
            </c:strRef>
          </c:tx>
          <c:spPr>
            <a:solidFill>
              <a:schemeClr val="accent1"/>
            </a:solidFill>
            <a:ln>
              <a:noFill/>
            </a:ln>
            <a:effectLst/>
            <a:sp3d/>
          </c:spPr>
          <c:invertIfNegative val="0"/>
          <c:cat>
            <c:numRef>
              <c:f>Sheet1!$AC$14:$AC$17</c:f>
              <c:numCache>
                <c:formatCode>General</c:formatCode>
                <c:ptCount val="4"/>
                <c:pt idx="0">
                  <c:v>2011</c:v>
                </c:pt>
                <c:pt idx="1">
                  <c:v>2012</c:v>
                </c:pt>
                <c:pt idx="2">
                  <c:v>2013</c:v>
                </c:pt>
                <c:pt idx="3">
                  <c:v>2014</c:v>
                </c:pt>
              </c:numCache>
            </c:numRef>
          </c:cat>
          <c:val>
            <c:numRef>
              <c:f>Sheet1!$AD$14:$AD$17</c:f>
              <c:numCache>
                <c:formatCode>General</c:formatCode>
                <c:ptCount val="4"/>
                <c:pt idx="0">
                  <c:v>262961049</c:v>
                </c:pt>
                <c:pt idx="1">
                  <c:v>281932949</c:v>
                </c:pt>
                <c:pt idx="2">
                  <c:v>324544353</c:v>
                </c:pt>
                <c:pt idx="3">
                  <c:v>423956399</c:v>
                </c:pt>
              </c:numCache>
            </c:numRef>
          </c:val>
          <c:extLst>
            <c:ext xmlns:c16="http://schemas.microsoft.com/office/drawing/2014/chart" uri="{C3380CC4-5D6E-409C-BE32-E72D297353CC}">
              <c16:uniqueId val="{00000000-E221-4E68-AE84-A8D82F23EDDA}"/>
            </c:ext>
          </c:extLst>
        </c:ser>
        <c:dLbls>
          <c:showLegendKey val="0"/>
          <c:showVal val="0"/>
          <c:showCatName val="0"/>
          <c:showSerName val="0"/>
          <c:showPercent val="0"/>
          <c:showBubbleSize val="0"/>
        </c:dLbls>
        <c:gapWidth val="150"/>
        <c:shape val="box"/>
        <c:axId val="976733824"/>
        <c:axId val="976732864"/>
        <c:axId val="0"/>
      </c:bar3DChart>
      <c:catAx>
        <c:axId val="9767338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732864"/>
        <c:crosses val="autoZero"/>
        <c:auto val="1"/>
        <c:lblAlgn val="ctr"/>
        <c:lblOffset val="100"/>
        <c:noMultiLvlLbl val="0"/>
      </c:catAx>
      <c:valAx>
        <c:axId val="97673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733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Sheet1!$Z$15</c:f>
              <c:strCache>
                <c:ptCount val="1"/>
                <c:pt idx="0">
                  <c:v>Sum of Revenue</c:v>
                </c:pt>
              </c:strCache>
            </c:strRef>
          </c:tx>
          <c:spPr>
            <a:ln w="28575" cap="rnd">
              <a:solidFill>
                <a:schemeClr val="accent1"/>
              </a:solidFill>
              <a:round/>
            </a:ln>
            <a:effectLst/>
          </c:spPr>
          <c:marker>
            <c:symbol val="none"/>
          </c:marker>
          <c:cat>
            <c:strRef>
              <c:f>Sheet1!$Y$16:$Y$20</c:f>
              <c:strCache>
                <c:ptCount val="5"/>
                <c:pt idx="0">
                  <c:v>Clothing</c:v>
                </c:pt>
                <c:pt idx="1">
                  <c:v>Electronics</c:v>
                </c:pt>
                <c:pt idx="2">
                  <c:v>Furniture</c:v>
                </c:pt>
                <c:pt idx="3">
                  <c:v>Grocery</c:v>
                </c:pt>
                <c:pt idx="4">
                  <c:v>Stationery</c:v>
                </c:pt>
              </c:strCache>
            </c:strRef>
          </c:cat>
          <c:val>
            <c:numRef>
              <c:f>Sheet1!$Z$16:$Z$20</c:f>
              <c:numCache>
                <c:formatCode>General</c:formatCode>
                <c:ptCount val="5"/>
                <c:pt idx="0">
                  <c:v>258383729</c:v>
                </c:pt>
                <c:pt idx="1">
                  <c:v>258362002</c:v>
                </c:pt>
                <c:pt idx="2">
                  <c:v>252755667</c:v>
                </c:pt>
                <c:pt idx="3">
                  <c:v>271933644</c:v>
                </c:pt>
                <c:pt idx="4">
                  <c:v>251959708</c:v>
                </c:pt>
              </c:numCache>
            </c:numRef>
          </c:val>
          <c:extLst>
            <c:ext xmlns:c16="http://schemas.microsoft.com/office/drawing/2014/chart" uri="{C3380CC4-5D6E-409C-BE32-E72D297353CC}">
              <c16:uniqueId val="{00000000-8592-49A4-81C4-7B5B06F81C72}"/>
            </c:ext>
          </c:extLst>
        </c:ser>
        <c:dLbls>
          <c:showLegendKey val="0"/>
          <c:showVal val="0"/>
          <c:showCatName val="0"/>
          <c:showSerName val="0"/>
          <c:showPercent val="0"/>
          <c:showBubbleSize val="0"/>
        </c:dLbls>
        <c:axId val="402532496"/>
        <c:axId val="402533936"/>
      </c:radarChart>
      <c:catAx>
        <c:axId val="40253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33936"/>
        <c:crosses val="autoZero"/>
        <c:auto val="1"/>
        <c:lblAlgn val="ctr"/>
        <c:lblOffset val="100"/>
        <c:noMultiLvlLbl val="0"/>
      </c:catAx>
      <c:valAx>
        <c:axId val="402533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32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Sheet1!$AN$13</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Sheet1!$AM$14:$AM$17</c:f>
              <c:strCache>
                <c:ptCount val="4"/>
                <c:pt idx="0">
                  <c:v>Bill Gabril</c:v>
                </c:pt>
                <c:pt idx="1">
                  <c:v>William Grek</c:v>
                </c:pt>
                <c:pt idx="2">
                  <c:v>Anne Paul</c:v>
                </c:pt>
                <c:pt idx="3">
                  <c:v>Sam Thomas</c:v>
                </c:pt>
              </c:strCache>
            </c:strRef>
          </c:cat>
          <c:val>
            <c:numRef>
              <c:f>Sheet1!$AN$14:$AN$17</c:f>
              <c:numCache>
                <c:formatCode>0%</c:formatCode>
                <c:ptCount val="4"/>
                <c:pt idx="0">
                  <c:v>0.26285633769711186</c:v>
                </c:pt>
                <c:pt idx="1">
                  <c:v>0.250450692641006</c:v>
                </c:pt>
                <c:pt idx="2">
                  <c:v>0.24882798446448262</c:v>
                </c:pt>
                <c:pt idx="3">
                  <c:v>0.23786498519739954</c:v>
                </c:pt>
              </c:numCache>
            </c:numRef>
          </c:val>
          <c:extLst>
            <c:ext xmlns:c16="http://schemas.microsoft.com/office/drawing/2014/chart" uri="{C3380CC4-5D6E-409C-BE32-E72D297353CC}">
              <c16:uniqueId val="{00000000-D51C-4610-9B18-670878D3CBF3}"/>
            </c:ext>
          </c:extLst>
        </c:ser>
        <c:dLbls>
          <c:dLblPos val="outEnd"/>
          <c:showLegendKey val="0"/>
          <c:showVal val="1"/>
          <c:showCatName val="0"/>
          <c:showSerName val="0"/>
          <c:showPercent val="0"/>
          <c:showBubbleSize val="0"/>
        </c:dLbls>
        <c:gapWidth val="182"/>
        <c:axId val="982993568"/>
        <c:axId val="982995488"/>
      </c:barChart>
      <c:catAx>
        <c:axId val="98299356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995488"/>
        <c:crosses val="autoZero"/>
        <c:auto val="1"/>
        <c:lblAlgn val="ctr"/>
        <c:lblOffset val="100"/>
        <c:noMultiLvlLbl val="0"/>
      </c:catAx>
      <c:valAx>
        <c:axId val="982995488"/>
        <c:scaling>
          <c:orientation val="minMax"/>
        </c:scaling>
        <c:delete val="1"/>
        <c:axPos val="t"/>
        <c:numFmt formatCode="0%" sourceLinked="1"/>
        <c:majorTickMark val="none"/>
        <c:minorTickMark val="none"/>
        <c:tickLblPos val="nextTo"/>
        <c:crossAx val="9829935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Sheet1!$AS$13</c:f>
              <c:strCache>
                <c:ptCount val="1"/>
              </c:strCache>
            </c:strRef>
          </c:tx>
          <c:spPr>
            <a:ln w="28575" cap="rnd">
              <a:solidFill>
                <a:schemeClr val="accent1"/>
              </a:solidFill>
              <a:round/>
            </a:ln>
            <a:effectLst/>
          </c:spPr>
          <c:marker>
            <c:symbol val="none"/>
          </c:marker>
          <c:val>
            <c:numRef>
              <c:f>Sheet1!$AS$14:$AS$17</c:f>
              <c:numCache>
                <c:formatCode>General</c:formatCode>
                <c:ptCount val="4"/>
                <c:pt idx="0">
                  <c:v>377811170</c:v>
                </c:pt>
                <c:pt idx="1">
                  <c:v>399916744</c:v>
                </c:pt>
                <c:pt idx="2">
                  <c:v>359289149</c:v>
                </c:pt>
                <c:pt idx="3">
                  <c:v>376883569</c:v>
                </c:pt>
              </c:numCache>
            </c:numRef>
          </c:val>
          <c:smooth val="0"/>
          <c:extLst>
            <c:ext xmlns:c16="http://schemas.microsoft.com/office/drawing/2014/chart" uri="{C3380CC4-5D6E-409C-BE32-E72D297353CC}">
              <c16:uniqueId val="{00000000-088A-44F9-83AD-AECBAECC9AC7}"/>
            </c:ext>
          </c:extLst>
        </c:ser>
        <c:ser>
          <c:idx val="1"/>
          <c:order val="1"/>
          <c:tx>
            <c:strRef>
              <c:f>Sheet1!$AT$13</c:f>
              <c:strCache>
                <c:ptCount val="1"/>
              </c:strCache>
            </c:strRef>
          </c:tx>
          <c:spPr>
            <a:ln w="28575" cap="rnd">
              <a:solidFill>
                <a:schemeClr val="accent2"/>
              </a:solidFill>
              <a:round/>
            </a:ln>
            <a:effectLst/>
          </c:spPr>
          <c:marker>
            <c:symbol val="none"/>
          </c:marker>
          <c:val>
            <c:numRef>
              <c:f>Sheet1!$AT$14:$AT$17</c:f>
              <c:numCache>
                <c:formatCode>General</c:formatCode>
                <c:ptCount val="4"/>
                <c:pt idx="0">
                  <c:v>320570028</c:v>
                </c:pt>
                <c:pt idx="1">
                  <c:v>343166576</c:v>
                </c:pt>
                <c:pt idx="2">
                  <c:v>305815519</c:v>
                </c:pt>
                <c:pt idx="3">
                  <c:v>323842627</c:v>
                </c:pt>
              </c:numCache>
            </c:numRef>
          </c:val>
          <c:smooth val="0"/>
          <c:extLst>
            <c:ext xmlns:c16="http://schemas.microsoft.com/office/drawing/2014/chart" uri="{C3380CC4-5D6E-409C-BE32-E72D297353CC}">
              <c16:uniqueId val="{00000001-088A-44F9-83AD-AECBAECC9AC7}"/>
            </c:ext>
          </c:extLst>
        </c:ser>
        <c:dLbls>
          <c:showLegendKey val="0"/>
          <c:showVal val="0"/>
          <c:showCatName val="0"/>
          <c:showSerName val="0"/>
          <c:showPercent val="0"/>
          <c:showBubbleSize val="0"/>
        </c:dLbls>
        <c:smooth val="0"/>
        <c:axId val="400860384"/>
        <c:axId val="400858464"/>
      </c:lineChart>
      <c:catAx>
        <c:axId val="400860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58464"/>
        <c:crosses val="autoZero"/>
        <c:auto val="1"/>
        <c:lblAlgn val="ctr"/>
        <c:lblOffset val="100"/>
        <c:noMultiLvlLbl val="0"/>
      </c:catAx>
      <c:valAx>
        <c:axId val="400858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6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Sheet1!$AS$13</c:f>
              <c:strCache>
                <c:ptCount val="1"/>
              </c:strCache>
            </c:strRef>
          </c:tx>
          <c:spPr>
            <a:solidFill>
              <a:schemeClr val="accent1"/>
            </a:solidFill>
            <a:ln>
              <a:noFill/>
            </a:ln>
            <a:effectLst/>
          </c:spPr>
          <c:invertIfNegative val="0"/>
          <c:cat>
            <c:strRef>
              <c:f>Sheet1!$AR$14:$AR$17</c:f>
              <c:strCache>
                <c:ptCount val="4"/>
                <c:pt idx="0">
                  <c:v>Anne Paul</c:v>
                </c:pt>
                <c:pt idx="1">
                  <c:v>Bill Gabril</c:v>
                </c:pt>
                <c:pt idx="2">
                  <c:v>Sam Thomas</c:v>
                </c:pt>
                <c:pt idx="3">
                  <c:v>William Grek</c:v>
                </c:pt>
              </c:strCache>
            </c:strRef>
          </c:cat>
          <c:val>
            <c:numRef>
              <c:f>Sheet1!$AS$14:$AS$17</c:f>
              <c:numCache>
                <c:formatCode>General</c:formatCode>
                <c:ptCount val="4"/>
                <c:pt idx="0">
                  <c:v>377811170</c:v>
                </c:pt>
                <c:pt idx="1">
                  <c:v>399916744</c:v>
                </c:pt>
                <c:pt idx="2">
                  <c:v>359289149</c:v>
                </c:pt>
                <c:pt idx="3">
                  <c:v>376883569</c:v>
                </c:pt>
              </c:numCache>
            </c:numRef>
          </c:val>
          <c:extLst>
            <c:ext xmlns:c16="http://schemas.microsoft.com/office/drawing/2014/chart" uri="{C3380CC4-5D6E-409C-BE32-E72D297353CC}">
              <c16:uniqueId val="{00000000-FB1E-401A-BA38-FA62D6E34920}"/>
            </c:ext>
          </c:extLst>
        </c:ser>
        <c:ser>
          <c:idx val="1"/>
          <c:order val="1"/>
          <c:tx>
            <c:strRef>
              <c:f>Sheet1!$AT$13</c:f>
              <c:strCache>
                <c:ptCount val="1"/>
              </c:strCache>
            </c:strRef>
          </c:tx>
          <c:spPr>
            <a:solidFill>
              <a:schemeClr val="accent2"/>
            </a:solidFill>
            <a:ln>
              <a:noFill/>
            </a:ln>
            <a:effectLst/>
          </c:spPr>
          <c:invertIfNegative val="0"/>
          <c:cat>
            <c:strRef>
              <c:f>Sheet1!$AR$14:$AR$17</c:f>
              <c:strCache>
                <c:ptCount val="4"/>
                <c:pt idx="0">
                  <c:v>Anne Paul</c:v>
                </c:pt>
                <c:pt idx="1">
                  <c:v>Bill Gabril</c:v>
                </c:pt>
                <c:pt idx="2">
                  <c:v>Sam Thomas</c:v>
                </c:pt>
                <c:pt idx="3">
                  <c:v>William Grek</c:v>
                </c:pt>
              </c:strCache>
            </c:strRef>
          </c:cat>
          <c:val>
            <c:numRef>
              <c:f>Sheet1!$AT$14:$AT$17</c:f>
              <c:numCache>
                <c:formatCode>General</c:formatCode>
                <c:ptCount val="4"/>
                <c:pt idx="0">
                  <c:v>320570028</c:v>
                </c:pt>
                <c:pt idx="1">
                  <c:v>343166576</c:v>
                </c:pt>
                <c:pt idx="2">
                  <c:v>305815519</c:v>
                </c:pt>
                <c:pt idx="3">
                  <c:v>323842627</c:v>
                </c:pt>
              </c:numCache>
            </c:numRef>
          </c:val>
          <c:extLst>
            <c:ext xmlns:c16="http://schemas.microsoft.com/office/drawing/2014/chart" uri="{C3380CC4-5D6E-409C-BE32-E72D297353CC}">
              <c16:uniqueId val="{00000001-FB1E-401A-BA38-FA62D6E34920}"/>
            </c:ext>
          </c:extLst>
        </c:ser>
        <c:dLbls>
          <c:showLegendKey val="0"/>
          <c:showVal val="0"/>
          <c:showCatName val="0"/>
          <c:showSerName val="0"/>
          <c:showPercent val="0"/>
          <c:showBubbleSize val="0"/>
        </c:dLbls>
        <c:gapWidth val="219"/>
        <c:overlap val="-27"/>
        <c:axId val="1187918944"/>
        <c:axId val="1187919424"/>
      </c:barChart>
      <c:catAx>
        <c:axId val="1187918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919424"/>
        <c:crosses val="autoZero"/>
        <c:auto val="1"/>
        <c:lblAlgn val="ctr"/>
        <c:lblOffset val="100"/>
        <c:noMultiLvlLbl val="0"/>
      </c:catAx>
      <c:valAx>
        <c:axId val="1187919424"/>
        <c:scaling>
          <c:orientation val="minMax"/>
        </c:scaling>
        <c:delete val="1"/>
        <c:axPos val="l"/>
        <c:numFmt formatCode="General" sourceLinked="1"/>
        <c:majorTickMark val="out"/>
        <c:minorTickMark val="none"/>
        <c:tickLblPos val="nextTo"/>
        <c:crossAx val="1187918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solidFill>
              <a:schemeClr val="accent4">
                <a:lumMod val="60000"/>
                <a:lumOff val="40000"/>
              </a:schemeClr>
            </a:solidFill>
            <a:ln>
              <a:noFill/>
            </a:ln>
            <a:effectLst/>
          </c:spPr>
          <c:cat>
            <c:strRef>
              <c:f>Sheet1!$A$19:$A$30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Sheet1!$B$19:$B$30</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extLst>
            <c:ext xmlns:c16="http://schemas.microsoft.com/office/drawing/2014/chart" uri="{C3380CC4-5D6E-409C-BE32-E72D297353CC}">
              <c16:uniqueId val="{00000000-3325-4F5A-813D-94159499E23D}"/>
            </c:ext>
          </c:extLst>
        </c:ser>
        <c:dLbls>
          <c:showLegendKey val="0"/>
          <c:showVal val="0"/>
          <c:showCatName val="0"/>
          <c:showSerName val="0"/>
          <c:showPercent val="0"/>
          <c:showBubbleSize val="0"/>
        </c:dLbls>
        <c:axId val="1990347264"/>
        <c:axId val="1990345344"/>
      </c:areaChart>
      <c:lineChart>
        <c:grouping val="standard"/>
        <c:varyColors val="0"/>
        <c:ser>
          <c:idx val="1"/>
          <c:order val="1"/>
          <c:spPr>
            <a:ln w="28575" cap="rnd">
              <a:solidFill>
                <a:schemeClr val="accent4">
                  <a:lumMod val="75000"/>
                </a:schemeClr>
              </a:solidFill>
              <a:round/>
            </a:ln>
            <a:effectLst/>
          </c:spPr>
          <c:marker>
            <c:symbol val="none"/>
          </c:marker>
          <c:cat>
            <c:strRef>
              <c:f>Sheet1!$A$19:$A$30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Sheet1!$C$19:$C$30</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smooth val="0"/>
          <c:extLst>
            <c:ext xmlns:c16="http://schemas.microsoft.com/office/drawing/2014/chart" uri="{C3380CC4-5D6E-409C-BE32-E72D297353CC}">
              <c16:uniqueId val="{00000001-3325-4F5A-813D-94159499E23D}"/>
            </c:ext>
          </c:extLst>
        </c:ser>
        <c:dLbls>
          <c:showLegendKey val="0"/>
          <c:showVal val="0"/>
          <c:showCatName val="0"/>
          <c:showSerName val="0"/>
          <c:showPercent val="0"/>
          <c:showBubbleSize val="0"/>
        </c:dLbls>
        <c:marker val="1"/>
        <c:smooth val="0"/>
        <c:axId val="1990347264"/>
        <c:axId val="1990345344"/>
      </c:lineChart>
      <c:catAx>
        <c:axId val="199034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345344"/>
        <c:crosses val="autoZero"/>
        <c:auto val="1"/>
        <c:lblAlgn val="ctr"/>
        <c:lblOffset val="100"/>
        <c:noMultiLvlLbl val="0"/>
      </c:catAx>
      <c:valAx>
        <c:axId val="1990345344"/>
        <c:scaling>
          <c:orientation val="minMax"/>
        </c:scaling>
        <c:delete val="1"/>
        <c:axPos val="l"/>
        <c:numFmt formatCode="General" sourceLinked="1"/>
        <c:majorTickMark val="none"/>
        <c:minorTickMark val="none"/>
        <c:tickLblPos val="nextTo"/>
        <c:crossAx val="199034726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AE3-4EFA-B58A-357E8C1C9F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AE3-4EFA-B58A-357E8C1C9F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AE3-4EFA-B58A-357E8C1C9F0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AE3-4EFA-B58A-357E8C1C9F0B}"/>
              </c:ext>
            </c:extLst>
          </c:dPt>
          <c:cat>
            <c:strRef>
              <c:f>Sheet1!$F$10:$F$13</c:f>
              <c:strCache>
                <c:ptCount val="4"/>
                <c:pt idx="0">
                  <c:v>East</c:v>
                </c:pt>
                <c:pt idx="1">
                  <c:v>North</c:v>
                </c:pt>
                <c:pt idx="2">
                  <c:v>South</c:v>
                </c:pt>
                <c:pt idx="3">
                  <c:v>West</c:v>
                </c:pt>
              </c:strCache>
            </c:strRef>
          </c:cat>
          <c:val>
            <c:numRef>
              <c:f>Sheet1!$G$10:$G$13</c:f>
              <c:numCache>
                <c:formatCode>General</c:formatCode>
                <c:ptCount val="4"/>
                <c:pt idx="0">
                  <c:v>305815519</c:v>
                </c:pt>
                <c:pt idx="1">
                  <c:v>320570028</c:v>
                </c:pt>
                <c:pt idx="2">
                  <c:v>323842627</c:v>
                </c:pt>
                <c:pt idx="3">
                  <c:v>343166576</c:v>
                </c:pt>
              </c:numCache>
            </c:numRef>
          </c:val>
          <c:extLst>
            <c:ext xmlns:c16="http://schemas.microsoft.com/office/drawing/2014/chart" uri="{C3380CC4-5D6E-409C-BE32-E72D297353CC}">
              <c16:uniqueId val="{00000000-DAC3-4D9D-9B43-9577AADBF8E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Sheet1!$J$13:$J$19</c:f>
              <c:numCache>
                <c:formatCode>General</c:formatCode>
                <c:ptCount val="7"/>
                <c:pt idx="0">
                  <c:v>5</c:v>
                </c:pt>
                <c:pt idx="1">
                  <c:v>2</c:v>
                </c:pt>
                <c:pt idx="2">
                  <c:v>3</c:v>
                </c:pt>
                <c:pt idx="3">
                  <c:v>6</c:v>
                </c:pt>
                <c:pt idx="4">
                  <c:v>4</c:v>
                </c:pt>
                <c:pt idx="5">
                  <c:v>7</c:v>
                </c:pt>
                <c:pt idx="6">
                  <c:v>1</c:v>
                </c:pt>
              </c:numCache>
            </c:numRef>
          </c:val>
          <c:extLst>
            <c:ext xmlns:c16="http://schemas.microsoft.com/office/drawing/2014/chart" uri="{C3380CC4-5D6E-409C-BE32-E72D297353CC}">
              <c16:uniqueId val="{00000000-02F7-45E6-BC15-1605C1146CA3}"/>
            </c:ext>
          </c:extLst>
        </c:ser>
        <c:ser>
          <c:idx val="1"/>
          <c:order val="1"/>
          <c:spPr>
            <a:solidFill>
              <a:schemeClr val="accent2"/>
            </a:solidFill>
            <a:ln>
              <a:noFill/>
            </a:ln>
            <a:effectLst/>
          </c:spPr>
          <c:invertIfNegative val="0"/>
          <c:val>
            <c:numRef>
              <c:f>Sheet1!$K$13:$K$19</c:f>
              <c:numCache>
                <c:formatCode>General</c:formatCode>
                <c:ptCount val="7"/>
                <c:pt idx="0">
                  <c:v>248690434</c:v>
                </c:pt>
                <c:pt idx="1">
                  <c:v>237788369</c:v>
                </c:pt>
                <c:pt idx="2">
                  <c:v>237082016</c:v>
                </c:pt>
                <c:pt idx="3">
                  <c:v>229675172</c:v>
                </c:pt>
                <c:pt idx="4">
                  <c:v>217010389</c:v>
                </c:pt>
                <c:pt idx="5">
                  <c:v>106586492</c:v>
                </c:pt>
                <c:pt idx="6">
                  <c:v>16561878</c:v>
                </c:pt>
              </c:numCache>
            </c:numRef>
          </c:val>
          <c:extLst>
            <c:ext xmlns:c16="http://schemas.microsoft.com/office/drawing/2014/chart" uri="{C3380CC4-5D6E-409C-BE32-E72D297353CC}">
              <c16:uniqueId val="{00000001-02F7-45E6-BC15-1605C1146CA3}"/>
            </c:ext>
          </c:extLst>
        </c:ser>
        <c:dLbls>
          <c:showLegendKey val="0"/>
          <c:showVal val="0"/>
          <c:showCatName val="0"/>
          <c:showSerName val="0"/>
          <c:showPercent val="0"/>
          <c:showBubbleSize val="0"/>
        </c:dLbls>
        <c:gapWidth val="219"/>
        <c:overlap val="-27"/>
        <c:axId val="1283664832"/>
        <c:axId val="1283665312"/>
      </c:barChart>
      <c:catAx>
        <c:axId val="1283664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665312"/>
        <c:crosses val="autoZero"/>
        <c:auto val="1"/>
        <c:lblAlgn val="ctr"/>
        <c:lblOffset val="100"/>
        <c:noMultiLvlLbl val="0"/>
      </c:catAx>
      <c:valAx>
        <c:axId val="1283665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66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Sheet1!$AW$12:$AW$14</c:f>
              <c:numCache>
                <c:formatCode>General</c:formatCode>
                <c:ptCount val="3"/>
                <c:pt idx="0">
                  <c:v>10</c:v>
                </c:pt>
                <c:pt idx="1">
                  <c:v>20</c:v>
                </c:pt>
                <c:pt idx="2">
                  <c:v>30</c:v>
                </c:pt>
              </c:numCache>
            </c:numRef>
          </c:xVal>
          <c:yVal>
            <c:numRef>
              <c:f>Sheet1!$AX$12:$AX$14</c:f>
              <c:numCache>
                <c:formatCode>General</c:formatCode>
                <c:ptCount val="3"/>
                <c:pt idx="0">
                  <c:v>90395</c:v>
                </c:pt>
                <c:pt idx="1">
                  <c:v>92048</c:v>
                </c:pt>
                <c:pt idx="2">
                  <c:v>92019</c:v>
                </c:pt>
              </c:numCache>
            </c:numRef>
          </c:yVal>
          <c:smooth val="0"/>
          <c:extLst>
            <c:ext xmlns:c16="http://schemas.microsoft.com/office/drawing/2014/chart" uri="{C3380CC4-5D6E-409C-BE32-E72D297353CC}">
              <c16:uniqueId val="{00000000-EED0-42CE-B17C-A534AFBE9ECB}"/>
            </c:ext>
          </c:extLst>
        </c:ser>
        <c:dLbls>
          <c:showLegendKey val="0"/>
          <c:showVal val="0"/>
          <c:showCatName val="0"/>
          <c:showSerName val="0"/>
          <c:showPercent val="0"/>
          <c:showBubbleSize val="0"/>
        </c:dLbls>
        <c:axId val="1382075552"/>
        <c:axId val="1382076992"/>
      </c:scatterChart>
      <c:valAx>
        <c:axId val="1382075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076992"/>
        <c:crosses val="autoZero"/>
        <c:crossBetween val="midCat"/>
      </c:valAx>
      <c:valAx>
        <c:axId val="1382076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075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12144961087321"/>
          <c:y val="0.16720341247528536"/>
          <c:w val="0.76682531112439023"/>
          <c:h val="0.55274358625812159"/>
        </c:manualLayout>
      </c:layout>
      <c:areaChart>
        <c:grouping val="stacked"/>
        <c:varyColors val="0"/>
        <c:ser>
          <c:idx val="0"/>
          <c:order val="0"/>
          <c:spPr>
            <a:solidFill>
              <a:schemeClr val="accent4">
                <a:lumMod val="40000"/>
                <a:lumOff val="60000"/>
              </a:schemeClr>
            </a:solidFill>
            <a:ln>
              <a:noFill/>
            </a:ln>
            <a:effectLst/>
          </c:spPr>
          <c:cat>
            <c:strRef>
              <c:f>Sheet1!$N$21:$N$32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Sheet1!$O$21:$O$32</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extLst>
            <c:ext xmlns:c16="http://schemas.microsoft.com/office/drawing/2014/chart" uri="{C3380CC4-5D6E-409C-BE32-E72D297353CC}">
              <c16:uniqueId val="{00000000-E428-49BD-94AF-DD8E5BE335FB}"/>
            </c:ext>
          </c:extLst>
        </c:ser>
        <c:dLbls>
          <c:showLegendKey val="0"/>
          <c:showVal val="0"/>
          <c:showCatName val="0"/>
          <c:showSerName val="0"/>
          <c:showPercent val="0"/>
          <c:showBubbleSize val="0"/>
        </c:dLbls>
        <c:axId val="1354576336"/>
        <c:axId val="1354576816"/>
      </c:areaChart>
      <c:lineChart>
        <c:grouping val="standard"/>
        <c:varyColors val="0"/>
        <c:ser>
          <c:idx val="1"/>
          <c:order val="1"/>
          <c:spPr>
            <a:ln w="28575" cap="rnd">
              <a:solidFill>
                <a:schemeClr val="accent4"/>
              </a:solidFill>
              <a:round/>
            </a:ln>
            <a:effectLst/>
          </c:spPr>
          <c:marker>
            <c:symbol val="none"/>
          </c:marker>
          <c:cat>
            <c:strRef>
              <c:f>Sheet1!$N$21:$N$32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Sheet1!$P$21:$P$32</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smooth val="0"/>
          <c:extLst>
            <c:ext xmlns:c16="http://schemas.microsoft.com/office/drawing/2014/chart" uri="{C3380CC4-5D6E-409C-BE32-E72D297353CC}">
              <c16:uniqueId val="{00000001-E428-49BD-94AF-DD8E5BE335FB}"/>
            </c:ext>
          </c:extLst>
        </c:ser>
        <c:dLbls>
          <c:showLegendKey val="0"/>
          <c:showVal val="0"/>
          <c:showCatName val="0"/>
          <c:showSerName val="0"/>
          <c:showPercent val="0"/>
          <c:showBubbleSize val="0"/>
        </c:dLbls>
        <c:marker val="1"/>
        <c:smooth val="0"/>
        <c:axId val="1354576336"/>
        <c:axId val="1354576816"/>
      </c:lineChart>
      <c:catAx>
        <c:axId val="135457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576816"/>
        <c:crosses val="autoZero"/>
        <c:auto val="1"/>
        <c:lblAlgn val="ctr"/>
        <c:lblOffset val="100"/>
        <c:noMultiLvlLbl val="0"/>
      </c:catAx>
      <c:valAx>
        <c:axId val="1354576816"/>
        <c:scaling>
          <c:orientation val="minMax"/>
        </c:scaling>
        <c:delete val="1"/>
        <c:axPos val="l"/>
        <c:numFmt formatCode="General" sourceLinked="1"/>
        <c:majorTickMark val="none"/>
        <c:minorTickMark val="none"/>
        <c:tickLblPos val="nextTo"/>
        <c:crossAx val="1354576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t>Manager vs Achievements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lotArea>
      <c:layout/>
      <c:barChart>
        <c:barDir val="bar"/>
        <c:grouping val="clustered"/>
        <c:varyColors val="0"/>
        <c:ser>
          <c:idx val="0"/>
          <c:order val="0"/>
          <c:tx>
            <c:strRef>
              <c:f>Sheet1!$AN$13</c:f>
              <c:strCache>
                <c:ptCount val="1"/>
              </c:strCache>
            </c:strRef>
          </c:tx>
          <c:spPr>
            <a:gradFill flip="none" rotWithShape="1">
              <a:gsLst>
                <a:gs pos="0">
                  <a:schemeClr val="accent4">
                    <a:shade val="30000"/>
                    <a:satMod val="115000"/>
                  </a:schemeClr>
                </a:gs>
                <a:gs pos="50000">
                  <a:schemeClr val="accent4">
                    <a:shade val="67500"/>
                    <a:satMod val="115000"/>
                  </a:schemeClr>
                </a:gs>
                <a:gs pos="100000">
                  <a:schemeClr val="accent4">
                    <a:shade val="100000"/>
                    <a:satMod val="115000"/>
                  </a:schemeClr>
                </a:gs>
              </a:gsLst>
              <a:lin ang="0" scaled="1"/>
              <a:tileRect/>
            </a:gra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18656100506450518"/>
                      <c:h val="0.19884612201184351"/>
                    </c:manualLayout>
                  </c15:layout>
                </c:ext>
                <c:ext xmlns:c16="http://schemas.microsoft.com/office/drawing/2014/chart" uri="{C3380CC4-5D6E-409C-BE32-E72D297353CC}">
                  <c16:uniqueId val="{00000001-BA91-4CC5-82F2-5B863761964E}"/>
                </c:ext>
              </c:extLst>
            </c:dLbl>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Sheet1!$AM$14:$AM$17</c:f>
              <c:strCache>
                <c:ptCount val="4"/>
                <c:pt idx="0">
                  <c:v>Bill Gabril</c:v>
                </c:pt>
                <c:pt idx="1">
                  <c:v>William Grek</c:v>
                </c:pt>
                <c:pt idx="2">
                  <c:v>Anne Paul</c:v>
                </c:pt>
                <c:pt idx="3">
                  <c:v>Sam Thomas</c:v>
                </c:pt>
              </c:strCache>
            </c:strRef>
          </c:cat>
          <c:val>
            <c:numRef>
              <c:f>Sheet1!$AN$14:$AN$17</c:f>
              <c:numCache>
                <c:formatCode>0%</c:formatCode>
                <c:ptCount val="4"/>
                <c:pt idx="0">
                  <c:v>0.26285633769711186</c:v>
                </c:pt>
                <c:pt idx="1">
                  <c:v>0.250450692641006</c:v>
                </c:pt>
                <c:pt idx="2">
                  <c:v>0.24882798446448262</c:v>
                </c:pt>
                <c:pt idx="3">
                  <c:v>0.23786498519739954</c:v>
                </c:pt>
              </c:numCache>
            </c:numRef>
          </c:val>
          <c:extLst>
            <c:ext xmlns:c16="http://schemas.microsoft.com/office/drawing/2014/chart" uri="{C3380CC4-5D6E-409C-BE32-E72D297353CC}">
              <c16:uniqueId val="{00000000-BA91-4CC5-82F2-5B863761964E}"/>
            </c:ext>
          </c:extLst>
        </c:ser>
        <c:dLbls>
          <c:dLblPos val="outEnd"/>
          <c:showLegendKey val="0"/>
          <c:showVal val="1"/>
          <c:showCatName val="0"/>
          <c:showSerName val="0"/>
          <c:showPercent val="0"/>
          <c:showBubbleSize val="0"/>
        </c:dLbls>
        <c:gapWidth val="182"/>
        <c:axId val="982993568"/>
        <c:axId val="982995488"/>
      </c:barChart>
      <c:catAx>
        <c:axId val="98299356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982995488"/>
        <c:crosses val="autoZero"/>
        <c:auto val="1"/>
        <c:lblAlgn val="ctr"/>
        <c:lblOffset val="100"/>
        <c:noMultiLvlLbl val="0"/>
      </c:catAx>
      <c:valAx>
        <c:axId val="982995488"/>
        <c:scaling>
          <c:orientation val="minMax"/>
        </c:scaling>
        <c:delete val="1"/>
        <c:axPos val="t"/>
        <c:numFmt formatCode="0%" sourceLinked="1"/>
        <c:majorTickMark val="none"/>
        <c:minorTickMark val="none"/>
        <c:tickLblPos val="nextTo"/>
        <c:crossAx val="9829935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600" b="0">
                <a:solidFill>
                  <a:schemeClr val="bg1"/>
                </a:solidFill>
              </a:rPr>
              <a:t>Region</a:t>
            </a:r>
            <a:r>
              <a:rPr lang="en-IN" sz="1600" b="0" baseline="0">
                <a:solidFill>
                  <a:schemeClr val="bg1"/>
                </a:solidFill>
              </a:rPr>
              <a:t> vs </a:t>
            </a:r>
          </a:p>
          <a:p>
            <a:pPr>
              <a:defRPr/>
            </a:pPr>
            <a:r>
              <a:rPr lang="en-IN" sz="1600" b="0" baseline="0">
                <a:solidFill>
                  <a:schemeClr val="bg1"/>
                </a:solidFill>
              </a:rPr>
              <a:t>Revenue</a:t>
            </a:r>
            <a:endParaRPr lang="en-IN" sz="1600" b="0">
              <a:solidFill>
                <a:schemeClr val="bg1"/>
              </a:solidFill>
            </a:endParaRPr>
          </a:p>
        </c:rich>
      </c:tx>
      <c:layout>
        <c:manualLayout>
          <c:xMode val="edge"/>
          <c:yMode val="edge"/>
          <c:x val="0.31036444635779015"/>
          <c:y val="0.3873772866212955"/>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2.9275108752544608E-2"/>
          <c:y val="1.7730067076997591E-2"/>
          <c:w val="0.96601620948200773"/>
          <c:h val="0.99387174878538953"/>
        </c:manualLayout>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851-420B-AA62-0DF35D06D64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851-420B-AA62-0DF35D06D64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851-420B-AA62-0DF35D06D64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851-420B-AA62-0DF35D06D647}"/>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Sheet1!$F$10:$F$13</c:f>
              <c:strCache>
                <c:ptCount val="4"/>
                <c:pt idx="0">
                  <c:v>East</c:v>
                </c:pt>
                <c:pt idx="1">
                  <c:v>North</c:v>
                </c:pt>
                <c:pt idx="2">
                  <c:v>South</c:v>
                </c:pt>
                <c:pt idx="3">
                  <c:v>West</c:v>
                </c:pt>
              </c:strCache>
            </c:strRef>
          </c:cat>
          <c:val>
            <c:numRef>
              <c:f>Sheet1!$G$10:$G$13</c:f>
              <c:numCache>
                <c:formatCode>General</c:formatCode>
                <c:ptCount val="4"/>
                <c:pt idx="0">
                  <c:v>305815519</c:v>
                </c:pt>
                <c:pt idx="1">
                  <c:v>320570028</c:v>
                </c:pt>
                <c:pt idx="2">
                  <c:v>323842627</c:v>
                </c:pt>
                <c:pt idx="3">
                  <c:v>343166576</c:v>
                </c:pt>
              </c:numCache>
            </c:numRef>
          </c:val>
          <c:extLst>
            <c:ext xmlns:c16="http://schemas.microsoft.com/office/drawing/2014/chart" uri="{C3380CC4-5D6E-409C-BE32-E72D297353CC}">
              <c16:uniqueId val="{00000008-A851-420B-AA62-0DF35D06D64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Sheet1!$AD$13</c:f>
              <c:strCache>
                <c:ptCount val="1"/>
              </c:strCache>
            </c:strRef>
          </c:tx>
          <c:spPr>
            <a:gradFill flip="none" rotWithShape="1">
              <a:gsLst>
                <a:gs pos="0">
                  <a:schemeClr val="accent4">
                    <a:lumMod val="60000"/>
                    <a:lumOff val="40000"/>
                    <a:shade val="30000"/>
                    <a:satMod val="115000"/>
                  </a:schemeClr>
                </a:gs>
                <a:gs pos="50000">
                  <a:schemeClr val="accent4">
                    <a:lumMod val="60000"/>
                    <a:lumOff val="40000"/>
                    <a:shade val="67500"/>
                    <a:satMod val="115000"/>
                  </a:schemeClr>
                </a:gs>
                <a:gs pos="100000">
                  <a:schemeClr val="accent4">
                    <a:lumMod val="60000"/>
                    <a:lumOff val="40000"/>
                    <a:shade val="100000"/>
                    <a:satMod val="115000"/>
                  </a:schemeClr>
                </a:gs>
              </a:gsLst>
              <a:path path="circle">
                <a:fillToRect l="100000" t="100000"/>
              </a:path>
              <a:tileRect r="-100000" b="-100000"/>
            </a:gradFill>
            <a:ln>
              <a:noFill/>
            </a:ln>
            <a:effectLst/>
          </c:spPr>
          <c:cat>
            <c:numRef>
              <c:f>Sheet1!$AC$14:$AC$17</c:f>
              <c:numCache>
                <c:formatCode>General</c:formatCode>
                <c:ptCount val="4"/>
                <c:pt idx="0">
                  <c:v>2011</c:v>
                </c:pt>
                <c:pt idx="1">
                  <c:v>2012</c:v>
                </c:pt>
                <c:pt idx="2">
                  <c:v>2013</c:v>
                </c:pt>
                <c:pt idx="3">
                  <c:v>2014</c:v>
                </c:pt>
              </c:numCache>
            </c:numRef>
          </c:cat>
          <c:val>
            <c:numRef>
              <c:f>Sheet1!$AD$14:$AD$17</c:f>
              <c:numCache>
                <c:formatCode>General</c:formatCode>
                <c:ptCount val="4"/>
                <c:pt idx="0">
                  <c:v>262961049</c:v>
                </c:pt>
                <c:pt idx="1">
                  <c:v>281932949</c:v>
                </c:pt>
                <c:pt idx="2">
                  <c:v>324544353</c:v>
                </c:pt>
                <c:pt idx="3">
                  <c:v>423956399</c:v>
                </c:pt>
              </c:numCache>
            </c:numRef>
          </c:val>
          <c:extLst>
            <c:ext xmlns:c16="http://schemas.microsoft.com/office/drawing/2014/chart" uri="{C3380CC4-5D6E-409C-BE32-E72D297353CC}">
              <c16:uniqueId val="{00000000-B643-41C3-9DE1-EF6C9F78CA29}"/>
            </c:ext>
          </c:extLst>
        </c:ser>
        <c:dLbls>
          <c:showLegendKey val="0"/>
          <c:showVal val="0"/>
          <c:showCatName val="0"/>
          <c:showSerName val="0"/>
          <c:showPercent val="0"/>
          <c:showBubbleSize val="0"/>
        </c:dLbls>
        <c:axId val="976733824"/>
        <c:axId val="976732864"/>
      </c:areaChart>
      <c:catAx>
        <c:axId val="9767338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976732864"/>
        <c:crosses val="autoZero"/>
        <c:auto val="1"/>
        <c:lblAlgn val="ctr"/>
        <c:lblOffset val="100"/>
        <c:noMultiLvlLbl val="0"/>
      </c:catAx>
      <c:valAx>
        <c:axId val="976732864"/>
        <c:scaling>
          <c:orientation val="minMax"/>
        </c:scaling>
        <c:delete val="1"/>
        <c:axPos val="l"/>
        <c:numFmt formatCode="General" sourceLinked="1"/>
        <c:majorTickMark val="none"/>
        <c:minorTickMark val="none"/>
        <c:tickLblPos val="nextTo"/>
        <c:crossAx val="97673382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78632655217223"/>
          <c:y val="4.3911859392626595E-2"/>
          <c:w val="0.84237099904058854"/>
          <c:h val="0.71352816804709196"/>
        </c:manualLayout>
      </c:layout>
      <c:scatterChart>
        <c:scatterStyle val="lineMarker"/>
        <c:varyColors val="0"/>
        <c:ser>
          <c:idx val="0"/>
          <c:order val="0"/>
          <c:spPr>
            <a:ln w="28575" cap="rnd">
              <a:noFill/>
              <a:round/>
            </a:ln>
            <a:effectLst/>
          </c:spPr>
          <c:marker>
            <c:symbol val="circle"/>
            <c:size val="5"/>
            <c:spPr>
              <a:solidFill>
                <a:schemeClr val="accent4">
                  <a:lumMod val="40000"/>
                  <a:lumOff val="60000"/>
                </a:schemeClr>
              </a:solidFill>
              <a:ln w="9525">
                <a:solidFill>
                  <a:schemeClr val="accent1"/>
                </a:solidFill>
              </a:ln>
              <a:effectLst/>
            </c:spPr>
          </c:marker>
          <c:dPt>
            <c:idx val="0"/>
            <c:marker>
              <c:symbol val="circle"/>
              <c:size val="5"/>
              <c:spPr>
                <a:solidFill>
                  <a:srgbClr val="7030A0"/>
                </a:solidFill>
                <a:ln w="9525">
                  <a:solidFill>
                    <a:schemeClr val="accent1"/>
                  </a:solidFill>
                </a:ln>
                <a:effectLst/>
              </c:spPr>
            </c:marker>
            <c:bubble3D val="0"/>
            <c:extLst>
              <c:ext xmlns:c16="http://schemas.microsoft.com/office/drawing/2014/chart" uri="{C3380CC4-5D6E-409C-BE32-E72D297353CC}">
                <c16:uniqueId val="{00000001-93E5-4A9F-987A-63872EB740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Sheet1!$AW$12:$AW$14</c:f>
              <c:numCache>
                <c:formatCode>General</c:formatCode>
                <c:ptCount val="3"/>
                <c:pt idx="0">
                  <c:v>10</c:v>
                </c:pt>
                <c:pt idx="1">
                  <c:v>20</c:v>
                </c:pt>
                <c:pt idx="2">
                  <c:v>30</c:v>
                </c:pt>
              </c:numCache>
            </c:numRef>
          </c:xVal>
          <c:yVal>
            <c:numRef>
              <c:f>Sheet1!$AX$12:$AX$14</c:f>
              <c:numCache>
                <c:formatCode>General</c:formatCode>
                <c:ptCount val="3"/>
                <c:pt idx="0">
                  <c:v>90395</c:v>
                </c:pt>
                <c:pt idx="1">
                  <c:v>92048</c:v>
                </c:pt>
                <c:pt idx="2">
                  <c:v>92019</c:v>
                </c:pt>
              </c:numCache>
            </c:numRef>
          </c:yVal>
          <c:smooth val="0"/>
          <c:extLst>
            <c:ext xmlns:c16="http://schemas.microsoft.com/office/drawing/2014/chart" uri="{C3380CC4-5D6E-409C-BE32-E72D297353CC}">
              <c16:uniqueId val="{00000000-93E5-4A9F-987A-63872EB74027}"/>
            </c:ext>
          </c:extLst>
        </c:ser>
        <c:dLbls>
          <c:dLblPos val="t"/>
          <c:showLegendKey val="0"/>
          <c:showVal val="1"/>
          <c:showCatName val="0"/>
          <c:showSerName val="0"/>
          <c:showPercent val="0"/>
          <c:showBubbleSize val="0"/>
        </c:dLbls>
        <c:axId val="1382075552"/>
        <c:axId val="1382076992"/>
      </c:scatterChart>
      <c:valAx>
        <c:axId val="1382075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bg2"/>
                    </a:solidFill>
                    <a:latin typeface="+mn-lt"/>
                    <a:ea typeface="+mn-ea"/>
                    <a:cs typeface="+mn-cs"/>
                  </a:defRPr>
                </a:pPr>
                <a:r>
                  <a:rPr lang="en-IN"/>
                  <a:t>Discount</a:t>
                </a:r>
                <a:r>
                  <a:rPr lang="en-IN" baseline="0"/>
                  <a:t> Given(%)</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382076992"/>
        <c:crosses val="autoZero"/>
        <c:crossBetween val="midCat"/>
      </c:valAx>
      <c:valAx>
        <c:axId val="1382076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382075552"/>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1132050559372735"/>
          <c:h val="0.68761980940822776"/>
        </c:manualLayout>
      </c:layout>
      <c:barChart>
        <c:barDir val="col"/>
        <c:grouping val="clustered"/>
        <c:varyColors val="0"/>
        <c:ser>
          <c:idx val="0"/>
          <c:order val="0"/>
          <c:tx>
            <c:strRef>
              <c:f>Sheet1!$AS$13</c:f>
              <c:strCache>
                <c:ptCount val="1"/>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Sheet1!$AR$14:$AR$17</c:f>
              <c:strCache>
                <c:ptCount val="4"/>
                <c:pt idx="0">
                  <c:v>Anne Paul</c:v>
                </c:pt>
                <c:pt idx="1">
                  <c:v>Bill Gabril</c:v>
                </c:pt>
                <c:pt idx="2">
                  <c:v>Sam Thomas</c:v>
                </c:pt>
                <c:pt idx="3">
                  <c:v>William Grek</c:v>
                </c:pt>
              </c:strCache>
            </c:strRef>
          </c:cat>
          <c:val>
            <c:numRef>
              <c:f>Sheet1!$AS$14:$AS$17</c:f>
              <c:numCache>
                <c:formatCode>General</c:formatCode>
                <c:ptCount val="4"/>
                <c:pt idx="0">
                  <c:v>377811170</c:v>
                </c:pt>
                <c:pt idx="1">
                  <c:v>399916744</c:v>
                </c:pt>
                <c:pt idx="2">
                  <c:v>359289149</c:v>
                </c:pt>
                <c:pt idx="3">
                  <c:v>376883569</c:v>
                </c:pt>
              </c:numCache>
            </c:numRef>
          </c:val>
          <c:extLst>
            <c:ext xmlns:c16="http://schemas.microsoft.com/office/drawing/2014/chart" uri="{C3380CC4-5D6E-409C-BE32-E72D297353CC}">
              <c16:uniqueId val="{00000000-208F-4278-BE54-00154ADD5FE3}"/>
            </c:ext>
          </c:extLst>
        </c:ser>
        <c:ser>
          <c:idx val="1"/>
          <c:order val="1"/>
          <c:tx>
            <c:strRef>
              <c:f>Sheet1!$AT$13</c:f>
              <c:strCache>
                <c:ptCount val="1"/>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Sheet1!$AR$14:$AR$17</c:f>
              <c:strCache>
                <c:ptCount val="4"/>
                <c:pt idx="0">
                  <c:v>Anne Paul</c:v>
                </c:pt>
                <c:pt idx="1">
                  <c:v>Bill Gabril</c:v>
                </c:pt>
                <c:pt idx="2">
                  <c:v>Sam Thomas</c:v>
                </c:pt>
                <c:pt idx="3">
                  <c:v>William Grek</c:v>
                </c:pt>
              </c:strCache>
            </c:strRef>
          </c:cat>
          <c:val>
            <c:numRef>
              <c:f>Sheet1!$AT$14:$AT$17</c:f>
              <c:numCache>
                <c:formatCode>General</c:formatCode>
                <c:ptCount val="4"/>
                <c:pt idx="0">
                  <c:v>320570028</c:v>
                </c:pt>
                <c:pt idx="1">
                  <c:v>343166576</c:v>
                </c:pt>
                <c:pt idx="2">
                  <c:v>305815519</c:v>
                </c:pt>
                <c:pt idx="3">
                  <c:v>323842627</c:v>
                </c:pt>
              </c:numCache>
            </c:numRef>
          </c:val>
          <c:extLst>
            <c:ext xmlns:c16="http://schemas.microsoft.com/office/drawing/2014/chart" uri="{C3380CC4-5D6E-409C-BE32-E72D297353CC}">
              <c16:uniqueId val="{00000001-208F-4278-BE54-00154ADD5FE3}"/>
            </c:ext>
          </c:extLst>
        </c:ser>
        <c:dLbls>
          <c:dLblPos val="outEnd"/>
          <c:showLegendKey val="0"/>
          <c:showVal val="1"/>
          <c:showCatName val="0"/>
          <c:showSerName val="0"/>
          <c:showPercent val="0"/>
          <c:showBubbleSize val="0"/>
        </c:dLbls>
        <c:gapWidth val="219"/>
        <c:overlap val="-27"/>
        <c:axId val="1187918944"/>
        <c:axId val="1187919424"/>
      </c:barChart>
      <c:catAx>
        <c:axId val="1187918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187919424"/>
        <c:crosses val="autoZero"/>
        <c:auto val="1"/>
        <c:lblAlgn val="ctr"/>
        <c:lblOffset val="100"/>
        <c:noMultiLvlLbl val="0"/>
      </c:catAx>
      <c:valAx>
        <c:axId val="1187919424"/>
        <c:scaling>
          <c:orientation val="minMax"/>
        </c:scaling>
        <c:delete val="1"/>
        <c:axPos val="l"/>
        <c:numFmt formatCode="General" sourceLinked="1"/>
        <c:majorTickMark val="out"/>
        <c:minorTickMark val="none"/>
        <c:tickLblPos val="nextTo"/>
        <c:crossAx val="11879189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426293700835893E-4"/>
          <c:y val="7.1234037779592044E-2"/>
          <c:w val="0.63213528865347934"/>
          <c:h val="0.39886341913939993"/>
        </c:manualLayout>
      </c:layout>
      <c:areaChart>
        <c:grouping val="stacked"/>
        <c:varyColors val="0"/>
        <c:ser>
          <c:idx val="0"/>
          <c:order val="0"/>
          <c:spPr>
            <a:solidFill>
              <a:schemeClr val="accent4">
                <a:lumMod val="60000"/>
                <a:lumOff val="40000"/>
              </a:schemeClr>
            </a:solidFill>
            <a:ln>
              <a:noFill/>
            </a:ln>
            <a:effectLst/>
          </c:spPr>
          <c:cat>
            <c:strRef>
              <c:f>Sheet1!$A$19:$A$30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Sheet1!$B$19:$B$30</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extLst>
            <c:ext xmlns:c16="http://schemas.microsoft.com/office/drawing/2014/chart" uri="{C3380CC4-5D6E-409C-BE32-E72D297353CC}">
              <c16:uniqueId val="{00000000-3D30-4545-9C38-116EE40B821E}"/>
            </c:ext>
          </c:extLst>
        </c:ser>
        <c:dLbls>
          <c:showLegendKey val="0"/>
          <c:showVal val="0"/>
          <c:showCatName val="0"/>
          <c:showSerName val="0"/>
          <c:showPercent val="0"/>
          <c:showBubbleSize val="0"/>
        </c:dLbls>
        <c:axId val="1990347264"/>
        <c:axId val="1990345344"/>
      </c:areaChart>
      <c:lineChart>
        <c:grouping val="standard"/>
        <c:varyColors val="0"/>
        <c:ser>
          <c:idx val="1"/>
          <c:order val="1"/>
          <c:spPr>
            <a:ln w="28575" cap="rnd">
              <a:solidFill>
                <a:schemeClr val="accent4">
                  <a:lumMod val="75000"/>
                </a:schemeClr>
              </a:solidFill>
              <a:round/>
            </a:ln>
            <a:effectLst/>
          </c:spPr>
          <c:marker>
            <c:symbol val="none"/>
          </c:marker>
          <c:cat>
            <c:strRef>
              <c:f>Sheet1!$A$19:$A$30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Sheet1!$C$19:$C$30</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smooth val="0"/>
          <c:extLst>
            <c:ext xmlns:c16="http://schemas.microsoft.com/office/drawing/2014/chart" uri="{C3380CC4-5D6E-409C-BE32-E72D297353CC}">
              <c16:uniqueId val="{00000001-3D30-4545-9C38-116EE40B821E}"/>
            </c:ext>
          </c:extLst>
        </c:ser>
        <c:dLbls>
          <c:showLegendKey val="0"/>
          <c:showVal val="0"/>
          <c:showCatName val="0"/>
          <c:showSerName val="0"/>
          <c:showPercent val="0"/>
          <c:showBubbleSize val="0"/>
        </c:dLbls>
        <c:marker val="1"/>
        <c:smooth val="0"/>
        <c:axId val="1990347264"/>
        <c:axId val="1990345344"/>
      </c:lineChart>
      <c:catAx>
        <c:axId val="19903472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345344"/>
        <c:crosses val="autoZero"/>
        <c:auto val="1"/>
        <c:lblAlgn val="ctr"/>
        <c:lblOffset val="100"/>
        <c:noMultiLvlLbl val="0"/>
      </c:catAx>
      <c:valAx>
        <c:axId val="1990345344"/>
        <c:scaling>
          <c:orientation val="minMax"/>
        </c:scaling>
        <c:delete val="1"/>
        <c:axPos val="l"/>
        <c:numFmt formatCode="General" sourceLinked="1"/>
        <c:majorTickMark val="out"/>
        <c:minorTickMark val="none"/>
        <c:tickLblPos val="nextTo"/>
        <c:crossAx val="199034726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5322671727922"/>
          <c:y val="5.9036162492008147E-4"/>
          <c:w val="0.79983203404763414"/>
          <c:h val="0.70824940723319807"/>
        </c:manualLayout>
      </c:layout>
      <c:areaChart>
        <c:grouping val="stacked"/>
        <c:varyColors val="0"/>
        <c:ser>
          <c:idx val="0"/>
          <c:order val="0"/>
          <c:spPr>
            <a:solidFill>
              <a:schemeClr val="accent4">
                <a:lumMod val="40000"/>
                <a:lumOff val="60000"/>
              </a:schemeClr>
            </a:solidFill>
            <a:ln>
              <a:noFill/>
            </a:ln>
            <a:effectLst/>
          </c:spPr>
          <c:cat>
            <c:strRef>
              <c:f>Sheet1!$N$21:$N$32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Sheet1!$O$21:$O$32</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extLst>
            <c:ext xmlns:c16="http://schemas.microsoft.com/office/drawing/2014/chart" uri="{C3380CC4-5D6E-409C-BE32-E72D297353CC}">
              <c16:uniqueId val="{00000000-D011-44DC-848D-88DE8D2E98FD}"/>
            </c:ext>
          </c:extLst>
        </c:ser>
        <c:dLbls>
          <c:showLegendKey val="0"/>
          <c:showVal val="0"/>
          <c:showCatName val="0"/>
          <c:showSerName val="0"/>
          <c:showPercent val="0"/>
          <c:showBubbleSize val="0"/>
        </c:dLbls>
        <c:axId val="1354576336"/>
        <c:axId val="1354576816"/>
      </c:areaChart>
      <c:lineChart>
        <c:grouping val="standard"/>
        <c:varyColors val="0"/>
        <c:ser>
          <c:idx val="1"/>
          <c:order val="1"/>
          <c:spPr>
            <a:ln w="28575" cap="rnd">
              <a:solidFill>
                <a:schemeClr val="accent4"/>
              </a:solidFill>
              <a:round/>
            </a:ln>
            <a:effectLst/>
          </c:spPr>
          <c:marker>
            <c:symbol val="none"/>
          </c:marker>
          <c:cat>
            <c:strRef>
              <c:f>Sheet1!$N$21:$N$32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Sheet1!$P$21:$P$32</c:f>
              <c:numCache>
                <c:formatCode>General</c:formatCode>
                <c:ptCount val="12"/>
                <c:pt idx="0">
                  <c:v>48248672</c:v>
                </c:pt>
                <c:pt idx="1">
                  <c:v>33308035</c:v>
                </c:pt>
                <c:pt idx="2">
                  <c:v>82793097</c:v>
                </c:pt>
                <c:pt idx="3">
                  <c:v>94782030</c:v>
                </c:pt>
                <c:pt idx="4">
                  <c:v>96988640</c:v>
                </c:pt>
                <c:pt idx="5">
                  <c:v>97606275</c:v>
                </c:pt>
                <c:pt idx="6">
                  <c:v>93871748</c:v>
                </c:pt>
                <c:pt idx="7">
                  <c:v>88937713</c:v>
                </c:pt>
                <c:pt idx="8">
                  <c:v>172985157</c:v>
                </c:pt>
                <c:pt idx="9">
                  <c:v>102983883</c:v>
                </c:pt>
                <c:pt idx="10">
                  <c:v>195021899</c:v>
                </c:pt>
                <c:pt idx="11">
                  <c:v>185867601</c:v>
                </c:pt>
              </c:numCache>
            </c:numRef>
          </c:val>
          <c:smooth val="0"/>
          <c:extLst>
            <c:ext xmlns:c16="http://schemas.microsoft.com/office/drawing/2014/chart" uri="{C3380CC4-5D6E-409C-BE32-E72D297353CC}">
              <c16:uniqueId val="{00000001-D011-44DC-848D-88DE8D2E98FD}"/>
            </c:ext>
          </c:extLst>
        </c:ser>
        <c:dLbls>
          <c:showLegendKey val="0"/>
          <c:showVal val="0"/>
          <c:showCatName val="0"/>
          <c:showSerName val="0"/>
          <c:showPercent val="0"/>
          <c:showBubbleSize val="0"/>
        </c:dLbls>
        <c:marker val="1"/>
        <c:smooth val="0"/>
        <c:axId val="1354576336"/>
        <c:axId val="1354576816"/>
      </c:lineChart>
      <c:catAx>
        <c:axId val="1354576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576816"/>
        <c:crosses val="autoZero"/>
        <c:auto val="1"/>
        <c:lblAlgn val="ctr"/>
        <c:lblOffset val="100"/>
        <c:noMultiLvlLbl val="0"/>
      </c:catAx>
      <c:valAx>
        <c:axId val="1354576816"/>
        <c:scaling>
          <c:orientation val="minMax"/>
        </c:scaling>
        <c:delete val="1"/>
        <c:axPos val="l"/>
        <c:numFmt formatCode="General" sourceLinked="1"/>
        <c:majorTickMark val="out"/>
        <c:minorTickMark val="none"/>
        <c:tickLblPos val="nextTo"/>
        <c:crossAx val="1354576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05187712940509"/>
          <c:y val="0"/>
          <c:w val="0.82294812287059493"/>
          <c:h val="0.59633477626661002"/>
        </c:manualLayout>
      </c:layout>
      <c:barChart>
        <c:barDir val="col"/>
        <c:grouping val="clustered"/>
        <c:varyColors val="0"/>
        <c:ser>
          <c:idx val="0"/>
          <c:order val="0"/>
          <c:spPr>
            <a:solidFill>
              <a:schemeClr val="accent1"/>
            </a:solidFill>
            <a:ln>
              <a:noFill/>
            </a:ln>
            <a:effectLst/>
          </c:spPr>
          <c:invertIfNegative val="0"/>
          <c:val>
            <c:numRef>
              <c:f>Sheet1!$J$13:$J$19</c:f>
              <c:numCache>
                <c:formatCode>General</c:formatCode>
                <c:ptCount val="7"/>
                <c:pt idx="0">
                  <c:v>5</c:v>
                </c:pt>
                <c:pt idx="1">
                  <c:v>2</c:v>
                </c:pt>
                <c:pt idx="2">
                  <c:v>3</c:v>
                </c:pt>
                <c:pt idx="3">
                  <c:v>6</c:v>
                </c:pt>
                <c:pt idx="4">
                  <c:v>4</c:v>
                </c:pt>
                <c:pt idx="5">
                  <c:v>7</c:v>
                </c:pt>
                <c:pt idx="6">
                  <c:v>1</c:v>
                </c:pt>
              </c:numCache>
            </c:numRef>
          </c:val>
          <c:extLst>
            <c:ext xmlns:c16="http://schemas.microsoft.com/office/drawing/2014/chart" uri="{C3380CC4-5D6E-409C-BE32-E72D297353CC}">
              <c16:uniqueId val="{00000000-A7B7-4D3B-84BB-710532E6BAB9}"/>
            </c:ext>
          </c:extLst>
        </c:ser>
        <c:ser>
          <c:idx val="1"/>
          <c:order val="1"/>
          <c:spPr>
            <a:solidFill>
              <a:schemeClr val="accent2"/>
            </a:solidFill>
            <a:ln>
              <a:noFill/>
            </a:ln>
            <a:effectLst/>
          </c:spPr>
          <c:invertIfNegative val="0"/>
          <c:val>
            <c:numRef>
              <c:f>Sheet1!$K$13:$K$19</c:f>
              <c:numCache>
                <c:formatCode>General</c:formatCode>
                <c:ptCount val="7"/>
                <c:pt idx="0">
                  <c:v>248690434</c:v>
                </c:pt>
                <c:pt idx="1">
                  <c:v>237788369</c:v>
                </c:pt>
                <c:pt idx="2">
                  <c:v>237082016</c:v>
                </c:pt>
                <c:pt idx="3">
                  <c:v>229675172</c:v>
                </c:pt>
                <c:pt idx="4">
                  <c:v>217010389</c:v>
                </c:pt>
                <c:pt idx="5">
                  <c:v>106586492</c:v>
                </c:pt>
                <c:pt idx="6">
                  <c:v>16561878</c:v>
                </c:pt>
              </c:numCache>
            </c:numRef>
          </c:val>
          <c:extLst>
            <c:ext xmlns:c16="http://schemas.microsoft.com/office/drawing/2014/chart" uri="{C3380CC4-5D6E-409C-BE32-E72D297353CC}">
              <c16:uniqueId val="{00000001-A7B7-4D3B-84BB-710532E6BAB9}"/>
            </c:ext>
          </c:extLst>
        </c:ser>
        <c:dLbls>
          <c:showLegendKey val="0"/>
          <c:showVal val="0"/>
          <c:showCatName val="0"/>
          <c:showSerName val="0"/>
          <c:showPercent val="0"/>
          <c:showBubbleSize val="0"/>
        </c:dLbls>
        <c:gapWidth val="219"/>
        <c:overlap val="-27"/>
        <c:axId val="1283664832"/>
        <c:axId val="1283665312"/>
      </c:barChart>
      <c:catAx>
        <c:axId val="128366483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83665312"/>
        <c:crosses val="autoZero"/>
        <c:auto val="1"/>
        <c:lblAlgn val="ctr"/>
        <c:lblOffset val="100"/>
        <c:noMultiLvlLbl val="0"/>
      </c:catAx>
      <c:valAx>
        <c:axId val="1283665312"/>
        <c:scaling>
          <c:orientation val="minMax"/>
        </c:scaling>
        <c:delete val="1"/>
        <c:axPos val="l"/>
        <c:numFmt formatCode="General" sourceLinked="1"/>
        <c:majorTickMark val="out"/>
        <c:minorTickMark val="none"/>
        <c:tickLblPos val="nextTo"/>
        <c:crossAx val="1283664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_xlchart.v2.4</cx:f>
      </cx:numDim>
    </cx:data>
  </cx:chartData>
  <cx:chart>
    <cx:title pos="t" align="ctr" overlay="0"/>
    <cx:plotArea>
      <cx:plotAreaRegion>
        <cx:series layoutId="funnel" uniqueId="{B520D384-FA98-4032-8295-331F48EEEABC}">
          <cx:tx>
            <cx:txData>
              <cx:f>_xlchart.v2.3</cx:f>
              <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plotArea>
      <cx:plotAreaRegion>
        <cx:series layoutId="treemap" uniqueId="{B5260454-826B-4814-A78B-AE64DCD80920}">
          <cx:dataLabels pos="inEnd">
            <cx:visibility seriesName="0" categoryName="1" value="0"/>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title pos="t" align="ctr" overlay="0">
      <cx:tx>
        <cx:txData>
          <cx:v>Catergorical Sales</cx:v>
        </cx:txData>
      </cx:tx>
      <cx:txPr>
        <a:bodyPr spcFirstLastPara="1" vertOverflow="ellipsis" horzOverflow="overflow" wrap="square" lIns="0" tIns="0" rIns="0" bIns="0" anchor="ctr" anchorCtr="1"/>
        <a:lstStyle/>
        <a:p>
          <a:pPr algn="ctr" rtl="0">
            <a:defRPr/>
          </a:pPr>
          <a:r>
            <a:rPr lang="en-US" sz="1400" b="0" i="0" u="none" strike="noStrike" cap="none" spc="20" baseline="0">
              <a:solidFill>
                <a:schemeClr val="bg1"/>
              </a:solidFill>
              <a:latin typeface="Calibri"/>
            </a:rPr>
            <a:t>Catergorical Sales</a:t>
          </a:r>
        </a:p>
      </cx:txPr>
    </cx:title>
    <cx:plotArea>
      <cx:plotAreaRegion>
        <cx:series layoutId="treemap" uniqueId="{B5260454-826B-4814-A78B-AE64DCD80920}">
          <cx:dataLabels pos="inEnd">
            <cx:txPr>
              <a:bodyPr spcFirstLastPara="1" vertOverflow="ellipsis" horzOverflow="overflow" wrap="square" lIns="0" tIns="0" rIns="0" bIns="0" anchor="ctr" anchorCtr="1"/>
              <a:lstStyle/>
              <a:p>
                <a:pPr algn="ctr" rtl="0">
                  <a:defRPr>
                    <a:solidFill>
                      <a:schemeClr val="tx1"/>
                    </a:solidFill>
                    <a:effectLst>
                      <a:outerShdw blurRad="50800" dist="50800" dir="5400000" sx="19000" sy="19000" algn="ctr" rotWithShape="0">
                        <a:srgbClr val="000000">
                          <a:alpha val="43137"/>
                        </a:srgbClr>
                      </a:outerShdw>
                    </a:effectLst>
                  </a:defRPr>
                </a:pPr>
                <a:endParaRPr lang="en-US" sz="900" b="0" i="0" u="none" strike="noStrike" baseline="0">
                  <a:solidFill>
                    <a:schemeClr val="tx1"/>
                  </a:solidFill>
                  <a:effectLst>
                    <a:outerShdw blurRad="50800" dist="50800" dir="5400000" sx="19000" sy="19000" algn="ctr" rotWithShape="0">
                      <a:srgbClr val="000000">
                        <a:alpha val="43137"/>
                      </a:srgbClr>
                    </a:outerShdw>
                  </a:effectLst>
                  <a:latin typeface="Calibri"/>
                </a:endParaRPr>
              </a:p>
            </cx:txPr>
            <cx:visibility seriesName="0" categoryName="1" value="0"/>
          </cx:dataLabels>
          <cx:dataId val="0"/>
          <cx:layoutPr>
            <cx:parentLabelLayout val="overlapping"/>
          </cx:layoutPr>
        </cx:series>
      </cx:plotAreaRegion>
    </cx:plotArea>
  </cx:chart>
  <cx:spPr>
    <a:noFill/>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_xlchart.v2.5</cx:f>
      </cx:strDim>
      <cx:numDim type="val">
        <cx:f>_xlchart.v2.7</cx:f>
      </cx:numDim>
    </cx:data>
  </cx:chartData>
  <cx:chart>
    <cx:title pos="t" align="ctr" overlay="0">
      <cx:tx>
        <cx:txData>
          <cx:v>New Customers</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a:rPr>
            <a:t>New Customers</a:t>
          </a:r>
        </a:p>
      </cx:txPr>
    </cx:title>
    <cx:plotArea>
      <cx:plotAreaRegion>
        <cx:series layoutId="funnel" uniqueId="{B520D384-FA98-4032-8295-331F48EEEABC}">
          <cx:tx>
            <cx:txData>
              <cx:f>_xlchart.v2.6</cx:f>
              <cx:v/>
            </cx:txData>
          </cx:tx>
          <cx:spPr>
            <a:solidFill>
              <a:schemeClr val="accent4">
                <a:lumMod val="40000"/>
                <a:lumOff val="60000"/>
              </a:schemeClr>
            </a:solidFill>
          </cx:spPr>
          <cx:dataLabels>
            <cx:txPr>
              <a:bodyPr vertOverflow="overflow" horzOverflow="overflow" wrap="square" lIns="0" tIns="0" rIns="0" bIns="0"/>
              <a:lstStyle/>
              <a:p>
                <a:pPr algn="ctr" rtl="0">
                  <a:defRPr sz="900" b="0" i="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IN">
                  <a:solidFill>
                    <a:schemeClr val="tx1"/>
                  </a:solidFill>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900" b="0" i="0">
                <a:solidFill>
                  <a:schemeClr val="bg2"/>
                </a:solidFill>
                <a:latin typeface="Calibri" panose="020F0502020204030204" pitchFamily="34" charset="0"/>
                <a:ea typeface="Calibri" panose="020F0502020204030204" pitchFamily="34" charset="0"/>
                <a:cs typeface="Calibri" panose="020F0502020204030204" pitchFamily="34" charset="0"/>
              </a:defRPr>
            </a:pPr>
            <a:endParaRPr lang="en-IN">
              <a:solidFill>
                <a:schemeClr val="bg2"/>
              </a:solidFill>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412">
  <cs:axisTitle>
    <cs:lnRef idx="0"/>
    <cs:fillRef idx="0"/>
    <cs:effectRef idx="0"/>
    <cs:fontRef idx="minor">
      <a:schemeClr val="tx1">
        <a:lumMod val="50000"/>
        <a:lumOff val="50000"/>
      </a:schemeClr>
    </cs:fontRef>
    <cs:spPr>
      <a:solidFill>
        <a:schemeClr val="bg1">
          <a:lumMod val="85000"/>
        </a:schemeClr>
      </a:solidFill>
      <a:ln>
        <a:solidFill>
          <a:schemeClr val="bg1">
            <a:lumMod val="75000"/>
          </a:schemeClr>
        </a:solidFill>
      </a:ln>
    </cs:spPr>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microsoft.com/office/2014/relationships/chartEx" Target="../charts/chartEx2.xml"/><Relationship Id="rId5" Type="http://schemas.openxmlformats.org/officeDocument/2006/relationships/chart" Target="../charts/chart4.xml"/><Relationship Id="rId10" Type="http://schemas.openxmlformats.org/officeDocument/2006/relationships/chart" Target="../charts/chart9.xml"/><Relationship Id="rId4" Type="http://schemas.microsoft.com/office/2014/relationships/chartEx" Target="../charts/chartEx1.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19.xml"/><Relationship Id="rId3" Type="http://schemas.openxmlformats.org/officeDocument/2006/relationships/image" Target="../media/image2.png"/><Relationship Id="rId7" Type="http://schemas.openxmlformats.org/officeDocument/2006/relationships/chart" Target="../charts/chart14.xml"/><Relationship Id="rId12" Type="http://schemas.openxmlformats.org/officeDocument/2006/relationships/chart" Target="../charts/chart18.xml"/><Relationship Id="rId2" Type="http://schemas.microsoft.com/office/2014/relationships/chartEx" Target="../charts/chartEx3.xml"/><Relationship Id="rId1" Type="http://schemas.openxmlformats.org/officeDocument/2006/relationships/chart" Target="../charts/chart12.xml"/><Relationship Id="rId6" Type="http://schemas.microsoft.com/office/2014/relationships/chartEx" Target="../charts/chartEx4.xml"/><Relationship Id="rId11" Type="http://schemas.openxmlformats.org/officeDocument/2006/relationships/chart" Target="../charts/chart17.xml"/><Relationship Id="rId5" Type="http://schemas.openxmlformats.org/officeDocument/2006/relationships/chart" Target="../charts/chart13.xml"/><Relationship Id="rId10" Type="http://schemas.openxmlformats.org/officeDocument/2006/relationships/chart" Target="../charts/chart16.xml"/><Relationship Id="rId4" Type="http://schemas.openxmlformats.org/officeDocument/2006/relationships/image" Target="../media/image3.png"/><Relationship Id="rId9" Type="http://schemas.microsoft.com/office/2014/relationships/chartEx" Target="../charts/chartEx5.xml"/></Relationships>
</file>

<file path=xl/drawings/drawing1.xml><?xml version="1.0" encoding="utf-8"?>
<xdr:wsDr xmlns:xdr="http://schemas.openxmlformats.org/drawingml/2006/spreadsheetDrawing" xmlns:a="http://schemas.openxmlformats.org/drawingml/2006/main">
  <xdr:twoCellAnchor>
    <xdr:from>
      <xdr:col>28</xdr:col>
      <xdr:colOff>14655</xdr:colOff>
      <xdr:row>17</xdr:row>
      <xdr:rowOff>175846</xdr:rowOff>
    </xdr:from>
    <xdr:to>
      <xdr:col>31</xdr:col>
      <xdr:colOff>459155</xdr:colOff>
      <xdr:row>29</xdr:row>
      <xdr:rowOff>146539</xdr:rowOff>
    </xdr:to>
    <xdr:graphicFrame macro="">
      <xdr:nvGraphicFramePr>
        <xdr:cNvPr id="10" name="Chart 9">
          <a:extLst>
            <a:ext uri="{FF2B5EF4-FFF2-40B4-BE49-F238E27FC236}">
              <a16:creationId xmlns:a16="http://schemas.microsoft.com/office/drawing/2014/main" id="{2D2245F2-3C2B-46FF-83B0-E1E38C5CBB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131885</xdr:colOff>
      <xdr:row>30</xdr:row>
      <xdr:rowOff>152398</xdr:rowOff>
    </xdr:from>
    <xdr:to>
      <xdr:col>31</xdr:col>
      <xdr:colOff>439615</xdr:colOff>
      <xdr:row>39</xdr:row>
      <xdr:rowOff>156307</xdr:rowOff>
    </xdr:to>
    <xdr:graphicFrame macro="">
      <xdr:nvGraphicFramePr>
        <xdr:cNvPr id="11" name="Chart 10">
          <a:extLst>
            <a:ext uri="{FF2B5EF4-FFF2-40B4-BE49-F238E27FC236}">
              <a16:creationId xmlns:a16="http://schemas.microsoft.com/office/drawing/2014/main" id="{0D014295-60D4-7892-82BE-E3D148B876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111141</xdr:colOff>
      <xdr:row>44</xdr:row>
      <xdr:rowOff>122718</xdr:rowOff>
    </xdr:from>
    <xdr:to>
      <xdr:col>26</xdr:col>
      <xdr:colOff>848718</xdr:colOff>
      <xdr:row>58</xdr:row>
      <xdr:rowOff>12337</xdr:rowOff>
    </xdr:to>
    <xdr:graphicFrame macro="">
      <xdr:nvGraphicFramePr>
        <xdr:cNvPr id="12" name="Chart 11">
          <a:extLst>
            <a:ext uri="{FF2B5EF4-FFF2-40B4-BE49-F238E27FC236}">
              <a16:creationId xmlns:a16="http://schemas.microsoft.com/office/drawing/2014/main" id="{68909A03-7E2B-467D-2CCE-505C0C1511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34193</xdr:colOff>
      <xdr:row>17</xdr:row>
      <xdr:rowOff>127000</xdr:rowOff>
    </xdr:from>
    <xdr:to>
      <xdr:col>37</xdr:col>
      <xdr:colOff>1</xdr:colOff>
      <xdr:row>30</xdr:row>
      <xdr:rowOff>169984</xdr:rowOff>
    </xdr:to>
    <mc:AlternateContent xmlns:mc="http://schemas.openxmlformats.org/markup-compatibility/2006">
      <mc:Choice xmlns:cx2="http://schemas.microsoft.com/office/drawing/2015/10/21/chartex" Requires="cx2">
        <xdr:graphicFrame macro="">
          <xdr:nvGraphicFramePr>
            <xdr:cNvPr id="13" name="Chart 12">
              <a:extLst>
                <a:ext uri="{FF2B5EF4-FFF2-40B4-BE49-F238E27FC236}">
                  <a16:creationId xmlns:a16="http://schemas.microsoft.com/office/drawing/2014/main" id="{7BE1DF35-9511-C15A-5E1F-FABFEA2EB19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3389493" y="3257550"/>
              <a:ext cx="4721958" cy="243693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38</xdr:col>
      <xdr:colOff>395654</xdr:colOff>
      <xdr:row>19</xdr:row>
      <xdr:rowOff>103554</xdr:rowOff>
    </xdr:from>
    <xdr:to>
      <xdr:col>41</xdr:col>
      <xdr:colOff>815731</xdr:colOff>
      <xdr:row>34</xdr:row>
      <xdr:rowOff>62523</xdr:rowOff>
    </xdr:to>
    <xdr:graphicFrame macro="">
      <xdr:nvGraphicFramePr>
        <xdr:cNvPr id="14" name="Chart 13">
          <a:extLst>
            <a:ext uri="{FF2B5EF4-FFF2-40B4-BE49-F238E27FC236}">
              <a16:creationId xmlns:a16="http://schemas.microsoft.com/office/drawing/2014/main" id="{13349405-A251-1798-A4EA-BF4B1A400E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200268</xdr:colOff>
      <xdr:row>19</xdr:row>
      <xdr:rowOff>58615</xdr:rowOff>
    </xdr:from>
    <xdr:to>
      <xdr:col>45</xdr:col>
      <xdr:colOff>478692</xdr:colOff>
      <xdr:row>33</xdr:row>
      <xdr:rowOff>3906</xdr:rowOff>
    </xdr:to>
    <xdr:graphicFrame macro="">
      <xdr:nvGraphicFramePr>
        <xdr:cNvPr id="16" name="Chart 15">
          <a:extLst>
            <a:ext uri="{FF2B5EF4-FFF2-40B4-BE49-F238E27FC236}">
              <a16:creationId xmlns:a16="http://schemas.microsoft.com/office/drawing/2014/main" id="{15841C31-715F-491D-A5F0-F055131B3D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219807</xdr:colOff>
      <xdr:row>35</xdr:row>
      <xdr:rowOff>87923</xdr:rowOff>
    </xdr:from>
    <xdr:to>
      <xdr:col>45</xdr:col>
      <xdr:colOff>947615</xdr:colOff>
      <xdr:row>48</xdr:row>
      <xdr:rowOff>3906</xdr:rowOff>
    </xdr:to>
    <xdr:graphicFrame macro="">
      <xdr:nvGraphicFramePr>
        <xdr:cNvPr id="17" name="Chart 16">
          <a:extLst>
            <a:ext uri="{FF2B5EF4-FFF2-40B4-BE49-F238E27FC236}">
              <a16:creationId xmlns:a16="http://schemas.microsoft.com/office/drawing/2014/main" id="{03245AF1-E37D-F154-44E4-A21966EA00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32</xdr:row>
      <xdr:rowOff>54781</xdr:rowOff>
    </xdr:from>
    <xdr:to>
      <xdr:col>3</xdr:col>
      <xdr:colOff>866254</xdr:colOff>
      <xdr:row>47</xdr:row>
      <xdr:rowOff>96862</xdr:rowOff>
    </xdr:to>
    <xdr:graphicFrame macro="">
      <xdr:nvGraphicFramePr>
        <xdr:cNvPr id="20" name="Chart 19">
          <a:extLst>
            <a:ext uri="{FF2B5EF4-FFF2-40B4-BE49-F238E27FC236}">
              <a16:creationId xmlns:a16="http://schemas.microsoft.com/office/drawing/2014/main" id="{B1208E61-F3C5-D8C3-01AC-F749EE92A6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182918</xdr:colOff>
      <xdr:row>14</xdr:row>
      <xdr:rowOff>85297</xdr:rowOff>
    </xdr:from>
    <xdr:to>
      <xdr:col>7</xdr:col>
      <xdr:colOff>587612</xdr:colOff>
      <xdr:row>26</xdr:row>
      <xdr:rowOff>87383</xdr:rowOff>
    </xdr:to>
    <xdr:graphicFrame macro="">
      <xdr:nvGraphicFramePr>
        <xdr:cNvPr id="22" name="Chart 21">
          <a:extLst>
            <a:ext uri="{FF2B5EF4-FFF2-40B4-BE49-F238E27FC236}">
              <a16:creationId xmlns:a16="http://schemas.microsoft.com/office/drawing/2014/main" id="{ED5ECA12-1C70-B362-1E6B-E4810D48E8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163287</xdr:colOff>
      <xdr:row>23</xdr:row>
      <xdr:rowOff>104384</xdr:rowOff>
    </xdr:from>
    <xdr:to>
      <xdr:col>11</xdr:col>
      <xdr:colOff>922055</xdr:colOff>
      <xdr:row>39</xdr:row>
      <xdr:rowOff>118609</xdr:rowOff>
    </xdr:to>
    <xdr:graphicFrame macro="">
      <xdr:nvGraphicFramePr>
        <xdr:cNvPr id="23" name="Chart 22">
          <a:extLst>
            <a:ext uri="{FF2B5EF4-FFF2-40B4-BE49-F238E27FC236}">
              <a16:creationId xmlns:a16="http://schemas.microsoft.com/office/drawing/2014/main" id="{650D081C-D1EE-309D-1FB0-5B8EE4225E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137682</xdr:colOff>
      <xdr:row>28</xdr:row>
      <xdr:rowOff>9132</xdr:rowOff>
    </xdr:from>
    <xdr:to>
      <xdr:col>26</xdr:col>
      <xdr:colOff>882589</xdr:colOff>
      <xdr:row>41</xdr:row>
      <xdr:rowOff>42334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D03ED706-DB3D-2420-1948-A11EC9F93C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6622282" y="5165332"/>
              <a:ext cx="3176957" cy="242715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204197</xdr:colOff>
      <xdr:row>18</xdr:row>
      <xdr:rowOff>0</xdr:rowOff>
    </xdr:from>
    <xdr:to>
      <xdr:col>50</xdr:col>
      <xdr:colOff>1444314</xdr:colOff>
      <xdr:row>32</xdr:row>
      <xdr:rowOff>132727</xdr:rowOff>
    </xdr:to>
    <xdr:graphicFrame macro="">
      <xdr:nvGraphicFramePr>
        <xdr:cNvPr id="25" name="Chart 24">
          <a:extLst>
            <a:ext uri="{FF2B5EF4-FFF2-40B4-BE49-F238E27FC236}">
              <a16:creationId xmlns:a16="http://schemas.microsoft.com/office/drawing/2014/main" id="{AA6436C8-5888-44A0-F378-3F942F51FE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4981</xdr:colOff>
      <xdr:row>33</xdr:row>
      <xdr:rowOff>124509</xdr:rowOff>
    </xdr:from>
    <xdr:to>
      <xdr:col>17</xdr:col>
      <xdr:colOff>473138</xdr:colOff>
      <xdr:row>46</xdr:row>
      <xdr:rowOff>58021</xdr:rowOff>
    </xdr:to>
    <xdr:graphicFrame macro="">
      <xdr:nvGraphicFramePr>
        <xdr:cNvPr id="26" name="Chart 25">
          <a:extLst>
            <a:ext uri="{FF2B5EF4-FFF2-40B4-BE49-F238E27FC236}">
              <a16:creationId xmlns:a16="http://schemas.microsoft.com/office/drawing/2014/main" id="{E99582EC-FCCF-6467-EA05-ED53853458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35240</xdr:rowOff>
    </xdr:from>
    <xdr:to>
      <xdr:col>8</xdr:col>
      <xdr:colOff>327967</xdr:colOff>
      <xdr:row>3</xdr:row>
      <xdr:rowOff>23812</xdr:rowOff>
    </xdr:to>
    <xdr:sp macro="" textlink="">
      <xdr:nvSpPr>
        <xdr:cNvPr id="2064" name="Rectangle 2063">
          <a:extLst>
            <a:ext uri="{FF2B5EF4-FFF2-40B4-BE49-F238E27FC236}">
              <a16:creationId xmlns:a16="http://schemas.microsoft.com/office/drawing/2014/main" id="{FCFD0A53-36CA-FC9C-4CA4-87AF25332E05}"/>
            </a:ext>
          </a:extLst>
        </xdr:cNvPr>
        <xdr:cNvSpPr/>
      </xdr:nvSpPr>
      <xdr:spPr>
        <a:xfrm>
          <a:off x="0" y="35240"/>
          <a:ext cx="5180504" cy="528796"/>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399240</xdr:colOff>
      <xdr:row>0</xdr:row>
      <xdr:rowOff>9895</xdr:rowOff>
    </xdr:from>
    <xdr:to>
      <xdr:col>11</xdr:col>
      <xdr:colOff>55283</xdr:colOff>
      <xdr:row>5</xdr:row>
      <xdr:rowOff>1076</xdr:rowOff>
    </xdr:to>
    <xdr:sp macro="" textlink="">
      <xdr:nvSpPr>
        <xdr:cNvPr id="2065" name="Rectangle 2064">
          <a:extLst>
            <a:ext uri="{FF2B5EF4-FFF2-40B4-BE49-F238E27FC236}">
              <a16:creationId xmlns:a16="http://schemas.microsoft.com/office/drawing/2014/main" id="{F8DDC160-DFCA-41BF-A58F-9C47C10B41BD}"/>
            </a:ext>
          </a:extLst>
        </xdr:cNvPr>
        <xdr:cNvSpPr/>
      </xdr:nvSpPr>
      <xdr:spPr>
        <a:xfrm>
          <a:off x="5261526" y="9895"/>
          <a:ext cx="1479400" cy="898324"/>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97014</xdr:colOff>
      <xdr:row>0</xdr:row>
      <xdr:rowOff>26459</xdr:rowOff>
    </xdr:from>
    <xdr:to>
      <xdr:col>13</xdr:col>
      <xdr:colOff>361598</xdr:colOff>
      <xdr:row>5</xdr:row>
      <xdr:rowOff>17640</xdr:rowOff>
    </xdr:to>
    <xdr:sp macro="" textlink="">
      <xdr:nvSpPr>
        <xdr:cNvPr id="2066" name="Rectangle 2065">
          <a:extLst>
            <a:ext uri="{FF2B5EF4-FFF2-40B4-BE49-F238E27FC236}">
              <a16:creationId xmlns:a16="http://schemas.microsoft.com/office/drawing/2014/main" id="{DBB0E0DB-2E55-420B-8DE1-1EF0B958E020}"/>
            </a:ext>
          </a:extLst>
        </xdr:cNvPr>
        <xdr:cNvSpPr/>
      </xdr:nvSpPr>
      <xdr:spPr>
        <a:xfrm>
          <a:off x="6790972" y="26459"/>
          <a:ext cx="1481668" cy="917223"/>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396875</xdr:colOff>
      <xdr:row>0</xdr:row>
      <xdr:rowOff>8819</xdr:rowOff>
    </xdr:from>
    <xdr:to>
      <xdr:col>16</xdr:col>
      <xdr:colOff>52918</xdr:colOff>
      <xdr:row>5</xdr:row>
      <xdr:rowOff>0</xdr:rowOff>
    </xdr:to>
    <xdr:sp macro="" textlink="">
      <xdr:nvSpPr>
        <xdr:cNvPr id="2067" name="Rectangle 2066">
          <a:extLst>
            <a:ext uri="{FF2B5EF4-FFF2-40B4-BE49-F238E27FC236}">
              <a16:creationId xmlns:a16="http://schemas.microsoft.com/office/drawing/2014/main" id="{E23DFAE2-F3CF-4695-8D73-F0BAEF96017E}"/>
            </a:ext>
          </a:extLst>
        </xdr:cNvPr>
        <xdr:cNvSpPr/>
      </xdr:nvSpPr>
      <xdr:spPr>
        <a:xfrm>
          <a:off x="8307917" y="8819"/>
          <a:ext cx="1481668" cy="917223"/>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a:t>Average Target Achievement </a:t>
          </a:r>
        </a:p>
      </xdr:txBody>
    </xdr:sp>
    <xdr:clientData/>
  </xdr:twoCellAnchor>
  <xdr:twoCellAnchor>
    <xdr:from>
      <xdr:col>16</xdr:col>
      <xdr:colOff>105833</xdr:colOff>
      <xdr:row>0</xdr:row>
      <xdr:rowOff>0</xdr:rowOff>
    </xdr:from>
    <xdr:to>
      <xdr:col>18</xdr:col>
      <xdr:colOff>370418</xdr:colOff>
      <xdr:row>4</xdr:row>
      <xdr:rowOff>176390</xdr:rowOff>
    </xdr:to>
    <xdr:sp macro="" textlink="">
      <xdr:nvSpPr>
        <xdr:cNvPr id="2068" name="Rectangle 2067">
          <a:extLst>
            <a:ext uri="{FF2B5EF4-FFF2-40B4-BE49-F238E27FC236}">
              <a16:creationId xmlns:a16="http://schemas.microsoft.com/office/drawing/2014/main" id="{2F0393B9-1F86-4323-971F-DCA4D739C551}"/>
            </a:ext>
          </a:extLst>
        </xdr:cNvPr>
        <xdr:cNvSpPr/>
      </xdr:nvSpPr>
      <xdr:spPr>
        <a:xfrm>
          <a:off x="9842500" y="0"/>
          <a:ext cx="1481668" cy="917223"/>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Total New Customers</a:t>
          </a:r>
          <a:endParaRPr lang="en-IN" sz="1100"/>
        </a:p>
      </xdr:txBody>
    </xdr:sp>
    <xdr:clientData/>
  </xdr:twoCellAnchor>
  <xdr:twoCellAnchor>
    <xdr:from>
      <xdr:col>18</xdr:col>
      <xdr:colOff>425803</xdr:colOff>
      <xdr:row>0</xdr:row>
      <xdr:rowOff>0</xdr:rowOff>
    </xdr:from>
    <xdr:to>
      <xdr:col>21</xdr:col>
      <xdr:colOff>81846</xdr:colOff>
      <xdr:row>4</xdr:row>
      <xdr:rowOff>176390</xdr:rowOff>
    </xdr:to>
    <xdr:sp macro="" textlink="">
      <xdr:nvSpPr>
        <xdr:cNvPr id="2069" name="Rectangle 2068">
          <a:extLst>
            <a:ext uri="{FF2B5EF4-FFF2-40B4-BE49-F238E27FC236}">
              <a16:creationId xmlns:a16="http://schemas.microsoft.com/office/drawing/2014/main" id="{9057AC69-FEE2-4C34-A939-BD1464B0C509}"/>
            </a:ext>
          </a:extLst>
        </xdr:cNvPr>
        <xdr:cNvSpPr/>
      </xdr:nvSpPr>
      <xdr:spPr>
        <a:xfrm>
          <a:off x="11379553" y="0"/>
          <a:ext cx="1481668" cy="917223"/>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Avg. Customer Retention Rate</a:t>
          </a:r>
          <a:endParaRPr lang="en-IN" sz="1100"/>
        </a:p>
      </xdr:txBody>
    </xdr:sp>
    <xdr:clientData/>
  </xdr:twoCellAnchor>
  <xdr:twoCellAnchor>
    <xdr:from>
      <xdr:col>8</xdr:col>
      <xdr:colOff>358206</xdr:colOff>
      <xdr:row>5</xdr:row>
      <xdr:rowOff>43743</xdr:rowOff>
    </xdr:from>
    <xdr:to>
      <xdr:col>21</xdr:col>
      <xdr:colOff>67719</xdr:colOff>
      <xdr:row>7</xdr:row>
      <xdr:rowOff>8142</xdr:rowOff>
    </xdr:to>
    <xdr:sp macro="" textlink="">
      <xdr:nvSpPr>
        <xdr:cNvPr id="2070" name="Rectangle 2069">
          <a:extLst>
            <a:ext uri="{FF2B5EF4-FFF2-40B4-BE49-F238E27FC236}">
              <a16:creationId xmlns:a16="http://schemas.microsoft.com/office/drawing/2014/main" id="{843E2FF1-2C63-4E41-AD48-C9443D408DB9}"/>
            </a:ext>
          </a:extLst>
        </xdr:cNvPr>
        <xdr:cNvSpPr/>
      </xdr:nvSpPr>
      <xdr:spPr>
        <a:xfrm>
          <a:off x="5242821" y="979961"/>
          <a:ext cx="7647013" cy="338886"/>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94042</xdr:colOff>
      <xdr:row>7</xdr:row>
      <xdr:rowOff>82108</xdr:rowOff>
    </xdr:from>
    <xdr:to>
      <xdr:col>21</xdr:col>
      <xdr:colOff>55536</xdr:colOff>
      <xdr:row>13</xdr:row>
      <xdr:rowOff>53714</xdr:rowOff>
    </xdr:to>
    <xdr:sp macro="" textlink="">
      <xdr:nvSpPr>
        <xdr:cNvPr id="9" name="Rectangle 8">
          <a:extLst>
            <a:ext uri="{FF2B5EF4-FFF2-40B4-BE49-F238E27FC236}">
              <a16:creationId xmlns:a16="http://schemas.microsoft.com/office/drawing/2014/main" id="{B8B7415D-B1CE-4426-AE0D-F9349C77EFD0}"/>
            </a:ext>
          </a:extLst>
        </xdr:cNvPr>
        <xdr:cNvSpPr/>
      </xdr:nvSpPr>
      <xdr:spPr>
        <a:xfrm>
          <a:off x="10473850" y="1392813"/>
          <a:ext cx="2403801" cy="1095068"/>
        </a:xfrm>
        <a:prstGeom prst="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171450" indent="-171450" algn="l">
            <a:buFont typeface="Arial" panose="020B0604020202020204" pitchFamily="34" charset="0"/>
            <a:buChar char="•"/>
          </a:pPr>
          <a:r>
            <a:rPr lang="en-IN" sz="1100" b="1">
              <a:solidFill>
                <a:schemeClr val="tx1"/>
              </a:solidFill>
            </a:rPr>
            <a:t>Total Revenue</a:t>
          </a:r>
        </a:p>
      </xdr:txBody>
    </xdr:sp>
    <xdr:clientData/>
  </xdr:twoCellAnchor>
  <xdr:twoCellAnchor>
    <xdr:from>
      <xdr:col>17</xdr:col>
      <xdr:colOff>108699</xdr:colOff>
      <xdr:row>13</xdr:row>
      <xdr:rowOff>122239</xdr:rowOff>
    </xdr:from>
    <xdr:to>
      <xdr:col>21</xdr:col>
      <xdr:colOff>69788</xdr:colOff>
      <xdr:row>19</xdr:row>
      <xdr:rowOff>87096</xdr:rowOff>
    </xdr:to>
    <xdr:sp macro="" textlink="">
      <xdr:nvSpPr>
        <xdr:cNvPr id="14" name="Rectangle 13">
          <a:extLst>
            <a:ext uri="{FF2B5EF4-FFF2-40B4-BE49-F238E27FC236}">
              <a16:creationId xmlns:a16="http://schemas.microsoft.com/office/drawing/2014/main" id="{FD3F9C46-F09B-48F5-9E69-0B7D1220E9D9}"/>
            </a:ext>
          </a:extLst>
        </xdr:cNvPr>
        <xdr:cNvSpPr/>
      </xdr:nvSpPr>
      <xdr:spPr>
        <a:xfrm>
          <a:off x="10488507" y="2556406"/>
          <a:ext cx="2403396" cy="1088318"/>
        </a:xfrm>
        <a:prstGeom prst="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171450" indent="-171450" algn="l">
            <a:buFont typeface="Arial" panose="020B0604020202020204" pitchFamily="34" charset="0"/>
            <a:buChar char="•"/>
          </a:pPr>
          <a:r>
            <a:rPr lang="en-IN" sz="1100" b="1">
              <a:solidFill>
                <a:schemeClr val="tx1"/>
              </a:solidFill>
            </a:rPr>
            <a:t>Total Profit</a:t>
          </a:r>
        </a:p>
      </xdr:txBody>
    </xdr:sp>
    <xdr:clientData/>
  </xdr:twoCellAnchor>
  <xdr:twoCellAnchor>
    <xdr:from>
      <xdr:col>17</xdr:col>
      <xdr:colOff>111529</xdr:colOff>
      <xdr:row>19</xdr:row>
      <xdr:rowOff>169956</xdr:rowOff>
    </xdr:from>
    <xdr:to>
      <xdr:col>21</xdr:col>
      <xdr:colOff>79781</xdr:colOff>
      <xdr:row>29</xdr:row>
      <xdr:rowOff>187243</xdr:rowOff>
    </xdr:to>
    <xdr:sp macro="" textlink="">
      <xdr:nvSpPr>
        <xdr:cNvPr id="15" name="Rectangle 14">
          <a:extLst>
            <a:ext uri="{FF2B5EF4-FFF2-40B4-BE49-F238E27FC236}">
              <a16:creationId xmlns:a16="http://schemas.microsoft.com/office/drawing/2014/main" id="{C2EA8938-BFAB-45F5-ADC5-46242AD6F6C5}"/>
            </a:ext>
          </a:extLst>
        </xdr:cNvPr>
        <xdr:cNvSpPr/>
      </xdr:nvSpPr>
      <xdr:spPr>
        <a:xfrm>
          <a:off x="10491337" y="3727584"/>
          <a:ext cx="2410559" cy="1889723"/>
        </a:xfrm>
        <a:prstGeom prst="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171450" indent="-171450" algn="l">
            <a:buFont typeface="Arial" panose="020B0604020202020204" pitchFamily="34" charset="0"/>
            <a:buChar char="•"/>
          </a:pPr>
          <a:r>
            <a:rPr lang="en-IN" sz="1100" b="1" i="0">
              <a:solidFill>
                <a:schemeClr val="tx1"/>
              </a:solidFill>
            </a:rPr>
            <a:t>Weekdays Sales</a:t>
          </a:r>
        </a:p>
      </xdr:txBody>
    </xdr:sp>
    <xdr:clientData/>
  </xdr:twoCellAnchor>
  <xdr:twoCellAnchor>
    <xdr:from>
      <xdr:col>0</xdr:col>
      <xdr:colOff>0</xdr:colOff>
      <xdr:row>3</xdr:row>
      <xdr:rowOff>105686</xdr:rowOff>
    </xdr:from>
    <xdr:to>
      <xdr:col>2</xdr:col>
      <xdr:colOff>439895</xdr:colOff>
      <xdr:row>5</xdr:row>
      <xdr:rowOff>92758</xdr:rowOff>
    </xdr:to>
    <xdr:sp macro="" textlink="">
      <xdr:nvSpPr>
        <xdr:cNvPr id="21" name="Rectangle 20">
          <a:extLst>
            <a:ext uri="{FF2B5EF4-FFF2-40B4-BE49-F238E27FC236}">
              <a16:creationId xmlns:a16="http://schemas.microsoft.com/office/drawing/2014/main" id="{B39B1EFF-D27C-4773-8EDC-F44365D60005}"/>
            </a:ext>
          </a:extLst>
        </xdr:cNvPr>
        <xdr:cNvSpPr/>
      </xdr:nvSpPr>
      <xdr:spPr>
        <a:xfrm>
          <a:off x="0" y="663247"/>
          <a:ext cx="1663432" cy="35877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Regional Managers</a:t>
          </a:r>
        </a:p>
      </xdr:txBody>
    </xdr:sp>
    <xdr:clientData/>
  </xdr:twoCellAnchor>
  <xdr:twoCellAnchor>
    <xdr:from>
      <xdr:col>17</xdr:col>
      <xdr:colOff>107456</xdr:colOff>
      <xdr:row>11</xdr:row>
      <xdr:rowOff>183872</xdr:rowOff>
    </xdr:from>
    <xdr:to>
      <xdr:col>21</xdr:col>
      <xdr:colOff>26663</xdr:colOff>
      <xdr:row>12</xdr:row>
      <xdr:rowOff>3383</xdr:rowOff>
    </xdr:to>
    <xdr:cxnSp macro="">
      <xdr:nvCxnSpPr>
        <xdr:cNvPr id="26" name="Straight Connector 25">
          <a:extLst>
            <a:ext uri="{FF2B5EF4-FFF2-40B4-BE49-F238E27FC236}">
              <a16:creationId xmlns:a16="http://schemas.microsoft.com/office/drawing/2014/main" id="{E423D8AF-B054-444C-A582-69EB0EE8EAF7}"/>
            </a:ext>
          </a:extLst>
        </xdr:cNvPr>
        <xdr:cNvCxnSpPr/>
      </xdr:nvCxnSpPr>
      <xdr:spPr>
        <a:xfrm>
          <a:off x="10487264" y="2243551"/>
          <a:ext cx="2361514" cy="675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127594</xdr:colOff>
      <xdr:row>17</xdr:row>
      <xdr:rowOff>175930</xdr:rowOff>
    </xdr:from>
    <xdr:to>
      <xdr:col>21</xdr:col>
      <xdr:colOff>46801</xdr:colOff>
      <xdr:row>17</xdr:row>
      <xdr:rowOff>182685</xdr:rowOff>
    </xdr:to>
    <xdr:cxnSp macro="">
      <xdr:nvCxnSpPr>
        <xdr:cNvPr id="28" name="Straight Connector 27">
          <a:extLst>
            <a:ext uri="{FF2B5EF4-FFF2-40B4-BE49-F238E27FC236}">
              <a16:creationId xmlns:a16="http://schemas.microsoft.com/office/drawing/2014/main" id="{F76D4D48-0767-4602-A4B8-17B220608049}"/>
            </a:ext>
          </a:extLst>
        </xdr:cNvPr>
        <xdr:cNvCxnSpPr/>
      </xdr:nvCxnSpPr>
      <xdr:spPr>
        <a:xfrm>
          <a:off x="10507402" y="3359071"/>
          <a:ext cx="2361514" cy="675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358032</xdr:colOff>
      <xdr:row>7</xdr:row>
      <xdr:rowOff>101330</xdr:rowOff>
    </xdr:from>
    <xdr:ext cx="184731" cy="264560"/>
    <xdr:sp macro="" textlink="">
      <xdr:nvSpPr>
        <xdr:cNvPr id="41" name="TextBox 40">
          <a:extLst>
            <a:ext uri="{FF2B5EF4-FFF2-40B4-BE49-F238E27FC236}">
              <a16:creationId xmlns:a16="http://schemas.microsoft.com/office/drawing/2014/main" id="{9E712289-EFD2-9780-889E-65616EBB781D}"/>
            </a:ext>
          </a:extLst>
        </xdr:cNvPr>
        <xdr:cNvSpPr txBox="1"/>
      </xdr:nvSpPr>
      <xdr:spPr>
        <a:xfrm>
          <a:off x="7657190" y="14114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solidFill>
              <a:schemeClr val="bg1"/>
            </a:solidFill>
          </a:endParaRPr>
        </a:p>
      </xdr:txBody>
    </xdr:sp>
    <xdr:clientData/>
  </xdr:oneCellAnchor>
  <xdr:oneCellAnchor>
    <xdr:from>
      <xdr:col>14</xdr:col>
      <xdr:colOff>222926</xdr:colOff>
      <xdr:row>7</xdr:row>
      <xdr:rowOff>101330</xdr:rowOff>
    </xdr:from>
    <xdr:ext cx="184731" cy="264560"/>
    <xdr:sp macro="" textlink="">
      <xdr:nvSpPr>
        <xdr:cNvPr id="42" name="TextBox 41">
          <a:extLst>
            <a:ext uri="{FF2B5EF4-FFF2-40B4-BE49-F238E27FC236}">
              <a16:creationId xmlns:a16="http://schemas.microsoft.com/office/drawing/2014/main" id="{D4751A40-6F92-DA3B-73EA-9D523DA4E729}"/>
            </a:ext>
          </a:extLst>
        </xdr:cNvPr>
        <xdr:cNvSpPr txBox="1"/>
      </xdr:nvSpPr>
      <xdr:spPr>
        <a:xfrm>
          <a:off x="8738610" y="14114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solidFill>
              <a:schemeClr val="bg1"/>
            </a:solidFill>
          </a:endParaRPr>
        </a:p>
      </xdr:txBody>
    </xdr:sp>
    <xdr:clientData/>
  </xdr:oneCellAnchor>
  <xdr:twoCellAnchor>
    <xdr:from>
      <xdr:col>0</xdr:col>
      <xdr:colOff>143377</xdr:colOff>
      <xdr:row>6</xdr:row>
      <xdr:rowOff>35524</xdr:rowOff>
    </xdr:from>
    <xdr:to>
      <xdr:col>4</xdr:col>
      <xdr:colOff>558215</xdr:colOff>
      <xdr:row>20</xdr:row>
      <xdr:rowOff>137009</xdr:rowOff>
    </xdr:to>
    <xdr:graphicFrame macro="[0]!Top_Managers">
      <xdr:nvGraphicFramePr>
        <xdr:cNvPr id="44" name="Chart 43">
          <a:extLst>
            <a:ext uri="{FF2B5EF4-FFF2-40B4-BE49-F238E27FC236}">
              <a16:creationId xmlns:a16="http://schemas.microsoft.com/office/drawing/2014/main" id="{E064A985-9E7D-493F-98F9-9C47D5522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424219</xdr:colOff>
      <xdr:row>39</xdr:row>
      <xdr:rowOff>175469</xdr:rowOff>
    </xdr:from>
    <xdr:to>
      <xdr:col>14</xdr:col>
      <xdr:colOff>169840</xdr:colOff>
      <xdr:row>52</xdr:row>
      <xdr:rowOff>174215</xdr:rowOff>
    </xdr:to>
    <mc:AlternateContent xmlns:mc="http://schemas.openxmlformats.org/markup-compatibility/2006">
      <mc:Choice xmlns:cx1="http://schemas.microsoft.com/office/drawing/2015/9/8/chartex" Requires="cx1">
        <xdr:graphicFrame macro="">
          <xdr:nvGraphicFramePr>
            <xdr:cNvPr id="48" name="Chart 47">
              <a:extLst>
                <a:ext uri="{FF2B5EF4-FFF2-40B4-BE49-F238E27FC236}">
                  <a16:creationId xmlns:a16="http://schemas.microsoft.com/office/drawing/2014/main" id="{F663C7AF-BC50-4CBF-9200-63E02D82616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910619" y="7357319"/>
              <a:ext cx="2793621" cy="239269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11</xdr:col>
      <xdr:colOff>432428</xdr:colOff>
      <xdr:row>0</xdr:row>
      <xdr:rowOff>71553</xdr:rowOff>
    </xdr:from>
    <xdr:to>
      <xdr:col>13</xdr:col>
      <xdr:colOff>34302</xdr:colOff>
      <xdr:row>2</xdr:row>
      <xdr:rowOff>1148</xdr:rowOff>
    </xdr:to>
    <xdr:pic>
      <xdr:nvPicPr>
        <xdr:cNvPr id="57" name="Picture 56">
          <a:extLst>
            <a:ext uri="{FF2B5EF4-FFF2-40B4-BE49-F238E27FC236}">
              <a16:creationId xmlns:a16="http://schemas.microsoft.com/office/drawing/2014/main" id="{D7681621-1A1A-9720-03FA-23F37BF610BD}"/>
            </a:ext>
          </a:extLst>
        </xdr:cNvPr>
        <xdr:cNvPicPr>
          <a:picLocks noChangeAspect="1"/>
        </xdr:cNvPicPr>
      </xdr:nvPicPr>
      <xdr:blipFill>
        <a:blip xmlns:r="http://schemas.openxmlformats.org/officeDocument/2006/relationships" r:embed="rId3"/>
        <a:stretch>
          <a:fillRect/>
        </a:stretch>
      </xdr:blipFill>
      <xdr:spPr>
        <a:xfrm>
          <a:off x="7130373" y="71553"/>
          <a:ext cx="819682" cy="294937"/>
        </a:xfrm>
        <a:prstGeom prst="rect">
          <a:avLst/>
        </a:prstGeom>
      </xdr:spPr>
    </xdr:pic>
    <xdr:clientData/>
  </xdr:twoCellAnchor>
  <xdr:twoCellAnchor editAs="oneCell">
    <xdr:from>
      <xdr:col>8</xdr:col>
      <xdr:colOff>539833</xdr:colOff>
      <xdr:row>0</xdr:row>
      <xdr:rowOff>39461</xdr:rowOff>
    </xdr:from>
    <xdr:to>
      <xdr:col>10</xdr:col>
      <xdr:colOff>518226</xdr:colOff>
      <xdr:row>2</xdr:row>
      <xdr:rowOff>7670</xdr:rowOff>
    </xdr:to>
    <xdr:pic>
      <xdr:nvPicPr>
        <xdr:cNvPr id="58" name="Picture 57">
          <a:extLst>
            <a:ext uri="{FF2B5EF4-FFF2-40B4-BE49-F238E27FC236}">
              <a16:creationId xmlns:a16="http://schemas.microsoft.com/office/drawing/2014/main" id="{3EDD83EB-4AA7-24A2-F2CC-22DF907E313E}"/>
            </a:ext>
          </a:extLst>
        </xdr:cNvPr>
        <xdr:cNvPicPr>
          <a:picLocks noChangeAspect="1"/>
        </xdr:cNvPicPr>
      </xdr:nvPicPr>
      <xdr:blipFill>
        <a:blip xmlns:r="http://schemas.openxmlformats.org/officeDocument/2006/relationships" r:embed="rId4"/>
        <a:stretch>
          <a:fillRect/>
        </a:stretch>
      </xdr:blipFill>
      <xdr:spPr>
        <a:xfrm>
          <a:off x="5433979" y="39461"/>
          <a:ext cx="1201930" cy="339916"/>
        </a:xfrm>
        <a:prstGeom prst="rect">
          <a:avLst/>
        </a:prstGeom>
      </xdr:spPr>
    </xdr:pic>
    <xdr:clientData/>
  </xdr:twoCellAnchor>
  <xdr:twoCellAnchor editAs="oneCell">
    <xdr:from>
      <xdr:col>2</xdr:col>
      <xdr:colOff>407363</xdr:colOff>
      <xdr:row>3</xdr:row>
      <xdr:rowOff>109386</xdr:rowOff>
    </xdr:from>
    <xdr:to>
      <xdr:col>8</xdr:col>
      <xdr:colOff>314011</xdr:colOff>
      <xdr:row>5</xdr:row>
      <xdr:rowOff>139178</xdr:rowOff>
    </xdr:to>
    <mc:AlternateContent xmlns:mc="http://schemas.openxmlformats.org/markup-compatibility/2006" xmlns:a14="http://schemas.microsoft.com/office/drawing/2010/main">
      <mc:Choice Requires="a14">
        <xdr:graphicFrame macro="">
          <xdr:nvGraphicFramePr>
            <xdr:cNvPr id="61" name="Manager Names 1">
              <a:extLst>
                <a:ext uri="{FF2B5EF4-FFF2-40B4-BE49-F238E27FC236}">
                  <a16:creationId xmlns:a16="http://schemas.microsoft.com/office/drawing/2014/main" id="{ACF7A549-B003-4150-B824-26D46FE11D78}"/>
                </a:ext>
              </a:extLst>
            </xdr:cNvPr>
            <xdr:cNvGraphicFramePr/>
          </xdr:nvGraphicFramePr>
          <xdr:xfrm>
            <a:off x="0" y="0"/>
            <a:ext cx="0" cy="0"/>
          </xdr:xfrm>
          <a:graphic>
            <a:graphicData uri="http://schemas.microsoft.com/office/drawing/2010/slicer">
              <sle:slicer xmlns:sle="http://schemas.microsoft.com/office/drawing/2010/slicer" name="Manager Names 1"/>
            </a:graphicData>
          </a:graphic>
        </xdr:graphicFrame>
      </mc:Choice>
      <mc:Fallback xmlns="">
        <xdr:sp macro="" textlink="">
          <xdr:nvSpPr>
            <xdr:cNvPr id="0" name=""/>
            <xdr:cNvSpPr>
              <a:spLocks noTextEdit="1"/>
            </xdr:cNvSpPr>
          </xdr:nvSpPr>
          <xdr:spPr>
            <a:xfrm>
              <a:off x="1622739" y="662451"/>
              <a:ext cx="3552777" cy="3985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349607</xdr:colOff>
      <xdr:row>10</xdr:row>
      <xdr:rowOff>84014</xdr:rowOff>
    </xdr:from>
    <xdr:to>
      <xdr:col>16</xdr:col>
      <xdr:colOff>606375</xdr:colOff>
      <xdr:row>14</xdr:row>
      <xdr:rowOff>21405</xdr:rowOff>
    </xdr:to>
    <mc:AlternateContent xmlns:mc="http://schemas.openxmlformats.org/markup-compatibility/2006" xmlns:a14="http://schemas.microsoft.com/office/drawing/2010/main">
      <mc:Choice Requires="a14">
        <xdr:graphicFrame macro="">
          <xdr:nvGraphicFramePr>
            <xdr:cNvPr id="62" name="Year 1">
              <a:extLst>
                <a:ext uri="{FF2B5EF4-FFF2-40B4-BE49-F238E27FC236}">
                  <a16:creationId xmlns:a16="http://schemas.microsoft.com/office/drawing/2014/main" id="{8CACDA07-2D47-4EEE-AFB8-4FC20FD94BB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249553" y="1927562"/>
              <a:ext cx="2079833" cy="6748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378145</xdr:colOff>
      <xdr:row>7</xdr:row>
      <xdr:rowOff>141015</xdr:rowOff>
    </xdr:from>
    <xdr:to>
      <xdr:col>17</xdr:col>
      <xdr:colOff>61018</xdr:colOff>
      <xdr:row>9</xdr:row>
      <xdr:rowOff>176223</xdr:rowOff>
    </xdr:to>
    <mc:AlternateContent xmlns:mc="http://schemas.openxmlformats.org/markup-compatibility/2006" xmlns:a14="http://schemas.microsoft.com/office/drawing/2010/main">
      <mc:Choice Requires="a14">
        <xdr:graphicFrame macro="">
          <xdr:nvGraphicFramePr>
            <xdr:cNvPr id="63" name="Product_Category 1">
              <a:extLst>
                <a:ext uri="{FF2B5EF4-FFF2-40B4-BE49-F238E27FC236}">
                  <a16:creationId xmlns:a16="http://schemas.microsoft.com/office/drawing/2014/main" id="{83E54DE7-47D7-4393-9490-CFE129BC8861}"/>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mlns="">
        <xdr:sp macro="" textlink="">
          <xdr:nvSpPr>
            <xdr:cNvPr id="0" name=""/>
            <xdr:cNvSpPr>
              <a:spLocks noTextEdit="1"/>
            </xdr:cNvSpPr>
          </xdr:nvSpPr>
          <xdr:spPr>
            <a:xfrm>
              <a:off x="5239650" y="1431499"/>
              <a:ext cx="5152067" cy="4039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346890</xdr:colOff>
      <xdr:row>14</xdr:row>
      <xdr:rowOff>144443</xdr:rowOff>
    </xdr:from>
    <xdr:to>
      <xdr:col>17</xdr:col>
      <xdr:colOff>5012</xdr:colOff>
      <xdr:row>18</xdr:row>
      <xdr:rowOff>80818</xdr:rowOff>
    </xdr:to>
    <mc:AlternateContent xmlns:mc="http://schemas.openxmlformats.org/markup-compatibility/2006" xmlns:a14="http://schemas.microsoft.com/office/drawing/2010/main">
      <mc:Choice Requires="a14">
        <xdr:graphicFrame macro="">
          <xdr:nvGraphicFramePr>
            <xdr:cNvPr id="2048" name="Region 1">
              <a:extLst>
                <a:ext uri="{FF2B5EF4-FFF2-40B4-BE49-F238E27FC236}">
                  <a16:creationId xmlns:a16="http://schemas.microsoft.com/office/drawing/2014/main" id="{4627A834-4F8D-48D4-891E-DC366393B17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246836" y="2725411"/>
              <a:ext cx="2088875" cy="6737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378147</xdr:colOff>
      <xdr:row>5</xdr:row>
      <xdr:rowOff>17666</xdr:rowOff>
    </xdr:from>
    <xdr:to>
      <xdr:col>21</xdr:col>
      <xdr:colOff>49944</xdr:colOff>
      <xdr:row>7</xdr:row>
      <xdr:rowOff>49944</xdr:rowOff>
    </xdr:to>
    <mc:AlternateContent xmlns:mc="http://schemas.openxmlformats.org/markup-compatibility/2006" xmlns:a14="http://schemas.microsoft.com/office/drawing/2010/main">
      <mc:Choice Requires="a14">
        <xdr:graphicFrame macro="">
          <xdr:nvGraphicFramePr>
            <xdr:cNvPr id="2053" name="Month 1">
              <a:extLst>
                <a:ext uri="{FF2B5EF4-FFF2-40B4-BE49-F238E27FC236}">
                  <a16:creationId xmlns:a16="http://schemas.microsoft.com/office/drawing/2014/main" id="{159362ED-BE79-492B-BD7C-92ED34858CC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239652" y="939440"/>
              <a:ext cx="7571744" cy="4009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16156</xdr:colOff>
      <xdr:row>11</xdr:row>
      <xdr:rowOff>78145</xdr:rowOff>
    </xdr:from>
    <xdr:to>
      <xdr:col>12</xdr:col>
      <xdr:colOff>367294</xdr:colOff>
      <xdr:row>23</xdr:row>
      <xdr:rowOff>29669</xdr:rowOff>
    </xdr:to>
    <xdr:graphicFrame macro="[0]!Category_wise_sales">
      <xdr:nvGraphicFramePr>
        <xdr:cNvPr id="2055" name="Chart 2054">
          <a:extLst>
            <a:ext uri="{FF2B5EF4-FFF2-40B4-BE49-F238E27FC236}">
              <a16:creationId xmlns:a16="http://schemas.microsoft.com/office/drawing/2014/main" id="{82AEC86F-9F58-4D40-BF50-50F21755FE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11134</xdr:colOff>
      <xdr:row>19</xdr:row>
      <xdr:rowOff>2078</xdr:rowOff>
    </xdr:from>
    <xdr:to>
      <xdr:col>17</xdr:col>
      <xdr:colOff>81847</xdr:colOff>
      <xdr:row>30</xdr:row>
      <xdr:rowOff>122953</xdr:rowOff>
    </xdr:to>
    <mc:AlternateContent xmlns:mc="http://schemas.openxmlformats.org/markup-compatibility/2006">
      <mc:Choice xmlns:cx1="http://schemas.microsoft.com/office/drawing/2015/9/8/chartex" Requires="cx1">
        <xdr:graphicFrame macro="">
          <xdr:nvGraphicFramePr>
            <xdr:cNvPr id="2059" name="Chart 2058">
              <a:extLst>
                <a:ext uri="{FF2B5EF4-FFF2-40B4-BE49-F238E27FC236}">
                  <a16:creationId xmlns:a16="http://schemas.microsoft.com/office/drawing/2014/main" id="{D0320192-0961-4479-B0D8-2D1D3524DC0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7935934" y="3500928"/>
              <a:ext cx="2509113" cy="21465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396327</xdr:colOff>
      <xdr:row>22</xdr:row>
      <xdr:rowOff>101296</xdr:rowOff>
    </xdr:from>
    <xdr:to>
      <xdr:col>13</xdr:col>
      <xdr:colOff>82184</xdr:colOff>
      <xdr:row>31</xdr:row>
      <xdr:rowOff>83699</xdr:rowOff>
    </xdr:to>
    <xdr:graphicFrame macro="">
      <xdr:nvGraphicFramePr>
        <xdr:cNvPr id="2060" name="Chart 2059">
          <a:extLst>
            <a:ext uri="{FF2B5EF4-FFF2-40B4-BE49-F238E27FC236}">
              <a16:creationId xmlns:a16="http://schemas.microsoft.com/office/drawing/2014/main" id="{87817429-2187-4B40-9D34-EF64F6616B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56176</xdr:colOff>
      <xdr:row>8</xdr:row>
      <xdr:rowOff>93179</xdr:rowOff>
    </xdr:from>
    <xdr:to>
      <xdr:col>8</xdr:col>
      <xdr:colOff>373229</xdr:colOff>
      <xdr:row>17</xdr:row>
      <xdr:rowOff>147655</xdr:rowOff>
    </xdr:to>
    <xdr:graphicFrame macro="[0]!Discount">
      <xdr:nvGraphicFramePr>
        <xdr:cNvPr id="2063" name="Chart 2062">
          <a:extLst>
            <a:ext uri="{FF2B5EF4-FFF2-40B4-BE49-F238E27FC236}">
              <a16:creationId xmlns:a16="http://schemas.microsoft.com/office/drawing/2014/main" id="{0F9C0EAF-3A3A-49EA-BAD3-E32551FE4E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179023</xdr:colOff>
      <xdr:row>18</xdr:row>
      <xdr:rowOff>2620</xdr:rowOff>
    </xdr:from>
    <xdr:to>
      <xdr:col>8</xdr:col>
      <xdr:colOff>474777</xdr:colOff>
      <xdr:row>31</xdr:row>
      <xdr:rowOff>106729</xdr:rowOff>
    </xdr:to>
    <mc:AlternateContent xmlns:mc="http://schemas.openxmlformats.org/markup-compatibility/2006">
      <mc:Choice xmlns:cx2="http://schemas.microsoft.com/office/drawing/2015/10/21/chartex" Requires="cx2">
        <xdr:graphicFrame macro="[0]!new_customers">
          <xdr:nvGraphicFramePr>
            <xdr:cNvPr id="2076" name="Chart 2075">
              <a:extLst>
                <a:ext uri="{FF2B5EF4-FFF2-40B4-BE49-F238E27FC236}">
                  <a16:creationId xmlns:a16="http://schemas.microsoft.com/office/drawing/2014/main" id="{1DCBB791-7351-45E4-A946-8476DA963FE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3227023" y="3317320"/>
              <a:ext cx="2124554" cy="249805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238134</xdr:colOff>
      <xdr:row>22</xdr:row>
      <xdr:rowOff>58734</xdr:rowOff>
    </xdr:from>
    <xdr:to>
      <xdr:col>5</xdr:col>
      <xdr:colOff>344285</xdr:colOff>
      <xdr:row>33</xdr:row>
      <xdr:rowOff>84831</xdr:rowOff>
    </xdr:to>
    <xdr:graphicFrame macro="">
      <xdr:nvGraphicFramePr>
        <xdr:cNvPr id="2077" name="Chart 2076">
          <a:extLst>
            <a:ext uri="{FF2B5EF4-FFF2-40B4-BE49-F238E27FC236}">
              <a16:creationId xmlns:a16="http://schemas.microsoft.com/office/drawing/2014/main" id="{40147252-61BF-403D-8240-C32B47BC6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366043</xdr:colOff>
      <xdr:row>7</xdr:row>
      <xdr:rowOff>143388</xdr:rowOff>
    </xdr:from>
    <xdr:to>
      <xdr:col>23</xdr:col>
      <xdr:colOff>0</xdr:colOff>
      <xdr:row>16</xdr:row>
      <xdr:rowOff>88765</xdr:rowOff>
    </xdr:to>
    <xdr:graphicFrame macro="">
      <xdr:nvGraphicFramePr>
        <xdr:cNvPr id="2078" name="Chart 2077">
          <a:extLst>
            <a:ext uri="{FF2B5EF4-FFF2-40B4-BE49-F238E27FC236}">
              <a16:creationId xmlns:a16="http://schemas.microsoft.com/office/drawing/2014/main" id="{369015FD-37B2-44F0-BCB6-335910FCB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566719</xdr:colOff>
      <xdr:row>13</xdr:row>
      <xdr:rowOff>92753</xdr:rowOff>
    </xdr:from>
    <xdr:to>
      <xdr:col>21</xdr:col>
      <xdr:colOff>221681</xdr:colOff>
      <xdr:row>19</xdr:row>
      <xdr:rowOff>129991</xdr:rowOff>
    </xdr:to>
    <xdr:graphicFrame macro="">
      <xdr:nvGraphicFramePr>
        <xdr:cNvPr id="2079" name="Chart 2078">
          <a:extLst>
            <a:ext uri="{FF2B5EF4-FFF2-40B4-BE49-F238E27FC236}">
              <a16:creationId xmlns:a16="http://schemas.microsoft.com/office/drawing/2014/main" id="{52B987A7-E161-4564-8CCA-E679269390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9</xdr:col>
      <xdr:colOff>249719</xdr:colOff>
      <xdr:row>2</xdr:row>
      <xdr:rowOff>0</xdr:rowOff>
    </xdr:from>
    <xdr:ext cx="706860" cy="405432"/>
    <xdr:sp macro="" textlink="">
      <xdr:nvSpPr>
        <xdr:cNvPr id="2080" name="TextBox 2079">
          <a:extLst>
            <a:ext uri="{FF2B5EF4-FFF2-40B4-BE49-F238E27FC236}">
              <a16:creationId xmlns:a16="http://schemas.microsoft.com/office/drawing/2014/main" id="{63092F5E-116B-8F95-6DF6-6EF229766CDF}"/>
            </a:ext>
          </a:extLst>
        </xdr:cNvPr>
        <xdr:cNvSpPr txBox="1"/>
      </xdr:nvSpPr>
      <xdr:spPr>
        <a:xfrm>
          <a:off x="5707865" y="371011"/>
          <a:ext cx="70686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a:solidFill>
                <a:schemeClr val="bg1"/>
              </a:solidFill>
            </a:rPr>
            <a:t>1.2 B</a:t>
          </a:r>
        </a:p>
      </xdr:txBody>
    </xdr:sp>
    <xdr:clientData/>
  </xdr:oneCellAnchor>
  <xdr:oneCellAnchor>
    <xdr:from>
      <xdr:col>11</xdr:col>
      <xdr:colOff>435226</xdr:colOff>
      <xdr:row>2</xdr:row>
      <xdr:rowOff>14271</xdr:rowOff>
    </xdr:from>
    <xdr:ext cx="726546" cy="374141"/>
    <xdr:sp macro="" textlink="">
      <xdr:nvSpPr>
        <xdr:cNvPr id="2084" name="TextBox 2083">
          <a:extLst>
            <a:ext uri="{FF2B5EF4-FFF2-40B4-BE49-F238E27FC236}">
              <a16:creationId xmlns:a16="http://schemas.microsoft.com/office/drawing/2014/main" id="{84C757EA-88FC-89D9-E0AE-634FC6EFB9A8}"/>
            </a:ext>
          </a:extLst>
        </xdr:cNvPr>
        <xdr:cNvSpPr txBox="1"/>
      </xdr:nvSpPr>
      <xdr:spPr>
        <a:xfrm>
          <a:off x="7106293" y="385282"/>
          <a:ext cx="72654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a:solidFill>
                <a:schemeClr val="bg1"/>
              </a:solidFill>
            </a:rPr>
            <a:t>4.5 M</a:t>
          </a:r>
        </a:p>
      </xdr:txBody>
    </xdr:sp>
    <xdr:clientData/>
  </xdr:oneCellAnchor>
  <xdr:oneCellAnchor>
    <xdr:from>
      <xdr:col>14</xdr:col>
      <xdr:colOff>299664</xdr:colOff>
      <xdr:row>2</xdr:row>
      <xdr:rowOff>107022</xdr:rowOff>
    </xdr:from>
    <xdr:ext cx="811184" cy="374141"/>
    <xdr:sp macro="" textlink="">
      <xdr:nvSpPr>
        <xdr:cNvPr id="2085" name="TextBox 2084">
          <a:extLst>
            <a:ext uri="{FF2B5EF4-FFF2-40B4-BE49-F238E27FC236}">
              <a16:creationId xmlns:a16="http://schemas.microsoft.com/office/drawing/2014/main" id="{9E10131E-C6E3-E5BB-AA50-041E0B580EEC}"/>
            </a:ext>
          </a:extLst>
        </xdr:cNvPr>
        <xdr:cNvSpPr txBox="1"/>
      </xdr:nvSpPr>
      <xdr:spPr>
        <a:xfrm>
          <a:off x="8790113" y="478033"/>
          <a:ext cx="81118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a:solidFill>
                <a:schemeClr val="bg1"/>
              </a:solidFill>
            </a:rPr>
            <a:t>85.7 %</a:t>
          </a:r>
        </a:p>
      </xdr:txBody>
    </xdr:sp>
    <xdr:clientData/>
  </xdr:oneCellAnchor>
  <xdr:oneCellAnchor>
    <xdr:from>
      <xdr:col>16</xdr:col>
      <xdr:colOff>549382</xdr:colOff>
      <xdr:row>2</xdr:row>
      <xdr:rowOff>14270</xdr:rowOff>
    </xdr:from>
    <xdr:ext cx="652743" cy="374141"/>
    <xdr:sp macro="" textlink="">
      <xdr:nvSpPr>
        <xdr:cNvPr id="2086" name="TextBox 2085">
          <a:extLst>
            <a:ext uri="{FF2B5EF4-FFF2-40B4-BE49-F238E27FC236}">
              <a16:creationId xmlns:a16="http://schemas.microsoft.com/office/drawing/2014/main" id="{80DE4A92-CD84-DDAB-037F-67445A504ADF}"/>
            </a:ext>
          </a:extLst>
        </xdr:cNvPr>
        <xdr:cNvSpPr txBox="1"/>
      </xdr:nvSpPr>
      <xdr:spPr>
        <a:xfrm>
          <a:off x="10252753" y="385281"/>
          <a:ext cx="65274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a:solidFill>
                <a:schemeClr val="bg1"/>
              </a:solidFill>
            </a:rPr>
            <a:t>4966</a:t>
          </a:r>
        </a:p>
      </xdr:txBody>
    </xdr:sp>
    <xdr:clientData/>
  </xdr:oneCellAnchor>
  <xdr:oneCellAnchor>
    <xdr:from>
      <xdr:col>19</xdr:col>
      <xdr:colOff>121292</xdr:colOff>
      <xdr:row>2</xdr:row>
      <xdr:rowOff>64214</xdr:rowOff>
    </xdr:from>
    <xdr:ext cx="741550" cy="342786"/>
    <xdr:sp macro="" textlink="">
      <xdr:nvSpPr>
        <xdr:cNvPr id="2087" name="TextBox 2086">
          <a:extLst>
            <a:ext uri="{FF2B5EF4-FFF2-40B4-BE49-F238E27FC236}">
              <a16:creationId xmlns:a16="http://schemas.microsoft.com/office/drawing/2014/main" id="{CB4BFAC4-5CB0-3801-43E3-820A976349CE}"/>
            </a:ext>
          </a:extLst>
        </xdr:cNvPr>
        <xdr:cNvSpPr txBox="1"/>
      </xdr:nvSpPr>
      <xdr:spPr>
        <a:xfrm>
          <a:off x="11644045" y="435225"/>
          <a:ext cx="74155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solidFill>
                <a:schemeClr val="bg1"/>
              </a:solidFill>
            </a:rPr>
            <a:t>77.4 %</a:t>
          </a:r>
        </a:p>
      </xdr:txBody>
    </xdr:sp>
    <xdr:clientData/>
  </xdr:oneCellAnchor>
  <xdr:oneCellAnchor>
    <xdr:from>
      <xdr:col>0</xdr:col>
      <xdr:colOff>0</xdr:colOff>
      <xdr:row>0</xdr:row>
      <xdr:rowOff>1</xdr:rowOff>
    </xdr:from>
    <xdr:ext cx="5987620" cy="1747684"/>
    <xdr:sp macro="" textlink="">
      <xdr:nvSpPr>
        <xdr:cNvPr id="2088" name="Rectangle 2087">
          <a:extLst>
            <a:ext uri="{FF2B5EF4-FFF2-40B4-BE49-F238E27FC236}">
              <a16:creationId xmlns:a16="http://schemas.microsoft.com/office/drawing/2014/main" id="{EFEF7B72-43B0-DF27-2C93-F5C7AC4F9F51}"/>
            </a:ext>
          </a:extLst>
        </xdr:cNvPr>
        <xdr:cNvSpPr/>
      </xdr:nvSpPr>
      <xdr:spPr>
        <a:xfrm>
          <a:off x="0" y="1"/>
          <a:ext cx="5987620" cy="1747684"/>
        </a:xfrm>
        <a:prstGeom prst="rect">
          <a:avLst/>
        </a:prstGeom>
        <a:noFill/>
      </xdr:spPr>
      <xdr:txBody>
        <a:bodyPr wrap="square" lIns="91440" tIns="45720" rIns="91440" bIns="45720">
          <a:noAutofit/>
        </a:bodyPr>
        <a:lstStyle/>
        <a:p>
          <a:pPr algn="ctr"/>
          <a:endParaRPr lang="en-US" sz="3200" b="1" cap="none" spc="0">
            <a:ln w="22225">
              <a:solidFill>
                <a:schemeClr val="accent2"/>
              </a:solidFill>
              <a:prstDash val="solid"/>
            </a:ln>
            <a:solidFill>
              <a:schemeClr val="accent4">
                <a:lumMod val="60000"/>
                <a:lumOff val="40000"/>
              </a:schemeClr>
            </a:solidFill>
            <a:effectLst/>
          </a:endParaRPr>
        </a:p>
      </xdr:txBody>
    </xdr:sp>
    <xdr:clientData/>
  </xdr:oneCellAnchor>
  <xdr:oneCellAnchor>
    <xdr:from>
      <xdr:col>0</xdr:col>
      <xdr:colOff>0</xdr:colOff>
      <xdr:row>0</xdr:row>
      <xdr:rowOff>327</xdr:rowOff>
    </xdr:from>
    <xdr:ext cx="3506716" cy="928480"/>
    <xdr:sp macro="" textlink="">
      <xdr:nvSpPr>
        <xdr:cNvPr id="2089" name="Rectangle 2088">
          <a:extLst>
            <a:ext uri="{FF2B5EF4-FFF2-40B4-BE49-F238E27FC236}">
              <a16:creationId xmlns:a16="http://schemas.microsoft.com/office/drawing/2014/main" id="{2294ECFE-4203-B050-D6F4-0B36FB7EEC1C}"/>
            </a:ext>
          </a:extLst>
        </xdr:cNvPr>
        <xdr:cNvSpPr/>
      </xdr:nvSpPr>
      <xdr:spPr>
        <a:xfrm>
          <a:off x="0" y="327"/>
          <a:ext cx="3506716" cy="928480"/>
        </a:xfrm>
        <a:prstGeom prst="rect">
          <a:avLst/>
        </a:prstGeom>
        <a:noFill/>
      </xdr:spPr>
      <xdr:txBody>
        <a:bodyPr wrap="square" lIns="91440" tIns="45720" rIns="91440" bIns="45720">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800" b="1">
              <a:solidFill>
                <a:schemeClr val="accent4">
                  <a:lumMod val="60000"/>
                  <a:lumOff val="40000"/>
                </a:schemeClr>
              </a:solidFill>
              <a:effectLst/>
              <a:latin typeface="+mn-lt"/>
              <a:ea typeface="+mn-ea"/>
              <a:cs typeface="+mn-cs"/>
            </a:rPr>
            <a:t>MANAGERS</a:t>
          </a:r>
          <a:r>
            <a:rPr lang="en-US" sz="2800" b="1" baseline="0">
              <a:solidFill>
                <a:schemeClr val="accent4">
                  <a:lumMod val="60000"/>
                  <a:lumOff val="40000"/>
                </a:schemeClr>
              </a:solidFill>
              <a:effectLst/>
              <a:latin typeface="+mn-lt"/>
              <a:ea typeface="+mn-ea"/>
              <a:cs typeface="+mn-cs"/>
            </a:rPr>
            <a:t> SALES</a:t>
          </a:r>
          <a:endParaRPr lang="en-IN" sz="2800" b="1">
            <a:solidFill>
              <a:schemeClr val="accent4">
                <a:lumMod val="60000"/>
                <a:lumOff val="40000"/>
              </a:schemeClr>
            </a:solidFill>
            <a:effectLst/>
          </a:endParaRPr>
        </a:p>
      </xdr:txBody>
    </xdr:sp>
    <xdr:clientData/>
  </xdr:oneCellAnchor>
  <xdr:twoCellAnchor>
    <xdr:from>
      <xdr:col>16</xdr:col>
      <xdr:colOff>438179</xdr:colOff>
      <xdr:row>19</xdr:row>
      <xdr:rowOff>144683</xdr:rowOff>
    </xdr:from>
    <xdr:to>
      <xdr:col>20</xdr:col>
      <xdr:colOff>578733</xdr:colOff>
      <xdr:row>34</xdr:row>
      <xdr:rowOff>150939</xdr:rowOff>
    </xdr:to>
    <xdr:graphicFrame macro="">
      <xdr:nvGraphicFramePr>
        <xdr:cNvPr id="2092" name="Chart 2091">
          <a:extLst>
            <a:ext uri="{FF2B5EF4-FFF2-40B4-BE49-F238E27FC236}">
              <a16:creationId xmlns:a16="http://schemas.microsoft.com/office/drawing/2014/main" id="{A442854B-F5DD-4852-8E4B-4A0956C131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5</xdr:col>
      <xdr:colOff>247745</xdr:colOff>
      <xdr:row>6</xdr:row>
      <xdr:rowOff>98308</xdr:rowOff>
    </xdr:from>
    <xdr:ext cx="1890389" cy="311496"/>
    <xdr:sp macro="" textlink="">
      <xdr:nvSpPr>
        <xdr:cNvPr id="2" name="TextBox 1">
          <a:extLst>
            <a:ext uri="{FF2B5EF4-FFF2-40B4-BE49-F238E27FC236}">
              <a16:creationId xmlns:a16="http://schemas.microsoft.com/office/drawing/2014/main" id="{608285E8-3E2E-540B-A41E-B2DEA3E2414F}"/>
            </a:ext>
          </a:extLst>
        </xdr:cNvPr>
        <xdr:cNvSpPr txBox="1"/>
      </xdr:nvSpPr>
      <xdr:spPr>
        <a:xfrm>
          <a:off x="3278427" y="1223990"/>
          <a:ext cx="189038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solidFill>
                <a:schemeClr val="bg1"/>
              </a:solidFill>
            </a:rPr>
            <a:t>Sum</a:t>
          </a:r>
          <a:r>
            <a:rPr lang="en-IN" sz="1400" baseline="0">
              <a:solidFill>
                <a:schemeClr val="bg1"/>
              </a:solidFill>
            </a:rPr>
            <a:t> of New Customers</a:t>
          </a:r>
          <a:endParaRPr lang="en-IN" sz="1400">
            <a:solidFill>
              <a:schemeClr val="bg1"/>
            </a:solidFill>
          </a:endParaRPr>
        </a:p>
      </xdr:txBody>
    </xdr:sp>
    <xdr:clientData/>
  </xdr:oneCellAnchor>
  <xdr:oneCellAnchor>
    <xdr:from>
      <xdr:col>0</xdr:col>
      <xdr:colOff>537308</xdr:colOff>
      <xdr:row>20</xdr:row>
      <xdr:rowOff>179103</xdr:rowOff>
    </xdr:from>
    <xdr:ext cx="2316724" cy="280205"/>
    <xdr:sp macro="" textlink="">
      <xdr:nvSpPr>
        <xdr:cNvPr id="3" name="TextBox 2">
          <a:extLst>
            <a:ext uri="{FF2B5EF4-FFF2-40B4-BE49-F238E27FC236}">
              <a16:creationId xmlns:a16="http://schemas.microsoft.com/office/drawing/2014/main" id="{48F8C0B8-7F81-CC63-3239-AF4E3EA35361}"/>
            </a:ext>
          </a:extLst>
        </xdr:cNvPr>
        <xdr:cNvSpPr txBox="1"/>
      </xdr:nvSpPr>
      <xdr:spPr>
        <a:xfrm>
          <a:off x="537308" y="3869701"/>
          <a:ext cx="231672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a:solidFill>
                <a:schemeClr val="bg1"/>
              </a:solidFill>
            </a:rPr>
            <a:t>Target</a:t>
          </a:r>
          <a:r>
            <a:rPr lang="en-IN" sz="1200" baseline="0">
              <a:solidFill>
                <a:schemeClr val="bg1"/>
              </a:solidFill>
            </a:rPr>
            <a:t> vs Actual Sales by Manager</a:t>
          </a:r>
          <a:endParaRPr lang="en-IN" sz="1200">
            <a:solidFill>
              <a:schemeClr val="bg1"/>
            </a:solidFill>
          </a:endParaRPr>
        </a:p>
      </xdr:txBody>
    </xdr:sp>
    <xdr:clientData/>
  </xdr:oneCellAnchor>
</xdr:wsDr>
</file>

<file path=xl/drawings/drawing3.xml><?xml version="1.0" encoding="utf-8"?>
<c:userShapes xmlns:c="http://schemas.openxmlformats.org/drawingml/2006/chart">
  <cdr:relSizeAnchor xmlns:cdr="http://schemas.openxmlformats.org/drawingml/2006/chartDrawing">
    <cdr:from>
      <cdr:x>0.26556</cdr:x>
      <cdr:y>0.10051</cdr:y>
    </cdr:from>
    <cdr:to>
      <cdr:x>0.72421</cdr:x>
      <cdr:y>0.33343</cdr:y>
    </cdr:to>
    <cdr:sp macro="" textlink="">
      <cdr:nvSpPr>
        <cdr:cNvPr id="2" name="TextBox 1">
          <a:extLst xmlns:a="http://schemas.openxmlformats.org/drawingml/2006/main">
            <a:ext uri="{FF2B5EF4-FFF2-40B4-BE49-F238E27FC236}">
              <a16:creationId xmlns:a16="http://schemas.microsoft.com/office/drawing/2014/main" id="{278FB27E-42D9-1A46-0982-2F14E078212A}"/>
            </a:ext>
          </a:extLst>
        </cdr:cNvPr>
        <cdr:cNvSpPr txBox="1"/>
      </cdr:nvSpPr>
      <cdr:spPr>
        <a:xfrm xmlns:a="http://schemas.openxmlformats.org/drawingml/2006/main">
          <a:off x="723458" y="164995"/>
          <a:ext cx="1249516" cy="38236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400" kern="1200">
              <a:solidFill>
                <a:schemeClr val="bg1"/>
              </a:solidFill>
            </a:rPr>
            <a:t>Yearly revenue</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ddhi maurya" refreshedDate="45819.582058564818" createdVersion="8" refreshedVersion="8" minRefreshableVersion="3" recordCount="4966" xr:uid="{28F02321-2934-464E-ACAD-673B391578CA}">
  <cacheSource type="worksheet">
    <worksheetSource name="Table1"/>
  </cacheSource>
  <cacheFields count="19">
    <cacheField name="Manager_ID" numFmtId="0">
      <sharedItems/>
    </cacheField>
    <cacheField name="Manager Names" numFmtId="0">
      <sharedItems count="4">
        <s v="Anne Paul"/>
        <s v="Bill Gabril"/>
        <s v="William Grek"/>
        <s v="Sam Thomas"/>
      </sharedItems>
    </cacheField>
    <cacheField name="Region" numFmtId="0">
      <sharedItems count="4">
        <s v="North"/>
        <s v="West"/>
        <s v="South"/>
        <s v="East"/>
      </sharedItems>
    </cacheField>
    <cacheField name="Team_Size" numFmtId="0">
      <sharedItems containsSemiMixedTypes="0" containsString="0" containsNumber="1" containsInteger="1" minValue="3" maxValue="15"/>
    </cacheField>
    <cacheField name="Sales_Target" numFmtId="0">
      <sharedItems containsSemiMixedTypes="0" containsString="0" containsNumber="1" containsInteger="1" minValue="100063" maxValue="499822"/>
    </cacheField>
    <cacheField name="Actual_Sales" numFmtId="0">
      <sharedItems containsSemiMixedTypes="0" containsString="0" containsNumber="1" containsInteger="1" minValue="55183" maxValue="593564"/>
    </cacheField>
    <cacheField name="Achievement_%" numFmtId="0">
      <sharedItems containsSemiMixedTypes="0" containsString="0" containsNumber="1" minValue="50" maxValue="119.99"/>
    </cacheField>
    <cacheField name="Order Date" numFmtId="14">
      <sharedItems containsSemiMixedTypes="0" containsNonDate="0" containsDate="1" containsString="0" minDate="2011-01-05T00:00:00" maxDate="2015-01-01T00:00:00"/>
    </cacheField>
    <cacheField name="Year" numFmtId="0">
      <sharedItems containsSemiMixedTypes="0" containsString="0" containsNumber="1" containsInteger="1" minValue="2011" maxValue="2014" count="4">
        <n v="2013"/>
        <n v="2012"/>
        <n v="2011"/>
        <n v="2014"/>
      </sharedItems>
    </cacheField>
    <cacheField name="Month" numFmtId="0">
      <sharedItems count="12">
        <s v="Nov"/>
        <s v="Jun"/>
        <s v="Oct"/>
        <s v="Apr"/>
        <s v="Dec"/>
        <s v="Sep"/>
        <s v="Jan"/>
        <s v="Jul"/>
        <s v="May"/>
        <s v="Aug"/>
        <s v="Mar"/>
        <s v="Feb"/>
      </sharedItems>
    </cacheField>
    <cacheField name="Weekday" numFmtId="164">
      <sharedItems containsSemiMixedTypes="0" containsNonDate="0" containsDate="1" containsString="0" minDate="1899-12-31T00:00:00" maxDate="1900-01-07T00:00:00" count="7">
        <d v="1900-01-06T00:00:00"/>
        <d v="1900-01-04T00:00:00"/>
        <d v="1900-01-03T00:00:00"/>
        <d v="1900-01-02T00:00:00"/>
        <d v="1900-01-01T00:00:00"/>
        <d v="1900-01-05T00:00:00"/>
        <d v="1899-12-31T00:00:00"/>
      </sharedItems>
    </cacheField>
    <cacheField name="Product_Name" numFmtId="0">
      <sharedItems/>
    </cacheField>
    <cacheField name="Product_Category" numFmtId="0">
      <sharedItems count="5">
        <s v="Clothing"/>
        <s v="Furniture"/>
        <s v="Electronics"/>
        <s v="Stationery"/>
        <s v="Grocery"/>
      </sharedItems>
    </cacheField>
    <cacheField name="Revenue" numFmtId="0">
      <sharedItems containsSemiMixedTypes="0" containsString="0" containsNumber="1" containsInteger="1" minValue="55183" maxValue="593564" count="4944">
        <n v="388587"/>
        <n v="70091"/>
        <n v="322229"/>
        <n v="165029"/>
        <n v="311003"/>
        <n v="118640"/>
        <n v="335498"/>
        <n v="306180"/>
        <n v="149671"/>
        <n v="483559"/>
        <n v="249595"/>
        <n v="195757"/>
        <n v="298990"/>
        <n v="377383"/>
        <n v="347906"/>
        <n v="96755"/>
        <n v="472133"/>
        <n v="236307"/>
        <n v="324867"/>
        <n v="135965"/>
        <n v="385667"/>
        <n v="152459"/>
        <n v="204348"/>
        <n v="504378"/>
        <n v="170500"/>
        <n v="177560"/>
        <n v="271771"/>
        <n v="156095"/>
        <n v="185906"/>
        <n v="332969"/>
        <n v="210906"/>
        <n v="352345"/>
        <n v="195099"/>
        <n v="62021"/>
        <n v="67197"/>
        <n v="101369"/>
        <n v="409828"/>
        <n v="80006"/>
        <n v="121845"/>
        <n v="81516"/>
        <n v="364182"/>
        <n v="156610"/>
        <n v="300805"/>
        <n v="181405"/>
        <n v="338255"/>
        <n v="356971"/>
        <n v="281720"/>
        <n v="399760"/>
        <n v="334795"/>
        <n v="218725"/>
        <n v="503988"/>
        <n v="355588"/>
        <n v="182757"/>
        <n v="221849"/>
        <n v="265604"/>
        <n v="400342"/>
        <n v="532286"/>
        <n v="440010"/>
        <n v="212160"/>
        <n v="254876"/>
        <n v="125783"/>
        <n v="107603"/>
        <n v="367705"/>
        <n v="154186"/>
        <n v="332537"/>
        <n v="414248"/>
        <n v="311559"/>
        <n v="380644"/>
        <n v="490373"/>
        <n v="206942"/>
        <n v="321534"/>
        <n v="528955"/>
        <n v="196282"/>
        <n v="233652"/>
        <n v="123718"/>
        <n v="504700"/>
        <n v="205140"/>
        <n v="356842"/>
        <n v="286702"/>
        <n v="296035"/>
        <n v="104246"/>
        <n v="352574"/>
        <n v="76535"/>
        <n v="235230"/>
        <n v="103945"/>
        <n v="356832"/>
        <n v="248261"/>
        <n v="433644"/>
        <n v="110853"/>
        <n v="263981"/>
        <n v="132247"/>
        <n v="155685"/>
        <n v="233199"/>
        <n v="202408"/>
        <n v="183806"/>
        <n v="251145"/>
        <n v="145075"/>
        <n v="208225"/>
        <n v="470136"/>
        <n v="130573"/>
        <n v="242231"/>
        <n v="150588"/>
        <n v="119395"/>
        <n v="342191"/>
        <n v="299898"/>
        <n v="255491"/>
        <n v="316568"/>
        <n v="157712"/>
        <n v="244568"/>
        <n v="243676"/>
        <n v="448207"/>
        <n v="363825"/>
        <n v="506749"/>
        <n v="187617"/>
        <n v="136503"/>
        <n v="273598"/>
        <n v="206970"/>
        <n v="193176"/>
        <n v="201277"/>
        <n v="192049"/>
        <n v="236808"/>
        <n v="80350"/>
        <n v="240155"/>
        <n v="66137"/>
        <n v="287230"/>
        <n v="343693"/>
        <n v="401179"/>
        <n v="306280"/>
        <n v="188526"/>
        <n v="317108"/>
        <n v="474965"/>
        <n v="384041"/>
        <n v="396204"/>
        <n v="576204"/>
        <n v="216728"/>
        <n v="339682"/>
        <n v="191768"/>
        <n v="182603"/>
        <n v="133699"/>
        <n v="115172"/>
        <n v="161643"/>
        <n v="109642"/>
        <n v="114096"/>
        <n v="96143"/>
        <n v="543332"/>
        <n v="172445"/>
        <n v="110133"/>
        <n v="471583"/>
        <n v="457964"/>
        <n v="309848"/>
        <n v="221898"/>
        <n v="161200"/>
        <n v="147745"/>
        <n v="394006"/>
        <n v="447742"/>
        <n v="145447"/>
        <n v="300293"/>
        <n v="176186"/>
        <n v="315380"/>
        <n v="223969"/>
        <n v="470048"/>
        <n v="302358"/>
        <n v="115924"/>
        <n v="413143"/>
        <n v="480900"/>
        <n v="187819"/>
        <n v="487477"/>
        <n v="208303"/>
        <n v="184655"/>
        <n v="376877"/>
        <n v="341049"/>
        <n v="113274"/>
        <n v="319774"/>
        <n v="261018"/>
        <n v="256044"/>
        <n v="113970"/>
        <n v="107313"/>
        <n v="394504"/>
        <n v="411186"/>
        <n v="366414"/>
        <n v="340394"/>
        <n v="253627"/>
        <n v="396319"/>
        <n v="278130"/>
        <n v="388648"/>
        <n v="359318"/>
        <n v="289921"/>
        <n v="134749"/>
        <n v="505275"/>
        <n v="283054"/>
        <n v="214467"/>
        <n v="220647"/>
        <n v="298211"/>
        <n v="282132"/>
        <n v="101303"/>
        <n v="157078"/>
        <n v="232965"/>
        <n v="194977"/>
        <n v="168420"/>
        <n v="290653"/>
        <n v="113908"/>
        <n v="208839"/>
        <n v="271167"/>
        <n v="364325"/>
        <n v="220644"/>
        <n v="112771"/>
        <n v="273337"/>
        <n v="310254"/>
        <n v="227324"/>
        <n v="491186"/>
        <n v="178871"/>
        <n v="231682"/>
        <n v="151103"/>
        <n v="300642"/>
        <n v="209491"/>
        <n v="379119"/>
        <n v="91539"/>
        <n v="304864"/>
        <n v="419842"/>
        <n v="330517"/>
        <n v="364701"/>
        <n v="128230"/>
        <n v="164496"/>
        <n v="404677"/>
        <n v="305569"/>
        <n v="269247"/>
        <n v="300571"/>
        <n v="136490"/>
        <n v="267029"/>
        <n v="185879"/>
        <n v="172263"/>
        <n v="347926"/>
        <n v="128990"/>
        <n v="223301"/>
        <n v="83163"/>
        <n v="166659"/>
        <n v="451906"/>
        <n v="266159"/>
        <n v="311168"/>
        <n v="170148"/>
        <n v="219247"/>
        <n v="192043"/>
        <n v="549234"/>
        <n v="212844"/>
        <n v="229208"/>
        <n v="115668"/>
        <n v="367765"/>
        <n v="222909"/>
        <n v="196476"/>
        <n v="470514"/>
        <n v="129646"/>
        <n v="238320"/>
        <n v="172962"/>
        <n v="444450"/>
        <n v="144224"/>
        <n v="376414"/>
        <n v="445654"/>
        <n v="321452"/>
        <n v="143323"/>
        <n v="367029"/>
        <n v="172486"/>
        <n v="280639"/>
        <n v="91488"/>
        <n v="231059"/>
        <n v="232730"/>
        <n v="314179"/>
        <n v="251788"/>
        <n v="337570"/>
        <n v="198979"/>
        <n v="287366"/>
        <n v="121756"/>
        <n v="168214"/>
        <n v="328177"/>
        <n v="428605"/>
        <n v="250606"/>
        <n v="315682"/>
        <n v="354128"/>
        <n v="167422"/>
        <n v="321267"/>
        <n v="430451"/>
        <n v="181465"/>
        <n v="381852"/>
        <n v="173200"/>
        <n v="305892"/>
        <n v="281694"/>
        <n v="116030"/>
        <n v="287857"/>
        <n v="342276"/>
        <n v="115050"/>
        <n v="372712"/>
        <n v="167131"/>
        <n v="158412"/>
        <n v="340303"/>
        <n v="175199"/>
        <n v="162953"/>
        <n v="265944"/>
        <n v="411912"/>
        <n v="282014"/>
        <n v="158176"/>
        <n v="299670"/>
        <n v="321672"/>
        <n v="166142"/>
        <n v="97145"/>
        <n v="228497"/>
        <n v="193512"/>
        <n v="461915"/>
        <n v="245006"/>
        <n v="245067"/>
        <n v="242472"/>
        <n v="167559"/>
        <n v="239379"/>
        <n v="444884"/>
        <n v="238082"/>
        <n v="139829"/>
        <n v="74448"/>
        <n v="151401"/>
        <n v="303225"/>
        <n v="287184"/>
        <n v="112799"/>
        <n v="179029"/>
        <n v="205452"/>
        <n v="340424"/>
        <n v="105415"/>
        <n v="593564"/>
        <n v="383264"/>
        <n v="290570"/>
        <n v="292183"/>
        <n v="239978"/>
        <n v="290024"/>
        <n v="93285"/>
        <n v="167122"/>
        <n v="274549"/>
        <n v="142537"/>
        <n v="64164"/>
        <n v="207586"/>
        <n v="240281"/>
        <n v="191560"/>
        <n v="202755"/>
        <n v="168030"/>
        <n v="344721"/>
        <n v="209339"/>
        <n v="418029"/>
        <n v="71781"/>
        <n v="128870"/>
        <n v="164666"/>
        <n v="372098"/>
        <n v="533244"/>
        <n v="405476"/>
        <n v="130274"/>
        <n v="401671"/>
        <n v="56645"/>
        <n v="389926"/>
        <n v="97412"/>
        <n v="281207"/>
        <n v="172855"/>
        <n v="201760"/>
        <n v="185065"/>
        <n v="120695"/>
        <n v="247253"/>
        <n v="85966"/>
        <n v="116724"/>
        <n v="149039"/>
        <n v="483918"/>
        <n v="217066"/>
        <n v="207896"/>
        <n v="197870"/>
        <n v="219653"/>
        <n v="240653"/>
        <n v="252366"/>
        <n v="459558"/>
        <n v="392558"/>
        <n v="153150"/>
        <n v="304107"/>
        <n v="387221"/>
        <n v="84367"/>
        <n v="56422"/>
        <n v="380333"/>
        <n v="77783"/>
        <n v="110811"/>
        <n v="127876"/>
        <n v="265787"/>
        <n v="439573"/>
        <n v="180652"/>
        <n v="406091"/>
        <n v="253640"/>
        <n v="107529"/>
        <n v="135092"/>
        <n v="155701"/>
        <n v="56167"/>
        <n v="229567"/>
        <n v="73106"/>
        <n v="272672"/>
        <n v="112075"/>
        <n v="215650"/>
        <n v="266155"/>
        <n v="333779"/>
        <n v="562271"/>
        <n v="196694"/>
        <n v="112191"/>
        <n v="203813"/>
        <n v="106137"/>
        <n v="173226"/>
        <n v="187780"/>
        <n v="330647"/>
        <n v="428868"/>
        <n v="207563"/>
        <n v="274761"/>
        <n v="224974"/>
        <n v="262934"/>
        <n v="132267"/>
        <n v="587914"/>
        <n v="368085"/>
        <n v="256157"/>
        <n v="232581"/>
        <n v="276791"/>
        <n v="166837"/>
        <n v="531581"/>
        <n v="418915"/>
        <n v="260587"/>
        <n v="316146"/>
        <n v="181147"/>
        <n v="179968"/>
        <n v="121862"/>
        <n v="360512"/>
        <n v="506098"/>
        <n v="260795"/>
        <n v="408945"/>
        <n v="126846"/>
        <n v="258900"/>
        <n v="387862"/>
        <n v="403871"/>
        <n v="571461"/>
        <n v="176922"/>
        <n v="401003"/>
        <n v="95802"/>
        <n v="419158"/>
        <n v="262334"/>
        <n v="105479"/>
        <n v="209637"/>
        <n v="160901"/>
        <n v="423174"/>
        <n v="195202"/>
        <n v="167195"/>
        <n v="232439"/>
        <n v="171598"/>
        <n v="371831"/>
        <n v="196640"/>
        <n v="260788"/>
        <n v="294181"/>
        <n v="316221"/>
        <n v="211429"/>
        <n v="495385"/>
        <n v="333674"/>
        <n v="507829"/>
        <n v="262077"/>
        <n v="408948"/>
        <n v="113882"/>
        <n v="142824"/>
        <n v="284814"/>
        <n v="313404"/>
        <n v="456153"/>
        <n v="490730"/>
        <n v="250191"/>
        <n v="98499"/>
        <n v="191999"/>
        <n v="241824"/>
        <n v="491909"/>
        <n v="101040"/>
        <n v="412604"/>
        <n v="449113"/>
        <n v="198259"/>
        <n v="283049"/>
        <n v="435613"/>
        <n v="484103"/>
        <n v="493859"/>
        <n v="106604"/>
        <n v="259870"/>
        <n v="379070"/>
        <n v="202611"/>
        <n v="331850"/>
        <n v="405793"/>
        <n v="354358"/>
        <n v="149692"/>
        <n v="168451"/>
        <n v="168610"/>
        <n v="122708"/>
        <n v="257460"/>
        <n v="124396"/>
        <n v="235085"/>
        <n v="331610"/>
        <n v="343549"/>
        <n v="380488"/>
        <n v="291465"/>
        <n v="166455"/>
        <n v="239076"/>
        <n v="292475"/>
        <n v="246679"/>
        <n v="91971"/>
        <n v="371354"/>
        <n v="136955"/>
        <n v="291432"/>
        <n v="174977"/>
        <n v="297292"/>
        <n v="579691"/>
        <n v="133016"/>
        <n v="248170"/>
        <n v="283287"/>
        <n v="441743"/>
        <n v="498880"/>
        <n v="240028"/>
        <n v="113787"/>
        <n v="196564"/>
        <n v="169408"/>
        <n v="153335"/>
        <n v="363565"/>
        <n v="263019"/>
        <n v="136694"/>
        <n v="116064"/>
        <n v="407246"/>
        <n v="194025"/>
        <n v="310534"/>
        <n v="296403"/>
        <n v="270511"/>
        <n v="103543"/>
        <n v="448240"/>
        <n v="257683"/>
        <n v="403424"/>
        <n v="422194"/>
        <n v="266277"/>
        <n v="88726"/>
        <n v="539022"/>
        <n v="141017"/>
        <n v="276815"/>
        <n v="327456"/>
        <n v="202107"/>
        <n v="329862"/>
        <n v="176576"/>
        <n v="221818"/>
        <n v="228865"/>
        <n v="416258"/>
        <n v="151537"/>
        <n v="192169"/>
        <n v="286020"/>
        <n v="486335"/>
        <n v="442930"/>
        <n v="303214"/>
        <n v="293626"/>
        <n v="321860"/>
        <n v="328852"/>
        <n v="479025"/>
        <n v="226009"/>
        <n v="296914"/>
        <n v="485217"/>
        <n v="253635"/>
        <n v="372406"/>
        <n v="182586"/>
        <n v="263190"/>
        <n v="293695"/>
        <n v="174063"/>
        <n v="99499"/>
        <n v="127254"/>
        <n v="171397"/>
        <n v="416342"/>
        <n v="89305"/>
        <n v="358754"/>
        <n v="235348"/>
        <n v="398413"/>
        <n v="204787"/>
        <n v="456190"/>
        <n v="252990"/>
        <n v="316283"/>
        <n v="344581"/>
        <n v="111351"/>
        <n v="111078"/>
        <n v="241717"/>
        <n v="285372"/>
        <n v="527936"/>
        <n v="375281"/>
        <n v="213083"/>
        <n v="173032"/>
        <n v="477100"/>
        <n v="373249"/>
        <n v="176888"/>
        <n v="428685"/>
        <n v="190520"/>
        <n v="343717"/>
        <n v="77114"/>
        <n v="353179"/>
        <n v="403613"/>
        <n v="277071"/>
        <n v="93876"/>
        <n v="346152"/>
        <n v="119799"/>
        <n v="143408"/>
        <n v="541683"/>
        <n v="365055"/>
        <n v="116578"/>
        <n v="375887"/>
        <n v="292388"/>
        <n v="128472"/>
        <n v="225128"/>
        <n v="96727"/>
        <n v="146341"/>
        <n v="253959"/>
        <n v="299837"/>
        <n v="268854"/>
        <n v="111975"/>
        <n v="264538"/>
        <n v="237125"/>
        <n v="143461"/>
        <n v="435941"/>
        <n v="418657"/>
        <n v="221740"/>
        <n v="319982"/>
        <n v="397238"/>
        <n v="228206"/>
        <n v="549187"/>
        <n v="319836"/>
        <n v="134394"/>
        <n v="206023"/>
        <n v="498811"/>
        <n v="421907"/>
        <n v="366086"/>
        <n v="570620"/>
        <n v="165457"/>
        <n v="264019"/>
        <n v="91139"/>
        <n v="355707"/>
        <n v="215573"/>
        <n v="156895"/>
        <n v="250516"/>
        <n v="145777"/>
        <n v="316108"/>
        <n v="167087"/>
        <n v="319427"/>
        <n v="328967"/>
        <n v="343392"/>
        <n v="187075"/>
        <n v="207413"/>
        <n v="78344"/>
        <n v="428947"/>
        <n v="270192"/>
        <n v="387508"/>
        <n v="369839"/>
        <n v="180251"/>
        <n v="549549"/>
        <n v="104180"/>
        <n v="268750"/>
        <n v="236115"/>
        <n v="299719"/>
        <n v="214849"/>
        <n v="117847"/>
        <n v="292046"/>
        <n v="93402"/>
        <n v="481364"/>
        <n v="251042"/>
        <n v="160980"/>
        <n v="323331"/>
        <n v="138102"/>
        <n v="174420"/>
        <n v="321981"/>
        <n v="135417"/>
        <n v="202254"/>
        <n v="191059"/>
        <n v="204513"/>
        <n v="315331"/>
        <n v="109915"/>
        <n v="66843"/>
        <n v="134829"/>
        <n v="267342"/>
        <n v="373903"/>
        <n v="118979"/>
        <n v="271925"/>
        <n v="246226"/>
        <n v="200355"/>
        <n v="363495"/>
        <n v="259095"/>
        <n v="323010"/>
        <n v="84505"/>
        <n v="338079"/>
        <n v="86227"/>
        <n v="502508"/>
        <n v="274432"/>
        <n v="339881"/>
        <n v="86042"/>
        <n v="223221"/>
        <n v="382381"/>
        <n v="389885"/>
        <n v="289540"/>
        <n v="167931"/>
        <n v="66866"/>
        <n v="476319"/>
        <n v="215037"/>
        <n v="369630"/>
        <n v="249054"/>
        <n v="445222"/>
        <n v="270664"/>
        <n v="259194"/>
        <n v="372224"/>
        <n v="145988"/>
        <n v="376495"/>
        <n v="132362"/>
        <n v="257774"/>
        <n v="217461"/>
        <n v="71331"/>
        <n v="147629"/>
        <n v="190742"/>
        <n v="480936"/>
        <n v="189985"/>
        <n v="118401"/>
        <n v="114336"/>
        <n v="150874"/>
        <n v="204173"/>
        <n v="174100"/>
        <n v="542016"/>
        <n v="244458"/>
        <n v="439224"/>
        <n v="225591"/>
        <n v="193323"/>
        <n v="139330"/>
        <n v="208478"/>
        <n v="428614"/>
        <n v="197500"/>
        <n v="358344"/>
        <n v="156707"/>
        <n v="281772"/>
        <n v="250454"/>
        <n v="157448"/>
        <n v="441491"/>
        <n v="412286"/>
        <n v="550691"/>
        <n v="178933"/>
        <n v="99673"/>
        <n v="116912"/>
        <n v="204249"/>
        <n v="217181"/>
        <n v="366310"/>
        <n v="438392"/>
        <n v="507009"/>
        <n v="485235"/>
        <n v="569078"/>
        <n v="241080"/>
        <n v="331409"/>
        <n v="323994"/>
        <n v="267180"/>
        <n v="363931"/>
        <n v="154180"/>
        <n v="271347"/>
        <n v="100957"/>
        <n v="121094"/>
        <n v="362184"/>
        <n v="351714"/>
        <n v="227939"/>
        <n v="147153"/>
        <n v="302387"/>
        <n v="113515"/>
        <n v="373595"/>
        <n v="250794"/>
        <n v="181349"/>
        <n v="129228"/>
        <n v="317134"/>
        <n v="514062"/>
        <n v="195270"/>
        <n v="326800"/>
        <n v="233315"/>
        <n v="206162"/>
        <n v="301835"/>
        <n v="181894"/>
        <n v="96331"/>
        <n v="435091"/>
        <n v="261501"/>
        <n v="185405"/>
        <n v="451408"/>
        <n v="171836"/>
        <n v="294298"/>
        <n v="292559"/>
        <n v="487103"/>
        <n v="540172"/>
        <n v="140255"/>
        <n v="82669"/>
        <n v="356248"/>
        <n v="276630"/>
        <n v="186042"/>
        <n v="232246"/>
        <n v="193933"/>
        <n v="269658"/>
        <n v="186238"/>
        <n v="210325"/>
        <n v="119024"/>
        <n v="75996"/>
        <n v="400800"/>
        <n v="106370"/>
        <n v="250367"/>
        <n v="178743"/>
        <n v="441639"/>
        <n v="282201"/>
        <n v="101755"/>
        <n v="130042"/>
        <n v="483096"/>
        <n v="383467"/>
        <n v="170372"/>
        <n v="64709"/>
        <n v="192760"/>
        <n v="135245"/>
        <n v="390454"/>
        <n v="99527"/>
        <n v="96252"/>
        <n v="83880"/>
        <n v="343691"/>
        <n v="393608"/>
        <n v="237814"/>
        <n v="147940"/>
        <n v="409159"/>
        <n v="326338"/>
        <n v="76938"/>
        <n v="141397"/>
        <n v="240496"/>
        <n v="147834"/>
        <n v="550418"/>
        <n v="373165"/>
        <n v="378761"/>
        <n v="324232"/>
        <n v="276361"/>
        <n v="503742"/>
        <n v="421939"/>
        <n v="227659"/>
        <n v="154505"/>
        <n v="404591"/>
        <n v="458507"/>
        <n v="214682"/>
        <n v="131474"/>
        <n v="236422"/>
        <n v="168250"/>
        <n v="100656"/>
        <n v="147051"/>
        <n v="109795"/>
        <n v="243210"/>
        <n v="380566"/>
        <n v="184499"/>
        <n v="261248"/>
        <n v="279852"/>
        <n v="297020"/>
        <n v="327273"/>
        <n v="297564"/>
        <n v="306324"/>
        <n v="140264"/>
        <n v="488944"/>
        <n v="128619"/>
        <n v="197710"/>
        <n v="153989"/>
        <n v="553059"/>
        <n v="310659"/>
        <n v="271421"/>
        <n v="239848"/>
        <n v="384728"/>
        <n v="121174"/>
        <n v="86224"/>
        <n v="289052"/>
        <n v="273677"/>
        <n v="70278"/>
        <n v="289129"/>
        <n v="156032"/>
        <n v="324809"/>
        <n v="128770"/>
        <n v="250587"/>
        <n v="124320"/>
        <n v="253999"/>
        <n v="245164"/>
        <n v="112698"/>
        <n v="238304"/>
        <n v="168828"/>
        <n v="203237"/>
        <n v="195309"/>
        <n v="324316"/>
        <n v="279849"/>
        <n v="329362"/>
        <n v="128755"/>
        <n v="380737"/>
        <n v="307728"/>
        <n v="272696"/>
        <n v="241632"/>
        <n v="302529"/>
        <n v="270582"/>
        <n v="116960"/>
        <n v="91340"/>
        <n v="389250"/>
        <n v="202389"/>
        <n v="169145"/>
        <n v="113546"/>
        <n v="162119"/>
        <n v="271475"/>
        <n v="403883"/>
        <n v="436028"/>
        <n v="151106"/>
        <n v="282568"/>
        <n v="409996"/>
        <n v="377704"/>
        <n v="104826"/>
        <n v="322321"/>
        <n v="302517"/>
        <n v="249146"/>
        <n v="158990"/>
        <n v="143695"/>
        <n v="459645"/>
        <n v="307441"/>
        <n v="388483"/>
        <n v="449282"/>
        <n v="115828"/>
        <n v="392620"/>
        <n v="164956"/>
        <n v="179777"/>
        <n v="246299"/>
        <n v="387240"/>
        <n v="96297"/>
        <n v="153461"/>
        <n v="416385"/>
        <n v="210969"/>
        <n v="134655"/>
        <n v="553698"/>
        <n v="131827"/>
        <n v="346808"/>
        <n v="114112"/>
        <n v="203508"/>
        <n v="275908"/>
        <n v="192994"/>
        <n v="449708"/>
        <n v="271275"/>
        <n v="224318"/>
        <n v="440196"/>
        <n v="299149"/>
        <n v="423515"/>
        <n v="250034"/>
        <n v="181652"/>
        <n v="202225"/>
        <n v="238634"/>
        <n v="209250"/>
        <n v="330850"/>
        <n v="430396"/>
        <n v="349612"/>
        <n v="149308"/>
        <n v="302222"/>
        <n v="242256"/>
        <n v="296782"/>
        <n v="253660"/>
        <n v="89767"/>
        <n v="330564"/>
        <n v="404991"/>
        <n v="286987"/>
        <n v="389409"/>
        <n v="350104"/>
        <n v="252953"/>
        <n v="169494"/>
        <n v="238804"/>
        <n v="333329"/>
        <n v="202115"/>
        <n v="323762"/>
        <n v="359280"/>
        <n v="214896"/>
        <n v="225164"/>
        <n v="224725"/>
        <n v="338446"/>
        <n v="204367"/>
        <n v="307431"/>
        <n v="225506"/>
        <n v="108864"/>
        <n v="202669"/>
        <n v="442151"/>
        <n v="68769"/>
        <n v="281429"/>
        <n v="151901"/>
        <n v="405478"/>
        <n v="326585"/>
        <n v="332071"/>
        <n v="222576"/>
        <n v="458408"/>
        <n v="84280"/>
        <n v="216843"/>
        <n v="191379"/>
        <n v="333654"/>
        <n v="153479"/>
        <n v="159990"/>
        <n v="105408"/>
        <n v="280298"/>
        <n v="272154"/>
        <n v="382964"/>
        <n v="257869"/>
        <n v="358567"/>
        <n v="76136"/>
        <n v="315503"/>
        <n v="520601"/>
        <n v="117802"/>
        <n v="358960"/>
        <n v="298457"/>
        <n v="256806"/>
        <n v="291918"/>
        <n v="191650"/>
        <n v="149136"/>
        <n v="174377"/>
        <n v="363744"/>
        <n v="286384"/>
        <n v="84576"/>
        <n v="199039"/>
        <n v="363435"/>
        <n v="282953"/>
        <n v="316273"/>
        <n v="249820"/>
        <n v="328555"/>
        <n v="248541"/>
        <n v="163078"/>
        <n v="365133"/>
        <n v="303605"/>
        <n v="373796"/>
        <n v="332681"/>
        <n v="155665"/>
        <n v="508655"/>
        <n v="351519"/>
        <n v="510822"/>
        <n v="131892"/>
        <n v="147707"/>
        <n v="164288"/>
        <n v="99321"/>
        <n v="445767"/>
        <n v="227674"/>
        <n v="228094"/>
        <n v="97066"/>
        <n v="252904"/>
        <n v="137015"/>
        <n v="420385"/>
        <n v="216046"/>
        <n v="348350"/>
        <n v="314417"/>
        <n v="123319"/>
        <n v="77911"/>
        <n v="383027"/>
        <n v="276503"/>
        <n v="155404"/>
        <n v="263259"/>
        <n v="303754"/>
        <n v="316480"/>
        <n v="86684"/>
        <n v="223951"/>
        <n v="112573"/>
        <n v="136378"/>
        <n v="318378"/>
        <n v="99599"/>
        <n v="314359"/>
        <n v="181777"/>
        <n v="297948"/>
        <n v="92099"/>
        <n v="86470"/>
        <n v="142852"/>
        <n v="98968"/>
        <n v="277919"/>
        <n v="404260"/>
        <n v="167234"/>
        <n v="128828"/>
        <n v="124401"/>
        <n v="134283"/>
        <n v="92133"/>
        <n v="455078"/>
        <n v="280479"/>
        <n v="248700"/>
        <n v="210241"/>
        <n v="96125"/>
        <n v="233220"/>
        <n v="189894"/>
        <n v="286851"/>
        <n v="118077"/>
        <n v="166267"/>
        <n v="300904"/>
        <n v="310635"/>
        <n v="407497"/>
        <n v="166094"/>
        <n v="205633"/>
        <n v="93820"/>
        <n v="415471"/>
        <n v="264286"/>
        <n v="228907"/>
        <n v="298372"/>
        <n v="179912"/>
        <n v="353258"/>
        <n v="114411"/>
        <n v="207399"/>
        <n v="421483"/>
        <n v="163794"/>
        <n v="127861"/>
        <n v="156874"/>
        <n v="241167"/>
        <n v="132003"/>
        <n v="84462"/>
        <n v="133055"/>
        <n v="115799"/>
        <n v="230772"/>
        <n v="123933"/>
        <n v="167260"/>
        <n v="505290"/>
        <n v="153472"/>
        <n v="348759"/>
        <n v="102692"/>
        <n v="72875"/>
        <n v="190193"/>
        <n v="231956"/>
        <n v="440533"/>
        <n v="232360"/>
        <n v="130140"/>
        <n v="227555"/>
        <n v="143845"/>
        <n v="192330"/>
        <n v="468281"/>
        <n v="97797"/>
        <n v="322456"/>
        <n v="342293"/>
        <n v="108642"/>
        <n v="80300"/>
        <n v="122026"/>
        <n v="202680"/>
        <n v="182993"/>
        <n v="127421"/>
        <n v="141510"/>
        <n v="342164"/>
        <n v="192278"/>
        <n v="137008"/>
        <n v="383042"/>
        <n v="63166"/>
        <n v="90049"/>
        <n v="78726"/>
        <n v="114266"/>
        <n v="275411"/>
        <n v="244991"/>
        <n v="256895"/>
        <n v="90130"/>
        <n v="114196"/>
        <n v="306946"/>
        <n v="317829"/>
        <n v="289488"/>
        <n v="279661"/>
        <n v="152013"/>
        <n v="158347"/>
        <n v="430365"/>
        <n v="426317"/>
        <n v="152390"/>
        <n v="264191"/>
        <n v="183522"/>
        <n v="453872"/>
        <n v="99749"/>
        <n v="178890"/>
        <n v="149173"/>
        <n v="67604"/>
        <n v="80555"/>
        <n v="458834"/>
        <n v="378512"/>
        <n v="369307"/>
        <n v="244118"/>
        <n v="179506"/>
        <n v="510412"/>
        <n v="310900"/>
        <n v="317313"/>
        <n v="65646"/>
        <n v="366114"/>
        <n v="145670"/>
        <n v="169805"/>
        <n v="342647"/>
        <n v="215306"/>
        <n v="231012"/>
        <n v="447891"/>
        <n v="411157"/>
        <n v="491073"/>
        <n v="218274"/>
        <n v="241873"/>
        <n v="228856"/>
        <n v="256567"/>
        <n v="123107"/>
        <n v="124421"/>
        <n v="67965"/>
        <n v="331193"/>
        <n v="190711"/>
        <n v="86662"/>
        <n v="349813"/>
        <n v="300443"/>
        <n v="347997"/>
        <n v="467931"/>
        <n v="337650"/>
        <n v="400022"/>
        <n v="105087"/>
        <n v="138198"/>
        <n v="557309"/>
        <n v="151149"/>
        <n v="272461"/>
        <n v="347389"/>
        <n v="279463"/>
        <n v="269920"/>
        <n v="212592"/>
        <n v="247954"/>
        <n v="314584"/>
        <n v="203203"/>
        <n v="325873"/>
        <n v="327902"/>
        <n v="208858"/>
        <n v="302057"/>
        <n v="332573"/>
        <n v="418700"/>
        <n v="252017"/>
        <n v="202590"/>
        <n v="221064"/>
        <n v="292757"/>
        <n v="136534"/>
        <n v="112901"/>
        <n v="158112"/>
        <n v="322552"/>
        <n v="100520"/>
        <n v="257261"/>
        <n v="235301"/>
        <n v="376162"/>
        <n v="193629"/>
        <n v="227701"/>
        <n v="353717"/>
        <n v="292618"/>
        <n v="168279"/>
        <n v="395389"/>
        <n v="218617"/>
        <n v="153202"/>
        <n v="181486"/>
        <n v="326123"/>
        <n v="305663"/>
        <n v="252523"/>
        <n v="339120"/>
        <n v="196499"/>
        <n v="393467"/>
        <n v="355680"/>
        <n v="271752"/>
        <n v="409478"/>
        <n v="341856"/>
        <n v="62081"/>
        <n v="175124"/>
        <n v="143038"/>
        <n v="551287"/>
        <n v="242139"/>
        <n v="214779"/>
        <n v="371018"/>
        <n v="228047"/>
        <n v="285770"/>
        <n v="536620"/>
        <n v="314880"/>
        <n v="263078"/>
        <n v="344900"/>
        <n v="392713"/>
        <n v="533174"/>
        <n v="295755"/>
        <n v="340191"/>
        <n v="242411"/>
        <n v="281142"/>
        <n v="509971"/>
        <n v="401488"/>
        <n v="103453"/>
        <n v="346256"/>
        <n v="288001"/>
        <n v="395751"/>
        <n v="251996"/>
        <n v="361752"/>
        <n v="187937"/>
        <n v="296876"/>
        <n v="102559"/>
        <n v="130361"/>
        <n v="119685"/>
        <n v="154430"/>
        <n v="333339"/>
        <n v="392084"/>
        <n v="232049"/>
        <n v="218230"/>
        <n v="194485"/>
        <n v="97126"/>
        <n v="317727"/>
        <n v="158581"/>
        <n v="294802"/>
        <n v="405619"/>
        <n v="323110"/>
        <n v="147992"/>
        <n v="288685"/>
        <n v="224136"/>
        <n v="429033"/>
        <n v="233847"/>
        <n v="271996"/>
        <n v="320255"/>
        <n v="260976"/>
        <n v="95264"/>
        <n v="216899"/>
        <n v="270141"/>
        <n v="449489"/>
        <n v="302927"/>
        <n v="339858"/>
        <n v="208750"/>
        <n v="145065"/>
        <n v="74291"/>
        <n v="103997"/>
        <n v="278087"/>
        <n v="96009"/>
        <n v="76375"/>
        <n v="382210"/>
        <n v="137425"/>
        <n v="91313"/>
        <n v="427590"/>
        <n v="441353"/>
        <n v="138116"/>
        <n v="111851"/>
        <n v="357494"/>
        <n v="330896"/>
        <n v="97284"/>
        <n v="378396"/>
        <n v="150335"/>
        <n v="240979"/>
        <n v="251020"/>
        <n v="93345"/>
        <n v="210970"/>
        <n v="249371"/>
        <n v="396022"/>
        <n v="126478"/>
        <n v="440411"/>
        <n v="413890"/>
        <n v="106986"/>
        <n v="360630"/>
        <n v="272375"/>
        <n v="235355"/>
        <n v="123113"/>
        <n v="271669"/>
        <n v="96102"/>
        <n v="400278"/>
        <n v="493608"/>
        <n v="277992"/>
        <n v="206730"/>
        <n v="362505"/>
        <n v="87165"/>
        <n v="247220"/>
        <n v="111848"/>
        <n v="195081"/>
        <n v="198397"/>
        <n v="123214"/>
        <n v="469893"/>
        <n v="84063"/>
        <n v="146136"/>
        <n v="127927"/>
        <n v="369824"/>
        <n v="182426"/>
        <n v="269297"/>
        <n v="303307"/>
        <n v="499593"/>
        <n v="436439"/>
        <n v="359866"/>
        <n v="381673"/>
        <n v="426065"/>
        <n v="249858"/>
        <n v="154111"/>
        <n v="297213"/>
        <n v="427367"/>
        <n v="212197"/>
        <n v="458945"/>
        <n v="336829"/>
        <n v="362767"/>
        <n v="220365"/>
        <n v="152151"/>
        <n v="375666"/>
        <n v="332716"/>
        <n v="155763"/>
        <n v="128686"/>
        <n v="398068"/>
        <n v="115890"/>
        <n v="218504"/>
        <n v="150306"/>
        <n v="121465"/>
        <n v="422240"/>
        <n v="241891"/>
        <n v="55183"/>
        <n v="386056"/>
        <n v="291716"/>
        <n v="478525"/>
        <n v="205099"/>
        <n v="96494"/>
        <n v="100232"/>
        <n v="482253"/>
        <n v="296447"/>
        <n v="150940"/>
        <n v="242425"/>
        <n v="110323"/>
        <n v="477456"/>
        <n v="260988"/>
        <n v="154782"/>
        <n v="225119"/>
        <n v="165763"/>
        <n v="254979"/>
        <n v="94898"/>
        <n v="202087"/>
        <n v="287102"/>
        <n v="104740"/>
        <n v="135808"/>
        <n v="180257"/>
        <n v="463117"/>
        <n v="262338"/>
        <n v="187602"/>
        <n v="148985"/>
        <n v="430106"/>
        <n v="146544"/>
        <n v="185197"/>
        <n v="398976"/>
        <n v="484086"/>
        <n v="240916"/>
        <n v="406066"/>
        <n v="207106"/>
        <n v="474377"/>
        <n v="293375"/>
        <n v="409428"/>
        <n v="119541"/>
        <n v="303809"/>
        <n v="347970"/>
        <n v="331333"/>
        <n v="290054"/>
        <n v="182043"/>
        <n v="242552"/>
        <n v="238471"/>
        <n v="118788"/>
        <n v="403805"/>
        <n v="378863"/>
        <n v="368715"/>
        <n v="271089"/>
        <n v="431915"/>
        <n v="383197"/>
        <n v="224932"/>
        <n v="356322"/>
        <n v="136117"/>
        <n v="122606"/>
        <n v="256796"/>
        <n v="204773"/>
        <n v="296380"/>
        <n v="94627"/>
        <n v="144600"/>
        <n v="298551"/>
        <n v="233403"/>
        <n v="229797"/>
        <n v="397516"/>
        <n v="205352"/>
        <n v="160809"/>
        <n v="178712"/>
        <n v="336724"/>
        <n v="85564"/>
        <n v="132601"/>
        <n v="357322"/>
        <n v="156763"/>
        <n v="204013"/>
        <n v="252831"/>
        <n v="361955"/>
        <n v="244416"/>
        <n v="347650"/>
        <n v="378489"/>
        <n v="125662"/>
        <n v="119906"/>
        <n v="318399"/>
        <n v="206557"/>
        <n v="116082"/>
        <n v="452588"/>
        <n v="359914"/>
        <n v="231410"/>
        <n v="261349"/>
        <n v="421430"/>
        <n v="455448"/>
        <n v="159452"/>
        <n v="192892"/>
        <n v="273335"/>
        <n v="151073"/>
        <n v="190026"/>
        <n v="283144"/>
        <n v="289094"/>
        <n v="148632"/>
        <n v="178592"/>
        <n v="196722"/>
        <n v="323212"/>
        <n v="189886"/>
        <n v="145092"/>
        <n v="132061"/>
        <n v="120776"/>
        <n v="328702"/>
        <n v="432032"/>
        <n v="177257"/>
        <n v="593463"/>
        <n v="202125"/>
        <n v="408143"/>
        <n v="193736"/>
        <n v="189365"/>
        <n v="82791"/>
        <n v="311052"/>
        <n v="371011"/>
        <n v="231560"/>
        <n v="231537"/>
        <n v="174634"/>
        <n v="290893"/>
        <n v="332282"/>
        <n v="460490"/>
        <n v="202436"/>
        <n v="292872"/>
        <n v="277243"/>
        <n v="233023"/>
        <n v="155093"/>
        <n v="131284"/>
        <n v="255863"/>
        <n v="433280"/>
        <n v="310746"/>
        <n v="297667"/>
        <n v="193123"/>
        <n v="515889"/>
        <n v="414822"/>
        <n v="380259"/>
        <n v="127566"/>
        <n v="205396"/>
        <n v="274013"/>
        <n v="171956"/>
        <n v="147243"/>
        <n v="220685"/>
        <n v="271753"/>
        <n v="182279"/>
        <n v="307164"/>
        <n v="436738"/>
        <n v="327392"/>
        <n v="177965"/>
        <n v="66641"/>
        <n v="580742"/>
        <n v="73074"/>
        <n v="279969"/>
        <n v="392061"/>
        <n v="221173"/>
        <n v="127993"/>
        <n v="339116"/>
        <n v="190223"/>
        <n v="255846"/>
        <n v="267812"/>
        <n v="341023"/>
        <n v="167681"/>
        <n v="238651"/>
        <n v="68516"/>
        <n v="529549"/>
        <n v="124939"/>
        <n v="197427"/>
        <n v="465669"/>
        <n v="123088"/>
        <n v="337694"/>
        <n v="263626"/>
        <n v="185831"/>
        <n v="277479"/>
        <n v="299443"/>
        <n v="324039"/>
        <n v="197240"/>
        <n v="428140"/>
        <n v="330651"/>
        <n v="235853"/>
        <n v="117383"/>
        <n v="364045"/>
        <n v="233120"/>
        <n v="242683"/>
        <n v="135003"/>
        <n v="423244"/>
        <n v="182529"/>
        <n v="229124"/>
        <n v="265219"/>
        <n v="168771"/>
        <n v="160255"/>
        <n v="378488"/>
        <n v="329338"/>
        <n v="182957"/>
        <n v="288141"/>
        <n v="509196"/>
        <n v="217556"/>
        <n v="390336"/>
        <n v="239809"/>
        <n v="499892"/>
        <n v="203609"/>
        <n v="172175"/>
        <n v="326892"/>
        <n v="480307"/>
        <n v="189465"/>
        <n v="361811"/>
        <n v="162213"/>
        <n v="281572"/>
        <n v="188108"/>
        <n v="385114"/>
        <n v="392756"/>
        <n v="217054"/>
        <n v="131974"/>
        <n v="348257"/>
        <n v="140770"/>
        <n v="104776"/>
        <n v="229916"/>
        <n v="257369"/>
        <n v="203724"/>
        <n v="210122"/>
        <n v="151411"/>
        <n v="137174"/>
        <n v="334350"/>
        <n v="414756"/>
        <n v="210205"/>
        <n v="179495"/>
        <n v="155241"/>
        <n v="216648"/>
        <n v="245563"/>
        <n v="139622"/>
        <n v="239021"/>
        <n v="440183"/>
        <n v="111874"/>
        <n v="163364"/>
        <n v="107265"/>
        <n v="233692"/>
        <n v="85701"/>
        <n v="342020"/>
        <n v="406798"/>
        <n v="424661"/>
        <n v="367353"/>
        <n v="151399"/>
        <n v="225109"/>
        <n v="161975"/>
        <n v="328964"/>
        <n v="264186"/>
        <n v="243929"/>
        <n v="159807"/>
        <n v="458914"/>
        <n v="187170"/>
        <n v="110341"/>
        <n v="58828"/>
        <n v="209309"/>
        <n v="369754"/>
        <n v="334280"/>
        <n v="362573"/>
        <n v="211554"/>
        <n v="174249"/>
        <n v="282625"/>
        <n v="316463"/>
        <n v="378274"/>
        <n v="416333"/>
        <n v="220073"/>
        <n v="245830"/>
        <n v="211162"/>
        <n v="225492"/>
        <n v="326317"/>
        <n v="263718"/>
        <n v="209909"/>
        <n v="183879"/>
        <n v="189590"/>
        <n v="202641"/>
        <n v="430976"/>
        <n v="294971"/>
        <n v="79410"/>
        <n v="331042"/>
        <n v="493106"/>
        <n v="262368"/>
        <n v="237410"/>
        <n v="226204"/>
        <n v="120687"/>
        <n v="72495"/>
        <n v="313979"/>
        <n v="297877"/>
        <n v="376998"/>
        <n v="175868"/>
        <n v="82270"/>
        <n v="145084"/>
        <n v="165231"/>
        <n v="579649"/>
        <n v="143760"/>
        <n v="325731"/>
        <n v="386011"/>
        <n v="195644"/>
        <n v="230853"/>
        <n v="302975"/>
        <n v="379916"/>
        <n v="122836"/>
        <n v="153527"/>
        <n v="524659"/>
        <n v="184515"/>
        <n v="186183"/>
        <n v="181711"/>
        <n v="510647"/>
        <n v="318274"/>
        <n v="138727"/>
        <n v="227005"/>
        <n v="159182"/>
        <n v="71669"/>
        <n v="187823"/>
        <n v="243000"/>
        <n v="162923"/>
        <n v="73906"/>
        <n v="363315"/>
        <n v="226595"/>
        <n v="87239"/>
        <n v="217380"/>
        <n v="161152"/>
        <n v="318792"/>
        <n v="139850"/>
        <n v="207658"/>
        <n v="231673"/>
        <n v="83518"/>
        <n v="516116"/>
        <n v="418515"/>
        <n v="93393"/>
        <n v="214670"/>
        <n v="235036"/>
        <n v="136250"/>
        <n v="152787"/>
        <n v="203550"/>
        <n v="188642"/>
        <n v="509858"/>
        <n v="206505"/>
        <n v="233854"/>
        <n v="250089"/>
        <n v="143907"/>
        <n v="236685"/>
        <n v="191857"/>
        <n v="418004"/>
        <n v="60334"/>
        <n v="225950"/>
        <n v="135574"/>
        <n v="102898"/>
        <n v="171818"/>
        <n v="232692"/>
        <n v="257347"/>
        <n v="194044"/>
        <n v="257890"/>
        <n v="147535"/>
        <n v="253712"/>
        <n v="250455"/>
        <n v="178806"/>
        <n v="169584"/>
        <n v="117864"/>
        <n v="339660"/>
        <n v="290485"/>
        <n v="238460"/>
        <n v="137773"/>
        <n v="310571"/>
        <n v="166249"/>
        <n v="164622"/>
        <n v="361348"/>
        <n v="142140"/>
        <n v="567417"/>
        <n v="199241"/>
        <n v="188158"/>
        <n v="340745"/>
        <n v="324847"/>
        <n v="196431"/>
        <n v="133795"/>
        <n v="231254"/>
        <n v="326767"/>
        <n v="371414"/>
        <n v="418363"/>
        <n v="180140"/>
        <n v="232537"/>
        <n v="271921"/>
        <n v="193158"/>
        <n v="513387"/>
        <n v="164291"/>
        <n v="200762"/>
        <n v="561683"/>
        <n v="457411"/>
        <n v="284800"/>
        <n v="128309"/>
        <n v="225148"/>
        <n v="211454"/>
        <n v="541505"/>
        <n v="95983"/>
        <n v="271180"/>
        <n v="239533"/>
        <n v="302560"/>
        <n v="224513"/>
        <n v="64493"/>
        <n v="254461"/>
        <n v="326556"/>
        <n v="217714"/>
        <n v="275686"/>
        <n v="434485"/>
        <n v="100175"/>
        <n v="127906"/>
        <n v="548827"/>
        <n v="155146"/>
        <n v="245572"/>
        <n v="86949"/>
        <n v="302569"/>
        <n v="274696"/>
        <n v="73660"/>
        <n v="277739"/>
        <n v="71543"/>
        <n v="316085"/>
        <n v="472030"/>
        <n v="102007"/>
        <n v="290840"/>
        <n v="201150"/>
        <n v="200263"/>
        <n v="194751"/>
        <n v="272325"/>
        <n v="326141"/>
        <n v="138209"/>
        <n v="123152"/>
        <n v="259359"/>
        <n v="190503"/>
        <n v="448352"/>
        <n v="489045"/>
        <n v="200060"/>
        <n v="187807"/>
        <n v="412880"/>
        <n v="104731"/>
        <n v="273834"/>
        <n v="174481"/>
        <n v="254157"/>
        <n v="426772"/>
        <n v="320644"/>
        <n v="441394"/>
        <n v="139130"/>
        <n v="181275"/>
        <n v="460909"/>
        <n v="71153"/>
        <n v="131137"/>
        <n v="279002"/>
        <n v="77454"/>
        <n v="145072"/>
        <n v="209352"/>
        <n v="468498"/>
        <n v="313873"/>
        <n v="558551"/>
        <n v="456164"/>
        <n v="337915"/>
        <n v="218651"/>
        <n v="339000"/>
        <n v="469750"/>
        <n v="295317"/>
        <n v="180301"/>
        <n v="110014"/>
        <n v="82006"/>
        <n v="527898"/>
        <n v="215928"/>
        <n v="135228"/>
        <n v="512756"/>
        <n v="218904"/>
        <n v="183066"/>
        <n v="172476"/>
        <n v="178886"/>
        <n v="191565"/>
        <n v="119912"/>
        <n v="325364"/>
        <n v="270825"/>
        <n v="474009"/>
        <n v="269619"/>
        <n v="473943"/>
        <n v="252318"/>
        <n v="213613"/>
        <n v="173382"/>
        <n v="181498"/>
        <n v="419023"/>
        <n v="166977"/>
        <n v="369609"/>
        <n v="182959"/>
        <n v="522091"/>
        <n v="238113"/>
        <n v="170109"/>
        <n v="95104"/>
        <n v="237878"/>
        <n v="523088"/>
        <n v="200046"/>
        <n v="164629"/>
        <n v="193018"/>
        <n v="283199"/>
        <n v="276537"/>
        <n v="383476"/>
        <n v="434663"/>
        <n v="236177"/>
        <n v="164534"/>
        <n v="459423"/>
        <n v="132525"/>
        <n v="123279"/>
        <n v="357905"/>
        <n v="181001"/>
        <n v="375676"/>
        <n v="95179"/>
        <n v="380301"/>
        <n v="65957"/>
        <n v="83043"/>
        <n v="589813"/>
        <n v="92086"/>
        <n v="360615"/>
        <n v="125706"/>
        <n v="257851"/>
        <n v="156821"/>
        <n v="258755"/>
        <n v="90034"/>
        <n v="172070"/>
        <n v="326226"/>
        <n v="454959"/>
        <n v="269995"/>
        <n v="298303"/>
        <n v="117165"/>
        <n v="111578"/>
        <n v="346552"/>
        <n v="475864"/>
        <n v="424346"/>
        <n v="269500"/>
        <n v="431405"/>
        <n v="249240"/>
        <n v="171656"/>
        <n v="329526"/>
        <n v="399930"/>
        <n v="188355"/>
        <n v="147976"/>
        <n v="450947"/>
        <n v="200923"/>
        <n v="202175"/>
        <n v="384317"/>
        <n v="134731"/>
        <n v="389489"/>
        <n v="194944"/>
        <n v="410034"/>
        <n v="293435"/>
        <n v="480693"/>
        <n v="194988"/>
        <n v="197570"/>
        <n v="179285"/>
        <n v="333324"/>
        <n v="536031"/>
        <n v="94492"/>
        <n v="373259"/>
        <n v="116090"/>
        <n v="247981"/>
        <n v="108170"/>
        <n v="357314"/>
        <n v="93909"/>
        <n v="353165"/>
        <n v="442756"/>
        <n v="389363"/>
        <n v="161995"/>
        <n v="493772"/>
        <n v="378941"/>
        <n v="318071"/>
        <n v="301218"/>
        <n v="112053"/>
        <n v="367702"/>
        <n v="102540"/>
        <n v="224183"/>
        <n v="310962"/>
        <n v="190272"/>
        <n v="269382"/>
        <n v="183298"/>
        <n v="129563"/>
        <n v="283389"/>
        <n v="510821"/>
        <n v="258598"/>
        <n v="120510"/>
        <n v="210500"/>
        <n v="193920"/>
        <n v="104071"/>
        <n v="263220"/>
        <n v="183151"/>
        <n v="363253"/>
        <n v="248954"/>
        <n v="76981"/>
        <n v="553013"/>
        <n v="262864"/>
        <n v="283190"/>
        <n v="458283"/>
        <n v="269050"/>
        <n v="468250"/>
        <n v="106657"/>
        <n v="543515"/>
        <n v="489094"/>
        <n v="393074"/>
        <n v="297352"/>
        <n v="82220"/>
        <n v="166207"/>
        <n v="373957"/>
        <n v="395910"/>
        <n v="276522"/>
        <n v="135969"/>
        <n v="382194"/>
        <n v="367844"/>
        <n v="193492"/>
        <n v="303340"/>
        <n v="108977"/>
        <n v="318392"/>
        <n v="364184"/>
        <n v="317327"/>
        <n v="154934"/>
        <n v="277225"/>
        <n v="325500"/>
        <n v="144822"/>
        <n v="158209"/>
        <n v="210031"/>
        <n v="135673"/>
        <n v="151911"/>
        <n v="395711"/>
        <n v="429823"/>
        <n v="345478"/>
        <n v="202875"/>
        <n v="385695"/>
        <n v="123301"/>
        <n v="394268"/>
        <n v="133990"/>
        <n v="259177"/>
        <n v="245500"/>
        <n v="343091"/>
        <n v="299608"/>
        <n v="109343"/>
        <n v="107176"/>
        <n v="290315"/>
        <n v="157911"/>
        <n v="281579"/>
        <n v="398326"/>
        <n v="152664"/>
        <n v="188683"/>
        <n v="108845"/>
        <n v="73508"/>
        <n v="403202"/>
        <n v="295819"/>
        <n v="173525"/>
        <n v="119277"/>
        <n v="91929"/>
        <n v="120050"/>
        <n v="99097"/>
        <n v="236998"/>
        <n v="466688"/>
        <n v="390357"/>
        <n v="145527"/>
        <n v="183246"/>
        <n v="139297"/>
        <n v="254829"/>
        <n v="325187"/>
        <n v="295610"/>
        <n v="317541"/>
        <n v="258944"/>
        <n v="308409"/>
        <n v="227380"/>
        <n v="256871"/>
        <n v="287671"/>
        <n v="368149"/>
        <n v="160654"/>
        <n v="204104"/>
        <n v="218659"/>
        <n v="214463"/>
        <n v="497886"/>
        <n v="426936"/>
        <n v="160523"/>
        <n v="254974"/>
        <n v="357047"/>
        <n v="336425"/>
        <n v="255613"/>
        <n v="227343"/>
        <n v="123146"/>
        <n v="299132"/>
        <n v="298231"/>
        <n v="396898"/>
        <n v="182997"/>
        <n v="214597"/>
        <n v="414870"/>
        <n v="283197"/>
        <n v="343255"/>
        <n v="391572"/>
        <n v="143740"/>
        <n v="203359"/>
        <n v="139286"/>
        <n v="492331"/>
        <n v="179890"/>
        <n v="265088"/>
        <n v="133906"/>
        <n v="253010"/>
        <n v="434353"/>
        <n v="133821"/>
        <n v="220634"/>
        <n v="150863"/>
        <n v="470164"/>
        <n v="142846"/>
        <n v="138115"/>
        <n v="385298"/>
        <n v="212845"/>
        <n v="277744"/>
        <n v="319399"/>
        <n v="279960"/>
        <n v="352662"/>
        <n v="62954"/>
        <n v="447924"/>
        <n v="237201"/>
        <n v="233470"/>
        <n v="273976"/>
        <n v="178876"/>
        <n v="149816"/>
        <n v="133763"/>
        <n v="304984"/>
        <n v="479289"/>
        <n v="529269"/>
        <n v="360537"/>
        <n v="101922"/>
        <n v="58350"/>
        <n v="233148"/>
        <n v="252948"/>
        <n v="231101"/>
        <n v="186433"/>
        <n v="302844"/>
        <n v="334992"/>
        <n v="244550"/>
        <n v="188620"/>
        <n v="336359"/>
        <n v="123422"/>
        <n v="489617"/>
        <n v="156650"/>
        <n v="290480"/>
        <n v="116739"/>
        <n v="559977"/>
        <n v="484314"/>
        <n v="303069"/>
        <n v="212944"/>
        <n v="250503"/>
        <n v="296994"/>
        <n v="80707"/>
        <n v="206319"/>
        <n v="228994"/>
        <n v="168440"/>
        <n v="114057"/>
        <n v="137691"/>
        <n v="256891"/>
        <n v="183350"/>
        <n v="335227"/>
        <n v="74948"/>
        <n v="86027"/>
        <n v="357210"/>
        <n v="456161"/>
        <n v="226781"/>
        <n v="205920"/>
        <n v="137180"/>
        <n v="242563"/>
        <n v="77986"/>
        <n v="566718"/>
        <n v="333206"/>
        <n v="373709"/>
        <n v="253913"/>
        <n v="194973"/>
        <n v="293946"/>
        <n v="380408"/>
        <n v="362433"/>
        <n v="281025"/>
        <n v="181380"/>
        <n v="92566"/>
        <n v="414875"/>
        <n v="80895"/>
        <n v="346654"/>
        <n v="261928"/>
        <n v="154672"/>
        <n v="99584"/>
        <n v="261663"/>
        <n v="130317"/>
        <n v="316654"/>
        <n v="492266"/>
        <n v="409272"/>
        <n v="376311"/>
        <n v="172935"/>
        <n v="399636"/>
        <n v="507269"/>
        <n v="268121"/>
        <n v="188949"/>
        <n v="167862"/>
        <n v="301075"/>
        <n v="228313"/>
        <n v="159664"/>
        <n v="273483"/>
        <n v="177654"/>
        <n v="219848"/>
        <n v="175989"/>
        <n v="184679"/>
        <n v="425237"/>
        <n v="320856"/>
        <n v="293439"/>
        <n v="194091"/>
        <n v="213651"/>
        <n v="315280"/>
        <n v="490942"/>
        <n v="232873"/>
        <n v="346679"/>
        <n v="135436"/>
        <n v="190539"/>
        <n v="239854"/>
        <n v="295415"/>
        <n v="300474"/>
        <n v="150474"/>
        <n v="391823"/>
        <n v="298642"/>
        <n v="150590"/>
        <n v="327949"/>
        <n v="230350"/>
        <n v="132647"/>
        <n v="435281"/>
        <n v="213791"/>
        <n v="261341"/>
        <n v="250102"/>
        <n v="89432"/>
        <n v="374873"/>
        <n v="292866"/>
        <n v="286503"/>
        <n v="177459"/>
        <n v="74622"/>
        <n v="286543"/>
        <n v="393986"/>
        <n v="440594"/>
        <n v="323903"/>
        <n v="165522"/>
        <n v="231783"/>
        <n v="312206"/>
        <n v="359798"/>
        <n v="199880"/>
        <n v="107802"/>
        <n v="231403"/>
        <n v="367936"/>
        <n v="167266"/>
        <n v="257495"/>
        <n v="262008"/>
        <n v="219427"/>
        <n v="230032"/>
        <n v="174913"/>
        <n v="215560"/>
        <n v="114833"/>
        <n v="397596"/>
        <n v="299310"/>
        <n v="312314"/>
        <n v="482869"/>
        <n v="327331"/>
        <n v="169946"/>
        <n v="142328"/>
        <n v="173243"/>
        <n v="413741"/>
        <n v="95624"/>
        <n v="353635"/>
        <n v="171216"/>
        <n v="236520"/>
        <n v="96200"/>
        <n v="72906"/>
        <n v="130858"/>
        <n v="86778"/>
        <n v="188871"/>
        <n v="416704"/>
        <n v="140919"/>
        <n v="359636"/>
        <n v="440971"/>
        <n v="184566"/>
        <n v="169663"/>
        <n v="242496"/>
        <n v="132314"/>
        <n v="155651"/>
        <n v="140644"/>
        <n v="310887"/>
        <n v="363866"/>
        <n v="179440"/>
        <n v="144578"/>
        <n v="344089"/>
        <n v="288133"/>
        <n v="321090"/>
        <n v="347676"/>
        <n v="296583"/>
        <n v="227623"/>
        <n v="88823"/>
        <n v="111695"/>
        <n v="144335"/>
        <n v="197646"/>
        <n v="108609"/>
        <n v="142315"/>
        <n v="310269"/>
        <n v="145868"/>
        <n v="120545"/>
        <n v="258627"/>
        <n v="489974"/>
        <n v="270981"/>
        <n v="514605"/>
        <n v="243450"/>
        <n v="276399"/>
        <n v="126324"/>
        <n v="182445"/>
        <n v="230388"/>
        <n v="232188"/>
        <n v="147316"/>
        <n v="176253"/>
        <n v="561681"/>
        <n v="287314"/>
        <n v="172724"/>
        <n v="418513"/>
        <n v="218498"/>
        <n v="198497"/>
        <n v="345876"/>
        <n v="227215"/>
        <n v="126050"/>
        <n v="400839"/>
        <n v="216536"/>
        <n v="269936"/>
        <n v="387189"/>
        <n v="329513"/>
        <n v="571482"/>
        <n v="373272"/>
        <n v="314896"/>
        <n v="259259"/>
        <n v="123042"/>
        <n v="159944"/>
        <n v="437565"/>
        <n v="424806"/>
        <n v="149521"/>
        <n v="451701"/>
        <n v="240450"/>
        <n v="395285"/>
        <n v="292711"/>
        <n v="149234"/>
        <n v="393141"/>
        <n v="122864"/>
        <n v="174528"/>
        <n v="521795"/>
        <n v="91882"/>
        <n v="109630"/>
        <n v="506910"/>
        <n v="452017"/>
        <n v="351891"/>
        <n v="197896"/>
        <n v="247027"/>
        <n v="186651"/>
        <n v="203878"/>
        <n v="397527"/>
        <n v="264280"/>
        <n v="113332"/>
        <n v="425846"/>
        <n v="344839"/>
        <n v="320700"/>
        <n v="69635"/>
        <n v="128007"/>
        <n v="96177"/>
        <n v="192874"/>
        <n v="525635"/>
        <n v="275393"/>
        <n v="228306"/>
        <n v="238544"/>
        <n v="265532"/>
        <n v="213020"/>
        <n v="210021"/>
        <n v="294092"/>
        <n v="203707"/>
        <n v="256302"/>
        <n v="146836"/>
        <n v="221438"/>
        <n v="276836"/>
        <n v="160310"/>
        <n v="274002"/>
        <n v="254539"/>
        <n v="179766"/>
        <n v="420658"/>
        <n v="397379"/>
        <n v="229113"/>
        <n v="324283"/>
        <n v="88710"/>
        <n v="290129"/>
        <n v="496477"/>
        <n v="194314"/>
        <n v="81372"/>
        <n v="397151"/>
        <n v="123508"/>
        <n v="306867"/>
        <n v="138343"/>
        <n v="255812"/>
        <n v="562235"/>
        <n v="190786"/>
        <n v="312216"/>
        <n v="278679"/>
        <n v="232100"/>
        <n v="105610"/>
        <n v="291547"/>
        <n v="229527"/>
        <n v="165262"/>
        <n v="319015"/>
        <n v="210494"/>
        <n v="155326"/>
        <n v="196542"/>
        <n v="192121"/>
        <n v="412829"/>
        <n v="132788"/>
        <n v="346667"/>
        <n v="186930"/>
        <n v="257605"/>
        <n v="379572"/>
        <n v="121478"/>
        <n v="94257"/>
        <n v="125269"/>
        <n v="132320"/>
        <n v="395525"/>
        <n v="117412"/>
        <n v="429993"/>
        <n v="344275"/>
        <n v="288944"/>
        <n v="362755"/>
        <n v="186799"/>
        <n v="144105"/>
        <n v="202905"/>
        <n v="124807"/>
        <n v="452961"/>
        <n v="153626"/>
        <n v="359427"/>
        <n v="243864"/>
        <n v="57648"/>
        <n v="228576"/>
        <n v="245063"/>
        <n v="131913"/>
        <n v="187634"/>
        <n v="126987"/>
        <n v="426232"/>
        <n v="274241"/>
        <n v="225105"/>
        <n v="176492"/>
        <n v="224175"/>
        <n v="234592"/>
        <n v="321238"/>
        <n v="227474"/>
        <n v="165944"/>
        <n v="232800"/>
        <n v="113087"/>
        <n v="344629"/>
        <n v="225767"/>
        <n v="378463"/>
        <n v="293318"/>
        <n v="399231"/>
        <n v="365056"/>
        <n v="449684"/>
        <n v="338807"/>
        <n v="121327"/>
        <n v="370380"/>
        <n v="97585"/>
        <n v="184766"/>
        <n v="259160"/>
        <n v="146722"/>
        <n v="277983"/>
        <n v="121570"/>
        <n v="548251"/>
        <n v="227809"/>
        <n v="113737"/>
        <n v="257987"/>
        <n v="522444"/>
        <n v="179202"/>
        <n v="276689"/>
        <n v="142782"/>
        <n v="252323"/>
        <n v="206009"/>
        <n v="220597"/>
        <n v="409031"/>
        <n v="195176"/>
        <n v="170371"/>
        <n v="203901"/>
        <n v="298284"/>
        <n v="228613"/>
        <n v="98171"/>
        <n v="231843"/>
        <n v="289132"/>
        <n v="376536"/>
        <n v="282576"/>
        <n v="367201"/>
        <n v="131020"/>
        <n v="280031"/>
        <n v="189956"/>
        <n v="445251"/>
        <n v="160762"/>
        <n v="188284"/>
        <n v="58267"/>
        <n v="247031"/>
        <n v="81128"/>
        <n v="96166"/>
        <n v="288840"/>
        <n v="252458"/>
        <n v="425565"/>
        <n v="373064"/>
        <n v="128139"/>
        <n v="308488"/>
        <n v="550371"/>
        <n v="237146"/>
        <n v="239690"/>
        <n v="191742"/>
        <n v="338643"/>
        <n v="212439"/>
        <n v="95510"/>
        <n v="283413"/>
        <n v="57334"/>
        <n v="151454"/>
        <n v="204112"/>
        <n v="404775"/>
        <n v="386585"/>
        <n v="201853"/>
        <n v="121364"/>
        <n v="294568"/>
        <n v="82714"/>
        <n v="285766"/>
        <n v="433451"/>
        <n v="191407"/>
        <n v="366317"/>
        <n v="347873"/>
        <n v="258577"/>
        <n v="114407"/>
        <n v="169107"/>
        <n v="216334"/>
        <n v="440897"/>
        <n v="102616"/>
        <n v="181689"/>
        <n v="298465"/>
        <n v="424195"/>
        <n v="208557"/>
        <n v="127809"/>
        <n v="240921"/>
        <n v="471163"/>
        <n v="380394"/>
        <n v="266976"/>
        <n v="117694"/>
        <n v="116035"/>
        <n v="148899"/>
        <n v="433426"/>
        <n v="202919"/>
        <n v="402394"/>
        <n v="555421"/>
        <n v="475742"/>
        <n v="135791"/>
        <n v="298809"/>
        <n v="199842"/>
        <n v="414863"/>
        <n v="160272"/>
        <n v="341377"/>
        <n v="480317"/>
        <n v="410247"/>
        <n v="310410"/>
        <n v="114717"/>
        <n v="348881"/>
        <n v="167020"/>
        <n v="477490"/>
        <n v="81399"/>
        <n v="205983"/>
        <n v="58859"/>
        <n v="226683"/>
        <n v="429591"/>
        <n v="472290"/>
        <n v="315365"/>
        <n v="217317"/>
        <n v="120543"/>
        <n v="465738"/>
        <n v="173940"/>
        <n v="319363"/>
        <n v="508901"/>
        <n v="373530"/>
        <n v="98963"/>
        <n v="511746"/>
        <n v="87925"/>
        <n v="130819"/>
        <n v="355337"/>
        <n v="161912"/>
        <n v="370675"/>
        <n v="163142"/>
        <n v="70131"/>
        <n v="400542"/>
        <n v="160536"/>
        <n v="490614"/>
        <n v="528346"/>
        <n v="209742"/>
        <n v="144374"/>
        <n v="264992"/>
        <n v="449049"/>
        <n v="134748"/>
        <n v="90513"/>
        <n v="175561"/>
        <n v="116616"/>
        <n v="396104"/>
        <n v="105423"/>
        <n v="240353"/>
        <n v="263684"/>
        <n v="204627"/>
        <n v="120921"/>
        <n v="154663"/>
        <n v="521537"/>
        <n v="136530"/>
        <n v="356500"/>
        <n v="343195"/>
        <n v="241492"/>
        <n v="333221"/>
        <n v="144845"/>
        <n v="301396"/>
        <n v="549973"/>
        <n v="270933"/>
        <n v="288881"/>
        <n v="427936"/>
        <n v="293556"/>
        <n v="220963"/>
        <n v="167658"/>
        <n v="102507"/>
        <n v="274448"/>
        <n v="299583"/>
        <n v="307984"/>
        <n v="195574"/>
        <n v="240168"/>
        <n v="313360"/>
        <n v="311594"/>
        <n v="77812"/>
        <n v="155300"/>
        <n v="377009"/>
        <n v="227192"/>
        <n v="294772"/>
        <n v="151072"/>
        <n v="304204"/>
        <n v="145404"/>
        <n v="295115"/>
        <n v="70632"/>
        <n v="101071"/>
        <n v="275730"/>
        <n v="329604"/>
        <n v="297775"/>
        <n v="244366"/>
        <n v="124623"/>
        <n v="331498"/>
        <n v="65241"/>
        <n v="196704"/>
        <n v="370824"/>
        <n v="482809"/>
        <n v="307848"/>
        <n v="209289"/>
        <n v="384571"/>
        <n v="185829"/>
        <n v="202930"/>
        <n v="438540"/>
        <n v="194837"/>
        <n v="165993"/>
        <n v="395323"/>
        <n v="93792"/>
        <n v="127685"/>
        <n v="63922"/>
        <n v="185689"/>
        <n v="171571"/>
        <n v="233122"/>
        <n v="211628"/>
        <n v="278304"/>
        <n v="140748"/>
        <n v="523842"/>
        <n v="323542"/>
        <n v="211485"/>
        <n v="204310"/>
        <n v="224221"/>
        <n v="582012"/>
        <n v="284319"/>
        <n v="573118"/>
        <n v="471373"/>
        <n v="341409"/>
        <n v="358087"/>
        <n v="134035"/>
        <n v="432931"/>
        <n v="119525"/>
        <n v="160656"/>
        <n v="263808"/>
        <n v="210075"/>
        <n v="338849"/>
        <n v="193998"/>
        <n v="358654"/>
        <n v="177753"/>
        <n v="113205"/>
        <n v="116638"/>
        <n v="531055"/>
        <n v="407589"/>
        <n v="228606"/>
        <n v="332009"/>
        <n v="276396"/>
        <n v="279299"/>
        <n v="125257"/>
        <n v="89748"/>
        <n v="321010"/>
        <n v="246264"/>
        <n v="181350"/>
        <n v="360619"/>
        <n v="120697"/>
        <n v="151433"/>
        <n v="336952"/>
        <n v="106425"/>
        <n v="277783"/>
        <n v="258121"/>
        <n v="246346"/>
        <n v="282604"/>
        <n v="104881"/>
        <n v="280517"/>
        <n v="147567"/>
        <n v="176428"/>
        <n v="79300"/>
        <n v="112546"/>
        <n v="193602"/>
        <n v="217350"/>
        <n v="155493"/>
        <n v="170367"/>
        <n v="571765"/>
        <n v="209262"/>
        <n v="256864"/>
        <n v="311818"/>
        <n v="302820"/>
        <n v="433409"/>
        <n v="166376"/>
        <n v="177737"/>
        <n v="233071"/>
        <n v="448412"/>
        <n v="406142"/>
        <n v="318860"/>
        <n v="123380"/>
        <n v="221274"/>
        <n v="153224"/>
        <n v="297976"/>
        <n v="499753"/>
        <n v="545542"/>
        <n v="151985"/>
        <n v="202622"/>
        <n v="264317"/>
        <n v="138124"/>
        <n v="310220"/>
        <n v="540803"/>
        <n v="195808"/>
        <n v="87564"/>
        <n v="229676"/>
        <n v="306017"/>
        <n v="462299"/>
        <n v="343347"/>
        <n v="222314"/>
        <n v="131073"/>
        <n v="150022"/>
        <n v="315894"/>
        <n v="164894"/>
        <n v="263766"/>
        <n v="297468"/>
        <n v="351464"/>
        <n v="260426"/>
        <n v="457966"/>
        <n v="151822"/>
        <n v="235143"/>
        <n v="129698"/>
        <n v="105691"/>
        <n v="194757"/>
        <n v="194439"/>
        <n v="159773"/>
        <n v="178080"/>
        <n v="269580"/>
        <n v="249050"/>
        <n v="271128"/>
        <n v="118520"/>
        <n v="198104"/>
        <n v="130741"/>
        <n v="345450"/>
        <n v="574302"/>
        <n v="276899"/>
        <n v="281521"/>
        <n v="121874"/>
        <n v="91197"/>
        <n v="112431"/>
        <n v="353233"/>
        <n v="88923"/>
        <n v="398088"/>
        <n v="276091"/>
        <n v="441937"/>
        <n v="144118"/>
        <n v="202647"/>
        <n v="313582"/>
        <n v="142581"/>
        <n v="401749"/>
        <n v="104749"/>
        <n v="321707"/>
        <n v="282907"/>
        <n v="437703"/>
        <n v="297530"/>
        <n v="494058"/>
        <n v="75482"/>
        <n v="497142"/>
        <n v="244238"/>
        <n v="407735"/>
        <n v="215035"/>
        <n v="150293"/>
        <n v="102997"/>
        <n v="145916"/>
        <n v="76206"/>
        <n v="445653"/>
        <n v="152057"/>
        <n v="246037"/>
        <n v="138878"/>
        <n v="206483"/>
        <n v="77526"/>
        <n v="149779"/>
        <n v="118140"/>
        <n v="342109"/>
        <n v="427429"/>
        <n v="309000"/>
        <n v="364526"/>
        <n v="262700"/>
        <n v="113221"/>
        <n v="353662"/>
        <n v="437493"/>
        <n v="268656"/>
        <n v="71155"/>
        <n v="169108"/>
        <n v="168524"/>
        <n v="280380"/>
        <n v="179465"/>
        <n v="224287"/>
        <n v="134232"/>
        <n v="388793"/>
        <n v="86570"/>
        <n v="279791"/>
        <n v="304472"/>
        <n v="460402"/>
        <n v="320253"/>
        <n v="211882"/>
        <n v="136477"/>
        <n v="106459"/>
        <n v="535014"/>
        <n v="265337"/>
        <n v="247066"/>
        <n v="205070"/>
        <n v="236839"/>
        <n v="418299"/>
        <n v="94277"/>
        <n v="193034"/>
        <n v="407810"/>
        <n v="255649"/>
        <n v="221692"/>
        <n v="238035"/>
        <n v="212366"/>
        <n v="175099"/>
        <n v="195000"/>
        <n v="504436"/>
        <n v="293452"/>
        <n v="161323"/>
        <n v="275282"/>
        <n v="441826"/>
        <n v="225674"/>
        <n v="132710"/>
        <n v="391499"/>
        <n v="206791"/>
        <n v="235486"/>
        <n v="382860"/>
        <n v="494399"/>
        <n v="362269"/>
        <n v="271835"/>
        <n v="224075"/>
        <n v="268415"/>
        <n v="217519"/>
        <n v="325490"/>
        <n v="457076"/>
        <n v="331189"/>
        <n v="212732"/>
        <n v="293738"/>
        <n v="227822"/>
        <n v="108199"/>
        <n v="188532"/>
        <n v="250481"/>
        <n v="155252"/>
        <n v="79193"/>
        <n v="313028"/>
        <n v="114013"/>
        <n v="89414"/>
        <n v="297501"/>
        <n v="253168"/>
        <n v="513902"/>
        <n v="94510"/>
        <n v="267480"/>
        <n v="171947"/>
        <n v="377797"/>
        <n v="240818"/>
        <n v="510664"/>
        <n v="182530"/>
        <n v="233995"/>
        <n v="189090"/>
        <n v="230381"/>
        <n v="278897"/>
        <n v="415567"/>
        <n v="230957"/>
        <n v="93897"/>
        <n v="115801"/>
        <n v="306686"/>
        <n v="343586"/>
        <n v="150499"/>
        <n v="126979"/>
        <n v="437770"/>
        <n v="266384"/>
        <n v="183598"/>
        <n v="209396"/>
        <n v="462531"/>
        <n v="311219"/>
        <n v="107710"/>
        <n v="220827"/>
        <n v="340190"/>
        <n v="541646"/>
        <n v="224110"/>
        <n v="231190"/>
        <n v="205630"/>
        <n v="102854"/>
        <n v="115807"/>
        <n v="383789"/>
        <n v="138620"/>
        <n v="160620"/>
        <n v="347712"/>
        <n v="165633"/>
        <n v="225260"/>
        <n v="164464"/>
        <n v="440502"/>
        <n v="111159"/>
        <n v="117464"/>
        <n v="258661"/>
        <n v="234248"/>
        <n v="276102"/>
        <n v="202227"/>
        <n v="235935"/>
        <n v="100192"/>
        <n v="326873"/>
        <n v="343888"/>
        <n v="289916"/>
        <n v="383554"/>
        <n v="423072"/>
        <n v="147763"/>
        <n v="157901"/>
        <n v="284260"/>
        <n v="289541"/>
        <n v="443701"/>
        <n v="241078"/>
        <n v="505694"/>
        <n v="178862"/>
        <n v="245056"/>
        <n v="424933"/>
        <n v="137543"/>
        <n v="335586"/>
        <n v="370305"/>
        <n v="268948"/>
        <n v="391839"/>
        <n v="407398"/>
        <n v="187263"/>
        <n v="307961"/>
        <n v="371901"/>
        <n v="449241"/>
        <n v="246071"/>
        <n v="217094"/>
        <n v="249428"/>
        <n v="389664"/>
        <n v="274138"/>
        <n v="265465"/>
        <n v="374459"/>
        <n v="131594"/>
        <n v="209067"/>
        <n v="295654"/>
        <n v="179843"/>
        <n v="80703"/>
        <n v="223763"/>
        <n v="352398"/>
        <n v="426965"/>
        <n v="297329"/>
        <n v="171694"/>
        <n v="249076"/>
        <n v="252206"/>
        <n v="83956"/>
        <n v="241490"/>
        <n v="261548"/>
        <n v="325279"/>
        <n v="273554"/>
        <n v="125160"/>
        <n v="267413"/>
        <n v="305973"/>
        <n v="259343"/>
        <n v="175546"/>
        <n v="366636"/>
        <n v="410915"/>
        <n v="305184"/>
        <n v="105715"/>
        <n v="457616"/>
        <n v="406558"/>
        <n v="317513"/>
        <n v="187361"/>
        <n v="355205"/>
        <n v="154890"/>
        <n v="127336"/>
        <n v="289590"/>
        <n v="157033"/>
        <n v="374548"/>
        <n v="393239"/>
        <n v="208382"/>
        <n v="166411"/>
        <n v="387934"/>
        <n v="333102"/>
        <n v="114176"/>
        <n v="344341"/>
        <n v="217152"/>
        <n v="349711"/>
        <n v="181390"/>
        <n v="322506"/>
        <n v="327896"/>
        <n v="520095"/>
        <n v="504328"/>
        <n v="147672"/>
        <n v="396958"/>
        <n v="279535"/>
        <n v="98819"/>
        <n v="408776"/>
        <n v="162695"/>
        <n v="191509"/>
        <n v="152297"/>
        <n v="243591"/>
        <n v="110111"/>
        <n v="151820"/>
        <n v="137209"/>
        <n v="78861"/>
        <n v="211673"/>
        <n v="230720"/>
        <n v="225694"/>
        <n v="233321"/>
        <n v="276948"/>
        <n v="119601"/>
        <n v="207070"/>
        <n v="453501"/>
        <n v="519619"/>
        <n v="345504"/>
        <n v="284750"/>
        <n v="449009"/>
        <n v="102314"/>
        <n v="304004"/>
        <n v="85516"/>
        <n v="199539"/>
        <n v="350933"/>
        <n v="155220"/>
        <n v="143957"/>
        <n v="362361"/>
        <n v="243881"/>
        <n v="559199"/>
        <n v="326794"/>
        <n v="89891"/>
        <n v="288118"/>
        <n v="378877"/>
        <n v="448125"/>
        <n v="302629"/>
        <n v="360803"/>
        <n v="279542"/>
        <n v="416507"/>
        <n v="323106"/>
        <n v="100381"/>
        <n v="141469"/>
        <n v="191207"/>
        <n v="81550"/>
        <n v="277397"/>
        <n v="488097"/>
        <n v="257262"/>
        <n v="197224"/>
        <n v="372689"/>
        <n v="153712"/>
        <n v="206205"/>
        <n v="502936"/>
        <n v="253453"/>
        <n v="250816"/>
        <n v="300562"/>
        <n v="137218"/>
        <n v="270790"/>
        <n v="207699"/>
        <n v="149014"/>
        <n v="299485"/>
        <n v="102023"/>
        <n v="84130"/>
        <n v="80086"/>
        <n v="163243"/>
        <n v="145987"/>
        <n v="69331"/>
        <n v="257288"/>
        <n v="242485"/>
        <n v="198264"/>
        <n v="78169"/>
        <n v="147637"/>
        <n v="296879"/>
        <n v="248234"/>
        <n v="151396"/>
        <n v="230167"/>
        <n v="103287"/>
        <n v="338719"/>
        <n v="475967"/>
        <n v="339578"/>
        <n v="240542"/>
        <n v="394485"/>
        <n v="448837"/>
        <n v="210220"/>
        <n v="241301"/>
        <n v="162267"/>
        <n v="243432"/>
        <n v="284683"/>
        <n v="207042"/>
        <n v="363810"/>
        <n v="279504"/>
        <n v="332158"/>
        <n v="177179"/>
        <n v="165334"/>
        <n v="219722"/>
        <n v="488386"/>
        <n v="231310"/>
        <n v="423107"/>
        <n v="114721"/>
        <n v="263906"/>
        <n v="233512"/>
        <n v="260364"/>
        <n v="461519"/>
        <n v="318238"/>
        <n v="495999"/>
        <n v="172358"/>
        <n v="229842"/>
        <n v="93438"/>
        <n v="102330"/>
        <n v="74362"/>
        <n v="259562"/>
        <n v="293436"/>
        <n v="192435"/>
        <n v="388621"/>
        <n v="122082"/>
        <n v="441018"/>
        <n v="290487"/>
        <n v="129481"/>
        <n v="447084"/>
        <n v="382204"/>
        <n v="223066"/>
        <n v="413088"/>
        <n v="160673"/>
        <n v="127742"/>
        <n v="200288"/>
        <n v="328253"/>
        <n v="175932"/>
        <n v="148715"/>
        <n v="250719"/>
        <n v="331353"/>
        <n v="338790"/>
        <n v="77337"/>
        <n v="137829"/>
        <n v="247629"/>
        <n v="413676"/>
        <n v="317332"/>
        <n v="269819"/>
        <n v="189322"/>
        <n v="221652"/>
        <n v="324059"/>
        <n v="498124"/>
        <n v="96091"/>
        <n v="160753"/>
        <n v="343942"/>
        <n v="148763"/>
        <n v="123072"/>
        <n v="361780"/>
        <n v="318746"/>
        <n v="350609"/>
        <n v="157507"/>
        <n v="110260"/>
        <n v="318997"/>
        <n v="193449"/>
        <n v="81738"/>
        <n v="226103"/>
        <n v="375133"/>
        <n v="405160"/>
        <n v="60560"/>
        <n v="377556"/>
        <n v="243734"/>
        <n v="352028"/>
        <n v="245098"/>
        <n v="141479"/>
        <n v="416928"/>
        <n v="281124"/>
        <n v="357554"/>
        <n v="448267"/>
        <n v="95948"/>
        <n v="109991"/>
        <n v="285256"/>
        <n v="79959"/>
        <n v="190580"/>
        <n v="313669"/>
        <n v="195195"/>
        <n v="72844"/>
        <n v="291095"/>
        <n v="144523"/>
        <n v="140333"/>
        <n v="209903"/>
        <n v="170120"/>
        <n v="398648"/>
        <n v="128652"/>
        <n v="161060"/>
        <n v="263946"/>
        <n v="495299"/>
        <n v="120192"/>
        <n v="162126"/>
        <n v="178185"/>
        <n v="115022"/>
        <n v="223405"/>
        <n v="134788"/>
        <n v="328818"/>
        <n v="234805"/>
        <n v="128409"/>
        <n v="126983"/>
        <n v="110738"/>
        <n v="352374"/>
        <n v="81247"/>
        <n v="258055"/>
        <n v="127347"/>
        <n v="195401"/>
        <n v="182845"/>
        <n v="237817"/>
        <n v="205799"/>
        <n v="426161"/>
        <n v="136764"/>
        <n v="319285"/>
        <n v="203697"/>
        <n v="306382"/>
        <n v="249687"/>
        <n v="130149"/>
        <n v="221996"/>
        <n v="301288"/>
        <n v="292758"/>
        <n v="167517"/>
        <n v="149959"/>
        <n v="177320"/>
        <n v="103271"/>
        <n v="304007"/>
        <n v="109290"/>
        <n v="222412"/>
        <n v="260430"/>
        <n v="144872"/>
        <n v="227014"/>
        <n v="285139"/>
        <n v="187094"/>
        <n v="307696"/>
        <n v="180555"/>
        <n v="576012"/>
        <n v="117992"/>
        <n v="220709"/>
        <n v="419093"/>
        <n v="380989"/>
        <n v="251803"/>
        <n v="380677"/>
        <n v="272262"/>
        <n v="238972"/>
        <n v="245590"/>
        <n v="98120"/>
        <n v="108643"/>
        <n v="262693"/>
        <n v="502553"/>
        <n v="268988"/>
        <n v="348913"/>
        <n v="436094"/>
        <n v="246173"/>
        <n v="100673"/>
        <n v="115356"/>
        <n v="158543"/>
        <n v="274451"/>
        <n v="380893"/>
        <n v="83699"/>
        <n v="271298"/>
        <n v="70287"/>
        <n v="67927"/>
        <n v="418193"/>
        <n v="156741"/>
        <n v="191339"/>
        <n v="316396"/>
        <n v="266500"/>
        <n v="129561"/>
        <n v="193558"/>
        <n v="154405"/>
        <n v="227893"/>
        <n v="327178"/>
        <n v="200798"/>
        <n v="443202"/>
        <n v="335273"/>
        <n v="283053"/>
        <n v="178628"/>
        <n v="318511"/>
        <n v="376770"/>
        <n v="275911"/>
        <n v="534627"/>
        <n v="204487"/>
        <n v="308085"/>
        <n v="386138"/>
        <n v="271541"/>
        <n v="250452"/>
        <n v="312981"/>
        <n v="337050"/>
        <n v="235772"/>
        <n v="500257"/>
        <n v="369916"/>
        <n v="142847"/>
        <n v="208954"/>
        <n v="237668"/>
        <n v="468860"/>
        <n v="200637"/>
        <n v="328470"/>
        <n v="142953"/>
        <n v="249992"/>
        <n v="244168"/>
        <n v="117233"/>
        <n v="291162"/>
        <n v="125760"/>
        <n v="206643"/>
        <n v="137330"/>
        <n v="284315"/>
        <n v="321464"/>
        <n v="172913"/>
        <n v="94834"/>
        <n v="198938"/>
        <n v="287637"/>
        <n v="205645"/>
        <n v="204349"/>
        <n v="386108"/>
        <n v="206130"/>
        <n v="323225"/>
        <n v="258831"/>
        <n v="353663"/>
        <n v="267426"/>
        <n v="489711"/>
        <n v="122229"/>
        <n v="324947"/>
        <n v="324026"/>
        <n v="333049"/>
        <n v="389182"/>
        <n v="172086"/>
        <n v="322559"/>
        <n v="79665"/>
        <n v="333044"/>
        <n v="578491"/>
        <n v="461856"/>
        <n v="442589"/>
        <n v="306893"/>
        <n v="136787"/>
        <n v="369807"/>
        <n v="223993"/>
        <n v="289507"/>
        <n v="270390"/>
        <n v="131074"/>
        <n v="262263"/>
        <n v="223183"/>
        <n v="355682"/>
        <n v="193785"/>
        <n v="86328"/>
        <n v="247134"/>
        <n v="524089"/>
        <n v="365316"/>
        <n v="218078"/>
        <n v="393482"/>
        <n v="209427"/>
        <n v="281410"/>
        <n v="470147"/>
        <n v="222291"/>
        <n v="335434"/>
        <n v="191076"/>
        <n v="343060"/>
        <n v="143137"/>
        <n v="478522"/>
        <n v="115713"/>
        <n v="319446"/>
        <n v="503620"/>
        <n v="224851"/>
        <n v="453664"/>
        <n v="151654"/>
        <n v="217923"/>
        <n v="187725"/>
        <n v="152954"/>
        <n v="105207"/>
        <n v="203312"/>
        <n v="203427"/>
        <n v="229019"/>
        <n v="321480"/>
        <n v="344869"/>
        <n v="283895"/>
        <n v="460357"/>
        <n v="257993"/>
        <n v="129886"/>
        <n v="203332"/>
        <n v="232539"/>
        <n v="177920"/>
        <n v="503626"/>
        <n v="222072"/>
        <n v="243261"/>
        <n v="385135"/>
        <n v="537474"/>
        <n v="101568"/>
        <n v="119445"/>
        <n v="182493"/>
        <n v="502963"/>
        <n v="311907"/>
        <n v="92544"/>
        <n v="123967"/>
        <n v="287663"/>
        <n v="225651"/>
        <n v="324716"/>
        <n v="341908"/>
        <n v="145207"/>
        <n v="367820"/>
        <n v="305428"/>
        <n v="78476"/>
        <n v="112197"/>
        <n v="229700"/>
        <n v="166847"/>
        <n v="349067"/>
        <n v="103485"/>
        <n v="146531"/>
        <n v="94655"/>
        <n v="253250"/>
        <n v="476231"/>
        <n v="484388"/>
        <n v="461306"/>
        <n v="265865"/>
        <n v="546922"/>
        <n v="175616"/>
        <n v="212202"/>
        <n v="447503"/>
        <n v="260546"/>
        <n v="305642"/>
        <n v="365241"/>
        <n v="322175"/>
        <n v="252482"/>
        <n v="369986"/>
        <n v="90230"/>
        <n v="164544"/>
        <n v="119311"/>
        <n v="299845"/>
        <n v="141101"/>
        <n v="209602"/>
        <n v="191972"/>
        <n v="287125"/>
        <n v="424419"/>
        <n v="451131"/>
        <n v="310540"/>
        <n v="305022"/>
        <n v="252007"/>
        <n v="260444"/>
        <n v="451334"/>
        <n v="190676"/>
        <n v="494029"/>
        <n v="353403"/>
        <n v="414146"/>
        <n v="233778"/>
        <n v="169986"/>
        <n v="175809"/>
        <n v="384413"/>
        <n v="232624"/>
        <n v="117212"/>
        <n v="116482"/>
        <n v="500524"/>
        <n v="190451"/>
        <n v="467385"/>
        <n v="241119"/>
        <n v="456512"/>
        <n v="182884"/>
        <n v="146753"/>
        <n v="257345"/>
        <n v="354215"/>
        <n v="492969"/>
        <n v="484043"/>
        <n v="265667"/>
        <n v="399037"/>
        <n v="383765"/>
        <n v="321955"/>
        <n v="326305"/>
        <n v="97098"/>
        <n v="325838"/>
        <n v="254933"/>
        <n v="274858"/>
        <n v="528163"/>
        <n v="344326"/>
        <n v="159010"/>
        <n v="237801"/>
        <n v="389761"/>
        <n v="220441"/>
        <n v="219886"/>
        <n v="229269"/>
        <n v="310133"/>
        <n v="167054"/>
        <n v="133750"/>
        <n v="378895"/>
        <n v="219920"/>
        <n v="126421"/>
        <n v="166261"/>
        <n v="245229"/>
        <n v="480122"/>
        <n v="363952"/>
        <n v="408314"/>
        <n v="294656"/>
        <n v="259131"/>
        <n v="291279"/>
        <n v="316963"/>
        <n v="178341"/>
        <n v="151230"/>
        <n v="220455"/>
        <n v="307720"/>
        <n v="223743"/>
        <n v="252928"/>
        <n v="358003"/>
        <n v="407223"/>
        <n v="216168"/>
        <n v="186039"/>
        <n v="112418"/>
        <n v="363391"/>
        <n v="182849"/>
        <n v="185100"/>
        <n v="89457"/>
        <n v="267025"/>
        <n v="412983"/>
        <n v="220879"/>
        <n v="410651"/>
        <n v="175477"/>
        <n v="268970"/>
        <n v="435712"/>
        <n v="297473"/>
        <n v="93794"/>
        <n v="419309"/>
        <n v="351945"/>
        <n v="251862"/>
        <n v="184394"/>
        <n v="313001"/>
        <n v="245907"/>
        <n v="87378"/>
        <n v="182815"/>
        <n v="183792"/>
        <n v="405593"/>
        <n v="81877"/>
        <n v="148907"/>
        <n v="472132"/>
        <n v="271911"/>
        <n v="113363"/>
        <n v="242702"/>
        <n v="400871"/>
        <n v="353820"/>
        <n v="216291"/>
        <n v="71416"/>
        <n v="186699"/>
        <n v="298620"/>
        <n v="503024"/>
        <n v="315245"/>
        <n v="118468"/>
        <n v="178365"/>
        <n v="300883"/>
        <n v="302367"/>
        <n v="343702"/>
        <n v="128667"/>
        <n v="490329"/>
        <n v="102752"/>
        <n v="174087"/>
        <n v="194057"/>
        <n v="391648"/>
        <n v="208922"/>
        <n v="520223"/>
        <n v="519433"/>
        <n v="335068"/>
        <n v="307352"/>
        <n v="302728"/>
        <n v="239732"/>
        <n v="66956"/>
        <n v="327964"/>
        <n v="171698"/>
        <n v="439674"/>
        <n v="206242"/>
        <n v="137597"/>
        <n v="296164"/>
        <n v="147802"/>
        <n v="376386"/>
        <n v="517286"/>
        <n v="111838"/>
        <n v="266768"/>
        <n v="512676"/>
        <n v="332794"/>
        <n v="222887"/>
        <n v="162604"/>
        <n v="275732"/>
        <n v="95897"/>
        <n v="258429"/>
        <n v="290499"/>
        <n v="150815"/>
        <n v="437213"/>
        <n v="294858"/>
        <n v="244605"/>
        <n v="369546"/>
        <n v="127762"/>
        <n v="90404"/>
        <n v="103833"/>
        <n v="354561"/>
        <n v="234910"/>
        <n v="216093"/>
        <n v="154116"/>
        <n v="307824"/>
        <n v="142386"/>
        <n v="488881"/>
        <n v="245724"/>
        <n v="272225"/>
        <n v="208667"/>
        <n v="351635"/>
        <n v="447385"/>
        <n v="339822"/>
        <n v="103946"/>
        <n v="520934"/>
        <n v="376541"/>
        <n v="302685"/>
        <n v="314219"/>
        <n v="228259"/>
        <n v="163834"/>
        <n v="334057"/>
        <n v="437932"/>
        <n v="448314"/>
        <n v="75628"/>
        <n v="378234"/>
        <n v="462224"/>
        <n v="190612"/>
        <n v="315451"/>
        <n v="361670"/>
        <n v="302806"/>
        <n v="237504"/>
        <n v="289015"/>
        <n v="144071"/>
        <n v="307629"/>
        <n v="252335"/>
        <n v="281344"/>
        <n v="246845"/>
        <n v="477117"/>
        <n v="317084"/>
        <n v="96194"/>
        <n v="239923"/>
        <n v="248643"/>
        <n v="214730"/>
        <n v="397031"/>
        <n v="157619"/>
        <n v="103986"/>
        <n v="267057"/>
        <n v="399187"/>
        <n v="126637"/>
        <n v="156428"/>
        <n v="464343"/>
        <n v="351767"/>
        <n v="142661"/>
        <n v="192452"/>
        <n v="235540"/>
        <n v="318655"/>
        <n v="424976"/>
        <n v="241663"/>
        <n v="62333"/>
        <n v="280615"/>
        <n v="523175"/>
        <n v="79949"/>
        <n v="210037"/>
        <n v="176089"/>
        <n v="219726"/>
        <n v="131359"/>
        <n v="197571"/>
        <n v="264739"/>
        <n v="103848"/>
        <n v="338673"/>
        <n v="240867"/>
        <n v="126739"/>
        <n v="352145"/>
        <n v="431578"/>
        <n v="202169"/>
        <n v="156976"/>
        <n v="252593"/>
        <n v="512907"/>
        <n v="392288"/>
        <n v="298227"/>
        <n v="323760"/>
        <n v="296923"/>
        <n v="394826"/>
        <n v="286426"/>
        <n v="297435"/>
        <n v="337749"/>
        <n v="439149"/>
        <n v="330894"/>
        <n v="302389"/>
        <n v="468160"/>
        <n v="154609"/>
        <n v="162922"/>
        <n v="357041"/>
        <n v="370571"/>
        <n v="238377"/>
        <n v="343856"/>
        <n v="157914"/>
        <n v="190058"/>
        <n v="279598"/>
        <n v="436623"/>
        <n v="115071"/>
        <n v="131123"/>
        <n v="229887"/>
        <n v="96345"/>
        <n v="126901"/>
        <n v="177968"/>
        <n v="83928"/>
        <n v="188699"/>
        <n v="210919"/>
        <n v="159381"/>
        <n v="246463"/>
        <n v="307534"/>
        <n v="402831"/>
        <n v="395940"/>
        <n v="335325"/>
        <n v="330023"/>
        <n v="358461"/>
        <n v="174032"/>
        <n v="345674"/>
        <n v="307876"/>
        <n v="322829"/>
        <n v="308211"/>
        <n v="480628"/>
        <n v="186121"/>
        <n v="85962"/>
        <n v="334639"/>
        <n v="423213"/>
        <n v="222041"/>
        <n v="185347"/>
        <n v="499862"/>
        <n v="435103"/>
        <n v="171158"/>
        <n v="132977"/>
        <n v="262098"/>
        <n v="273585"/>
        <n v="287095"/>
        <n v="299102"/>
        <n v="355097"/>
        <n v="179829"/>
        <n v="266033"/>
        <n v="209523"/>
        <n v="302268"/>
        <n v="183540"/>
        <n v="308010"/>
        <n v="438703"/>
        <n v="334500"/>
        <n v="469423"/>
        <n v="238821"/>
        <n v="187798"/>
        <n v="135317"/>
        <n v="400707"/>
        <n v="129662"/>
        <n v="106738"/>
        <n v="85749"/>
        <n v="276214"/>
        <n v="272742"/>
        <n v="243673"/>
        <n v="266920"/>
        <n v="178257"/>
        <n v="325442"/>
        <n v="397792"/>
        <n v="392167"/>
        <n v="228118"/>
        <n v="103592"/>
        <n v="172350"/>
        <n v="417914"/>
        <n v="275032"/>
        <n v="262449"/>
        <n v="141347"/>
        <n v="117632"/>
        <n v="301710"/>
        <n v="252285"/>
        <n v="244788"/>
        <n v="131589"/>
        <n v="289173"/>
        <n v="234943"/>
        <n v="279446"/>
        <n v="374631"/>
        <n v="127595"/>
        <n v="158659"/>
        <n v="458758"/>
        <n v="94986"/>
        <n v="170524"/>
        <n v="245456"/>
        <n v="503541"/>
        <n v="361697"/>
        <n v="320404"/>
        <n v="158237"/>
        <n v="130226"/>
        <n v="197299"/>
        <n v="90604"/>
        <n v="281329"/>
        <n v="377239"/>
        <n v="113655"/>
        <n v="421744"/>
        <n v="213849"/>
        <n v="180566"/>
        <n v="340144"/>
        <n v="308590"/>
        <n v="150098"/>
        <n v="166509"/>
        <n v="417174"/>
        <n v="86815"/>
        <n v="133392"/>
        <n v="254363"/>
        <n v="282770"/>
        <n v="180834"/>
        <n v="162083"/>
        <n v="134209"/>
        <n v="486591"/>
        <n v="266820"/>
        <n v="433158"/>
        <n v="297752"/>
        <n v="338278"/>
        <n v="199945"/>
        <n v="182092"/>
        <n v="248556"/>
        <n v="178360"/>
        <n v="307785"/>
        <n v="267729"/>
        <n v="194790"/>
        <n v="195652"/>
        <n v="355798"/>
        <n v="63272"/>
        <n v="284858"/>
        <n v="239817"/>
        <n v="198188"/>
        <n v="195976"/>
        <n v="263126"/>
        <n v="274679"/>
        <n v="287593"/>
        <n v="251802"/>
        <n v="212938"/>
        <n v="67734"/>
        <n v="328911"/>
        <n v="156590"/>
        <n v="219320"/>
        <n v="105911"/>
        <n v="336188"/>
        <n v="191544"/>
        <n v="316835"/>
        <n v="273357"/>
        <n v="373466"/>
        <n v="198671"/>
        <n v="262857"/>
        <n v="200084"/>
        <n v="304562"/>
        <n v="242218"/>
        <n v="271245"/>
        <n v="326909"/>
        <n v="94703"/>
        <n v="334521"/>
        <n v="348313"/>
        <n v="252786"/>
        <n v="263811"/>
        <n v="316531"/>
        <n v="268760"/>
        <n v="398980"/>
        <n v="316163"/>
        <n v="120264"/>
        <n v="370957"/>
        <n v="416200"/>
        <n v="143522"/>
        <n v="394312"/>
        <n v="288647"/>
        <n v="171740"/>
        <n v="166677"/>
        <n v="198111"/>
        <n v="300840"/>
        <n v="323122"/>
        <n v="225401"/>
        <n v="468922"/>
        <n v="112168"/>
        <n v="161488"/>
        <n v="483289"/>
        <n v="125801"/>
        <n v="141227"/>
        <n v="403559"/>
        <n v="289552"/>
        <n v="321142"/>
        <n v="120479"/>
        <n v="393417"/>
        <n v="178259"/>
        <n v="126001"/>
        <n v="249539"/>
        <n v="297353"/>
        <n v="376424"/>
        <n v="357152"/>
        <n v="308243"/>
        <n v="158221"/>
        <n v="92063"/>
        <n v="225205"/>
        <n v="408736"/>
        <n v="241044"/>
        <n v="302550"/>
        <n v="220799"/>
        <n v="543821"/>
        <n v="121893"/>
        <n v="99746"/>
        <n v="298338"/>
        <n v="119675"/>
        <n v="296079"/>
        <n v="166494"/>
        <n v="213971"/>
        <n v="235985"/>
        <n v="320042"/>
        <n v="242239"/>
        <n v="336543"/>
        <n v="362844"/>
        <n v="117760"/>
        <n v="161614"/>
        <n v="222930"/>
        <n v="114925"/>
        <n v="374227"/>
        <n v="222753"/>
        <n v="332101"/>
        <n v="252153"/>
        <n v="182371"/>
        <n v="449384"/>
        <n v="297894"/>
        <n v="438413"/>
        <n v="133526"/>
        <n v="469245"/>
        <n v="145431"/>
        <n v="220082"/>
        <n v="480933"/>
        <n v="218313"/>
        <n v="214064"/>
        <n v="71646"/>
        <n v="227624"/>
        <n v="84603"/>
        <n v="369781"/>
        <n v="251294"/>
        <n v="199316"/>
        <n v="57880"/>
        <n v="504666"/>
        <n v="141535"/>
        <n v="198235"/>
        <n v="268149"/>
        <n v="269705"/>
        <n v="336072"/>
        <n v="234735"/>
        <n v="298011"/>
        <n v="290789"/>
        <n v="79299"/>
        <n v="191840"/>
        <n v="181417"/>
        <n v="151742"/>
        <n v="204357"/>
        <n v="69236"/>
        <n v="419011"/>
        <n v="384548"/>
        <n v="387069"/>
        <n v="110856"/>
        <n v="283901"/>
        <n v="531367"/>
        <n v="224752"/>
        <n v="73220"/>
        <n v="220686"/>
        <n v="186547"/>
        <n v="134326"/>
        <n v="139920"/>
        <n v="188203"/>
        <n v="236731"/>
        <n v="350139"/>
        <n v="265763"/>
        <n v="292880"/>
        <n v="184994"/>
        <n v="130333"/>
        <n v="555699"/>
        <n v="352487"/>
        <n v="115341"/>
        <n v="394957"/>
        <n v="165669"/>
        <n v="437242"/>
        <n v="311081"/>
        <n v="283240"/>
        <n v="274820"/>
        <n v="207448"/>
        <n v="118164"/>
        <n v="105603"/>
        <n v="108263"/>
        <n v="384496"/>
        <n v="238473"/>
        <n v="422239"/>
        <n v="272650"/>
        <n v="213384"/>
        <n v="514551"/>
        <n v="129553"/>
        <n v="141558"/>
        <n v="183299"/>
        <n v="169473"/>
        <n v="299421"/>
        <n v="163927"/>
        <n v="207704"/>
        <n v="356471"/>
        <n v="483099"/>
        <n v="324341"/>
        <n v="312348"/>
        <n v="456171"/>
        <n v="324086"/>
        <n v="312189"/>
        <n v="100169"/>
        <n v="290520"/>
        <n v="237701"/>
        <n v="164594"/>
        <n v="297946"/>
        <n v="360930"/>
        <n v="495664"/>
        <n v="287691"/>
        <n v="407224"/>
        <n v="133017"/>
        <n v="202045"/>
        <n v="318976"/>
        <n v="206363"/>
        <n v="392758"/>
        <n v="286955"/>
        <n v="194850"/>
        <n v="409304"/>
        <n v="196941"/>
        <n v="317700"/>
        <n v="153545"/>
        <n v="210675"/>
        <n v="215189"/>
        <n v="82190"/>
        <n v="369601"/>
        <n v="244852"/>
        <n v="504732"/>
        <n v="231957"/>
        <n v="517922"/>
        <n v="317255"/>
        <n v="261062"/>
        <n v="221833"/>
        <n v="184774"/>
        <n v="254042"/>
        <n v="117769"/>
        <n v="170432"/>
        <n v="436232"/>
        <n v="569498"/>
        <n v="445791"/>
        <n v="156456"/>
        <n v="423904"/>
        <n v="307782"/>
        <n v="117721"/>
        <n v="280195"/>
        <n v="261832"/>
        <n v="358208"/>
        <n v="245780"/>
        <n v="263076"/>
        <n v="135621"/>
        <n v="142871"/>
        <n v="179457"/>
        <n v="338137"/>
        <n v="327696"/>
        <n v="232277"/>
        <n v="269246"/>
        <n v="230950"/>
        <n v="138862"/>
        <n v="411641"/>
        <n v="462199"/>
        <n v="359912"/>
        <n v="225918"/>
        <n v="197313"/>
        <n v="122698"/>
        <n v="146522"/>
        <n v="80277"/>
        <n v="328118"/>
        <n v="290830"/>
        <n v="298591"/>
        <n v="337652"/>
        <n v="165464"/>
        <n v="323662"/>
        <n v="74762"/>
        <n v="293675"/>
        <n v="234998"/>
        <n v="87136"/>
        <n v="242374"/>
        <n v="372569"/>
        <n v="534660"/>
        <n v="541473"/>
        <n v="172108"/>
        <n v="384935"/>
        <n v="334998"/>
        <n v="331302"/>
        <n v="247498"/>
        <n v="231719"/>
        <n v="278874"/>
        <n v="295412"/>
        <n v="321348"/>
        <n v="201494"/>
        <n v="360718"/>
        <n v="393320"/>
        <n v="148367"/>
        <n v="173591"/>
        <n v="278047"/>
        <n v="124310"/>
        <n v="343168"/>
        <n v="115712"/>
        <n v="280242"/>
        <n v="237729"/>
        <n v="103665"/>
        <n v="250619"/>
        <n v="130311"/>
        <n v="278586"/>
        <n v="349380"/>
        <n v="193301"/>
        <n v="253839"/>
        <n v="207391"/>
        <n v="153165"/>
        <n v="273292"/>
        <n v="205682"/>
        <n v="372601"/>
        <n v="442440"/>
        <n v="185138"/>
        <n v="117914"/>
        <n v="125759"/>
        <n v="437080"/>
        <n v="357380"/>
        <n v="253910"/>
        <n v="392151"/>
        <n v="350178"/>
        <n v="303674"/>
        <n v="259171"/>
        <n v="85695"/>
        <n v="92898"/>
        <n v="452250"/>
        <n v="338515"/>
        <n v="418319"/>
        <n v="218748"/>
        <n v="500667"/>
        <n v="90259"/>
        <n v="124945"/>
        <n v="103654"/>
        <n v="249047"/>
        <n v="241020"/>
        <n v="254262"/>
        <n v="353292"/>
        <n v="145022"/>
        <n v="327875"/>
        <n v="300225"/>
        <n v="433170"/>
        <n v="282520"/>
        <n v="184153"/>
        <n v="301479"/>
        <n v="448174"/>
        <n v="127733"/>
        <n v="306706"/>
        <n v="277044"/>
        <n v="235510"/>
        <n v="162880"/>
        <n v="562181"/>
        <n v="418207"/>
        <n v="189759"/>
        <n v="458635"/>
        <n v="245939"/>
        <n v="235416"/>
        <n v="298811"/>
        <n v="89130"/>
        <n v="425848"/>
        <n v="402005"/>
        <n v="397010"/>
        <n v="219592"/>
        <n v="185877"/>
        <n v="461928"/>
        <n v="329419"/>
        <n v="539613"/>
        <n v="381374"/>
        <n v="216488"/>
        <n v="119435"/>
        <n v="145999"/>
        <n v="534530"/>
        <n v="98619"/>
        <n v="297470"/>
        <n v="502928"/>
        <n v="358528"/>
        <n v="118296"/>
        <n v="84625"/>
        <n v="242002"/>
        <n v="82911"/>
        <n v="216973"/>
        <n v="189099"/>
        <n v="182850"/>
        <n v="153702"/>
        <n v="401383"/>
        <n v="110846"/>
        <n v="126399"/>
        <n v="289839"/>
        <n v="114837"/>
        <n v="262307"/>
        <n v="134215"/>
        <n v="284506"/>
        <n v="316224"/>
        <n v="318522"/>
        <n v="145378"/>
        <n v="84083"/>
        <n v="92796"/>
        <n v="384198"/>
        <n v="271276"/>
        <n v="100702"/>
        <n v="110544"/>
        <n v="323392"/>
        <n v="169697"/>
        <n v="481943"/>
        <n v="114135"/>
        <n v="251739"/>
        <n v="188415"/>
        <n v="72695"/>
        <n v="348838"/>
        <n v="128502"/>
        <n v="221207"/>
        <n v="399386"/>
        <n v="134010"/>
        <n v="207646"/>
        <n v="279593"/>
        <n v="293792"/>
        <n v="263191"/>
        <n v="256090"/>
        <n v="120411"/>
        <n v="156710"/>
        <n v="83947"/>
        <n v="97990"/>
        <n v="265530"/>
        <n v="234919"/>
        <n v="372365"/>
        <n v="212405"/>
        <n v="573208"/>
        <n v="58999"/>
        <n v="462142"/>
        <n v="328721"/>
        <n v="458822"/>
        <n v="208846"/>
        <n v="361694"/>
        <n v="248664"/>
        <n v="272511"/>
        <n v="356783"/>
        <n v="264163"/>
        <n v="480977"/>
        <n v="472927"/>
        <n v="277817"/>
        <n v="133476"/>
        <n v="127028"/>
        <n v="88504"/>
        <n v="320712"/>
        <n v="92238"/>
        <n v="297062"/>
        <n v="306132"/>
        <n v="200523"/>
        <n v="129307"/>
        <n v="230654"/>
        <n v="276261"/>
        <n v="412333"/>
        <n v="178790"/>
        <n v="320278"/>
        <n v="165024"/>
        <n v="379503"/>
        <n v="149179"/>
        <n v="221425"/>
        <n v="103710"/>
        <n v="259137"/>
        <n v="327268"/>
        <n v="202798"/>
        <n v="97167"/>
        <n v="79457"/>
        <n v="264475"/>
        <n v="224950"/>
        <n v="239131"/>
        <n v="155503"/>
        <n v="98359"/>
        <n v="92186"/>
        <n v="260286"/>
        <n v="401689"/>
        <n v="243050"/>
        <n v="535277"/>
        <n v="124279"/>
        <n v="389910"/>
        <n v="266769"/>
        <n v="160102"/>
        <n v="411249"/>
        <n v="147337"/>
        <n v="199723"/>
        <n v="462975"/>
        <n v="299425"/>
        <n v="448995"/>
        <n v="366220"/>
        <n v="382703"/>
        <n v="240761"/>
        <n v="80609"/>
        <n v="156466"/>
        <n v="393927"/>
        <n v="344717"/>
        <n v="151443"/>
        <n v="349985"/>
        <n v="446519"/>
        <n v="507898"/>
        <n v="301538"/>
        <n v="238163"/>
        <n v="478956"/>
        <n v="354233"/>
        <n v="274371"/>
        <n v="74995"/>
        <n v="233994"/>
        <n v="321307"/>
        <n v="70673"/>
        <n v="156310"/>
        <n v="441737"/>
        <n v="375977"/>
        <n v="540337"/>
        <n v="170663"/>
        <n v="222215"/>
        <n v="89713"/>
        <n v="412485"/>
        <n v="180619"/>
        <n v="398667"/>
        <n v="206897"/>
        <n v="203113"/>
        <n v="188164"/>
        <n v="347944"/>
        <n v="265582"/>
        <n v="331820"/>
        <n v="118474"/>
        <n v="62409"/>
        <n v="268434"/>
        <n v="90185"/>
        <n v="344772"/>
        <n v="531702"/>
        <n v="97249"/>
        <n v="58985"/>
        <n v="333440"/>
        <n v="343411"/>
        <n v="165000"/>
        <n v="415849"/>
        <n v="353674"/>
        <n v="192772"/>
        <n v="250518"/>
        <n v="253897"/>
        <n v="349670"/>
        <n v="194402"/>
        <n v="389617"/>
        <n v="201507"/>
        <n v="272973"/>
        <n v="211595"/>
        <n v="207684"/>
        <n v="208282"/>
        <n v="105279"/>
        <n v="159601"/>
        <n v="442281"/>
        <n v="263618"/>
        <n v="554528"/>
        <n v="240957"/>
        <n v="256930"/>
        <n v="543229"/>
        <n v="339739"/>
        <n v="217072"/>
        <n v="233916"/>
        <n v="110017"/>
        <n v="165060"/>
        <n v="366277"/>
        <n v="378387"/>
        <n v="395245"/>
        <n v="258859"/>
        <n v="276643"/>
        <n v="224115"/>
        <n v="181964"/>
        <n v="167263"/>
        <n v="289984"/>
        <n v="488535"/>
        <n v="204055"/>
        <n v="363051"/>
        <n v="114617"/>
        <n v="403515"/>
        <n v="540747"/>
        <n v="109652"/>
        <n v="428733"/>
        <n v="279085"/>
        <n v="419017"/>
        <n v="291334"/>
        <n v="498093"/>
        <n v="268213"/>
        <n v="162489"/>
        <n v="288470"/>
        <n v="379151"/>
        <n v="508275"/>
        <n v="232083"/>
        <n v="212267"/>
        <n v="423893"/>
        <n v="321538"/>
        <n v="364026"/>
        <n v="522317"/>
        <n v="398208"/>
        <n v="467373"/>
        <n v="500324"/>
        <n v="216042"/>
        <n v="204094"/>
        <n v="137559"/>
        <n v="218808"/>
        <n v="168491"/>
        <n v="171933"/>
        <n v="125962"/>
        <n v="352153"/>
        <n v="484138"/>
        <n v="294382"/>
        <n v="444240"/>
        <n v="208777"/>
        <n v="299534"/>
        <n v="234749"/>
        <n v="200600"/>
        <n v="291460"/>
        <n v="184315"/>
        <n v="279787"/>
        <n v="277674"/>
        <n v="369907"/>
        <n v="196280"/>
        <n v="452196"/>
        <n v="326160"/>
        <n v="175834"/>
        <n v="311565"/>
        <n v="67936"/>
        <n v="80916"/>
        <n v="83327"/>
        <n v="241562"/>
        <n v="164980"/>
        <n v="78428"/>
        <n v="165776"/>
        <n v="115802"/>
        <n v="462816"/>
        <n v="190968"/>
        <n v="298639"/>
        <n v="425444"/>
        <n v="108377"/>
        <n v="259474"/>
        <n v="215172"/>
        <n v="160789"/>
        <n v="384341"/>
        <n v="347974"/>
        <n v="219131"/>
        <n v="409014"/>
        <n v="119077"/>
        <n v="255980"/>
        <n v="184501"/>
        <n v="70003"/>
        <n v="196110"/>
        <n v="170014"/>
        <n v="60408"/>
        <n v="127659"/>
        <n v="242146"/>
        <n v="218565"/>
        <n v="120238"/>
        <n v="262615"/>
        <n v="281760"/>
        <n v="139863"/>
        <n v="410039"/>
        <n v="531393"/>
        <n v="377550"/>
        <n v="222079"/>
        <n v="200590"/>
        <n v="246635"/>
        <n v="178564"/>
        <n v="245421"/>
        <n v="197400"/>
        <n v="153986"/>
        <n v="200589"/>
        <n v="259773"/>
        <n v="260480"/>
        <n v="283023"/>
        <n v="391780"/>
        <n v="507193"/>
        <n v="273038"/>
        <n v="342924"/>
        <n v="176783"/>
        <n v="397853"/>
        <n v="169072"/>
        <n v="205716"/>
        <n v="185393"/>
        <n v="117688"/>
        <n v="434741"/>
        <n v="390567"/>
        <n v="195477"/>
        <n v="328256"/>
        <n v="499735"/>
        <n v="314139"/>
        <n v="119473"/>
        <n v="348011"/>
        <n v="114678"/>
        <n v="185554"/>
        <n v="170737"/>
        <n v="317150"/>
        <n v="284844"/>
        <n v="391560"/>
        <n v="321496"/>
        <n v="265980"/>
        <n v="330639"/>
        <n v="224361"/>
        <n v="141897"/>
        <n v="415982"/>
        <n v="178968"/>
        <n v="138288"/>
        <n v="116530"/>
        <n v="76682"/>
        <n v="221507"/>
        <n v="115793"/>
        <n v="263796"/>
        <n v="149606"/>
        <n v="370509"/>
        <n v="168284"/>
        <n v="429534"/>
        <n v="379006"/>
        <n v="259537"/>
        <n v="310741"/>
        <n v="282895"/>
        <n v="388142"/>
        <n v="150109"/>
        <n v="329295"/>
        <n v="265552"/>
        <n v="425734"/>
        <n v="236332"/>
        <n v="327980"/>
        <n v="176278"/>
        <n v="98127"/>
        <n v="180510"/>
        <n v="253562"/>
        <n v="210092"/>
        <n v="189375"/>
        <n v="196681"/>
        <n v="157614"/>
        <n v="257584"/>
        <n v="133693"/>
        <n v="442242"/>
        <n v="146768"/>
        <n v="292008"/>
        <n v="390735"/>
        <n v="282444"/>
        <n v="441483"/>
        <n v="91872"/>
        <n v="283143"/>
        <n v="474872"/>
        <n v="186948"/>
        <n v="425117"/>
        <n v="155750"/>
        <n v="291008"/>
        <n v="253291"/>
        <n v="214685"/>
        <n v="130147"/>
        <n v="66002"/>
        <n v="169525"/>
        <n v="335145"/>
        <n v="202118"/>
        <n v="111477"/>
        <n v="301882"/>
        <n v="442657"/>
        <n v="285893"/>
        <n v="420325"/>
        <n v="234059"/>
        <n v="231799"/>
        <n v="383853"/>
        <n v="322666"/>
        <n v="220526"/>
        <n v="254465"/>
        <n v="149372"/>
        <n v="310557"/>
        <n v="163334"/>
        <n v="91636"/>
        <n v="455117"/>
        <n v="269917"/>
        <n v="294920"/>
        <n v="175443"/>
        <n v="194274"/>
        <n v="502199"/>
        <n v="246814"/>
        <n v="159826"/>
        <n v="131939"/>
        <n v="171723"/>
        <n v="89878"/>
        <n v="360761"/>
        <n v="420052"/>
        <n v="74807"/>
        <n v="190163"/>
        <n v="252981"/>
        <n v="224645"/>
        <n v="374894"/>
        <n v="377188"/>
        <n v="86316"/>
        <n v="195337"/>
        <n v="372752"/>
        <n v="313888"/>
        <n v="105928"/>
        <n v="178207"/>
        <n v="181021"/>
        <n v="119693"/>
        <n v="356807"/>
        <n v="96651"/>
        <n v="186133"/>
        <n v="110030"/>
        <n v="249730"/>
        <n v="203855"/>
        <n v="302719"/>
        <n v="587225"/>
        <n v="114162"/>
        <n v="306779"/>
        <n v="220831"/>
        <n v="118805"/>
        <n v="371082"/>
        <n v="186529"/>
        <n v="137758"/>
        <n v="247104"/>
        <n v="91802"/>
        <n v="394637"/>
        <n v="233142"/>
        <n v="133613"/>
        <n v="283021"/>
        <n v="312565"/>
        <n v="134092"/>
        <n v="513243"/>
        <n v="277153"/>
        <n v="543453"/>
        <n v="454420"/>
        <n v="311300"/>
        <n v="322527"/>
        <n v="280921"/>
        <n v="241481"/>
        <n v="171293"/>
        <n v="138088"/>
        <n v="307982"/>
        <n v="356595"/>
        <n v="115416"/>
        <n v="319847"/>
        <n v="338935"/>
        <n v="193601"/>
        <n v="90712"/>
        <n v="272334"/>
        <n v="216483"/>
        <n v="304970"/>
        <n v="355832"/>
        <n v="273448"/>
        <n v="323493"/>
        <n v="88116"/>
        <n v="264514"/>
        <n v="257384"/>
        <n v="239647"/>
        <n v="493736"/>
        <n v="439216"/>
        <n v="276533"/>
        <n v="103207"/>
        <n v="164849"/>
        <n v="105719"/>
        <n v="139195"/>
        <n v="185236"/>
        <n v="226017"/>
        <n v="104586"/>
        <n v="458658"/>
        <n v="278063"/>
        <n v="114779"/>
        <n v="278080"/>
        <n v="246758"/>
        <n v="150620"/>
        <n v="350335"/>
        <n v="123650"/>
        <n v="389587"/>
        <n v="206542"/>
        <n v="110201"/>
        <n v="145418"/>
        <n v="282276"/>
        <n v="413739"/>
        <n v="184459"/>
        <n v="206616"/>
        <n v="319236"/>
        <n v="140597"/>
        <n v="196695"/>
        <n v="500106"/>
        <n v="512699"/>
        <n v="132532"/>
        <n v="182789"/>
        <n v="357914"/>
        <n v="367084"/>
        <n v="207012"/>
        <n v="139892"/>
        <n v="526031"/>
        <n v="341861"/>
        <n v="122914"/>
        <n v="164148"/>
        <n v="396131"/>
        <n v="102758"/>
        <n v="511009"/>
        <n v="136614"/>
        <n v="329229"/>
        <n v="274021"/>
        <n v="308379"/>
        <n v="211281"/>
        <n v="125908"/>
        <n v="296186"/>
        <n v="117329"/>
        <n v="234029"/>
        <n v="335433"/>
        <n v="105220"/>
        <n v="169937"/>
        <n v="501119"/>
        <n v="396339"/>
        <n v="264884"/>
        <n v="263567"/>
        <n v="370517"/>
        <n v="451513"/>
        <n v="317413"/>
        <n v="147439"/>
        <n v="58019"/>
        <n v="469024"/>
        <n v="211239"/>
        <n v="149298"/>
        <n v="428830"/>
        <n v="168001"/>
        <n v="115148"/>
        <n v="361806"/>
        <n v="353665"/>
        <n v="116016"/>
        <n v="310675"/>
        <n v="499716"/>
        <n v="440170"/>
        <n v="151184"/>
        <n v="201408"/>
        <n v="485686"/>
        <n v="107494"/>
        <n v="239579"/>
        <n v="195414"/>
        <n v="192425"/>
        <n v="418313"/>
        <n v="236924"/>
        <n v="141667"/>
        <n v="174633"/>
        <n v="168519"/>
        <n v="291541"/>
        <n v="455842"/>
        <n v="134067"/>
        <n v="186803"/>
        <n v="367402"/>
        <n v="237248"/>
        <n v="290760"/>
        <n v="236192"/>
        <n v="213188"/>
        <n v="203799"/>
        <n v="366161"/>
        <n v="313913"/>
        <n v="377577"/>
        <n v="351243"/>
        <n v="104151"/>
        <n v="126976"/>
        <n v="223224"/>
        <n v="258370"/>
        <n v="145553"/>
        <n v="148258"/>
        <n v="104094"/>
        <n v="148761"/>
        <n v="377847"/>
        <n v="263951"/>
        <n v="499287"/>
        <n v="361822"/>
        <n v="353587"/>
        <n v="497549"/>
        <n v="152967"/>
        <n v="230672"/>
        <n v="338353"/>
        <n v="173796"/>
        <n v="193179"/>
        <n v="153116"/>
        <n v="185205"/>
        <n v="498584"/>
        <n v="101748"/>
        <n v="210785"/>
        <n v="453047"/>
        <n v="91734"/>
        <n v="401027"/>
        <n v="467840"/>
        <n v="293437"/>
        <n v="312181"/>
        <n v="320591"/>
        <n v="232366"/>
        <n v="463471"/>
        <n v="113080"/>
        <n v="124223"/>
        <n v="189757"/>
        <n v="252239"/>
        <n v="418150"/>
        <n v="282891"/>
        <n v="214831"/>
        <n v="305831"/>
        <n v="133053"/>
        <n v="403879"/>
        <n v="113687"/>
        <n v="248987"/>
        <n v="302630"/>
        <n v="224092"/>
        <n v="132999"/>
        <n v="301856"/>
        <n v="350211"/>
        <n v="209568"/>
        <n v="123333"/>
        <n v="412621"/>
        <n v="112651"/>
        <n v="201071"/>
        <n v="175452"/>
        <n v="351336"/>
        <n v="249407"/>
        <n v="410043"/>
        <n v="177647"/>
        <n v="481134"/>
        <n v="149981"/>
        <n v="340234"/>
        <n v="487197"/>
        <n v="94497"/>
        <n v="210123"/>
        <n v="182106"/>
        <n v="105764"/>
        <n v="543976"/>
        <n v="348059"/>
        <n v="433023"/>
        <n v="243745"/>
        <n v="165512"/>
        <n v="141202"/>
        <n v="132616"/>
        <n v="105487"/>
        <n v="568285"/>
        <n v="408837"/>
        <n v="376502"/>
        <n v="332603"/>
        <n v="404233"/>
        <n v="110950"/>
        <n v="259731"/>
        <n v="296519"/>
        <n v="124869"/>
        <n v="296067"/>
        <n v="97596"/>
        <n v="409814"/>
        <n v="378487"/>
        <n v="255995"/>
        <n v="457563"/>
        <n v="86232"/>
        <n v="113435"/>
        <n v="467156"/>
        <n v="331856"/>
        <n v="372432"/>
        <n v="138607"/>
        <n v="361178"/>
        <n v="220447"/>
        <n v="208384"/>
        <n v="288100"/>
        <n v="333772"/>
        <n v="261573"/>
        <n v="293979"/>
        <n v="128445"/>
        <n v="104825"/>
        <n v="167031"/>
        <n v="257506"/>
        <n v="410476"/>
        <n v="390056"/>
        <n v="494617"/>
        <n v="148875"/>
        <n v="73751"/>
        <n v="201982"/>
        <n v="316803"/>
        <n v="277195"/>
        <n v="371641"/>
        <n v="208876"/>
        <n v="114588"/>
        <n v="275095"/>
        <n v="193651"/>
        <n v="511073"/>
        <n v="111168"/>
        <n v="268693"/>
        <n v="363453"/>
        <n v="354750"/>
        <n v="208253"/>
        <n v="205024"/>
        <n v="388532"/>
        <n v="305819"/>
        <n v="397960"/>
        <n v="438443"/>
        <n v="448097"/>
        <n v="101781"/>
        <n v="69866"/>
        <n v="294193"/>
        <n v="242720"/>
        <n v="138320"/>
        <n v="261739"/>
        <n v="224691"/>
        <n v="433937"/>
        <n v="295803"/>
        <n v="290725"/>
        <n v="370877"/>
        <n v="421265"/>
        <n v="240188"/>
        <n v="124868"/>
        <n v="226144"/>
        <n v="317969"/>
        <n v="422660"/>
        <n v="398323"/>
        <n v="229839"/>
        <n v="88596"/>
        <n v="241810"/>
        <n v="430737"/>
        <n v="120211"/>
        <n v="223126"/>
        <n v="184043"/>
        <n v="144815"/>
        <n v="156947"/>
        <n v="281424"/>
        <n v="128253"/>
        <n v="313901"/>
        <n v="307158"/>
        <n v="263048"/>
        <n v="252610"/>
        <n v="137096"/>
        <n v="190980"/>
        <n v="94344"/>
        <n v="161716"/>
        <n v="215521"/>
        <n v="65362"/>
        <n v="153602"/>
        <n v="294976"/>
        <n v="172607"/>
        <n v="334927"/>
        <n v="428249"/>
        <n v="475794"/>
        <n v="423593"/>
        <n v="533024"/>
        <n v="476774"/>
        <n v="192632"/>
        <n v="411396"/>
        <n v="377602"/>
        <n v="139050"/>
        <n v="316701"/>
        <n v="440291"/>
        <n v="448048"/>
        <n v="190843"/>
        <n v="235202"/>
        <n v="320630"/>
        <n v="184075"/>
        <n v="347081"/>
        <n v="277879"/>
        <n v="271592"/>
        <n v="310011"/>
        <n v="230839"/>
        <n v="489463"/>
        <n v="201235"/>
        <n v="424549"/>
        <n v="89173"/>
        <n v="228103"/>
        <n v="229587"/>
        <n v="479233"/>
        <n v="91419"/>
        <n v="315595"/>
        <n v="443970"/>
        <n v="255682"/>
        <n v="350790"/>
        <n v="117067"/>
        <n v="376874"/>
        <n v="282929"/>
        <n v="204632"/>
        <n v="307291"/>
        <n v="222732"/>
        <n v="134692"/>
        <n v="278167"/>
        <n v="456523"/>
        <n v="573482"/>
        <n v="120998"/>
        <n v="279534"/>
        <n v="264465"/>
        <n v="149607"/>
        <n v="116851"/>
        <n v="122714"/>
        <n v="501521"/>
        <n v="126477"/>
        <n v="194766"/>
        <n v="223510"/>
        <n v="70692"/>
        <n v="404536"/>
        <n v="375225"/>
        <n v="448719"/>
        <n v="151092"/>
        <n v="329293"/>
        <n v="409105"/>
        <n v="548008"/>
        <n v="350049"/>
        <n v="231937"/>
        <n v="481483"/>
        <n v="306138"/>
        <n v="341817"/>
      </sharedItems>
    </cacheField>
    <cacheField name="Profit" numFmtId="0">
      <sharedItems containsSemiMixedTypes="0" containsString="0" containsNumber="1" minValue="12709.7" maxValue="283557.99"/>
    </cacheField>
    <cacheField name="Cost_of_Goods_Sold" numFmtId="0">
      <sharedItems containsSemiMixedTypes="0" containsString="0" containsNumber="1" minValue="30610.29" maxValue="456591.24"/>
    </cacheField>
    <cacheField name="Discounts_Given" numFmtId="0">
      <sharedItems containsSemiMixedTypes="0" containsString="0" containsNumber="1" minValue="653.76" maxValue="83639.45" count="4962">
        <n v="9461.83"/>
        <n v="961.3"/>
        <n v="10424.85"/>
        <n v="21230.85"/>
        <n v="15875.14"/>
        <n v="17550.54"/>
        <n v="13195.47"/>
        <n v="19327.23"/>
        <n v="9902.69"/>
        <n v="14288.32"/>
        <n v="5672.62"/>
        <n v="18288.48"/>
        <n v="17229.169999999998"/>
        <n v="9395.9"/>
        <n v="27277.5"/>
        <n v="7550.63"/>
        <n v="62387.95"/>
        <n v="17299.580000000002"/>
        <n v="35442.25"/>
        <n v="5437.67"/>
        <n v="39437.379999999997"/>
        <n v="8766.75"/>
        <n v="9190.1200000000008"/>
        <n v="64972.66"/>
        <n v="11024.37"/>
        <n v="15253.71"/>
        <n v="5324.81"/>
        <n v="10722.4"/>
        <n v="19341.03"/>
        <n v="13266.02"/>
        <n v="18148.57"/>
        <n v="47411.47"/>
        <n v="8810.08"/>
        <n v="2894.75"/>
        <n v="8523.49"/>
        <n v="3995.02"/>
        <n v="17681.3"/>
        <n v="10478.299999999999"/>
        <n v="9070.44"/>
        <n v="1607.41"/>
        <n v="16960"/>
        <n v="8443.6"/>
        <n v="3079.27"/>
        <n v="4979.12"/>
        <n v="34870.75"/>
        <n v="14073.79"/>
        <n v="40673.74"/>
        <n v="16569.93"/>
        <n v="32865.870000000003"/>
        <n v="28535.23"/>
        <n v="69775.02"/>
        <n v="30830.22"/>
        <n v="8853.41"/>
        <n v="9401.2099999999991"/>
        <n v="10347.09"/>
        <n v="20740.03"/>
        <n v="25662.01"/>
        <n v="64813.95"/>
        <n v="15835.15"/>
        <n v="36490.230000000003"/>
        <n v="2466.17"/>
        <n v="8209.9500000000007"/>
        <n v="53288.86"/>
        <n v="21142.55"/>
        <n v="31277.64"/>
        <n v="23932.09"/>
        <n v="35122.46"/>
        <n v="16888.919999999998"/>
        <n v="38838.97"/>
        <n v="17037.080000000002"/>
        <n v="3991.54"/>
        <n v="30746.06"/>
        <n v="10633.91"/>
        <n v="29572.86"/>
        <n v="2181.6"/>
        <n v="38213.65"/>
        <n v="18623.22"/>
        <n v="41758.39"/>
        <n v="26489.41"/>
        <n v="6325.16"/>
        <n v="4420.7299999999996"/>
        <n v="30405.54"/>
        <n v="9597"/>
        <n v="22046.959999999999"/>
        <n v="10822.69"/>
        <n v="32809.33"/>
        <n v="32294.44"/>
        <n v="23430.83"/>
        <n v="6723.14"/>
        <n v="28445.27"/>
        <n v="3048.2"/>
        <n v="12073.36"/>
        <n v="28124"/>
        <n v="14677.95"/>
        <n v="21795.02"/>
        <n v="6950.31"/>
        <n v="9777.6200000000008"/>
        <n v="26912.49"/>
        <n v="20153.71"/>
        <n v="13992.22"/>
        <n v="16395.95"/>
        <n v="13800.19"/>
        <n v="3834.56"/>
        <n v="12965.75"/>
        <n v="15394.46"/>
        <n v="34851.75"/>
        <n v="35116.879999999997"/>
        <n v="2313.8000000000002"/>
        <n v="20914.740000000002"/>
        <n v="18413.72"/>
        <n v="29241.22"/>
        <n v="51532.49"/>
        <n v="50146.13"/>
        <n v="9870.73"/>
        <n v="15566.75"/>
        <n v="13451.07"/>
        <n v="30403.47"/>
        <n v="19286.43"/>
        <n v="23573.97"/>
        <n v="28377.919999999998"/>
        <n v="28507.05"/>
        <n v="6160.79"/>
        <n v="32955.33"/>
        <n v="1661.01"/>
        <n v="28329.71"/>
        <n v="37204.46"/>
        <n v="29482.58"/>
        <n v="32513.14"/>
        <n v="17364.21"/>
        <n v="29826.36"/>
        <n v="41738.58"/>
        <n v="39209.19"/>
        <n v="52212.07"/>
        <n v="23116.5"/>
        <n v="6887.87"/>
        <n v="23093.53"/>
        <n v="10197.98"/>
        <n v="9225.58"/>
        <n v="16935.599999999999"/>
        <n v="10397.26"/>
        <n v="15604.62"/>
        <n v="7171.39"/>
        <n v="4238.2700000000004"/>
        <n v="3019.06"/>
        <n v="72527.62"/>
        <n v="16967.54"/>
        <n v="6786.75"/>
        <n v="67715.740000000005"/>
        <n v="33464.910000000003"/>
        <n v="46086.19"/>
        <n v="23309.43"/>
        <n v="17945.22"/>
        <n v="15047.48"/>
        <n v="49666.13"/>
        <n v="23838.34"/>
        <n v="17502.63"/>
        <n v="10605.88"/>
        <n v="7620.79"/>
        <n v="11720.24"/>
        <n v="27853.85"/>
        <n v="38650.78"/>
        <n v="41565.360000000001"/>
        <n v="17299.75"/>
        <n v="57193.64"/>
        <n v="6088.46"/>
        <n v="12917.36"/>
        <n v="24753.15"/>
        <n v="17424.2"/>
        <n v="2266.44"/>
        <n v="21631.46"/>
        <n v="40471.14"/>
        <n v="16818.599999999999"/>
        <n v="5337.85"/>
        <n v="16739.150000000001"/>
        <n v="24156.080000000002"/>
        <n v="12590.59"/>
        <n v="15796.88"/>
        <n v="37501.629999999997"/>
        <n v="5976.15"/>
        <n v="24082.47"/>
        <n v="9015.86"/>
        <n v="5165.6899999999996"/>
        <n v="20073.84"/>
        <n v="33622.910000000003"/>
        <n v="8577.5300000000007"/>
        <n v="19541.099999999999"/>
        <n v="38139"/>
        <n v="11136.42"/>
        <n v="48516.480000000003"/>
        <n v="25165.35"/>
        <n v="20975.51"/>
        <n v="4057.22"/>
        <n v="16313.42"/>
        <n v="21246.28"/>
        <n v="13285.18"/>
        <n v="8355.8700000000008"/>
        <n v="11506.12"/>
        <n v="9169.0300000000007"/>
        <n v="8489.08"/>
        <n v="35252.03"/>
        <n v="1861.54"/>
        <n v="20012.939999999999"/>
        <n v="14092.73"/>
        <n v="37082"/>
        <n v="23234.2"/>
        <n v="12029.29"/>
        <n v="40928.720000000001"/>
        <n v="40789.589999999997"/>
        <n v="9429.7099999999991"/>
        <n v="69118.740000000005"/>
        <n v="19672.189999999999"/>
        <n v="24897.47"/>
        <n v="2621.45"/>
        <n v="42361.81"/>
        <n v="4718.68"/>
        <n v="24862.34"/>
        <n v="5209.1099999999997"/>
        <n v="17162.55"/>
        <n v="54520.9"/>
        <n v="25398.11"/>
        <n v="40556.050000000003"/>
        <n v="8560.42"/>
        <n v="6691.37"/>
        <n v="49483.62"/>
        <n v="7855.94"/>
        <n v="19347.46"/>
        <n v="20486.75"/>
        <n v="15616.18"/>
        <n v="5250.51"/>
        <n v="11812.08"/>
        <n v="19276.25"/>
        <n v="43584.85"/>
        <n v="18197.05"/>
        <n v="3615.94"/>
        <n v="11501.08"/>
        <n v="8086.55"/>
        <n v="26309.1"/>
        <n v="30772.84"/>
        <n v="45271.85"/>
        <n v="21880.81"/>
        <n v="7968.06"/>
        <n v="7029.41"/>
        <n v="47943.24"/>
        <n v="26050.9"/>
        <n v="9392.57"/>
        <n v="14651.76"/>
        <n v="44608.63"/>
        <n v="4548.74"/>
        <n v="2216.21"/>
        <n v="41042.980000000003"/>
        <n v="17809.25"/>
        <n v="15625.57"/>
        <n v="22511.119999999999"/>
        <n v="9589.48"/>
        <n v="18970.7"/>
        <n v="48579.94"/>
        <n v="19459.98"/>
        <n v="22884.93"/>
        <n v="8572.66"/>
        <n v="11594.79"/>
        <n v="12464.36"/>
        <n v="6327.47"/>
        <n v="10198.91"/>
        <n v="12051.66"/>
        <n v="14093.54"/>
        <n v="3439.45"/>
        <n v="32815.83"/>
        <n v="22196.42"/>
        <n v="12935.81"/>
        <n v="21445.29"/>
        <n v="5343.01"/>
        <n v="14266.47"/>
        <n v="14686.69"/>
        <n v="10202.91"/>
        <n v="3367.84"/>
        <n v="37818.01"/>
        <n v="5756.57"/>
        <n v="14610.49"/>
        <n v="22648.95"/>
        <n v="16705.73"/>
        <n v="6821.34"/>
        <n v="35199.370000000003"/>
        <n v="9326.1299999999992"/>
        <n v="8963.07"/>
        <n v="8349.84"/>
        <n v="16816.93"/>
        <n v="25664.09"/>
        <n v="40442.19"/>
        <n v="13340.06"/>
        <n v="21915.759999999998"/>
        <n v="15950.42"/>
        <n v="14821.04"/>
        <n v="39139.33"/>
        <n v="9652.33"/>
        <n v="3352.31"/>
        <n v="35010.75"/>
        <n v="28895.64"/>
        <n v="21982.23"/>
        <n v="20574.150000000001"/>
        <n v="39773.19"/>
        <n v="16975.05"/>
        <n v="3474.27"/>
        <n v="7468.32"/>
        <n v="28304.27"/>
        <n v="21507.02"/>
        <n v="13673.53"/>
        <n v="5339.86"/>
        <n v="19932.07"/>
        <n v="24085.11"/>
        <n v="17696.22"/>
        <n v="33312.25"/>
        <n v="23751.01"/>
        <n v="16962.88"/>
        <n v="15917.73"/>
        <n v="8905.34"/>
        <n v="7278.95"/>
        <n v="27097.42"/>
        <n v="37566.54"/>
        <n v="5048.53"/>
        <n v="21950.27"/>
        <n v="2283.7399999999998"/>
        <n v="26917.49"/>
        <n v="10439.44"/>
        <n v="49962.67"/>
        <n v="51978.36"/>
        <n v="28827.51"/>
        <n v="15807.46"/>
        <n v="6972.72"/>
        <n v="17447.91"/>
        <n v="10034.01"/>
        <n v="2816.52"/>
        <n v="6662.49"/>
        <n v="14003.07"/>
        <n v="1467.88"/>
        <n v="21931.42"/>
        <n v="23157.51"/>
        <n v="13158.81"/>
        <n v="24209.13"/>
        <n v="2369.64"/>
        <n v="8279.7900000000009"/>
        <n v="19458.63"/>
        <n v="15196.49"/>
        <n v="918.07"/>
        <n v="3953.69"/>
        <n v="9405.48"/>
        <n v="54186.400000000001"/>
        <n v="56731.71"/>
        <n v="22118.86"/>
        <n v="7130.24"/>
        <n v="18049.38"/>
        <n v="8251.7199999999993"/>
        <n v="35455.1"/>
        <n v="2402.33"/>
        <n v="41601.39"/>
        <n v="9740.94"/>
        <n v="18168.04"/>
        <n v="2517.44"/>
        <n v="12376.74"/>
        <n v="11586.63"/>
        <n v="10586.3"/>
        <n v="12394.86"/>
        <n v="20278.8"/>
        <n v="59611.199999999997"/>
        <n v="24266.77"/>
        <n v="2438.81"/>
        <n v="17566.05"/>
        <n v="10665.91"/>
        <n v="33430.769999999997"/>
        <n v="36944.04"/>
        <n v="18196.05"/>
        <n v="31778.1"/>
        <n v="2615.54"/>
        <n v="13341.58"/>
        <n v="17894.41"/>
        <n v="8490.1200000000008"/>
        <n v="5312.69"/>
        <n v="28243.42"/>
        <n v="7243.79"/>
        <n v="5159.42"/>
        <n v="13466.09"/>
        <n v="39672.839999999997"/>
        <n v="56128.82"/>
        <n v="24558.33"/>
        <n v="37352.21"/>
        <n v="33340.9"/>
        <n v="9647.1299999999992"/>
        <n v="2448.12"/>
        <n v="15365.86"/>
        <n v="8032.42"/>
        <n v="13362.86"/>
        <n v="6056.13"/>
        <n v="37778.370000000003"/>
        <n v="12278.42"/>
        <n v="21888.36"/>
        <n v="8367.33"/>
        <n v="36082.07"/>
        <n v="13987.57"/>
        <n v="17061.12"/>
        <n v="14240.68"/>
        <n v="15070.99"/>
        <n v="5707.94"/>
        <n v="12347.55"/>
        <n v="13879.84"/>
        <n v="36932.46"/>
        <n v="40995.57"/>
        <n v="9677.7900000000009"/>
        <n v="30699.4"/>
        <n v="17030.63"/>
        <n v="4482.79"/>
        <n v="9620.2800000000007"/>
        <n v="8828.39"/>
        <n v="27190.11"/>
        <n v="15590.03"/>
        <n v="3816.41"/>
        <n v="35791.07"/>
        <n v="21229.22"/>
        <n v="5638.62"/>
        <n v="14373.41"/>
        <n v="37759.86"/>
        <n v="27407.59"/>
        <n v="18298.04"/>
        <n v="25550.83"/>
        <n v="2123.94"/>
        <n v="18501.36"/>
        <n v="60632.06"/>
        <n v="11784.74"/>
        <n v="59297.26"/>
        <n v="11152.78"/>
        <n v="14283.05"/>
        <n v="55843.7"/>
        <n v="16102.15"/>
        <n v="71613.42"/>
        <n v="21490.52"/>
        <n v="20651.96"/>
        <n v="11333.52"/>
        <n v="46258.93"/>
        <n v="17594.37"/>
        <n v="10185.99"/>
        <n v="10358.68"/>
        <n v="19557.169999999998"/>
        <n v="4529.7299999999996"/>
        <n v="25220.93"/>
        <n v="14950.74"/>
        <n v="8748.65"/>
        <n v="3393.05"/>
        <n v="22692.5"/>
        <n v="11862.91"/>
        <n v="9025.2999999999993"/>
        <n v="39683.47"/>
        <n v="47376.85"/>
        <n v="16947.57"/>
        <n v="5475.86"/>
        <n v="38773.730000000003"/>
        <n v="46215.94"/>
        <n v="45614.43"/>
        <n v="35908.199999999997"/>
        <n v="12045.79"/>
        <n v="14163.93"/>
        <n v="4652.42"/>
        <n v="8704.23"/>
        <n v="35075.050000000003"/>
        <n v="30793.68"/>
        <n v="28449.57"/>
        <n v="20810.78"/>
        <n v="8313.33"/>
        <n v="3087.6"/>
        <n v="11035.04"/>
        <n v="53756.23"/>
        <n v="2518.08"/>
        <n v="61416.85"/>
        <n v="34907.949999999997"/>
        <n v="21392.86"/>
        <n v="41053.379999999997"/>
        <n v="26971.81"/>
        <n v="60431.56"/>
        <n v="46389.21"/>
        <n v="2362.13"/>
        <n v="29409.38"/>
        <n v="54899.95"/>
        <n v="16298.78"/>
        <n v="39090.410000000003"/>
        <n v="18704.93"/>
        <n v="29167.42"/>
        <n v="21016.080000000002"/>
        <n v="7223.28"/>
        <n v="4204.54"/>
        <n v="6645.66"/>
        <n v="7197.15"/>
        <n v="14756.67"/>
        <n v="5666.65"/>
        <n v="31778.77"/>
        <n v="16884.79"/>
        <n v="14248.84"/>
        <n v="15157.57"/>
        <n v="7590.44"/>
        <n v="16172.66"/>
        <n v="23825.67"/>
        <n v="34534.9"/>
        <n v="9327.8700000000008"/>
        <n v="13273.7"/>
        <n v="3201.67"/>
        <n v="9249.59"/>
        <n v="4965.6400000000003"/>
        <n v="8596.52"/>
        <n v="57698.94"/>
        <n v="6168.35"/>
        <n v="19573.28"/>
        <n v="10311.629999999999"/>
        <n v="30530.41"/>
        <n v="9770.5400000000009"/>
        <n v="3052.04"/>
        <n v="12720.82"/>
        <n v="15680.97"/>
        <n v="11001.19"/>
        <n v="22462.98"/>
        <n v="38320.449999999997"/>
        <n v="26142.2"/>
        <n v="4569.74"/>
        <n v="3679.1"/>
        <n v="12848.03"/>
        <n v="13857.39"/>
        <n v="22125.55"/>
        <n v="22400.73"/>
        <n v="23216.560000000001"/>
        <n v="4496.88"/>
        <n v="24726.71"/>
        <n v="3705.05"/>
        <n v="16500.52"/>
        <n v="7809.76"/>
        <n v="30036.59"/>
        <n v="7423.43"/>
        <n v="48899.49"/>
        <n v="14391.41"/>
        <n v="27308.83"/>
        <n v="21478.720000000001"/>
        <n v="8299.35"/>
        <n v="24558.81"/>
        <n v="11649.03"/>
        <n v="11546.75"/>
        <n v="6150.9"/>
        <n v="22771.11"/>
        <n v="13719.51"/>
        <n v="17295.53"/>
        <n v="22117.68"/>
        <n v="57751.34"/>
        <n v="24318.35"/>
        <n v="42264.95"/>
        <n v="28464.2"/>
        <n v="4243.6400000000003"/>
        <n v="48973.4"/>
        <n v="23837.19"/>
        <n v="23237.66"/>
        <n v="24108.12"/>
        <n v="70526.679999999993"/>
        <n v="28968.85"/>
        <n v="36350.9"/>
        <n v="18618.38"/>
        <n v="36152.559999999998"/>
        <n v="15642.13"/>
        <n v="15322.36"/>
        <n v="11381.23"/>
        <n v="18837.89"/>
        <n v="20426.349999999999"/>
        <n v="12178.75"/>
        <n v="13248.76"/>
        <n v="25061.759999999998"/>
        <n v="17233.439999999999"/>
        <n v="39160.33"/>
        <n v="19626.54"/>
        <n v="41952.46"/>
        <n v="34286.839999999997"/>
        <n v="34434.28"/>
        <n v="5563.9"/>
        <n v="12496.1"/>
        <n v="8849.35"/>
        <n v="17370.400000000001"/>
        <n v="8776.86"/>
        <n v="11761.56"/>
        <n v="43122.37"/>
        <n v="24756.38"/>
        <n v="14439.6"/>
        <n v="45166.54"/>
        <n v="36750.120000000003"/>
        <n v="17257.990000000002"/>
        <n v="37920.69"/>
        <n v="16575.07"/>
        <n v="12773.27"/>
        <n v="10401.77"/>
        <n v="37065.31"/>
        <n v="19883.75"/>
        <n v="7303.11"/>
        <n v="4062.01"/>
        <n v="5273.73"/>
        <n v="16689.099999999999"/>
        <n v="10656.87"/>
        <n v="8915.8700000000008"/>
        <n v="18296.349999999999"/>
        <n v="1414.78"/>
        <n v="53398.09"/>
        <n v="4110.68"/>
        <n v="17315.28"/>
        <n v="23395.72"/>
        <n v="10236.32"/>
        <n v="9496.18"/>
        <n v="6553.21"/>
        <n v="20027.919999999998"/>
        <n v="11668.41"/>
        <n v="7944.57"/>
        <n v="24721.23"/>
        <n v="22170.42"/>
        <n v="14708.11"/>
        <n v="23681.919999999998"/>
        <n v="34103.519999999997"/>
        <n v="10978.19"/>
        <n v="27619.77"/>
        <n v="59444.22"/>
        <n v="33431.379999999997"/>
        <n v="38101.199999999997"/>
        <n v="13799.32"/>
        <n v="10404.06"/>
        <n v="20250.580000000002"/>
        <n v="68088.67"/>
        <n v="60957.71"/>
        <n v="27911.3"/>
        <n v="15837.55"/>
        <n v="1983.57"/>
        <n v="11370.62"/>
        <n v="10516.22"/>
        <n v="45479.5"/>
        <n v="24674.720000000001"/>
        <n v="21935.67"/>
        <n v="17648.86"/>
        <n v="15239.64"/>
        <n v="32936.01"/>
        <n v="8297.7999999999993"/>
        <n v="8559.6200000000008"/>
        <n v="46405.89"/>
        <n v="6991.32"/>
        <n v="27522.3"/>
        <n v="20755.27"/>
        <n v="989.26"/>
        <n v="58614.09"/>
        <n v="38794.639999999999"/>
        <n v="55892.35"/>
        <n v="5734.86"/>
        <n v="17771.09"/>
        <n v="66486.350000000006"/>
        <n v="1666.26"/>
        <n v="4075.02"/>
        <n v="23274.47"/>
        <n v="7458.92"/>
        <n v="31501.040000000001"/>
        <n v="3170.6"/>
        <n v="26715.79"/>
        <n v="3280.07"/>
        <n v="23073.200000000001"/>
        <n v="24021.45"/>
        <n v="23845.08"/>
        <n v="39293.06"/>
        <n v="6892.54"/>
        <n v="2453.94"/>
        <n v="36896.49"/>
        <n v="8473.66"/>
        <n v="12597.98"/>
        <n v="3506.17"/>
        <n v="19328.330000000002"/>
        <n v="24750.29"/>
        <n v="10016.049999999999"/>
        <n v="4358.49"/>
        <n v="9023.64"/>
        <n v="8729.36"/>
        <n v="49361.65"/>
        <n v="13730.69"/>
        <n v="4805.8999999999996"/>
        <n v="8504.01"/>
        <n v="22686.84"/>
        <n v="29261.07"/>
        <n v="21884.880000000001"/>
        <n v="23935.81"/>
        <n v="2595.4499999999998"/>
        <n v="23265.99"/>
        <n v="5000.3900000000003"/>
        <n v="44931.87"/>
        <n v="13670.41"/>
        <n v="36367.370000000003"/>
        <n v="5313.45"/>
        <n v="32716.43"/>
        <n v="12177.86"/>
        <n v="45063.93"/>
        <n v="25228.89"/>
        <n v="6267.35"/>
        <n v="9633.2099999999991"/>
        <n v="52506.99"/>
        <n v="28471.38"/>
        <n v="41369.019999999997"/>
        <n v="36953.019999999997"/>
        <n v="61448.41"/>
        <n v="13675.26"/>
        <n v="31303.05"/>
        <n v="39566.68"/>
        <n v="19207.41"/>
        <n v="12348.51"/>
        <n v="9097.5"/>
        <n v="9190.84"/>
        <n v="23131.01"/>
        <n v="5555.68"/>
        <n v="17909.599999999999"/>
        <n v="14712.42"/>
        <n v="6745.77"/>
        <n v="3990.58"/>
        <n v="1727.59"/>
        <n v="1307.79"/>
        <n v="19375.330000000002"/>
        <n v="3995.09"/>
        <n v="4146.37"/>
        <n v="13564.18"/>
        <n v="13200.55"/>
        <n v="34751.31"/>
        <n v="29270.7"/>
        <n v="12661.06"/>
        <n v="18801.169999999998"/>
        <n v="23251.15"/>
        <n v="61300.13"/>
        <n v="8357.2199999999993"/>
        <n v="37657.870000000003"/>
        <n v="5997.25"/>
        <n v="4064.22"/>
        <n v="3656.72"/>
        <n v="10150.870000000001"/>
        <n v="28605.91"/>
        <n v="38204.43"/>
        <n v="38515.74"/>
        <n v="24595.14"/>
        <n v="10175.370000000001"/>
        <n v="7351.81"/>
        <n v="25245.99"/>
        <n v="18464.03"/>
        <n v="33314.82"/>
        <n v="9089.02"/>
        <n v="22905.18"/>
        <n v="70211.75"/>
        <n v="17461.66"/>
        <n v="11420.17"/>
        <n v="12218.47"/>
        <n v="4918.3999999999996"/>
        <n v="20844.82"/>
        <n v="37861.230000000003"/>
        <n v="19435.53"/>
        <n v="30720.03"/>
        <n v="4603.92"/>
        <n v="5387.29"/>
        <n v="52644.43"/>
        <n v="50712.83"/>
        <n v="14819.81"/>
        <n v="17267.48"/>
        <n v="40140.839999999997"/>
        <n v="1569.81"/>
        <n v="36597.919999999998"/>
        <n v="13722.41"/>
        <n v="11146.42"/>
        <n v="18916.12"/>
        <n v="45706.81"/>
        <n v="40703.870000000003"/>
        <n v="25363.09"/>
        <n v="9945.18"/>
        <n v="17648.75"/>
        <n v="18138.13"/>
        <n v="24338.73"/>
        <n v="8447.31"/>
        <n v="2539.08"/>
        <n v="20384.14"/>
        <n v="8056.04"/>
        <n v="25089.84"/>
        <n v="50001.09"/>
        <n v="17671.490000000002"/>
        <n v="23466"/>
        <n v="41885.9"/>
        <n v="5266.92"/>
        <n v="66018.8"/>
        <n v="6412.87"/>
        <n v="4124.4399999999996"/>
        <n v="8356.01"/>
        <n v="19130.37"/>
        <n v="19478.900000000001"/>
        <n v="31819.81"/>
        <n v="3235.18"/>
        <n v="24157.84"/>
        <n v="6613.15"/>
        <n v="15352.19"/>
        <n v="2962.07"/>
        <n v="10003.299999999999"/>
        <n v="11589.51"/>
        <n v="10739.5"/>
        <n v="6585.71"/>
        <n v="16036.87"/>
        <n v="41256.83"/>
        <n v="5220.34"/>
        <n v="9888.2999999999993"/>
        <n v="5526.06"/>
        <n v="31233.11"/>
        <n v="44058.67"/>
        <n v="24197.54"/>
        <n v="2083.94"/>
        <n v="7975.13"/>
        <n v="17895.27"/>
        <n v="37230.5"/>
        <n v="3183.33"/>
        <n v="2619.7600000000002"/>
        <n v="2849.96"/>
        <n v="10076.75"/>
        <n v="46375.39"/>
        <n v="27654.66"/>
        <n v="19825.38"/>
        <n v="55657.57"/>
        <n v="43818.87"/>
        <n v="8512.67"/>
        <n v="16400.14"/>
        <n v="30740.6"/>
        <n v="16728.93"/>
        <n v="27430.06"/>
        <n v="13791.33"/>
        <n v="26317.88"/>
        <n v="26798.52"/>
        <n v="8348.44"/>
        <n v="37156.28"/>
        <n v="21325.93"/>
        <n v="6830.16"/>
        <n v="9086.57"/>
        <n v="44830.58"/>
        <n v="51307.38"/>
        <n v="28897.49"/>
        <n v="2882.08"/>
        <n v="33350.980000000003"/>
        <n v="14250.13"/>
        <n v="13120.59"/>
        <n v="6731.65"/>
        <n v="12062.31"/>
        <n v="33059.589999999997"/>
        <n v="18153.09"/>
        <n v="2326.02"/>
        <n v="33564.86"/>
        <n v="24548.99"/>
        <n v="41301.67"/>
        <n v="37140.78"/>
        <n v="11759.44"/>
        <n v="31465.23"/>
        <n v="1486.67"/>
        <n v="49321.55"/>
        <n v="16396.400000000001"/>
        <n v="2524.64"/>
        <n v="12185.64"/>
        <n v="69108.75"/>
        <n v="27710.47"/>
        <n v="24369.93"/>
        <n v="32051.91"/>
        <n v="31763.66"/>
        <n v="6576.58"/>
        <n v="3238.81"/>
        <n v="12892.15"/>
        <n v="26475.33"/>
        <n v="7524.73"/>
        <n v="5149.5600000000004"/>
        <n v="18762.3"/>
        <n v="45883.13"/>
        <n v="2505.38"/>
        <n v="24286.67"/>
        <n v="12585.99"/>
        <n v="37042.69"/>
        <n v="9158.59"/>
        <n v="16619.490000000002"/>
        <n v="31612.16"/>
        <n v="19050.900000000001"/>
        <n v="12215.38"/>
        <n v="9721.33"/>
        <n v="41513.550000000003"/>
        <n v="12207.29"/>
        <n v="3045.14"/>
        <n v="30375.62"/>
        <n v="18743.36"/>
        <n v="24495.18"/>
        <n v="25715.78"/>
        <n v="36891.360000000001"/>
        <n v="15071.8"/>
        <n v="22730.65"/>
        <n v="17190.599999999999"/>
        <n v="9566.24"/>
        <n v="3474.84"/>
        <n v="44893.63"/>
        <n v="25310.89"/>
        <n v="15591.87"/>
        <n v="12230.24"/>
        <n v="1840.92"/>
        <n v="3598.01"/>
        <n v="7641.18"/>
        <n v="45557.94"/>
        <n v="6440.97"/>
        <n v="38817.42"/>
        <n v="55965.38"/>
        <n v="53438.16"/>
        <n v="6907.32"/>
        <n v="42978.01"/>
        <n v="29187.78"/>
        <n v="32856.26"/>
        <n v="18547.849999999999"/>
        <n v="6521.93"/>
        <n v="59665.71"/>
        <n v="6011.46"/>
        <n v="4867.3999999999996"/>
        <n v="5197.96"/>
        <n v="1932.69"/>
        <n v="6601.14"/>
        <n v="24496.080000000002"/>
        <n v="14696.77"/>
        <n v="9834.52"/>
        <n v="15804.61"/>
        <n v="7698.04"/>
        <n v="22425.46"/>
        <n v="39637.629999999997"/>
        <n v="28596.66"/>
        <n v="6938.24"/>
        <n v="30151.85"/>
        <n v="5116.79"/>
        <n v="12379.79"/>
        <n v="3915.71"/>
        <n v="22596.37"/>
        <n v="32938.019999999997"/>
        <n v="18395.259999999998"/>
        <n v="62515.96"/>
        <n v="24062.06"/>
        <n v="29303.05"/>
        <n v="65260.42"/>
        <n v="43075.53"/>
        <n v="47854.23"/>
        <n v="35554.120000000003"/>
        <n v="16723.330000000002"/>
        <n v="16196.31"/>
        <n v="28334.63"/>
        <n v="26008.63"/>
        <n v="20661.98"/>
        <n v="17112.66"/>
        <n v="48182.13"/>
        <n v="8645.1200000000008"/>
        <n v="43438.34"/>
        <n v="35894"/>
        <n v="39953.18"/>
        <n v="33541.68"/>
        <n v="4409.84"/>
        <n v="3450.45"/>
        <n v="17292.39"/>
        <n v="10707.71"/>
        <n v="58209.89"/>
        <n v="11854.74"/>
        <n v="29667.15"/>
        <n v="18110.41"/>
        <n v="9861.92"/>
        <n v="8751.51"/>
        <n v="7393.38"/>
        <n v="3654.11"/>
        <n v="10929.98"/>
        <n v="27651.46"/>
        <n v="24846.240000000002"/>
        <n v="22988.25"/>
        <n v="21913.98"/>
        <n v="24683.21"/>
        <n v="23838.77"/>
        <n v="33462.339999999997"/>
        <n v="3826.42"/>
        <n v="8860.64"/>
        <n v="44676.5"/>
        <n v="6862.96"/>
        <n v="42212.55"/>
        <n v="16421.09"/>
        <n v="15831.86"/>
        <n v="8891.7199999999993"/>
        <n v="26851.51"/>
        <n v="31697.32"/>
        <n v="37352.300000000003"/>
        <n v="3382.14"/>
        <n v="9908.73"/>
        <n v="5751.73"/>
        <n v="10506.36"/>
        <n v="10275.32"/>
        <n v="10047.67"/>
        <n v="12960.1"/>
        <n v="39945.67"/>
        <n v="29896.44"/>
        <n v="17185.75"/>
        <n v="18021.72"/>
        <n v="7435.62"/>
        <n v="875.36"/>
        <n v="30376.67"/>
        <n v="75513.5"/>
        <n v="8149.67"/>
        <n v="27868.74"/>
        <n v="40276.519999999997"/>
        <n v="15141.55"/>
        <n v="39639.949999999997"/>
        <n v="11959.6"/>
        <n v="8877.07"/>
        <n v="19905.02"/>
        <n v="28873.8"/>
        <n v="7189.14"/>
        <n v="7915.65"/>
        <n v="22311.24"/>
        <n v="43459.69"/>
        <n v="4349.3599999999997"/>
        <n v="26407.52"/>
        <n v="25017.53"/>
        <n v="5473.03"/>
        <n v="11263.09"/>
        <n v="18555.16"/>
        <n v="9088.59"/>
        <n v="6218.78"/>
        <n v="13770.25"/>
        <n v="22842.07"/>
        <n v="2881.53"/>
        <n v="58547.15"/>
        <n v="31659.81"/>
        <n v="26302.69"/>
        <n v="4054.3"/>
        <n v="1506.02"/>
        <n v="11034.9"/>
        <n v="14503.32"/>
        <n v="18227.169999999998"/>
        <n v="17544.78"/>
        <n v="7483.45"/>
        <n v="9737.33"/>
        <n v="3262.52"/>
        <n v="12872.45"/>
        <n v="48913.5"/>
        <n v="10250.07"/>
        <n v="47968.97"/>
        <n v="33271.120000000003"/>
        <n v="6098.62"/>
        <n v="6565.35"/>
        <n v="9402.99"/>
        <n v="8439.56"/>
        <n v="8582.57"/>
        <n v="17889.03"/>
        <n v="37968.21"/>
        <n v="12171.55"/>
        <n v="11385.78"/>
        <n v="6560.01"/>
        <n v="11570.77"/>
        <n v="1602.02"/>
        <n v="35390.269999999997"/>
        <n v="3416.37"/>
        <n v="21789.43"/>
        <n v="7388.67"/>
        <n v="9854.75"/>
        <n v="11837.05"/>
        <n v="4606.8500000000004"/>
        <n v="17232.47"/>
        <n v="5346.86"/>
        <n v="22372.75"/>
        <n v="12619.09"/>
        <n v="13416.65"/>
        <n v="18244.59"/>
        <n v="1504.24"/>
        <n v="4378.45"/>
        <n v="13542.42"/>
        <n v="30094.99"/>
        <n v="29592.81"/>
        <n v="6153.27"/>
        <n v="15891.78"/>
        <n v="3645.63"/>
        <n v="3582.15"/>
        <n v="22481.32"/>
        <n v="3789.87"/>
        <n v="2531.4899999999998"/>
        <n v="11637.83"/>
        <n v="21409.25"/>
        <n v="46002.41"/>
        <n v="42523.27"/>
        <n v="19001"/>
        <n v="30031.51"/>
        <n v="9461.5300000000007"/>
        <n v="14381.09"/>
        <n v="28620.32"/>
        <n v="26322.5"/>
        <n v="38561.22"/>
        <n v="10630.27"/>
        <n v="36108.43"/>
        <n v="3600.81"/>
        <n v="20785.7"/>
        <n v="34738.120000000003"/>
        <n v="16023.08"/>
        <n v="12536.15"/>
        <n v="18646.45"/>
        <n v="24670.44"/>
        <n v="12332.41"/>
        <n v="3303.83"/>
        <n v="8320.68"/>
        <n v="11852.41"/>
        <n v="26270.52"/>
        <n v="7570.41"/>
        <n v="6338.03"/>
        <n v="22744.639999999999"/>
        <n v="5957.24"/>
        <n v="24449.34"/>
        <n v="5246.15"/>
        <n v="2625.55"/>
        <n v="20229.11"/>
        <n v="19441.79"/>
        <n v="16626.18"/>
        <n v="21888.38"/>
        <n v="16635.8"/>
        <n v="27841.78"/>
        <n v="9359.4"/>
        <n v="3211.29"/>
        <n v="52154.85"/>
        <n v="5144.18"/>
        <n v="17640.46"/>
        <n v="35111.61"/>
        <n v="13794.92"/>
        <n v="8340.75"/>
        <n v="6547.37"/>
        <n v="16596.439999999999"/>
        <n v="24277.22"/>
        <n v="3385.02"/>
        <n v="2468.2199999999998"/>
        <n v="22711.78"/>
        <n v="7833.63"/>
        <n v="13266.61"/>
        <n v="14747.33"/>
        <n v="8171.09"/>
        <n v="2688.57"/>
        <n v="9166.58"/>
        <n v="14243.22"/>
        <n v="33750.230000000003"/>
        <n v="30840.67"/>
        <n v="33364.800000000003"/>
        <n v="10293.85"/>
        <n v="15148.44"/>
        <n v="4835.63"/>
        <n v="3549.16"/>
        <n v="14577.57"/>
        <n v="2995.91"/>
        <n v="12203.46"/>
        <n v="3372.87"/>
        <n v="10216.61"/>
        <n v="16170.6"/>
        <n v="9544.98"/>
        <n v="19898.169999999998"/>
        <n v="16745.490000000002"/>
        <n v="33946.49"/>
        <n v="12475.77"/>
        <n v="14718.53"/>
        <n v="21050.45"/>
        <n v="3015.74"/>
        <n v="2881.14"/>
        <n v="45455.58"/>
        <n v="19154.62"/>
        <n v="9242.65"/>
        <n v="12788.52"/>
        <n v="26467.35"/>
        <n v="15923.01"/>
        <n v="6077.91"/>
        <n v="17569.849999999999"/>
        <n v="1632.67"/>
        <n v="23347.71"/>
        <n v="9090.5499999999993"/>
        <n v="16850.669999999998"/>
        <n v="11202"/>
        <n v="6390.02"/>
        <n v="33285.160000000003"/>
        <n v="60897.86"/>
        <n v="33885.32"/>
        <n v="69578.39"/>
        <n v="9559.48"/>
        <n v="34145.15"/>
        <n v="4191.47"/>
        <n v="36617.160000000003"/>
        <n v="9482.69"/>
        <n v="8760.75"/>
        <n v="7701.07"/>
        <n v="28792.69"/>
        <n v="4363.22"/>
        <n v="6187.48"/>
        <n v="26941.96"/>
        <n v="39125.620000000003"/>
        <n v="29857.68"/>
        <n v="13662.84"/>
        <n v="36387.82"/>
        <n v="25515.3"/>
        <n v="4077.61"/>
        <n v="18989.45"/>
        <n v="70273.06"/>
        <n v="21359.87"/>
        <n v="13431.79"/>
        <n v="16812.86"/>
        <n v="20158.560000000001"/>
        <n v="24600.47"/>
        <n v="16856.43"/>
        <n v="8875.7000000000007"/>
        <n v="3855.71"/>
        <n v="5251.9"/>
        <n v="43217.09"/>
        <n v="16778.36"/>
        <n v="8272.27"/>
        <n v="45216.4"/>
        <n v="8970.7999999999993"/>
        <n v="37906.639999999999"/>
        <n v="36306.879999999997"/>
        <n v="14759.8"/>
        <n v="26841.55"/>
        <n v="34595.18"/>
        <n v="3781.41"/>
        <n v="6730.2"/>
        <n v="15230.64"/>
        <n v="24770.33"/>
        <n v="3492.18"/>
        <n v="34890.31"/>
        <n v="3734.42"/>
        <n v="10004.84"/>
        <n v="20002.009999999998"/>
        <n v="28815.7"/>
        <n v="18142.79"/>
        <n v="43609.1"/>
        <n v="13628.65"/>
        <n v="42984.52"/>
        <n v="28878.45"/>
        <n v="5791.07"/>
        <n v="2801.02"/>
        <n v="46833.52"/>
        <n v="15698.37"/>
        <n v="18955.14"/>
        <n v="44411.59"/>
        <n v="23500.48"/>
        <n v="27356.93"/>
        <n v="23963.45"/>
        <n v="23253.119999999999"/>
        <n v="33827.33"/>
        <n v="47002.3"/>
        <n v="7498.65"/>
        <n v="21683.75"/>
        <n v="15517.98"/>
        <n v="71834.03"/>
        <n v="24661.15"/>
        <n v="29440.45"/>
        <n v="40827.199999999997"/>
        <n v="22803.47"/>
        <n v="6213.91"/>
        <n v="24299.95"/>
        <n v="14969.49"/>
        <n v="20419.98"/>
        <n v="4106.87"/>
        <n v="31152.29"/>
        <n v="14108.67"/>
        <n v="24623.13"/>
        <n v="19127.169999999998"/>
        <n v="36134.620000000003"/>
        <n v="5216.62"/>
        <n v="71346.539999999994"/>
        <n v="35554.06"/>
        <n v="9198.25"/>
        <n v="3592.03"/>
        <n v="2889.96"/>
        <n v="22079.94"/>
        <n v="32107.040000000001"/>
        <n v="28438.44"/>
        <n v="22158.57"/>
        <n v="34042.17"/>
        <n v="14106.55"/>
        <n v="19476.36"/>
        <n v="9129.9"/>
        <n v="5369.08"/>
        <n v="28724.38"/>
        <n v="55549.02"/>
        <n v="16725.13"/>
        <n v="5778.74"/>
        <n v="4297.82"/>
        <n v="12899.09"/>
        <n v="15946.95"/>
        <n v="8133.7"/>
        <n v="24535.19"/>
        <n v="28693.279999999999"/>
        <n v="38216.57"/>
        <n v="13638.19"/>
        <n v="22104.45"/>
        <n v="25839.82"/>
        <n v="19461.14"/>
        <n v="31831.53"/>
        <n v="9055.7999999999993"/>
        <n v="5614.72"/>
        <n v="26673.11"/>
        <n v="10610.39"/>
        <n v="23023.85"/>
        <n v="14741.58"/>
        <n v="26322.71"/>
        <n v="24295.91"/>
        <n v="13449.04"/>
        <n v="21822.35"/>
        <n v="3129"/>
        <n v="4736.6899999999996"/>
        <n v="2728.28"/>
        <n v="40963"/>
        <n v="11885.62"/>
        <n v="10271.16"/>
        <n v="22918.82"/>
        <n v="11595.59"/>
        <n v="4424.8"/>
        <n v="6567.88"/>
        <n v="50710.3"/>
        <n v="12420.13"/>
        <n v="15767.3"/>
        <n v="37518.69"/>
        <n v="31061.58"/>
        <n v="10890.26"/>
        <n v="33326.089999999997"/>
        <n v="5081.6099999999997"/>
        <n v="27645.48"/>
        <n v="23066.52"/>
        <n v="5837.78"/>
        <n v="7385.46"/>
        <n v="12229.94"/>
        <n v="29681.040000000001"/>
        <n v="12883.89"/>
        <n v="6194.71"/>
        <n v="13784.29"/>
        <n v="3487.01"/>
        <n v="6878.58"/>
        <n v="39819.25"/>
        <n v="24826.02"/>
        <n v="11692.87"/>
        <n v="30296.82"/>
        <n v="8761.9699999999993"/>
        <n v="15775.72"/>
        <n v="52562.92"/>
        <n v="14005.31"/>
        <n v="14797.88"/>
        <n v="5046.3100000000004"/>
        <n v="11854.49"/>
        <n v="19156.419999999998"/>
        <n v="3468.67"/>
        <n v="19392.830000000002"/>
        <n v="28427.11"/>
        <n v="14985.01"/>
        <n v="22182.18"/>
        <n v="3519.05"/>
        <n v="2955.99"/>
        <n v="6651.5"/>
        <n v="16732.57"/>
        <n v="26123.59"/>
        <n v="6895.57"/>
        <n v="21377.71"/>
        <n v="58352.15"/>
        <n v="17213.53"/>
        <n v="11515.2"/>
        <n v="49569.11"/>
        <n v="37860.18"/>
        <n v="3179.98"/>
        <n v="8567.94"/>
        <n v="9647.09"/>
        <n v="40573.660000000003"/>
        <n v="10565.91"/>
        <n v="41475.93"/>
        <n v="9992.19"/>
        <n v="15191.06"/>
        <n v="15387.28"/>
        <n v="21966.09"/>
        <n v="54994.44"/>
        <n v="23400.76"/>
        <n v="18591.22"/>
        <n v="5344.61"/>
        <n v="15145.06"/>
        <n v="9813.4599999999991"/>
        <n v="7180.14"/>
        <n v="21451.96"/>
        <n v="14325.31"/>
        <n v="16614.86"/>
        <n v="29503.63"/>
        <n v="7176.5"/>
        <n v="8424.98"/>
        <n v="13086.3"/>
        <n v="18842.2"/>
        <n v="25318.400000000001"/>
        <n v="9412.39"/>
        <n v="13239.04"/>
        <n v="28362.89"/>
        <n v="28001.78"/>
        <n v="15634.44"/>
        <n v="5213.7"/>
        <n v="11287.33"/>
        <n v="13578.37"/>
        <n v="38400.28"/>
        <n v="11965.99"/>
        <n v="5964.46"/>
        <n v="12247.27"/>
        <n v="3456.99"/>
        <n v="5567.42"/>
        <n v="21275.8"/>
        <n v="17447.72"/>
        <n v="12061.29"/>
        <n v="11278.15"/>
        <n v="19678.25"/>
        <n v="15021.39"/>
        <n v="15492.9"/>
        <n v="5616.28"/>
        <n v="13972.19"/>
        <n v="49718.12"/>
        <n v="19442.57"/>
        <n v="20824.72"/>
        <n v="9865.33"/>
        <n v="21868.52"/>
        <n v="17039.36"/>
        <n v="10188.879999999999"/>
        <n v="22897.73"/>
        <n v="46458.86"/>
        <n v="40747.96"/>
        <n v="49016.46"/>
        <n v="13802.76"/>
        <n v="16046.26"/>
        <n v="45179.26"/>
        <n v="12117.04"/>
        <n v="6577.24"/>
        <n v="25299.64"/>
        <n v="3810.05"/>
        <n v="17086.41"/>
        <n v="17791.14"/>
        <n v="18937.66"/>
        <n v="47677.14"/>
        <n v="46340.52"/>
        <n v="21578.31"/>
        <n v="33139.85"/>
        <n v="42874.559999999998"/>
        <n v="20194.400000000001"/>
        <n v="21439.51"/>
        <n v="6102.39"/>
        <n v="17466.52"/>
        <n v="9146.7000000000007"/>
        <n v="8545.1"/>
        <n v="28115.29"/>
        <n v="6043.4"/>
        <n v="5866.76"/>
        <n v="39753.279999999999"/>
        <n v="12518.14"/>
        <n v="7292.69"/>
        <n v="7618.36"/>
        <n v="30295.25"/>
        <n v="16088.59"/>
        <n v="3848.46"/>
        <n v="40437.32"/>
        <n v="9814.1200000000008"/>
        <n v="8471.3700000000008"/>
        <n v="37646.97"/>
        <n v="12437.35"/>
        <n v="8906.0300000000007"/>
        <n v="11241.94"/>
        <n v="4137.8100000000004"/>
        <n v="15976.4"/>
        <n v="47388.31"/>
        <n v="18870.96"/>
        <n v="10373.6"/>
        <n v="12842.69"/>
        <n v="25633.25"/>
        <n v="9318.26"/>
        <n v="9377.48"/>
        <n v="20098.830000000002"/>
        <n v="24254.38"/>
        <n v="24484.18"/>
        <n v="5318.29"/>
        <n v="48350.54"/>
        <n v="60630.239999999998"/>
        <n v="8288.33"/>
        <n v="13301.77"/>
        <n v="17997.37"/>
        <n v="13105.4"/>
        <n v="13933.61"/>
        <n v="19947.419999999998"/>
        <n v="26165.81"/>
        <n v="17371.36"/>
        <n v="24792.86"/>
        <n v="3785.57"/>
        <n v="39537.56"/>
        <n v="16581.79"/>
        <n v="2250.81"/>
        <n v="4682.45"/>
        <n v="6282.12"/>
        <n v="46947.4"/>
        <n v="15934.74"/>
        <n v="8301.99"/>
        <n v="8541.32"/>
        <n v="21696.17"/>
        <n v="11643.35"/>
        <n v="4237.2700000000004"/>
        <n v="11792.58"/>
        <n v="4781.91"/>
        <n v="9151.18"/>
        <n v="7834.89"/>
        <n v="26031.759999999998"/>
        <n v="8724.52"/>
        <n v="9604.2999999999993"/>
        <n v="36485.43"/>
        <n v="19335.91"/>
        <n v="54335.08"/>
        <n v="15640.78"/>
        <n v="17398.150000000001"/>
        <n v="31411.71"/>
        <n v="16501.150000000001"/>
        <n v="4805.71"/>
        <n v="10255.23"/>
        <n v="14138.87"/>
        <n v="5119.3999999999996"/>
        <n v="29171.66"/>
        <n v="21607.93"/>
        <n v="17537.650000000001"/>
        <n v="23149.94"/>
        <n v="40364.25"/>
        <n v="14086.86"/>
        <n v="7119.46"/>
        <n v="17475.79"/>
        <n v="17164.52"/>
        <n v="17406.919999999998"/>
        <n v="17107.37"/>
        <n v="12180.16"/>
        <n v="16985.669999999998"/>
        <n v="10091.33"/>
        <n v="9088.25"/>
        <n v="25374.58"/>
        <n v="7374.94"/>
        <n v="15674.42"/>
        <n v="9570.91"/>
        <n v="29356.23"/>
        <n v="6692.37"/>
        <n v="23817.58"/>
        <n v="14985.37"/>
        <n v="16007.64"/>
        <n v="14590.42"/>
        <n v="5972.33"/>
        <n v="6720.33"/>
        <n v="19757.599999999999"/>
        <n v="34816.43"/>
        <n v="20982.11"/>
        <n v="8660.02"/>
        <n v="27253.1"/>
        <n v="9188.11"/>
        <n v="16660.29"/>
        <n v="18266.96"/>
        <n v="2649.04"/>
        <n v="59118.98"/>
        <n v="7560.26"/>
        <n v="33601.9"/>
        <n v="30378.23"/>
        <n v="10516.65"/>
        <n v="36172.06"/>
        <n v="36208.32"/>
        <n v="14795.75"/>
        <n v="25070.31"/>
        <n v="45507.91"/>
        <n v="45701.96"/>
        <n v="8665.4599999999991"/>
        <n v="3128.66"/>
        <n v="19123.330000000002"/>
        <n v="13802.94"/>
        <n v="25694.97"/>
        <n v="15039.2"/>
        <n v="22590.18"/>
        <n v="19080.48"/>
        <n v="14742.97"/>
        <n v="19425.07"/>
        <n v="13176.74"/>
        <n v="21022.12"/>
        <n v="10779.29"/>
        <n v="44683.44"/>
        <n v="12645.21"/>
        <n v="9416.26"/>
        <n v="74302.47"/>
        <n v="6233"/>
        <n v="18433.330000000002"/>
        <n v="18455.36"/>
        <n v="65035.14"/>
        <n v="23512.34"/>
        <n v="20538.490000000002"/>
        <n v="46717.54"/>
        <n v="33901.9"/>
        <n v="9343.7900000000009"/>
        <n v="23175.13"/>
        <n v="15619.71"/>
        <n v="38522.86"/>
        <n v="17623.169999999998"/>
        <n v="33661.449999999997"/>
        <n v="38758.019999999997"/>
        <n v="16120.84"/>
        <n v="4810.4399999999996"/>
        <n v="5968.79"/>
        <n v="4161.42"/>
        <n v="2454.35"/>
        <n v="22396.21"/>
        <n v="8039.8"/>
        <n v="4637.75"/>
        <n v="8601.61"/>
        <n v="10739.14"/>
        <n v="9870.2000000000007"/>
        <n v="44308.24"/>
        <n v="44994.35"/>
        <n v="10169.69"/>
        <n v="3420.69"/>
        <n v="21312.47"/>
        <n v="8813.06"/>
        <n v="33941.47"/>
        <n v="4164.75"/>
        <n v="5477.87"/>
        <n v="54178.61"/>
        <n v="9786.9"/>
        <n v="19160.79"/>
        <n v="3059.28"/>
        <n v="7639.9"/>
        <n v="6735.58"/>
        <n v="31071.17"/>
        <n v="15850.89"/>
        <n v="5666.09"/>
        <n v="44329.74"/>
        <n v="6874.85"/>
        <n v="9983.86"/>
        <n v="21734.86"/>
        <n v="43294.32"/>
        <n v="8039.57"/>
        <n v="13846.81"/>
        <n v="18567.810000000001"/>
        <n v="28870.05"/>
        <n v="9097.66"/>
        <n v="13862.04"/>
        <n v="4563.47"/>
        <n v="12136.41"/>
        <n v="46940.35"/>
        <n v="16081.01"/>
        <n v="31798.37"/>
        <n v="13958.14"/>
        <n v="24335.17"/>
        <n v="7504.17"/>
        <n v="15856.53"/>
        <n v="9113.52"/>
        <n v="50418.97"/>
        <n v="28191.61"/>
        <n v="13820.52"/>
        <n v="26476.91"/>
        <n v="16850.37"/>
        <n v="18734.53"/>
        <n v="36991.620000000003"/>
        <n v="19369.490000000002"/>
        <n v="19542.96"/>
        <n v="7463.79"/>
        <n v="25888.799999999999"/>
        <n v="24034.3"/>
        <n v="20120.599999999999"/>
        <n v="10880.99"/>
        <n v="8158.07"/>
        <n v="73526.22"/>
        <n v="30384.39"/>
        <n v="32756.58"/>
        <n v="29248.87"/>
        <n v="17292.18"/>
        <n v="9540.08"/>
        <n v="40733.360000000001"/>
        <n v="29953.919999999998"/>
        <n v="25703.95"/>
        <n v="18785.88"/>
        <n v="2128.48"/>
        <n v="8687.09"/>
        <n v="5406.51"/>
        <n v="37386.75"/>
        <n v="16486.8"/>
        <n v="20078.68"/>
        <n v="26316.19"/>
        <n v="14923.76"/>
        <n v="28880.41"/>
        <n v="45415.74"/>
        <n v="19746.07"/>
        <n v="2864.78"/>
        <n v="7478.62"/>
        <n v="53570.81"/>
        <n v="5381.35"/>
        <n v="4648.01"/>
        <n v="2245.65"/>
        <n v="42494.26"/>
        <n v="32897.919999999998"/>
        <n v="6974.19"/>
        <n v="5912.46"/>
        <n v="7136"/>
        <n v="3491.49"/>
        <n v="7303.81"/>
        <n v="9286.69"/>
        <n v="11607.14"/>
        <n v="1881.52"/>
        <n v="30570.39"/>
        <n v="32831.61"/>
        <n v="12920.88"/>
        <n v="10445.91"/>
        <n v="7992.15"/>
        <n v="17799.03"/>
        <n v="15742.45"/>
        <n v="15794.39"/>
        <n v="18311.68"/>
        <n v="10967.35"/>
        <n v="20662.560000000001"/>
        <n v="56320.49"/>
        <n v="9942.58"/>
        <n v="19664.439999999999"/>
        <n v="5558.97"/>
        <n v="5098.45"/>
        <n v="2201.4699999999998"/>
        <n v="2252.73"/>
        <n v="5946.67"/>
        <n v="16333.61"/>
        <n v="9588.44"/>
        <n v="30976.639999999999"/>
        <n v="25246.92"/>
        <n v="13666.3"/>
        <n v="6879.3"/>
        <n v="18701.759999999998"/>
        <n v="62276.44"/>
        <n v="7002.26"/>
        <n v="19310.68"/>
        <n v="16439.23"/>
        <n v="9332.2199999999993"/>
        <n v="12996.73"/>
        <n v="14637.58"/>
        <n v="22857.61"/>
        <n v="24259.57"/>
        <n v="11258.08"/>
        <n v="2729.35"/>
        <n v="28583.17"/>
        <n v="9085.4500000000007"/>
        <n v="17285.259999999998"/>
        <n v="19655.990000000002"/>
        <n v="1851.53"/>
        <n v="5408.98"/>
        <n v="39970.910000000003"/>
        <n v="34432.68"/>
        <n v="11040.55"/>
        <n v="17885.8"/>
        <n v="20839.52"/>
        <n v="20220.97"/>
        <n v="13661.36"/>
        <n v="2201.69"/>
        <n v="31685.56"/>
        <n v="2733.53"/>
        <n v="15681.42"/>
        <n v="42670.04"/>
        <n v="18974.63"/>
        <n v="10001.11"/>
        <n v="16602.96"/>
        <n v="4797.1899999999996"/>
        <n v="32110.38"/>
        <n v="10410.77"/>
        <n v="55991.839999999997"/>
        <n v="20594.07"/>
        <n v="8296.1200000000008"/>
        <n v="34369.4"/>
        <n v="28572.04"/>
        <n v="20368.38"/>
        <n v="2058.17"/>
        <n v="22094.14"/>
        <n v="50652.65"/>
        <n v="54749.49"/>
        <n v="22801.48"/>
        <n v="3821.16"/>
        <n v="22432.29"/>
        <n v="31560.959999999999"/>
        <n v="44852.42"/>
        <n v="13083.9"/>
        <n v="8277.9599999999991"/>
        <n v="9660.01"/>
        <n v="44556.91"/>
        <n v="27273.77"/>
        <n v="653.76"/>
        <n v="37444.21"/>
        <n v="40906.19"/>
        <n v="21375.31"/>
        <n v="39400.86"/>
        <n v="58829.52"/>
        <n v="11701.97"/>
        <n v="16070.22"/>
        <n v="77450.7"/>
        <n v="4433.0200000000004"/>
        <n v="5176.93"/>
        <n v="2240.4"/>
        <n v="11090.43"/>
        <n v="15169.58"/>
        <n v="1282.1300000000001"/>
        <n v="37968.589999999997"/>
        <n v="9672.42"/>
        <n v="27327.919999999998"/>
        <n v="60764.73"/>
        <n v="1347.37"/>
        <n v="19303.72"/>
        <n v="12603.33"/>
        <n v="13031.1"/>
        <n v="21918.94"/>
        <n v="31506.59"/>
        <n v="42897.61"/>
        <n v="12957.26"/>
        <n v="11744.05"/>
        <n v="29868.93"/>
        <n v="14642.86"/>
        <n v="64963.21"/>
        <n v="63567.7"/>
        <n v="7494.55"/>
        <n v="22712.76"/>
        <n v="23312.35"/>
        <n v="6071.09"/>
        <n v="16271.98"/>
        <n v="22027.03"/>
        <n v="5374.14"/>
        <n v="24782.26"/>
        <n v="38296.300000000003"/>
        <n v="44322.54"/>
        <n v="16448.009999999998"/>
        <n v="24497.759999999998"/>
        <n v="58361.88"/>
        <n v="1590.2"/>
        <n v="17579.419999999998"/>
        <n v="27037.5"/>
        <n v="7451.12"/>
        <n v="8782.39"/>
        <n v="28849.75"/>
        <n v="23019.8"/>
        <n v="21680.79"/>
        <n v="29399.8"/>
        <n v="58909.86"/>
        <n v="14563.79"/>
        <n v="12592.15"/>
        <n v="43784.26"/>
        <n v="50099.07"/>
        <n v="8317.0499999999993"/>
        <n v="6166.72"/>
        <n v="3305.89"/>
        <n v="6785.4"/>
        <n v="17477.79"/>
        <n v="11858.52"/>
        <n v="13063.78"/>
        <n v="44564.84"/>
        <n v="8266.9"/>
        <n v="16359.23"/>
        <n v="15854.81"/>
        <n v="23219.02"/>
        <n v="25583.68"/>
        <n v="5461.45"/>
        <n v="29265.21"/>
        <n v="10831.16"/>
        <n v="58646.720000000001"/>
        <n v="36040.51"/>
        <n v="18712.22"/>
        <n v="35111.72"/>
        <n v="4122.13"/>
        <n v="19447.8"/>
        <n v="20489.150000000001"/>
        <n v="39005.97"/>
        <n v="5349.38"/>
        <n v="43611.19"/>
        <n v="17646.599999999999"/>
        <n v="50755.79"/>
        <n v="17560.37"/>
        <n v="20511.259999999998"/>
        <n v="5951.68"/>
        <n v="26889.17"/>
        <n v="56095.16"/>
        <n v="28191.21"/>
        <n v="3373.72"/>
        <n v="16996"/>
        <n v="3719.32"/>
        <n v="36217.42"/>
        <n v="4739.92"/>
        <n v="23105.08"/>
        <n v="30188.39"/>
        <n v="19362.68"/>
        <n v="30234.34"/>
        <n v="13759.7"/>
        <n v="10006.66"/>
        <n v="5974.07"/>
        <n v="6790.71"/>
        <n v="35111.599999999999"/>
        <n v="3038.29"/>
        <n v="7214.48"/>
        <n v="1584.51"/>
        <n v="8579.6"/>
        <n v="83639.45"/>
        <n v="3139.85"/>
        <n v="23548.17"/>
        <n v="13315.01"/>
        <n v="12926.51"/>
        <n v="17748.3"/>
        <n v="5014.51"/>
        <n v="6707.88"/>
        <n v="17630.57"/>
        <n v="44250.13"/>
        <n v="36920.129999999997"/>
        <n v="19758.45"/>
        <n v="25497.14"/>
        <n v="2708.57"/>
        <n v="11237.39"/>
        <n v="27951.55"/>
        <n v="28385.18"/>
        <n v="33612.35"/>
        <n v="16933.810000000001"/>
        <n v="57751.09"/>
        <n v="35137.33"/>
        <n v="15194.41"/>
        <n v="9064.6299999999992"/>
        <n v="53289.39"/>
        <n v="3680.64"/>
        <n v="17155.810000000001"/>
        <n v="49946.9"/>
        <n v="23943.24"/>
        <n v="19465.240000000002"/>
        <n v="26246.82"/>
        <n v="12159.86"/>
        <n v="8236.42"/>
        <n v="19050.439999999999"/>
        <n v="33188.660000000003"/>
        <n v="4959.66"/>
        <n v="30480.06"/>
        <n v="18219.86"/>
        <n v="17998.16"/>
        <n v="18141.099999999999"/>
        <n v="20895.07"/>
        <n v="36163.03"/>
        <n v="7427.46"/>
        <n v="13780.82"/>
        <n v="15396.32"/>
        <n v="24442.83"/>
        <n v="3385.92"/>
        <n v="41781.89"/>
        <n v="12912.55"/>
        <n v="48249.83"/>
        <n v="65895.009999999995"/>
        <n v="18785.830000000002"/>
        <n v="4135.26"/>
        <n v="53080.89"/>
        <n v="54081.82"/>
        <n v="19301.849999999999"/>
        <n v="17288.55"/>
        <n v="9548.86"/>
        <n v="18784.34"/>
        <n v="12791.94"/>
        <n v="28188.37"/>
        <n v="25009.360000000001"/>
        <n v="24897.32"/>
        <n v="5219.1499999999996"/>
        <n v="3205.55"/>
        <n v="15521.51"/>
        <n v="23166.75"/>
        <n v="42846.2"/>
        <n v="6374.85"/>
        <n v="4158.09"/>
        <n v="25455.52"/>
        <n v="15977.33"/>
        <n v="4392.08"/>
        <n v="21349.58"/>
        <n v="6686.68"/>
        <n v="36682.230000000003"/>
        <n v="13270.79"/>
        <n v="5126.8500000000004"/>
        <n v="31188.3"/>
        <n v="35933.03"/>
        <n v="20554.759999999998"/>
        <n v="40621.15"/>
        <n v="25551.85"/>
        <n v="69910.149999999994"/>
        <n v="7838.74"/>
        <n v="12053.3"/>
        <n v="25619.52"/>
        <n v="23808.09"/>
        <n v="8717.1"/>
        <n v="7827.12"/>
        <n v="12773.66"/>
        <n v="9249.08"/>
        <n v="31994.15"/>
        <n v="4692.3999999999996"/>
        <n v="3948.78"/>
        <n v="29798.32"/>
        <n v="54851.43"/>
        <n v="19311.91"/>
        <n v="30931.95"/>
        <n v="9778.69"/>
        <n v="24752.23"/>
        <n v="15215.78"/>
        <n v="14594.73"/>
        <n v="5934.88"/>
        <n v="8738.7099999999991"/>
        <n v="12976.71"/>
        <n v="6983.49"/>
        <n v="12731.58"/>
        <n v="17984.3"/>
        <n v="7730.5"/>
        <n v="8607.7199999999993"/>
        <n v="9482.1"/>
        <n v="45619.23"/>
        <n v="12022.86"/>
        <n v="27391.3"/>
        <n v="26410.58"/>
        <n v="7223.4"/>
        <n v="56703.87"/>
        <n v="14626.56"/>
        <n v="13036.19"/>
        <n v="14422.97"/>
        <n v="17835.54"/>
        <n v="18061.68"/>
        <n v="7332.32"/>
        <n v="14708.48"/>
        <n v="39297.449999999997"/>
        <n v="17029.830000000002"/>
        <n v="36186.160000000003"/>
        <n v="58932.95"/>
        <n v="2833.56"/>
        <n v="21361.19"/>
        <n v="15703.13"/>
        <n v="5305.08"/>
        <n v="60255.78"/>
        <n v="27541.8"/>
        <n v="23228.79"/>
        <n v="16053.48"/>
        <n v="10596.73"/>
        <n v="16442.84"/>
        <n v="11712.51"/>
        <n v="17757.080000000002"/>
        <n v="55180.13"/>
        <n v="35703.54"/>
        <n v="16816.95"/>
        <n v="23348.39"/>
        <n v="6829.25"/>
        <n v="26562.78"/>
        <n v="34932.559999999998"/>
        <n v="7228.54"/>
        <n v="42578.13"/>
        <n v="18539.32"/>
        <n v="31225.360000000001"/>
        <n v="7339.14"/>
        <n v="16661.55"/>
        <n v="25316.55"/>
        <n v="23988.65"/>
        <n v="19222.439999999999"/>
        <n v="18258.61"/>
        <n v="15467.41"/>
        <n v="18802.560000000001"/>
        <n v="39342.42"/>
        <n v="58507.98"/>
        <n v="21547.1"/>
        <n v="11857.28"/>
        <n v="21857.78"/>
        <n v="40024.71"/>
        <n v="36292.9"/>
        <n v="10894.19"/>
        <n v="4284.45"/>
        <n v="10754.11"/>
        <n v="21632.42"/>
        <n v="47139.08"/>
        <n v="26262.26"/>
        <n v="11661.82"/>
        <n v="59968.25"/>
        <n v="8465.4500000000007"/>
        <n v="42628.959999999999"/>
        <n v="41208.519999999997"/>
        <n v="19051.830000000002"/>
        <n v="11255.5"/>
        <n v="17259.48"/>
        <n v="15398.95"/>
        <n v="25607.49"/>
        <n v="25940.59"/>
        <n v="7920.41"/>
        <n v="24886.94"/>
        <n v="56627.89"/>
        <n v="4899.8"/>
        <n v="9171.81"/>
        <n v="2542.6"/>
        <n v="17859.87"/>
        <n v="20469.98"/>
        <n v="6375.1"/>
        <n v="56169.14"/>
        <n v="24607.73"/>
        <n v="16532.28"/>
        <n v="43308.09"/>
        <n v="29595.8"/>
        <n v="50419.7"/>
        <n v="6456.17"/>
        <n v="50288.28"/>
        <n v="16589.05"/>
        <n v="14623.75"/>
        <n v="2760.01"/>
        <n v="18117.29"/>
        <n v="10517.01"/>
        <n v="4427.0600000000004"/>
        <n v="31868.7"/>
        <n v="32999.01"/>
        <n v="12087.11"/>
        <n v="9899.08"/>
        <n v="5054.3500000000004"/>
        <n v="5168.45"/>
        <n v="32470.53"/>
        <n v="3699.03"/>
        <n v="14803.62"/>
        <n v="20028.939999999999"/>
        <n v="17857.810000000001"/>
        <n v="7025.06"/>
        <n v="10936.74"/>
        <n v="9949.58"/>
        <n v="16788.5"/>
        <n v="2059.1999999999998"/>
        <n v="15705.48"/>
        <n v="18270.990000000002"/>
        <n v="35452.910000000003"/>
        <n v="8241.4500000000007"/>
        <n v="16687.830000000002"/>
        <n v="40695.5"/>
        <n v="21285.8"/>
        <n v="22871.64"/>
        <n v="9684.07"/>
        <n v="21993.21"/>
        <n v="8876.8700000000008"/>
        <n v="27978.11"/>
        <n v="33460.379999999997"/>
        <n v="9196.01"/>
        <n v="6543.18"/>
        <n v="5883.29"/>
        <n v="10830.8"/>
        <n v="11207.82"/>
        <n v="18144.64"/>
        <n v="6584.78"/>
        <n v="7366.12"/>
        <n v="10193.48"/>
        <n v="65770.11"/>
        <n v="3856.75"/>
        <n v="27203.96"/>
        <n v="11623.08"/>
        <n v="34363.51"/>
        <n v="1238.02"/>
        <n v="9593.25"/>
        <n v="30750.240000000002"/>
        <n v="12919.27"/>
        <n v="15361.82"/>
        <n v="19584.43"/>
        <n v="21162.53"/>
        <n v="46646.21"/>
        <n v="48020.14"/>
        <n v="28695.62"/>
        <n v="13854.37"/>
        <n v="5452.19"/>
        <n v="20750.91"/>
        <n v="8338.4699999999993"/>
        <n v="33673.699999999997"/>
        <n v="25483.06"/>
        <n v="18009.95"/>
        <n v="2311.4"/>
        <n v="34477.300000000003"/>
        <n v="6085.82"/>
        <n v="11042.55"/>
        <n v="40813.449999999997"/>
        <n v="16567.169999999998"/>
        <n v="13405.34"/>
        <n v="4459.5600000000004"/>
        <n v="46537.29"/>
        <n v="19216.740000000002"/>
        <n v="5023.0600000000004"/>
        <n v="4438.5200000000004"/>
        <n v="1723.53"/>
        <n v="19791.18"/>
        <n v="34021.4"/>
        <n v="3458.68"/>
        <n v="14401.17"/>
        <n v="7387.78"/>
        <n v="12212.85"/>
        <n v="19582.16"/>
        <n v="13341.81"/>
        <n v="22047.35"/>
        <n v="46032.49"/>
        <n v="11320.76"/>
        <n v="19012.849999999999"/>
        <n v="6405.41"/>
        <n v="27978.27"/>
        <n v="63373.32"/>
        <n v="10235.81"/>
        <n v="17685.98"/>
        <n v="11114.93"/>
        <n v="27545.3"/>
        <n v="30389.25"/>
        <n v="30529.96"/>
        <n v="39412.910000000003"/>
        <n v="15822.64"/>
        <n v="56048"/>
        <n v="26796.400000000001"/>
        <n v="15056.51"/>
        <n v="45470.38"/>
        <n v="13363.1"/>
        <n v="15776.59"/>
        <n v="30280.68"/>
        <n v="21149.98"/>
        <n v="13171.67"/>
        <n v="31135.040000000001"/>
        <n v="3625.8"/>
        <n v="53423.41"/>
        <n v="34598.050000000003"/>
        <n v="9722.68"/>
        <n v="26059.81"/>
        <n v="7398.21"/>
        <n v="33541.58"/>
        <n v="47485.52"/>
        <n v="60001.1"/>
        <n v="27265.88"/>
        <n v="2522.69"/>
        <n v="17738.47"/>
        <n v="22579.94"/>
        <n v="32034.080000000002"/>
        <n v="15408.09"/>
        <n v="3138.9"/>
        <n v="20945.72"/>
        <n v="31046.75"/>
        <n v="8475.59"/>
        <n v="36431.120000000003"/>
        <n v="35260.15"/>
        <n v="3771.49"/>
        <n v="8339.67"/>
        <n v="8181.89"/>
        <n v="13961.95"/>
        <n v="14796.11"/>
        <n v="54987.92"/>
        <n v="4962.3100000000004"/>
        <n v="39372.879999999997"/>
        <n v="50347.22"/>
        <n v="47199.05"/>
        <n v="18913.46"/>
        <n v="2638.69"/>
        <n v="20105.48"/>
        <n v="16242.65"/>
        <n v="14029.96"/>
        <n v="44154.01"/>
        <n v="11129.76"/>
        <n v="30685.26"/>
        <n v="2069.16"/>
        <n v="4029.24"/>
        <n v="13569.85"/>
        <n v="5997.31"/>
        <n v="17198.900000000001"/>
        <n v="27626.84"/>
        <n v="11453.99"/>
        <n v="28315.72"/>
        <n v="51178.32"/>
        <n v="7156.82"/>
        <n v="12976.76"/>
        <n v="6251.64"/>
        <n v="15911.21"/>
        <n v="9316.32"/>
        <n v="11148.11"/>
        <n v="37091.81"/>
        <n v="35950.269999999997"/>
        <n v="11586.16"/>
        <n v="18488.27"/>
        <n v="29144.240000000002"/>
        <n v="11558.66"/>
        <n v="4640.28"/>
        <n v="13045.9"/>
        <n v="6942.76"/>
        <n v="26260.62"/>
        <n v="10130.64"/>
        <n v="5087.04"/>
        <n v="21504.959999999999"/>
        <n v="29048.41"/>
        <n v="7127.31"/>
        <n v="7501.81"/>
        <n v="21375.45"/>
        <n v="13766.28"/>
        <n v="7124.91"/>
        <n v="18150.8"/>
        <n v="34256.230000000003"/>
        <n v="12923.84"/>
        <n v="40498.07"/>
        <n v="27552.89"/>
        <n v="13544.75"/>
        <n v="18337.82"/>
        <n v="6077.24"/>
        <n v="2367.69"/>
        <n v="22221.81"/>
        <n v="21168.17"/>
        <n v="20075.75"/>
        <n v="68144.23"/>
        <n v="4910.97"/>
        <n v="19210.669999999998"/>
        <n v="39582.15"/>
        <n v="2740.83"/>
        <n v="13409.71"/>
        <n v="38134.89"/>
        <n v="7113.89"/>
        <n v="10628.91"/>
        <n v="55229.19"/>
        <n v="2692.75"/>
        <n v="7090.5"/>
        <n v="50829.73"/>
        <n v="22968.99"/>
        <n v="5650.83"/>
        <n v="15723.23"/>
        <n v="15458.82"/>
        <n v="12793.22"/>
        <n v="20712.43"/>
        <n v="8497.26"/>
        <n v="5703.32"/>
        <n v="56808.89"/>
        <n v="21700.47"/>
        <n v="10135.93"/>
        <n v="24323.64"/>
        <n v="7481.42"/>
        <n v="47430.9"/>
        <n v="32033.13"/>
        <n v="10456.049999999999"/>
        <n v="19189.939999999999"/>
        <n v="18308.560000000001"/>
        <n v="2461.38"/>
        <n v="22729.62"/>
        <n v="3512.67"/>
        <n v="15201.04"/>
        <n v="44440.1"/>
        <n v="43555.21"/>
        <n v="48904.77"/>
        <n v="2606.04"/>
        <n v="23177.11"/>
        <n v="15245.28"/>
        <n v="5481.47"/>
        <n v="4363.41"/>
        <n v="26741.56"/>
        <n v="14211.12"/>
        <n v="19734.310000000001"/>
        <n v="36764.35"/>
        <n v="8390.0300000000007"/>
        <n v="4244.74"/>
        <n v="16794.310000000001"/>
        <n v="2404.35"/>
        <n v="26543.87"/>
        <n v="63699.77"/>
        <n v="3412.29"/>
        <n v="28121.33"/>
        <n v="27930.78"/>
        <n v="16488.54"/>
        <n v="21201.64"/>
        <n v="10707"/>
        <n v="21120.51"/>
        <n v="23560.31"/>
        <n v="13575.13"/>
        <n v="15276.91"/>
        <n v="29914.15"/>
        <n v="20027.63"/>
        <n v="13913.08"/>
        <n v="34805.21"/>
        <n v="10875.39"/>
        <n v="19095.21"/>
        <n v="30671.05"/>
        <n v="30326.61"/>
        <n v="4760.1499999999996"/>
        <n v="42300.73"/>
        <n v="2208.73"/>
        <n v="7231.5"/>
        <n v="63152.35"/>
        <n v="2157.06"/>
        <n v="11969.96"/>
        <n v="5376.73"/>
        <n v="1915.27"/>
        <n v="22780.98"/>
        <n v="16539.29"/>
        <n v="14201.02"/>
        <n v="53135.28"/>
        <n v="4231.8100000000004"/>
        <n v="27740.3"/>
        <n v="20484.7"/>
        <n v="25807.21"/>
        <n v="13571.76"/>
        <n v="9687.1"/>
        <n v="31661.360000000001"/>
        <n v="5534.32"/>
        <n v="5842.17"/>
        <n v="19223.439999999999"/>
        <n v="7958.29"/>
        <n v="22509.360000000001"/>
        <n v="25582.55"/>
        <n v="10942.7"/>
        <n v="6493.3"/>
        <n v="20060.13"/>
        <n v="7943.9"/>
        <n v="6286.59"/>
        <n v="35312.65"/>
        <n v="3015.72"/>
        <n v="11128.46"/>
        <n v="11622.35"/>
        <n v="3053.87"/>
        <n v="44707.59"/>
        <n v="4433.29"/>
        <n v="41473.5"/>
        <n v="28494.66"/>
        <n v="15859.98"/>
        <n v="17142.919999999998"/>
        <n v="17182.580000000002"/>
        <n v="17496.37"/>
        <n v="20383.16"/>
        <n v="11267.04"/>
        <n v="32646.6"/>
        <n v="5517.57"/>
        <n v="41850.300000000003"/>
        <n v="12608.5"/>
        <n v="1735.16"/>
        <n v="4042.37"/>
        <n v="13620.36"/>
        <n v="13753.45"/>
        <n v="4323.37"/>
        <n v="6384.75"/>
        <n v="29338.080000000002"/>
        <n v="4470.24"/>
        <n v="4978.42"/>
        <n v="7180.93"/>
        <n v="26750.06"/>
        <n v="31055.41"/>
        <n v="24242.38"/>
        <n v="30121.1"/>
        <n v="7106.36"/>
        <n v="16255.9"/>
        <n v="15483.2"/>
        <n v="25224.13"/>
        <n v="14511.83"/>
        <n v="43340.17"/>
        <n v="24164.49"/>
        <n v="24300.28"/>
        <n v="33913.56"/>
        <n v="34149.199999999997"/>
        <n v="25936.52"/>
        <n v="9746.61"/>
        <n v="38950.35"/>
        <n v="9675.76"/>
        <n v="21632.02"/>
        <n v="30258.26"/>
        <n v="13106.83"/>
        <n v="32725.55"/>
        <n v="4136.5600000000004"/>
        <n v="12167.73"/>
        <n v="20316.310000000001"/>
        <n v="8130.66"/>
        <n v="11441.74"/>
        <n v="68129.070000000007"/>
        <n v="15031.2"/>
        <n v="10503.07"/>
        <n v="2278"/>
        <n v="21199.4"/>
        <n v="2930.83"/>
        <n v="18878.07"/>
        <n v="27347.91"/>
        <n v="14419.71"/>
        <n v="20858.45"/>
        <n v="4357.6099999999997"/>
        <n v="18598.28"/>
        <n v="19931.57"/>
        <n v="7150.81"/>
        <n v="13836.48"/>
        <n v="34419.379999999997"/>
        <n v="49852.98"/>
        <n v="42349.32"/>
        <n v="7460.28"/>
        <n v="10929.8"/>
        <n v="5649.35"/>
        <n v="21505.52"/>
        <n v="32561.91"/>
        <n v="2707.2"/>
        <n v="17685.27"/>
        <n v="5904.31"/>
        <n v="32583.42"/>
        <n v="11046.28"/>
        <n v="31470.78"/>
        <n v="3420.74"/>
        <n v="13443.37"/>
        <n v="5535.02"/>
        <n v="29911.21"/>
        <n v="52793.3"/>
        <n v="6945.75"/>
        <n v="45866.34"/>
        <n v="31202.53"/>
        <n v="3709.93"/>
        <n v="18953.13"/>
        <n v="14545.75"/>
        <n v="36340.019999999997"/>
        <n v="3226"/>
        <n v="11755.99"/>
        <n v="29275.65"/>
        <n v="7735.3"/>
        <n v="6786.69"/>
        <n v="6622.33"/>
        <n v="34318.83"/>
        <n v="27534.95"/>
        <n v="28371.59"/>
        <n v="15493.38"/>
        <n v="28313.5"/>
        <n v="5210.99"/>
        <n v="18834.18"/>
        <n v="52803.37"/>
        <n v="14670.74"/>
        <n v="49583.199999999997"/>
        <n v="31559.41"/>
        <n v="14413.18"/>
        <n v="9707.08"/>
        <n v="2837.38"/>
        <n v="6078.38"/>
        <n v="40689.31"/>
        <n v="3082.87"/>
        <n v="16275.58"/>
        <n v="32928.18"/>
        <n v="20475.73"/>
        <n v="29114.98"/>
        <n v="7547.73"/>
        <n v="22549.37"/>
        <n v="29769.99"/>
        <n v="5427.34"/>
        <n v="32562.74"/>
        <n v="4973.2700000000004"/>
        <n v="8308.7199999999993"/>
        <n v="7900.98"/>
        <n v="23744.1"/>
        <n v="28517.59"/>
        <n v="25901.32"/>
        <n v="49065.48"/>
        <n v="70949.710000000006"/>
        <n v="3122.61"/>
        <n v="5483.5"/>
        <n v="4658"/>
        <n v="26044.46"/>
        <n v="35217.08"/>
        <n v="23851.77"/>
        <n v="13565.81"/>
        <n v="37300.46"/>
        <n v="57285.79"/>
        <n v="39275.360000000001"/>
        <n v="9061.1299999999992"/>
        <n v="23114.51"/>
        <n v="10519.47"/>
        <n v="10444.620000000001"/>
        <n v="8198.5499999999993"/>
        <n v="18473.47"/>
        <n v="4777.58"/>
        <n v="10748.68"/>
        <n v="54734.19"/>
        <n v="45732.28"/>
        <n v="22426.43"/>
        <n v="24036.16"/>
        <n v="6933.73"/>
        <n v="17248.7"/>
        <n v="12967.8"/>
        <n v="26705.24"/>
        <n v="8613.98"/>
        <n v="28184.86"/>
        <n v="9628.56"/>
        <n v="66594.13"/>
        <n v="2611.31"/>
        <n v="14722.85"/>
        <n v="40943.74"/>
        <n v="1774.36"/>
        <n v="6690.16"/>
        <n v="21309.69"/>
        <n v="9657.1"/>
        <n v="57744.7"/>
        <n v="2621.73"/>
        <n v="58265.45"/>
        <n v="66209.23"/>
        <n v="12744.13"/>
        <n v="17008.75"/>
        <n v="35603.78"/>
        <n v="20268.48"/>
        <n v="6636.52"/>
        <n v="6875.65"/>
        <n v="12210.36"/>
        <n v="6390.56"/>
        <n v="12787.94"/>
        <n v="12223.18"/>
        <n v="2487.2399999999998"/>
        <n v="22188.57"/>
        <n v="18178.59"/>
        <n v="4934.6499999999996"/>
        <n v="19140.66"/>
        <n v="45533.57"/>
        <n v="7364.76"/>
        <n v="6799.27"/>
        <n v="29854.51"/>
        <n v="25582.38"/>
        <n v="32796.79"/>
        <n v="12947.71"/>
        <n v="4134.37"/>
        <n v="50630.02"/>
        <n v="37047.51"/>
        <n v="15676.3"/>
        <n v="15722.9"/>
        <n v="37452.17"/>
        <n v="25956.18"/>
        <n v="17532.04"/>
        <n v="2120.77"/>
        <n v="33224.410000000003"/>
        <n v="27438.54"/>
        <n v="45055.96"/>
        <n v="9990.35"/>
        <n v="33928.160000000003"/>
        <n v="44586.89"/>
        <n v="20281.78"/>
        <n v="4790.1400000000003"/>
        <n v="23135.53"/>
        <n v="45841.87"/>
        <n v="25400.47"/>
        <n v="41405.08"/>
        <n v="1970.95"/>
        <n v="15631.49"/>
        <n v="41829.379999999997"/>
        <n v="30167.63"/>
        <n v="14600.5"/>
        <n v="8037.75"/>
        <n v="9756.9599999999991"/>
        <n v="8711.36"/>
        <n v="21603.75"/>
        <n v="17343.79"/>
        <n v="17587.98"/>
        <n v="6208.39"/>
        <n v="12462.1"/>
        <n v="20747.82"/>
        <n v="2286.44"/>
        <n v="6939.62"/>
        <n v="51737.81"/>
        <n v="11100.41"/>
        <n v="8854.27"/>
        <n v="14851.68"/>
        <n v="42776.65"/>
        <n v="26269.65"/>
        <n v="17612.39"/>
        <n v="12297.69"/>
        <n v="19857.09"/>
        <n v="2886.81"/>
        <n v="11596.7"/>
        <n v="2291.67"/>
        <n v="14508.39"/>
        <n v="5893.28"/>
        <n v="21072.44"/>
        <n v="15548.22"/>
        <n v="7498.45"/>
        <n v="16947.939999999999"/>
        <n v="22731.83"/>
        <n v="10349.82"/>
        <n v="39846.400000000001"/>
        <n v="18297.009999999998"/>
        <n v="14448.19"/>
        <n v="22007.39"/>
        <n v="12854.35"/>
        <n v="18376.12"/>
        <n v="6099.06"/>
        <n v="22781.64"/>
        <n v="11396.64"/>
        <n v="20357.48"/>
        <n v="8011.78"/>
        <n v="15883.44"/>
        <n v="12811"/>
        <n v="6179.33"/>
        <n v="17407.78"/>
        <n v="24246.89"/>
        <n v="21657.08"/>
        <n v="22838.33"/>
        <n v="27902.84"/>
        <n v="5288.08"/>
        <n v="18122.060000000001"/>
        <n v="2115.88"/>
        <n v="2654.65"/>
        <n v="28473.61"/>
        <n v="35134.49"/>
        <n v="32843.42"/>
        <n v="12499.29"/>
        <n v="23796.68"/>
        <n v="8080.8"/>
        <n v="17611.05"/>
        <n v="4655.26"/>
        <n v="19771.11"/>
        <n v="24429.71"/>
        <n v="18098.400000000001"/>
        <n v="6201.16"/>
        <n v="6903.74"/>
        <n v="7514.01"/>
        <n v="31886.19"/>
        <n v="6247.31"/>
        <n v="9942.52"/>
        <n v="3516.81"/>
        <n v="25015.78"/>
        <n v="33981.279999999999"/>
        <n v="15559.99"/>
        <n v="7177"/>
        <n v="12963.66"/>
        <n v="16732.330000000002"/>
        <n v="9702.73"/>
        <n v="16026.21"/>
        <n v="2143.52"/>
        <n v="3062.35"/>
        <n v="17060.89"/>
        <n v="7967.93"/>
        <n v="57072.62"/>
        <n v="18476.650000000001"/>
        <n v="26326.37"/>
        <n v="17608.59"/>
        <n v="3912.38"/>
        <n v="26134.59"/>
        <n v="12371.33"/>
        <n v="12829.47"/>
        <n v="9507.73"/>
        <n v="57774.81"/>
        <n v="50208.45"/>
        <n v="26057.15"/>
        <n v="17510.28"/>
        <n v="20333.810000000001"/>
        <n v="11232.08"/>
        <n v="15124.17"/>
        <n v="24555.25"/>
        <n v="42526.21"/>
        <n v="17884.650000000001"/>
        <n v="30124.32"/>
        <n v="24341.41"/>
        <n v="12694.34"/>
        <n v="6783.07"/>
        <n v="16479.07"/>
        <n v="18397.79"/>
        <n v="3748.32"/>
        <n v="16479.919999999998"/>
        <n v="18172.55"/>
        <n v="50672.49"/>
        <n v="41107.39"/>
        <n v="21673.98"/>
        <n v="12856.68"/>
        <n v="4085.79"/>
        <n v="19417.62"/>
        <n v="2573.33"/>
        <n v="28598.95"/>
        <n v="11665.76"/>
        <n v="27966.17"/>
        <n v="12623.04"/>
        <n v="33118.410000000003"/>
        <n v="8860.2800000000007"/>
        <n v="10916.49"/>
        <n v="16376.26"/>
        <n v="7253.88"/>
        <n v="22415.97"/>
        <n v="7810.91"/>
        <n v="19102.66"/>
        <n v="23147.61"/>
        <n v="7864.09"/>
        <n v="25144.639999999999"/>
        <n v="30463.7"/>
        <n v="8573.43"/>
        <n v="5110.16"/>
        <n v="16263.52"/>
        <n v="41660.480000000003"/>
        <n v="74231.399999999994"/>
        <n v="13620.78"/>
        <n v="39490.07"/>
        <n v="7104.92"/>
        <n v="9058.42"/>
        <n v="6474.93"/>
        <n v="14275.49"/>
        <n v="5910.2"/>
        <n v="57599.08"/>
        <n v="6735.6"/>
        <n v="39765.519999999997"/>
        <n v="2282.23"/>
        <n v="17321.580000000002"/>
        <n v="44923.68"/>
        <n v="19499.240000000002"/>
        <n v="28076.62"/>
        <n v="14259.8"/>
        <n v="19925.419999999998"/>
        <n v="12277.44"/>
        <n v="51287.24"/>
        <n v="34630.639999999999"/>
        <n v="58907.81"/>
        <n v="3874.37"/>
        <n v="48056.78"/>
        <n v="16077.34"/>
        <n v="48543.71"/>
        <n v="13586.05"/>
        <n v="17499.14"/>
        <n v="7105.42"/>
        <n v="15939.5"/>
        <n v="8419.81"/>
        <n v="22489.05"/>
        <n v="10097.92"/>
        <n v="25841.02"/>
        <n v="4232.3599999999997"/>
        <n v="16462.560000000001"/>
        <n v="1712.59"/>
        <n v="18774.23"/>
        <n v="8141.41"/>
        <n v="6144.63"/>
        <n v="52717.35"/>
        <n v="26612.85"/>
        <n v="35967.78"/>
        <n v="32445.66"/>
        <n v="15305"/>
        <n v="20809.189999999999"/>
        <n v="42271.77"/>
        <n v="25494.53"/>
        <n v="7585.91"/>
        <n v="7282.85"/>
        <n v="11158.4"/>
        <n v="29801.62"/>
        <n v="16386.810000000001"/>
        <n v="7024.93"/>
        <n v="8283.4599999999991"/>
        <n v="55446.33"/>
        <n v="5118.7700000000004"/>
        <n v="36995.43"/>
        <n v="30265.599999999999"/>
        <n v="54489.41"/>
        <n v="25941.97"/>
        <n v="7492.6"/>
        <n v="18301.7"/>
        <n v="14548.45"/>
        <n v="76146.78"/>
        <n v="37795.980000000003"/>
        <n v="19521.32"/>
        <n v="10109.18"/>
        <n v="20988.44"/>
        <n v="16822.650000000001"/>
        <n v="7159.39"/>
        <n v="19464.759999999998"/>
        <n v="47649.440000000002"/>
        <n v="16904.8"/>
        <n v="25747.79"/>
        <n v="28656"/>
        <n v="18746.240000000002"/>
        <n v="2318.7199999999998"/>
        <n v="14617.07"/>
        <n v="61363.74"/>
        <n v="9790.08"/>
        <n v="19819.73"/>
        <n v="28840.080000000002"/>
        <n v="24470.560000000001"/>
        <n v="31443.81"/>
        <n v="5975.29"/>
        <n v="43331.05"/>
        <n v="16866.490000000002"/>
        <n v="29792.78"/>
        <n v="54267.91"/>
        <n v="53664.95"/>
        <n v="30554.57"/>
        <n v="4894.6099999999997"/>
        <n v="26880.19"/>
        <n v="9628.7800000000007"/>
        <n v="4766.13"/>
        <n v="7108.02"/>
        <n v="11430.75"/>
        <n v="47821.120000000003"/>
        <n v="4610.62"/>
        <n v="13061.35"/>
        <n v="3136.36"/>
        <n v="12298.75"/>
        <n v="27968.13"/>
        <n v="3704.64"/>
        <n v="11389.67"/>
        <n v="5883.51"/>
        <n v="7348.69"/>
        <n v="5043.87"/>
        <n v="7740.27"/>
        <n v="33115.75"/>
        <n v="27392.25"/>
        <n v="35961.57"/>
        <n v="13733.56"/>
        <n v="27812.799999999999"/>
        <n v="4370.5600000000004"/>
        <n v="26009.13"/>
        <n v="19215.419999999998"/>
        <n v="65622.38"/>
        <n v="13084.97"/>
        <n v="30056.52"/>
        <n v="26447.66"/>
        <n v="8909.09"/>
        <n v="28986.3"/>
        <n v="57860"/>
        <n v="31487.56"/>
        <n v="8870.3700000000008"/>
        <n v="3508.23"/>
        <n v="28755.93"/>
        <n v="25161.75"/>
        <n v="3911.44"/>
        <n v="14231.01"/>
        <n v="61366.68"/>
        <n v="15938.41"/>
        <n v="19435.61"/>
        <n v="30854.45"/>
        <n v="44047.91"/>
        <n v="45725.59"/>
        <n v="8522.58"/>
        <n v="25703.439999999999"/>
        <n v="28016.57"/>
        <n v="19257.189999999999"/>
        <n v="69918.7"/>
        <n v="4429.22"/>
        <n v="31378.09"/>
        <n v="13432.39"/>
        <n v="2379.4499999999998"/>
        <n v="13105.06"/>
        <n v="18751.59"/>
        <n v="19739.37"/>
        <n v="11248.37"/>
        <n v="37861.879999999997"/>
        <n v="3078.51"/>
        <n v="5221.58"/>
        <n v="24329.98"/>
        <n v="26053.59"/>
        <n v="13603.52"/>
        <n v="6289.78"/>
        <n v="5342.14"/>
        <n v="21294.78"/>
        <n v="38962.36"/>
        <n v="9101.58"/>
        <n v="12451.74"/>
        <n v="3636.46"/>
        <n v="15045.83"/>
        <n v="20865.740000000002"/>
        <n v="16842.25"/>
        <n v="51043.1"/>
        <n v="16641.16"/>
        <n v="12843.96"/>
        <n v="7653.15"/>
        <n v="24288.639999999999"/>
        <n v="38021.120000000003"/>
        <n v="51567.13"/>
        <n v="26977.93"/>
        <n v="32268.5"/>
        <n v="9993.6"/>
        <n v="13115.72"/>
        <n v="36199.33"/>
        <n v="17978.05"/>
        <n v="40452.199999999997"/>
        <n v="24813.599999999999"/>
        <n v="34313.94"/>
        <n v="48161.62"/>
        <n v="55617.29"/>
        <n v="5718.14"/>
        <n v="14210.27"/>
        <n v="38825.4"/>
        <n v="51208.91"/>
        <n v="32988.25"/>
        <n v="17654.439999999999"/>
        <n v="25194.44"/>
        <n v="46841.36"/>
        <n v="12917.21"/>
        <n v="15689.65"/>
        <n v="34588.959999999999"/>
        <n v="14690.65"/>
        <n v="14461.85"/>
        <n v="29086.94"/>
        <n v="20319.689999999999"/>
        <n v="12033.35"/>
        <n v="12010.31"/>
        <n v="17370.75"/>
        <n v="5215.45"/>
        <n v="29693.22"/>
        <n v="6186.31"/>
        <n v="7915.45"/>
        <n v="11119.24"/>
        <n v="20188.580000000002"/>
        <n v="4154.45"/>
        <n v="35956.82"/>
        <n v="5917.3"/>
        <n v="20279.3"/>
        <n v="26556.65"/>
        <n v="12161.36"/>
        <n v="32910.83"/>
        <n v="7219.16"/>
        <n v="4954.5600000000004"/>
        <n v="5613.62"/>
        <n v="41419.15"/>
        <n v="9123.07"/>
        <n v="5357.91"/>
        <n v="8943"/>
        <n v="24620.06"/>
        <n v="35846.480000000003"/>
        <n v="5623.38"/>
        <n v="4320.49"/>
        <n v="10583.46"/>
        <n v="10268.459999999999"/>
        <n v="15528.41"/>
        <n v="28605.78"/>
        <n v="5041.72"/>
        <n v="17069.05"/>
        <n v="53533.77"/>
        <n v="13172.76"/>
        <n v="21401.75"/>
        <n v="8410.57"/>
        <n v="45328.92"/>
        <n v="15955.46"/>
        <n v="22213.23"/>
        <n v="28563.97"/>
        <n v="33626.75"/>
        <n v="16037.91"/>
        <n v="33755.01"/>
        <n v="46448.54"/>
        <n v="21358.51"/>
        <n v="29355.21"/>
        <n v="16675.580000000002"/>
        <n v="10506.94"/>
        <n v="39489.15"/>
        <n v="31522.95"/>
        <n v="2111.02"/>
        <n v="44148.97"/>
        <n v="10413.790000000001"/>
        <n v="10887.35"/>
        <n v="3902.3"/>
        <n v="19634.5"/>
        <n v="11155.24"/>
        <n v="15606.27"/>
        <n v="14706.35"/>
        <n v="1583.41"/>
        <n v="24249.66"/>
        <n v="7289.31"/>
        <n v="22135.55"/>
        <n v="29151.51"/>
        <n v="36869.269999999997"/>
        <n v="6554.56"/>
        <n v="12819.55"/>
        <n v="53851.71"/>
        <n v="9901.01"/>
        <n v="32671.599999999999"/>
        <n v="29675.200000000001"/>
        <n v="26523.27"/>
        <n v="4794.9799999999996"/>
        <n v="39634.61"/>
        <n v="12188.19"/>
        <n v="29766.29"/>
        <n v="41167.94"/>
        <n v="9210.08"/>
        <n v="20916.45"/>
        <n v="37369.129999999997"/>
        <n v="25456.58"/>
        <n v="44860.02"/>
        <n v="14172.1"/>
        <n v="5938.43"/>
        <n v="22611.38"/>
        <n v="31275.62"/>
        <n v="16461.82"/>
        <n v="21597.46"/>
        <n v="25453.45"/>
        <n v="34030.800000000003"/>
        <n v="24745.38"/>
        <n v="5845.31"/>
        <n v="11589.93"/>
        <n v="13996.29"/>
        <n v="23867.55"/>
        <n v="8505.36"/>
        <n v="40611.839999999997"/>
        <n v="59542.32"/>
        <n v="37037.49"/>
        <n v="18140.919999999998"/>
        <n v="17507"/>
        <n v="21432.799999999999"/>
        <n v="2590.0700000000002"/>
        <n v="72005.73"/>
        <n v="7309.86"/>
        <n v="36736.730000000003"/>
        <n v="24388.25"/>
        <n v="10654.1"/>
        <n v="18670.830000000002"/>
        <n v="10275.17"/>
        <n v="18470.16"/>
        <n v="20998.68"/>
        <n v="14042.57"/>
        <n v="8638.51"/>
        <n v="4991.51"/>
        <n v="12199.48"/>
        <n v="17421.25"/>
        <n v="7827.18"/>
        <n v="36001.769999999997"/>
        <n v="23525.43"/>
        <n v="27471.200000000001"/>
        <n v="9622.06"/>
        <n v="14596.88"/>
        <n v="23457.06"/>
        <n v="33525.300000000003"/>
        <n v="6884.25"/>
        <n v="20261.45"/>
        <n v="14650.63"/>
        <n v="5502.49"/>
        <n v="22353.22"/>
        <n v="36717.660000000003"/>
        <n v="13885.7"/>
        <n v="26784.71"/>
        <n v="27239.03"/>
        <n v="13503.73"/>
        <n v="11122.76"/>
        <n v="18181.68"/>
        <n v="18668.82"/>
        <n v="33012.31"/>
        <n v="27558.91"/>
        <n v="31850.04"/>
        <n v="10331.290000000001"/>
        <n v="39941.910000000003"/>
        <n v="18003.37"/>
        <n v="9607.3700000000008"/>
        <n v="16927.98"/>
        <n v="28819.1"/>
        <n v="14138.34"/>
        <n v="14918.62"/>
        <n v="15591.35"/>
        <n v="20077.060000000001"/>
        <n v="28670.42"/>
        <n v="6790.22"/>
        <n v="25561.41"/>
        <n v="9737.94"/>
        <n v="23819.23"/>
        <n v="8216.0300000000007"/>
        <n v="24209.82"/>
        <n v="12819.38"/>
        <n v="4431.6099999999997"/>
        <n v="6931.92"/>
        <n v="19322.439999999999"/>
        <n v="4072.67"/>
        <n v="21345.25"/>
        <n v="50186.33"/>
        <n v="15074.39"/>
        <n v="64522.42"/>
        <n v="35874.67"/>
        <n v="11181.71"/>
        <n v="44890.35"/>
        <n v="14392.81"/>
        <n v="5675.8"/>
        <n v="37173.629999999997"/>
        <n v="11026.45"/>
        <n v="7614.33"/>
        <n v="9341.01"/>
        <n v="15618.35"/>
        <n v="19265.3"/>
        <n v="8321.5300000000007"/>
        <n v="23931.81"/>
        <n v="29997.119999999999"/>
        <n v="41201.96"/>
        <n v="2543.89"/>
        <n v="12237.49"/>
        <n v="24834.46"/>
        <n v="7177.13"/>
        <n v="36489.85"/>
        <n v="11431.6"/>
        <n v="20152.29"/>
        <n v="9858.7000000000007"/>
        <n v="22435.93"/>
        <n v="42551.1"/>
        <n v="13281.66"/>
        <n v="9836.36"/>
        <n v="46552.73"/>
        <n v="9240.65"/>
        <n v="15781.19"/>
        <n v="52955.51"/>
        <n v="45553.63"/>
        <n v="4362.6000000000004"/>
        <n v="17366.189999999999"/>
        <n v="5566.22"/>
        <n v="6644.23"/>
        <n v="4064.48"/>
        <n v="6692.89"/>
        <n v="19824.88"/>
        <n v="52644.26"/>
        <n v="34471.980000000003"/>
        <n v="1933.26"/>
        <n v="27989.81"/>
        <n v="16098.12"/>
        <n v="13594.88"/>
        <n v="15453.07"/>
        <n v="3078.6"/>
        <n v="18700.11"/>
        <n v="23641.360000000001"/>
        <n v="4498.03"/>
        <n v="11243.6"/>
        <n v="5996.06"/>
        <n v="12562.36"/>
        <n v="21954.29"/>
        <n v="9446.56"/>
        <n v="7936.43"/>
        <n v="15057.93"/>
        <n v="11156.43"/>
        <n v="3017.47"/>
        <n v="29779.4"/>
        <n v="9797.86"/>
        <n v="10949.9"/>
        <n v="13586.42"/>
        <n v="24972.14"/>
        <n v="29742.54"/>
        <n v="8135.47"/>
        <n v="3533.3"/>
        <n v="33938.14"/>
        <n v="72132.94"/>
        <n v="15637.12"/>
        <n v="4250.6499999999996"/>
        <n v="16063.99"/>
        <n v="2264.6999999999998"/>
        <n v="26147.29"/>
        <n v="5401.12"/>
        <n v="21388.240000000002"/>
        <n v="2904.3"/>
        <n v="17921.32"/>
        <n v="6519.96"/>
        <n v="7941.43"/>
        <n v="29016.95"/>
        <n v="857.16"/>
        <n v="31805.86"/>
        <n v="18971.91"/>
        <n v="24116.69"/>
        <n v="15113.53"/>
        <n v="6003.86"/>
        <n v="23872.35"/>
        <n v="47077.42"/>
        <n v="14664.64"/>
        <n v="20005.189999999999"/>
        <n v="20966.41"/>
        <n v="19814.45"/>
        <n v="18664.37"/>
        <n v="12005.3"/>
        <n v="20635.45"/>
        <n v="38737.71"/>
        <n v="43322.05"/>
        <n v="16242.33"/>
        <n v="17242.05"/>
        <n v="8176.09"/>
        <n v="9071.92"/>
        <n v="32262.37"/>
        <n v="11272.55"/>
        <n v="4410.21"/>
        <n v="29973.25"/>
        <n v="14173.26"/>
        <n v="15731.72"/>
        <n v="8733.2000000000007"/>
        <n v="18505.29"/>
        <n v="29139.39"/>
        <n v="8330.69"/>
        <n v="76088.39"/>
        <n v="9765.4"/>
        <n v="30320.67"/>
        <n v="25097.93"/>
        <n v="10009.41"/>
        <n v="20451.64"/>
        <n v="15924.86"/>
        <n v="5293.52"/>
        <n v="24986.37"/>
        <n v="15966.37"/>
        <n v="3184.14"/>
        <n v="15501.47"/>
        <n v="36061.39"/>
        <n v="49820.46"/>
        <n v="20462.21"/>
        <n v="36384.129999999997"/>
        <n v="13946.91"/>
        <n v="3577.03"/>
        <n v="1678.41"/>
        <n v="11718.68"/>
        <n v="8929.9599999999991"/>
        <n v="7042.42"/>
        <n v="28938.1"/>
        <n v="1590.19"/>
        <n v="23473.62"/>
        <n v="3648.27"/>
        <n v="737.01"/>
        <n v="53154.01"/>
        <n v="19944.27"/>
        <n v="27485.96"/>
        <n v="7881.73"/>
        <n v="28935.88"/>
        <n v="1634.46"/>
        <n v="16665.27"/>
        <n v="18149.29"/>
        <n v="16474.03"/>
        <n v="17262.900000000001"/>
        <n v="2023.79"/>
        <n v="45340.3"/>
        <n v="46320.6"/>
        <n v="41997.85"/>
        <n v="23300.59"/>
        <n v="41368.879999999997"/>
        <n v="54576.26"/>
        <n v="40195.160000000003"/>
        <n v="42503.81"/>
        <n v="10911.21"/>
        <n v="30696.03"/>
        <n v="5536.82"/>
        <n v="25751.81"/>
        <n v="19926.740000000002"/>
        <n v="32802.5"/>
        <n v="21675.73"/>
        <n v="9550.58"/>
        <n v="68328.399999999994"/>
        <n v="43316.09"/>
        <n v="14846.95"/>
        <n v="30423.919999999998"/>
        <n v="21847.01"/>
        <n v="31671.61"/>
        <n v="24455.11"/>
        <n v="10066.450000000001"/>
        <n v="4508.0200000000004"/>
        <n v="17173.07"/>
        <n v="4186.92"/>
        <n v="11113.7"/>
        <n v="10725.26"/>
        <n v="7895.74"/>
        <n v="18389.72"/>
        <n v="19418.07"/>
        <n v="26089.49"/>
        <n v="20424.2"/>
        <n v="5543.1"/>
        <n v="3067.52"/>
        <n v="14368.5"/>
        <n v="24681.07"/>
        <n v="16985.75"/>
        <n v="9444.2099999999991"/>
        <n v="34557.26"/>
        <n v="15365.85"/>
        <n v="3395.31"/>
        <n v="4503.68"/>
        <n v="42927.32"/>
        <n v="3679.36"/>
        <n v="54852.04"/>
        <n v="9298.33"/>
        <n v="43288.28"/>
        <n v="39159.339999999997"/>
        <n v="3459.32"/>
        <n v="9491.39"/>
        <n v="3123.38"/>
        <n v="32493.41"/>
        <n v="6027.25"/>
        <n v="19557.07"/>
        <n v="6753.14"/>
        <n v="46903.040000000001"/>
        <n v="14773.51"/>
        <n v="15280.17"/>
        <n v="20429.3"/>
        <n v="9662.9500000000007"/>
        <n v="16596.25"/>
        <n v="26736.639999999999"/>
        <n v="4412.38"/>
        <n v="6053.15"/>
        <n v="37973.51"/>
        <n v="27806.57"/>
        <n v="26161.97"/>
        <n v="25226.86"/>
        <n v="10849.08"/>
        <n v="32014.02"/>
        <n v="5601.87"/>
        <n v="54115.48"/>
        <n v="26870.29"/>
        <n v="33778.910000000003"/>
        <n v="24333.08"/>
        <n v="37898.32"/>
        <n v="42971.32"/>
        <n v="28410.67"/>
        <n v="46610.92"/>
        <n v="3572.04"/>
        <n v="49912.51"/>
        <n v="15634.82"/>
        <n v="4554.34"/>
        <n v="17458.68"/>
        <n v="27735.15"/>
        <n v="10396.58"/>
        <n v="31283.06"/>
        <n v="6823.32"/>
        <n v="17091.73"/>
        <n v="6047.07"/>
        <n v="5662.45"/>
        <n v="6379.64"/>
        <n v="4969.3900000000003"/>
        <n v="20545.16"/>
        <n v="22132.99"/>
        <n v="28447.38"/>
        <n v="46914.93"/>
        <n v="50912.65"/>
        <n v="26041.51"/>
        <n v="68183.13"/>
        <n v="10824.61"/>
        <n v="9758.89"/>
        <n v="18620.28"/>
        <n v="23036.52"/>
        <n v="7880.34"/>
        <n v="31541.58"/>
        <n v="23164.82"/>
        <n v="3153.79"/>
        <n v="53780.37"/>
        <n v="31005.65"/>
        <n v="6514.69"/>
        <n v="17198.849999999999"/>
        <n v="18758.93"/>
        <n v="10261.870000000001"/>
        <n v="19461.91"/>
        <n v="5922.85"/>
        <n v="2223.4299999999998"/>
        <n v="14383.82"/>
        <n v="5107.74"/>
        <n v="29750.23"/>
        <n v="34791.56"/>
        <n v="17343.810000000001"/>
        <n v="14715.55"/>
        <n v="13283.16"/>
        <n v="8560.5499999999993"/>
        <n v="3678.55"/>
        <n v="12009.31"/>
        <n v="3305.99"/>
        <n v="14901.89"/>
        <n v="13469.2"/>
        <n v="18146.349999999999"/>
        <n v="4438.33"/>
        <n v="31831.67"/>
        <n v="29919.41"/>
        <n v="70787.87"/>
        <n v="41640.410000000003"/>
        <n v="24760.84"/>
        <n v="24444.46"/>
        <n v="16016.12"/>
        <n v="8523.93"/>
        <n v="38413.47"/>
        <n v="20584.240000000002"/>
        <n v="18292.64"/>
        <n v="30210.26"/>
        <n v="25279.61"/>
        <n v="10845.11"/>
        <n v="52583.23"/>
        <n v="6679.87"/>
        <n v="8600.2800000000007"/>
        <n v="12998.06"/>
        <n v="19231.900000000001"/>
        <n v="16193.87"/>
        <n v="9338.15"/>
        <n v="25497.7"/>
        <n v="4023.4"/>
        <n v="13147.23"/>
        <n v="45667.37"/>
        <n v="41135.86"/>
        <n v="28866.77"/>
        <n v="26975.91"/>
        <n v="29787.17"/>
        <n v="25410.44"/>
        <n v="12242.87"/>
        <n v="28649.38"/>
        <n v="18675.45"/>
        <n v="43229.43"/>
        <n v="24817.69"/>
        <n v="18646.509999999998"/>
        <n v="23269.02"/>
        <n v="22712.91"/>
        <n v="30316.1"/>
        <n v="7380.84"/>
        <n v="13052.13"/>
        <n v="55565.47"/>
        <n v="8778.14"/>
        <n v="34608.32"/>
        <n v="8646.8799999999992"/>
        <n v="40375.949999999997"/>
        <n v="18466.2"/>
        <n v="15147.58"/>
        <n v="25868.89"/>
        <n v="41653.93"/>
        <n v="60883.63"/>
        <n v="68487.66"/>
        <n v="12747.97"/>
        <n v="56161.17"/>
        <n v="25058.11"/>
        <n v="26199.53"/>
        <n v="40104.559999999998"/>
        <n v="6370.43"/>
        <n v="45518.5"/>
        <n v="3949.2"/>
        <n v="18129.55"/>
        <n v="47780.7"/>
        <n v="27187.759999999998"/>
        <n v="22659.81"/>
        <n v="21678.46"/>
        <n v="35768.15"/>
        <n v="9402.0300000000007"/>
        <n v="22075.18"/>
        <n v="28001.21"/>
        <n v="31434.07"/>
        <n v="17965.310000000001"/>
        <n v="13120"/>
        <n v="54794.84"/>
        <n v="20893.810000000001"/>
        <n v="2938.58"/>
        <n v="10882.97"/>
        <n v="12671.72"/>
        <n v="44027.43"/>
        <n v="27572.42"/>
        <n v="36824.43"/>
        <n v="26166.49"/>
        <n v="4702.99"/>
        <n v="41445.25"/>
        <n v="23635.49"/>
        <n v="7122.19"/>
        <n v="7914"/>
        <n v="30721.83"/>
        <n v="15113.68"/>
        <n v="31007.200000000001"/>
        <n v="19909.97"/>
        <n v="38096.269999999997"/>
        <n v="26249.09"/>
        <n v="15554.58"/>
        <n v="23202.33"/>
        <n v="4897.3900000000003"/>
        <n v="14942.92"/>
        <n v="19390.060000000001"/>
        <n v="24338.69"/>
        <n v="5933.73"/>
        <n v="9302.7999999999993"/>
        <n v="27764.25"/>
        <n v="18323.84"/>
        <n v="16951.439999999999"/>
        <n v="6098.81"/>
        <n v="15069.41"/>
        <n v="31711.98"/>
        <n v="39467.730000000003"/>
        <n v="36081.53"/>
        <n v="3616.79"/>
        <n v="60714.87"/>
        <n v="10159.84"/>
        <n v="5094.12"/>
        <n v="11877.26"/>
        <n v="46716.91"/>
        <n v="6517.31"/>
        <n v="8391.9"/>
        <n v="25253.8"/>
        <n v="16117.83"/>
        <n v="6804.36"/>
        <n v="9904.24"/>
        <n v="17064.919999999998"/>
        <n v="55909.34"/>
        <n v="3158.98"/>
        <n v="7456.16"/>
        <n v="35820.94"/>
        <n v="14062.48"/>
        <n v="43484.160000000003"/>
        <n v="32117.48"/>
        <n v="5173.28"/>
        <n v="21940.7"/>
        <n v="4908.18"/>
        <n v="68189.14"/>
        <n v="45566.57"/>
        <n v="15756.22"/>
        <n v="24185.08"/>
        <n v="20435.75"/>
        <n v="33410.339999999997"/>
        <n v="41586.65"/>
        <n v="17623.61"/>
        <n v="15103.24"/>
        <n v="10423.17"/>
        <n v="14397.79"/>
        <n v="9608.48"/>
        <n v="45434.05"/>
        <n v="8015.06"/>
        <n v="76934.05"/>
        <n v="76970.41"/>
        <n v="48846.76"/>
        <n v="6182.61"/>
        <n v="34816.49"/>
        <n v="33965.11"/>
        <n v="9312.01"/>
        <n v="12680.35"/>
        <n v="7559.08"/>
        <n v="5944.87"/>
        <n v="22604.43"/>
        <n v="10548.57"/>
        <n v="13539.96"/>
        <n v="5836.98"/>
        <n v="26895.06"/>
        <n v="27598.01"/>
        <n v="7555.58"/>
        <n v="23194.78"/>
        <n v="71728.69"/>
        <n v="36329.15"/>
        <n v="22894.07"/>
        <n v="3777.31"/>
        <n v="22863.599999999999"/>
        <n v="12678.4"/>
        <n v="11716.87"/>
        <n v="36265.160000000003"/>
        <n v="5674.67"/>
        <n v="28840.7"/>
        <n v="20498.63"/>
        <n v="9981.9"/>
        <n v="35141.160000000003"/>
        <n v="2744.28"/>
        <n v="6127.38"/>
        <n v="13598.07"/>
        <n v="4466.3100000000004"/>
        <n v="22512.26"/>
        <n v="26392.49"/>
        <n v="9890.17"/>
        <n v="35525.660000000003"/>
        <n v="3728.86"/>
        <n v="63068.91"/>
        <n v="3659"/>
        <n v="33892.050000000003"/>
        <n v="3578.32"/>
        <n v="43316.7"/>
        <n v="44121.94"/>
        <n v="44480.94"/>
        <n v="9778.43"/>
        <n v="21763.94"/>
        <n v="53415.68"/>
        <n v="27619.53"/>
        <n v="26231.200000000001"/>
        <n v="30259.45"/>
        <n v="20037.419999999998"/>
        <n v="45003.95"/>
        <n v="56540.1"/>
        <n v="13686.63"/>
        <n v="5374.84"/>
        <n v="31198.54"/>
        <n v="60470.87"/>
        <n v="27163.59"/>
        <n v="36741.74"/>
        <n v="35845.57"/>
        <n v="39600.17"/>
        <n v="5781.69"/>
        <n v="30947.52"/>
        <n v="2045.05"/>
        <n v="34548.32"/>
        <n v="35366.65"/>
        <n v="5088.33"/>
        <n v="35237.43"/>
        <n v="64136.95"/>
        <n v="46307.1"/>
        <n v="11483"/>
        <n v="9753.42"/>
        <n v="36547.040000000001"/>
        <n v="8414.68"/>
        <n v="55184.91"/>
        <n v="18304.12"/>
        <n v="1513.47"/>
        <n v="21970.44"/>
        <n v="44044.94"/>
        <n v="16505.71"/>
        <n v="3720.69"/>
        <n v="26645.25"/>
        <n v="16410.72"/>
        <n v="3726.02"/>
        <n v="26643.63"/>
        <n v="13324.45"/>
        <n v="17896.61"/>
        <n v="56242.67"/>
        <n v="27339.94"/>
        <n v="8251.84"/>
        <n v="39028.839999999997"/>
        <n v="41017.47"/>
        <n v="7784.57"/>
        <n v="16293.53"/>
        <n v="24105.93"/>
        <n v="13062.03"/>
        <n v="15921.56"/>
        <n v="10315.799999999999"/>
        <n v="5938.42"/>
        <n v="4281.6000000000004"/>
        <n v="30685.64"/>
        <n v="29050.42"/>
        <n v="8469.41"/>
        <n v="32482.2"/>
        <n v="64391.27"/>
        <n v="13688.86"/>
        <n v="16939.330000000002"/>
        <n v="17131.86"/>
        <n v="48160.91"/>
        <n v="34110.720000000001"/>
        <n v="30695.07"/>
        <n v="39968.92"/>
        <n v="9312.5400000000009"/>
        <n v="40854.25"/>
        <n v="33825.629999999997"/>
        <n v="5158.5200000000004"/>
        <n v="6418.94"/>
        <n v="7555.16"/>
        <n v="33500.26"/>
        <n v="17949.400000000001"/>
        <n v="66333.350000000006"/>
        <n v="7073.42"/>
        <n v="3631.4"/>
        <n v="16044.87"/>
        <n v="36252.57"/>
        <n v="30181.82"/>
        <n v="35770.15"/>
        <n v="2475.7800000000002"/>
        <n v="17948.97"/>
        <n v="3615.24"/>
        <n v="17543.349999999999"/>
        <n v="1797.5"/>
        <n v="16062.66"/>
        <n v="4960.01"/>
        <n v="6333.73"/>
        <n v="8704.49"/>
        <n v="24060.32"/>
        <n v="929.8"/>
        <n v="27167.1"/>
        <n v="19791.79"/>
        <n v="9862.59"/>
        <n v="22535.45"/>
        <n v="20122.650000000001"/>
        <n v="5975.18"/>
        <n v="9420.8700000000008"/>
        <n v="12887.07"/>
        <n v="43520.61"/>
        <n v="26116.13"/>
        <n v="21692.76"/>
        <n v="34523.199999999997"/>
        <n v="29125.96"/>
        <n v="34216.120000000003"/>
        <n v="31149.16"/>
        <n v="7710.45"/>
        <n v="11466.02"/>
        <n v="6503.57"/>
        <n v="41705.589999999997"/>
        <n v="34599.599999999999"/>
        <n v="28466.63"/>
        <n v="14817.23"/>
        <n v="64561.78"/>
        <n v="10476.379999999999"/>
        <n v="9329.9699999999993"/>
        <n v="18114.259999999998"/>
        <n v="31331.46"/>
        <n v="12912.05"/>
        <n v="22568.25"/>
        <n v="44233.19"/>
        <n v="33598.379999999997"/>
        <n v="3348.68"/>
        <n v="6829.34"/>
        <n v="9291.1299999999992"/>
        <n v="34254.86"/>
        <n v="17207.099999999999"/>
        <n v="9877.91"/>
        <n v="64181.21"/>
        <n v="47023.43"/>
        <n v="68141.94"/>
        <n v="32968.75"/>
        <n v="20168.27"/>
        <n v="13077.86"/>
        <n v="14466.91"/>
        <n v="15655.24"/>
        <n v="14856.16"/>
        <n v="11158.95"/>
        <n v="2816.16"/>
        <n v="35667.11"/>
        <n v="13522.17"/>
        <n v="35204.33"/>
        <n v="26467.599999999999"/>
        <n v="34954.85"/>
        <n v="20412.509999999998"/>
        <n v="43492.86"/>
        <n v="26993.360000000001"/>
        <n v="3508.04"/>
        <n v="9865.4699999999993"/>
        <n v="43620.02"/>
        <n v="19349.39"/>
        <n v="23414.32"/>
        <n v="3444.65"/>
        <n v="2561.17"/>
        <n v="10130.57"/>
        <n v="4040.14"/>
        <n v="23840.83"/>
        <n v="13622.55"/>
        <n v="42026.35"/>
        <n v="19367.18"/>
        <n v="12602.68"/>
        <n v="28743.9"/>
        <n v="10866.69"/>
        <n v="17840.21"/>
        <n v="66973.05"/>
        <n v="3323.27"/>
        <n v="2150.96"/>
        <n v="17308.689999999999"/>
        <n v="39253.769999999997"/>
        <n v="8852.7999999999993"/>
        <n v="22334.44"/>
        <n v="6699.42"/>
        <n v="12116.74"/>
        <n v="24487.45"/>
        <n v="8636.2900000000009"/>
        <n v="5597.6"/>
        <n v="18522.189999999999"/>
        <n v="48458.26"/>
        <n v="4448.87"/>
        <n v="43926.080000000002"/>
        <n v="16845.55"/>
        <n v="14113.22"/>
        <n v="29354.07"/>
        <n v="35130.29"/>
        <n v="19501.95"/>
        <n v="13410.9"/>
        <n v="5710.52"/>
        <n v="5392.19"/>
        <n v="6055.44"/>
        <n v="22135.02"/>
        <n v="36637.120000000003"/>
        <n v="6996.52"/>
        <n v="10586.25"/>
        <n v="19380.59"/>
        <n v="45521.29"/>
        <n v="5535.37"/>
        <n v="30890.06"/>
        <n v="28258.45"/>
        <n v="25951.74"/>
        <n v="24630.880000000001"/>
        <n v="26663.24"/>
        <n v="19343.72"/>
        <n v="11554.46"/>
        <n v="32132.17"/>
        <n v="39301.800000000003"/>
        <n v="20676.89"/>
        <n v="22755.3"/>
        <n v="48263.4"/>
        <n v="713.76"/>
        <n v="7061.92"/>
        <n v="3169.9"/>
        <n v="9568.32"/>
        <n v="5114.4399999999996"/>
        <n v="9958.08"/>
        <n v="33578.839999999997"/>
        <n v="4940.54"/>
        <n v="36756.49"/>
        <n v="20555.12"/>
        <n v="25595.11"/>
        <n v="7874.08"/>
        <n v="40703.56"/>
        <n v="19577.93"/>
        <n v="17201.71"/>
        <n v="11066.17"/>
        <n v="29744.35"/>
        <n v="10300.049999999999"/>
        <n v="40916.89"/>
        <n v="30281.7"/>
        <n v="10718.21"/>
        <n v="6753.88"/>
        <n v="21340.63"/>
        <n v="12032.65"/>
        <n v="14706.14"/>
        <n v="2717.51"/>
        <n v="28215.83"/>
        <n v="42873.5"/>
        <n v="4316.84"/>
        <n v="38735.269999999997"/>
        <n v="10472.15"/>
        <n v="29914.49"/>
        <n v="24705.41"/>
        <n v="44140.44"/>
        <n v="32729.96"/>
        <n v="44493.9"/>
        <n v="9036.31"/>
        <n v="12410.34"/>
        <n v="18083.490000000002"/>
        <n v="26174.080000000002"/>
        <n v="13553.38"/>
        <n v="56182.97"/>
        <n v="28141.07"/>
        <n v="19031.87"/>
        <n v="1751.43"/>
        <n v="14950.11"/>
        <n v="5070.8100000000004"/>
        <n v="31027.79"/>
        <n v="40759.97"/>
        <n v="18574.66"/>
        <n v="31734.99"/>
        <n v="3581.2"/>
        <n v="19078.13"/>
        <n v="29243.32"/>
        <n v="16470.04"/>
        <n v="5782.53"/>
        <n v="42611.01"/>
        <n v="14921.96"/>
        <n v="11213.44"/>
        <n v="17526.14"/>
        <n v="11988.64"/>
        <n v="24349.33"/>
        <n v="14239.2"/>
        <n v="5501.34"/>
        <n v="23954.91"/>
        <n v="7583.85"/>
        <n v="33454.089999999997"/>
        <n v="15714.71"/>
        <n v="13344.16"/>
        <n v="2405.27"/>
        <n v="10675.96"/>
        <n v="20621.63"/>
        <n v="11731.53"/>
        <n v="18145.61"/>
        <n v="7540.53"/>
        <n v="5962.95"/>
        <n v="10220.64"/>
        <n v="29586.23"/>
        <n v="14600.19"/>
        <n v="15001.08"/>
        <n v="16297.67"/>
        <n v="6963.61"/>
        <n v="35025.269999999997"/>
        <n v="10902.38"/>
        <n v="24019.89"/>
        <n v="32671.27"/>
        <n v="41964.65"/>
        <n v="16414.740000000002"/>
        <n v="6302.42"/>
        <n v="15039.77"/>
        <n v="15684.79"/>
        <n v="9776.6"/>
        <n v="28835.45"/>
        <n v="4963.12"/>
        <n v="4242.4399999999996"/>
        <n v="20234.63"/>
        <n v="11849.98"/>
        <n v="64494.61"/>
        <n v="6690.38"/>
        <n v="37688.300000000003"/>
        <n v="14093.98"/>
        <n v="66068.759999999995"/>
        <n v="12147.78"/>
        <n v="28034.93"/>
        <n v="71925.03"/>
        <n v="5979.16"/>
        <n v="26580.61"/>
        <n v="2893.73"/>
        <n v="14489.75"/>
        <n v="12031.9"/>
        <n v="18352.8"/>
        <n v="28745.06"/>
        <n v="9387.73"/>
        <n v="5094.41"/>
        <n v="30100.23"/>
        <n v="8103.93"/>
        <n v="4917.3"/>
        <n v="29253.01"/>
        <n v="11101.51"/>
        <n v="45312.39"/>
        <n v="32547"/>
        <n v="30848.33"/>
        <n v="4275.62"/>
        <n v="2897.79"/>
        <n v="17050.7"/>
        <n v="5630.18"/>
        <n v="12293.82"/>
        <n v="23518.5"/>
        <n v="2054.34"/>
        <n v="25875.88"/>
        <n v="18608.46"/>
        <n v="56550.53"/>
        <n v="6275.07"/>
        <n v="31817.47"/>
        <n v="35951.089999999997"/>
        <n v="28772.99"/>
        <n v="8239.4"/>
        <n v="14973.5"/>
        <n v="14188.95"/>
        <n v="5110.33"/>
        <n v="15430.64"/>
        <n v="23099.38"/>
        <n v="9407.33"/>
        <n v="51392.91"/>
        <n v="10916.84"/>
        <n v="33410.71"/>
        <n v="22381.68"/>
        <n v="12835.33"/>
        <n v="62167.040000000001"/>
        <n v="51794.35"/>
        <n v="1931.69"/>
        <n v="45210.48"/>
        <n v="19142.66"/>
        <n v="9678.2900000000009"/>
        <n v="26822.58"/>
        <n v="28424.89"/>
        <n v="28659"/>
        <n v="2245.94"/>
        <n v="14845.63"/>
        <n v="8226.98"/>
        <n v="10243.34"/>
        <n v="4151.96"/>
        <n v="30760.880000000001"/>
        <n v="8521.74"/>
        <n v="4962.6499999999996"/>
        <n v="27340.31"/>
        <n v="56536.55"/>
        <n v="12183.49"/>
        <n v="16361.03"/>
        <n v="4699.5"/>
        <n v="10859.69"/>
        <n v="44377.26"/>
        <n v="9283.68"/>
        <n v="7038.78"/>
        <n v="4720.33"/>
        <n v="28010.3"/>
        <n v="16466.75"/>
        <n v="24644.02"/>
        <n v="57618.46"/>
        <n v="10655.58"/>
        <n v="8270.7199999999993"/>
        <n v="1888.14"/>
        <n v="27168.07"/>
        <n v="23609.69"/>
        <n v="10699.07"/>
        <n v="29289.8"/>
        <n v="18655.3"/>
        <n v="11881.95"/>
        <n v="39211.33"/>
        <n v="36468.620000000003"/>
        <n v="4171.3900000000003"/>
        <n v="6607.44"/>
        <n v="31963.5"/>
        <n v="15312.37"/>
        <n v="53477.86"/>
        <n v="35004.9"/>
        <n v="17149.36"/>
        <n v="35785.58"/>
        <n v="28805.25"/>
        <n v="21457.97"/>
        <n v="5754"/>
        <n v="8511.4599999999991"/>
        <n v="28784.55"/>
        <n v="11055.97"/>
        <n v="31196.91"/>
        <n v="23840.18"/>
        <n v="51728.9"/>
        <n v="31786.95"/>
        <n v="5331.5"/>
        <n v="24496.84"/>
        <n v="29662.13"/>
        <n v="18835.88"/>
        <n v="18194.07"/>
        <n v="18398.32"/>
        <n v="1516.41"/>
        <n v="16023.05"/>
        <n v="6172.11"/>
        <n v="14906.61"/>
        <n v="8619.9699999999993"/>
        <n v="62589.47"/>
        <n v="11983.9"/>
        <n v="46056.45"/>
        <n v="35546.68"/>
        <n v="10650.15"/>
        <n v="27347.83"/>
        <n v="12909.31"/>
        <n v="42071.46"/>
        <n v="13030.17"/>
        <n v="5894.05"/>
        <n v="11350.88"/>
        <n v="13560.76"/>
        <n v="13179.67"/>
        <n v="13962.1"/>
        <n v="46547.07"/>
        <n v="27455.18"/>
        <n v="10571.56"/>
        <n v="23803.62"/>
        <n v="15278.96"/>
        <n v="44153.47"/>
        <n v="44419.07"/>
        <n v="29353.37"/>
        <n v="18015.88"/>
        <n v="21076.21"/>
        <n v="15454.81"/>
        <n v="14853.93"/>
        <n v="7021.47"/>
        <n v="36502.58"/>
        <n v="41756.959999999999"/>
        <n v="43231.02"/>
        <n v="9980.7900000000009"/>
        <n v="7434.04"/>
        <n v="26800.19"/>
        <n v="2198.4499999999998"/>
        <n v="15145.85"/>
        <n v="10738.6"/>
        <n v="7785.6"/>
        <n v="28720.75"/>
        <n v="13152.85"/>
        <n v="34096.89"/>
        <n v="35250.83"/>
        <n v="3469.19"/>
        <n v="30455.85"/>
        <n v="35469.519999999997"/>
        <n v="33075.589999999997"/>
        <n v="18463.27"/>
        <n v="5488.07"/>
        <n v="16455.53"/>
        <n v="34397.57"/>
        <n v="20815.84"/>
        <n v="21122.22"/>
        <n v="41294.15"/>
        <n v="10351.94"/>
        <n v="20824.03"/>
        <n v="5267.69"/>
        <n v="23240.06"/>
        <n v="2260.42"/>
        <n v="20128.95"/>
        <n v="5718.42"/>
        <n v="6352.18"/>
        <n v="9906.43"/>
        <n v="7864.34"/>
        <n v="23838.38"/>
        <n v="4210.17"/>
        <n v="41279.25"/>
        <n v="30728.15"/>
        <n v="28588.36"/>
        <n v="8351.58"/>
        <n v="13463.74"/>
        <n v="19910.599999999999"/>
        <n v="15852.27"/>
        <n v="10306.1"/>
        <n v="11559.97"/>
        <n v="27448.95"/>
        <n v="57342.12"/>
        <n v="25164.799999999999"/>
        <n v="8007.76"/>
        <n v="7356.03"/>
        <n v="47720.76"/>
        <n v="18408.77"/>
        <n v="5270"/>
        <n v="35908.04"/>
        <n v="13713.04"/>
        <n v="27659.93"/>
        <n v="17459.509999999998"/>
        <n v="11692.71"/>
        <n v="7129.27"/>
        <n v="36388.120000000003"/>
        <n v="34633.25"/>
        <n v="19447.47"/>
        <n v="24932.32"/>
        <n v="8516.82"/>
        <n v="2096.96"/>
        <n v="16897.82"/>
        <n v="6639.53"/>
        <n v="22709.84"/>
        <n v="17291.72"/>
        <n v="10800.24"/>
        <n v="29803.040000000001"/>
        <n v="8559.4"/>
        <n v="47642.37"/>
        <n v="9981.67"/>
        <n v="18174.82"/>
        <n v="27852.49"/>
        <n v="22933.47"/>
        <n v="24562.91"/>
        <n v="28442.51"/>
        <n v="3373.53"/>
        <n v="38672.300000000003"/>
        <n v="36691.730000000003"/>
        <n v="27162.83"/>
        <n v="12623.92"/>
        <n v="32507.84"/>
        <n v="9729.2800000000007"/>
        <n v="9792.31"/>
        <n v="57004.7"/>
        <n v="21171.03"/>
        <n v="4341.03"/>
        <n v="38943.24"/>
        <n v="6236.04"/>
        <n v="55179.44"/>
        <n v="29462.880000000001"/>
        <n v="33729.19"/>
        <n v="13802.47"/>
        <n v="13899.33"/>
        <n v="26900.82"/>
        <n v="43316.62"/>
        <n v="59239.5"/>
        <n v="16662.77"/>
        <n v="27724.26"/>
        <n v="4950.83"/>
        <n v="7648.46"/>
        <n v="37271.99"/>
        <n v="11945.31"/>
        <n v="29007.77"/>
        <n v="45629.03"/>
        <n v="36933.1"/>
        <n v="2890.9"/>
        <n v="1427.98"/>
        <n v="10535.78"/>
        <n v="9750.7099999999991"/>
        <n v="24955.86"/>
        <n v="24063.77"/>
        <n v="21645.64"/>
        <n v="15247.23"/>
        <n v="44420.17"/>
        <n v="5576.07"/>
        <n v="17388.02"/>
        <n v="37273.089999999997"/>
        <n v="5069.32"/>
        <n v="11898.62"/>
        <n v="12144.79"/>
        <n v="35533.82"/>
        <n v="40560.160000000003"/>
        <n v="5213.63"/>
        <n v="13681.5"/>
        <n v="10423.92"/>
        <n v="3662.49"/>
        <n v="56841.16"/>
        <n v="25149.9"/>
        <n v="5724.02"/>
        <n v="2024.01"/>
        <n v="24588.52"/>
        <n v="22833.25"/>
        <n v="23585.86"/>
        <n v="13404.95"/>
        <n v="20729.73"/>
        <n v="7580.37"/>
        <n v="5216.74"/>
        <n v="39655.599999999999"/>
        <n v="12934.18"/>
        <n v="9031.86"/>
        <n v="40531.64"/>
        <n v="16530.830000000002"/>
        <n v="21094.44"/>
        <n v="17067.240000000002"/>
        <n v="41167.57"/>
        <n v="33911.78"/>
        <n v="20376.52"/>
        <n v="9681.09"/>
        <n v="12675.03"/>
        <n v="4739.1400000000003"/>
        <n v="10503.89"/>
        <n v="25844.3"/>
        <n v="19774.53"/>
        <n v="15552.7"/>
        <n v="14124.58"/>
        <n v="79719.039999999994"/>
        <n v="3642.76"/>
        <n v="68794.06"/>
        <n v="17346.8"/>
        <n v="28665.71"/>
        <n v="15109.96"/>
        <n v="46127.22"/>
        <n v="21920.81"/>
        <n v="29455.61"/>
        <n v="13606.61"/>
        <n v="2663.74"/>
        <n v="54725.8"/>
        <n v="18676.97"/>
        <n v="9310.48"/>
        <n v="7287.71"/>
        <n v="8098.42"/>
        <n v="12136.26"/>
        <n v="4532.1899999999996"/>
        <n v="10119.42"/>
        <n v="29376.31"/>
        <n v="33116.910000000003"/>
        <n v="29152.49"/>
        <n v="9323.2199999999993"/>
        <n v="12488.16"/>
        <n v="8813.15"/>
        <n v="48713.69"/>
        <n v="23671.05"/>
        <n v="6023.53"/>
        <n v="13686.67"/>
        <n v="17140.23"/>
        <n v="3830.89"/>
        <n v="23911.19"/>
        <n v="10859.59"/>
        <n v="18653.2"/>
        <n v="46726.09"/>
        <n v="28317.37"/>
        <n v="9873.51"/>
        <n v="1074.47"/>
        <n v="28941.11"/>
        <n v="33731.480000000003"/>
        <n v="4905.08"/>
        <n v="16476.95"/>
        <n v="12324.56"/>
        <n v="2840.16"/>
        <n v="35453.79"/>
        <n v="20067.310000000001"/>
        <n v="5847.73"/>
        <n v="15108.57"/>
        <n v="2878.74"/>
        <n v="33599.449999999997"/>
        <n v="38684.410000000003"/>
        <n v="22398.69"/>
        <n v="14348.14"/>
        <n v="10019.58"/>
        <n v="19138.07"/>
        <n v="66976.75"/>
        <n v="26638.04"/>
        <n v="18520.759999999998"/>
        <n v="14786.03"/>
        <n v="37964.44"/>
        <n v="26421.17"/>
        <n v="6090.7"/>
        <n v="11984.5"/>
        <n v="36558.870000000003"/>
        <n v="12204.41"/>
        <n v="12564.2"/>
        <n v="22043.68"/>
        <n v="53460.79"/>
        <n v="61365.96"/>
        <n v="13203.92"/>
        <n v="25857.55"/>
        <n v="55865.43"/>
        <n v="19688.11"/>
        <n v="15623.85"/>
        <n v="5940.06"/>
        <n v="13906.52"/>
        <n v="31627.14"/>
        <n v="4741.59"/>
        <n v="9007.7199999999993"/>
        <n v="52933.49"/>
        <n v="18124.2"/>
        <n v="55272.26"/>
        <n v="5416.91"/>
        <n v="12391.21"/>
        <n v="28136.14"/>
        <n v="9024.0300000000007"/>
        <n v="43723.93"/>
        <n v="8486.94"/>
        <n v="51131.33"/>
        <n v="25521.47"/>
        <n v="27156.37"/>
        <n v="21883.07"/>
        <n v="44453.06"/>
        <n v="25313.96"/>
        <n v="21661.35"/>
        <n v="11222.07"/>
        <n v="6836.34"/>
        <n v="21866.22"/>
        <n v="12164.09"/>
        <n v="11175.03"/>
        <n v="57198.5"/>
        <n v="9159.4"/>
        <n v="6332.51"/>
        <n v="22973"/>
        <n v="7453.01"/>
        <n v="9808.77"/>
        <n v="44487.9"/>
        <n v="42347.82"/>
        <n v="12154.67"/>
        <n v="27383.439999999999"/>
        <n v="13762.02"/>
        <n v="4290.67"/>
        <n v="40073.699999999997"/>
        <n v="19410.07"/>
        <n v="8226.0300000000007"/>
        <n v="8848.81"/>
        <n v="21054.85"/>
        <n v="7487.19"/>
        <n v="5429.39"/>
        <n v="27285.3"/>
        <n v="15445.58"/>
        <n v="8255.43"/>
        <n v="54344.59"/>
        <n v="25951.8"/>
        <n v="24422.61"/>
        <n v="17204.900000000001"/>
        <n v="35031.14"/>
        <n v="42908.95"/>
        <n v="4751.43"/>
        <n v="11958.89"/>
        <n v="32649.57"/>
        <n v="14705.8"/>
        <n v="10164.370000000001"/>
        <n v="9818.18"/>
        <n v="49318.57"/>
        <n v="55522.21"/>
        <n v="38675.49"/>
        <n v="28396.400000000001"/>
        <n v="21448.15"/>
        <n v="11648.16"/>
        <n v="3257.66"/>
        <n v="26865.119999999999"/>
        <n v="53571.58"/>
        <n v="16940.71"/>
        <n v="9931.7099999999991"/>
        <n v="36188.33"/>
        <n v="41225.870000000003"/>
        <n v="1608.32"/>
        <n v="16228.91"/>
        <n v="16461.95"/>
        <n v="22871.29"/>
        <n v="10207.459999999999"/>
        <n v="15527.96"/>
        <n v="8424.1"/>
        <n v="4285.16"/>
        <n v="28315.09"/>
        <n v="5990.73"/>
        <n v="39065.040000000001"/>
        <n v="13109.14"/>
        <n v="16602.12"/>
        <n v="47534.07"/>
        <n v="42467.29"/>
        <n v="40824.92"/>
        <n v="17341.11"/>
        <n v="36291.46"/>
        <n v="67439.39"/>
        <n v="52589.51"/>
        <n v="13806.76"/>
        <n v="5676.32"/>
        <n v="16623.900000000001"/>
        <n v="22024.94"/>
        <n v="3903.38"/>
        <n v="23302.36"/>
        <n v="18339.62"/>
        <n v="21719.200000000001"/>
        <n v="39136.46"/>
        <n v="41309.760000000002"/>
        <n v="46477.41"/>
        <n v="10342.41"/>
        <n v="37848.239999999998"/>
        <n v="13901.86"/>
        <n v="13294.73"/>
        <n v="20811.48"/>
        <n v="7310.82"/>
        <n v="8855.58"/>
        <n v="15828.54"/>
        <n v="27407.38"/>
        <n v="7493.1"/>
        <n v="42730.43"/>
        <n v="12815.88"/>
        <n v="16451.419999999998"/>
        <n v="17025.689999999999"/>
        <n v="8457.5300000000007"/>
        <n v="10285.790000000001"/>
        <n v="8627.77"/>
        <n v="22023.759999999998"/>
        <n v="7093.36"/>
        <n v="4198.37"/>
        <n v="22400.65"/>
        <n v="5844.84"/>
        <n v="44484.94"/>
        <n v="11913.29"/>
        <n v="21488.11"/>
        <n v="38714.959999999999"/>
        <n v="1684.05"/>
        <n v="28614.12"/>
        <n v="30446.82"/>
        <n v="8990.73"/>
        <n v="38327.919999999998"/>
        <n v="43134.41"/>
        <n v="27833.4"/>
        <n v="23340.57"/>
        <n v="2094.52"/>
        <n v="27882.84"/>
        <n v="8680.75"/>
        <n v="9702.68"/>
        <n v="12606.61"/>
        <n v="2949.38"/>
        <n v="1628.03"/>
        <n v="12658.35"/>
        <n v="17370.740000000002"/>
        <n v="26658.04"/>
        <n v="17575.18"/>
        <n v="13466.74"/>
        <n v="25695.58"/>
        <n v="13617.94"/>
        <n v="22235.26"/>
        <n v="13191.6"/>
        <n v="46376.45"/>
        <n v="30920.61"/>
        <n v="10718.96"/>
        <n v="6687.37"/>
        <n v="23705.68"/>
        <n v="20401.509999999998"/>
        <n v="25149.05"/>
        <n v="18379.849999999999"/>
        <n v="26439.58"/>
        <n v="19800.86"/>
        <n v="33345.15"/>
        <n v="13200.08"/>
        <n v="54343.41"/>
        <n v="18444.32"/>
        <n v="32512.799999999999"/>
        <n v="34244.559999999998"/>
        <n v="22751.29"/>
        <n v="35026.949999999997"/>
        <n v="13252.46"/>
        <n v="23918.17"/>
        <n v="22842.47"/>
        <n v="2537.9299999999998"/>
        <n v="26165.17"/>
        <n v="32920.61"/>
        <n v="18548.439999999999"/>
        <n v="42888.94"/>
        <n v="42269.45"/>
        <n v="28762.41"/>
        <n v="7720.87"/>
        <n v="46935.82"/>
        <n v="3947.87"/>
        <n v="24272.04"/>
        <n v="12207.73"/>
        <n v="34647.769999999997"/>
        <n v="37538.58"/>
        <n v="47810.15"/>
        <n v="18888.86"/>
        <n v="14598.77"/>
        <n v="18497.349999999999"/>
        <n v="28386.15"/>
        <n v="4798.6499999999996"/>
        <n v="48239.4"/>
        <n v="12804.25"/>
        <n v="13957.45"/>
        <n v="8492.65"/>
        <n v="5465.43"/>
        <n v="14485.76"/>
        <n v="15971.1"/>
        <n v="3651.12"/>
        <n v="13886.18"/>
        <n v="55166.77"/>
        <n v="10666.78"/>
        <n v="38756.81"/>
        <n v="16784.810000000001"/>
        <n v="5399.5"/>
        <n v="26532.1"/>
        <n v="34768.68"/>
        <n v="18554.080000000002"/>
        <n v="13596.07"/>
        <n v="24052.19"/>
        <n v="14320.87"/>
        <n v="30210.49"/>
        <n v="12772.14"/>
        <n v="48597.32"/>
        <n v="16605.13"/>
        <n v="1438.31"/>
        <n v="21603.42"/>
        <n v="34110.28"/>
        <n v="25394"/>
        <n v="25627.21"/>
        <n v="4256.53"/>
        <n v="21268.93"/>
        <n v="13692.8"/>
        <n v="14134.93"/>
        <n v="47191.37"/>
        <n v="2657.6"/>
        <n v="27191.79"/>
        <n v="52851.78"/>
        <n v="39738.53"/>
        <n v="20865.22"/>
        <n v="12030.71"/>
        <n v="28360.39"/>
        <n v="35996.71"/>
        <n v="4476.7"/>
        <n v="31493.66"/>
        <n v="14670.77"/>
        <n v="20641.77"/>
        <n v="3460.49"/>
        <n v="27866.32"/>
        <n v="9829.98"/>
        <n v="3025.97"/>
        <n v="6832.83"/>
        <n v="36642.28"/>
        <n v="27620.54"/>
        <n v="8452.2800000000007"/>
        <n v="33338.160000000003"/>
        <n v="61758.400000000001"/>
        <n v="28531.97"/>
        <n v="39696.339999999997"/>
        <n v="10730.85"/>
        <n v="32979.94"/>
        <n v="22339.32"/>
        <n v="26248.06"/>
        <n v="25346"/>
        <n v="17941.68"/>
        <n v="9426.4"/>
        <n v="14533.43"/>
        <n v="22552.83"/>
        <n v="12538.59"/>
        <n v="41121.71"/>
        <n v="14032.27"/>
        <n v="13008.82"/>
        <n v="21748.43"/>
        <n v="18433.77"/>
        <n v="72107.59"/>
        <n v="5206.82"/>
        <n v="19240.39"/>
        <n v="17148.14"/>
        <n v="3503.7"/>
        <n v="2185.8200000000002"/>
        <n v="12700.42"/>
        <n v="8843.2199999999993"/>
        <n v="4616.5600000000004"/>
        <n v="20352.7"/>
        <n v="2771.06"/>
        <n v="22971.1"/>
        <n v="7777.13"/>
        <n v="14793.41"/>
        <n v="4136.12"/>
        <n v="2843.34"/>
        <n v="20843.14"/>
        <n v="46255.66"/>
        <n v="5757.76"/>
        <n v="11432.09"/>
        <n v="24107.18"/>
        <n v="7381.85"/>
        <n v="5668.02"/>
        <n v="5012.3"/>
        <n v="2350.77"/>
        <n v="8984.14"/>
        <n v="7496.18"/>
        <n v="20859.5"/>
        <n v="18281.990000000002"/>
        <n v="8052.84"/>
        <n v="22342.37"/>
        <n v="18577.71"/>
        <n v="2723.91"/>
        <n v="4265.3100000000004"/>
        <n v="18112.400000000001"/>
        <n v="16234.83"/>
        <n v="25689.98"/>
        <n v="10467.11"/>
        <n v="52289.11"/>
        <n v="32591.14"/>
        <n v="9484.25"/>
        <n v="41933.1"/>
        <n v="30205.07"/>
        <n v="1685.24"/>
        <n v="43633.02"/>
        <n v="15289.38"/>
        <n v="26483.25"/>
        <n v="28961.93"/>
        <n v="41621.089999999997"/>
        <n v="8936.69"/>
        <n v="10205.91"/>
        <n v="13517.25"/>
        <n v="5547.82"/>
        <n v="8542.56"/>
        <n v="7378.46"/>
        <n v="8343.81"/>
        <n v="8188.25"/>
        <n v="13030.09"/>
        <n v="34550.519999999997"/>
        <n v="43123.07"/>
        <n v="3324.66"/>
        <n v="3512.88"/>
        <n v="17568.8"/>
        <n v="11446.04"/>
        <n v="26235.63"/>
        <n v="32398.97"/>
        <n v="8693.36"/>
        <n v="20743"/>
        <n v="3905.5"/>
        <n v="26801.72"/>
        <n v="9872.02"/>
        <n v="32019.21"/>
        <n v="8419.49"/>
        <n v="35568.239999999998"/>
        <n v="27936.46"/>
        <n v="3338.55"/>
        <n v="2184.7800000000002"/>
        <n v="10080.32"/>
        <n v="6544.47"/>
        <n v="3007.06"/>
        <n v="16748.25"/>
        <n v="7232.09"/>
        <n v="38696.339999999997"/>
        <n v="7713.81"/>
        <n v="11377.41"/>
        <n v="7430.81"/>
        <n v="11174.28"/>
        <n v="19725.650000000001"/>
        <n v="38571.03"/>
        <n v="18037.25"/>
        <n v="21136.41"/>
        <n v="7111.92"/>
        <n v="1775.78"/>
        <n v="20268.62"/>
        <n v="16976.419999999998"/>
        <n v="25013.14"/>
        <n v="23341.55"/>
        <n v="23174.95"/>
        <n v="30225.77"/>
        <n v="17832.53"/>
        <n v="26339.81"/>
        <n v="5298.51"/>
        <n v="64309.99"/>
        <n v="18042.53"/>
        <n v="3509.83"/>
        <n v="51205.4"/>
        <n v="33236.949999999997"/>
        <n v="11340.8"/>
        <n v="11354.81"/>
        <n v="49410.51"/>
        <n v="35633.81"/>
        <n v="5940.33"/>
        <n v="8418.7800000000007"/>
        <n v="56574.63"/>
        <n v="10181.33"/>
        <n v="61991.65"/>
        <n v="6942.64"/>
        <n v="9336.5499999999993"/>
        <n v="4670.3500000000004"/>
        <n v="27600.73"/>
        <n v="21358.79"/>
        <n v="12757.47"/>
        <n v="21613.279999999999"/>
        <n v="3859.58"/>
        <n v="19078.32"/>
        <n v="24755.68"/>
        <n v="6721.05"/>
        <n v="5337.58"/>
        <n v="75079.92"/>
        <n v="38460.81"/>
        <n v="34776.94"/>
        <n v="17386.95"/>
        <n v="41234.79"/>
        <n v="50948.92"/>
        <n v="12646.68"/>
        <n v="9307"/>
        <n v="4025.42"/>
        <n v="46484.94"/>
        <n v="8493.33"/>
        <n v="20447.990000000002"/>
        <n v="35243.949999999997"/>
        <n v="19547.150000000001"/>
        <n v="12966.4"/>
        <n v="19602.77"/>
        <n v="31991.8"/>
        <n v="7884.92"/>
        <n v="31217.82"/>
        <n v="6322.3"/>
        <n v="9157.34"/>
        <n v="7233.31"/>
        <n v="21593.75"/>
        <n v="37264.269999999997"/>
        <n v="12997.98"/>
        <n v="18670.919999999998"/>
        <n v="23581.16"/>
        <n v="24341.64"/>
        <n v="32235.37"/>
        <n v="17615.2"/>
        <n v="9959.73"/>
        <n v="15180.95"/>
        <n v="17481.22"/>
        <n v="11764.11"/>
        <n v="63308.95"/>
        <n v="6170.85"/>
        <n v="24304.07"/>
        <n v="31228.51"/>
        <n v="17298.52"/>
        <n v="18119.59"/>
        <n v="29796.799999999999"/>
        <n v="29074.28"/>
        <n v="11941.87"/>
        <n v="29011.65"/>
        <n v="25136.46"/>
        <n v="47787.34"/>
        <n v="40847.32"/>
        <n v="1476.02"/>
        <n v="9795.7900000000009"/>
        <n v="4067.31"/>
        <n v="8093.78"/>
        <n v="18629.79"/>
        <n v="4311.34"/>
        <n v="7940.97"/>
        <n v="15206.48"/>
        <n v="31422.61"/>
        <n v="27479.42"/>
        <n v="22357.37"/>
        <n v="27063.7"/>
        <n v="38121.51"/>
        <n v="35427.730000000003"/>
        <n v="19875.919999999998"/>
        <n v="30012.43"/>
        <n v="30693.9"/>
        <n v="10996.79"/>
        <n v="7418.17"/>
        <n v="19754.41"/>
        <n v="13359.94"/>
        <n v="73922.039999999994"/>
        <n v="9326.77"/>
        <n v="12842.58"/>
        <n v="14585.64"/>
        <n v="10826.95"/>
        <n v="29138.43"/>
        <n v="21903.82"/>
        <n v="5834.83"/>
        <n v="33763.56"/>
        <n v="18154.330000000002"/>
        <n v="4708.79"/>
        <n v="38718.31"/>
        <n v="4365.71"/>
        <n v="14631.26"/>
        <n v="22892.22"/>
        <n v="5203.49"/>
        <n v="38795.21"/>
        <n v="7642.05"/>
        <n v="22976.31"/>
        <n v="12358.17"/>
        <n v="15323.37"/>
        <n v="34179.769999999997"/>
        <n v="3210.56"/>
        <n v="35053.9"/>
        <n v="39778.22"/>
        <n v="19988.09"/>
        <n v="8545.48"/>
        <n v="29759.26"/>
        <n v="13641.87"/>
        <n v="3142.14"/>
        <n v="17595.349999999999"/>
        <n v="54083.02"/>
        <n v="4304.97"/>
        <n v="12817.23"/>
        <n v="23212.83"/>
        <n v="22066.41"/>
        <n v="2683.99"/>
        <n v="46746.77"/>
        <n v="5984.13"/>
        <n v="5877.17"/>
        <n v="22142.82"/>
        <n v="7886.67"/>
        <n v="50834.89"/>
        <n v="13775.48"/>
        <n v="13179.6"/>
        <n v="16660.16"/>
        <n v="15230.74"/>
        <n v="79607.350000000006"/>
        <n v="34139.82"/>
        <n v="43430.84"/>
        <n v="16713.09"/>
        <n v="9432.14"/>
        <n v="5102.95"/>
        <n v="3112.5"/>
        <n v="9232.15"/>
        <n v="78651.7"/>
        <n v="7574.51"/>
        <n v="33019.42"/>
        <n v="6946.8"/>
        <n v="10822.47"/>
        <n v="6290.74"/>
        <n v="23061.97"/>
        <n v="17032.259999999998"/>
        <n v="17004.16"/>
        <n v="39062.629999999997"/>
        <n v="8882.17"/>
        <n v="29141.5"/>
        <n v="37883.629999999997"/>
        <n v="24044.31"/>
        <n v="18568.64"/>
        <n v="12793.46"/>
        <n v="1468.76"/>
        <n v="40466.620000000003"/>
        <n v="3663.94"/>
        <n v="14935.61"/>
        <n v="5042.79"/>
        <n v="6917.69"/>
        <n v="29543.35"/>
        <n v="15272.26"/>
        <n v="19197.11"/>
        <n v="17272.650000000001"/>
        <n v="31626.38"/>
        <n v="36130.04"/>
        <n v="1895.57"/>
        <n v="8624.91"/>
        <n v="1828.28"/>
        <n v="17443.12"/>
        <n v="17544.25"/>
        <n v="23765.73"/>
        <n v="17057.8"/>
        <n v="3003.38"/>
        <n v="11001.71"/>
        <n v="9037.76"/>
        <n v="27120.41"/>
        <n v="22831.15"/>
        <n v="41652.39"/>
        <n v="21947.97"/>
        <n v="10386.31"/>
        <n v="19601.41"/>
        <n v="10875.77"/>
        <n v="20949.46"/>
        <n v="12097.93"/>
        <n v="25018.78"/>
        <n v="46009.83"/>
        <n v="15717.88"/>
        <n v="30154.19"/>
        <n v="20143.39"/>
        <n v="26368.75"/>
        <n v="46828.82"/>
        <n v="20656.509999999998"/>
        <n v="18212.47"/>
        <n v="5316.19"/>
        <n v="51298.54"/>
        <n v="10653.89"/>
        <n v="4267.71"/>
        <n v="31175.06"/>
        <n v="18698.73"/>
        <n v="15836.47"/>
        <n v="18759.03"/>
        <n v="5122.1499999999996"/>
        <n v="24533.05"/>
        <n v="18393.34"/>
        <n v="18258.5"/>
        <n v="18721"/>
        <n v="51512.05"/>
        <n v="32458.63"/>
        <n v="6050.47"/>
        <n v="14959.55"/>
        <n v="41619.78"/>
        <n v="18199.77"/>
        <n v="44107.05"/>
        <n v="12866.62"/>
        <n v="9196.4599999999991"/>
        <n v="17546.23"/>
        <n v="37226.949999999997"/>
        <n v="16566"/>
        <n v="23691.48"/>
        <n v="8866.68"/>
        <n v="14610.7"/>
        <n v="22038.66"/>
        <n v="19121.84"/>
        <n v="1290.1500000000001"/>
        <n v="20440.150000000001"/>
        <n v="45317.88"/>
        <n v="35849.53"/>
        <n v="7562.61"/>
        <n v="16901.53"/>
        <n v="27456.12"/>
        <n v="1582.67"/>
        <n v="22381.05"/>
        <n v="12863.43"/>
        <n v="2375.2600000000002"/>
        <n v="16363.46"/>
        <n v="36572.35"/>
        <n v="22059.25"/>
        <n v="48511.43"/>
        <n v="5115.25"/>
        <n v="29310.94"/>
        <n v="11795.55"/>
        <n v="18279.18"/>
        <n v="38818.43"/>
        <n v="19202.939999999999"/>
        <n v="33555.78"/>
        <n v="44201.23"/>
        <n v="18461.84"/>
        <n v="18743.95"/>
        <n v="52621.87"/>
        <n v="4546.8999999999996"/>
        <n v="24189.27"/>
        <n v="26433.93"/>
        <n v="41449.800000000003"/>
        <n v="5939.77"/>
        <n v="38691.08"/>
        <n v="19996.2"/>
        <n v="3837"/>
        <n v="26074.639999999999"/>
        <n v="2699.98"/>
        <n v="48410.47"/>
        <n v="2112.1999999999998"/>
        <n v="7422.66"/>
        <n v="9168.9"/>
        <n v="2947.49"/>
        <n v="11870.13"/>
        <n v="10207.14"/>
        <n v="7163.74"/>
        <n v="6803.47"/>
        <n v="6254.08"/>
        <n v="27649.68"/>
        <n v="22477.18"/>
        <n v="16818.509999999998"/>
        <n v="5045.6400000000003"/>
        <n v="42093.23"/>
        <n v="13318.21"/>
        <n v="8332.14"/>
        <n v="27483.61"/>
        <n v="6465.13"/>
        <n v="20300.77"/>
        <n v="64111.01"/>
        <n v="81331.259999999995"/>
        <n v="15429.33"/>
        <n v="20915.07"/>
        <n v="10135.59"/>
        <n v="8648.76"/>
        <n v="2636.44"/>
        <n v="14089.47"/>
        <n v="59203.64"/>
        <n v="15055.57"/>
        <n v="16421.150000000001"/>
        <n v="6998.94"/>
        <n v="5993.16"/>
        <n v="17367.580000000002"/>
        <n v="13509.03"/>
        <n v="40454.620000000003"/>
        <n v="2148.31"/>
        <n v="40667.86"/>
        <n v="41348.25"/>
        <n v="33206.94"/>
        <n v="9660.89"/>
        <n v="25996.9"/>
        <n v="47881.86"/>
        <n v="25667.47"/>
        <n v="46588.02"/>
      </sharedItems>
    </cacheField>
    <cacheField name="New_Customers_Acquired" numFmtId="0">
      <sharedItems containsSemiMixedTypes="0" containsString="0" containsNumber="1" containsInteger="1" minValue="10" maxValue="100"/>
    </cacheField>
    <cacheField name="Customer_Retention_Rate" numFmtId="0">
      <sharedItems containsSemiMixedTypes="0" containsString="0" containsNumber="1" minValue="60.01" maxValue="95"/>
    </cacheField>
  </cacheFields>
  <extLst>
    <ext xmlns:x14="http://schemas.microsoft.com/office/spreadsheetml/2009/9/main" uri="{725AE2AE-9491-48be-B2B4-4EB974FC3084}">
      <x14:pivotCacheDefinition pivotCacheId="5980832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ddhi maurya" refreshedDate="45819.823816550925" createdVersion="8" refreshedVersion="8" minRefreshableVersion="3" recordCount="4966" xr:uid="{2A148D18-E35B-4755-9F7F-70B4ECFDFE2A}">
  <cacheSource type="worksheet">
    <worksheetSource ref="A1:R4967" sheet="Dataset"/>
  </cacheSource>
  <cacheFields count="19">
    <cacheField name="Manager_ID" numFmtId="0">
      <sharedItems/>
    </cacheField>
    <cacheField name="Manager Names" numFmtId="0">
      <sharedItems count="4">
        <s v="Anne Paul"/>
        <s v="Bill Gabril"/>
        <s v="William Grek"/>
        <s v="Sam Thomas"/>
      </sharedItems>
    </cacheField>
    <cacheField name="Region" numFmtId="0">
      <sharedItems/>
    </cacheField>
    <cacheField name="Team_Size" numFmtId="0">
      <sharedItems containsSemiMixedTypes="0" containsString="0" containsNumber="1" containsInteger="1" minValue="3" maxValue="15"/>
    </cacheField>
    <cacheField name="Sales_Target" numFmtId="0">
      <sharedItems containsSemiMixedTypes="0" containsString="0" containsNumber="1" containsInteger="1" minValue="100063" maxValue="499822"/>
    </cacheField>
    <cacheField name="Actual_Sales" numFmtId="0">
      <sharedItems containsSemiMixedTypes="0" containsString="0" containsNumber="1" containsInteger="1" minValue="55183" maxValue="593564"/>
    </cacheField>
    <cacheField name="Achievement_%" numFmtId="0">
      <sharedItems containsSemiMixedTypes="0" containsString="0" containsNumber="1" minValue="50" maxValue="119.99"/>
    </cacheField>
    <cacheField name="Order Date" numFmtId="14">
      <sharedItems containsSemiMixedTypes="0" containsNonDate="0" containsDate="1" containsString="0" minDate="2011-01-05T00:00:00" maxDate="2015-01-01T00:00:00"/>
    </cacheField>
    <cacheField name="Year" numFmtId="0">
      <sharedItems containsSemiMixedTypes="0" containsString="0" containsNumber="1" containsInteger="1" minValue="2011" maxValue="2014"/>
    </cacheField>
    <cacheField name="Month" numFmtId="0">
      <sharedItems/>
    </cacheField>
    <cacheField name="Weekday" numFmtId="164">
      <sharedItems containsSemiMixedTypes="0" containsNonDate="0" containsDate="1" containsString="0" minDate="1899-12-31T00:00:00" maxDate="1900-01-07T00:00:00"/>
    </cacheField>
    <cacheField name="Product_Name" numFmtId="0">
      <sharedItems/>
    </cacheField>
    <cacheField name="Product_Category" numFmtId="0">
      <sharedItems/>
    </cacheField>
    <cacheField name="Revenue" numFmtId="0">
      <sharedItems containsSemiMixedTypes="0" containsString="0" containsNumber="1" containsInteger="1" minValue="55183" maxValue="593564"/>
    </cacheField>
    <cacheField name="Profit" numFmtId="0">
      <sharedItems containsSemiMixedTypes="0" containsString="0" containsNumber="1" minValue="12709.7" maxValue="283557.99"/>
    </cacheField>
    <cacheField name="Cost_of_Goods_Sold" numFmtId="0">
      <sharedItems containsSemiMixedTypes="0" containsString="0" containsNumber="1" minValue="30610.29" maxValue="456591.24"/>
    </cacheField>
    <cacheField name="Discount_Given (%)" numFmtId="0">
      <sharedItems containsSemiMixedTypes="0" containsString="0" containsNumber="1" containsInteger="1" minValue="10" maxValue="30" count="3">
        <n v="30"/>
        <n v="10"/>
        <n v="20"/>
      </sharedItems>
    </cacheField>
    <cacheField name="New_Customers_Acquired" numFmtId="0">
      <sharedItems containsSemiMixedTypes="0" containsString="0" containsNumber="1" containsInteger="1" minValue="10" maxValue="100"/>
    </cacheField>
    <cacheField name="Customer_Retention_Rate" numFmtId="0">
      <sharedItems containsSemiMixedTypes="0" containsString="0" containsNumber="1" minValue="60.01" maxValue="9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66">
  <r>
    <s v="M1000"/>
    <x v="0"/>
    <x v="0"/>
    <n v="3"/>
    <n v="488786"/>
    <n v="388587"/>
    <n v="79.5"/>
    <d v="2013-11-09T00:00:00"/>
    <x v="0"/>
    <x v="0"/>
    <x v="0"/>
    <s v="Trousers"/>
    <x v="0"/>
    <x v="0"/>
    <n v="178026.71"/>
    <n v="210560.29"/>
    <x v="0"/>
    <n v="79"/>
    <n v="63.04"/>
  </r>
  <r>
    <s v="M1001"/>
    <x v="1"/>
    <x v="1"/>
    <n v="3"/>
    <n v="115622"/>
    <n v="70091"/>
    <n v="60.62"/>
    <d v="2013-11-09T00:00:00"/>
    <x v="0"/>
    <x v="0"/>
    <x v="0"/>
    <s v="Trousers"/>
    <x v="0"/>
    <x v="1"/>
    <n v="24419.24"/>
    <n v="45671.76"/>
    <x v="1"/>
    <n v="35"/>
    <n v="85.06"/>
  </r>
  <r>
    <s v="M1002"/>
    <x v="1"/>
    <x v="1"/>
    <n v="6"/>
    <n v="335514"/>
    <n v="322229"/>
    <n v="96.04"/>
    <d v="2013-06-13T00:00:00"/>
    <x v="0"/>
    <x v="1"/>
    <x v="1"/>
    <s v="Chair"/>
    <x v="1"/>
    <x v="2"/>
    <n v="87761.58"/>
    <n v="234467.42"/>
    <x v="2"/>
    <n v="64"/>
    <n v="71.91"/>
  </r>
  <r>
    <s v="M1003"/>
    <x v="2"/>
    <x v="2"/>
    <n v="6"/>
    <n v="276472"/>
    <n v="165029"/>
    <n v="59.69"/>
    <d v="2012-10-11T00:00:00"/>
    <x v="1"/>
    <x v="2"/>
    <x v="1"/>
    <s v="Headphones"/>
    <x v="2"/>
    <x v="3"/>
    <n v="77726.2"/>
    <n v="87302.8"/>
    <x v="3"/>
    <n v="87"/>
    <n v="69.260000000000005"/>
  </r>
  <r>
    <s v="M1004"/>
    <x v="0"/>
    <x v="0"/>
    <n v="14"/>
    <n v="340870"/>
    <n v="311003"/>
    <n v="91.24"/>
    <d v="2012-10-11T00:00:00"/>
    <x v="1"/>
    <x v="2"/>
    <x v="1"/>
    <s v="Headphones"/>
    <x v="2"/>
    <x v="4"/>
    <n v="148149.37"/>
    <n v="162853.63"/>
    <x v="4"/>
    <n v="90"/>
    <n v="81.650000000000006"/>
  </r>
  <r>
    <s v="M1005"/>
    <x v="3"/>
    <x v="3"/>
    <n v="12"/>
    <n v="200814"/>
    <n v="118640"/>
    <n v="59.08"/>
    <d v="2011-06-09T00:00:00"/>
    <x v="2"/>
    <x v="1"/>
    <x v="1"/>
    <s v="Mobile"/>
    <x v="2"/>
    <x v="5"/>
    <n v="31804.95"/>
    <n v="86835.05"/>
    <x v="5"/>
    <n v="39"/>
    <n v="90.33"/>
  </r>
  <r>
    <s v="M1006"/>
    <x v="1"/>
    <x v="1"/>
    <n v="7"/>
    <n v="337717"/>
    <n v="335498"/>
    <n v="99.34"/>
    <d v="2011-06-09T00:00:00"/>
    <x v="2"/>
    <x v="1"/>
    <x v="1"/>
    <s v="Table"/>
    <x v="1"/>
    <x v="6"/>
    <n v="130490.51"/>
    <n v="205007.49"/>
    <x v="6"/>
    <n v="44"/>
    <n v="84.56"/>
  </r>
  <r>
    <s v="M1007"/>
    <x v="0"/>
    <x v="0"/>
    <n v="12"/>
    <n v="432911"/>
    <n v="306180"/>
    <n v="70.73"/>
    <d v="2011-06-09T00:00:00"/>
    <x v="2"/>
    <x v="1"/>
    <x v="1"/>
    <s v="Notebook"/>
    <x v="3"/>
    <x v="7"/>
    <n v="138080.82999999999"/>
    <n v="168099.17"/>
    <x v="7"/>
    <n v="91"/>
    <n v="84.09"/>
  </r>
  <r>
    <s v="M1008"/>
    <x v="2"/>
    <x v="2"/>
    <n v="13"/>
    <n v="270017"/>
    <n v="149671"/>
    <n v="55.43"/>
    <d v="2011-06-09T00:00:00"/>
    <x v="2"/>
    <x v="1"/>
    <x v="1"/>
    <s v="Shirt"/>
    <x v="0"/>
    <x v="8"/>
    <n v="38687.9"/>
    <n v="110983.1"/>
    <x v="8"/>
    <n v="18"/>
    <n v="67.38"/>
  </r>
  <r>
    <s v="M1009"/>
    <x v="3"/>
    <x v="3"/>
    <n v="6"/>
    <n v="443638"/>
    <n v="483559"/>
    <n v="109"/>
    <d v="2011-06-09T00:00:00"/>
    <x v="2"/>
    <x v="1"/>
    <x v="1"/>
    <s v="Sugar"/>
    <x v="4"/>
    <x v="9"/>
    <n v="221053.45"/>
    <n v="262505.55"/>
    <x v="9"/>
    <n v="81"/>
    <n v="78.86"/>
  </r>
  <r>
    <s v="M1010"/>
    <x v="1"/>
    <x v="1"/>
    <n v="12"/>
    <n v="309400"/>
    <n v="249595"/>
    <n v="80.67"/>
    <d v="2011-06-09T00:00:00"/>
    <x v="2"/>
    <x v="1"/>
    <x v="1"/>
    <s v="Trousers"/>
    <x v="0"/>
    <x v="10"/>
    <n v="86644.94"/>
    <n v="162950.06"/>
    <x v="10"/>
    <n v="16"/>
    <n v="90.14"/>
  </r>
  <r>
    <s v="M1011"/>
    <x v="2"/>
    <x v="2"/>
    <n v="13"/>
    <n v="183876"/>
    <n v="195757"/>
    <n v="106.46"/>
    <d v="2011-06-09T00:00:00"/>
    <x v="2"/>
    <x v="1"/>
    <x v="1"/>
    <s v="Rice"/>
    <x v="4"/>
    <x v="11"/>
    <n v="75282.23"/>
    <n v="120474.77"/>
    <x v="11"/>
    <n v="69"/>
    <n v="78.52"/>
  </r>
  <r>
    <s v="M1012"/>
    <x v="0"/>
    <x v="0"/>
    <n v="13"/>
    <n v="477865"/>
    <n v="298990"/>
    <n v="62.57"/>
    <d v="2014-04-16T00:00:00"/>
    <x v="3"/>
    <x v="3"/>
    <x v="2"/>
    <s v="Marker"/>
    <x v="3"/>
    <x v="12"/>
    <n v="80554"/>
    <n v="218436"/>
    <x v="12"/>
    <n v="47"/>
    <n v="75.22"/>
  </r>
  <r>
    <s v="M1013"/>
    <x v="1"/>
    <x v="1"/>
    <n v="3"/>
    <n v="478584"/>
    <n v="377383"/>
    <n v="78.849999999999994"/>
    <d v="2012-11-28T00:00:00"/>
    <x v="1"/>
    <x v="0"/>
    <x v="2"/>
    <s v="Notebook"/>
    <x v="3"/>
    <x v="13"/>
    <n v="131214.37"/>
    <n v="246168.63"/>
    <x v="13"/>
    <n v="90"/>
    <n v="70.45"/>
  </r>
  <r>
    <s v="M1014"/>
    <x v="2"/>
    <x v="2"/>
    <n v="5"/>
    <n v="296038"/>
    <n v="347906"/>
    <n v="117.52"/>
    <d v="2012-11-28T00:00:00"/>
    <x v="1"/>
    <x v="0"/>
    <x v="2"/>
    <s v="Shirt"/>
    <x v="0"/>
    <x v="14"/>
    <n v="111440.08"/>
    <n v="236465.92000000001"/>
    <x v="14"/>
    <n v="24"/>
    <n v="92.52"/>
  </r>
  <r>
    <s v="M1015"/>
    <x v="3"/>
    <x v="3"/>
    <n v="6"/>
    <n v="130369"/>
    <n v="96755"/>
    <n v="74.22"/>
    <d v="2014-12-02T00:00:00"/>
    <x v="3"/>
    <x v="4"/>
    <x v="3"/>
    <s v="Pen"/>
    <x v="3"/>
    <x v="15"/>
    <n v="45891.28"/>
    <n v="50863.72"/>
    <x v="15"/>
    <n v="18"/>
    <n v="94.23"/>
  </r>
  <r>
    <s v="M1016"/>
    <x v="2"/>
    <x v="2"/>
    <n v="5"/>
    <n v="445899"/>
    <n v="472133"/>
    <n v="105.88"/>
    <d v="2014-12-02T00:00:00"/>
    <x v="3"/>
    <x v="4"/>
    <x v="3"/>
    <s v="Notebook"/>
    <x v="3"/>
    <x v="16"/>
    <n v="198523.91"/>
    <n v="273609.09000000003"/>
    <x v="16"/>
    <n v="64"/>
    <n v="93.75"/>
  </r>
  <r>
    <s v="M1017"/>
    <x v="2"/>
    <x v="2"/>
    <n v="14"/>
    <n v="263429"/>
    <n v="236307"/>
    <n v="89.7"/>
    <d v="2014-12-02T00:00:00"/>
    <x v="3"/>
    <x v="4"/>
    <x v="3"/>
    <s v="Cabinet"/>
    <x v="1"/>
    <x v="17"/>
    <n v="54377.97"/>
    <n v="181929.03"/>
    <x v="17"/>
    <n v="41"/>
    <n v="67.86"/>
  </r>
  <r>
    <s v="M1018"/>
    <x v="3"/>
    <x v="3"/>
    <n v="3"/>
    <n v="408443"/>
    <n v="324867"/>
    <n v="79.540000000000006"/>
    <d v="2014-06-09T00:00:00"/>
    <x v="3"/>
    <x v="1"/>
    <x v="4"/>
    <s v="Notebook"/>
    <x v="3"/>
    <x v="18"/>
    <n v="161732.68"/>
    <n v="163134.32"/>
    <x v="18"/>
    <n v="17"/>
    <n v="68.010000000000005"/>
  </r>
  <r>
    <s v="M1019"/>
    <x v="0"/>
    <x v="0"/>
    <n v="8"/>
    <n v="137149"/>
    <n v="135965"/>
    <n v="99.14"/>
    <d v="2011-09-19T00:00:00"/>
    <x v="2"/>
    <x v="5"/>
    <x v="4"/>
    <s v="Jacket"/>
    <x v="0"/>
    <x v="19"/>
    <n v="40695.230000000003"/>
    <n v="95269.77"/>
    <x v="19"/>
    <n v="26"/>
    <n v="85.32"/>
  </r>
  <r>
    <s v="M1020"/>
    <x v="1"/>
    <x v="1"/>
    <n v="6"/>
    <n v="347974"/>
    <n v="385667"/>
    <n v="110.83"/>
    <d v="2011-09-19T00:00:00"/>
    <x v="2"/>
    <x v="5"/>
    <x v="4"/>
    <s v="Wheat"/>
    <x v="4"/>
    <x v="20"/>
    <n v="181920"/>
    <n v="203747"/>
    <x v="20"/>
    <n v="55"/>
    <n v="74.83"/>
  </r>
  <r>
    <s v="M1021"/>
    <x v="1"/>
    <x v="1"/>
    <n v="14"/>
    <n v="128401"/>
    <n v="152459"/>
    <n v="118.74"/>
    <d v="2013-06-07T00:00:00"/>
    <x v="0"/>
    <x v="1"/>
    <x v="5"/>
    <s v="Laptop"/>
    <x v="2"/>
    <x v="21"/>
    <n v="57814.53"/>
    <n v="94644.47"/>
    <x v="21"/>
    <n v="23"/>
    <n v="68.7"/>
  </r>
  <r>
    <s v="M1022"/>
    <x v="2"/>
    <x v="2"/>
    <n v="11"/>
    <n v="335202"/>
    <n v="204348"/>
    <n v="60.96"/>
    <d v="2012-11-10T00:00:00"/>
    <x v="1"/>
    <x v="0"/>
    <x v="0"/>
    <s v="Wheat"/>
    <x v="4"/>
    <x v="22"/>
    <n v="85097.96"/>
    <n v="119250.04"/>
    <x v="22"/>
    <n v="19"/>
    <n v="75.510000000000005"/>
  </r>
  <r>
    <s v="M1023"/>
    <x v="0"/>
    <x v="0"/>
    <n v="3"/>
    <n v="441911"/>
    <n v="504378"/>
    <n v="114.14"/>
    <d v="2014-06-17T00:00:00"/>
    <x v="3"/>
    <x v="1"/>
    <x v="3"/>
    <s v="Laptop"/>
    <x v="2"/>
    <x v="23"/>
    <n v="112017.26"/>
    <n v="392360.74"/>
    <x v="23"/>
    <n v="31"/>
    <n v="74.22"/>
  </r>
  <r>
    <s v="M1024"/>
    <x v="1"/>
    <x v="1"/>
    <n v="6"/>
    <n v="310260"/>
    <n v="170500"/>
    <n v="54.95"/>
    <d v="2013-01-22T00:00:00"/>
    <x v="0"/>
    <x v="6"/>
    <x v="3"/>
    <s v="Dress"/>
    <x v="0"/>
    <x v="24"/>
    <n v="85139.75"/>
    <n v="85360.25"/>
    <x v="24"/>
    <n v="68"/>
    <n v="69.98"/>
  </r>
  <r>
    <s v="M1025"/>
    <x v="1"/>
    <x v="1"/>
    <n v="5"/>
    <n v="199561"/>
    <n v="177560"/>
    <n v="88.98"/>
    <d v="2014-12-10T00:00:00"/>
    <x v="3"/>
    <x v="4"/>
    <x v="2"/>
    <s v="Shirt"/>
    <x v="0"/>
    <x v="25"/>
    <n v="57928.22"/>
    <n v="119631.78"/>
    <x v="25"/>
    <n v="50"/>
    <n v="62"/>
  </r>
  <r>
    <s v="M1026"/>
    <x v="1"/>
    <x v="1"/>
    <n v="11"/>
    <n v="378463"/>
    <n v="271771"/>
    <n v="71.81"/>
    <d v="2014-12-10T00:00:00"/>
    <x v="3"/>
    <x v="4"/>
    <x v="2"/>
    <s v="Laptop"/>
    <x v="2"/>
    <x v="26"/>
    <n v="66474.44"/>
    <n v="205296.56"/>
    <x v="26"/>
    <n v="18"/>
    <n v="83.63"/>
  </r>
  <r>
    <s v="M1027"/>
    <x v="2"/>
    <x v="2"/>
    <n v="9"/>
    <n v="162855"/>
    <n v="156095"/>
    <n v="95.85"/>
    <d v="2014-12-29T00:00:00"/>
    <x v="3"/>
    <x v="4"/>
    <x v="4"/>
    <s v="Shirt"/>
    <x v="0"/>
    <x v="27"/>
    <n v="49042.79"/>
    <n v="107052.21"/>
    <x v="27"/>
    <n v="84"/>
    <n v="79.78"/>
  </r>
  <r>
    <s v="M1028"/>
    <x v="3"/>
    <x v="3"/>
    <n v="7"/>
    <n v="207090"/>
    <n v="185906"/>
    <n v="89.77"/>
    <d v="2012-07-30T00:00:00"/>
    <x v="1"/>
    <x v="7"/>
    <x v="4"/>
    <s v="Jacket"/>
    <x v="0"/>
    <x v="28"/>
    <n v="70879.31"/>
    <n v="115026.69"/>
    <x v="28"/>
    <n v="48"/>
    <n v="76"/>
  </r>
  <r>
    <s v="M1029"/>
    <x v="0"/>
    <x v="0"/>
    <n v="3"/>
    <n v="340273"/>
    <n v="332969"/>
    <n v="97.85"/>
    <d v="2012-07-30T00:00:00"/>
    <x v="1"/>
    <x v="7"/>
    <x v="4"/>
    <s v="Pen"/>
    <x v="3"/>
    <x v="29"/>
    <n v="159166.44"/>
    <n v="173802.56"/>
    <x v="29"/>
    <n v="43"/>
    <n v="64.64"/>
  </r>
  <r>
    <s v="M1030"/>
    <x v="3"/>
    <x v="3"/>
    <n v="4"/>
    <n v="228075"/>
    <n v="210906"/>
    <n v="92.47"/>
    <d v="2012-07-30T00:00:00"/>
    <x v="1"/>
    <x v="7"/>
    <x v="4"/>
    <s v="Table"/>
    <x v="1"/>
    <x v="30"/>
    <n v="77728.27"/>
    <n v="133177.73000000001"/>
    <x v="30"/>
    <n v="48"/>
    <n v="81.41"/>
  </r>
  <r>
    <s v="M1031"/>
    <x v="0"/>
    <x v="0"/>
    <n v="13"/>
    <n v="390771"/>
    <n v="352345"/>
    <n v="90.17"/>
    <d v="2014-09-17T00:00:00"/>
    <x v="3"/>
    <x v="5"/>
    <x v="2"/>
    <s v="Mobile"/>
    <x v="2"/>
    <x v="31"/>
    <n v="148217.53"/>
    <n v="204127.47"/>
    <x v="31"/>
    <n v="80"/>
    <n v="65.44"/>
  </r>
  <r>
    <s v="M1032"/>
    <x v="3"/>
    <x v="3"/>
    <n v="12"/>
    <n v="210430"/>
    <n v="195099"/>
    <n v="92.71"/>
    <d v="2014-09-17T00:00:00"/>
    <x v="3"/>
    <x v="5"/>
    <x v="2"/>
    <s v="Jacket"/>
    <x v="0"/>
    <x v="32"/>
    <n v="67968.06"/>
    <n v="127130.94"/>
    <x v="32"/>
    <n v="16"/>
    <n v="63.23"/>
  </r>
  <r>
    <s v="M1033"/>
    <x v="1"/>
    <x v="1"/>
    <n v="7"/>
    <n v="123114"/>
    <n v="62021"/>
    <n v="50.38"/>
    <d v="2014-10-14T00:00:00"/>
    <x v="3"/>
    <x v="2"/>
    <x v="3"/>
    <s v="Table"/>
    <x v="1"/>
    <x v="33"/>
    <n v="19156.18"/>
    <n v="42864.82"/>
    <x v="33"/>
    <n v="66"/>
    <n v="79.31"/>
  </r>
  <r>
    <s v="M1034"/>
    <x v="1"/>
    <x v="1"/>
    <n v="11"/>
    <n v="105069"/>
    <n v="67197"/>
    <n v="63.96"/>
    <d v="2014-10-14T00:00:00"/>
    <x v="3"/>
    <x v="2"/>
    <x v="3"/>
    <s v="Mobile"/>
    <x v="2"/>
    <x v="34"/>
    <n v="22599.89"/>
    <n v="44597.11"/>
    <x v="34"/>
    <n v="84"/>
    <n v="79.34"/>
  </r>
  <r>
    <s v="M1035"/>
    <x v="1"/>
    <x v="1"/>
    <n v="5"/>
    <n v="121930"/>
    <n v="101369"/>
    <n v="83.14"/>
    <d v="2014-10-14T00:00:00"/>
    <x v="3"/>
    <x v="2"/>
    <x v="3"/>
    <s v="Chair"/>
    <x v="1"/>
    <x v="35"/>
    <n v="23347.57"/>
    <n v="78021.429999999993"/>
    <x v="35"/>
    <n v="41"/>
    <n v="83.34"/>
  </r>
  <r>
    <s v="M1036"/>
    <x v="3"/>
    <x v="3"/>
    <n v="15"/>
    <n v="393540"/>
    <n v="409828"/>
    <n v="104.14"/>
    <d v="2014-10-14T00:00:00"/>
    <x v="3"/>
    <x v="2"/>
    <x v="3"/>
    <s v="Notebook"/>
    <x v="3"/>
    <x v="36"/>
    <n v="91092.82"/>
    <n v="318735.18"/>
    <x v="36"/>
    <n v="30"/>
    <n v="94.17"/>
  </r>
  <r>
    <s v="M1037"/>
    <x v="2"/>
    <x v="2"/>
    <n v="9"/>
    <n v="112995"/>
    <n v="80006"/>
    <n v="70.8"/>
    <d v="2012-09-26T00:00:00"/>
    <x v="1"/>
    <x v="5"/>
    <x v="2"/>
    <s v="Cabinet"/>
    <x v="1"/>
    <x v="37"/>
    <n v="20747.91"/>
    <n v="59258.09"/>
    <x v="37"/>
    <n v="41"/>
    <n v="69.34"/>
  </r>
  <r>
    <s v="M1038"/>
    <x v="0"/>
    <x v="0"/>
    <n v="9"/>
    <n v="120302"/>
    <n v="121845"/>
    <n v="101.28"/>
    <d v="2012-09-26T00:00:00"/>
    <x v="1"/>
    <x v="5"/>
    <x v="2"/>
    <s v="Trousers"/>
    <x v="0"/>
    <x v="38"/>
    <n v="31073.4"/>
    <n v="90771.6"/>
    <x v="38"/>
    <n v="49"/>
    <n v="88.72"/>
  </r>
  <r>
    <s v="M1039"/>
    <x v="2"/>
    <x v="2"/>
    <n v="6"/>
    <n v="112406"/>
    <n v="81516"/>
    <n v="72.52"/>
    <d v="2012-11-02T00:00:00"/>
    <x v="1"/>
    <x v="0"/>
    <x v="5"/>
    <s v="Oil"/>
    <x v="4"/>
    <x v="39"/>
    <n v="33944.82"/>
    <n v="47571.18"/>
    <x v="39"/>
    <n v="45"/>
    <n v="72.290000000000006"/>
  </r>
  <r>
    <s v="M1040"/>
    <x v="1"/>
    <x v="1"/>
    <n v="13"/>
    <n v="381131"/>
    <n v="364182"/>
    <n v="95.55"/>
    <d v="2012-09-26T00:00:00"/>
    <x v="1"/>
    <x v="5"/>
    <x v="2"/>
    <s v="Laptop"/>
    <x v="2"/>
    <x v="40"/>
    <n v="86270.52"/>
    <n v="277911.48"/>
    <x v="40"/>
    <n v="84"/>
    <n v="93.69"/>
  </r>
  <r>
    <s v="M1041"/>
    <x v="3"/>
    <x v="3"/>
    <n v="3"/>
    <n v="156834"/>
    <n v="156610"/>
    <n v="99.86"/>
    <d v="2012-09-26T00:00:00"/>
    <x v="1"/>
    <x v="5"/>
    <x v="2"/>
    <s v="Oil"/>
    <x v="4"/>
    <x v="41"/>
    <n v="44075.77"/>
    <n v="112534.23"/>
    <x v="41"/>
    <n v="87"/>
    <n v="94.45"/>
  </r>
  <r>
    <s v="M1042"/>
    <x v="0"/>
    <x v="0"/>
    <n v="9"/>
    <n v="402298"/>
    <n v="300805"/>
    <n v="74.77"/>
    <d v="2012-09-26T00:00:00"/>
    <x v="1"/>
    <x v="5"/>
    <x v="2"/>
    <s v="Chair"/>
    <x v="1"/>
    <x v="42"/>
    <n v="86440.65"/>
    <n v="214364.35"/>
    <x v="42"/>
    <n v="78"/>
    <n v="84.04"/>
  </r>
  <r>
    <s v="M1043"/>
    <x v="2"/>
    <x v="2"/>
    <n v="8"/>
    <n v="326124"/>
    <n v="181405"/>
    <n v="55.62"/>
    <d v="2013-12-19T00:00:00"/>
    <x v="0"/>
    <x v="4"/>
    <x v="1"/>
    <s v="Sofa"/>
    <x v="1"/>
    <x v="43"/>
    <n v="54599.96"/>
    <n v="126805.04"/>
    <x v="43"/>
    <n v="48"/>
    <n v="77.75"/>
  </r>
  <r>
    <s v="M1044"/>
    <x v="1"/>
    <x v="1"/>
    <n v="8"/>
    <n v="310973"/>
    <n v="338255"/>
    <n v="108.77"/>
    <d v="2013-12-19T00:00:00"/>
    <x v="0"/>
    <x v="4"/>
    <x v="1"/>
    <s v="Table"/>
    <x v="1"/>
    <x v="44"/>
    <n v="149660.24"/>
    <n v="188594.76"/>
    <x v="44"/>
    <n v="58"/>
    <n v="83.71"/>
  </r>
  <r>
    <s v="M1045"/>
    <x v="2"/>
    <x v="2"/>
    <n v="12"/>
    <n v="398375"/>
    <n v="356971"/>
    <n v="89.61"/>
    <d v="2013-12-19T00:00:00"/>
    <x v="0"/>
    <x v="4"/>
    <x v="1"/>
    <s v="Rice"/>
    <x v="4"/>
    <x v="45"/>
    <n v="145943.14000000001"/>
    <n v="211027.86"/>
    <x v="45"/>
    <n v="84"/>
    <n v="81.23"/>
  </r>
  <r>
    <s v="M1046"/>
    <x v="3"/>
    <x v="3"/>
    <n v="10"/>
    <n v="331623"/>
    <n v="281720"/>
    <n v="84.95"/>
    <d v="2013-11-21T00:00:00"/>
    <x v="0"/>
    <x v="0"/>
    <x v="1"/>
    <s v="Dress"/>
    <x v="0"/>
    <x v="46"/>
    <n v="73776.66"/>
    <n v="207943.34"/>
    <x v="46"/>
    <n v="31"/>
    <n v="83.06"/>
  </r>
  <r>
    <s v="M1047"/>
    <x v="3"/>
    <x v="3"/>
    <n v="11"/>
    <n v="448050"/>
    <n v="399760"/>
    <n v="89.22"/>
    <d v="2013-11-21T00:00:00"/>
    <x v="0"/>
    <x v="0"/>
    <x v="1"/>
    <s v="Mobile"/>
    <x v="2"/>
    <x v="47"/>
    <n v="119192.96000000001"/>
    <n v="280567.03999999998"/>
    <x v="47"/>
    <n v="35"/>
    <n v="65.16"/>
  </r>
  <r>
    <s v="M1048"/>
    <x v="0"/>
    <x v="0"/>
    <n v="6"/>
    <n v="349108"/>
    <n v="334795"/>
    <n v="95.9"/>
    <d v="2013-11-21T00:00:00"/>
    <x v="0"/>
    <x v="0"/>
    <x v="1"/>
    <s v="Headphones"/>
    <x v="2"/>
    <x v="48"/>
    <n v="125771.67"/>
    <n v="209023.33"/>
    <x v="48"/>
    <n v="34"/>
    <n v="85.14"/>
  </r>
  <r>
    <s v="M1049"/>
    <x v="1"/>
    <x v="1"/>
    <n v="10"/>
    <n v="309533"/>
    <n v="218725"/>
    <n v="70.66"/>
    <d v="2013-11-21T00:00:00"/>
    <x v="0"/>
    <x v="0"/>
    <x v="1"/>
    <s v="Shirt"/>
    <x v="0"/>
    <x v="49"/>
    <n v="50788.39"/>
    <n v="167936.61"/>
    <x v="49"/>
    <n v="23"/>
    <n v="87.24"/>
  </r>
  <r>
    <s v="M1050"/>
    <x v="2"/>
    <x v="2"/>
    <n v="5"/>
    <n v="464858"/>
    <n v="503988"/>
    <n v="108.42"/>
    <d v="2011-12-26T00:00:00"/>
    <x v="2"/>
    <x v="4"/>
    <x v="4"/>
    <s v="Rice"/>
    <x v="4"/>
    <x v="50"/>
    <n v="167716.25"/>
    <n v="336271.75"/>
    <x v="50"/>
    <n v="25"/>
    <n v="75.98"/>
  </r>
  <r>
    <s v="M1051"/>
    <x v="1"/>
    <x v="1"/>
    <n v="13"/>
    <n v="378466"/>
    <n v="355588"/>
    <n v="93.96"/>
    <d v="2011-12-26T00:00:00"/>
    <x v="2"/>
    <x v="4"/>
    <x v="4"/>
    <s v="Sugar"/>
    <x v="4"/>
    <x v="51"/>
    <n v="89191.87"/>
    <n v="266396.13"/>
    <x v="51"/>
    <n v="30"/>
    <n v="86.03"/>
  </r>
  <r>
    <s v="M1052"/>
    <x v="1"/>
    <x v="1"/>
    <n v="10"/>
    <n v="235891"/>
    <n v="182757"/>
    <n v="77.48"/>
    <d v="2011-12-26T00:00:00"/>
    <x v="2"/>
    <x v="4"/>
    <x v="4"/>
    <s v="Cabinet"/>
    <x v="1"/>
    <x v="52"/>
    <n v="57015.7"/>
    <n v="125741.3"/>
    <x v="52"/>
    <n v="19"/>
    <n v="84.97"/>
  </r>
  <r>
    <s v="M1053"/>
    <x v="2"/>
    <x v="2"/>
    <n v="7"/>
    <n v="276080"/>
    <n v="221849"/>
    <n v="80.36"/>
    <d v="2011-12-26T00:00:00"/>
    <x v="2"/>
    <x v="4"/>
    <x v="4"/>
    <s v="Pen"/>
    <x v="3"/>
    <x v="53"/>
    <n v="101715.06"/>
    <n v="120133.94"/>
    <x v="53"/>
    <n v="98"/>
    <n v="65.349999999999994"/>
  </r>
  <r>
    <s v="M1054"/>
    <x v="2"/>
    <x v="2"/>
    <n v="4"/>
    <n v="317510"/>
    <n v="265604"/>
    <n v="83.65"/>
    <d v="2011-12-26T00:00:00"/>
    <x v="2"/>
    <x v="4"/>
    <x v="4"/>
    <s v="Cabinet"/>
    <x v="1"/>
    <x v="54"/>
    <n v="99672.61"/>
    <n v="165931.39000000001"/>
    <x v="54"/>
    <n v="63"/>
    <n v="73.63"/>
  </r>
  <r>
    <s v="M1055"/>
    <x v="0"/>
    <x v="0"/>
    <n v="15"/>
    <n v="401827"/>
    <n v="400342"/>
    <n v="99.63"/>
    <d v="2013-10-29T00:00:00"/>
    <x v="0"/>
    <x v="2"/>
    <x v="3"/>
    <s v="Rice"/>
    <x v="4"/>
    <x v="55"/>
    <n v="86945.279999999999"/>
    <n v="313396.71999999997"/>
    <x v="55"/>
    <n v="59"/>
    <n v="89.87"/>
  </r>
  <r>
    <s v="M1056"/>
    <x v="1"/>
    <x v="1"/>
    <n v="11"/>
    <n v="491913"/>
    <n v="532286"/>
    <n v="108.21"/>
    <d v="2013-10-29T00:00:00"/>
    <x v="0"/>
    <x v="2"/>
    <x v="3"/>
    <s v="Notebook"/>
    <x v="3"/>
    <x v="56"/>
    <n v="188179.69"/>
    <n v="344106.31"/>
    <x v="56"/>
    <n v="72"/>
    <n v="61.02"/>
  </r>
  <r>
    <s v="M1057"/>
    <x v="3"/>
    <x v="3"/>
    <n v="13"/>
    <n v="456065"/>
    <n v="440010"/>
    <n v="96.48"/>
    <d v="2013-10-29T00:00:00"/>
    <x v="0"/>
    <x v="2"/>
    <x v="3"/>
    <s v="Dress"/>
    <x v="0"/>
    <x v="57"/>
    <n v="98622.75"/>
    <n v="341387.25"/>
    <x v="57"/>
    <n v="78"/>
    <n v="60.94"/>
  </r>
  <r>
    <s v="M1058"/>
    <x v="1"/>
    <x v="1"/>
    <n v="12"/>
    <n v="395903"/>
    <n v="212160"/>
    <n v="53.59"/>
    <d v="2013-10-29T00:00:00"/>
    <x v="0"/>
    <x v="2"/>
    <x v="3"/>
    <s v="Headphones"/>
    <x v="2"/>
    <x v="58"/>
    <n v="97443"/>
    <n v="114717"/>
    <x v="58"/>
    <n v="16"/>
    <n v="69.11"/>
  </r>
  <r>
    <s v="M1059"/>
    <x v="3"/>
    <x v="3"/>
    <n v="6"/>
    <n v="338393"/>
    <n v="254876"/>
    <n v="75.319999999999993"/>
    <d v="2013-10-29T00:00:00"/>
    <x v="0"/>
    <x v="2"/>
    <x v="3"/>
    <s v="Cabinet"/>
    <x v="1"/>
    <x v="59"/>
    <n v="106161.72"/>
    <n v="148714.28"/>
    <x v="59"/>
    <n v="63"/>
    <n v="68.83"/>
  </r>
  <r>
    <s v="M1060"/>
    <x v="0"/>
    <x v="0"/>
    <n v="10"/>
    <n v="110162"/>
    <n v="125783"/>
    <n v="114.18"/>
    <d v="2014-11-20T00:00:00"/>
    <x v="3"/>
    <x v="0"/>
    <x v="1"/>
    <s v="Tablet"/>
    <x v="2"/>
    <x v="60"/>
    <n v="54430.5"/>
    <n v="71352.5"/>
    <x v="60"/>
    <n v="93"/>
    <n v="61.41"/>
  </r>
  <r>
    <s v="M1061"/>
    <x v="0"/>
    <x v="0"/>
    <n v="6"/>
    <n v="204522"/>
    <n v="107603"/>
    <n v="52.61"/>
    <d v="2012-05-04T00:00:00"/>
    <x v="1"/>
    <x v="8"/>
    <x v="5"/>
    <s v="Notebook"/>
    <x v="3"/>
    <x v="61"/>
    <n v="46101.05"/>
    <n v="61501.95"/>
    <x v="61"/>
    <n v="24"/>
    <n v="79.739999999999995"/>
  </r>
  <r>
    <s v="M1062"/>
    <x v="2"/>
    <x v="2"/>
    <n v="10"/>
    <n v="466721"/>
    <n v="367705"/>
    <n v="78.78"/>
    <d v="2011-12-30T00:00:00"/>
    <x v="2"/>
    <x v="4"/>
    <x v="5"/>
    <s v="Table"/>
    <x v="1"/>
    <x v="62"/>
    <n v="117015.57"/>
    <n v="250689.43"/>
    <x v="62"/>
    <n v="24"/>
    <n v="87.22"/>
  </r>
  <r>
    <s v="M1063"/>
    <x v="2"/>
    <x v="2"/>
    <n v="7"/>
    <n v="156674"/>
    <n v="154186"/>
    <n v="98.41"/>
    <d v="2011-06-01T00:00:00"/>
    <x v="2"/>
    <x v="1"/>
    <x v="2"/>
    <s v="Tablet"/>
    <x v="2"/>
    <x v="63"/>
    <n v="50459.06"/>
    <n v="103726.94"/>
    <x v="63"/>
    <n v="58"/>
    <n v="73.88"/>
  </r>
  <r>
    <s v="M1064"/>
    <x v="2"/>
    <x v="2"/>
    <n v="4"/>
    <n v="410429"/>
    <n v="332537"/>
    <n v="81.02"/>
    <d v="2011-06-01T00:00:00"/>
    <x v="2"/>
    <x v="1"/>
    <x v="2"/>
    <s v="Tablet"/>
    <x v="2"/>
    <x v="64"/>
    <n v="81442.31"/>
    <n v="251094.69"/>
    <x v="64"/>
    <n v="25"/>
    <n v="87.87"/>
  </r>
  <r>
    <s v="M1065"/>
    <x v="0"/>
    <x v="0"/>
    <n v="8"/>
    <n v="379311"/>
    <n v="414248"/>
    <n v="109.21"/>
    <d v="2014-04-16T00:00:00"/>
    <x v="3"/>
    <x v="3"/>
    <x v="2"/>
    <s v="Chair"/>
    <x v="1"/>
    <x v="65"/>
    <n v="144246.03"/>
    <n v="270001.96999999997"/>
    <x v="65"/>
    <n v="63"/>
    <n v="88.78"/>
  </r>
  <r>
    <s v="M1066"/>
    <x v="0"/>
    <x v="0"/>
    <n v="9"/>
    <n v="289890"/>
    <n v="311559"/>
    <n v="107.47"/>
    <d v="2013-09-13T00:00:00"/>
    <x v="0"/>
    <x v="5"/>
    <x v="5"/>
    <s v="Wheat"/>
    <x v="4"/>
    <x v="66"/>
    <n v="115075.52"/>
    <n v="196483.48"/>
    <x v="66"/>
    <n v="93"/>
    <n v="69.45"/>
  </r>
  <r>
    <s v="M1067"/>
    <x v="1"/>
    <x v="1"/>
    <n v="10"/>
    <n v="328366"/>
    <n v="380644"/>
    <n v="115.92"/>
    <d v="2013-09-13T00:00:00"/>
    <x v="0"/>
    <x v="5"/>
    <x v="5"/>
    <s v="Marker"/>
    <x v="3"/>
    <x v="67"/>
    <n v="153517.01"/>
    <n v="227126.99"/>
    <x v="67"/>
    <n v="21"/>
    <n v="69.760000000000005"/>
  </r>
  <r>
    <s v="M1068"/>
    <x v="1"/>
    <x v="1"/>
    <n v="6"/>
    <n v="493465"/>
    <n v="490373"/>
    <n v="99.37"/>
    <d v="2013-09-13T00:00:00"/>
    <x v="0"/>
    <x v="5"/>
    <x v="5"/>
    <s v="Stapler"/>
    <x v="3"/>
    <x v="68"/>
    <n v="195698.55"/>
    <n v="294674.45"/>
    <x v="68"/>
    <n v="51"/>
    <n v="66.36"/>
  </r>
  <r>
    <s v="M1069"/>
    <x v="2"/>
    <x v="2"/>
    <n v="8"/>
    <n v="235451"/>
    <n v="206942"/>
    <n v="87.89"/>
    <d v="2013-09-13T00:00:00"/>
    <x v="0"/>
    <x v="5"/>
    <x v="5"/>
    <s v="Sofa"/>
    <x v="1"/>
    <x v="69"/>
    <n v="68966.05"/>
    <n v="137975.95000000001"/>
    <x v="69"/>
    <n v="34"/>
    <n v="63"/>
  </r>
  <r>
    <s v="M1070"/>
    <x v="1"/>
    <x v="1"/>
    <n v="10"/>
    <n v="391072"/>
    <n v="321534"/>
    <n v="82.22"/>
    <d v="2011-09-27T00:00:00"/>
    <x v="2"/>
    <x v="5"/>
    <x v="3"/>
    <s v="Sugar"/>
    <x v="4"/>
    <x v="70"/>
    <n v="117535.99"/>
    <n v="203998.01"/>
    <x v="70"/>
    <n v="47"/>
    <n v="67.760000000000005"/>
  </r>
  <r>
    <s v="M1071"/>
    <x v="2"/>
    <x v="2"/>
    <n v="7"/>
    <n v="448106"/>
    <n v="528955"/>
    <n v="118.04"/>
    <d v="2011-08-09T00:00:00"/>
    <x v="2"/>
    <x v="9"/>
    <x v="3"/>
    <s v="Cabinet"/>
    <x v="1"/>
    <x v="71"/>
    <n v="176648.81"/>
    <n v="352306.19"/>
    <x v="71"/>
    <n v="80"/>
    <n v="71.58"/>
  </r>
  <r>
    <s v="M1072"/>
    <x v="1"/>
    <x v="1"/>
    <n v="7"/>
    <n v="260758"/>
    <n v="196282"/>
    <n v="75.27"/>
    <d v="2011-08-09T00:00:00"/>
    <x v="2"/>
    <x v="9"/>
    <x v="3"/>
    <s v="Shirt"/>
    <x v="0"/>
    <x v="72"/>
    <n v="55668.46"/>
    <n v="140613.54"/>
    <x v="72"/>
    <n v="78"/>
    <n v="93.28"/>
  </r>
  <r>
    <s v="M1073"/>
    <x v="2"/>
    <x v="2"/>
    <n v="6"/>
    <n v="213447"/>
    <n v="233652"/>
    <n v="109.47"/>
    <d v="2011-12-28T00:00:00"/>
    <x v="2"/>
    <x v="4"/>
    <x v="2"/>
    <s v="Sofa"/>
    <x v="1"/>
    <x v="73"/>
    <n v="48096.52"/>
    <n v="185555.48"/>
    <x v="73"/>
    <n v="47"/>
    <n v="67.959999999999994"/>
  </r>
  <r>
    <s v="M1074"/>
    <x v="2"/>
    <x v="2"/>
    <n v="7"/>
    <n v="107417"/>
    <n v="123718"/>
    <n v="115.18"/>
    <d v="2011-11-04T00:00:00"/>
    <x v="2"/>
    <x v="0"/>
    <x v="5"/>
    <s v="Jacket"/>
    <x v="0"/>
    <x v="74"/>
    <n v="60169.67"/>
    <n v="63548.33"/>
    <x v="74"/>
    <n v="47"/>
    <n v="84.41"/>
  </r>
  <r>
    <s v="M1075"/>
    <x v="2"/>
    <x v="2"/>
    <n v="13"/>
    <n v="494679"/>
    <n v="504700"/>
    <n v="102.03"/>
    <d v="2011-11-04T00:00:00"/>
    <x v="2"/>
    <x v="0"/>
    <x v="5"/>
    <s v="Laptop"/>
    <x v="2"/>
    <x v="75"/>
    <n v="165430.94"/>
    <n v="339269.06"/>
    <x v="75"/>
    <n v="66"/>
    <n v="71.92"/>
  </r>
  <r>
    <s v="M1076"/>
    <x v="0"/>
    <x v="0"/>
    <n v="7"/>
    <n v="350467"/>
    <n v="205140"/>
    <n v="58.53"/>
    <d v="2011-11-04T00:00:00"/>
    <x v="2"/>
    <x v="0"/>
    <x v="5"/>
    <s v="Headphones"/>
    <x v="2"/>
    <x v="76"/>
    <n v="72306.929999999993"/>
    <n v="132833.07"/>
    <x v="76"/>
    <n v="97"/>
    <n v="61.88"/>
  </r>
  <r>
    <s v="M1077"/>
    <x v="2"/>
    <x v="2"/>
    <n v="15"/>
    <n v="395090"/>
    <n v="356842"/>
    <n v="90.32"/>
    <d v="2011-11-04T00:00:00"/>
    <x v="2"/>
    <x v="0"/>
    <x v="5"/>
    <s v="Mobile"/>
    <x v="2"/>
    <x v="77"/>
    <n v="165740.45000000001"/>
    <n v="191101.55"/>
    <x v="77"/>
    <n v="87"/>
    <n v="80.86"/>
  </r>
  <r>
    <s v="M1078"/>
    <x v="2"/>
    <x v="2"/>
    <n v="15"/>
    <n v="373978"/>
    <n v="286702"/>
    <n v="76.66"/>
    <d v="2011-11-04T00:00:00"/>
    <x v="2"/>
    <x v="0"/>
    <x v="5"/>
    <s v="Sugar"/>
    <x v="4"/>
    <x v="78"/>
    <n v="117775.48"/>
    <n v="168926.52"/>
    <x v="78"/>
    <n v="64"/>
    <n v="70.69"/>
  </r>
  <r>
    <s v="M1079"/>
    <x v="0"/>
    <x v="0"/>
    <n v="12"/>
    <n v="488019"/>
    <n v="296035"/>
    <n v="60.66"/>
    <d v="2011-09-19T00:00:00"/>
    <x v="2"/>
    <x v="5"/>
    <x v="4"/>
    <s v="Trousers"/>
    <x v="0"/>
    <x v="79"/>
    <n v="124514.15"/>
    <n v="171520.85"/>
    <x v="79"/>
    <n v="40"/>
    <n v="66.08"/>
  </r>
  <r>
    <s v="M1080"/>
    <x v="0"/>
    <x v="0"/>
    <n v="5"/>
    <n v="101402"/>
    <n v="104246"/>
    <n v="102.8"/>
    <d v="2013-04-24T00:00:00"/>
    <x v="0"/>
    <x v="3"/>
    <x v="2"/>
    <s v="Sugar"/>
    <x v="4"/>
    <x v="80"/>
    <n v="43014.22"/>
    <n v="61231.78"/>
    <x v="80"/>
    <n v="100"/>
    <n v="69.900000000000006"/>
  </r>
  <r>
    <s v="M1081"/>
    <x v="1"/>
    <x v="1"/>
    <n v="4"/>
    <n v="460387"/>
    <n v="352574"/>
    <n v="76.58"/>
    <d v="2013-04-24T00:00:00"/>
    <x v="0"/>
    <x v="3"/>
    <x v="2"/>
    <s v="Table"/>
    <x v="1"/>
    <x v="81"/>
    <n v="131319.12"/>
    <n v="221254.88"/>
    <x v="81"/>
    <n v="92"/>
    <n v="65.209999999999994"/>
  </r>
  <r>
    <s v="M1082"/>
    <x v="3"/>
    <x v="3"/>
    <n v="5"/>
    <n v="137439"/>
    <n v="76535"/>
    <n v="55.69"/>
    <d v="2014-11-04T00:00:00"/>
    <x v="3"/>
    <x v="0"/>
    <x v="3"/>
    <s v="Jacket"/>
    <x v="0"/>
    <x v="82"/>
    <n v="24604.99"/>
    <n v="51930.01"/>
    <x v="82"/>
    <n v="46"/>
    <n v="75.37"/>
  </r>
  <r>
    <s v="M1083"/>
    <x v="1"/>
    <x v="1"/>
    <n v="14"/>
    <n v="259431"/>
    <n v="235230"/>
    <n v="90.67"/>
    <d v="2013-08-31T00:00:00"/>
    <x v="0"/>
    <x v="9"/>
    <x v="0"/>
    <s v="Cabinet"/>
    <x v="1"/>
    <x v="83"/>
    <n v="86722.79"/>
    <n v="148507.21"/>
    <x v="83"/>
    <n v="65"/>
    <n v="85.71"/>
  </r>
  <r>
    <s v="M1084"/>
    <x v="3"/>
    <x v="3"/>
    <n v="3"/>
    <n v="147881"/>
    <n v="103945"/>
    <n v="70.290000000000006"/>
    <d v="2013-08-31T00:00:00"/>
    <x v="0"/>
    <x v="9"/>
    <x v="0"/>
    <s v="Pen"/>
    <x v="3"/>
    <x v="84"/>
    <n v="20802.330000000002"/>
    <n v="83142.67"/>
    <x v="84"/>
    <n v="44"/>
    <n v="80.17"/>
  </r>
  <r>
    <s v="M1085"/>
    <x v="2"/>
    <x v="2"/>
    <n v="10"/>
    <n v="372086"/>
    <n v="356832"/>
    <n v="95.9"/>
    <d v="2013-08-31T00:00:00"/>
    <x v="0"/>
    <x v="9"/>
    <x v="0"/>
    <s v="Oil"/>
    <x v="4"/>
    <x v="85"/>
    <n v="158987.66"/>
    <n v="197844.34"/>
    <x v="85"/>
    <n v="91"/>
    <n v="88.5"/>
  </r>
  <r>
    <s v="M1086"/>
    <x v="0"/>
    <x v="0"/>
    <n v="10"/>
    <n v="282431"/>
    <n v="248261"/>
    <n v="87.9"/>
    <d v="2013-08-31T00:00:00"/>
    <x v="0"/>
    <x v="9"/>
    <x v="0"/>
    <s v="Sofa"/>
    <x v="1"/>
    <x v="86"/>
    <n v="74220.100000000006"/>
    <n v="174040.9"/>
    <x v="86"/>
    <n v="52"/>
    <n v="74.41"/>
  </r>
  <r>
    <s v="M1087"/>
    <x v="1"/>
    <x v="1"/>
    <n v="7"/>
    <n v="447384"/>
    <n v="433644"/>
    <n v="96.93"/>
    <d v="2013-08-31T00:00:00"/>
    <x v="0"/>
    <x v="9"/>
    <x v="0"/>
    <s v="Pen"/>
    <x v="3"/>
    <x v="87"/>
    <n v="157652.24"/>
    <n v="275991.76"/>
    <x v="87"/>
    <n v="51"/>
    <n v="64.06"/>
  </r>
  <r>
    <s v="M1088"/>
    <x v="1"/>
    <x v="1"/>
    <n v="11"/>
    <n v="100603"/>
    <n v="110853"/>
    <n v="110.19"/>
    <d v="2013-04-26T00:00:00"/>
    <x v="0"/>
    <x v="3"/>
    <x v="5"/>
    <s v="Rice"/>
    <x v="4"/>
    <x v="88"/>
    <n v="49188.27"/>
    <n v="61664.73"/>
    <x v="88"/>
    <n v="73"/>
    <n v="81.89"/>
  </r>
  <r>
    <s v="M1089"/>
    <x v="0"/>
    <x v="0"/>
    <n v="6"/>
    <n v="240014"/>
    <n v="263981"/>
    <n v="109.99"/>
    <d v="2013-04-26T00:00:00"/>
    <x v="0"/>
    <x v="3"/>
    <x v="5"/>
    <s v="Jacket"/>
    <x v="0"/>
    <x v="89"/>
    <n v="97294.2"/>
    <n v="166686.79999999999"/>
    <x v="89"/>
    <n v="25"/>
    <n v="61.01"/>
  </r>
  <r>
    <s v="M1090"/>
    <x v="2"/>
    <x v="2"/>
    <n v="14"/>
    <n v="183035"/>
    <n v="132247"/>
    <n v="72.25"/>
    <d v="2013-04-26T00:00:00"/>
    <x v="0"/>
    <x v="3"/>
    <x v="5"/>
    <s v="Pen"/>
    <x v="3"/>
    <x v="90"/>
    <n v="44213.42"/>
    <n v="88033.58"/>
    <x v="90"/>
    <n v="24"/>
    <n v="76.150000000000006"/>
  </r>
  <r>
    <s v="M1091"/>
    <x v="0"/>
    <x v="0"/>
    <n v="13"/>
    <n v="180725"/>
    <n v="155685"/>
    <n v="86.14"/>
    <d v="2012-09-01T00:00:00"/>
    <x v="1"/>
    <x v="5"/>
    <x v="0"/>
    <s v="Sofa"/>
    <x v="1"/>
    <x v="91"/>
    <n v="58436.82"/>
    <n v="97248.18"/>
    <x v="91"/>
    <n v="70"/>
    <n v="68.53"/>
  </r>
  <r>
    <s v="M1092"/>
    <x v="2"/>
    <x v="2"/>
    <n v="9"/>
    <n v="199934"/>
    <n v="233199"/>
    <n v="116.64"/>
    <d v="2012-09-01T00:00:00"/>
    <x v="1"/>
    <x v="5"/>
    <x v="0"/>
    <s v="Shirt"/>
    <x v="0"/>
    <x v="92"/>
    <n v="97273.31"/>
    <n v="135925.69"/>
    <x v="92"/>
    <n v="63"/>
    <n v="71.900000000000006"/>
  </r>
  <r>
    <s v="M1093"/>
    <x v="3"/>
    <x v="3"/>
    <n v="3"/>
    <n v="248289"/>
    <n v="202408"/>
    <n v="81.52"/>
    <d v="2012-09-01T00:00:00"/>
    <x v="1"/>
    <x v="5"/>
    <x v="0"/>
    <s v="Stapler"/>
    <x v="3"/>
    <x v="93"/>
    <n v="48663.3"/>
    <n v="153744.70000000001"/>
    <x v="93"/>
    <n v="71"/>
    <n v="72.08"/>
  </r>
  <r>
    <s v="M1094"/>
    <x v="1"/>
    <x v="1"/>
    <n v="10"/>
    <n v="268704"/>
    <n v="183806"/>
    <n v="68.400000000000006"/>
    <d v="2011-07-12T00:00:00"/>
    <x v="2"/>
    <x v="7"/>
    <x v="3"/>
    <s v="Dress"/>
    <x v="0"/>
    <x v="94"/>
    <n v="79023.95"/>
    <n v="104782.05"/>
    <x v="94"/>
    <n v="15"/>
    <n v="71.14"/>
  </r>
  <r>
    <s v="M1095"/>
    <x v="1"/>
    <x v="1"/>
    <n v="14"/>
    <n v="299874"/>
    <n v="251145"/>
    <n v="83.75"/>
    <d v="2011-07-12T00:00:00"/>
    <x v="2"/>
    <x v="7"/>
    <x v="3"/>
    <s v="Dress"/>
    <x v="0"/>
    <x v="95"/>
    <n v="52879.25"/>
    <n v="198265.75"/>
    <x v="95"/>
    <n v="85"/>
    <n v="71.62"/>
  </r>
  <r>
    <s v="M1096"/>
    <x v="0"/>
    <x v="0"/>
    <n v="10"/>
    <n v="152277"/>
    <n v="145075"/>
    <n v="95.27"/>
    <d v="2012-06-22T00:00:00"/>
    <x v="1"/>
    <x v="1"/>
    <x v="5"/>
    <s v="Rice"/>
    <x v="4"/>
    <x v="96"/>
    <n v="41094.94"/>
    <n v="103980.06"/>
    <x v="96"/>
    <n v="93"/>
    <n v="93.95"/>
  </r>
  <r>
    <s v="M1097"/>
    <x v="0"/>
    <x v="0"/>
    <n v="10"/>
    <n v="238948"/>
    <n v="208225"/>
    <n v="87.14"/>
    <d v="2011-04-13T00:00:00"/>
    <x v="2"/>
    <x v="3"/>
    <x v="2"/>
    <s v="Stapler"/>
    <x v="3"/>
    <x v="97"/>
    <n v="63518.83"/>
    <n v="144706.17000000001"/>
    <x v="97"/>
    <n v="96"/>
    <n v="90.08"/>
  </r>
  <r>
    <s v="M1098"/>
    <x v="1"/>
    <x v="1"/>
    <n v="8"/>
    <n v="428623"/>
    <n v="470136"/>
    <n v="109.69"/>
    <d v="2011-04-13T00:00:00"/>
    <x v="2"/>
    <x v="3"/>
    <x v="2"/>
    <s v="Pen"/>
    <x v="3"/>
    <x v="98"/>
    <n v="147981.01999999999"/>
    <n v="322154.98"/>
    <x v="98"/>
    <n v="97"/>
    <n v="92.23"/>
  </r>
  <r>
    <s v="M1099"/>
    <x v="2"/>
    <x v="2"/>
    <n v="14"/>
    <n v="147384"/>
    <n v="130573"/>
    <n v="88.59"/>
    <d v="2011-04-13T00:00:00"/>
    <x v="2"/>
    <x v="3"/>
    <x v="2"/>
    <s v="Laptop"/>
    <x v="2"/>
    <x v="99"/>
    <n v="47906.77"/>
    <n v="82666.23"/>
    <x v="99"/>
    <n v="13"/>
    <n v="61.61"/>
  </r>
  <r>
    <s v="M1100"/>
    <x v="0"/>
    <x v="0"/>
    <n v="7"/>
    <n v="287938"/>
    <n v="242231"/>
    <n v="84.13"/>
    <d v="2011-04-13T00:00:00"/>
    <x v="2"/>
    <x v="3"/>
    <x v="2"/>
    <s v="Wheat"/>
    <x v="4"/>
    <x v="100"/>
    <n v="103369.84"/>
    <n v="138861.16"/>
    <x v="100"/>
    <n v="97"/>
    <n v="87.74"/>
  </r>
  <r>
    <s v="M1101"/>
    <x v="2"/>
    <x v="2"/>
    <n v="5"/>
    <n v="141402"/>
    <n v="150588"/>
    <n v="106.5"/>
    <d v="2014-06-16T00:00:00"/>
    <x v="3"/>
    <x v="1"/>
    <x v="4"/>
    <s v="Wheat"/>
    <x v="4"/>
    <x v="101"/>
    <n v="52811.19"/>
    <n v="97776.81"/>
    <x v="101"/>
    <n v="39"/>
    <n v="76.14"/>
  </r>
  <r>
    <s v="M1102"/>
    <x v="3"/>
    <x v="3"/>
    <n v="10"/>
    <n v="233864"/>
    <n v="119395"/>
    <n v="51.05"/>
    <d v="2014-07-09T00:00:00"/>
    <x v="3"/>
    <x v="7"/>
    <x v="2"/>
    <s v="Oil"/>
    <x v="4"/>
    <x v="102"/>
    <n v="35426.49"/>
    <n v="83968.51"/>
    <x v="102"/>
    <n v="66"/>
    <n v="93.08"/>
  </r>
  <r>
    <s v="M1103"/>
    <x v="3"/>
    <x v="3"/>
    <n v="13"/>
    <n v="322460"/>
    <n v="342191"/>
    <n v="106.12"/>
    <d v="2014-07-09T00:00:00"/>
    <x v="3"/>
    <x v="7"/>
    <x v="2"/>
    <s v="Cabinet"/>
    <x v="1"/>
    <x v="103"/>
    <n v="84318.88"/>
    <n v="257872.12"/>
    <x v="103"/>
    <n v="59"/>
    <n v="89.87"/>
  </r>
  <r>
    <s v="M1104"/>
    <x v="0"/>
    <x v="0"/>
    <n v="6"/>
    <n v="299944"/>
    <n v="299898"/>
    <n v="99.98"/>
    <d v="2014-07-09T00:00:00"/>
    <x v="3"/>
    <x v="7"/>
    <x v="2"/>
    <s v="Sofa"/>
    <x v="1"/>
    <x v="104"/>
    <n v="60637.09"/>
    <n v="239260.91"/>
    <x v="104"/>
    <n v="94"/>
    <n v="73.849999999999994"/>
  </r>
  <r>
    <s v="M1105"/>
    <x v="0"/>
    <x v="0"/>
    <n v="12"/>
    <n v="459556"/>
    <n v="255491"/>
    <n v="55.6"/>
    <d v="2013-09-02T00:00:00"/>
    <x v="0"/>
    <x v="5"/>
    <x v="4"/>
    <s v="Stapler"/>
    <x v="3"/>
    <x v="105"/>
    <n v="63910.65"/>
    <n v="191580.35"/>
    <x v="105"/>
    <n v="39"/>
    <n v="81.25"/>
  </r>
  <r>
    <s v="M1106"/>
    <x v="3"/>
    <x v="3"/>
    <n v="6"/>
    <n v="433771"/>
    <n v="316568"/>
    <n v="72.98"/>
    <d v="2013-09-02T00:00:00"/>
    <x v="0"/>
    <x v="5"/>
    <x v="4"/>
    <s v="Marker"/>
    <x v="3"/>
    <x v="106"/>
    <n v="93916.44"/>
    <n v="222651.56"/>
    <x v="106"/>
    <n v="94"/>
    <n v="83.83"/>
  </r>
  <r>
    <s v="M1107"/>
    <x v="2"/>
    <x v="2"/>
    <n v="13"/>
    <n v="150941"/>
    <n v="157712"/>
    <n v="104.49"/>
    <d v="2013-09-02T00:00:00"/>
    <x v="0"/>
    <x v="5"/>
    <x v="4"/>
    <s v="Tablet"/>
    <x v="2"/>
    <x v="107"/>
    <n v="41544"/>
    <n v="116168"/>
    <x v="107"/>
    <n v="56"/>
    <n v="85.63"/>
  </r>
  <r>
    <s v="M1108"/>
    <x v="0"/>
    <x v="0"/>
    <n v="7"/>
    <n v="271294"/>
    <n v="244568"/>
    <n v="90.15"/>
    <d v="2013-09-02T00:00:00"/>
    <x v="0"/>
    <x v="5"/>
    <x v="4"/>
    <s v="Trousers"/>
    <x v="0"/>
    <x v="108"/>
    <n v="112587.38"/>
    <n v="131980.62"/>
    <x v="108"/>
    <n v="56"/>
    <n v="78.58"/>
  </r>
  <r>
    <s v="M1109"/>
    <x v="3"/>
    <x v="3"/>
    <n v="5"/>
    <n v="234726"/>
    <n v="243676"/>
    <n v="103.81"/>
    <d v="2013-09-02T00:00:00"/>
    <x v="0"/>
    <x v="5"/>
    <x v="4"/>
    <s v="Sofa"/>
    <x v="1"/>
    <x v="109"/>
    <n v="63046.35"/>
    <n v="180629.65"/>
    <x v="109"/>
    <n v="19"/>
    <n v="64.930000000000007"/>
  </r>
  <r>
    <s v="M1110"/>
    <x v="2"/>
    <x v="2"/>
    <n v="13"/>
    <n v="479698"/>
    <n v="448207"/>
    <n v="93.44"/>
    <d v="2013-04-09T00:00:00"/>
    <x v="0"/>
    <x v="3"/>
    <x v="3"/>
    <s v="Marker"/>
    <x v="3"/>
    <x v="110"/>
    <n v="211961.19"/>
    <n v="236245.81"/>
    <x v="110"/>
    <n v="43"/>
    <n v="78.78"/>
  </r>
  <r>
    <s v="M1111"/>
    <x v="1"/>
    <x v="1"/>
    <n v="8"/>
    <n v="452755"/>
    <n v="363825"/>
    <n v="80.36"/>
    <d v="2013-04-09T00:00:00"/>
    <x v="0"/>
    <x v="3"/>
    <x v="3"/>
    <s v="Stapler"/>
    <x v="3"/>
    <x v="111"/>
    <n v="92147.71"/>
    <n v="271677.28999999998"/>
    <x v="111"/>
    <n v="23"/>
    <n v="83.62"/>
  </r>
  <r>
    <s v="M1112"/>
    <x v="1"/>
    <x v="1"/>
    <n v="3"/>
    <n v="424820"/>
    <n v="506749"/>
    <n v="119.29"/>
    <d v="2013-04-09T00:00:00"/>
    <x v="0"/>
    <x v="3"/>
    <x v="3"/>
    <s v="Table"/>
    <x v="1"/>
    <x v="112"/>
    <n v="154915.34"/>
    <n v="351833.66"/>
    <x v="112"/>
    <n v="69"/>
    <n v="91.83"/>
  </r>
  <r>
    <s v="M1113"/>
    <x v="3"/>
    <x v="3"/>
    <n v="13"/>
    <n v="314064"/>
    <n v="187617"/>
    <n v="59.74"/>
    <d v="2013-04-09T00:00:00"/>
    <x v="0"/>
    <x v="3"/>
    <x v="3"/>
    <s v="Shirt"/>
    <x v="0"/>
    <x v="113"/>
    <n v="40548.07"/>
    <n v="147068.93"/>
    <x v="113"/>
    <n v="73"/>
    <n v="64.06"/>
  </r>
  <r>
    <s v="M1114"/>
    <x v="2"/>
    <x v="2"/>
    <n v="11"/>
    <n v="171127"/>
    <n v="136503"/>
    <n v="79.77"/>
    <d v="2013-04-24T00:00:00"/>
    <x v="0"/>
    <x v="3"/>
    <x v="2"/>
    <s v="Oil"/>
    <x v="4"/>
    <x v="114"/>
    <n v="40794.49"/>
    <n v="95708.51"/>
    <x v="114"/>
    <n v="79"/>
    <n v="74.67"/>
  </r>
  <r>
    <s v="M1115"/>
    <x v="2"/>
    <x v="2"/>
    <n v="9"/>
    <n v="443367"/>
    <n v="273598"/>
    <n v="61.71"/>
    <d v="2014-03-09T00:00:00"/>
    <x v="3"/>
    <x v="10"/>
    <x v="6"/>
    <s v="Sugar"/>
    <x v="4"/>
    <x v="115"/>
    <n v="59722.09"/>
    <n v="213875.91"/>
    <x v="115"/>
    <n v="98"/>
    <n v="72.97"/>
  </r>
  <r>
    <s v="M1116"/>
    <x v="1"/>
    <x v="1"/>
    <n v="10"/>
    <n v="223791"/>
    <n v="206970"/>
    <n v="92.48"/>
    <d v="2014-03-09T00:00:00"/>
    <x v="3"/>
    <x v="10"/>
    <x v="6"/>
    <s v="Tablet"/>
    <x v="2"/>
    <x v="116"/>
    <n v="69678.570000000007"/>
    <n v="137291.43"/>
    <x v="116"/>
    <n v="55"/>
    <n v="62.12"/>
  </r>
  <r>
    <s v="M1117"/>
    <x v="3"/>
    <x v="3"/>
    <n v="6"/>
    <n v="164046"/>
    <n v="193176"/>
    <n v="117.76"/>
    <d v="2014-09-26T00:00:00"/>
    <x v="3"/>
    <x v="5"/>
    <x v="5"/>
    <s v="Rice"/>
    <x v="4"/>
    <x v="117"/>
    <n v="58178.7"/>
    <n v="134997.29999999999"/>
    <x v="117"/>
    <n v="86"/>
    <n v="93.99"/>
  </r>
  <r>
    <s v="M1118"/>
    <x v="0"/>
    <x v="0"/>
    <n v="15"/>
    <n v="274854"/>
    <n v="201277"/>
    <n v="73.23"/>
    <d v="2014-09-26T00:00:00"/>
    <x v="3"/>
    <x v="5"/>
    <x v="5"/>
    <s v="Trousers"/>
    <x v="0"/>
    <x v="118"/>
    <n v="96495.61"/>
    <n v="104781.39"/>
    <x v="118"/>
    <n v="36"/>
    <n v="80.52"/>
  </r>
  <r>
    <s v="M1119"/>
    <x v="2"/>
    <x v="2"/>
    <n v="8"/>
    <n v="177360"/>
    <n v="192049"/>
    <n v="108.28"/>
    <d v="2014-09-26T00:00:00"/>
    <x v="3"/>
    <x v="5"/>
    <x v="5"/>
    <s v="Pen"/>
    <x v="3"/>
    <x v="119"/>
    <n v="80049.39"/>
    <n v="111999.61"/>
    <x v="119"/>
    <n v="26"/>
    <n v="78.91"/>
  </r>
  <r>
    <s v="M1120"/>
    <x v="2"/>
    <x v="2"/>
    <n v="4"/>
    <n v="446584"/>
    <n v="236808"/>
    <n v="53.03"/>
    <d v="2014-09-26T00:00:00"/>
    <x v="3"/>
    <x v="5"/>
    <x v="5"/>
    <s v="Shirt"/>
    <x v="0"/>
    <x v="120"/>
    <n v="92953.61"/>
    <n v="143854.39000000001"/>
    <x v="120"/>
    <n v="85"/>
    <n v="71.33"/>
  </r>
  <r>
    <s v="M1121"/>
    <x v="2"/>
    <x v="2"/>
    <n v="7"/>
    <n v="127472"/>
    <n v="80350"/>
    <n v="63.03"/>
    <d v="2011-09-24T00:00:00"/>
    <x v="2"/>
    <x v="5"/>
    <x v="0"/>
    <s v="Rice"/>
    <x v="4"/>
    <x v="121"/>
    <n v="22200.74"/>
    <n v="58149.26"/>
    <x v="121"/>
    <n v="56"/>
    <n v="77.959999999999994"/>
  </r>
  <r>
    <s v="M1122"/>
    <x v="0"/>
    <x v="0"/>
    <n v="10"/>
    <n v="364156"/>
    <n v="240155"/>
    <n v="65.95"/>
    <d v="2013-10-22T00:00:00"/>
    <x v="0"/>
    <x v="2"/>
    <x v="3"/>
    <s v="Pen"/>
    <x v="3"/>
    <x v="122"/>
    <n v="67682.19"/>
    <n v="172472.81"/>
    <x v="122"/>
    <n v="94"/>
    <n v="78.25"/>
  </r>
  <r>
    <s v="M1123"/>
    <x v="1"/>
    <x v="1"/>
    <n v="13"/>
    <n v="116331"/>
    <n v="66137"/>
    <n v="56.85"/>
    <d v="2013-10-22T00:00:00"/>
    <x v="0"/>
    <x v="2"/>
    <x v="3"/>
    <s v="Sugar"/>
    <x v="4"/>
    <x v="123"/>
    <n v="24610.76"/>
    <n v="41526.239999999998"/>
    <x v="123"/>
    <n v="66"/>
    <n v="62.57"/>
  </r>
  <r>
    <s v="M1124"/>
    <x v="0"/>
    <x v="0"/>
    <n v="8"/>
    <n v="418923"/>
    <n v="287230"/>
    <n v="68.56"/>
    <d v="2013-10-22T00:00:00"/>
    <x v="0"/>
    <x v="2"/>
    <x v="3"/>
    <s v="Mobile"/>
    <x v="2"/>
    <x v="124"/>
    <n v="119917.15"/>
    <n v="167312.85"/>
    <x v="124"/>
    <n v="80"/>
    <n v="84.93"/>
  </r>
  <r>
    <s v="M1125"/>
    <x v="1"/>
    <x v="1"/>
    <n v="12"/>
    <n v="378164"/>
    <n v="343693"/>
    <n v="90.88"/>
    <d v="2013-10-22T00:00:00"/>
    <x v="0"/>
    <x v="2"/>
    <x v="3"/>
    <s v="Sugar"/>
    <x v="4"/>
    <x v="125"/>
    <n v="161620.42000000001"/>
    <n v="182072.58"/>
    <x v="125"/>
    <n v="93"/>
    <n v="82.78"/>
  </r>
  <r>
    <s v="M1126"/>
    <x v="2"/>
    <x v="2"/>
    <n v="9"/>
    <n v="336744"/>
    <n v="401179"/>
    <n v="119.13"/>
    <d v="2014-05-30T00:00:00"/>
    <x v="3"/>
    <x v="8"/>
    <x v="5"/>
    <s v="Dress"/>
    <x v="0"/>
    <x v="126"/>
    <n v="159797.82999999999"/>
    <n v="241381.17"/>
    <x v="126"/>
    <n v="63"/>
    <n v="85.54"/>
  </r>
  <r>
    <s v="M1127"/>
    <x v="3"/>
    <x v="3"/>
    <n v="9"/>
    <n v="263852"/>
    <n v="306280"/>
    <n v="116.08"/>
    <d v="2014-05-30T00:00:00"/>
    <x v="3"/>
    <x v="8"/>
    <x v="5"/>
    <s v="Sofa"/>
    <x v="1"/>
    <x v="127"/>
    <n v="65520.11"/>
    <n v="240759.89"/>
    <x v="127"/>
    <n v="70"/>
    <n v="62.35"/>
  </r>
  <r>
    <s v="M1128"/>
    <x v="0"/>
    <x v="0"/>
    <n v="4"/>
    <n v="326427"/>
    <n v="188526"/>
    <n v="57.75"/>
    <d v="2011-07-23T00:00:00"/>
    <x v="2"/>
    <x v="7"/>
    <x v="0"/>
    <s v="Table"/>
    <x v="1"/>
    <x v="128"/>
    <n v="62795.9"/>
    <n v="125730.1"/>
    <x v="128"/>
    <n v="81"/>
    <n v="79.66"/>
  </r>
  <r>
    <s v="M1129"/>
    <x v="0"/>
    <x v="0"/>
    <n v="9"/>
    <n v="285387"/>
    <n v="317108"/>
    <n v="111.12"/>
    <d v="2011-07-23T00:00:00"/>
    <x v="2"/>
    <x v="7"/>
    <x v="0"/>
    <s v="Rice"/>
    <x v="4"/>
    <x v="129"/>
    <n v="66427.91"/>
    <n v="250680.09"/>
    <x v="129"/>
    <n v="55"/>
    <n v="63.63"/>
  </r>
  <r>
    <s v="M1130"/>
    <x v="2"/>
    <x v="2"/>
    <n v="5"/>
    <n v="444318"/>
    <n v="474965"/>
    <n v="106.9"/>
    <d v="2011-07-23T00:00:00"/>
    <x v="2"/>
    <x v="7"/>
    <x v="0"/>
    <s v="Shirt"/>
    <x v="0"/>
    <x v="130"/>
    <n v="187594.93"/>
    <n v="287370.07"/>
    <x v="130"/>
    <n v="24"/>
    <n v="86.69"/>
  </r>
  <r>
    <s v="M1131"/>
    <x v="2"/>
    <x v="2"/>
    <n v="15"/>
    <n v="324978"/>
    <n v="384041"/>
    <n v="118.17"/>
    <d v="2011-07-23T00:00:00"/>
    <x v="2"/>
    <x v="7"/>
    <x v="0"/>
    <s v="Pen"/>
    <x v="3"/>
    <x v="131"/>
    <n v="121856.8"/>
    <n v="262184.2"/>
    <x v="131"/>
    <n v="98"/>
    <n v="69.36"/>
  </r>
  <r>
    <s v="M1132"/>
    <x v="2"/>
    <x v="2"/>
    <n v="7"/>
    <n v="468416"/>
    <n v="396204"/>
    <n v="84.58"/>
    <d v="2013-09-29T00:00:00"/>
    <x v="0"/>
    <x v="5"/>
    <x v="6"/>
    <s v="Sofa"/>
    <x v="1"/>
    <x v="132"/>
    <n v="197376.26"/>
    <n v="198827.74"/>
    <x v="132"/>
    <n v="82"/>
    <n v="83.01"/>
  </r>
  <r>
    <s v="M1133"/>
    <x v="0"/>
    <x v="0"/>
    <n v="5"/>
    <n v="488481"/>
    <n v="576204"/>
    <n v="117.96"/>
    <d v="2014-08-28T00:00:00"/>
    <x v="3"/>
    <x v="9"/>
    <x v="1"/>
    <s v="Laptop"/>
    <x v="2"/>
    <x v="133"/>
    <n v="159128.23000000001"/>
    <n v="417075.77"/>
    <x v="133"/>
    <n v="63"/>
    <n v="75.88"/>
  </r>
  <r>
    <s v="M1134"/>
    <x v="2"/>
    <x v="2"/>
    <n v="8"/>
    <n v="263387"/>
    <n v="216728"/>
    <n v="82.29"/>
    <d v="2012-04-28T00:00:00"/>
    <x v="1"/>
    <x v="3"/>
    <x v="0"/>
    <s v="Pen"/>
    <x v="3"/>
    <x v="134"/>
    <n v="50930.5"/>
    <n v="165797.5"/>
    <x v="134"/>
    <n v="89"/>
    <n v="61.74"/>
  </r>
  <r>
    <s v="M1135"/>
    <x v="0"/>
    <x v="0"/>
    <n v="7"/>
    <n v="332318"/>
    <n v="339682"/>
    <n v="102.22"/>
    <d v="2012-04-28T00:00:00"/>
    <x v="1"/>
    <x v="3"/>
    <x v="0"/>
    <s v="Sugar"/>
    <x v="4"/>
    <x v="135"/>
    <n v="107977.16"/>
    <n v="231704.84"/>
    <x v="135"/>
    <n v="37"/>
    <n v="86.42"/>
  </r>
  <r>
    <s v="M1136"/>
    <x v="0"/>
    <x v="0"/>
    <n v="8"/>
    <n v="325398"/>
    <n v="191768"/>
    <n v="58.93"/>
    <d v="2012-04-28T00:00:00"/>
    <x v="1"/>
    <x v="3"/>
    <x v="0"/>
    <s v="Cabinet"/>
    <x v="1"/>
    <x v="136"/>
    <n v="65569.27"/>
    <n v="126198.73"/>
    <x v="136"/>
    <n v="38"/>
    <n v="73.83"/>
  </r>
  <r>
    <s v="M1137"/>
    <x v="0"/>
    <x v="0"/>
    <n v="3"/>
    <n v="207176"/>
    <n v="182603"/>
    <n v="88.14"/>
    <d v="2013-10-29T00:00:00"/>
    <x v="0"/>
    <x v="2"/>
    <x v="3"/>
    <s v="Trousers"/>
    <x v="0"/>
    <x v="137"/>
    <n v="49440.08"/>
    <n v="133162.92000000001"/>
    <x v="137"/>
    <n v="25"/>
    <n v="60.27"/>
  </r>
  <r>
    <s v="M1138"/>
    <x v="1"/>
    <x v="1"/>
    <n v="5"/>
    <n v="167730"/>
    <n v="133699"/>
    <n v="79.709999999999994"/>
    <d v="2013-10-29T00:00:00"/>
    <x v="0"/>
    <x v="2"/>
    <x v="3"/>
    <s v="Notebook"/>
    <x v="3"/>
    <x v="138"/>
    <n v="46784.13"/>
    <n v="86914.87"/>
    <x v="138"/>
    <n v="55"/>
    <n v="62.52"/>
  </r>
  <r>
    <s v="M1139"/>
    <x v="0"/>
    <x v="0"/>
    <n v="9"/>
    <n v="109825"/>
    <n v="115172"/>
    <n v="104.87"/>
    <d v="2012-06-26T00:00:00"/>
    <x v="1"/>
    <x v="1"/>
    <x v="3"/>
    <s v="Tablet"/>
    <x v="2"/>
    <x v="139"/>
    <n v="37692.6"/>
    <n v="77479.399999999994"/>
    <x v="139"/>
    <n v="100"/>
    <n v="82.4"/>
  </r>
  <r>
    <s v="M1140"/>
    <x v="3"/>
    <x v="3"/>
    <n v="4"/>
    <n v="312353"/>
    <n v="161643"/>
    <n v="51.75"/>
    <d v="2012-11-27T00:00:00"/>
    <x v="1"/>
    <x v="0"/>
    <x v="3"/>
    <s v="Table"/>
    <x v="1"/>
    <x v="140"/>
    <n v="41963.06"/>
    <n v="119679.94"/>
    <x v="140"/>
    <n v="98"/>
    <n v="92.19"/>
  </r>
  <r>
    <s v="M1141"/>
    <x v="0"/>
    <x v="0"/>
    <n v="9"/>
    <n v="155502"/>
    <n v="109642"/>
    <n v="70.510000000000005"/>
    <d v="2012-11-27T00:00:00"/>
    <x v="1"/>
    <x v="0"/>
    <x v="3"/>
    <s v="Sugar"/>
    <x v="4"/>
    <x v="141"/>
    <n v="37586.51"/>
    <n v="72055.490000000005"/>
    <x v="141"/>
    <n v="49"/>
    <n v="86.1"/>
  </r>
  <r>
    <s v="M1142"/>
    <x v="2"/>
    <x v="2"/>
    <n v="8"/>
    <n v="188149"/>
    <n v="114096"/>
    <n v="60.64"/>
    <d v="2012-12-03T00:00:00"/>
    <x v="1"/>
    <x v="4"/>
    <x v="4"/>
    <s v="Pen"/>
    <x v="3"/>
    <x v="142"/>
    <n v="38886.03"/>
    <n v="75209.97"/>
    <x v="142"/>
    <n v="54"/>
    <n v="72.290000000000006"/>
  </r>
  <r>
    <s v="M1143"/>
    <x v="2"/>
    <x v="2"/>
    <n v="6"/>
    <n v="153899"/>
    <n v="96143"/>
    <n v="62.47"/>
    <d v="2012-12-03T00:00:00"/>
    <x v="1"/>
    <x v="4"/>
    <x v="4"/>
    <s v="Table"/>
    <x v="1"/>
    <x v="143"/>
    <n v="43067.29"/>
    <n v="53075.71"/>
    <x v="143"/>
    <n v="93"/>
    <n v="62.64"/>
  </r>
  <r>
    <s v="M1144"/>
    <x v="1"/>
    <x v="1"/>
    <n v="10"/>
    <n v="495546"/>
    <n v="543332"/>
    <n v="109.64"/>
    <d v="2011-11-24T00:00:00"/>
    <x v="2"/>
    <x v="0"/>
    <x v="1"/>
    <s v="Stapler"/>
    <x v="3"/>
    <x v="144"/>
    <n v="160641.51999999999"/>
    <n v="382690.48"/>
    <x v="144"/>
    <n v="92"/>
    <n v="82.24"/>
  </r>
  <r>
    <s v="M1145"/>
    <x v="3"/>
    <x v="3"/>
    <n v="13"/>
    <n v="265747"/>
    <n v="172445"/>
    <n v="64.89"/>
    <d v="2014-12-12T00:00:00"/>
    <x v="3"/>
    <x v="4"/>
    <x v="5"/>
    <s v="Rice"/>
    <x v="4"/>
    <x v="145"/>
    <n v="61963.57"/>
    <n v="110481.43"/>
    <x v="145"/>
    <n v="45"/>
    <n v="80.7"/>
  </r>
  <r>
    <s v="M1146"/>
    <x v="3"/>
    <x v="3"/>
    <n v="11"/>
    <n v="138897"/>
    <n v="110133"/>
    <n v="79.290000000000006"/>
    <d v="2014-12-12T00:00:00"/>
    <x v="3"/>
    <x v="4"/>
    <x v="5"/>
    <s v="Sugar"/>
    <x v="4"/>
    <x v="146"/>
    <n v="53823.96"/>
    <n v="56309.04"/>
    <x v="146"/>
    <n v="46"/>
    <n v="62.69"/>
  </r>
  <r>
    <s v="M1147"/>
    <x v="0"/>
    <x v="0"/>
    <n v="12"/>
    <n v="411468"/>
    <n v="471583"/>
    <n v="114.61"/>
    <d v="2011-09-21T00:00:00"/>
    <x v="2"/>
    <x v="5"/>
    <x v="2"/>
    <s v="Sugar"/>
    <x v="4"/>
    <x v="147"/>
    <n v="153689.46"/>
    <n v="317893.53999999998"/>
    <x v="147"/>
    <n v="15"/>
    <n v="75.739999999999995"/>
  </r>
  <r>
    <s v="M1148"/>
    <x v="2"/>
    <x v="2"/>
    <n v="8"/>
    <n v="417197"/>
    <n v="457964"/>
    <n v="109.77"/>
    <d v="2011-09-21T00:00:00"/>
    <x v="2"/>
    <x v="5"/>
    <x v="2"/>
    <s v="Notebook"/>
    <x v="3"/>
    <x v="148"/>
    <n v="97401.29"/>
    <n v="360562.71"/>
    <x v="148"/>
    <n v="53"/>
    <n v="94.38"/>
  </r>
  <r>
    <s v="M1149"/>
    <x v="0"/>
    <x v="0"/>
    <n v="11"/>
    <n v="438756"/>
    <n v="309848"/>
    <n v="70.62"/>
    <d v="2011-06-07T00:00:00"/>
    <x v="2"/>
    <x v="1"/>
    <x v="3"/>
    <s v="Mobile"/>
    <x v="2"/>
    <x v="149"/>
    <n v="89147.45"/>
    <n v="220700.55"/>
    <x v="149"/>
    <n v="77"/>
    <n v="78.3"/>
  </r>
  <r>
    <s v="M1150"/>
    <x v="2"/>
    <x v="2"/>
    <n v="8"/>
    <n v="295481"/>
    <n v="221898"/>
    <n v="75.099999999999994"/>
    <d v="2014-07-01T00:00:00"/>
    <x v="3"/>
    <x v="7"/>
    <x v="3"/>
    <s v="Sugar"/>
    <x v="4"/>
    <x v="150"/>
    <n v="59393.34"/>
    <n v="162504.66"/>
    <x v="150"/>
    <n v="16"/>
    <n v="87.62"/>
  </r>
  <r>
    <s v="M1151"/>
    <x v="3"/>
    <x v="3"/>
    <n v="4"/>
    <n v="272852"/>
    <n v="161200"/>
    <n v="59.08"/>
    <d v="2014-10-18T00:00:00"/>
    <x v="3"/>
    <x v="2"/>
    <x v="0"/>
    <s v="Stapler"/>
    <x v="3"/>
    <x v="151"/>
    <n v="66858.649999999994"/>
    <n v="94341.35"/>
    <x v="151"/>
    <n v="94"/>
    <n v="93.75"/>
  </r>
  <r>
    <s v="M1152"/>
    <x v="2"/>
    <x v="2"/>
    <n v="8"/>
    <n v="142730"/>
    <n v="147745"/>
    <n v="103.51"/>
    <d v="2014-10-18T00:00:00"/>
    <x v="3"/>
    <x v="2"/>
    <x v="0"/>
    <s v="Jacket"/>
    <x v="0"/>
    <x v="152"/>
    <n v="60121.94"/>
    <n v="87623.06"/>
    <x v="152"/>
    <n v="94"/>
    <n v="73.72"/>
  </r>
  <r>
    <s v="M1153"/>
    <x v="0"/>
    <x v="0"/>
    <n v="7"/>
    <n v="393036"/>
    <n v="394006"/>
    <n v="100.25"/>
    <d v="2012-10-31T00:00:00"/>
    <x v="1"/>
    <x v="2"/>
    <x v="2"/>
    <s v="Table"/>
    <x v="1"/>
    <x v="153"/>
    <n v="117794.04"/>
    <n v="276211.96000000002"/>
    <x v="153"/>
    <n v="97"/>
    <n v="91.94"/>
  </r>
  <r>
    <s v="M1154"/>
    <x v="0"/>
    <x v="0"/>
    <n v="13"/>
    <n v="451512"/>
    <n v="447742"/>
    <n v="99.17"/>
    <d v="2013-09-09T00:00:00"/>
    <x v="0"/>
    <x v="5"/>
    <x v="4"/>
    <s v="Marker"/>
    <x v="3"/>
    <x v="154"/>
    <n v="221422.23"/>
    <n v="226319.77"/>
    <x v="154"/>
    <n v="37"/>
    <n v="71.959999999999994"/>
  </r>
  <r>
    <s v="M1155"/>
    <x v="1"/>
    <x v="1"/>
    <n v="6"/>
    <n v="218773"/>
    <n v="145447"/>
    <n v="66.48"/>
    <d v="2013-09-09T00:00:00"/>
    <x v="0"/>
    <x v="5"/>
    <x v="4"/>
    <s v="Shirt"/>
    <x v="0"/>
    <x v="155"/>
    <n v="59816.88"/>
    <n v="85630.12"/>
    <x v="155"/>
    <n v="74"/>
    <n v="86.98"/>
  </r>
  <r>
    <s v="M1156"/>
    <x v="0"/>
    <x v="0"/>
    <n v="13"/>
    <n v="276561"/>
    <n v="300293"/>
    <n v="108.58"/>
    <d v="2013-09-09T00:00:00"/>
    <x v="0"/>
    <x v="5"/>
    <x v="4"/>
    <s v="Dress"/>
    <x v="0"/>
    <x v="156"/>
    <n v="136250.19"/>
    <n v="164042.81"/>
    <x v="156"/>
    <n v="98"/>
    <n v="86.99"/>
  </r>
  <r>
    <s v="M1157"/>
    <x v="2"/>
    <x v="2"/>
    <n v="14"/>
    <n v="329466"/>
    <n v="176186"/>
    <n v="53.48"/>
    <d v="2013-09-09T00:00:00"/>
    <x v="0"/>
    <x v="5"/>
    <x v="4"/>
    <s v="Oil"/>
    <x v="4"/>
    <x v="157"/>
    <n v="52343.3"/>
    <n v="123842.7"/>
    <x v="157"/>
    <n v="66"/>
    <n v="81.37"/>
  </r>
  <r>
    <s v="M1158"/>
    <x v="1"/>
    <x v="1"/>
    <n v="6"/>
    <n v="379975"/>
    <n v="315380"/>
    <n v="83"/>
    <d v="2011-12-24T00:00:00"/>
    <x v="2"/>
    <x v="4"/>
    <x v="0"/>
    <s v="Cabinet"/>
    <x v="1"/>
    <x v="158"/>
    <n v="72161.37"/>
    <n v="243218.63"/>
    <x v="158"/>
    <n v="96"/>
    <n v="93.15"/>
  </r>
  <r>
    <s v="M1159"/>
    <x v="1"/>
    <x v="1"/>
    <n v="10"/>
    <n v="247729"/>
    <n v="223969"/>
    <n v="90.41"/>
    <d v="2011-04-16T00:00:00"/>
    <x v="2"/>
    <x v="3"/>
    <x v="0"/>
    <s v="Stapler"/>
    <x v="3"/>
    <x v="159"/>
    <n v="47060.27"/>
    <n v="176908.73"/>
    <x v="159"/>
    <n v="87"/>
    <n v="64.84"/>
  </r>
  <r>
    <s v="M1160"/>
    <x v="3"/>
    <x v="3"/>
    <n v="3"/>
    <n v="436162"/>
    <n v="470048"/>
    <n v="107.77"/>
    <d v="2014-12-25T00:00:00"/>
    <x v="3"/>
    <x v="4"/>
    <x v="1"/>
    <s v="Chair"/>
    <x v="1"/>
    <x v="160"/>
    <n v="134706.22"/>
    <n v="335341.78000000003"/>
    <x v="160"/>
    <n v="25"/>
    <n v="69.98"/>
  </r>
  <r>
    <s v="M1161"/>
    <x v="2"/>
    <x v="2"/>
    <n v="7"/>
    <n v="335572"/>
    <n v="302358"/>
    <n v="90.1"/>
    <d v="2014-12-09T00:00:00"/>
    <x v="3"/>
    <x v="4"/>
    <x v="3"/>
    <s v="Dress"/>
    <x v="0"/>
    <x v="161"/>
    <n v="142859.9"/>
    <n v="159498.1"/>
    <x v="161"/>
    <n v="67"/>
    <n v="90.96"/>
  </r>
  <r>
    <s v="M1162"/>
    <x v="0"/>
    <x v="0"/>
    <n v="9"/>
    <n v="127921"/>
    <n v="115924"/>
    <n v="90.62"/>
    <d v="2014-12-09T00:00:00"/>
    <x v="3"/>
    <x v="4"/>
    <x v="3"/>
    <s v="Marker"/>
    <x v="3"/>
    <x v="162"/>
    <n v="49762.3"/>
    <n v="66161.7"/>
    <x v="162"/>
    <n v="57"/>
    <n v="67.86"/>
  </r>
  <r>
    <s v="M1163"/>
    <x v="3"/>
    <x v="3"/>
    <n v="4"/>
    <n v="474710"/>
    <n v="413143"/>
    <n v="87.03"/>
    <d v="2014-12-09T00:00:00"/>
    <x v="3"/>
    <x v="4"/>
    <x v="3"/>
    <s v="Trousers"/>
    <x v="0"/>
    <x v="163"/>
    <n v="201824.09"/>
    <n v="211318.91"/>
    <x v="163"/>
    <n v="70"/>
    <n v="84.36"/>
  </r>
  <r>
    <s v="M1164"/>
    <x v="2"/>
    <x v="2"/>
    <n v="15"/>
    <n v="469904"/>
    <n v="480900"/>
    <n v="102.34"/>
    <d v="2014-12-09T00:00:00"/>
    <x v="3"/>
    <x v="4"/>
    <x v="3"/>
    <s v="Rice"/>
    <x v="4"/>
    <x v="164"/>
    <n v="109761.94"/>
    <n v="371138.06"/>
    <x v="164"/>
    <n v="37"/>
    <n v="89.22"/>
  </r>
  <r>
    <s v="M1165"/>
    <x v="1"/>
    <x v="1"/>
    <n v="4"/>
    <n v="251048"/>
    <n v="187819"/>
    <n v="74.81"/>
    <d v="2014-12-09T00:00:00"/>
    <x v="3"/>
    <x v="4"/>
    <x v="3"/>
    <s v="Chair"/>
    <x v="1"/>
    <x v="165"/>
    <n v="91219.02"/>
    <n v="96599.98"/>
    <x v="165"/>
    <n v="89"/>
    <n v="76"/>
  </r>
  <r>
    <s v="M1166"/>
    <x v="0"/>
    <x v="0"/>
    <n v="10"/>
    <n v="412863"/>
    <n v="487477"/>
    <n v="118.07"/>
    <d v="2014-12-09T00:00:00"/>
    <x v="3"/>
    <x v="4"/>
    <x v="3"/>
    <s v="Mobile"/>
    <x v="2"/>
    <x v="166"/>
    <n v="138656.35"/>
    <n v="348820.65"/>
    <x v="166"/>
    <n v="10"/>
    <n v="81.52"/>
  </r>
  <r>
    <s v="M1167"/>
    <x v="2"/>
    <x v="2"/>
    <n v="12"/>
    <n v="318401"/>
    <n v="208303"/>
    <n v="65.42"/>
    <d v="2014-12-09T00:00:00"/>
    <x v="3"/>
    <x v="4"/>
    <x v="3"/>
    <s v="Tablet"/>
    <x v="2"/>
    <x v="167"/>
    <n v="99922.16"/>
    <n v="108380.84"/>
    <x v="167"/>
    <n v="74"/>
    <n v="87.52"/>
  </r>
  <r>
    <s v="M1168"/>
    <x v="0"/>
    <x v="0"/>
    <n v="9"/>
    <n v="346486"/>
    <n v="184655"/>
    <n v="53.29"/>
    <d v="2014-12-09T00:00:00"/>
    <x v="3"/>
    <x v="4"/>
    <x v="3"/>
    <s v="Oil"/>
    <x v="4"/>
    <x v="168"/>
    <n v="78276.160000000003"/>
    <n v="106378.84"/>
    <x v="168"/>
    <n v="18"/>
    <n v="72.069999999999993"/>
  </r>
  <r>
    <s v="M1169"/>
    <x v="0"/>
    <x v="0"/>
    <n v="15"/>
    <n v="405084"/>
    <n v="376877"/>
    <n v="93.04"/>
    <d v="2014-12-09T00:00:00"/>
    <x v="3"/>
    <x v="4"/>
    <x v="3"/>
    <s v="Shirt"/>
    <x v="0"/>
    <x v="169"/>
    <n v="148606.48000000001"/>
    <n v="228270.52"/>
    <x v="169"/>
    <n v="92"/>
    <n v="66.13"/>
  </r>
  <r>
    <s v="M1170"/>
    <x v="1"/>
    <x v="1"/>
    <n v="14"/>
    <n v="350888"/>
    <n v="341049"/>
    <n v="97.2"/>
    <d v="2014-11-04T00:00:00"/>
    <x v="3"/>
    <x v="0"/>
    <x v="3"/>
    <s v="Trousers"/>
    <x v="0"/>
    <x v="170"/>
    <n v="164068.39000000001"/>
    <n v="176980.61"/>
    <x v="170"/>
    <n v="68"/>
    <n v="61.29"/>
  </r>
  <r>
    <s v="M1171"/>
    <x v="2"/>
    <x v="2"/>
    <n v="3"/>
    <n v="204579"/>
    <n v="113274"/>
    <n v="55.37"/>
    <d v="2014-11-04T00:00:00"/>
    <x v="3"/>
    <x v="0"/>
    <x v="3"/>
    <s v="Sofa"/>
    <x v="1"/>
    <x v="171"/>
    <n v="39123.129999999997"/>
    <n v="74150.87"/>
    <x v="171"/>
    <n v="79"/>
    <n v="76.569999999999993"/>
  </r>
  <r>
    <s v="M1172"/>
    <x v="0"/>
    <x v="0"/>
    <n v="15"/>
    <n v="439162"/>
    <n v="319774"/>
    <n v="72.81"/>
    <d v="2014-06-25T00:00:00"/>
    <x v="3"/>
    <x v="1"/>
    <x v="2"/>
    <s v="Sofa"/>
    <x v="1"/>
    <x v="172"/>
    <n v="77180.149999999994"/>
    <n v="242593.85"/>
    <x v="172"/>
    <n v="93"/>
    <n v="71.62"/>
  </r>
  <r>
    <s v="M1173"/>
    <x v="0"/>
    <x v="0"/>
    <n v="15"/>
    <n v="292948"/>
    <n v="261018"/>
    <n v="89.1"/>
    <d v="2013-04-15T00:00:00"/>
    <x v="0"/>
    <x v="3"/>
    <x v="4"/>
    <s v="Sugar"/>
    <x v="4"/>
    <x v="173"/>
    <n v="60454.05"/>
    <n v="200563.95"/>
    <x v="173"/>
    <n v="33"/>
    <n v="77.37"/>
  </r>
  <r>
    <s v="M1174"/>
    <x v="1"/>
    <x v="1"/>
    <n v="8"/>
    <n v="372250"/>
    <n v="256044"/>
    <n v="68.78"/>
    <d v="2014-11-07T00:00:00"/>
    <x v="3"/>
    <x v="0"/>
    <x v="5"/>
    <s v="Headphones"/>
    <x v="2"/>
    <x v="174"/>
    <n v="121959.36"/>
    <n v="134084.64000000001"/>
    <x v="174"/>
    <n v="33"/>
    <n v="79.09"/>
  </r>
  <r>
    <s v="M1175"/>
    <x v="3"/>
    <x v="3"/>
    <n v="4"/>
    <n v="141979"/>
    <n v="113970"/>
    <n v="80.27"/>
    <d v="2014-03-05T00:00:00"/>
    <x v="3"/>
    <x v="10"/>
    <x v="2"/>
    <s v="Sofa"/>
    <x v="1"/>
    <x v="175"/>
    <n v="41738.69"/>
    <n v="72231.31"/>
    <x v="175"/>
    <n v="31"/>
    <n v="84.14"/>
  </r>
  <r>
    <s v="M1176"/>
    <x v="3"/>
    <x v="3"/>
    <n v="10"/>
    <n v="122206"/>
    <n v="107313"/>
    <n v="87.81"/>
    <d v="2014-03-05T00:00:00"/>
    <x v="3"/>
    <x v="10"/>
    <x v="2"/>
    <s v="Stapler"/>
    <x v="3"/>
    <x v="176"/>
    <n v="44817.49"/>
    <n v="62495.51"/>
    <x v="176"/>
    <n v="17"/>
    <n v="62.63"/>
  </r>
  <r>
    <s v="M1177"/>
    <x v="1"/>
    <x v="1"/>
    <n v="8"/>
    <n v="369004"/>
    <n v="394504"/>
    <n v="106.91"/>
    <d v="2011-06-22T00:00:00"/>
    <x v="2"/>
    <x v="1"/>
    <x v="2"/>
    <s v="Shirt"/>
    <x v="0"/>
    <x v="177"/>
    <n v="180353.88"/>
    <n v="214150.12"/>
    <x v="177"/>
    <n v="66"/>
    <n v="61.22"/>
  </r>
  <r>
    <s v="M1178"/>
    <x v="0"/>
    <x v="0"/>
    <n v="6"/>
    <n v="438251"/>
    <n v="411186"/>
    <n v="93.82"/>
    <d v="2014-10-20T00:00:00"/>
    <x v="3"/>
    <x v="2"/>
    <x v="4"/>
    <s v="Cabinet"/>
    <x v="1"/>
    <x v="178"/>
    <n v="88470.720000000001"/>
    <n v="322715.28000000003"/>
    <x v="178"/>
    <n v="29"/>
    <n v="83.77"/>
  </r>
  <r>
    <s v="M1179"/>
    <x v="3"/>
    <x v="3"/>
    <n v="8"/>
    <n v="332752"/>
    <n v="366414"/>
    <n v="110.12"/>
    <d v="2014-10-20T00:00:00"/>
    <x v="3"/>
    <x v="2"/>
    <x v="4"/>
    <s v="Mobile"/>
    <x v="2"/>
    <x v="179"/>
    <n v="125006.55"/>
    <n v="241407.45"/>
    <x v="179"/>
    <n v="93"/>
    <n v="69.75"/>
  </r>
  <r>
    <s v="M1180"/>
    <x v="0"/>
    <x v="0"/>
    <n v="3"/>
    <n v="485705"/>
    <n v="340394"/>
    <n v="70.08"/>
    <d v="2014-08-22T00:00:00"/>
    <x v="3"/>
    <x v="9"/>
    <x v="5"/>
    <s v="Sugar"/>
    <x v="4"/>
    <x v="180"/>
    <n v="76907.679999999993"/>
    <n v="263486.32"/>
    <x v="180"/>
    <n v="43"/>
    <n v="84.64"/>
  </r>
  <r>
    <s v="M1181"/>
    <x v="2"/>
    <x v="2"/>
    <n v="12"/>
    <n v="249724"/>
    <n v="253627"/>
    <n v="101.56"/>
    <d v="2014-11-24T00:00:00"/>
    <x v="3"/>
    <x v="0"/>
    <x v="4"/>
    <s v="Shirt"/>
    <x v="0"/>
    <x v="181"/>
    <n v="116486.18"/>
    <n v="137140.82"/>
    <x v="181"/>
    <n v="32"/>
    <n v="91.45"/>
  </r>
  <r>
    <s v="M1182"/>
    <x v="1"/>
    <x v="1"/>
    <n v="4"/>
    <n v="457527"/>
    <n v="396319"/>
    <n v="86.62"/>
    <d v="2014-11-24T00:00:00"/>
    <x v="3"/>
    <x v="0"/>
    <x v="4"/>
    <s v="Chair"/>
    <x v="1"/>
    <x v="182"/>
    <n v="132767.20000000001"/>
    <n v="263551.8"/>
    <x v="182"/>
    <n v="48"/>
    <n v="89.8"/>
  </r>
  <r>
    <s v="M1183"/>
    <x v="2"/>
    <x v="2"/>
    <n v="15"/>
    <n v="289526"/>
    <n v="278130"/>
    <n v="96.06"/>
    <d v="2011-09-12T00:00:00"/>
    <x v="2"/>
    <x v="5"/>
    <x v="4"/>
    <s v="Shirt"/>
    <x v="0"/>
    <x v="183"/>
    <n v="56866.53"/>
    <n v="221263.47"/>
    <x v="183"/>
    <n v="40"/>
    <n v="87.66"/>
  </r>
  <r>
    <s v="M1184"/>
    <x v="0"/>
    <x v="0"/>
    <n v="8"/>
    <n v="390466"/>
    <n v="388648"/>
    <n v="99.53"/>
    <d v="2014-10-02T00:00:00"/>
    <x v="3"/>
    <x v="2"/>
    <x v="1"/>
    <s v="Wheat"/>
    <x v="4"/>
    <x v="184"/>
    <n v="122974.25"/>
    <n v="265673.75"/>
    <x v="184"/>
    <n v="49"/>
    <n v="73.94"/>
  </r>
  <r>
    <s v="M1185"/>
    <x v="1"/>
    <x v="1"/>
    <n v="11"/>
    <n v="315374"/>
    <n v="359318"/>
    <n v="113.93"/>
    <d v="2013-04-16T00:00:00"/>
    <x v="0"/>
    <x v="3"/>
    <x v="3"/>
    <s v="Rice"/>
    <x v="4"/>
    <x v="185"/>
    <n v="166149.35"/>
    <n v="193168.65"/>
    <x v="185"/>
    <n v="19"/>
    <n v="75.75"/>
  </r>
  <r>
    <s v="M1186"/>
    <x v="3"/>
    <x v="3"/>
    <n v="5"/>
    <n v="389041"/>
    <n v="289921"/>
    <n v="74.52"/>
    <d v="2013-04-16T00:00:00"/>
    <x v="0"/>
    <x v="3"/>
    <x v="3"/>
    <s v="Dress"/>
    <x v="0"/>
    <x v="186"/>
    <n v="101223.27"/>
    <n v="188697.73"/>
    <x v="186"/>
    <n v="25"/>
    <n v="78.13"/>
  </r>
  <r>
    <s v="M1187"/>
    <x v="3"/>
    <x v="3"/>
    <n v="5"/>
    <n v="184917"/>
    <n v="134749"/>
    <n v="72.87"/>
    <d v="2013-04-16T00:00:00"/>
    <x v="0"/>
    <x v="3"/>
    <x v="3"/>
    <s v="Jacket"/>
    <x v="0"/>
    <x v="187"/>
    <n v="29072.78"/>
    <n v="105676.22"/>
    <x v="187"/>
    <n v="46"/>
    <n v="89.61"/>
  </r>
  <r>
    <s v="M1188"/>
    <x v="3"/>
    <x v="3"/>
    <n v="6"/>
    <n v="432952"/>
    <n v="505275"/>
    <n v="116.7"/>
    <d v="2013-04-16T00:00:00"/>
    <x v="0"/>
    <x v="3"/>
    <x v="3"/>
    <s v="Table"/>
    <x v="1"/>
    <x v="188"/>
    <n v="157895.04999999999"/>
    <n v="347379.95"/>
    <x v="188"/>
    <n v="21"/>
    <n v="77.59"/>
  </r>
  <r>
    <s v="M1189"/>
    <x v="2"/>
    <x v="2"/>
    <n v="12"/>
    <n v="404425"/>
    <n v="283054"/>
    <n v="69.989999999999995"/>
    <d v="2013-06-07T00:00:00"/>
    <x v="0"/>
    <x v="1"/>
    <x v="5"/>
    <s v="Jacket"/>
    <x v="0"/>
    <x v="189"/>
    <n v="69982.55"/>
    <n v="213071.45"/>
    <x v="189"/>
    <n v="13"/>
    <n v="62.84"/>
  </r>
  <r>
    <s v="M1190"/>
    <x v="3"/>
    <x v="3"/>
    <n v="13"/>
    <n v="210524"/>
    <n v="214467"/>
    <n v="101.87"/>
    <d v="2011-12-19T00:00:00"/>
    <x v="2"/>
    <x v="4"/>
    <x v="4"/>
    <s v="Pen"/>
    <x v="3"/>
    <x v="190"/>
    <n v="75189.679999999993"/>
    <n v="139277.32"/>
    <x v="190"/>
    <n v="47"/>
    <n v="82.47"/>
  </r>
  <r>
    <s v="M1191"/>
    <x v="3"/>
    <x v="3"/>
    <n v="10"/>
    <n v="228386"/>
    <n v="220647"/>
    <n v="96.61"/>
    <d v="2011-12-19T00:00:00"/>
    <x v="2"/>
    <x v="4"/>
    <x v="4"/>
    <s v="Cabinet"/>
    <x v="1"/>
    <x v="191"/>
    <n v="105493.12"/>
    <n v="115153.88"/>
    <x v="191"/>
    <n v="66"/>
    <n v="74.55"/>
  </r>
  <r>
    <s v="M1192"/>
    <x v="1"/>
    <x v="1"/>
    <n v="6"/>
    <n v="278358"/>
    <n v="298211"/>
    <n v="107.13"/>
    <d v="2013-06-13T00:00:00"/>
    <x v="0"/>
    <x v="1"/>
    <x v="1"/>
    <s v="Jacket"/>
    <x v="0"/>
    <x v="192"/>
    <n v="72034.2"/>
    <n v="226176.8"/>
    <x v="192"/>
    <n v="54"/>
    <n v="94.14"/>
  </r>
  <r>
    <s v="M1193"/>
    <x v="2"/>
    <x v="2"/>
    <n v="15"/>
    <n v="294269"/>
    <n v="282132"/>
    <n v="95.88"/>
    <d v="2013-06-13T00:00:00"/>
    <x v="0"/>
    <x v="1"/>
    <x v="1"/>
    <s v="Pen"/>
    <x v="3"/>
    <x v="193"/>
    <n v="114056.16"/>
    <n v="168075.84"/>
    <x v="193"/>
    <n v="44"/>
    <n v="75.739999999999995"/>
  </r>
  <r>
    <s v="M1194"/>
    <x v="2"/>
    <x v="2"/>
    <n v="4"/>
    <n v="126531"/>
    <n v="101303"/>
    <n v="80.06"/>
    <d v="2014-09-16T00:00:00"/>
    <x v="3"/>
    <x v="5"/>
    <x v="3"/>
    <s v="Sugar"/>
    <x v="4"/>
    <x v="194"/>
    <n v="43106.34"/>
    <n v="58196.66"/>
    <x v="194"/>
    <n v="30"/>
    <n v="88.47"/>
  </r>
  <r>
    <s v="M1195"/>
    <x v="3"/>
    <x v="3"/>
    <n v="6"/>
    <n v="183541"/>
    <n v="157078"/>
    <n v="85.58"/>
    <d v="2014-01-21T00:00:00"/>
    <x v="3"/>
    <x v="6"/>
    <x v="3"/>
    <s v="Stapler"/>
    <x v="3"/>
    <x v="195"/>
    <n v="55035.75"/>
    <n v="102042.25"/>
    <x v="195"/>
    <n v="12"/>
    <n v="63.15"/>
  </r>
  <r>
    <s v="M1196"/>
    <x v="1"/>
    <x v="1"/>
    <n v="11"/>
    <n v="339720"/>
    <n v="232965"/>
    <n v="68.58"/>
    <d v="2013-09-06T00:00:00"/>
    <x v="0"/>
    <x v="5"/>
    <x v="5"/>
    <s v="Jacket"/>
    <x v="0"/>
    <x v="196"/>
    <n v="113081.81"/>
    <n v="119883.19"/>
    <x v="196"/>
    <n v="86"/>
    <n v="90.88"/>
  </r>
  <r>
    <s v="M1197"/>
    <x v="1"/>
    <x v="1"/>
    <n v="7"/>
    <n v="381380"/>
    <n v="194977"/>
    <n v="51.12"/>
    <d v="2013-09-06T00:00:00"/>
    <x v="0"/>
    <x v="5"/>
    <x v="5"/>
    <s v="Headphones"/>
    <x v="2"/>
    <x v="197"/>
    <n v="89654.23"/>
    <n v="105322.77"/>
    <x v="197"/>
    <n v="56"/>
    <n v="86.73"/>
  </r>
  <r>
    <s v="M1198"/>
    <x v="3"/>
    <x v="3"/>
    <n v="3"/>
    <n v="310020"/>
    <n v="168420"/>
    <n v="54.33"/>
    <d v="2013-09-06T00:00:00"/>
    <x v="0"/>
    <x v="5"/>
    <x v="5"/>
    <s v="Notebook"/>
    <x v="3"/>
    <x v="198"/>
    <n v="65893.119999999995"/>
    <n v="102526.88"/>
    <x v="198"/>
    <n v="59"/>
    <n v="77.650000000000006"/>
  </r>
  <r>
    <s v="M1199"/>
    <x v="3"/>
    <x v="3"/>
    <n v="12"/>
    <n v="456724"/>
    <n v="290653"/>
    <n v="63.64"/>
    <d v="2013-09-06T00:00:00"/>
    <x v="0"/>
    <x v="5"/>
    <x v="5"/>
    <s v="Shirt"/>
    <x v="0"/>
    <x v="199"/>
    <n v="110979.71"/>
    <n v="179673.29"/>
    <x v="199"/>
    <n v="53"/>
    <n v="79.52"/>
  </r>
  <r>
    <s v="M1000"/>
    <x v="3"/>
    <x v="3"/>
    <n v="15"/>
    <n v="175637"/>
    <n v="113908"/>
    <n v="64.849999999999994"/>
    <d v="2013-09-06T00:00:00"/>
    <x v="0"/>
    <x v="5"/>
    <x v="5"/>
    <s v="Stapler"/>
    <x v="3"/>
    <x v="200"/>
    <n v="39865.14"/>
    <n v="74042.86"/>
    <x v="200"/>
    <n v="27"/>
    <n v="84.98"/>
  </r>
  <r>
    <s v="M1001"/>
    <x v="1"/>
    <x v="1"/>
    <n v="11"/>
    <n v="339593"/>
    <n v="208839"/>
    <n v="61.5"/>
    <d v="2013-09-06T00:00:00"/>
    <x v="0"/>
    <x v="5"/>
    <x v="5"/>
    <s v="Notebook"/>
    <x v="3"/>
    <x v="201"/>
    <n v="83871.88"/>
    <n v="124967.12"/>
    <x v="201"/>
    <n v="30"/>
    <n v="73.75"/>
  </r>
  <r>
    <s v="M1002"/>
    <x v="3"/>
    <x v="3"/>
    <n v="12"/>
    <n v="276356"/>
    <n v="271167"/>
    <n v="98.12"/>
    <d v="2014-03-21T00:00:00"/>
    <x v="3"/>
    <x v="10"/>
    <x v="5"/>
    <s v="Stapler"/>
    <x v="3"/>
    <x v="202"/>
    <n v="77927.45"/>
    <n v="193239.55"/>
    <x v="202"/>
    <n v="12"/>
    <n v="72.89"/>
  </r>
  <r>
    <s v="M1003"/>
    <x v="0"/>
    <x v="0"/>
    <n v="9"/>
    <n v="406028"/>
    <n v="364325"/>
    <n v="89.73"/>
    <d v="2013-04-02T00:00:00"/>
    <x v="0"/>
    <x v="3"/>
    <x v="3"/>
    <s v="Headphones"/>
    <x v="2"/>
    <x v="203"/>
    <n v="153140.69"/>
    <n v="211184.31"/>
    <x v="203"/>
    <n v="84"/>
    <n v="80.22"/>
  </r>
  <r>
    <s v="M1004"/>
    <x v="0"/>
    <x v="0"/>
    <n v="12"/>
    <n v="351893"/>
    <n v="220644"/>
    <n v="62.7"/>
    <d v="2013-04-02T00:00:00"/>
    <x v="0"/>
    <x v="3"/>
    <x v="3"/>
    <s v="Stapler"/>
    <x v="3"/>
    <x v="204"/>
    <n v="100540.25"/>
    <n v="120103.75"/>
    <x v="204"/>
    <n v="14"/>
    <n v="80.040000000000006"/>
  </r>
  <r>
    <s v="M1005"/>
    <x v="0"/>
    <x v="0"/>
    <n v="6"/>
    <n v="109928"/>
    <n v="112771"/>
    <n v="102.59"/>
    <d v="2013-04-02T00:00:00"/>
    <x v="0"/>
    <x v="3"/>
    <x v="3"/>
    <s v="Cabinet"/>
    <x v="1"/>
    <x v="205"/>
    <n v="51262.38"/>
    <n v="61508.62"/>
    <x v="205"/>
    <n v="62"/>
    <n v="77.56"/>
  </r>
  <r>
    <s v="M1006"/>
    <x v="1"/>
    <x v="1"/>
    <n v="14"/>
    <n v="481368"/>
    <n v="273337"/>
    <n v="56.78"/>
    <d v="2013-04-02T00:00:00"/>
    <x v="0"/>
    <x v="3"/>
    <x v="3"/>
    <s v="Trousers"/>
    <x v="0"/>
    <x v="206"/>
    <n v="90675.17"/>
    <n v="182661.83"/>
    <x v="206"/>
    <n v="71"/>
    <n v="78.39"/>
  </r>
  <r>
    <s v="M1007"/>
    <x v="3"/>
    <x v="3"/>
    <n v="5"/>
    <n v="340996"/>
    <n v="310254"/>
    <n v="90.98"/>
    <d v="2013-04-02T00:00:00"/>
    <x v="0"/>
    <x v="3"/>
    <x v="3"/>
    <s v="Sofa"/>
    <x v="1"/>
    <x v="207"/>
    <n v="92219.72"/>
    <n v="218034.28"/>
    <x v="207"/>
    <n v="97"/>
    <n v="82.52"/>
  </r>
  <r>
    <s v="M1008"/>
    <x v="3"/>
    <x v="3"/>
    <n v="12"/>
    <n v="353849"/>
    <n v="227324"/>
    <n v="64.239999999999995"/>
    <d v="2013-04-02T00:00:00"/>
    <x v="0"/>
    <x v="3"/>
    <x v="3"/>
    <s v="Jacket"/>
    <x v="0"/>
    <x v="208"/>
    <n v="75602.05"/>
    <n v="151721.95000000001"/>
    <x v="208"/>
    <n v="48"/>
    <n v="86.99"/>
  </r>
  <r>
    <s v="M1009"/>
    <x v="2"/>
    <x v="2"/>
    <n v="14"/>
    <n v="469616"/>
    <n v="491186"/>
    <n v="104.59"/>
    <d v="2014-10-21T00:00:00"/>
    <x v="3"/>
    <x v="2"/>
    <x v="3"/>
    <s v="Cabinet"/>
    <x v="1"/>
    <x v="209"/>
    <n v="194194.83"/>
    <n v="296991.17"/>
    <x v="209"/>
    <n v="45"/>
    <n v="70.069999999999993"/>
  </r>
  <r>
    <s v="M1010"/>
    <x v="1"/>
    <x v="1"/>
    <n v="9"/>
    <n v="280949"/>
    <n v="178871"/>
    <n v="63.67"/>
    <d v="2014-10-21T00:00:00"/>
    <x v="3"/>
    <x v="2"/>
    <x v="3"/>
    <s v="Chair"/>
    <x v="1"/>
    <x v="210"/>
    <n v="74000.88"/>
    <n v="104870.12"/>
    <x v="210"/>
    <n v="54"/>
    <n v="92.34"/>
  </r>
  <r>
    <s v="M1011"/>
    <x v="3"/>
    <x v="3"/>
    <n v="14"/>
    <n v="351175"/>
    <n v="231682"/>
    <n v="65.97"/>
    <d v="2013-12-14T00:00:00"/>
    <x v="0"/>
    <x v="4"/>
    <x v="0"/>
    <s v="Jacket"/>
    <x v="0"/>
    <x v="211"/>
    <n v="50991.54"/>
    <n v="180690.46"/>
    <x v="211"/>
    <n v="27"/>
    <n v="63.82"/>
  </r>
  <r>
    <s v="M1012"/>
    <x v="2"/>
    <x v="2"/>
    <n v="6"/>
    <n v="126615"/>
    <n v="151103"/>
    <n v="119.34"/>
    <d v="2011-02-13T00:00:00"/>
    <x v="2"/>
    <x v="11"/>
    <x v="6"/>
    <s v="Notebook"/>
    <x v="3"/>
    <x v="212"/>
    <n v="46632.9"/>
    <n v="104470.1"/>
    <x v="212"/>
    <n v="62"/>
    <n v="71.56"/>
  </r>
  <r>
    <s v="M1013"/>
    <x v="1"/>
    <x v="1"/>
    <n v="4"/>
    <n v="457140"/>
    <n v="300642"/>
    <n v="65.77"/>
    <d v="2013-09-27T00:00:00"/>
    <x v="0"/>
    <x v="5"/>
    <x v="5"/>
    <s v="Mobile"/>
    <x v="2"/>
    <x v="213"/>
    <n v="113620.96"/>
    <n v="187021.04"/>
    <x v="213"/>
    <n v="70"/>
    <n v="76.709999999999994"/>
  </r>
  <r>
    <s v="M1014"/>
    <x v="2"/>
    <x v="2"/>
    <n v="15"/>
    <n v="250599"/>
    <n v="209491"/>
    <n v="83.6"/>
    <d v="2013-09-27T00:00:00"/>
    <x v="0"/>
    <x v="5"/>
    <x v="5"/>
    <s v="Chair"/>
    <x v="1"/>
    <x v="214"/>
    <n v="47684.11"/>
    <n v="161806.89000000001"/>
    <x v="214"/>
    <n v="83"/>
    <n v="68.13"/>
  </r>
  <r>
    <s v="M1015"/>
    <x v="0"/>
    <x v="0"/>
    <n v="5"/>
    <n v="319092"/>
    <n v="379119"/>
    <n v="118.81"/>
    <d v="2012-12-15T00:00:00"/>
    <x v="1"/>
    <x v="4"/>
    <x v="0"/>
    <s v="Shirt"/>
    <x v="0"/>
    <x v="215"/>
    <n v="76145.47"/>
    <n v="302973.53000000003"/>
    <x v="215"/>
    <n v="73"/>
    <n v="66.52"/>
  </r>
  <r>
    <s v="M1016"/>
    <x v="3"/>
    <x v="3"/>
    <n v="3"/>
    <n v="104858"/>
    <n v="91539"/>
    <n v="87.3"/>
    <d v="2012-12-15T00:00:00"/>
    <x v="1"/>
    <x v="4"/>
    <x v="0"/>
    <s v="Pen"/>
    <x v="3"/>
    <x v="216"/>
    <n v="20272.55"/>
    <n v="71266.45"/>
    <x v="216"/>
    <n v="68"/>
    <n v="94.62"/>
  </r>
  <r>
    <s v="M1017"/>
    <x v="1"/>
    <x v="1"/>
    <n v="5"/>
    <n v="364352"/>
    <n v="304864"/>
    <n v="83.67"/>
    <d v="2012-12-15T00:00:00"/>
    <x v="1"/>
    <x v="4"/>
    <x v="0"/>
    <s v="Table"/>
    <x v="1"/>
    <x v="217"/>
    <n v="78458.53"/>
    <n v="226405.47"/>
    <x v="217"/>
    <n v="68"/>
    <n v="82.69"/>
  </r>
  <r>
    <s v="M1018"/>
    <x v="2"/>
    <x v="2"/>
    <n v="3"/>
    <n v="486199"/>
    <n v="419842"/>
    <n v="86.35"/>
    <d v="2013-04-23T00:00:00"/>
    <x v="0"/>
    <x v="3"/>
    <x v="3"/>
    <s v="Table"/>
    <x v="1"/>
    <x v="218"/>
    <n v="187816.95999999999"/>
    <n v="232025.04"/>
    <x v="218"/>
    <n v="61"/>
    <n v="88.94"/>
  </r>
  <r>
    <s v="M1019"/>
    <x v="3"/>
    <x v="3"/>
    <n v="4"/>
    <n v="310152"/>
    <n v="330517"/>
    <n v="106.57"/>
    <d v="2013-04-23T00:00:00"/>
    <x v="0"/>
    <x v="3"/>
    <x v="3"/>
    <s v="Mobile"/>
    <x v="2"/>
    <x v="219"/>
    <n v="67919.41"/>
    <n v="262597.59000000003"/>
    <x v="219"/>
    <n v="41"/>
    <n v="60.24"/>
  </r>
  <r>
    <s v="M1020"/>
    <x v="1"/>
    <x v="1"/>
    <n v="6"/>
    <n v="334218"/>
    <n v="364701"/>
    <n v="109.12"/>
    <d v="2013-04-23T00:00:00"/>
    <x v="0"/>
    <x v="3"/>
    <x v="3"/>
    <s v="Sofa"/>
    <x v="1"/>
    <x v="220"/>
    <n v="149314.51999999999"/>
    <n v="215386.48"/>
    <x v="220"/>
    <n v="11"/>
    <n v="69.150000000000006"/>
  </r>
  <r>
    <s v="M1021"/>
    <x v="3"/>
    <x v="3"/>
    <n v="14"/>
    <n v="223890"/>
    <n v="128230"/>
    <n v="57.27"/>
    <d v="2013-04-23T00:00:00"/>
    <x v="0"/>
    <x v="3"/>
    <x v="3"/>
    <s v="Headphones"/>
    <x v="2"/>
    <x v="221"/>
    <n v="52312.47"/>
    <n v="75917.53"/>
    <x v="221"/>
    <n v="74"/>
    <n v="92.31"/>
  </r>
  <r>
    <s v="M1022"/>
    <x v="3"/>
    <x v="3"/>
    <n v="14"/>
    <n v="161559"/>
    <n v="164496"/>
    <n v="101.82"/>
    <d v="2013-04-23T00:00:00"/>
    <x v="0"/>
    <x v="3"/>
    <x v="3"/>
    <s v="Sofa"/>
    <x v="1"/>
    <x v="222"/>
    <n v="51916.97"/>
    <n v="112579.03"/>
    <x v="222"/>
    <n v="27"/>
    <n v="76.739999999999995"/>
  </r>
  <r>
    <s v="M1023"/>
    <x v="1"/>
    <x v="1"/>
    <n v="14"/>
    <n v="417581"/>
    <n v="404677"/>
    <n v="96.91"/>
    <d v="2012-01-17T00:00:00"/>
    <x v="1"/>
    <x v="6"/>
    <x v="3"/>
    <s v="Sugar"/>
    <x v="4"/>
    <x v="223"/>
    <n v="110393.8"/>
    <n v="294283.2"/>
    <x v="223"/>
    <n v="37"/>
    <n v="86.67"/>
  </r>
  <r>
    <s v="M1024"/>
    <x v="0"/>
    <x v="0"/>
    <n v="11"/>
    <n v="334224"/>
    <n v="305569"/>
    <n v="91.43"/>
    <d v="2014-04-01T00:00:00"/>
    <x v="3"/>
    <x v="3"/>
    <x v="3"/>
    <s v="Chair"/>
    <x v="1"/>
    <x v="224"/>
    <n v="68700.039999999994"/>
    <n v="236868.96"/>
    <x v="224"/>
    <n v="80"/>
    <n v="91.6"/>
  </r>
  <r>
    <s v="M1025"/>
    <x v="2"/>
    <x v="2"/>
    <n v="12"/>
    <n v="381364"/>
    <n v="269247"/>
    <n v="70.599999999999994"/>
    <d v="2013-12-17T00:00:00"/>
    <x v="0"/>
    <x v="4"/>
    <x v="3"/>
    <s v="Jacket"/>
    <x v="0"/>
    <x v="225"/>
    <n v="65603.16"/>
    <n v="203643.84"/>
    <x v="225"/>
    <n v="97"/>
    <n v="67.19"/>
  </r>
  <r>
    <s v="M1026"/>
    <x v="1"/>
    <x v="1"/>
    <n v="4"/>
    <n v="367583"/>
    <n v="300571"/>
    <n v="81.77"/>
    <d v="2012-12-20T00:00:00"/>
    <x v="1"/>
    <x v="4"/>
    <x v="1"/>
    <s v="Headphones"/>
    <x v="2"/>
    <x v="226"/>
    <n v="138387.91"/>
    <n v="162183.09"/>
    <x v="226"/>
    <n v="82"/>
    <n v="62.02"/>
  </r>
  <r>
    <s v="M1027"/>
    <x v="1"/>
    <x v="1"/>
    <n v="13"/>
    <n v="261569"/>
    <n v="136490"/>
    <n v="52.18"/>
    <d v="2011-11-09T00:00:00"/>
    <x v="2"/>
    <x v="0"/>
    <x v="2"/>
    <s v="Oil"/>
    <x v="4"/>
    <x v="227"/>
    <n v="34813.69"/>
    <n v="101676.31"/>
    <x v="227"/>
    <n v="84"/>
    <n v="62.56"/>
  </r>
  <r>
    <s v="M1028"/>
    <x v="1"/>
    <x v="1"/>
    <n v="8"/>
    <n v="467203"/>
    <n v="267029"/>
    <n v="57.15"/>
    <d v="2011-11-09T00:00:00"/>
    <x v="2"/>
    <x v="0"/>
    <x v="2"/>
    <s v="Pen"/>
    <x v="3"/>
    <x v="228"/>
    <n v="58646.29"/>
    <n v="208382.71"/>
    <x v="228"/>
    <n v="70"/>
    <n v="61.11"/>
  </r>
  <r>
    <s v="M1029"/>
    <x v="1"/>
    <x v="1"/>
    <n v="5"/>
    <n v="171003"/>
    <n v="185879"/>
    <n v="108.7"/>
    <d v="2011-11-09T00:00:00"/>
    <x v="2"/>
    <x v="0"/>
    <x v="2"/>
    <s v="Oil"/>
    <x v="4"/>
    <x v="229"/>
    <n v="37574.14"/>
    <n v="148304.85999999999"/>
    <x v="229"/>
    <n v="58"/>
    <n v="73.150000000000006"/>
  </r>
  <r>
    <s v="M1030"/>
    <x v="2"/>
    <x v="2"/>
    <n v="13"/>
    <n v="282331"/>
    <n v="172263"/>
    <n v="61.01"/>
    <d v="2011-11-09T00:00:00"/>
    <x v="2"/>
    <x v="0"/>
    <x v="2"/>
    <s v="Dress"/>
    <x v="0"/>
    <x v="230"/>
    <n v="58801.5"/>
    <n v="113461.5"/>
    <x v="230"/>
    <n v="38"/>
    <n v="89.22"/>
  </r>
  <r>
    <s v="M1031"/>
    <x v="0"/>
    <x v="0"/>
    <n v="7"/>
    <n v="342747"/>
    <n v="347926"/>
    <n v="101.51"/>
    <d v="2011-11-09T00:00:00"/>
    <x v="2"/>
    <x v="0"/>
    <x v="2"/>
    <s v="Stapler"/>
    <x v="3"/>
    <x v="231"/>
    <n v="118440.94"/>
    <n v="229485.06"/>
    <x v="231"/>
    <n v="41"/>
    <n v="76.12"/>
  </r>
  <r>
    <s v="M1032"/>
    <x v="2"/>
    <x v="2"/>
    <n v="7"/>
    <n v="198818"/>
    <n v="128990"/>
    <n v="64.88"/>
    <d v="2011-11-09T00:00:00"/>
    <x v="2"/>
    <x v="0"/>
    <x v="2"/>
    <s v="Headphones"/>
    <x v="2"/>
    <x v="232"/>
    <n v="40699.32"/>
    <n v="88290.68"/>
    <x v="232"/>
    <n v="12"/>
    <n v="68.42"/>
  </r>
  <r>
    <s v="M1033"/>
    <x v="0"/>
    <x v="0"/>
    <n v="4"/>
    <n v="411397"/>
    <n v="223301"/>
    <n v="54.28"/>
    <d v="2013-07-13T00:00:00"/>
    <x v="0"/>
    <x v="7"/>
    <x v="0"/>
    <s v="Rice"/>
    <x v="4"/>
    <x v="233"/>
    <n v="95255.69"/>
    <n v="128045.31"/>
    <x v="233"/>
    <n v="66"/>
    <n v="68.2"/>
  </r>
  <r>
    <s v="M1034"/>
    <x v="2"/>
    <x v="2"/>
    <n v="15"/>
    <n v="129592"/>
    <n v="83163"/>
    <n v="64.17"/>
    <d v="2013-10-28T00:00:00"/>
    <x v="0"/>
    <x v="2"/>
    <x v="4"/>
    <s v="Marker"/>
    <x v="3"/>
    <x v="234"/>
    <n v="35739.43"/>
    <n v="47423.57"/>
    <x v="234"/>
    <n v="83"/>
    <n v="71.16"/>
  </r>
  <r>
    <s v="M1035"/>
    <x v="3"/>
    <x v="3"/>
    <n v="6"/>
    <n v="258211"/>
    <n v="166659"/>
    <n v="64.540000000000006"/>
    <d v="2013-06-27T00:00:00"/>
    <x v="0"/>
    <x v="1"/>
    <x v="1"/>
    <s v="Notebook"/>
    <x v="3"/>
    <x v="235"/>
    <n v="62652.44"/>
    <n v="104006.56"/>
    <x v="235"/>
    <n v="81"/>
    <n v="93.2"/>
  </r>
  <r>
    <s v="M1036"/>
    <x v="2"/>
    <x v="2"/>
    <n v="13"/>
    <n v="455860"/>
    <n v="451906"/>
    <n v="99.13"/>
    <d v="2013-06-27T00:00:00"/>
    <x v="0"/>
    <x v="1"/>
    <x v="1"/>
    <s v="Stapler"/>
    <x v="3"/>
    <x v="236"/>
    <n v="219596.84"/>
    <n v="232309.16"/>
    <x v="236"/>
    <n v="92"/>
    <n v="83.5"/>
  </r>
  <r>
    <s v="M1037"/>
    <x v="3"/>
    <x v="3"/>
    <n v="14"/>
    <n v="318274"/>
    <n v="266159"/>
    <n v="83.63"/>
    <d v="2011-10-06T00:00:00"/>
    <x v="2"/>
    <x v="2"/>
    <x v="1"/>
    <s v="Jacket"/>
    <x v="0"/>
    <x v="237"/>
    <n v="103020.02"/>
    <n v="163138.98000000001"/>
    <x v="237"/>
    <n v="70"/>
    <n v="68.430000000000007"/>
  </r>
  <r>
    <s v="M1038"/>
    <x v="2"/>
    <x v="2"/>
    <n v="7"/>
    <n v="470974"/>
    <n v="311168"/>
    <n v="66.069999999999993"/>
    <d v="2011-07-22T00:00:00"/>
    <x v="2"/>
    <x v="7"/>
    <x v="5"/>
    <s v="Rice"/>
    <x v="4"/>
    <x v="238"/>
    <n v="103085.05"/>
    <n v="208082.95"/>
    <x v="238"/>
    <n v="81"/>
    <n v="78.55"/>
  </r>
  <r>
    <s v="M1039"/>
    <x v="1"/>
    <x v="1"/>
    <n v="6"/>
    <n v="233691"/>
    <n v="170148"/>
    <n v="72.81"/>
    <d v="2011-07-22T00:00:00"/>
    <x v="2"/>
    <x v="7"/>
    <x v="5"/>
    <s v="Chair"/>
    <x v="1"/>
    <x v="239"/>
    <n v="37999.519999999997"/>
    <n v="132148.48000000001"/>
    <x v="239"/>
    <n v="21"/>
    <n v="78.75"/>
  </r>
  <r>
    <s v="M1040"/>
    <x v="2"/>
    <x v="2"/>
    <n v="3"/>
    <n v="240751"/>
    <n v="219247"/>
    <n v="91.07"/>
    <d v="2014-06-11T00:00:00"/>
    <x v="3"/>
    <x v="1"/>
    <x v="2"/>
    <s v="Pen"/>
    <x v="3"/>
    <x v="240"/>
    <n v="52161.9"/>
    <n v="167085.1"/>
    <x v="240"/>
    <n v="85"/>
    <n v="85.35"/>
  </r>
  <r>
    <s v="M1041"/>
    <x v="2"/>
    <x v="2"/>
    <n v="10"/>
    <n v="209518"/>
    <n v="192043"/>
    <n v="91.66"/>
    <d v="2014-06-11T00:00:00"/>
    <x v="3"/>
    <x v="1"/>
    <x v="2"/>
    <s v="Chair"/>
    <x v="1"/>
    <x v="241"/>
    <n v="83818.64"/>
    <n v="108224.36"/>
    <x v="241"/>
    <n v="25"/>
    <n v="86.14"/>
  </r>
  <r>
    <s v="M1042"/>
    <x v="1"/>
    <x v="1"/>
    <n v="6"/>
    <n v="464708"/>
    <n v="549234"/>
    <n v="118.19"/>
    <d v="2014-06-11T00:00:00"/>
    <x v="3"/>
    <x v="1"/>
    <x v="2"/>
    <s v="Dress"/>
    <x v="0"/>
    <x v="242"/>
    <n v="123831.43"/>
    <n v="425402.57"/>
    <x v="242"/>
    <n v="46"/>
    <n v="73.319999999999993"/>
  </r>
  <r>
    <s v="M1043"/>
    <x v="3"/>
    <x v="3"/>
    <n v="7"/>
    <n v="237133"/>
    <n v="212844"/>
    <n v="89.76"/>
    <d v="2011-10-29T00:00:00"/>
    <x v="2"/>
    <x v="2"/>
    <x v="0"/>
    <s v="Stapler"/>
    <x v="3"/>
    <x v="243"/>
    <n v="76666.149999999994"/>
    <n v="136177.85"/>
    <x v="243"/>
    <n v="70"/>
    <n v="86.66"/>
  </r>
  <r>
    <s v="M1044"/>
    <x v="3"/>
    <x v="3"/>
    <n v="6"/>
    <n v="294356"/>
    <n v="229208"/>
    <n v="77.87"/>
    <d v="2011-06-09T00:00:00"/>
    <x v="2"/>
    <x v="1"/>
    <x v="1"/>
    <s v="Rice"/>
    <x v="4"/>
    <x v="244"/>
    <n v="75923.45"/>
    <n v="153284.54999999999"/>
    <x v="244"/>
    <n v="28"/>
    <n v="60.57"/>
  </r>
  <r>
    <s v="M1045"/>
    <x v="1"/>
    <x v="1"/>
    <n v="7"/>
    <n v="179907"/>
    <n v="115668"/>
    <n v="64.290000000000006"/>
    <d v="2011-06-09T00:00:00"/>
    <x v="2"/>
    <x v="1"/>
    <x v="1"/>
    <s v="Table"/>
    <x v="1"/>
    <x v="245"/>
    <n v="44653.41"/>
    <n v="71014.59"/>
    <x v="245"/>
    <n v="73"/>
    <n v="79.27"/>
  </r>
  <r>
    <s v="M1046"/>
    <x v="3"/>
    <x v="3"/>
    <n v="7"/>
    <n v="356178"/>
    <n v="367765"/>
    <n v="103.25"/>
    <d v="2011-06-09T00:00:00"/>
    <x v="2"/>
    <x v="1"/>
    <x v="1"/>
    <s v="Sugar"/>
    <x v="4"/>
    <x v="246"/>
    <n v="165321.37"/>
    <n v="202443.63"/>
    <x v="246"/>
    <n v="31"/>
    <n v="64.900000000000006"/>
  </r>
  <r>
    <s v="M1047"/>
    <x v="1"/>
    <x v="1"/>
    <n v="5"/>
    <n v="384235"/>
    <n v="222909"/>
    <n v="58.01"/>
    <d v="2011-09-14T00:00:00"/>
    <x v="2"/>
    <x v="5"/>
    <x v="2"/>
    <s v="Pen"/>
    <x v="3"/>
    <x v="247"/>
    <n v="55343.72"/>
    <n v="167565.28"/>
    <x v="247"/>
    <n v="95"/>
    <n v="61.7"/>
  </r>
  <r>
    <s v="M1048"/>
    <x v="0"/>
    <x v="0"/>
    <n v="9"/>
    <n v="172085"/>
    <n v="196476"/>
    <n v="114.17"/>
    <d v="2011-09-14T00:00:00"/>
    <x v="2"/>
    <x v="5"/>
    <x v="2"/>
    <s v="Shirt"/>
    <x v="0"/>
    <x v="248"/>
    <n v="56555.45"/>
    <n v="139920.54999999999"/>
    <x v="248"/>
    <n v="74"/>
    <n v="75.959999999999994"/>
  </r>
  <r>
    <s v="M1049"/>
    <x v="0"/>
    <x v="0"/>
    <n v="12"/>
    <n v="434353"/>
    <n v="470514"/>
    <n v="108.33"/>
    <d v="2013-05-10T00:00:00"/>
    <x v="0"/>
    <x v="8"/>
    <x v="5"/>
    <s v="Rice"/>
    <x v="4"/>
    <x v="249"/>
    <n v="234323.64"/>
    <n v="236190.36"/>
    <x v="249"/>
    <n v="11"/>
    <n v="60.59"/>
  </r>
  <r>
    <s v="M1050"/>
    <x v="3"/>
    <x v="3"/>
    <n v="11"/>
    <n v="250307"/>
    <n v="129646"/>
    <n v="51.79"/>
    <d v="2013-03-19T00:00:00"/>
    <x v="0"/>
    <x v="10"/>
    <x v="3"/>
    <s v="Stapler"/>
    <x v="3"/>
    <x v="250"/>
    <n v="33468.07"/>
    <n v="96177.93"/>
    <x v="250"/>
    <n v="23"/>
    <n v="92.13"/>
  </r>
  <r>
    <s v="M1051"/>
    <x v="2"/>
    <x v="2"/>
    <n v="6"/>
    <n v="200627"/>
    <n v="238320"/>
    <n v="118.79"/>
    <d v="2012-12-27T00:00:00"/>
    <x v="1"/>
    <x v="4"/>
    <x v="1"/>
    <s v="Sofa"/>
    <x v="1"/>
    <x v="251"/>
    <n v="100047.35"/>
    <n v="138272.65"/>
    <x v="251"/>
    <n v="57"/>
    <n v="93.58"/>
  </r>
  <r>
    <s v="M1052"/>
    <x v="1"/>
    <x v="1"/>
    <n v="12"/>
    <n v="227510"/>
    <n v="172962"/>
    <n v="76.02"/>
    <d v="2013-07-26T00:00:00"/>
    <x v="0"/>
    <x v="7"/>
    <x v="5"/>
    <s v="Chair"/>
    <x v="1"/>
    <x v="252"/>
    <n v="52559.57"/>
    <n v="120402.43"/>
    <x v="252"/>
    <n v="14"/>
    <n v="63.27"/>
  </r>
  <r>
    <s v="M1053"/>
    <x v="1"/>
    <x v="1"/>
    <n v="9"/>
    <n v="389774"/>
    <n v="444450"/>
    <n v="114.03"/>
    <d v="2013-07-26T00:00:00"/>
    <x v="0"/>
    <x v="7"/>
    <x v="5"/>
    <s v="Laptop"/>
    <x v="2"/>
    <x v="253"/>
    <n v="128511.14"/>
    <n v="315938.86"/>
    <x v="253"/>
    <n v="65"/>
    <n v="82.57"/>
  </r>
  <r>
    <s v="M1054"/>
    <x v="3"/>
    <x v="3"/>
    <n v="12"/>
    <n v="149997"/>
    <n v="144224"/>
    <n v="96.15"/>
    <d v="2013-07-26T00:00:00"/>
    <x v="0"/>
    <x v="7"/>
    <x v="5"/>
    <s v="Mobile"/>
    <x v="2"/>
    <x v="254"/>
    <n v="62964.58"/>
    <n v="81259.42"/>
    <x v="254"/>
    <n v="82"/>
    <n v="76.64"/>
  </r>
  <r>
    <s v="M1055"/>
    <x v="0"/>
    <x v="0"/>
    <n v="4"/>
    <n v="458837"/>
    <n v="376414"/>
    <n v="82.04"/>
    <d v="2013-07-26T00:00:00"/>
    <x v="0"/>
    <x v="7"/>
    <x v="5"/>
    <s v="Pen"/>
    <x v="3"/>
    <x v="255"/>
    <n v="167953.54"/>
    <n v="208460.46"/>
    <x v="255"/>
    <n v="12"/>
    <n v="93.65"/>
  </r>
  <r>
    <s v="M1056"/>
    <x v="2"/>
    <x v="2"/>
    <n v="15"/>
    <n v="473666"/>
    <n v="445654"/>
    <n v="94.09"/>
    <d v="2013-05-31T00:00:00"/>
    <x v="0"/>
    <x v="8"/>
    <x v="5"/>
    <s v="Tablet"/>
    <x v="2"/>
    <x v="256"/>
    <n v="201108.02"/>
    <n v="244545.98"/>
    <x v="256"/>
    <n v="59"/>
    <n v="83.7"/>
  </r>
  <r>
    <s v="M1057"/>
    <x v="3"/>
    <x v="3"/>
    <n v="9"/>
    <n v="496156"/>
    <n v="321452"/>
    <n v="64.790000000000006"/>
    <d v="2013-05-31T00:00:00"/>
    <x v="0"/>
    <x v="8"/>
    <x v="5"/>
    <s v="Tablet"/>
    <x v="2"/>
    <x v="257"/>
    <n v="155547.75"/>
    <n v="165904.25"/>
    <x v="257"/>
    <n v="19"/>
    <n v="71.92"/>
  </r>
  <r>
    <s v="M1058"/>
    <x v="1"/>
    <x v="1"/>
    <n v="15"/>
    <n v="271115"/>
    <n v="143323"/>
    <n v="52.86"/>
    <d v="2013-05-31T00:00:00"/>
    <x v="0"/>
    <x v="8"/>
    <x v="5"/>
    <s v="Cabinet"/>
    <x v="1"/>
    <x v="258"/>
    <n v="50567.07"/>
    <n v="92755.93"/>
    <x v="258"/>
    <n v="58"/>
    <n v="75.11"/>
  </r>
  <r>
    <s v="M1059"/>
    <x v="1"/>
    <x v="1"/>
    <n v="4"/>
    <n v="424332"/>
    <n v="367029"/>
    <n v="86.5"/>
    <d v="2013-05-31T00:00:00"/>
    <x v="0"/>
    <x v="8"/>
    <x v="5"/>
    <s v="Shirt"/>
    <x v="0"/>
    <x v="259"/>
    <n v="174481.4"/>
    <n v="192547.6"/>
    <x v="259"/>
    <n v="91"/>
    <n v="65.400000000000006"/>
  </r>
  <r>
    <s v="M1060"/>
    <x v="1"/>
    <x v="1"/>
    <n v="8"/>
    <n v="289110"/>
    <n v="172486"/>
    <n v="59.66"/>
    <d v="2013-05-31T00:00:00"/>
    <x v="0"/>
    <x v="8"/>
    <x v="5"/>
    <s v="Laptop"/>
    <x v="2"/>
    <x v="260"/>
    <n v="37448.769999999997"/>
    <n v="135037.23000000001"/>
    <x v="260"/>
    <n v="44"/>
    <n v="63.58"/>
  </r>
  <r>
    <s v="M1061"/>
    <x v="0"/>
    <x v="0"/>
    <n v="5"/>
    <n v="325957"/>
    <n v="280639"/>
    <n v="86.1"/>
    <d v="2014-11-13T00:00:00"/>
    <x v="3"/>
    <x v="0"/>
    <x v="1"/>
    <s v="Stapler"/>
    <x v="3"/>
    <x v="261"/>
    <n v="131623.09"/>
    <n v="149015.91"/>
    <x v="261"/>
    <n v="80"/>
    <n v="63.26"/>
  </r>
  <r>
    <s v="M1062"/>
    <x v="3"/>
    <x v="3"/>
    <n v="9"/>
    <n v="106470"/>
    <n v="91488"/>
    <n v="85.93"/>
    <d v="2012-03-16T00:00:00"/>
    <x v="1"/>
    <x v="10"/>
    <x v="5"/>
    <s v="Sugar"/>
    <x v="4"/>
    <x v="262"/>
    <n v="24358.61"/>
    <n v="67129.39"/>
    <x v="262"/>
    <n v="81"/>
    <n v="91.68"/>
  </r>
  <r>
    <s v="M1063"/>
    <x v="2"/>
    <x v="2"/>
    <n v="12"/>
    <n v="373208"/>
    <n v="231059"/>
    <n v="61.91"/>
    <d v="2012-03-16T00:00:00"/>
    <x v="1"/>
    <x v="10"/>
    <x v="5"/>
    <s v="Wheat"/>
    <x v="4"/>
    <x v="263"/>
    <n v="105905.43"/>
    <n v="125153.57"/>
    <x v="263"/>
    <n v="73"/>
    <n v="65.11"/>
  </r>
  <r>
    <s v="M1064"/>
    <x v="2"/>
    <x v="2"/>
    <n v="9"/>
    <n v="244683"/>
    <n v="232730"/>
    <n v="95.11"/>
    <d v="2012-03-16T00:00:00"/>
    <x v="1"/>
    <x v="10"/>
    <x v="5"/>
    <s v="Cabinet"/>
    <x v="1"/>
    <x v="264"/>
    <n v="61720"/>
    <n v="171010"/>
    <x v="264"/>
    <n v="41"/>
    <n v="85.23"/>
  </r>
  <r>
    <s v="M1065"/>
    <x v="1"/>
    <x v="1"/>
    <n v="12"/>
    <n v="423312"/>
    <n v="314179"/>
    <n v="74.22"/>
    <d v="2012-03-16T00:00:00"/>
    <x v="1"/>
    <x v="10"/>
    <x v="5"/>
    <s v="Rice"/>
    <x v="4"/>
    <x v="265"/>
    <n v="144319.10999999999"/>
    <n v="169859.89"/>
    <x v="265"/>
    <n v="60"/>
    <n v="71.63"/>
  </r>
  <r>
    <s v="M1066"/>
    <x v="1"/>
    <x v="1"/>
    <n v="15"/>
    <n v="272774"/>
    <n v="251788"/>
    <n v="92.31"/>
    <d v="2014-11-27T00:00:00"/>
    <x v="3"/>
    <x v="0"/>
    <x v="1"/>
    <s v="Cabinet"/>
    <x v="1"/>
    <x v="266"/>
    <n v="64295.92"/>
    <n v="187492.08"/>
    <x v="266"/>
    <n v="86"/>
    <n v="64.760000000000005"/>
  </r>
  <r>
    <s v="M1067"/>
    <x v="3"/>
    <x v="3"/>
    <n v="12"/>
    <n v="464533"/>
    <n v="337570"/>
    <n v="72.67"/>
    <d v="2014-11-27T00:00:00"/>
    <x v="3"/>
    <x v="0"/>
    <x v="1"/>
    <s v="Oil"/>
    <x v="4"/>
    <x v="267"/>
    <n v="150795.5"/>
    <n v="186774.5"/>
    <x v="267"/>
    <n v="50"/>
    <n v="70.2"/>
  </r>
  <r>
    <s v="M1068"/>
    <x v="1"/>
    <x v="1"/>
    <n v="12"/>
    <n v="227100"/>
    <n v="198979"/>
    <n v="87.62"/>
    <d v="2013-10-21T00:00:00"/>
    <x v="0"/>
    <x v="2"/>
    <x v="4"/>
    <s v="Oil"/>
    <x v="4"/>
    <x v="268"/>
    <n v="50749.919999999998"/>
    <n v="148229.07999999999"/>
    <x v="268"/>
    <n v="24"/>
    <n v="92.62"/>
  </r>
  <r>
    <s v="M1069"/>
    <x v="2"/>
    <x v="2"/>
    <n v="12"/>
    <n v="386066"/>
    <n v="287366"/>
    <n v="74.430000000000007"/>
    <d v="2014-12-22T00:00:00"/>
    <x v="3"/>
    <x v="4"/>
    <x v="4"/>
    <s v="Pen"/>
    <x v="3"/>
    <x v="269"/>
    <n v="61524.66"/>
    <n v="225841.34"/>
    <x v="269"/>
    <n v="100"/>
    <n v="67.34"/>
  </r>
  <r>
    <s v="M1070"/>
    <x v="3"/>
    <x v="3"/>
    <n v="14"/>
    <n v="136259"/>
    <n v="121756"/>
    <n v="89.36"/>
    <d v="2014-12-22T00:00:00"/>
    <x v="3"/>
    <x v="4"/>
    <x v="4"/>
    <s v="Wheat"/>
    <x v="4"/>
    <x v="270"/>
    <n v="37744.26"/>
    <n v="84011.74"/>
    <x v="270"/>
    <n v="94"/>
    <n v="65.400000000000006"/>
  </r>
  <r>
    <s v="M1071"/>
    <x v="1"/>
    <x v="1"/>
    <n v="15"/>
    <n v="297651"/>
    <n v="168214"/>
    <n v="56.51"/>
    <d v="2014-01-23T00:00:00"/>
    <x v="3"/>
    <x v="6"/>
    <x v="1"/>
    <s v="Sugar"/>
    <x v="4"/>
    <x v="271"/>
    <n v="54724.52"/>
    <n v="113489.48"/>
    <x v="271"/>
    <n v="98"/>
    <n v="74.64"/>
  </r>
  <r>
    <s v="M1072"/>
    <x v="0"/>
    <x v="0"/>
    <n v="15"/>
    <n v="288496"/>
    <n v="328177"/>
    <n v="113.75"/>
    <d v="2014-01-23T00:00:00"/>
    <x v="3"/>
    <x v="6"/>
    <x v="1"/>
    <s v="Pen"/>
    <x v="3"/>
    <x v="272"/>
    <n v="153320.74"/>
    <n v="174856.26"/>
    <x v="272"/>
    <n v="95"/>
    <n v="72.430000000000007"/>
  </r>
  <r>
    <s v="M1073"/>
    <x v="0"/>
    <x v="0"/>
    <n v="12"/>
    <n v="438182"/>
    <n v="428605"/>
    <n v="97.81"/>
    <d v="2014-01-23T00:00:00"/>
    <x v="3"/>
    <x v="6"/>
    <x v="1"/>
    <s v="Cabinet"/>
    <x v="1"/>
    <x v="273"/>
    <n v="200679.99"/>
    <n v="227925.01"/>
    <x v="273"/>
    <n v="38"/>
    <n v="77.87"/>
  </r>
  <r>
    <s v="M1074"/>
    <x v="2"/>
    <x v="2"/>
    <n v="10"/>
    <n v="296146"/>
    <n v="250606"/>
    <n v="84.62"/>
    <d v="2014-01-23T00:00:00"/>
    <x v="3"/>
    <x v="6"/>
    <x v="1"/>
    <s v="Wheat"/>
    <x v="4"/>
    <x v="274"/>
    <n v="99367.73"/>
    <n v="151238.26999999999"/>
    <x v="274"/>
    <n v="23"/>
    <n v="70.34"/>
  </r>
  <r>
    <s v="M1075"/>
    <x v="0"/>
    <x v="0"/>
    <n v="4"/>
    <n v="482809"/>
    <n v="315682"/>
    <n v="65.38"/>
    <d v="2012-03-22T00:00:00"/>
    <x v="1"/>
    <x v="10"/>
    <x v="1"/>
    <s v="Sofa"/>
    <x v="1"/>
    <x v="275"/>
    <n v="125351.01"/>
    <n v="190330.99"/>
    <x v="275"/>
    <n v="76"/>
    <n v="76.900000000000006"/>
  </r>
  <r>
    <s v="M1076"/>
    <x v="1"/>
    <x v="1"/>
    <n v="4"/>
    <n v="329725"/>
    <n v="354128"/>
    <n v="107.4"/>
    <d v="2012-03-22T00:00:00"/>
    <x v="1"/>
    <x v="10"/>
    <x v="1"/>
    <s v="Oil"/>
    <x v="4"/>
    <x v="276"/>
    <n v="169927.51"/>
    <n v="184200.49"/>
    <x v="276"/>
    <n v="100"/>
    <n v="64.03"/>
  </r>
  <r>
    <s v="M1077"/>
    <x v="3"/>
    <x v="3"/>
    <n v="13"/>
    <n v="157337"/>
    <n v="167422"/>
    <n v="106.41"/>
    <d v="2012-03-22T00:00:00"/>
    <x v="1"/>
    <x v="10"/>
    <x v="1"/>
    <s v="Trousers"/>
    <x v="0"/>
    <x v="277"/>
    <n v="57794.38"/>
    <n v="109627.62"/>
    <x v="277"/>
    <n v="52"/>
    <n v="79.59"/>
  </r>
  <r>
    <s v="M1078"/>
    <x v="1"/>
    <x v="1"/>
    <n v="6"/>
    <n v="312361"/>
    <n v="321267"/>
    <n v="102.85"/>
    <d v="2014-01-24T00:00:00"/>
    <x v="3"/>
    <x v="6"/>
    <x v="5"/>
    <s v="Trousers"/>
    <x v="0"/>
    <x v="278"/>
    <n v="98904.08"/>
    <n v="222362.92"/>
    <x v="278"/>
    <n v="13"/>
    <n v="85.81"/>
  </r>
  <r>
    <s v="M1079"/>
    <x v="2"/>
    <x v="2"/>
    <n v="10"/>
    <n v="410485"/>
    <n v="430451"/>
    <n v="104.86"/>
    <d v="2013-05-22T00:00:00"/>
    <x v="0"/>
    <x v="8"/>
    <x v="2"/>
    <s v="Rice"/>
    <x v="4"/>
    <x v="279"/>
    <n v="124219.25"/>
    <n v="306231.75"/>
    <x v="279"/>
    <n v="100"/>
    <n v="88.31"/>
  </r>
  <r>
    <s v="M1080"/>
    <x v="0"/>
    <x v="0"/>
    <n v="12"/>
    <n v="153347"/>
    <n v="181465"/>
    <n v="118.34"/>
    <d v="2013-05-22T00:00:00"/>
    <x v="0"/>
    <x v="8"/>
    <x v="2"/>
    <s v="Notebook"/>
    <x v="3"/>
    <x v="280"/>
    <n v="70818.91"/>
    <n v="110646.09"/>
    <x v="280"/>
    <n v="24"/>
    <n v="69.180000000000007"/>
  </r>
  <r>
    <s v="M1081"/>
    <x v="1"/>
    <x v="1"/>
    <n v="11"/>
    <n v="435076"/>
    <n v="381852"/>
    <n v="87.77"/>
    <d v="2012-12-26T00:00:00"/>
    <x v="1"/>
    <x v="4"/>
    <x v="2"/>
    <s v="Stapler"/>
    <x v="3"/>
    <x v="281"/>
    <n v="120897.2"/>
    <n v="260954.8"/>
    <x v="281"/>
    <n v="54"/>
    <n v="72.319999999999993"/>
  </r>
  <r>
    <s v="M1082"/>
    <x v="1"/>
    <x v="1"/>
    <n v="12"/>
    <n v="190454"/>
    <n v="173200"/>
    <n v="90.94"/>
    <d v="2014-10-22T00:00:00"/>
    <x v="3"/>
    <x v="2"/>
    <x v="2"/>
    <s v="Pen"/>
    <x v="3"/>
    <x v="282"/>
    <n v="51677.16"/>
    <n v="121522.84"/>
    <x v="282"/>
    <n v="40"/>
    <n v="70.69"/>
  </r>
  <r>
    <s v="M1083"/>
    <x v="2"/>
    <x v="2"/>
    <n v="8"/>
    <n v="463560"/>
    <n v="305892"/>
    <n v="65.989999999999995"/>
    <d v="2014-10-22T00:00:00"/>
    <x v="3"/>
    <x v="2"/>
    <x v="2"/>
    <s v="Stapler"/>
    <x v="3"/>
    <x v="283"/>
    <n v="114565.2"/>
    <n v="191326.8"/>
    <x v="283"/>
    <n v="59"/>
    <n v="74.81"/>
  </r>
  <r>
    <s v="M1084"/>
    <x v="1"/>
    <x v="1"/>
    <n v="13"/>
    <n v="381741"/>
    <n v="281694"/>
    <n v="73.790000000000006"/>
    <d v="2012-09-03T00:00:00"/>
    <x v="1"/>
    <x v="5"/>
    <x v="4"/>
    <s v="Notebook"/>
    <x v="3"/>
    <x v="284"/>
    <n v="99468.23"/>
    <n v="182225.77"/>
    <x v="284"/>
    <n v="50"/>
    <n v="89.47"/>
  </r>
  <r>
    <s v="M1085"/>
    <x v="0"/>
    <x v="0"/>
    <n v="8"/>
    <n v="105024"/>
    <n v="116030"/>
    <n v="110.48"/>
    <d v="2012-09-03T00:00:00"/>
    <x v="1"/>
    <x v="5"/>
    <x v="4"/>
    <s v="Trousers"/>
    <x v="0"/>
    <x v="285"/>
    <n v="29638.15"/>
    <n v="86391.85"/>
    <x v="285"/>
    <n v="74"/>
    <n v="82.86"/>
  </r>
  <r>
    <s v="M1086"/>
    <x v="1"/>
    <x v="1"/>
    <n v="13"/>
    <n v="357805"/>
    <n v="287857"/>
    <n v="80.45"/>
    <d v="2012-09-03T00:00:00"/>
    <x v="1"/>
    <x v="5"/>
    <x v="4"/>
    <s v="Sugar"/>
    <x v="4"/>
    <x v="286"/>
    <n v="129484.97"/>
    <n v="158372.03"/>
    <x v="286"/>
    <n v="38"/>
    <n v="70.22"/>
  </r>
  <r>
    <s v="M1087"/>
    <x v="3"/>
    <x v="3"/>
    <n v="6"/>
    <n v="381861"/>
    <n v="342276"/>
    <n v="89.63"/>
    <d v="2012-11-07T00:00:00"/>
    <x v="1"/>
    <x v="0"/>
    <x v="2"/>
    <s v="Dress"/>
    <x v="0"/>
    <x v="287"/>
    <n v="113055.43"/>
    <n v="229220.57"/>
    <x v="287"/>
    <n v="73"/>
    <n v="79.239999999999995"/>
  </r>
  <r>
    <s v="M1088"/>
    <x v="0"/>
    <x v="0"/>
    <n v="12"/>
    <n v="159877"/>
    <n v="115050"/>
    <n v="71.959999999999994"/>
    <d v="2014-09-08T00:00:00"/>
    <x v="3"/>
    <x v="5"/>
    <x v="4"/>
    <s v="Marker"/>
    <x v="3"/>
    <x v="288"/>
    <n v="38816.370000000003"/>
    <n v="76233.63"/>
    <x v="288"/>
    <n v="66"/>
    <n v="79.12"/>
  </r>
  <r>
    <s v="M1089"/>
    <x v="1"/>
    <x v="1"/>
    <n v="4"/>
    <n v="485870"/>
    <n v="372712"/>
    <n v="76.709999999999994"/>
    <d v="2013-05-30T00:00:00"/>
    <x v="0"/>
    <x v="8"/>
    <x v="1"/>
    <s v="Chair"/>
    <x v="1"/>
    <x v="289"/>
    <n v="136069.81"/>
    <n v="236642.19"/>
    <x v="289"/>
    <n v="21"/>
    <n v="75.37"/>
  </r>
  <r>
    <s v="M1090"/>
    <x v="0"/>
    <x v="0"/>
    <n v="15"/>
    <n v="224227"/>
    <n v="167131"/>
    <n v="74.540000000000006"/>
    <d v="2013-05-30T00:00:00"/>
    <x v="0"/>
    <x v="8"/>
    <x v="1"/>
    <s v="Marker"/>
    <x v="3"/>
    <x v="290"/>
    <n v="40393.120000000003"/>
    <n v="126737.88"/>
    <x v="290"/>
    <n v="64"/>
    <n v="65.81"/>
  </r>
  <r>
    <s v="M1091"/>
    <x v="2"/>
    <x v="2"/>
    <n v="15"/>
    <n v="208328"/>
    <n v="158412"/>
    <n v="76.040000000000006"/>
    <d v="2013-07-11T00:00:00"/>
    <x v="0"/>
    <x v="7"/>
    <x v="1"/>
    <s v="Tablet"/>
    <x v="2"/>
    <x v="291"/>
    <n v="53910.1"/>
    <n v="104501.9"/>
    <x v="291"/>
    <n v="31"/>
    <n v="71.33"/>
  </r>
  <r>
    <s v="M1092"/>
    <x v="3"/>
    <x v="3"/>
    <n v="7"/>
    <n v="400278"/>
    <n v="340303"/>
    <n v="85.02"/>
    <d v="2014-09-04T00:00:00"/>
    <x v="3"/>
    <x v="5"/>
    <x v="1"/>
    <s v="Pen"/>
    <x v="3"/>
    <x v="292"/>
    <n v="156309.10999999999"/>
    <n v="183993.89"/>
    <x v="292"/>
    <n v="62"/>
    <n v="92.16"/>
  </r>
  <r>
    <s v="M1093"/>
    <x v="3"/>
    <x v="3"/>
    <n v="13"/>
    <n v="166525"/>
    <n v="175199"/>
    <n v="105.21"/>
    <d v="2012-12-03T00:00:00"/>
    <x v="1"/>
    <x v="4"/>
    <x v="4"/>
    <s v="Trousers"/>
    <x v="0"/>
    <x v="293"/>
    <n v="79912.990000000005"/>
    <n v="95286.01"/>
    <x v="293"/>
    <n v="41"/>
    <n v="86.65"/>
  </r>
  <r>
    <s v="M1094"/>
    <x v="1"/>
    <x v="1"/>
    <n v="10"/>
    <n v="174538"/>
    <n v="162953"/>
    <n v="93.36"/>
    <d v="2012-12-07T00:00:00"/>
    <x v="1"/>
    <x v="4"/>
    <x v="5"/>
    <s v="Cabinet"/>
    <x v="1"/>
    <x v="294"/>
    <n v="63135.86"/>
    <n v="99817.14"/>
    <x v="294"/>
    <n v="21"/>
    <n v="74.099999999999994"/>
  </r>
  <r>
    <s v="M1095"/>
    <x v="3"/>
    <x v="3"/>
    <n v="14"/>
    <n v="293499"/>
    <n v="265944"/>
    <n v="90.61"/>
    <d v="2012-12-07T00:00:00"/>
    <x v="1"/>
    <x v="4"/>
    <x v="5"/>
    <s v="Oil"/>
    <x v="4"/>
    <x v="295"/>
    <n v="86541.72"/>
    <n v="179402.28"/>
    <x v="295"/>
    <n v="21"/>
    <n v="85.58"/>
  </r>
  <r>
    <s v="M1096"/>
    <x v="1"/>
    <x v="1"/>
    <n v="13"/>
    <n v="448202"/>
    <n v="411912"/>
    <n v="91.9"/>
    <d v="2011-02-02T00:00:00"/>
    <x v="2"/>
    <x v="11"/>
    <x v="2"/>
    <s v="Headphones"/>
    <x v="2"/>
    <x v="296"/>
    <n v="179037.97"/>
    <n v="232874.03"/>
    <x v="296"/>
    <n v="37"/>
    <n v="77.319999999999993"/>
  </r>
  <r>
    <s v="M1097"/>
    <x v="3"/>
    <x v="3"/>
    <n v="7"/>
    <n v="277080"/>
    <n v="282014"/>
    <n v="101.78"/>
    <d v="2013-07-15T00:00:00"/>
    <x v="0"/>
    <x v="7"/>
    <x v="4"/>
    <s v="Notebook"/>
    <x v="3"/>
    <x v="297"/>
    <n v="93109"/>
    <n v="188905"/>
    <x v="297"/>
    <n v="53"/>
    <n v="91.3"/>
  </r>
  <r>
    <s v="M1098"/>
    <x v="0"/>
    <x v="0"/>
    <n v="3"/>
    <n v="152205"/>
    <n v="158176"/>
    <n v="103.92"/>
    <d v="2012-12-18T00:00:00"/>
    <x v="1"/>
    <x v="4"/>
    <x v="3"/>
    <s v="Rice"/>
    <x v="4"/>
    <x v="298"/>
    <n v="73192.600000000006"/>
    <n v="84983.4"/>
    <x v="298"/>
    <n v="66"/>
    <n v="75.98"/>
  </r>
  <r>
    <s v="M1099"/>
    <x v="1"/>
    <x v="1"/>
    <n v="6"/>
    <n v="461020"/>
    <n v="299670"/>
    <n v="65"/>
    <d v="2011-05-11T00:00:00"/>
    <x v="2"/>
    <x v="8"/>
    <x v="2"/>
    <s v="Table"/>
    <x v="1"/>
    <x v="299"/>
    <n v="71223.460000000006"/>
    <n v="228446.54"/>
    <x v="299"/>
    <n v="21"/>
    <n v="82.91"/>
  </r>
  <r>
    <s v="M1100"/>
    <x v="3"/>
    <x v="3"/>
    <n v="4"/>
    <n v="294953"/>
    <n v="321672"/>
    <n v="109.06"/>
    <d v="2011-05-11T00:00:00"/>
    <x v="2"/>
    <x v="8"/>
    <x v="2"/>
    <s v="Shirt"/>
    <x v="0"/>
    <x v="300"/>
    <n v="122588.4"/>
    <n v="199083.6"/>
    <x v="300"/>
    <n v="99"/>
    <n v="86.43"/>
  </r>
  <r>
    <s v="M1101"/>
    <x v="1"/>
    <x v="1"/>
    <n v="13"/>
    <n v="147814"/>
    <n v="166142"/>
    <n v="112.4"/>
    <d v="2011-05-11T00:00:00"/>
    <x v="2"/>
    <x v="8"/>
    <x v="2"/>
    <s v="Laptop"/>
    <x v="2"/>
    <x v="301"/>
    <n v="72433.53"/>
    <n v="93708.47"/>
    <x v="301"/>
    <n v="85"/>
    <n v="67.92"/>
  </r>
  <r>
    <s v="M1102"/>
    <x v="1"/>
    <x v="1"/>
    <n v="3"/>
    <n v="104227"/>
    <n v="97145"/>
    <n v="93.21"/>
    <d v="2014-11-20T00:00:00"/>
    <x v="3"/>
    <x v="0"/>
    <x v="1"/>
    <s v="Headphones"/>
    <x v="2"/>
    <x v="302"/>
    <n v="28346.01"/>
    <n v="68798.990000000005"/>
    <x v="302"/>
    <n v="39"/>
    <n v="73.41"/>
  </r>
  <r>
    <s v="M1103"/>
    <x v="0"/>
    <x v="0"/>
    <n v="4"/>
    <n v="264286"/>
    <n v="228497"/>
    <n v="86.46"/>
    <d v="2014-11-20T00:00:00"/>
    <x v="3"/>
    <x v="0"/>
    <x v="1"/>
    <s v="Table"/>
    <x v="1"/>
    <x v="303"/>
    <n v="88013.32"/>
    <n v="140483.68"/>
    <x v="303"/>
    <n v="27"/>
    <n v="82.46"/>
  </r>
  <r>
    <s v="M1104"/>
    <x v="2"/>
    <x v="2"/>
    <n v="4"/>
    <n v="378139"/>
    <n v="193512"/>
    <n v="51.17"/>
    <d v="2012-11-15T00:00:00"/>
    <x v="1"/>
    <x v="0"/>
    <x v="1"/>
    <s v="Notebook"/>
    <x v="3"/>
    <x v="304"/>
    <n v="71206.64"/>
    <n v="122305.36"/>
    <x v="304"/>
    <n v="90"/>
    <n v="86.19"/>
  </r>
  <r>
    <s v="M1105"/>
    <x v="1"/>
    <x v="1"/>
    <n v="12"/>
    <n v="459958"/>
    <n v="461915"/>
    <n v="100.43"/>
    <d v="2012-11-15T00:00:00"/>
    <x v="1"/>
    <x v="0"/>
    <x v="1"/>
    <s v="Shirt"/>
    <x v="0"/>
    <x v="305"/>
    <n v="106712.58"/>
    <n v="355202.42"/>
    <x v="305"/>
    <n v="25"/>
    <n v="80.64"/>
  </r>
  <r>
    <s v="M1106"/>
    <x v="1"/>
    <x v="1"/>
    <n v="8"/>
    <n v="325123"/>
    <n v="245006"/>
    <n v="75.36"/>
    <d v="2012-11-15T00:00:00"/>
    <x v="1"/>
    <x v="0"/>
    <x v="1"/>
    <s v="Trousers"/>
    <x v="0"/>
    <x v="306"/>
    <n v="102145.38"/>
    <n v="142860.62"/>
    <x v="306"/>
    <n v="80"/>
    <n v="81.03"/>
  </r>
  <r>
    <s v="M1107"/>
    <x v="3"/>
    <x v="3"/>
    <n v="15"/>
    <n v="462008"/>
    <n v="245067"/>
    <n v="53.04"/>
    <d v="2014-09-12T00:00:00"/>
    <x v="3"/>
    <x v="5"/>
    <x v="5"/>
    <s v="Table"/>
    <x v="1"/>
    <x v="307"/>
    <n v="84468.53"/>
    <n v="160598.47"/>
    <x v="307"/>
    <n v="60"/>
    <n v="70.34"/>
  </r>
  <r>
    <s v="M1108"/>
    <x v="0"/>
    <x v="0"/>
    <n v="15"/>
    <n v="225483"/>
    <n v="242472"/>
    <n v="107.53"/>
    <d v="2014-11-25T00:00:00"/>
    <x v="3"/>
    <x v="0"/>
    <x v="3"/>
    <s v="Rice"/>
    <x v="4"/>
    <x v="308"/>
    <n v="103699.33"/>
    <n v="138772.67000000001"/>
    <x v="308"/>
    <n v="19"/>
    <n v="78.489999999999995"/>
  </r>
  <r>
    <s v="M1109"/>
    <x v="0"/>
    <x v="0"/>
    <n v="8"/>
    <n v="265922"/>
    <n v="167559"/>
    <n v="63.01"/>
    <d v="2014-06-30T00:00:00"/>
    <x v="3"/>
    <x v="1"/>
    <x v="4"/>
    <s v="Sugar"/>
    <x v="4"/>
    <x v="309"/>
    <n v="65411.06"/>
    <n v="102147.94"/>
    <x v="309"/>
    <n v="70"/>
    <n v="93.41"/>
  </r>
  <r>
    <s v="M1110"/>
    <x v="0"/>
    <x v="0"/>
    <n v="3"/>
    <n v="407947"/>
    <n v="239379"/>
    <n v="58.68"/>
    <d v="2011-03-03T00:00:00"/>
    <x v="2"/>
    <x v="10"/>
    <x v="1"/>
    <s v="Tablet"/>
    <x v="2"/>
    <x v="310"/>
    <n v="104196.2"/>
    <n v="135182.79999999999"/>
    <x v="310"/>
    <n v="60"/>
    <n v="77.73"/>
  </r>
  <r>
    <s v="M1111"/>
    <x v="1"/>
    <x v="1"/>
    <n v="9"/>
    <n v="467950"/>
    <n v="444884"/>
    <n v="95.07"/>
    <d v="2013-06-11T00:00:00"/>
    <x v="0"/>
    <x v="1"/>
    <x v="3"/>
    <s v="Mobile"/>
    <x v="2"/>
    <x v="311"/>
    <n v="185409.71"/>
    <n v="259474.29"/>
    <x v="311"/>
    <n v="75"/>
    <n v="92.23"/>
  </r>
  <r>
    <s v="M1112"/>
    <x v="2"/>
    <x v="2"/>
    <n v="11"/>
    <n v="271311"/>
    <n v="238082"/>
    <n v="87.75"/>
    <d v="2013-06-11T00:00:00"/>
    <x v="0"/>
    <x v="1"/>
    <x v="3"/>
    <s v="Pen"/>
    <x v="3"/>
    <x v="312"/>
    <n v="96887.27"/>
    <n v="141194.73000000001"/>
    <x v="312"/>
    <n v="40"/>
    <n v="62.03"/>
  </r>
  <r>
    <s v="M1113"/>
    <x v="0"/>
    <x v="0"/>
    <n v="9"/>
    <n v="160810"/>
    <n v="139829"/>
    <n v="86.95"/>
    <d v="2013-06-11T00:00:00"/>
    <x v="0"/>
    <x v="1"/>
    <x v="3"/>
    <s v="Pen"/>
    <x v="3"/>
    <x v="313"/>
    <n v="56940.18"/>
    <n v="82888.820000000007"/>
    <x v="313"/>
    <n v="32"/>
    <n v="64.180000000000007"/>
  </r>
  <r>
    <s v="M1114"/>
    <x v="2"/>
    <x v="2"/>
    <n v="14"/>
    <n v="105950"/>
    <n v="74448"/>
    <n v="70.27"/>
    <d v="2014-11-21T00:00:00"/>
    <x v="3"/>
    <x v="0"/>
    <x v="5"/>
    <s v="Oil"/>
    <x v="4"/>
    <x v="314"/>
    <n v="25542.99"/>
    <n v="48905.01"/>
    <x v="314"/>
    <n v="43"/>
    <n v="65.84"/>
  </r>
  <r>
    <s v="M1115"/>
    <x v="2"/>
    <x v="2"/>
    <n v="14"/>
    <n v="240909"/>
    <n v="151401"/>
    <n v="62.85"/>
    <d v="2014-11-21T00:00:00"/>
    <x v="3"/>
    <x v="0"/>
    <x v="5"/>
    <s v="Tablet"/>
    <x v="2"/>
    <x v="315"/>
    <n v="39041.42"/>
    <n v="112359.58"/>
    <x v="315"/>
    <n v="18"/>
    <n v="69.2"/>
  </r>
  <r>
    <s v="M1116"/>
    <x v="0"/>
    <x v="0"/>
    <n v="10"/>
    <n v="338654"/>
    <n v="303225"/>
    <n v="89.54"/>
    <d v="2011-09-14T00:00:00"/>
    <x v="2"/>
    <x v="5"/>
    <x v="2"/>
    <s v="Chair"/>
    <x v="1"/>
    <x v="316"/>
    <n v="106164.23"/>
    <n v="197060.77"/>
    <x v="316"/>
    <n v="57"/>
    <n v="65.510000000000005"/>
  </r>
  <r>
    <s v="M1117"/>
    <x v="0"/>
    <x v="0"/>
    <n v="12"/>
    <n v="453433"/>
    <n v="287184"/>
    <n v="63.34"/>
    <d v="2011-09-14T00:00:00"/>
    <x v="2"/>
    <x v="5"/>
    <x v="2"/>
    <s v="Shirt"/>
    <x v="0"/>
    <x v="317"/>
    <n v="139797.91"/>
    <n v="147386.09"/>
    <x v="317"/>
    <n v="41"/>
    <n v="61.61"/>
  </r>
  <r>
    <s v="M1118"/>
    <x v="3"/>
    <x v="3"/>
    <n v="9"/>
    <n v="178687"/>
    <n v="112799"/>
    <n v="63.13"/>
    <d v="2012-12-07T00:00:00"/>
    <x v="1"/>
    <x v="4"/>
    <x v="5"/>
    <s v="Headphones"/>
    <x v="2"/>
    <x v="318"/>
    <n v="48801.97"/>
    <n v="63997.03"/>
    <x v="318"/>
    <n v="50"/>
    <n v="69.489999999999995"/>
  </r>
  <r>
    <s v="M1119"/>
    <x v="0"/>
    <x v="0"/>
    <n v="12"/>
    <n v="295458"/>
    <n v="179029"/>
    <n v="60.59"/>
    <d v="2014-12-08T00:00:00"/>
    <x v="3"/>
    <x v="4"/>
    <x v="4"/>
    <s v="Pen"/>
    <x v="3"/>
    <x v="319"/>
    <n v="79882.149999999994"/>
    <n v="99146.85"/>
    <x v="319"/>
    <n v="15"/>
    <n v="93.39"/>
  </r>
  <r>
    <s v="M1120"/>
    <x v="0"/>
    <x v="0"/>
    <n v="10"/>
    <n v="248010"/>
    <n v="205452"/>
    <n v="82.84"/>
    <d v="2014-10-02T00:00:00"/>
    <x v="3"/>
    <x v="2"/>
    <x v="1"/>
    <s v="Chair"/>
    <x v="1"/>
    <x v="320"/>
    <n v="68635.88"/>
    <n v="136816.12"/>
    <x v="320"/>
    <n v="35"/>
    <n v="70.209999999999994"/>
  </r>
  <r>
    <s v="M1121"/>
    <x v="3"/>
    <x v="3"/>
    <n v="14"/>
    <n v="426483"/>
    <n v="340424"/>
    <n v="79.819999999999993"/>
    <d v="2014-10-02T00:00:00"/>
    <x v="3"/>
    <x v="2"/>
    <x v="1"/>
    <s v="Oil"/>
    <x v="4"/>
    <x v="321"/>
    <n v="109784.26"/>
    <n v="230639.74"/>
    <x v="321"/>
    <n v="35"/>
    <n v="85.64"/>
  </r>
  <r>
    <s v="M1122"/>
    <x v="2"/>
    <x v="2"/>
    <n v="5"/>
    <n v="103343"/>
    <n v="105415"/>
    <n v="102"/>
    <d v="2014-10-02T00:00:00"/>
    <x v="3"/>
    <x v="2"/>
    <x v="1"/>
    <s v="Mobile"/>
    <x v="2"/>
    <x v="322"/>
    <n v="35581.4"/>
    <n v="69833.600000000006"/>
    <x v="322"/>
    <n v="98"/>
    <n v="90.7"/>
  </r>
  <r>
    <s v="M1123"/>
    <x v="3"/>
    <x v="3"/>
    <n v="3"/>
    <n v="497897"/>
    <n v="593564"/>
    <n v="119.21"/>
    <d v="2014-12-29T00:00:00"/>
    <x v="3"/>
    <x v="4"/>
    <x v="4"/>
    <s v="Oil"/>
    <x v="4"/>
    <x v="323"/>
    <n v="278271.88"/>
    <n v="315292.12"/>
    <x v="323"/>
    <n v="40"/>
    <n v="74.69"/>
  </r>
  <r>
    <s v="M1124"/>
    <x v="0"/>
    <x v="0"/>
    <n v="5"/>
    <n v="473110"/>
    <n v="383264"/>
    <n v="81.010000000000005"/>
    <d v="2014-12-29T00:00:00"/>
    <x v="3"/>
    <x v="4"/>
    <x v="4"/>
    <s v="Laptop"/>
    <x v="2"/>
    <x v="324"/>
    <n v="85704.61"/>
    <n v="297559.39"/>
    <x v="324"/>
    <n v="76"/>
    <n v="74.459999999999994"/>
  </r>
  <r>
    <s v="M1125"/>
    <x v="3"/>
    <x v="3"/>
    <n v="10"/>
    <n v="492114"/>
    <n v="290570"/>
    <n v="59.05"/>
    <d v="2014-12-29T00:00:00"/>
    <x v="3"/>
    <x v="4"/>
    <x v="4"/>
    <s v="Pen"/>
    <x v="3"/>
    <x v="325"/>
    <n v="101226.36"/>
    <n v="189343.64"/>
    <x v="325"/>
    <n v="60"/>
    <n v="62.62"/>
  </r>
  <r>
    <s v="M1126"/>
    <x v="0"/>
    <x v="0"/>
    <n v="9"/>
    <n v="447311"/>
    <n v="292183"/>
    <n v="65.319999999999993"/>
    <d v="2014-12-29T00:00:00"/>
    <x v="3"/>
    <x v="4"/>
    <x v="4"/>
    <s v="Jacket"/>
    <x v="0"/>
    <x v="326"/>
    <n v="123214.37"/>
    <n v="168968.63"/>
    <x v="326"/>
    <n v="60"/>
    <n v="84.53"/>
  </r>
  <r>
    <s v="M1127"/>
    <x v="3"/>
    <x v="3"/>
    <n v="8"/>
    <n v="337375"/>
    <n v="239978"/>
    <n v="71.13"/>
    <d v="2013-11-04T00:00:00"/>
    <x v="0"/>
    <x v="0"/>
    <x v="4"/>
    <s v="Shirt"/>
    <x v="0"/>
    <x v="327"/>
    <n v="52059.29"/>
    <n v="187918.71"/>
    <x v="327"/>
    <n v="84"/>
    <n v="63.81"/>
  </r>
  <r>
    <s v="M1128"/>
    <x v="0"/>
    <x v="0"/>
    <n v="5"/>
    <n v="335702"/>
    <n v="290024"/>
    <n v="86.39"/>
    <d v="2012-09-18T00:00:00"/>
    <x v="1"/>
    <x v="5"/>
    <x v="3"/>
    <s v="Cabinet"/>
    <x v="1"/>
    <x v="328"/>
    <n v="134507.03"/>
    <n v="155516.97"/>
    <x v="328"/>
    <n v="36"/>
    <n v="75.819999999999993"/>
  </r>
  <r>
    <s v="M1129"/>
    <x v="1"/>
    <x v="1"/>
    <n v="7"/>
    <n v="162869"/>
    <n v="93285"/>
    <n v="57.28"/>
    <d v="2012-09-18T00:00:00"/>
    <x v="1"/>
    <x v="5"/>
    <x v="3"/>
    <s v="Jacket"/>
    <x v="0"/>
    <x v="329"/>
    <n v="23515.66"/>
    <n v="69769.34"/>
    <x v="329"/>
    <n v="15"/>
    <n v="67.53"/>
  </r>
  <r>
    <s v="M1130"/>
    <x v="3"/>
    <x v="3"/>
    <n v="5"/>
    <n v="147821"/>
    <n v="167122"/>
    <n v="113.06"/>
    <d v="2012-09-18T00:00:00"/>
    <x v="1"/>
    <x v="5"/>
    <x v="3"/>
    <s v="Jacket"/>
    <x v="0"/>
    <x v="330"/>
    <n v="63694.65"/>
    <n v="103427.35"/>
    <x v="330"/>
    <n v="48"/>
    <n v="69.11"/>
  </r>
  <r>
    <s v="M1131"/>
    <x v="2"/>
    <x v="2"/>
    <n v="3"/>
    <n v="312017"/>
    <n v="274549"/>
    <n v="87.99"/>
    <d v="2014-07-21T00:00:00"/>
    <x v="3"/>
    <x v="7"/>
    <x v="4"/>
    <s v="Notebook"/>
    <x v="3"/>
    <x v="331"/>
    <n v="129472.48"/>
    <n v="145076.51999999999"/>
    <x v="331"/>
    <n v="27"/>
    <n v="64.25"/>
  </r>
  <r>
    <s v="M1132"/>
    <x v="0"/>
    <x v="0"/>
    <n v="15"/>
    <n v="216543"/>
    <n v="142537"/>
    <n v="65.819999999999993"/>
    <d v="2014-07-21T00:00:00"/>
    <x v="3"/>
    <x v="7"/>
    <x v="4"/>
    <s v="Dress"/>
    <x v="0"/>
    <x v="332"/>
    <n v="55351.12"/>
    <n v="87185.88"/>
    <x v="332"/>
    <n v="92"/>
    <n v="62.94"/>
  </r>
  <r>
    <s v="M1133"/>
    <x v="3"/>
    <x v="3"/>
    <n v="4"/>
    <n v="111429"/>
    <n v="64164"/>
    <n v="57.58"/>
    <d v="2012-09-10T00:00:00"/>
    <x v="1"/>
    <x v="5"/>
    <x v="4"/>
    <s v="Dress"/>
    <x v="0"/>
    <x v="333"/>
    <n v="16503.650000000001"/>
    <n v="47660.35"/>
    <x v="333"/>
    <n v="52"/>
    <n v="64.290000000000006"/>
  </r>
  <r>
    <s v="M1134"/>
    <x v="1"/>
    <x v="1"/>
    <n v="3"/>
    <n v="188074"/>
    <n v="207586"/>
    <n v="110.37"/>
    <d v="2014-12-02T00:00:00"/>
    <x v="3"/>
    <x v="4"/>
    <x v="3"/>
    <s v="Sugar"/>
    <x v="4"/>
    <x v="334"/>
    <n v="101956.97"/>
    <n v="105629.03"/>
    <x v="334"/>
    <n v="32"/>
    <n v="72.39"/>
  </r>
  <r>
    <s v="M1135"/>
    <x v="2"/>
    <x v="2"/>
    <n v="7"/>
    <n v="246724"/>
    <n v="240281"/>
    <n v="97.39"/>
    <d v="2014-12-02T00:00:00"/>
    <x v="3"/>
    <x v="4"/>
    <x v="3"/>
    <s v="Shirt"/>
    <x v="0"/>
    <x v="335"/>
    <n v="75873.06"/>
    <n v="164407.94"/>
    <x v="335"/>
    <n v="92"/>
    <n v="70.33"/>
  </r>
  <r>
    <s v="M1136"/>
    <x v="1"/>
    <x v="1"/>
    <n v="11"/>
    <n v="351150"/>
    <n v="191560"/>
    <n v="54.55"/>
    <d v="2014-12-02T00:00:00"/>
    <x v="3"/>
    <x v="4"/>
    <x v="3"/>
    <s v="Tablet"/>
    <x v="2"/>
    <x v="336"/>
    <n v="73768.88"/>
    <n v="117791.12"/>
    <x v="336"/>
    <n v="92"/>
    <n v="90.96"/>
  </r>
  <r>
    <s v="M1137"/>
    <x v="2"/>
    <x v="2"/>
    <n v="13"/>
    <n v="385032"/>
    <n v="202755"/>
    <n v="52.66"/>
    <d v="2014-12-02T00:00:00"/>
    <x v="3"/>
    <x v="4"/>
    <x v="3"/>
    <s v="Oil"/>
    <x v="4"/>
    <x v="337"/>
    <n v="72199.97"/>
    <n v="130555.03"/>
    <x v="337"/>
    <n v="54"/>
    <n v="91.94"/>
  </r>
  <r>
    <s v="M1138"/>
    <x v="3"/>
    <x v="3"/>
    <n v="9"/>
    <n v="241786"/>
    <n v="168030"/>
    <n v="69.5"/>
    <d v="2014-12-02T00:00:00"/>
    <x v="3"/>
    <x v="4"/>
    <x v="3"/>
    <s v="Tablet"/>
    <x v="2"/>
    <x v="338"/>
    <n v="53914.96"/>
    <n v="114115.04"/>
    <x v="338"/>
    <n v="45"/>
    <n v="62.05"/>
  </r>
  <r>
    <s v="M1139"/>
    <x v="1"/>
    <x v="1"/>
    <n v="11"/>
    <n v="287397"/>
    <n v="344721"/>
    <n v="119.95"/>
    <d v="2012-07-03T00:00:00"/>
    <x v="1"/>
    <x v="7"/>
    <x v="3"/>
    <s v="Notebook"/>
    <x v="3"/>
    <x v="339"/>
    <n v="71635.11"/>
    <n v="273085.89"/>
    <x v="339"/>
    <n v="94"/>
    <n v="68.44"/>
  </r>
  <r>
    <s v="M1140"/>
    <x v="0"/>
    <x v="0"/>
    <n v="15"/>
    <n v="215034"/>
    <n v="209339"/>
    <n v="97.35"/>
    <d v="2012-07-03T00:00:00"/>
    <x v="1"/>
    <x v="7"/>
    <x v="3"/>
    <s v="Table"/>
    <x v="1"/>
    <x v="340"/>
    <n v="93610.1"/>
    <n v="115728.9"/>
    <x v="340"/>
    <n v="99"/>
    <n v="72.56"/>
  </r>
  <r>
    <s v="M1141"/>
    <x v="0"/>
    <x v="0"/>
    <n v="14"/>
    <n v="467295"/>
    <n v="418029"/>
    <n v="89.46"/>
    <d v="2013-03-21T00:00:00"/>
    <x v="0"/>
    <x v="10"/>
    <x v="1"/>
    <s v="Notebook"/>
    <x v="3"/>
    <x v="341"/>
    <n v="138395.75"/>
    <n v="279633.25"/>
    <x v="341"/>
    <n v="73"/>
    <n v="78.97"/>
  </r>
  <r>
    <s v="M1142"/>
    <x v="2"/>
    <x v="2"/>
    <n v="10"/>
    <n v="119903"/>
    <n v="71781"/>
    <n v="59.87"/>
    <d v="2013-03-21T00:00:00"/>
    <x v="0"/>
    <x v="10"/>
    <x v="1"/>
    <s v="Mobile"/>
    <x v="2"/>
    <x v="342"/>
    <n v="22934.11"/>
    <n v="48846.89"/>
    <x v="342"/>
    <n v="71"/>
    <n v="60.02"/>
  </r>
  <r>
    <s v="M1143"/>
    <x v="2"/>
    <x v="2"/>
    <n v="15"/>
    <n v="168414"/>
    <n v="128870"/>
    <n v="76.52"/>
    <d v="2013-03-21T00:00:00"/>
    <x v="0"/>
    <x v="10"/>
    <x v="1"/>
    <s v="Jacket"/>
    <x v="0"/>
    <x v="343"/>
    <n v="62132.51"/>
    <n v="66737.490000000005"/>
    <x v="343"/>
    <n v="100"/>
    <n v="92.1"/>
  </r>
  <r>
    <s v="M1144"/>
    <x v="0"/>
    <x v="0"/>
    <n v="11"/>
    <n v="291307"/>
    <n v="164666"/>
    <n v="56.53"/>
    <d v="2013-03-21T00:00:00"/>
    <x v="0"/>
    <x v="10"/>
    <x v="1"/>
    <s v="Cabinet"/>
    <x v="1"/>
    <x v="344"/>
    <n v="53383.89"/>
    <n v="111282.11"/>
    <x v="344"/>
    <n v="51"/>
    <n v="64.78"/>
  </r>
  <r>
    <s v="M1145"/>
    <x v="2"/>
    <x v="2"/>
    <n v="14"/>
    <n v="329044"/>
    <n v="372098"/>
    <n v="113.08"/>
    <d v="2011-01-10T00:00:00"/>
    <x v="2"/>
    <x v="6"/>
    <x v="4"/>
    <s v="Oil"/>
    <x v="4"/>
    <x v="345"/>
    <n v="166602.85999999999"/>
    <n v="205495.14"/>
    <x v="345"/>
    <n v="98"/>
    <n v="91.14"/>
  </r>
  <r>
    <s v="M1146"/>
    <x v="3"/>
    <x v="3"/>
    <n v="6"/>
    <n v="448930"/>
    <n v="533244"/>
    <n v="118.78"/>
    <d v="2011-01-10T00:00:00"/>
    <x v="2"/>
    <x v="6"/>
    <x v="4"/>
    <s v="Dress"/>
    <x v="0"/>
    <x v="346"/>
    <n v="217538.51"/>
    <n v="315705.49"/>
    <x v="346"/>
    <n v="26"/>
    <n v="66.22"/>
  </r>
  <r>
    <s v="M1147"/>
    <x v="0"/>
    <x v="0"/>
    <n v="14"/>
    <n v="400330"/>
    <n v="405476"/>
    <n v="101.29"/>
    <d v="2011-08-08T00:00:00"/>
    <x v="2"/>
    <x v="9"/>
    <x v="4"/>
    <s v="Pen"/>
    <x v="3"/>
    <x v="347"/>
    <n v="180589.07"/>
    <n v="224886.93"/>
    <x v="347"/>
    <n v="88"/>
    <n v="67.73"/>
  </r>
  <r>
    <s v="M1148"/>
    <x v="0"/>
    <x v="0"/>
    <n v="10"/>
    <n v="173737"/>
    <n v="130274"/>
    <n v="74.98"/>
    <d v="2011-08-08T00:00:00"/>
    <x v="2"/>
    <x v="9"/>
    <x v="4"/>
    <s v="Mobile"/>
    <x v="2"/>
    <x v="348"/>
    <n v="51582.9"/>
    <n v="78691.100000000006"/>
    <x v="348"/>
    <n v="91"/>
    <n v="90.99"/>
  </r>
  <r>
    <s v="M1149"/>
    <x v="0"/>
    <x v="0"/>
    <n v="14"/>
    <n v="451285"/>
    <n v="401671"/>
    <n v="89.01"/>
    <d v="2011-08-08T00:00:00"/>
    <x v="2"/>
    <x v="9"/>
    <x v="4"/>
    <s v="Rice"/>
    <x v="4"/>
    <x v="349"/>
    <n v="168877.06"/>
    <n v="232793.94"/>
    <x v="349"/>
    <n v="18"/>
    <n v="72.27"/>
  </r>
  <r>
    <s v="M1150"/>
    <x v="0"/>
    <x v="0"/>
    <n v="14"/>
    <n v="100671"/>
    <n v="56645"/>
    <n v="56.27"/>
    <d v="2011-08-08T00:00:00"/>
    <x v="2"/>
    <x v="9"/>
    <x v="4"/>
    <s v="Sugar"/>
    <x v="4"/>
    <x v="350"/>
    <n v="15873.33"/>
    <n v="40771.67"/>
    <x v="350"/>
    <n v="62"/>
    <n v="77.260000000000005"/>
  </r>
  <r>
    <s v="M1151"/>
    <x v="1"/>
    <x v="1"/>
    <n v="8"/>
    <n v="386273"/>
    <n v="389926"/>
    <n v="100.95"/>
    <d v="2013-07-15T00:00:00"/>
    <x v="0"/>
    <x v="7"/>
    <x v="4"/>
    <s v="Headphones"/>
    <x v="2"/>
    <x v="351"/>
    <n v="102699.1"/>
    <n v="287226.90000000002"/>
    <x v="351"/>
    <n v="97"/>
    <n v="67.900000000000006"/>
  </r>
  <r>
    <s v="M1152"/>
    <x v="1"/>
    <x v="1"/>
    <n v="4"/>
    <n v="117517"/>
    <n v="97412"/>
    <n v="82.89"/>
    <d v="2013-07-17T00:00:00"/>
    <x v="0"/>
    <x v="7"/>
    <x v="2"/>
    <s v="Tablet"/>
    <x v="2"/>
    <x v="352"/>
    <n v="41074.910000000003"/>
    <n v="56337.09"/>
    <x v="352"/>
    <n v="53"/>
    <n v="65.95"/>
  </r>
  <r>
    <s v="M1153"/>
    <x v="1"/>
    <x v="1"/>
    <n v="5"/>
    <n v="483770"/>
    <n v="281207"/>
    <n v="58.13"/>
    <d v="2013-07-17T00:00:00"/>
    <x v="0"/>
    <x v="7"/>
    <x v="2"/>
    <s v="Pen"/>
    <x v="3"/>
    <x v="353"/>
    <n v="112093.28"/>
    <n v="169113.72"/>
    <x v="353"/>
    <n v="71"/>
    <n v="84.66"/>
  </r>
  <r>
    <s v="M1154"/>
    <x v="1"/>
    <x v="1"/>
    <n v="13"/>
    <n v="186506"/>
    <n v="172855"/>
    <n v="92.68"/>
    <d v="2013-07-17T00:00:00"/>
    <x v="0"/>
    <x v="7"/>
    <x v="2"/>
    <s v="Wheat"/>
    <x v="4"/>
    <x v="354"/>
    <n v="83650.289999999994"/>
    <n v="89204.71"/>
    <x v="354"/>
    <n v="34"/>
    <n v="74.319999999999993"/>
  </r>
  <r>
    <s v="M1155"/>
    <x v="3"/>
    <x v="3"/>
    <n v="13"/>
    <n v="247599"/>
    <n v="201760"/>
    <n v="81.489999999999995"/>
    <d v="2011-03-15T00:00:00"/>
    <x v="2"/>
    <x v="10"/>
    <x v="3"/>
    <s v="Shirt"/>
    <x v="0"/>
    <x v="355"/>
    <n v="97875.67"/>
    <n v="103884.33"/>
    <x v="355"/>
    <n v="72"/>
    <n v="65.38"/>
  </r>
  <r>
    <s v="M1156"/>
    <x v="3"/>
    <x v="3"/>
    <n v="3"/>
    <n v="324188"/>
    <n v="185065"/>
    <n v="57.09"/>
    <d v="2011-03-15T00:00:00"/>
    <x v="2"/>
    <x v="10"/>
    <x v="3"/>
    <s v="Cabinet"/>
    <x v="1"/>
    <x v="356"/>
    <n v="81446.649999999994"/>
    <n v="103618.35"/>
    <x v="356"/>
    <n v="31"/>
    <n v="82.34"/>
  </r>
  <r>
    <s v="M1157"/>
    <x v="0"/>
    <x v="0"/>
    <n v="10"/>
    <n v="160559"/>
    <n v="120695"/>
    <n v="75.17"/>
    <d v="2011-03-15T00:00:00"/>
    <x v="2"/>
    <x v="10"/>
    <x v="3"/>
    <s v="Sugar"/>
    <x v="4"/>
    <x v="357"/>
    <n v="42638.04"/>
    <n v="78056.960000000006"/>
    <x v="357"/>
    <n v="21"/>
    <n v="82.47"/>
  </r>
  <r>
    <s v="M1158"/>
    <x v="1"/>
    <x v="1"/>
    <n v="5"/>
    <n v="294521"/>
    <n v="247253"/>
    <n v="83.95"/>
    <d v="2011-03-15T00:00:00"/>
    <x v="2"/>
    <x v="10"/>
    <x v="3"/>
    <s v="Table"/>
    <x v="1"/>
    <x v="358"/>
    <n v="90560.72"/>
    <n v="156692.28"/>
    <x v="358"/>
    <n v="69"/>
    <n v="69.22"/>
  </r>
  <r>
    <s v="M1159"/>
    <x v="3"/>
    <x v="3"/>
    <n v="12"/>
    <n v="132316"/>
    <n v="85966"/>
    <n v="64.97"/>
    <d v="2011-03-15T00:00:00"/>
    <x v="2"/>
    <x v="10"/>
    <x v="3"/>
    <s v="Laptop"/>
    <x v="2"/>
    <x v="359"/>
    <n v="25751.77"/>
    <n v="60214.23"/>
    <x v="359"/>
    <n v="62"/>
    <n v="93.97"/>
  </r>
  <r>
    <s v="M1160"/>
    <x v="2"/>
    <x v="2"/>
    <n v="11"/>
    <n v="131973"/>
    <n v="116724"/>
    <n v="88.45"/>
    <d v="2011-05-23T00:00:00"/>
    <x v="2"/>
    <x v="8"/>
    <x v="4"/>
    <s v="Stapler"/>
    <x v="3"/>
    <x v="360"/>
    <n v="24548.42"/>
    <n v="92175.58"/>
    <x v="360"/>
    <n v="70"/>
    <n v="80.05"/>
  </r>
  <r>
    <s v="M1161"/>
    <x v="2"/>
    <x v="2"/>
    <n v="10"/>
    <n v="256684"/>
    <n v="149039"/>
    <n v="58.06"/>
    <d v="2011-05-23T00:00:00"/>
    <x v="2"/>
    <x v="8"/>
    <x v="4"/>
    <s v="Rice"/>
    <x v="4"/>
    <x v="361"/>
    <n v="52069.69"/>
    <n v="96969.31"/>
    <x v="361"/>
    <n v="83"/>
    <n v="83.71"/>
  </r>
  <r>
    <s v="M1162"/>
    <x v="2"/>
    <x v="2"/>
    <n v="4"/>
    <n v="496984"/>
    <n v="483918"/>
    <n v="97.37"/>
    <d v="2011-05-23T00:00:00"/>
    <x v="2"/>
    <x v="8"/>
    <x v="4"/>
    <s v="Trousers"/>
    <x v="0"/>
    <x v="362"/>
    <n v="100824.57"/>
    <n v="383093.43"/>
    <x v="362"/>
    <n v="26"/>
    <n v="61.49"/>
  </r>
  <r>
    <s v="M1163"/>
    <x v="0"/>
    <x v="0"/>
    <n v="13"/>
    <n v="328271"/>
    <n v="217066"/>
    <n v="66.12"/>
    <d v="2013-04-29T00:00:00"/>
    <x v="0"/>
    <x v="3"/>
    <x v="4"/>
    <s v="Jacket"/>
    <x v="0"/>
    <x v="363"/>
    <n v="87710.98"/>
    <n v="129355.02"/>
    <x v="363"/>
    <n v="18"/>
    <n v="63.05"/>
  </r>
  <r>
    <s v="M1164"/>
    <x v="1"/>
    <x v="1"/>
    <n v="11"/>
    <n v="270984"/>
    <n v="207896"/>
    <n v="76.72"/>
    <d v="2013-04-29T00:00:00"/>
    <x v="0"/>
    <x v="3"/>
    <x v="4"/>
    <s v="Stapler"/>
    <x v="3"/>
    <x v="364"/>
    <n v="46745.71"/>
    <n v="161150.29"/>
    <x v="364"/>
    <n v="99"/>
    <n v="81.81"/>
  </r>
  <r>
    <s v="M1165"/>
    <x v="1"/>
    <x v="1"/>
    <n v="4"/>
    <n v="317287"/>
    <n v="197870"/>
    <n v="62.36"/>
    <d v="2013-09-12T00:00:00"/>
    <x v="0"/>
    <x v="5"/>
    <x v="1"/>
    <s v="Shirt"/>
    <x v="0"/>
    <x v="365"/>
    <n v="44030.34"/>
    <n v="153839.66"/>
    <x v="365"/>
    <n v="22"/>
    <n v="87.5"/>
  </r>
  <r>
    <s v="M1166"/>
    <x v="3"/>
    <x v="3"/>
    <n v="9"/>
    <n v="238483"/>
    <n v="219653"/>
    <n v="92.1"/>
    <d v="2013-09-12T00:00:00"/>
    <x v="0"/>
    <x v="5"/>
    <x v="1"/>
    <s v="Sugar"/>
    <x v="4"/>
    <x v="366"/>
    <n v="107357.67"/>
    <n v="112295.33"/>
    <x v="366"/>
    <n v="28"/>
    <n v="81.64"/>
  </r>
  <r>
    <s v="M1167"/>
    <x v="1"/>
    <x v="1"/>
    <n v="3"/>
    <n v="307509"/>
    <n v="240653"/>
    <n v="78.260000000000005"/>
    <d v="2014-11-15T00:00:00"/>
    <x v="3"/>
    <x v="0"/>
    <x v="0"/>
    <s v="Shirt"/>
    <x v="0"/>
    <x v="367"/>
    <n v="66486.42"/>
    <n v="174166.58"/>
    <x v="367"/>
    <n v="57"/>
    <n v="60.71"/>
  </r>
  <r>
    <s v="M1168"/>
    <x v="3"/>
    <x v="3"/>
    <n v="7"/>
    <n v="246982"/>
    <n v="252366"/>
    <n v="102.18"/>
    <d v="2014-11-15T00:00:00"/>
    <x v="3"/>
    <x v="0"/>
    <x v="0"/>
    <s v="Mobile"/>
    <x v="2"/>
    <x v="368"/>
    <n v="116008.7"/>
    <n v="136357.29999999999"/>
    <x v="368"/>
    <n v="66"/>
    <n v="87.09"/>
  </r>
  <r>
    <s v="M1169"/>
    <x v="3"/>
    <x v="3"/>
    <n v="7"/>
    <n v="482100"/>
    <n v="459558"/>
    <n v="95.32"/>
    <d v="2014-08-19T00:00:00"/>
    <x v="3"/>
    <x v="9"/>
    <x v="3"/>
    <s v="Pen"/>
    <x v="3"/>
    <x v="369"/>
    <n v="203868.79"/>
    <n v="255689.21"/>
    <x v="369"/>
    <n v="62"/>
    <n v="85.93"/>
  </r>
  <r>
    <s v="M1170"/>
    <x v="3"/>
    <x v="3"/>
    <n v="3"/>
    <n v="370149"/>
    <n v="392558"/>
    <n v="106.05"/>
    <d v="2014-08-19T00:00:00"/>
    <x v="3"/>
    <x v="9"/>
    <x v="3"/>
    <s v="Shirt"/>
    <x v="0"/>
    <x v="370"/>
    <n v="159638.84"/>
    <n v="232919.16"/>
    <x v="370"/>
    <n v="27"/>
    <n v="87.32"/>
  </r>
  <r>
    <s v="M1171"/>
    <x v="0"/>
    <x v="0"/>
    <n v="5"/>
    <n v="201063"/>
    <n v="153150"/>
    <n v="76.17"/>
    <d v="2014-08-19T00:00:00"/>
    <x v="3"/>
    <x v="9"/>
    <x v="3"/>
    <s v="Mobile"/>
    <x v="2"/>
    <x v="371"/>
    <n v="75055.55"/>
    <n v="78094.45"/>
    <x v="371"/>
    <n v="56"/>
    <n v="84.66"/>
  </r>
  <r>
    <s v="M1172"/>
    <x v="3"/>
    <x v="3"/>
    <n v="8"/>
    <n v="343384"/>
    <n v="304107"/>
    <n v="88.56"/>
    <d v="2014-08-19T00:00:00"/>
    <x v="3"/>
    <x v="9"/>
    <x v="3"/>
    <s v="Rice"/>
    <x v="4"/>
    <x v="372"/>
    <n v="89908.53"/>
    <n v="214198.47"/>
    <x v="372"/>
    <n v="72"/>
    <n v="80.790000000000006"/>
  </r>
  <r>
    <s v="M1173"/>
    <x v="2"/>
    <x v="2"/>
    <n v="10"/>
    <n v="407694"/>
    <n v="387221"/>
    <n v="94.98"/>
    <d v="2014-08-19T00:00:00"/>
    <x v="3"/>
    <x v="9"/>
    <x v="3"/>
    <s v="Table"/>
    <x v="1"/>
    <x v="373"/>
    <n v="96303.360000000001"/>
    <n v="290917.64"/>
    <x v="373"/>
    <n v="98"/>
    <n v="63.16"/>
  </r>
  <r>
    <s v="M1174"/>
    <x v="0"/>
    <x v="0"/>
    <n v="9"/>
    <n v="126031"/>
    <n v="84367"/>
    <n v="66.94"/>
    <d v="2011-12-26T00:00:00"/>
    <x v="2"/>
    <x v="4"/>
    <x v="4"/>
    <s v="Notebook"/>
    <x v="3"/>
    <x v="374"/>
    <n v="20489.93"/>
    <n v="63877.07"/>
    <x v="374"/>
    <n v="96"/>
    <n v="67.239999999999995"/>
  </r>
  <r>
    <s v="M1175"/>
    <x v="1"/>
    <x v="1"/>
    <n v="11"/>
    <n v="110513"/>
    <n v="56422"/>
    <n v="51.05"/>
    <d v="2012-11-29T00:00:00"/>
    <x v="1"/>
    <x v="0"/>
    <x v="1"/>
    <s v="Wheat"/>
    <x v="4"/>
    <x v="375"/>
    <n v="17253.2"/>
    <n v="39168.800000000003"/>
    <x v="375"/>
    <n v="11"/>
    <n v="67.83"/>
  </r>
  <r>
    <s v="M1176"/>
    <x v="3"/>
    <x v="3"/>
    <n v="14"/>
    <n v="471913"/>
    <n v="380333"/>
    <n v="80.59"/>
    <d v="2012-11-29T00:00:00"/>
    <x v="1"/>
    <x v="0"/>
    <x v="1"/>
    <s v="Sugar"/>
    <x v="4"/>
    <x v="376"/>
    <n v="93000.6"/>
    <n v="287332.40000000002"/>
    <x v="376"/>
    <n v="37"/>
    <n v="76.33"/>
  </r>
  <r>
    <s v="M1177"/>
    <x v="1"/>
    <x v="1"/>
    <n v="12"/>
    <n v="153641"/>
    <n v="77783"/>
    <n v="50.63"/>
    <d v="2012-11-29T00:00:00"/>
    <x v="1"/>
    <x v="0"/>
    <x v="1"/>
    <s v="Marker"/>
    <x v="3"/>
    <x v="377"/>
    <n v="25789.95"/>
    <n v="51993.05"/>
    <x v="377"/>
    <n v="46"/>
    <n v="70.45"/>
  </r>
  <r>
    <s v="M1178"/>
    <x v="0"/>
    <x v="0"/>
    <n v="10"/>
    <n v="133469"/>
    <n v="110811"/>
    <n v="83.02"/>
    <d v="2012-11-29T00:00:00"/>
    <x v="1"/>
    <x v="0"/>
    <x v="1"/>
    <s v="Sofa"/>
    <x v="1"/>
    <x v="378"/>
    <n v="26766.68"/>
    <n v="84044.32"/>
    <x v="378"/>
    <n v="93"/>
    <n v="70.459999999999994"/>
  </r>
  <r>
    <s v="M1179"/>
    <x v="2"/>
    <x v="2"/>
    <n v="11"/>
    <n v="225987"/>
    <n v="127876"/>
    <n v="56.59"/>
    <d v="2014-09-16T00:00:00"/>
    <x v="3"/>
    <x v="5"/>
    <x v="3"/>
    <s v="Stapler"/>
    <x v="3"/>
    <x v="379"/>
    <n v="38598.21"/>
    <n v="89277.79"/>
    <x v="379"/>
    <n v="13"/>
    <n v="82.94"/>
  </r>
  <r>
    <s v="M1180"/>
    <x v="3"/>
    <x v="3"/>
    <n v="7"/>
    <n v="319448"/>
    <n v="265787"/>
    <n v="83.2"/>
    <d v="2014-05-20T00:00:00"/>
    <x v="3"/>
    <x v="8"/>
    <x v="3"/>
    <s v="Rice"/>
    <x v="4"/>
    <x v="380"/>
    <n v="86405.46"/>
    <n v="179381.54"/>
    <x v="380"/>
    <n v="34"/>
    <n v="72.010000000000005"/>
  </r>
  <r>
    <s v="M1181"/>
    <x v="2"/>
    <x v="2"/>
    <n v="13"/>
    <n v="380302"/>
    <n v="439573"/>
    <n v="115.59"/>
    <d v="2014-12-18T00:00:00"/>
    <x v="3"/>
    <x v="4"/>
    <x v="1"/>
    <s v="Sofa"/>
    <x v="1"/>
    <x v="381"/>
    <n v="108299.46"/>
    <n v="331273.53999999998"/>
    <x v="381"/>
    <n v="81"/>
    <n v="66.34"/>
  </r>
  <r>
    <s v="M1182"/>
    <x v="0"/>
    <x v="0"/>
    <n v="10"/>
    <n v="167079"/>
    <n v="180652"/>
    <n v="108.12"/>
    <d v="2014-12-18T00:00:00"/>
    <x v="3"/>
    <x v="4"/>
    <x v="1"/>
    <s v="Table"/>
    <x v="1"/>
    <x v="382"/>
    <n v="39006.92"/>
    <n v="141645.07999999999"/>
    <x v="382"/>
    <n v="93"/>
    <n v="63.13"/>
  </r>
  <r>
    <s v="M1183"/>
    <x v="3"/>
    <x v="3"/>
    <n v="6"/>
    <n v="490180"/>
    <n v="406091"/>
    <n v="82.85"/>
    <d v="2013-12-12T00:00:00"/>
    <x v="0"/>
    <x v="4"/>
    <x v="1"/>
    <s v="Oil"/>
    <x v="4"/>
    <x v="383"/>
    <n v="157764.43"/>
    <n v="248326.57"/>
    <x v="383"/>
    <n v="69"/>
    <n v="89.79"/>
  </r>
  <r>
    <s v="M1184"/>
    <x v="1"/>
    <x v="1"/>
    <n v="3"/>
    <n v="432606"/>
    <n v="253640"/>
    <n v="58.63"/>
    <d v="2013-12-12T00:00:00"/>
    <x v="0"/>
    <x v="4"/>
    <x v="1"/>
    <s v="Wheat"/>
    <x v="4"/>
    <x v="384"/>
    <n v="88737.68"/>
    <n v="164902.32"/>
    <x v="384"/>
    <n v="58"/>
    <n v="78.540000000000006"/>
  </r>
  <r>
    <s v="M1185"/>
    <x v="1"/>
    <x v="1"/>
    <n v="3"/>
    <n v="179051"/>
    <n v="107529"/>
    <n v="60.05"/>
    <d v="2013-12-12T00:00:00"/>
    <x v="0"/>
    <x v="4"/>
    <x v="1"/>
    <s v="Jacket"/>
    <x v="0"/>
    <x v="385"/>
    <n v="40564.5"/>
    <n v="66964.5"/>
    <x v="385"/>
    <n v="68"/>
    <n v="65.010000000000005"/>
  </r>
  <r>
    <s v="M1186"/>
    <x v="2"/>
    <x v="2"/>
    <n v="15"/>
    <n v="142368"/>
    <n v="135092"/>
    <n v="94.89"/>
    <d v="2014-09-25T00:00:00"/>
    <x v="3"/>
    <x v="5"/>
    <x v="1"/>
    <s v="Table"/>
    <x v="1"/>
    <x v="386"/>
    <n v="54844.08"/>
    <n v="80247.92"/>
    <x v="386"/>
    <n v="67"/>
    <n v="69.569999999999993"/>
  </r>
  <r>
    <s v="M1187"/>
    <x v="2"/>
    <x v="2"/>
    <n v="12"/>
    <n v="183065"/>
    <n v="155701"/>
    <n v="85.05"/>
    <d v="2014-09-25T00:00:00"/>
    <x v="3"/>
    <x v="5"/>
    <x v="1"/>
    <s v="Mobile"/>
    <x v="2"/>
    <x v="387"/>
    <n v="49147.97"/>
    <n v="106553.03"/>
    <x v="387"/>
    <n v="61"/>
    <n v="75.02"/>
  </r>
  <r>
    <s v="M1188"/>
    <x v="1"/>
    <x v="1"/>
    <n v="9"/>
    <n v="102447"/>
    <n v="56167"/>
    <n v="54.83"/>
    <d v="2012-10-04T00:00:00"/>
    <x v="1"/>
    <x v="2"/>
    <x v="1"/>
    <s v="Notebook"/>
    <x v="3"/>
    <x v="388"/>
    <n v="15771.82"/>
    <n v="40395.18"/>
    <x v="388"/>
    <n v="51"/>
    <n v="86.49"/>
  </r>
  <r>
    <s v="M1189"/>
    <x v="2"/>
    <x v="2"/>
    <n v="3"/>
    <n v="454810"/>
    <n v="229567"/>
    <n v="50.48"/>
    <d v="2013-08-16T00:00:00"/>
    <x v="0"/>
    <x v="9"/>
    <x v="5"/>
    <s v="Trousers"/>
    <x v="0"/>
    <x v="389"/>
    <n v="67020.38"/>
    <n v="162546.62"/>
    <x v="389"/>
    <n v="26"/>
    <n v="63.59"/>
  </r>
  <r>
    <s v="M1190"/>
    <x v="3"/>
    <x v="3"/>
    <n v="5"/>
    <n v="134229"/>
    <n v="73106"/>
    <n v="54.46"/>
    <d v="2013-08-16T00:00:00"/>
    <x v="0"/>
    <x v="9"/>
    <x v="5"/>
    <s v="Sofa"/>
    <x v="1"/>
    <x v="390"/>
    <n v="26553.72"/>
    <n v="46552.28"/>
    <x v="390"/>
    <n v="77"/>
    <n v="71.819999999999993"/>
  </r>
  <r>
    <s v="M1191"/>
    <x v="2"/>
    <x v="2"/>
    <n v="8"/>
    <n v="356994"/>
    <n v="272672"/>
    <n v="76.38"/>
    <d v="2013-05-21T00:00:00"/>
    <x v="0"/>
    <x v="8"/>
    <x v="3"/>
    <s v="Trousers"/>
    <x v="0"/>
    <x v="391"/>
    <n v="58781.18"/>
    <n v="213890.82"/>
    <x v="391"/>
    <n v="61"/>
    <n v="60.67"/>
  </r>
  <r>
    <s v="M1192"/>
    <x v="2"/>
    <x v="2"/>
    <n v="14"/>
    <n v="168789"/>
    <n v="112075"/>
    <n v="66.400000000000006"/>
    <d v="2013-05-21T00:00:00"/>
    <x v="0"/>
    <x v="8"/>
    <x v="3"/>
    <s v="Mobile"/>
    <x v="2"/>
    <x v="392"/>
    <n v="51896.49"/>
    <n v="60178.51"/>
    <x v="392"/>
    <n v="14"/>
    <n v="73.13"/>
  </r>
  <r>
    <s v="M1193"/>
    <x v="3"/>
    <x v="3"/>
    <n v="15"/>
    <n v="380354"/>
    <n v="215650"/>
    <n v="56.7"/>
    <d v="2013-12-19T00:00:00"/>
    <x v="0"/>
    <x v="4"/>
    <x v="1"/>
    <s v="Pen"/>
    <x v="3"/>
    <x v="393"/>
    <n v="64998.86"/>
    <n v="150651.14000000001"/>
    <x v="393"/>
    <n v="12"/>
    <n v="61.69"/>
  </r>
  <r>
    <s v="M1194"/>
    <x v="0"/>
    <x v="0"/>
    <n v="9"/>
    <n v="332948"/>
    <n v="266155"/>
    <n v="79.94"/>
    <d v="2014-07-31T00:00:00"/>
    <x v="3"/>
    <x v="7"/>
    <x v="1"/>
    <s v="Tablet"/>
    <x v="2"/>
    <x v="394"/>
    <n v="95198.61"/>
    <n v="170956.39"/>
    <x v="394"/>
    <n v="98"/>
    <n v="84"/>
  </r>
  <r>
    <s v="M1195"/>
    <x v="0"/>
    <x v="0"/>
    <n v="7"/>
    <n v="320657"/>
    <n v="333779"/>
    <n v="104.09"/>
    <d v="2014-07-31T00:00:00"/>
    <x v="3"/>
    <x v="7"/>
    <x v="1"/>
    <s v="Tablet"/>
    <x v="2"/>
    <x v="395"/>
    <n v="104526.45"/>
    <n v="229252.55"/>
    <x v="395"/>
    <n v="63"/>
    <n v="89.07"/>
  </r>
  <r>
    <s v="M1196"/>
    <x v="0"/>
    <x v="0"/>
    <n v="11"/>
    <n v="476840"/>
    <n v="562271"/>
    <n v="117.92"/>
    <d v="2014-06-11T00:00:00"/>
    <x v="3"/>
    <x v="1"/>
    <x v="2"/>
    <s v="Tablet"/>
    <x v="2"/>
    <x v="396"/>
    <n v="261903.71"/>
    <n v="300367.28999999998"/>
    <x v="396"/>
    <n v="35"/>
    <n v="81.319999999999993"/>
  </r>
  <r>
    <s v="M1197"/>
    <x v="3"/>
    <x v="3"/>
    <n v="11"/>
    <n v="205734"/>
    <n v="196694"/>
    <n v="95.61"/>
    <d v="2014-07-22T00:00:00"/>
    <x v="3"/>
    <x v="7"/>
    <x v="3"/>
    <s v="Oil"/>
    <x v="4"/>
    <x v="397"/>
    <n v="88883.64"/>
    <n v="107810.36"/>
    <x v="397"/>
    <n v="36"/>
    <n v="84.09"/>
  </r>
  <r>
    <s v="M1198"/>
    <x v="1"/>
    <x v="1"/>
    <n v="8"/>
    <n v="222948"/>
    <n v="112191"/>
    <n v="50.32"/>
    <d v="2014-12-31T00:00:00"/>
    <x v="3"/>
    <x v="4"/>
    <x v="2"/>
    <s v="Laptop"/>
    <x v="2"/>
    <x v="398"/>
    <n v="25572.37"/>
    <n v="86618.63"/>
    <x v="398"/>
    <n v="95"/>
    <n v="77.290000000000006"/>
  </r>
  <r>
    <s v="M1199"/>
    <x v="0"/>
    <x v="0"/>
    <n v="15"/>
    <n v="368280"/>
    <n v="203813"/>
    <n v="55.34"/>
    <d v="2013-04-02T00:00:00"/>
    <x v="0"/>
    <x v="3"/>
    <x v="3"/>
    <s v="Tablet"/>
    <x v="2"/>
    <x v="399"/>
    <n v="62509.24"/>
    <n v="141303.76"/>
    <x v="399"/>
    <n v="47"/>
    <n v="69.239999999999995"/>
  </r>
  <r>
    <s v="M1000"/>
    <x v="0"/>
    <x v="0"/>
    <n v="4"/>
    <n v="191594"/>
    <n v="106137"/>
    <n v="55.4"/>
    <d v="2013-04-02T00:00:00"/>
    <x v="0"/>
    <x v="3"/>
    <x v="3"/>
    <s v="Sofa"/>
    <x v="1"/>
    <x v="400"/>
    <n v="27544.799999999999"/>
    <n v="78592.2"/>
    <x v="400"/>
    <n v="24"/>
    <n v="63.32"/>
  </r>
  <r>
    <s v="M1001"/>
    <x v="0"/>
    <x v="0"/>
    <n v="3"/>
    <n v="172558"/>
    <n v="173226"/>
    <n v="100.39"/>
    <d v="2013-12-12T00:00:00"/>
    <x v="0"/>
    <x v="4"/>
    <x v="1"/>
    <s v="Jacket"/>
    <x v="0"/>
    <x v="401"/>
    <n v="68033.09"/>
    <n v="105192.91"/>
    <x v="401"/>
    <n v="89"/>
    <n v="69.39"/>
  </r>
  <r>
    <s v="M1002"/>
    <x v="0"/>
    <x v="0"/>
    <n v="8"/>
    <n v="279685"/>
    <n v="187780"/>
    <n v="67.14"/>
    <d v="2013-12-12T00:00:00"/>
    <x v="0"/>
    <x v="4"/>
    <x v="1"/>
    <s v="Headphones"/>
    <x v="2"/>
    <x v="402"/>
    <n v="71342.3"/>
    <n v="116437.7"/>
    <x v="402"/>
    <n v="59"/>
    <n v="84.15"/>
  </r>
  <r>
    <s v="M1003"/>
    <x v="1"/>
    <x v="1"/>
    <n v="15"/>
    <n v="321113"/>
    <n v="330647"/>
    <n v="102.97"/>
    <d v="2013-12-12T00:00:00"/>
    <x v="0"/>
    <x v="4"/>
    <x v="1"/>
    <s v="Shirt"/>
    <x v="0"/>
    <x v="403"/>
    <n v="152179.13"/>
    <n v="178467.87"/>
    <x v="403"/>
    <n v="30"/>
    <n v="63.63"/>
  </r>
  <r>
    <s v="M1004"/>
    <x v="1"/>
    <x v="1"/>
    <n v="15"/>
    <n v="398290"/>
    <n v="428868"/>
    <n v="107.68"/>
    <d v="2013-10-24T00:00:00"/>
    <x v="0"/>
    <x v="2"/>
    <x v="1"/>
    <s v="Dress"/>
    <x v="0"/>
    <x v="404"/>
    <n v="114186.41"/>
    <n v="314681.59000000003"/>
    <x v="404"/>
    <n v="97"/>
    <n v="90.8"/>
  </r>
  <r>
    <s v="M1005"/>
    <x v="2"/>
    <x v="2"/>
    <n v="10"/>
    <n v="355916"/>
    <n v="207563"/>
    <n v="58.32"/>
    <d v="2014-06-20T00:00:00"/>
    <x v="3"/>
    <x v="1"/>
    <x v="5"/>
    <s v="Sugar"/>
    <x v="4"/>
    <x v="405"/>
    <n v="100918.85"/>
    <n v="106644.15"/>
    <x v="405"/>
    <n v="50"/>
    <n v="60.43"/>
  </r>
  <r>
    <s v="M1006"/>
    <x v="2"/>
    <x v="2"/>
    <n v="13"/>
    <n v="277366"/>
    <n v="274761"/>
    <n v="99.06"/>
    <d v="2014-06-20T00:00:00"/>
    <x v="3"/>
    <x v="1"/>
    <x v="5"/>
    <s v="Pen"/>
    <x v="3"/>
    <x v="406"/>
    <n v="101701.58"/>
    <n v="173059.42"/>
    <x v="406"/>
    <n v="71"/>
    <n v="72.099999999999994"/>
  </r>
  <r>
    <s v="M1007"/>
    <x v="1"/>
    <x v="1"/>
    <n v="5"/>
    <n v="392733"/>
    <n v="224974"/>
    <n v="57.28"/>
    <d v="2013-08-23T00:00:00"/>
    <x v="0"/>
    <x v="9"/>
    <x v="5"/>
    <s v="Mobile"/>
    <x v="2"/>
    <x v="407"/>
    <n v="78365.13"/>
    <n v="146608.87"/>
    <x v="407"/>
    <n v="73"/>
    <n v="90.43"/>
  </r>
  <r>
    <s v="M1008"/>
    <x v="0"/>
    <x v="0"/>
    <n v="15"/>
    <n v="357765"/>
    <n v="262934"/>
    <n v="73.489999999999995"/>
    <d v="2013-08-23T00:00:00"/>
    <x v="0"/>
    <x v="9"/>
    <x v="5"/>
    <s v="Jacket"/>
    <x v="0"/>
    <x v="408"/>
    <n v="54941.760000000002"/>
    <n v="207992.24"/>
    <x v="408"/>
    <n v="38"/>
    <n v="79.27"/>
  </r>
  <r>
    <s v="M1009"/>
    <x v="1"/>
    <x v="1"/>
    <n v="9"/>
    <n v="223207"/>
    <n v="132267"/>
    <n v="59.26"/>
    <d v="2013-08-23T00:00:00"/>
    <x v="0"/>
    <x v="9"/>
    <x v="5"/>
    <s v="Sugar"/>
    <x v="4"/>
    <x v="409"/>
    <n v="34339.370000000003"/>
    <n v="97927.63"/>
    <x v="409"/>
    <n v="73"/>
    <n v="75.650000000000006"/>
  </r>
  <r>
    <s v="M1010"/>
    <x v="0"/>
    <x v="0"/>
    <n v="10"/>
    <n v="490719"/>
    <n v="587914"/>
    <n v="119.81"/>
    <d v="2013-09-20T00:00:00"/>
    <x v="0"/>
    <x v="5"/>
    <x v="5"/>
    <s v="Laptop"/>
    <x v="2"/>
    <x v="410"/>
    <n v="222800.65"/>
    <n v="365113.35"/>
    <x v="410"/>
    <n v="80"/>
    <n v="60.01"/>
  </r>
  <r>
    <s v="M1011"/>
    <x v="0"/>
    <x v="0"/>
    <n v="15"/>
    <n v="416776"/>
    <n v="368085"/>
    <n v="88.32"/>
    <d v="2013-09-20T00:00:00"/>
    <x v="0"/>
    <x v="5"/>
    <x v="5"/>
    <s v="Notebook"/>
    <x v="3"/>
    <x v="411"/>
    <n v="111758.41"/>
    <n v="256326.59"/>
    <x v="411"/>
    <n v="53"/>
    <n v="72.72"/>
  </r>
  <r>
    <s v="M1012"/>
    <x v="0"/>
    <x v="0"/>
    <n v="6"/>
    <n v="338267"/>
    <n v="256157"/>
    <n v="75.73"/>
    <d v="2012-08-24T00:00:00"/>
    <x v="1"/>
    <x v="9"/>
    <x v="5"/>
    <s v="Stapler"/>
    <x v="3"/>
    <x v="412"/>
    <n v="73005.41"/>
    <n v="183151.59"/>
    <x v="412"/>
    <n v="67"/>
    <n v="63.99"/>
  </r>
  <r>
    <s v="M1013"/>
    <x v="2"/>
    <x v="2"/>
    <n v="3"/>
    <n v="278969"/>
    <n v="232581"/>
    <n v="83.37"/>
    <d v="2012-08-24T00:00:00"/>
    <x v="1"/>
    <x v="9"/>
    <x v="5"/>
    <s v="Sofa"/>
    <x v="1"/>
    <x v="413"/>
    <n v="67302.240000000005"/>
    <n v="165278.76"/>
    <x v="413"/>
    <n v="31"/>
    <n v="77.23"/>
  </r>
  <r>
    <s v="M1014"/>
    <x v="1"/>
    <x v="1"/>
    <n v="4"/>
    <n v="233320"/>
    <n v="276791"/>
    <n v="118.63"/>
    <d v="2012-08-24T00:00:00"/>
    <x v="1"/>
    <x v="9"/>
    <x v="5"/>
    <s v="Trousers"/>
    <x v="0"/>
    <x v="414"/>
    <n v="128369.09"/>
    <n v="148421.91"/>
    <x v="414"/>
    <n v="37"/>
    <n v="76"/>
  </r>
  <r>
    <s v="M1015"/>
    <x v="2"/>
    <x v="2"/>
    <n v="14"/>
    <n v="277174"/>
    <n v="166837"/>
    <n v="60.19"/>
    <d v="2012-08-24T00:00:00"/>
    <x v="1"/>
    <x v="9"/>
    <x v="5"/>
    <s v="Rice"/>
    <x v="4"/>
    <x v="415"/>
    <n v="37039.82"/>
    <n v="129797.18"/>
    <x v="415"/>
    <n v="85"/>
    <n v="64.31"/>
  </r>
  <r>
    <s v="M1016"/>
    <x v="1"/>
    <x v="1"/>
    <n v="10"/>
    <n v="445220"/>
    <n v="531581"/>
    <n v="119.4"/>
    <d v="2013-03-27T00:00:00"/>
    <x v="0"/>
    <x v="10"/>
    <x v="2"/>
    <s v="Notebook"/>
    <x v="3"/>
    <x v="416"/>
    <n v="112080.44"/>
    <n v="419500.56"/>
    <x v="416"/>
    <n v="16"/>
    <n v="79.36"/>
  </r>
  <r>
    <s v="M1017"/>
    <x v="1"/>
    <x v="1"/>
    <n v="12"/>
    <n v="353195"/>
    <n v="418915"/>
    <n v="118.61"/>
    <d v="2013-11-05T00:00:00"/>
    <x v="0"/>
    <x v="0"/>
    <x v="3"/>
    <s v="Notebook"/>
    <x v="3"/>
    <x v="417"/>
    <n v="122513.65"/>
    <n v="296401.34999999998"/>
    <x v="417"/>
    <n v="26"/>
    <n v="63.62"/>
  </r>
  <r>
    <s v="M1018"/>
    <x v="3"/>
    <x v="3"/>
    <n v="11"/>
    <n v="301674"/>
    <n v="260587"/>
    <n v="86.38"/>
    <d v="2014-06-09T00:00:00"/>
    <x v="3"/>
    <x v="1"/>
    <x v="4"/>
    <s v="Notebook"/>
    <x v="3"/>
    <x v="418"/>
    <n v="108904.84"/>
    <n v="151682.16"/>
    <x v="418"/>
    <n v="47"/>
    <n v="75.849999999999994"/>
  </r>
  <r>
    <s v="M1019"/>
    <x v="2"/>
    <x v="2"/>
    <n v="5"/>
    <n v="316397"/>
    <n v="316146"/>
    <n v="99.92"/>
    <d v="2014-06-09T00:00:00"/>
    <x v="3"/>
    <x v="1"/>
    <x v="4"/>
    <s v="Marker"/>
    <x v="3"/>
    <x v="419"/>
    <n v="78112.62"/>
    <n v="238033.38"/>
    <x v="419"/>
    <n v="50"/>
    <n v="84.92"/>
  </r>
  <r>
    <s v="M1020"/>
    <x v="2"/>
    <x v="2"/>
    <n v="6"/>
    <n v="209949"/>
    <n v="181147"/>
    <n v="86.28"/>
    <d v="2014-06-09T00:00:00"/>
    <x v="3"/>
    <x v="1"/>
    <x v="4"/>
    <s v="Table"/>
    <x v="1"/>
    <x v="420"/>
    <n v="37243.71"/>
    <n v="143903.29"/>
    <x v="420"/>
    <n v="32"/>
    <n v="77.64"/>
  </r>
  <r>
    <s v="M1021"/>
    <x v="3"/>
    <x v="3"/>
    <n v="14"/>
    <n v="160505"/>
    <n v="179968"/>
    <n v="112.13"/>
    <d v="2011-12-24T00:00:00"/>
    <x v="2"/>
    <x v="4"/>
    <x v="0"/>
    <s v="Cabinet"/>
    <x v="1"/>
    <x v="421"/>
    <n v="58518.06"/>
    <n v="121449.94"/>
    <x v="421"/>
    <n v="100"/>
    <n v="74.61"/>
  </r>
  <r>
    <s v="M1022"/>
    <x v="3"/>
    <x v="3"/>
    <n v="9"/>
    <n v="106695"/>
    <n v="121862"/>
    <n v="114.22"/>
    <d v="2014-06-10T00:00:00"/>
    <x v="3"/>
    <x v="1"/>
    <x v="3"/>
    <s v="Laptop"/>
    <x v="2"/>
    <x v="422"/>
    <n v="47006.91"/>
    <n v="74855.09"/>
    <x v="422"/>
    <n v="17"/>
    <n v="67"/>
  </r>
  <r>
    <s v="M1023"/>
    <x v="2"/>
    <x v="2"/>
    <n v="7"/>
    <n v="458293"/>
    <n v="360512"/>
    <n v="78.66"/>
    <d v="2014-06-10T00:00:00"/>
    <x v="3"/>
    <x v="1"/>
    <x v="3"/>
    <s v="Shirt"/>
    <x v="0"/>
    <x v="423"/>
    <n v="105565.68"/>
    <n v="254946.32"/>
    <x v="423"/>
    <n v="79"/>
    <n v="61.13"/>
  </r>
  <r>
    <s v="M1024"/>
    <x v="1"/>
    <x v="1"/>
    <n v="4"/>
    <n v="423018"/>
    <n v="506098"/>
    <n v="119.64"/>
    <d v="2014-06-10T00:00:00"/>
    <x v="3"/>
    <x v="1"/>
    <x v="3"/>
    <s v="Dress"/>
    <x v="0"/>
    <x v="424"/>
    <n v="216975.02"/>
    <n v="289122.98"/>
    <x v="424"/>
    <n v="99"/>
    <n v="70.069999999999993"/>
  </r>
  <r>
    <s v="M1025"/>
    <x v="0"/>
    <x v="0"/>
    <n v="9"/>
    <n v="303190"/>
    <n v="260795"/>
    <n v="86.02"/>
    <d v="2014-06-16T00:00:00"/>
    <x v="3"/>
    <x v="1"/>
    <x v="4"/>
    <s v="Chair"/>
    <x v="1"/>
    <x v="425"/>
    <n v="129383.12"/>
    <n v="131411.88"/>
    <x v="425"/>
    <n v="89"/>
    <n v="90.41"/>
  </r>
  <r>
    <s v="M1026"/>
    <x v="1"/>
    <x v="1"/>
    <n v="6"/>
    <n v="432287"/>
    <n v="408945"/>
    <n v="94.6"/>
    <d v="2014-12-06T00:00:00"/>
    <x v="3"/>
    <x v="4"/>
    <x v="0"/>
    <s v="Notebook"/>
    <x v="3"/>
    <x v="426"/>
    <n v="109252.1"/>
    <n v="299692.90000000002"/>
    <x v="426"/>
    <n v="47"/>
    <n v="75.709999999999994"/>
  </r>
  <r>
    <s v="M1027"/>
    <x v="0"/>
    <x v="0"/>
    <n v="5"/>
    <n v="191118"/>
    <n v="126846"/>
    <n v="66.37"/>
    <d v="2014-12-06T00:00:00"/>
    <x v="3"/>
    <x v="4"/>
    <x v="0"/>
    <s v="Rice"/>
    <x v="4"/>
    <x v="427"/>
    <n v="47116.65"/>
    <n v="79729.350000000006"/>
    <x v="427"/>
    <n v="26"/>
    <n v="65.63"/>
  </r>
  <r>
    <s v="M1028"/>
    <x v="3"/>
    <x v="3"/>
    <n v="3"/>
    <n v="273310"/>
    <n v="258900"/>
    <n v="94.73"/>
    <d v="2014-12-06T00:00:00"/>
    <x v="3"/>
    <x v="4"/>
    <x v="0"/>
    <s v="Shirt"/>
    <x v="0"/>
    <x v="428"/>
    <n v="117511.86"/>
    <n v="141388.14000000001"/>
    <x v="428"/>
    <n v="16"/>
    <n v="87.08"/>
  </r>
  <r>
    <s v="M1029"/>
    <x v="3"/>
    <x v="3"/>
    <n v="10"/>
    <n v="400247"/>
    <n v="387862"/>
    <n v="96.91"/>
    <d v="2014-03-19T00:00:00"/>
    <x v="3"/>
    <x v="10"/>
    <x v="2"/>
    <s v="Tablet"/>
    <x v="2"/>
    <x v="429"/>
    <n v="132796.76999999999"/>
    <n v="255065.23"/>
    <x v="429"/>
    <n v="76"/>
    <n v="62.39"/>
  </r>
  <r>
    <s v="M1030"/>
    <x v="2"/>
    <x v="2"/>
    <n v="9"/>
    <n v="384730"/>
    <n v="403871"/>
    <n v="104.98"/>
    <d v="2014-03-19T00:00:00"/>
    <x v="3"/>
    <x v="10"/>
    <x v="2"/>
    <s v="Tablet"/>
    <x v="2"/>
    <x v="430"/>
    <n v="175134.85"/>
    <n v="228736.15"/>
    <x v="430"/>
    <n v="52"/>
    <n v="71.59"/>
  </r>
  <r>
    <s v="M1031"/>
    <x v="3"/>
    <x v="3"/>
    <n v="6"/>
    <n v="494608"/>
    <n v="571461"/>
    <n v="115.54"/>
    <d v="2014-03-19T00:00:00"/>
    <x v="3"/>
    <x v="10"/>
    <x v="2"/>
    <s v="Stapler"/>
    <x v="3"/>
    <x v="431"/>
    <n v="114869.75999999999"/>
    <n v="456591.24"/>
    <x v="431"/>
    <n v="93"/>
    <n v="60.31"/>
  </r>
  <r>
    <s v="M1032"/>
    <x v="3"/>
    <x v="3"/>
    <n v="10"/>
    <n v="226011"/>
    <n v="176922"/>
    <n v="78.28"/>
    <d v="2014-03-19T00:00:00"/>
    <x v="3"/>
    <x v="10"/>
    <x v="2"/>
    <s v="Tablet"/>
    <x v="2"/>
    <x v="432"/>
    <n v="68219.039999999994"/>
    <n v="108702.96"/>
    <x v="432"/>
    <n v="24"/>
    <n v="73.510000000000005"/>
  </r>
  <r>
    <s v="M1033"/>
    <x v="3"/>
    <x v="3"/>
    <n v="3"/>
    <n v="370987"/>
    <n v="401003"/>
    <n v="108.09"/>
    <d v="2013-11-20T00:00:00"/>
    <x v="0"/>
    <x v="0"/>
    <x v="2"/>
    <s v="Cabinet"/>
    <x v="1"/>
    <x v="433"/>
    <n v="141938.46"/>
    <n v="259064.54"/>
    <x v="433"/>
    <n v="93"/>
    <n v="66.739999999999995"/>
  </r>
  <r>
    <s v="M1034"/>
    <x v="0"/>
    <x v="0"/>
    <n v="4"/>
    <n v="187763"/>
    <n v="95802"/>
    <n v="51.02"/>
    <d v="2013-11-20T00:00:00"/>
    <x v="0"/>
    <x v="0"/>
    <x v="2"/>
    <s v="Mobile"/>
    <x v="2"/>
    <x v="434"/>
    <n v="28635.17"/>
    <n v="67166.83"/>
    <x v="434"/>
    <n v="97"/>
    <n v="74.849999999999994"/>
  </r>
  <r>
    <s v="M1035"/>
    <x v="0"/>
    <x v="0"/>
    <n v="6"/>
    <n v="381938"/>
    <n v="419158"/>
    <n v="109.75"/>
    <d v="2013-11-20T00:00:00"/>
    <x v="0"/>
    <x v="0"/>
    <x v="2"/>
    <s v="Mobile"/>
    <x v="2"/>
    <x v="435"/>
    <n v="206592.13"/>
    <n v="212565.87"/>
    <x v="435"/>
    <n v="14"/>
    <n v="63.06"/>
  </r>
  <r>
    <s v="M1036"/>
    <x v="0"/>
    <x v="0"/>
    <n v="5"/>
    <n v="232072"/>
    <n v="262334"/>
    <n v="113.04"/>
    <d v="2014-11-05T00:00:00"/>
    <x v="3"/>
    <x v="0"/>
    <x v="2"/>
    <s v="Mobile"/>
    <x v="2"/>
    <x v="436"/>
    <n v="59472.17"/>
    <n v="202861.83"/>
    <x v="436"/>
    <n v="67"/>
    <n v="82.06"/>
  </r>
  <r>
    <s v="M1037"/>
    <x v="1"/>
    <x v="1"/>
    <n v="8"/>
    <n v="108855"/>
    <n v="105479"/>
    <n v="96.9"/>
    <d v="2014-11-05T00:00:00"/>
    <x v="3"/>
    <x v="0"/>
    <x v="2"/>
    <s v="Laptop"/>
    <x v="2"/>
    <x v="437"/>
    <n v="32442.51"/>
    <n v="73036.490000000005"/>
    <x v="437"/>
    <n v="84"/>
    <n v="61.59"/>
  </r>
  <r>
    <s v="M1038"/>
    <x v="0"/>
    <x v="0"/>
    <n v="8"/>
    <n v="363631"/>
    <n v="209637"/>
    <n v="57.65"/>
    <d v="2011-07-05T00:00:00"/>
    <x v="2"/>
    <x v="7"/>
    <x v="3"/>
    <s v="Sofa"/>
    <x v="1"/>
    <x v="438"/>
    <n v="66670.91"/>
    <n v="142966.09"/>
    <x v="438"/>
    <n v="66"/>
    <n v="73.349999999999994"/>
  </r>
  <r>
    <s v="M1039"/>
    <x v="0"/>
    <x v="0"/>
    <n v="10"/>
    <n v="181958"/>
    <n v="160901"/>
    <n v="88.43"/>
    <d v="2011-07-05T00:00:00"/>
    <x v="2"/>
    <x v="7"/>
    <x v="3"/>
    <s v="Trousers"/>
    <x v="0"/>
    <x v="439"/>
    <n v="44404.46"/>
    <n v="116496.54"/>
    <x v="439"/>
    <n v="79"/>
    <n v="70.319999999999993"/>
  </r>
  <r>
    <s v="M1040"/>
    <x v="2"/>
    <x v="2"/>
    <n v="7"/>
    <n v="455094"/>
    <n v="423174"/>
    <n v="92.99"/>
    <d v="2011-07-05T00:00:00"/>
    <x v="2"/>
    <x v="7"/>
    <x v="3"/>
    <s v="Mobile"/>
    <x v="2"/>
    <x v="440"/>
    <n v="195942.03"/>
    <n v="227231.97"/>
    <x v="440"/>
    <n v="86"/>
    <n v="73.790000000000006"/>
  </r>
  <r>
    <s v="M1041"/>
    <x v="0"/>
    <x v="0"/>
    <n v="7"/>
    <n v="210128"/>
    <n v="195202"/>
    <n v="92.9"/>
    <d v="2014-12-26T00:00:00"/>
    <x v="3"/>
    <x v="4"/>
    <x v="5"/>
    <s v="Dress"/>
    <x v="0"/>
    <x v="441"/>
    <n v="44566.879999999997"/>
    <n v="150635.12"/>
    <x v="441"/>
    <n v="28"/>
    <n v="65.63"/>
  </r>
  <r>
    <s v="M1042"/>
    <x v="2"/>
    <x v="2"/>
    <n v="12"/>
    <n v="232509"/>
    <n v="167195"/>
    <n v="71.91"/>
    <d v="2011-06-21T00:00:00"/>
    <x v="2"/>
    <x v="1"/>
    <x v="3"/>
    <s v="Mobile"/>
    <x v="2"/>
    <x v="442"/>
    <n v="49942.25"/>
    <n v="117252.75"/>
    <x v="442"/>
    <n v="16"/>
    <n v="89.8"/>
  </r>
  <r>
    <s v="M1043"/>
    <x v="1"/>
    <x v="1"/>
    <n v="13"/>
    <n v="388182"/>
    <n v="232439"/>
    <n v="59.88"/>
    <d v="2011-06-21T00:00:00"/>
    <x v="2"/>
    <x v="1"/>
    <x v="3"/>
    <s v="Chair"/>
    <x v="1"/>
    <x v="443"/>
    <n v="98738.63"/>
    <n v="133700.37"/>
    <x v="443"/>
    <n v="84"/>
    <n v="77.05"/>
  </r>
  <r>
    <s v="M1044"/>
    <x v="3"/>
    <x v="3"/>
    <n v="8"/>
    <n v="167221"/>
    <n v="171598"/>
    <n v="102.62"/>
    <d v="2011-06-21T00:00:00"/>
    <x v="2"/>
    <x v="1"/>
    <x v="3"/>
    <s v="Shirt"/>
    <x v="0"/>
    <x v="444"/>
    <n v="71120.31"/>
    <n v="100477.69"/>
    <x v="444"/>
    <n v="34"/>
    <n v="71.12"/>
  </r>
  <r>
    <s v="M1045"/>
    <x v="1"/>
    <x v="1"/>
    <n v="8"/>
    <n v="423140"/>
    <n v="371831"/>
    <n v="87.87"/>
    <d v="2012-03-28T00:00:00"/>
    <x v="1"/>
    <x v="10"/>
    <x v="2"/>
    <s v="Notebook"/>
    <x v="3"/>
    <x v="445"/>
    <n v="122828.57"/>
    <n v="249002.43"/>
    <x v="445"/>
    <n v="50"/>
    <n v="93.55"/>
  </r>
  <r>
    <s v="M1046"/>
    <x v="2"/>
    <x v="2"/>
    <n v="3"/>
    <n v="264214"/>
    <n v="196640"/>
    <n v="74.42"/>
    <d v="2012-03-28T00:00:00"/>
    <x v="1"/>
    <x v="10"/>
    <x v="2"/>
    <s v="Dress"/>
    <x v="0"/>
    <x v="446"/>
    <n v="81998.100000000006"/>
    <n v="114641.9"/>
    <x v="446"/>
    <n v="96"/>
    <n v="85.65"/>
  </r>
  <r>
    <s v="M1047"/>
    <x v="1"/>
    <x v="1"/>
    <n v="10"/>
    <n v="333495"/>
    <n v="260788"/>
    <n v="78.2"/>
    <d v="2012-05-14T00:00:00"/>
    <x v="1"/>
    <x v="8"/>
    <x v="4"/>
    <s v="Cabinet"/>
    <x v="1"/>
    <x v="447"/>
    <n v="87233.18"/>
    <n v="173554.82"/>
    <x v="447"/>
    <n v="87"/>
    <n v="62.87"/>
  </r>
  <r>
    <s v="M1048"/>
    <x v="3"/>
    <x v="3"/>
    <n v="5"/>
    <n v="382390"/>
    <n v="294181"/>
    <n v="76.930000000000007"/>
    <d v="2012-05-14T00:00:00"/>
    <x v="1"/>
    <x v="8"/>
    <x v="4"/>
    <s v="Chair"/>
    <x v="1"/>
    <x v="448"/>
    <n v="82892.08"/>
    <n v="211288.92"/>
    <x v="448"/>
    <n v="74"/>
    <n v="82.11"/>
  </r>
  <r>
    <s v="M1049"/>
    <x v="1"/>
    <x v="1"/>
    <n v="15"/>
    <n v="409348"/>
    <n v="316221"/>
    <n v="77.25"/>
    <d v="2012-05-14T00:00:00"/>
    <x v="1"/>
    <x v="8"/>
    <x v="4"/>
    <s v="Tablet"/>
    <x v="2"/>
    <x v="449"/>
    <n v="106553.58"/>
    <n v="209667.42"/>
    <x v="449"/>
    <n v="70"/>
    <n v="82.89"/>
  </r>
  <r>
    <s v="M1050"/>
    <x v="2"/>
    <x v="2"/>
    <n v="8"/>
    <n v="305782"/>
    <n v="211429"/>
    <n v="69.14"/>
    <d v="2012-05-14T00:00:00"/>
    <x v="1"/>
    <x v="8"/>
    <x v="4"/>
    <s v="Marker"/>
    <x v="3"/>
    <x v="450"/>
    <n v="97222.59"/>
    <n v="114206.41"/>
    <x v="450"/>
    <n v="21"/>
    <n v="73.89"/>
  </r>
  <r>
    <s v="M1051"/>
    <x v="0"/>
    <x v="0"/>
    <n v="13"/>
    <n v="225242"/>
    <n v="156095"/>
    <n v="69.3"/>
    <d v="2012-05-14T00:00:00"/>
    <x v="1"/>
    <x v="8"/>
    <x v="4"/>
    <s v="Notebook"/>
    <x v="3"/>
    <x v="27"/>
    <n v="57151.67"/>
    <n v="98943.33"/>
    <x v="451"/>
    <n v="82"/>
    <n v="83.08"/>
  </r>
  <r>
    <s v="M1052"/>
    <x v="2"/>
    <x v="2"/>
    <n v="14"/>
    <n v="483781"/>
    <n v="495385"/>
    <n v="102.4"/>
    <d v="2012-05-14T00:00:00"/>
    <x v="1"/>
    <x v="8"/>
    <x v="4"/>
    <s v="Chair"/>
    <x v="1"/>
    <x v="451"/>
    <n v="215172.59"/>
    <n v="280212.40999999997"/>
    <x v="452"/>
    <n v="18"/>
    <n v="69.25"/>
  </r>
  <r>
    <s v="M1053"/>
    <x v="2"/>
    <x v="2"/>
    <n v="3"/>
    <n v="450531"/>
    <n v="333674"/>
    <n v="74.06"/>
    <d v="2012-05-14T00:00:00"/>
    <x v="1"/>
    <x v="8"/>
    <x v="4"/>
    <s v="Marker"/>
    <x v="3"/>
    <x v="452"/>
    <n v="127988.03"/>
    <n v="205685.97"/>
    <x v="453"/>
    <n v="15"/>
    <n v="61.4"/>
  </r>
  <r>
    <s v="M1054"/>
    <x v="3"/>
    <x v="3"/>
    <n v="4"/>
    <n v="468960"/>
    <n v="507829"/>
    <n v="108.29"/>
    <d v="2014-09-03T00:00:00"/>
    <x v="3"/>
    <x v="5"/>
    <x v="2"/>
    <s v="Sofa"/>
    <x v="1"/>
    <x v="453"/>
    <n v="165760.75"/>
    <n v="342068.25"/>
    <x v="454"/>
    <n v="58"/>
    <n v="82.88"/>
  </r>
  <r>
    <s v="M1055"/>
    <x v="3"/>
    <x v="3"/>
    <n v="12"/>
    <n v="442536"/>
    <n v="262077"/>
    <n v="59.22"/>
    <d v="2013-11-05T00:00:00"/>
    <x v="0"/>
    <x v="0"/>
    <x v="3"/>
    <s v="Marker"/>
    <x v="3"/>
    <x v="454"/>
    <n v="101450.36"/>
    <n v="160626.64000000001"/>
    <x v="455"/>
    <n v="76"/>
    <n v="74.2"/>
  </r>
  <r>
    <s v="M1056"/>
    <x v="3"/>
    <x v="3"/>
    <n v="10"/>
    <n v="352764"/>
    <n v="408948"/>
    <n v="115.93"/>
    <d v="2012-04-09T00:00:00"/>
    <x v="1"/>
    <x v="3"/>
    <x v="4"/>
    <s v="Pen"/>
    <x v="3"/>
    <x v="455"/>
    <n v="142906.43"/>
    <n v="266041.57"/>
    <x v="456"/>
    <n v="31"/>
    <n v="68.05"/>
  </r>
  <r>
    <s v="M1057"/>
    <x v="3"/>
    <x v="3"/>
    <n v="6"/>
    <n v="178769"/>
    <n v="113882"/>
    <n v="63.7"/>
    <d v="2011-09-12T00:00:00"/>
    <x v="2"/>
    <x v="5"/>
    <x v="4"/>
    <s v="Jacket"/>
    <x v="0"/>
    <x v="456"/>
    <n v="36373.22"/>
    <n v="77508.78"/>
    <x v="457"/>
    <n v="94"/>
    <n v="68.06"/>
  </r>
  <r>
    <s v="M1058"/>
    <x v="3"/>
    <x v="3"/>
    <n v="14"/>
    <n v="159422"/>
    <n v="142824"/>
    <n v="89.59"/>
    <d v="2011-09-12T00:00:00"/>
    <x v="2"/>
    <x v="5"/>
    <x v="4"/>
    <s v="Sugar"/>
    <x v="4"/>
    <x v="457"/>
    <n v="62383.93"/>
    <n v="80440.070000000007"/>
    <x v="458"/>
    <n v="62"/>
    <n v="60.79"/>
  </r>
  <r>
    <s v="M1059"/>
    <x v="0"/>
    <x v="0"/>
    <n v="5"/>
    <n v="400672"/>
    <n v="284814"/>
    <n v="71.08"/>
    <d v="2011-09-12T00:00:00"/>
    <x v="2"/>
    <x v="5"/>
    <x v="4"/>
    <s v="Shirt"/>
    <x v="0"/>
    <x v="458"/>
    <n v="66293.509999999995"/>
    <n v="218520.49"/>
    <x v="459"/>
    <n v="31"/>
    <n v="69.040000000000006"/>
  </r>
  <r>
    <s v="M1060"/>
    <x v="2"/>
    <x v="2"/>
    <n v="11"/>
    <n v="312575"/>
    <n v="313404"/>
    <n v="100.27"/>
    <d v="2011-12-02T00:00:00"/>
    <x v="2"/>
    <x v="4"/>
    <x v="5"/>
    <s v="Pen"/>
    <x v="3"/>
    <x v="459"/>
    <n v="74103.53"/>
    <n v="239300.47"/>
    <x v="460"/>
    <n v="46"/>
    <n v="93.15"/>
  </r>
  <r>
    <s v="M1061"/>
    <x v="2"/>
    <x v="2"/>
    <n v="10"/>
    <n v="417994"/>
    <n v="456153"/>
    <n v="109.13"/>
    <d v="2011-12-02T00:00:00"/>
    <x v="2"/>
    <x v="4"/>
    <x v="5"/>
    <s v="Wheat"/>
    <x v="4"/>
    <x v="460"/>
    <n v="198057.46"/>
    <n v="258095.54"/>
    <x v="461"/>
    <n v="28"/>
    <n v="87.81"/>
  </r>
  <r>
    <s v="M1062"/>
    <x v="2"/>
    <x v="2"/>
    <n v="12"/>
    <n v="445845"/>
    <n v="490730"/>
    <n v="110.07"/>
    <d v="2011-12-02T00:00:00"/>
    <x v="2"/>
    <x v="4"/>
    <x v="5"/>
    <s v="Table"/>
    <x v="1"/>
    <x v="461"/>
    <n v="138750.94"/>
    <n v="351979.06"/>
    <x v="462"/>
    <n v="68"/>
    <n v="80.88"/>
  </r>
  <r>
    <s v="M1063"/>
    <x v="0"/>
    <x v="0"/>
    <n v="6"/>
    <n v="298291"/>
    <n v="250191"/>
    <n v="83.87"/>
    <d v="2011-04-05T00:00:00"/>
    <x v="2"/>
    <x v="3"/>
    <x v="3"/>
    <s v="Shirt"/>
    <x v="0"/>
    <x v="462"/>
    <n v="123852.35"/>
    <n v="126338.65"/>
    <x v="463"/>
    <n v="74"/>
    <n v="83.95"/>
  </r>
  <r>
    <s v="M1064"/>
    <x v="2"/>
    <x v="2"/>
    <n v="12"/>
    <n v="150488"/>
    <n v="98499"/>
    <n v="65.45"/>
    <d v="2014-09-04T00:00:00"/>
    <x v="3"/>
    <x v="5"/>
    <x v="1"/>
    <s v="Rice"/>
    <x v="4"/>
    <x v="463"/>
    <n v="23312.17"/>
    <n v="75186.83"/>
    <x v="464"/>
    <n v="25"/>
    <n v="63.26"/>
  </r>
  <r>
    <s v="M1065"/>
    <x v="2"/>
    <x v="2"/>
    <n v="12"/>
    <n v="382741"/>
    <n v="191999"/>
    <n v="50.16"/>
    <d v="2014-05-20T00:00:00"/>
    <x v="3"/>
    <x v="8"/>
    <x v="3"/>
    <s v="Sugar"/>
    <x v="4"/>
    <x v="464"/>
    <n v="74665.87"/>
    <n v="117333.13"/>
    <x v="465"/>
    <n v="77"/>
    <n v="75.010000000000005"/>
  </r>
  <r>
    <s v="M1066"/>
    <x v="1"/>
    <x v="1"/>
    <n v="15"/>
    <n v="299877"/>
    <n v="241824"/>
    <n v="80.64"/>
    <d v="2014-05-20T00:00:00"/>
    <x v="3"/>
    <x v="8"/>
    <x v="3"/>
    <s v="Pen"/>
    <x v="3"/>
    <x v="465"/>
    <n v="90043.94"/>
    <n v="151780.06"/>
    <x v="466"/>
    <n v="39"/>
    <n v="91.85"/>
  </r>
  <r>
    <s v="M1067"/>
    <x v="0"/>
    <x v="0"/>
    <n v="7"/>
    <n v="413677"/>
    <n v="491909"/>
    <n v="118.91"/>
    <d v="2014-05-20T00:00:00"/>
    <x v="3"/>
    <x v="8"/>
    <x v="3"/>
    <s v="Oil"/>
    <x v="4"/>
    <x v="466"/>
    <n v="218060.16"/>
    <n v="273848.84000000003"/>
    <x v="467"/>
    <n v="10"/>
    <n v="80.23"/>
  </r>
  <r>
    <s v="M1068"/>
    <x v="0"/>
    <x v="0"/>
    <n v="11"/>
    <n v="103771"/>
    <n v="101040"/>
    <n v="97.37"/>
    <d v="2011-07-01T00:00:00"/>
    <x v="2"/>
    <x v="7"/>
    <x v="5"/>
    <s v="Jacket"/>
    <x v="0"/>
    <x v="467"/>
    <n v="38127.089999999997"/>
    <n v="62912.91"/>
    <x v="468"/>
    <n v="64"/>
    <n v="82.81"/>
  </r>
  <r>
    <s v="M1069"/>
    <x v="3"/>
    <x v="3"/>
    <n v="7"/>
    <n v="381073"/>
    <n v="412604"/>
    <n v="108.27"/>
    <d v="2011-01-12T00:00:00"/>
    <x v="2"/>
    <x v="6"/>
    <x v="2"/>
    <s v="Marker"/>
    <x v="3"/>
    <x v="468"/>
    <n v="130562.68"/>
    <n v="282041.32"/>
    <x v="469"/>
    <n v="60"/>
    <n v="86.42"/>
  </r>
  <r>
    <s v="M1070"/>
    <x v="1"/>
    <x v="1"/>
    <n v="11"/>
    <n v="392323"/>
    <n v="449113"/>
    <n v="114.48"/>
    <d v="2014-09-25T00:00:00"/>
    <x v="3"/>
    <x v="5"/>
    <x v="1"/>
    <s v="Jacket"/>
    <x v="0"/>
    <x v="469"/>
    <n v="149227.60999999999"/>
    <n v="299885.39"/>
    <x v="470"/>
    <n v="49"/>
    <n v="80.22"/>
  </r>
  <r>
    <s v="M1071"/>
    <x v="1"/>
    <x v="1"/>
    <n v="14"/>
    <n v="172387"/>
    <n v="198259"/>
    <n v="115.01"/>
    <d v="2011-06-02T00:00:00"/>
    <x v="2"/>
    <x v="1"/>
    <x v="1"/>
    <s v="Mobile"/>
    <x v="2"/>
    <x v="470"/>
    <n v="72567.06"/>
    <n v="125691.94"/>
    <x v="471"/>
    <n v="30"/>
    <n v="63.51"/>
  </r>
  <r>
    <s v="M1072"/>
    <x v="1"/>
    <x v="1"/>
    <n v="15"/>
    <n v="277438"/>
    <n v="283049"/>
    <n v="102.02"/>
    <d v="2011-06-02T00:00:00"/>
    <x v="2"/>
    <x v="1"/>
    <x v="1"/>
    <s v="Pen"/>
    <x v="3"/>
    <x v="471"/>
    <n v="127875.48"/>
    <n v="155173.51999999999"/>
    <x v="472"/>
    <n v="10"/>
    <n v="88.15"/>
  </r>
  <r>
    <s v="M1073"/>
    <x v="2"/>
    <x v="2"/>
    <n v="10"/>
    <n v="414701"/>
    <n v="435613"/>
    <n v="105.04"/>
    <d v="2013-02-13T00:00:00"/>
    <x v="0"/>
    <x v="11"/>
    <x v="2"/>
    <s v="Laptop"/>
    <x v="2"/>
    <x v="472"/>
    <n v="183424.61"/>
    <n v="252188.39"/>
    <x v="473"/>
    <n v="87"/>
    <n v="61.32"/>
  </r>
  <r>
    <s v="M1074"/>
    <x v="1"/>
    <x v="1"/>
    <n v="9"/>
    <n v="421894"/>
    <n v="484103"/>
    <n v="114.75"/>
    <d v="2013-12-16T00:00:00"/>
    <x v="0"/>
    <x v="4"/>
    <x v="4"/>
    <s v="Chair"/>
    <x v="1"/>
    <x v="473"/>
    <n v="104704.33"/>
    <n v="379398.67"/>
    <x v="474"/>
    <n v="91"/>
    <n v="77.3"/>
  </r>
  <r>
    <s v="M1075"/>
    <x v="0"/>
    <x v="0"/>
    <n v="6"/>
    <n v="444396"/>
    <n v="493859"/>
    <n v="111.13"/>
    <d v="2013-12-16T00:00:00"/>
    <x v="0"/>
    <x v="4"/>
    <x v="4"/>
    <s v="Table"/>
    <x v="1"/>
    <x v="474"/>
    <n v="241950.02"/>
    <n v="251908.98"/>
    <x v="475"/>
    <n v="76"/>
    <n v="84.45"/>
  </r>
  <r>
    <s v="M1076"/>
    <x v="2"/>
    <x v="2"/>
    <n v="13"/>
    <n v="118906"/>
    <n v="106604"/>
    <n v="89.65"/>
    <d v="2011-10-07T00:00:00"/>
    <x v="2"/>
    <x v="2"/>
    <x v="5"/>
    <s v="Shirt"/>
    <x v="0"/>
    <x v="475"/>
    <n v="22099.67"/>
    <n v="84504.33"/>
    <x v="476"/>
    <n v="45"/>
    <n v="87.29"/>
  </r>
  <r>
    <s v="M1077"/>
    <x v="3"/>
    <x v="3"/>
    <n v="13"/>
    <n v="307168"/>
    <n v="259870"/>
    <n v="84.6"/>
    <d v="2013-07-08T00:00:00"/>
    <x v="0"/>
    <x v="7"/>
    <x v="4"/>
    <s v="Notebook"/>
    <x v="3"/>
    <x v="476"/>
    <n v="89571.26"/>
    <n v="170298.74"/>
    <x v="477"/>
    <n v="18"/>
    <n v="92.17"/>
  </r>
  <r>
    <s v="M1078"/>
    <x v="3"/>
    <x v="3"/>
    <n v="14"/>
    <n v="393136"/>
    <n v="379070"/>
    <n v="96.42"/>
    <d v="2014-09-17T00:00:00"/>
    <x v="3"/>
    <x v="5"/>
    <x v="2"/>
    <s v="Sofa"/>
    <x v="1"/>
    <x v="477"/>
    <n v="163800.45000000001"/>
    <n v="215269.55"/>
    <x v="478"/>
    <n v="68"/>
    <n v="92.54"/>
  </r>
  <r>
    <s v="M1079"/>
    <x v="0"/>
    <x v="0"/>
    <n v="7"/>
    <n v="191768"/>
    <n v="202611"/>
    <n v="105.65"/>
    <d v="2014-09-17T00:00:00"/>
    <x v="3"/>
    <x v="5"/>
    <x v="2"/>
    <s v="Pen"/>
    <x v="3"/>
    <x v="478"/>
    <n v="67350.080000000002"/>
    <n v="135260.92000000001"/>
    <x v="479"/>
    <n v="53"/>
    <n v="93.15"/>
  </r>
  <r>
    <s v="M1080"/>
    <x v="3"/>
    <x v="3"/>
    <n v="11"/>
    <n v="401409"/>
    <n v="331850"/>
    <n v="82.67"/>
    <d v="2013-12-04T00:00:00"/>
    <x v="0"/>
    <x v="4"/>
    <x v="2"/>
    <s v="Sugar"/>
    <x v="4"/>
    <x v="479"/>
    <n v="109858.75"/>
    <n v="221991.25"/>
    <x v="480"/>
    <n v="53"/>
    <n v="93.64"/>
  </r>
  <r>
    <s v="M1081"/>
    <x v="1"/>
    <x v="1"/>
    <n v="13"/>
    <n v="341550"/>
    <n v="405793"/>
    <n v="118.81"/>
    <d v="2013-12-04T00:00:00"/>
    <x v="0"/>
    <x v="4"/>
    <x v="2"/>
    <s v="Pen"/>
    <x v="3"/>
    <x v="480"/>
    <n v="144222.46"/>
    <n v="261570.54"/>
    <x v="481"/>
    <n v="58"/>
    <n v="82.18"/>
  </r>
  <r>
    <s v="M1082"/>
    <x v="2"/>
    <x v="2"/>
    <n v="13"/>
    <n v="467618"/>
    <n v="354358"/>
    <n v="75.78"/>
    <d v="2013-12-04T00:00:00"/>
    <x v="0"/>
    <x v="4"/>
    <x v="2"/>
    <s v="Cabinet"/>
    <x v="1"/>
    <x v="481"/>
    <n v="75608.05"/>
    <n v="278749.95"/>
    <x v="482"/>
    <n v="11"/>
    <n v="84.53"/>
  </r>
  <r>
    <s v="M1083"/>
    <x v="3"/>
    <x v="3"/>
    <n v="6"/>
    <n v="250622"/>
    <n v="149692"/>
    <n v="59.73"/>
    <d v="2013-12-04T00:00:00"/>
    <x v="0"/>
    <x v="4"/>
    <x v="2"/>
    <s v="Oil"/>
    <x v="4"/>
    <x v="482"/>
    <n v="71431.73"/>
    <n v="78260.27"/>
    <x v="483"/>
    <n v="70"/>
    <n v="70.989999999999995"/>
  </r>
  <r>
    <s v="M1084"/>
    <x v="2"/>
    <x v="2"/>
    <n v="12"/>
    <n v="241073"/>
    <n v="168451"/>
    <n v="69.88"/>
    <d v="2013-12-04T00:00:00"/>
    <x v="0"/>
    <x v="4"/>
    <x v="2"/>
    <s v="Dress"/>
    <x v="0"/>
    <x v="483"/>
    <n v="46975.31"/>
    <n v="121475.69"/>
    <x v="484"/>
    <n v="40"/>
    <n v="90.55"/>
  </r>
  <r>
    <s v="M1085"/>
    <x v="2"/>
    <x v="2"/>
    <n v="6"/>
    <n v="206308"/>
    <n v="168610"/>
    <n v="81.73"/>
    <d v="2014-01-22T00:00:00"/>
    <x v="3"/>
    <x v="6"/>
    <x v="2"/>
    <s v="Marker"/>
    <x v="3"/>
    <x v="484"/>
    <n v="76414.28"/>
    <n v="92195.72"/>
    <x v="485"/>
    <n v="20"/>
    <n v="83.65"/>
  </r>
  <r>
    <s v="M1086"/>
    <x v="1"/>
    <x v="1"/>
    <n v="12"/>
    <n v="103472"/>
    <n v="122708"/>
    <n v="118.59"/>
    <d v="2014-01-22T00:00:00"/>
    <x v="3"/>
    <x v="6"/>
    <x v="2"/>
    <s v="Headphones"/>
    <x v="2"/>
    <x v="485"/>
    <n v="47689.36"/>
    <n v="75018.64"/>
    <x v="486"/>
    <n v="83"/>
    <n v="90.41"/>
  </r>
  <r>
    <s v="M1087"/>
    <x v="1"/>
    <x v="1"/>
    <n v="5"/>
    <n v="367981"/>
    <n v="257460"/>
    <n v="69.97"/>
    <d v="2014-01-22T00:00:00"/>
    <x v="3"/>
    <x v="6"/>
    <x v="2"/>
    <s v="Wheat"/>
    <x v="4"/>
    <x v="486"/>
    <n v="70788.42"/>
    <n v="186671.58"/>
    <x v="487"/>
    <n v="77"/>
    <n v="87.97"/>
  </r>
  <r>
    <s v="M1088"/>
    <x v="1"/>
    <x v="1"/>
    <n v="11"/>
    <n v="117072"/>
    <n v="124396"/>
    <n v="106.26"/>
    <d v="2014-01-22T00:00:00"/>
    <x v="3"/>
    <x v="6"/>
    <x v="2"/>
    <s v="Cabinet"/>
    <x v="1"/>
    <x v="487"/>
    <n v="30088.9"/>
    <n v="94307.1"/>
    <x v="488"/>
    <n v="68"/>
    <n v="94.18"/>
  </r>
  <r>
    <s v="M1089"/>
    <x v="1"/>
    <x v="1"/>
    <n v="8"/>
    <n v="461344"/>
    <n v="235085"/>
    <n v="50.96"/>
    <d v="2014-01-22T00:00:00"/>
    <x v="3"/>
    <x v="6"/>
    <x v="2"/>
    <s v="Mobile"/>
    <x v="2"/>
    <x v="488"/>
    <n v="90783.15"/>
    <n v="144301.85"/>
    <x v="489"/>
    <n v="56"/>
    <n v="81.45"/>
  </r>
  <r>
    <s v="M1090"/>
    <x v="3"/>
    <x v="3"/>
    <n v="5"/>
    <n v="387605"/>
    <n v="331610"/>
    <n v="85.55"/>
    <d v="2014-01-22T00:00:00"/>
    <x v="3"/>
    <x v="6"/>
    <x v="2"/>
    <s v="Jacket"/>
    <x v="0"/>
    <x v="489"/>
    <n v="118914.15"/>
    <n v="212695.85"/>
    <x v="490"/>
    <n v="56"/>
    <n v="66.44"/>
  </r>
  <r>
    <s v="M1091"/>
    <x v="1"/>
    <x v="1"/>
    <n v="6"/>
    <n v="319725"/>
    <n v="343549"/>
    <n v="107.45"/>
    <d v="2011-09-08T00:00:00"/>
    <x v="2"/>
    <x v="5"/>
    <x v="1"/>
    <s v="Sofa"/>
    <x v="1"/>
    <x v="490"/>
    <n v="83723.64"/>
    <n v="259825.36"/>
    <x v="491"/>
    <n v="33"/>
    <n v="80"/>
  </r>
  <r>
    <s v="M1092"/>
    <x v="2"/>
    <x v="2"/>
    <n v="4"/>
    <n v="477914"/>
    <n v="380488"/>
    <n v="79.61"/>
    <d v="2011-01-05T00:00:00"/>
    <x v="2"/>
    <x v="6"/>
    <x v="2"/>
    <s v="Dress"/>
    <x v="0"/>
    <x v="491"/>
    <n v="92499.44"/>
    <n v="287988.56"/>
    <x v="492"/>
    <n v="29"/>
    <n v="76.55"/>
  </r>
  <r>
    <s v="M1093"/>
    <x v="0"/>
    <x v="0"/>
    <n v="5"/>
    <n v="320998"/>
    <n v="291465"/>
    <n v="90.8"/>
    <d v="2011-01-05T00:00:00"/>
    <x v="2"/>
    <x v="6"/>
    <x v="2"/>
    <s v="Jacket"/>
    <x v="0"/>
    <x v="492"/>
    <n v="77063.38"/>
    <n v="214401.62"/>
    <x v="493"/>
    <n v="81"/>
    <n v="90.05"/>
  </r>
  <r>
    <s v="M1094"/>
    <x v="0"/>
    <x v="0"/>
    <n v="9"/>
    <n v="151891"/>
    <n v="166455"/>
    <n v="109.59"/>
    <d v="2011-01-05T00:00:00"/>
    <x v="2"/>
    <x v="6"/>
    <x v="2"/>
    <s v="Shirt"/>
    <x v="0"/>
    <x v="493"/>
    <n v="72467.820000000007"/>
    <n v="93987.18"/>
    <x v="494"/>
    <n v="90"/>
    <n v="63.37"/>
  </r>
  <r>
    <s v="M1095"/>
    <x v="3"/>
    <x v="3"/>
    <n v="7"/>
    <n v="289248"/>
    <n v="239076"/>
    <n v="82.65"/>
    <d v="2013-08-28T00:00:00"/>
    <x v="0"/>
    <x v="9"/>
    <x v="2"/>
    <s v="Marker"/>
    <x v="3"/>
    <x v="494"/>
    <n v="94855.3"/>
    <n v="144220.70000000001"/>
    <x v="495"/>
    <n v="54"/>
    <n v="90.36"/>
  </r>
  <r>
    <s v="M1096"/>
    <x v="2"/>
    <x v="2"/>
    <n v="12"/>
    <n v="401934"/>
    <n v="292475"/>
    <n v="72.77"/>
    <d v="2013-08-28T00:00:00"/>
    <x v="0"/>
    <x v="9"/>
    <x v="2"/>
    <s v="Sofa"/>
    <x v="1"/>
    <x v="495"/>
    <n v="117713.27"/>
    <n v="174761.73"/>
    <x v="496"/>
    <n v="67"/>
    <n v="91.14"/>
  </r>
  <r>
    <s v="M1097"/>
    <x v="1"/>
    <x v="1"/>
    <n v="12"/>
    <n v="250220"/>
    <n v="246679"/>
    <n v="98.58"/>
    <d v="2013-08-28T00:00:00"/>
    <x v="0"/>
    <x v="9"/>
    <x v="2"/>
    <s v="Trousers"/>
    <x v="0"/>
    <x v="496"/>
    <n v="75934.16"/>
    <n v="170744.84"/>
    <x v="497"/>
    <n v="63"/>
    <n v="82.09"/>
  </r>
  <r>
    <s v="M1098"/>
    <x v="1"/>
    <x v="1"/>
    <n v="4"/>
    <n v="141477"/>
    <n v="91971"/>
    <n v="65.010000000000005"/>
    <d v="2013-08-28T00:00:00"/>
    <x v="0"/>
    <x v="9"/>
    <x v="2"/>
    <s v="Table"/>
    <x v="1"/>
    <x v="497"/>
    <n v="37336.120000000003"/>
    <n v="54634.879999999997"/>
    <x v="498"/>
    <n v="100"/>
    <n v="69.36"/>
  </r>
  <r>
    <s v="M1099"/>
    <x v="1"/>
    <x v="1"/>
    <n v="7"/>
    <n v="333254"/>
    <n v="371354"/>
    <n v="111.43"/>
    <d v="2011-05-27T00:00:00"/>
    <x v="2"/>
    <x v="8"/>
    <x v="5"/>
    <s v="Cabinet"/>
    <x v="1"/>
    <x v="498"/>
    <n v="139556.04999999999"/>
    <n v="231797.95"/>
    <x v="499"/>
    <n v="12"/>
    <n v="64.38"/>
  </r>
  <r>
    <s v="M1100"/>
    <x v="2"/>
    <x v="2"/>
    <n v="13"/>
    <n v="231935"/>
    <n v="136955"/>
    <n v="59.05"/>
    <d v="2011-05-27T00:00:00"/>
    <x v="2"/>
    <x v="8"/>
    <x v="5"/>
    <s v="Trousers"/>
    <x v="0"/>
    <x v="499"/>
    <n v="52164.29"/>
    <n v="84790.71"/>
    <x v="500"/>
    <n v="70"/>
    <n v="79.2"/>
  </r>
  <r>
    <s v="M1101"/>
    <x v="0"/>
    <x v="0"/>
    <n v="15"/>
    <n v="308148"/>
    <n v="291432"/>
    <n v="94.58"/>
    <d v="2013-03-21T00:00:00"/>
    <x v="0"/>
    <x v="10"/>
    <x v="1"/>
    <s v="Laptop"/>
    <x v="2"/>
    <x v="500"/>
    <n v="122769.9"/>
    <n v="168662.1"/>
    <x v="501"/>
    <n v="93"/>
    <n v="92.61"/>
  </r>
  <r>
    <s v="M1102"/>
    <x v="1"/>
    <x v="1"/>
    <n v="7"/>
    <n v="220248"/>
    <n v="174977"/>
    <n v="79.45"/>
    <d v="2014-10-03T00:00:00"/>
    <x v="3"/>
    <x v="2"/>
    <x v="5"/>
    <s v="Cabinet"/>
    <x v="1"/>
    <x v="501"/>
    <n v="54602.59"/>
    <n v="120374.41"/>
    <x v="502"/>
    <n v="31"/>
    <n v="61"/>
  </r>
  <r>
    <s v="M1103"/>
    <x v="3"/>
    <x v="3"/>
    <n v="8"/>
    <n v="349642"/>
    <n v="297292"/>
    <n v="85.03"/>
    <d v="2014-10-03T00:00:00"/>
    <x v="3"/>
    <x v="2"/>
    <x v="5"/>
    <s v="Marker"/>
    <x v="3"/>
    <x v="502"/>
    <n v="99722.559999999998"/>
    <n v="197569.44"/>
    <x v="503"/>
    <n v="99"/>
    <n v="78.88"/>
  </r>
  <r>
    <s v="M1104"/>
    <x v="1"/>
    <x v="1"/>
    <n v="13"/>
    <n v="492645"/>
    <n v="579691"/>
    <n v="117.67"/>
    <d v="2014-10-03T00:00:00"/>
    <x v="3"/>
    <x v="2"/>
    <x v="5"/>
    <s v="Stapler"/>
    <x v="3"/>
    <x v="503"/>
    <n v="198812.02"/>
    <n v="380878.98"/>
    <x v="504"/>
    <n v="49"/>
    <n v="91.81"/>
  </r>
  <r>
    <s v="M1105"/>
    <x v="1"/>
    <x v="1"/>
    <n v="11"/>
    <n v="219080"/>
    <n v="133016"/>
    <n v="60.72"/>
    <d v="2014-10-03T00:00:00"/>
    <x v="3"/>
    <x v="2"/>
    <x v="5"/>
    <s v="Oil"/>
    <x v="4"/>
    <x v="504"/>
    <n v="51911.49"/>
    <n v="81104.509999999995"/>
    <x v="505"/>
    <n v="48"/>
    <n v="60.37"/>
  </r>
  <r>
    <s v="M1106"/>
    <x v="2"/>
    <x v="2"/>
    <n v="8"/>
    <n v="250346"/>
    <n v="248170"/>
    <n v="99.13"/>
    <d v="2013-04-08T00:00:00"/>
    <x v="0"/>
    <x v="3"/>
    <x v="4"/>
    <s v="Pen"/>
    <x v="3"/>
    <x v="505"/>
    <n v="72879.839999999997"/>
    <n v="175290.16"/>
    <x v="506"/>
    <n v="71"/>
    <n v="70.489999999999995"/>
  </r>
  <r>
    <s v="M1107"/>
    <x v="1"/>
    <x v="1"/>
    <n v="15"/>
    <n v="253575"/>
    <n v="283287"/>
    <n v="111.72"/>
    <d v="2012-12-07T00:00:00"/>
    <x v="1"/>
    <x v="4"/>
    <x v="5"/>
    <s v="Shirt"/>
    <x v="0"/>
    <x v="506"/>
    <n v="95053.08"/>
    <n v="188233.92"/>
    <x v="507"/>
    <n v="81"/>
    <n v="75.3"/>
  </r>
  <r>
    <s v="M1108"/>
    <x v="2"/>
    <x v="2"/>
    <n v="5"/>
    <n v="474833"/>
    <n v="441743"/>
    <n v="93.03"/>
    <d v="2013-09-19T00:00:00"/>
    <x v="0"/>
    <x v="5"/>
    <x v="1"/>
    <s v="Wheat"/>
    <x v="4"/>
    <x v="507"/>
    <n v="186020.59"/>
    <n v="255722.41"/>
    <x v="508"/>
    <n v="40"/>
    <n v="78.08"/>
  </r>
  <r>
    <s v="M1109"/>
    <x v="3"/>
    <x v="3"/>
    <n v="7"/>
    <n v="439978"/>
    <n v="498880"/>
    <n v="113.39"/>
    <d v="2011-12-29T00:00:00"/>
    <x v="2"/>
    <x v="4"/>
    <x v="1"/>
    <s v="Cabinet"/>
    <x v="1"/>
    <x v="508"/>
    <n v="221303.07"/>
    <n v="277576.93"/>
    <x v="509"/>
    <n v="27"/>
    <n v="70.14"/>
  </r>
  <r>
    <s v="M1110"/>
    <x v="1"/>
    <x v="1"/>
    <n v="12"/>
    <n v="337380"/>
    <n v="240028"/>
    <n v="71.14"/>
    <d v="2011-12-29T00:00:00"/>
    <x v="2"/>
    <x v="4"/>
    <x v="1"/>
    <s v="Stapler"/>
    <x v="3"/>
    <x v="509"/>
    <n v="106491.58"/>
    <n v="133536.42000000001"/>
    <x v="510"/>
    <n v="16"/>
    <n v="93.94"/>
  </r>
  <r>
    <s v="M1111"/>
    <x v="0"/>
    <x v="0"/>
    <n v="5"/>
    <n v="153620"/>
    <n v="113787"/>
    <n v="74.069999999999993"/>
    <d v="2014-07-24T00:00:00"/>
    <x v="3"/>
    <x v="7"/>
    <x v="1"/>
    <s v="Table"/>
    <x v="1"/>
    <x v="510"/>
    <n v="32479.5"/>
    <n v="81307.5"/>
    <x v="511"/>
    <n v="39"/>
    <n v="63.16"/>
  </r>
  <r>
    <s v="M1112"/>
    <x v="0"/>
    <x v="0"/>
    <n v="10"/>
    <n v="213869"/>
    <n v="196564"/>
    <n v="91.91"/>
    <d v="2014-09-19T00:00:00"/>
    <x v="3"/>
    <x v="5"/>
    <x v="5"/>
    <s v="Oil"/>
    <x v="4"/>
    <x v="511"/>
    <n v="51948.41"/>
    <n v="144615.59"/>
    <x v="512"/>
    <n v="57"/>
    <n v="76.23"/>
  </r>
  <r>
    <s v="M1113"/>
    <x v="0"/>
    <x v="0"/>
    <n v="8"/>
    <n v="142060"/>
    <n v="169408"/>
    <n v="119.25"/>
    <d v="2012-08-31T00:00:00"/>
    <x v="1"/>
    <x v="9"/>
    <x v="5"/>
    <s v="Shirt"/>
    <x v="0"/>
    <x v="512"/>
    <n v="71159.649999999994"/>
    <n v="98248.35"/>
    <x v="513"/>
    <n v="79"/>
    <n v="76.459999999999994"/>
  </r>
  <r>
    <s v="M1114"/>
    <x v="2"/>
    <x v="2"/>
    <n v="7"/>
    <n v="300056"/>
    <n v="153335"/>
    <n v="51.1"/>
    <d v="2014-11-04T00:00:00"/>
    <x v="3"/>
    <x v="0"/>
    <x v="3"/>
    <s v="Mobile"/>
    <x v="2"/>
    <x v="513"/>
    <n v="58966.6"/>
    <n v="94368.4"/>
    <x v="514"/>
    <n v="41"/>
    <n v="85.82"/>
  </r>
  <r>
    <s v="M1115"/>
    <x v="0"/>
    <x v="0"/>
    <n v="6"/>
    <n v="341610"/>
    <n v="363565"/>
    <n v="106.43"/>
    <d v="2012-02-08T00:00:00"/>
    <x v="1"/>
    <x v="11"/>
    <x v="2"/>
    <s v="Mobile"/>
    <x v="2"/>
    <x v="514"/>
    <n v="130211.65"/>
    <n v="233353.35"/>
    <x v="515"/>
    <n v="49"/>
    <n v="92.77"/>
  </r>
  <r>
    <s v="M1116"/>
    <x v="2"/>
    <x v="2"/>
    <n v="13"/>
    <n v="481805"/>
    <n v="263019"/>
    <n v="54.59"/>
    <d v="2011-01-14T00:00:00"/>
    <x v="2"/>
    <x v="6"/>
    <x v="5"/>
    <s v="Pen"/>
    <x v="3"/>
    <x v="515"/>
    <n v="111521.68"/>
    <n v="151497.32"/>
    <x v="516"/>
    <n v="35"/>
    <n v="72.61"/>
  </r>
  <r>
    <s v="M1117"/>
    <x v="0"/>
    <x v="0"/>
    <n v="13"/>
    <n v="214183"/>
    <n v="136694"/>
    <n v="63.82"/>
    <d v="2011-01-14T00:00:00"/>
    <x v="2"/>
    <x v="6"/>
    <x v="5"/>
    <s v="Dress"/>
    <x v="0"/>
    <x v="516"/>
    <n v="55039.29"/>
    <n v="81654.710000000006"/>
    <x v="517"/>
    <n v="45"/>
    <n v="80.459999999999994"/>
  </r>
  <r>
    <s v="M1118"/>
    <x v="1"/>
    <x v="1"/>
    <n v="15"/>
    <n v="227448"/>
    <n v="116064"/>
    <n v="51.03"/>
    <d v="2011-01-14T00:00:00"/>
    <x v="2"/>
    <x v="6"/>
    <x v="5"/>
    <s v="Headphones"/>
    <x v="2"/>
    <x v="517"/>
    <n v="34062.239999999998"/>
    <n v="82001.759999999995"/>
    <x v="518"/>
    <n v="21"/>
    <n v="68.709999999999994"/>
  </r>
  <r>
    <s v="M1119"/>
    <x v="1"/>
    <x v="1"/>
    <n v="4"/>
    <n v="459632"/>
    <n v="407246"/>
    <n v="88.6"/>
    <d v="2011-01-14T00:00:00"/>
    <x v="2"/>
    <x v="6"/>
    <x v="5"/>
    <s v="Laptop"/>
    <x v="2"/>
    <x v="518"/>
    <n v="160188.04999999999"/>
    <n v="247057.95"/>
    <x v="519"/>
    <n v="78"/>
    <n v="87.7"/>
  </r>
  <r>
    <s v="M1120"/>
    <x v="2"/>
    <x v="2"/>
    <n v="10"/>
    <n v="221988"/>
    <n v="194025"/>
    <n v="87.4"/>
    <d v="2011-01-14T00:00:00"/>
    <x v="2"/>
    <x v="6"/>
    <x v="5"/>
    <s v="Marker"/>
    <x v="3"/>
    <x v="519"/>
    <n v="50124.88"/>
    <n v="143900.12"/>
    <x v="520"/>
    <n v="34"/>
    <n v="60.75"/>
  </r>
  <r>
    <s v="M1121"/>
    <x v="1"/>
    <x v="1"/>
    <n v="8"/>
    <n v="479793"/>
    <n v="310534"/>
    <n v="64.72"/>
    <d v="2011-05-14T00:00:00"/>
    <x v="2"/>
    <x v="8"/>
    <x v="0"/>
    <s v="Chair"/>
    <x v="1"/>
    <x v="520"/>
    <n v="110056.16"/>
    <n v="200477.84"/>
    <x v="521"/>
    <n v="47"/>
    <n v="79"/>
  </r>
  <r>
    <s v="M1122"/>
    <x v="1"/>
    <x v="1"/>
    <n v="6"/>
    <n v="397114"/>
    <n v="296403"/>
    <n v="74.64"/>
    <d v="2013-05-20T00:00:00"/>
    <x v="0"/>
    <x v="8"/>
    <x v="4"/>
    <s v="Marker"/>
    <x v="3"/>
    <x v="521"/>
    <n v="119419.51"/>
    <n v="176983.49"/>
    <x v="522"/>
    <n v="86"/>
    <n v="92.01"/>
  </r>
  <r>
    <s v="M1123"/>
    <x v="2"/>
    <x v="2"/>
    <n v="4"/>
    <n v="378468"/>
    <n v="270511"/>
    <n v="71.48"/>
    <d v="2014-01-31T00:00:00"/>
    <x v="3"/>
    <x v="6"/>
    <x v="5"/>
    <s v="Oil"/>
    <x v="4"/>
    <x v="522"/>
    <n v="68756.98"/>
    <n v="201754.02"/>
    <x v="523"/>
    <n v="68"/>
    <n v="60.03"/>
  </r>
  <r>
    <s v="M1124"/>
    <x v="1"/>
    <x v="1"/>
    <n v="14"/>
    <n v="197273"/>
    <n v="103543"/>
    <n v="52.49"/>
    <d v="2014-01-31T00:00:00"/>
    <x v="3"/>
    <x v="6"/>
    <x v="5"/>
    <s v="Marker"/>
    <x v="3"/>
    <x v="523"/>
    <n v="27666.17"/>
    <n v="75876.83"/>
    <x v="524"/>
    <n v="18"/>
    <n v="83.04"/>
  </r>
  <r>
    <s v="M1125"/>
    <x v="1"/>
    <x v="1"/>
    <n v="6"/>
    <n v="374763"/>
    <n v="448240"/>
    <n v="119.61"/>
    <d v="2014-01-31T00:00:00"/>
    <x v="3"/>
    <x v="6"/>
    <x v="5"/>
    <s v="Notebook"/>
    <x v="3"/>
    <x v="524"/>
    <n v="141683.39000000001"/>
    <n v="306556.61"/>
    <x v="525"/>
    <n v="92"/>
    <n v="71.27"/>
  </r>
  <r>
    <s v="M1126"/>
    <x v="0"/>
    <x v="0"/>
    <n v="11"/>
    <n v="445448"/>
    <n v="257683"/>
    <n v="57.85"/>
    <d v="2014-01-31T00:00:00"/>
    <x v="3"/>
    <x v="6"/>
    <x v="5"/>
    <s v="Mobile"/>
    <x v="2"/>
    <x v="525"/>
    <n v="115031.85"/>
    <n v="142651.15"/>
    <x v="526"/>
    <n v="23"/>
    <n v="76.989999999999995"/>
  </r>
  <r>
    <s v="M1127"/>
    <x v="0"/>
    <x v="0"/>
    <n v="3"/>
    <n v="399374"/>
    <n v="403424"/>
    <n v="101.01"/>
    <d v="2014-01-31T00:00:00"/>
    <x v="3"/>
    <x v="6"/>
    <x v="5"/>
    <s v="Oil"/>
    <x v="4"/>
    <x v="526"/>
    <n v="195771.3"/>
    <n v="207652.7"/>
    <x v="527"/>
    <n v="19"/>
    <n v="60.46"/>
  </r>
  <r>
    <s v="M1128"/>
    <x v="2"/>
    <x v="2"/>
    <n v="13"/>
    <n v="357638"/>
    <n v="422194"/>
    <n v="118.05"/>
    <d v="2014-01-31T00:00:00"/>
    <x v="3"/>
    <x v="6"/>
    <x v="5"/>
    <s v="Headphones"/>
    <x v="2"/>
    <x v="527"/>
    <n v="109641.26"/>
    <n v="312552.74"/>
    <x v="528"/>
    <n v="81"/>
    <n v="86.02"/>
  </r>
  <r>
    <s v="M1129"/>
    <x v="1"/>
    <x v="1"/>
    <n v="8"/>
    <n v="471423"/>
    <n v="266277"/>
    <n v="56.48"/>
    <d v="2011-06-29T00:00:00"/>
    <x v="2"/>
    <x v="1"/>
    <x v="2"/>
    <s v="Marker"/>
    <x v="3"/>
    <x v="528"/>
    <n v="90878.68"/>
    <n v="175398.32"/>
    <x v="529"/>
    <n v="48"/>
    <n v="62.73"/>
  </r>
  <r>
    <s v="M1130"/>
    <x v="2"/>
    <x v="2"/>
    <n v="11"/>
    <n v="150918"/>
    <n v="88726"/>
    <n v="58.79"/>
    <d v="2012-08-21T00:00:00"/>
    <x v="1"/>
    <x v="9"/>
    <x v="3"/>
    <s v="Dress"/>
    <x v="0"/>
    <x v="529"/>
    <n v="39319.980000000003"/>
    <n v="49406.02"/>
    <x v="530"/>
    <n v="41"/>
    <n v="79.95"/>
  </r>
  <r>
    <s v="M1131"/>
    <x v="2"/>
    <x v="2"/>
    <n v="11"/>
    <n v="492793"/>
    <n v="539022"/>
    <n v="109.38"/>
    <d v="2012-08-21T00:00:00"/>
    <x v="1"/>
    <x v="9"/>
    <x v="3"/>
    <s v="Rice"/>
    <x v="4"/>
    <x v="530"/>
    <n v="145597.91"/>
    <n v="393424.09"/>
    <x v="531"/>
    <n v="96"/>
    <n v="76.06"/>
  </r>
  <r>
    <s v="M1132"/>
    <x v="1"/>
    <x v="1"/>
    <n v="4"/>
    <n v="187456"/>
    <n v="141017"/>
    <n v="75.23"/>
    <d v="2012-08-21T00:00:00"/>
    <x v="1"/>
    <x v="9"/>
    <x v="3"/>
    <s v="Stapler"/>
    <x v="3"/>
    <x v="531"/>
    <n v="49157.42"/>
    <n v="91859.58"/>
    <x v="532"/>
    <n v="78"/>
    <n v="94.95"/>
  </r>
  <r>
    <s v="M1133"/>
    <x v="1"/>
    <x v="1"/>
    <n v="8"/>
    <n v="265231"/>
    <n v="276815"/>
    <n v="104.37"/>
    <d v="2012-08-21T00:00:00"/>
    <x v="1"/>
    <x v="9"/>
    <x v="3"/>
    <s v="Sofa"/>
    <x v="1"/>
    <x v="532"/>
    <n v="104164.66"/>
    <n v="172650.34"/>
    <x v="533"/>
    <n v="51"/>
    <n v="81.290000000000006"/>
  </r>
  <r>
    <s v="M1134"/>
    <x v="2"/>
    <x v="2"/>
    <n v="9"/>
    <n v="388483"/>
    <n v="327456"/>
    <n v="84.29"/>
    <d v="2012-10-03T00:00:00"/>
    <x v="1"/>
    <x v="2"/>
    <x v="2"/>
    <s v="Cabinet"/>
    <x v="1"/>
    <x v="533"/>
    <n v="119767.05"/>
    <n v="207688.95"/>
    <x v="534"/>
    <n v="14"/>
    <n v="94.4"/>
  </r>
  <r>
    <s v="M1135"/>
    <x v="0"/>
    <x v="0"/>
    <n v="11"/>
    <n v="170823"/>
    <n v="202107"/>
    <n v="118.31"/>
    <d v="2012-10-03T00:00:00"/>
    <x v="1"/>
    <x v="2"/>
    <x v="2"/>
    <s v="Chair"/>
    <x v="1"/>
    <x v="534"/>
    <n v="82843.62"/>
    <n v="119263.38"/>
    <x v="535"/>
    <n v="50"/>
    <n v="60.76"/>
  </r>
  <r>
    <s v="M1136"/>
    <x v="3"/>
    <x v="3"/>
    <n v="11"/>
    <n v="368053"/>
    <n v="329862"/>
    <n v="89.62"/>
    <d v="2012-10-03T00:00:00"/>
    <x v="1"/>
    <x v="2"/>
    <x v="2"/>
    <s v="Notebook"/>
    <x v="3"/>
    <x v="535"/>
    <n v="155600.48000000001"/>
    <n v="174261.52"/>
    <x v="536"/>
    <n v="29"/>
    <n v="64.84"/>
  </r>
  <r>
    <s v="M1137"/>
    <x v="3"/>
    <x v="3"/>
    <n v="12"/>
    <n v="230996"/>
    <n v="176576"/>
    <n v="76.44"/>
    <d v="2012-10-03T00:00:00"/>
    <x v="1"/>
    <x v="2"/>
    <x v="2"/>
    <s v="Sofa"/>
    <x v="1"/>
    <x v="536"/>
    <n v="83419.53"/>
    <n v="93156.47"/>
    <x v="537"/>
    <n v="37"/>
    <n v="85.7"/>
  </r>
  <r>
    <s v="M1138"/>
    <x v="3"/>
    <x v="3"/>
    <n v="15"/>
    <n v="352986"/>
    <n v="221818"/>
    <n v="62.84"/>
    <d v="2012-05-23T00:00:00"/>
    <x v="1"/>
    <x v="8"/>
    <x v="2"/>
    <s v="Rice"/>
    <x v="4"/>
    <x v="537"/>
    <n v="71299.100000000006"/>
    <n v="150518.9"/>
    <x v="538"/>
    <n v="83"/>
    <n v="73.349999999999994"/>
  </r>
  <r>
    <s v="M1139"/>
    <x v="0"/>
    <x v="0"/>
    <n v="15"/>
    <n v="275316"/>
    <n v="228865"/>
    <n v="83.13"/>
    <d v="2014-03-18T00:00:00"/>
    <x v="3"/>
    <x v="10"/>
    <x v="3"/>
    <s v="Sugar"/>
    <x v="4"/>
    <x v="538"/>
    <n v="50562.27"/>
    <n v="178302.73"/>
    <x v="539"/>
    <n v="39"/>
    <n v="86.17"/>
  </r>
  <r>
    <s v="M1140"/>
    <x v="0"/>
    <x v="0"/>
    <n v="13"/>
    <n v="431451"/>
    <n v="416258"/>
    <n v="96.48"/>
    <d v="2012-12-12T00:00:00"/>
    <x v="1"/>
    <x v="4"/>
    <x v="2"/>
    <s v="Tablet"/>
    <x v="2"/>
    <x v="539"/>
    <n v="142645.37"/>
    <n v="273612.63"/>
    <x v="540"/>
    <n v="82"/>
    <n v="65.239999999999995"/>
  </r>
  <r>
    <s v="M1141"/>
    <x v="2"/>
    <x v="2"/>
    <n v="5"/>
    <n v="126486"/>
    <n v="151537"/>
    <n v="119.81"/>
    <d v="2012-06-26T00:00:00"/>
    <x v="1"/>
    <x v="1"/>
    <x v="3"/>
    <s v="Sugar"/>
    <x v="4"/>
    <x v="540"/>
    <n v="41543.56"/>
    <n v="109993.44"/>
    <x v="541"/>
    <n v="21"/>
    <n v="67.77"/>
  </r>
  <r>
    <s v="M1142"/>
    <x v="3"/>
    <x v="3"/>
    <n v="15"/>
    <n v="306738"/>
    <n v="192169"/>
    <n v="62.65"/>
    <d v="2012-06-26T00:00:00"/>
    <x v="1"/>
    <x v="1"/>
    <x v="3"/>
    <s v="Jacket"/>
    <x v="0"/>
    <x v="541"/>
    <n v="91325.72"/>
    <n v="100843.28"/>
    <x v="542"/>
    <n v="16"/>
    <n v="79.19"/>
  </r>
  <r>
    <s v="M1143"/>
    <x v="3"/>
    <x v="3"/>
    <n v="4"/>
    <n v="308942"/>
    <n v="286020"/>
    <n v="92.58"/>
    <d v="2012-06-26T00:00:00"/>
    <x v="1"/>
    <x v="1"/>
    <x v="3"/>
    <s v="Wheat"/>
    <x v="4"/>
    <x v="542"/>
    <n v="77623"/>
    <n v="208397"/>
    <x v="543"/>
    <n v="35"/>
    <n v="77.08"/>
  </r>
  <r>
    <s v="M1144"/>
    <x v="2"/>
    <x v="2"/>
    <n v="11"/>
    <n v="422959"/>
    <n v="486335"/>
    <n v="114.98"/>
    <d v="2012-06-26T00:00:00"/>
    <x v="1"/>
    <x v="1"/>
    <x v="3"/>
    <s v="Trousers"/>
    <x v="0"/>
    <x v="543"/>
    <n v="232714.61"/>
    <n v="253620.39"/>
    <x v="544"/>
    <n v="51"/>
    <n v="83.97"/>
  </r>
  <r>
    <s v="M1145"/>
    <x v="0"/>
    <x v="0"/>
    <n v="4"/>
    <n v="452189"/>
    <n v="442930"/>
    <n v="97.95"/>
    <d v="2013-05-21T00:00:00"/>
    <x v="0"/>
    <x v="8"/>
    <x v="3"/>
    <s v="Oil"/>
    <x v="4"/>
    <x v="544"/>
    <n v="175182.2"/>
    <n v="267747.8"/>
    <x v="545"/>
    <n v="86"/>
    <n v="82.94"/>
  </r>
  <r>
    <s v="M1146"/>
    <x v="3"/>
    <x v="3"/>
    <n v="5"/>
    <n v="283352"/>
    <n v="303214"/>
    <n v="107.01"/>
    <d v="2011-09-20T00:00:00"/>
    <x v="2"/>
    <x v="5"/>
    <x v="3"/>
    <s v="Wheat"/>
    <x v="4"/>
    <x v="545"/>
    <n v="111540.6"/>
    <n v="191673.4"/>
    <x v="546"/>
    <n v="39"/>
    <n v="66.989999999999995"/>
  </r>
  <r>
    <s v="M1147"/>
    <x v="3"/>
    <x v="3"/>
    <n v="5"/>
    <n v="497270"/>
    <n v="293626"/>
    <n v="59.05"/>
    <d v="2011-09-20T00:00:00"/>
    <x v="2"/>
    <x v="5"/>
    <x v="3"/>
    <s v="Laptop"/>
    <x v="2"/>
    <x v="546"/>
    <n v="125403.41"/>
    <n v="168222.59"/>
    <x v="547"/>
    <n v="28"/>
    <n v="90.41"/>
  </r>
  <r>
    <s v="M1148"/>
    <x v="3"/>
    <x v="3"/>
    <n v="3"/>
    <n v="279973"/>
    <n v="321860"/>
    <n v="114.96"/>
    <d v="2014-09-22T00:00:00"/>
    <x v="3"/>
    <x v="5"/>
    <x v="4"/>
    <s v="Tablet"/>
    <x v="2"/>
    <x v="547"/>
    <n v="117472.95"/>
    <n v="204387.05"/>
    <x v="548"/>
    <n v="36"/>
    <n v="85.9"/>
  </r>
  <r>
    <s v="M1149"/>
    <x v="2"/>
    <x v="2"/>
    <n v="6"/>
    <n v="386483"/>
    <n v="328852"/>
    <n v="85.09"/>
    <d v="2012-12-24T00:00:00"/>
    <x v="1"/>
    <x v="4"/>
    <x v="4"/>
    <s v="Stapler"/>
    <x v="3"/>
    <x v="548"/>
    <n v="102959.42"/>
    <n v="225892.58"/>
    <x v="549"/>
    <n v="98"/>
    <n v="84.46"/>
  </r>
  <r>
    <s v="M1150"/>
    <x v="0"/>
    <x v="0"/>
    <n v="9"/>
    <n v="405662"/>
    <n v="479025"/>
    <n v="118.08"/>
    <d v="2012-12-24T00:00:00"/>
    <x v="1"/>
    <x v="4"/>
    <x v="4"/>
    <s v="Tablet"/>
    <x v="2"/>
    <x v="549"/>
    <n v="215036.29"/>
    <n v="263988.71000000002"/>
    <x v="550"/>
    <n v="99"/>
    <n v="81.63"/>
  </r>
  <r>
    <s v="M1151"/>
    <x v="0"/>
    <x v="0"/>
    <n v="10"/>
    <n v="443281"/>
    <n v="226009"/>
    <n v="50.99"/>
    <d v="2012-12-24T00:00:00"/>
    <x v="1"/>
    <x v="4"/>
    <x v="4"/>
    <s v="Headphones"/>
    <x v="2"/>
    <x v="550"/>
    <n v="68229.440000000002"/>
    <n v="157779.56"/>
    <x v="551"/>
    <n v="94"/>
    <n v="72.61"/>
  </r>
  <r>
    <s v="M1152"/>
    <x v="0"/>
    <x v="0"/>
    <n v="3"/>
    <n v="253351"/>
    <n v="296914"/>
    <n v="117.19"/>
    <d v="2012-11-27T00:00:00"/>
    <x v="1"/>
    <x v="0"/>
    <x v="3"/>
    <s v="Wheat"/>
    <x v="4"/>
    <x v="551"/>
    <n v="61182.74"/>
    <n v="235731.26"/>
    <x v="552"/>
    <n v="100"/>
    <n v="63.49"/>
  </r>
  <r>
    <s v="M1153"/>
    <x v="3"/>
    <x v="3"/>
    <n v="10"/>
    <n v="413055"/>
    <n v="485217"/>
    <n v="117.47"/>
    <d v="2014-02-21T00:00:00"/>
    <x v="3"/>
    <x v="11"/>
    <x v="5"/>
    <s v="Mobile"/>
    <x v="2"/>
    <x v="552"/>
    <n v="213659.21"/>
    <n v="271557.78999999998"/>
    <x v="553"/>
    <n v="81"/>
    <n v="92.42"/>
  </r>
  <r>
    <s v="M1154"/>
    <x v="0"/>
    <x v="0"/>
    <n v="3"/>
    <n v="229704"/>
    <n v="253635"/>
    <n v="110.42"/>
    <d v="2014-02-21T00:00:00"/>
    <x v="3"/>
    <x v="11"/>
    <x v="5"/>
    <s v="Sofa"/>
    <x v="1"/>
    <x v="553"/>
    <n v="89538.26"/>
    <n v="164096.74"/>
    <x v="554"/>
    <n v="12"/>
    <n v="72.14"/>
  </r>
  <r>
    <s v="M1155"/>
    <x v="3"/>
    <x v="3"/>
    <n v="8"/>
    <n v="427801"/>
    <n v="372406"/>
    <n v="87.05"/>
    <d v="2013-08-19T00:00:00"/>
    <x v="0"/>
    <x v="9"/>
    <x v="4"/>
    <s v="Jacket"/>
    <x v="0"/>
    <x v="554"/>
    <n v="95496.87"/>
    <n v="276909.13"/>
    <x v="555"/>
    <n v="59"/>
    <n v="91.16"/>
  </r>
  <r>
    <s v="M1156"/>
    <x v="0"/>
    <x v="0"/>
    <n v="11"/>
    <n v="246902"/>
    <n v="182586"/>
    <n v="73.95"/>
    <d v="2013-03-13T00:00:00"/>
    <x v="0"/>
    <x v="10"/>
    <x v="2"/>
    <s v="Jacket"/>
    <x v="0"/>
    <x v="555"/>
    <n v="42149.5"/>
    <n v="140436.5"/>
    <x v="556"/>
    <n v="21"/>
    <n v="85.55"/>
  </r>
  <r>
    <s v="M1157"/>
    <x v="2"/>
    <x v="2"/>
    <n v="9"/>
    <n v="226018"/>
    <n v="263190"/>
    <n v="116.45"/>
    <d v="2014-04-23T00:00:00"/>
    <x v="3"/>
    <x v="3"/>
    <x v="2"/>
    <s v="Dress"/>
    <x v="0"/>
    <x v="556"/>
    <n v="54964.3"/>
    <n v="208225.7"/>
    <x v="557"/>
    <n v="52"/>
    <n v="75.72"/>
  </r>
  <r>
    <s v="M1158"/>
    <x v="2"/>
    <x v="2"/>
    <n v="6"/>
    <n v="442083"/>
    <n v="293695"/>
    <n v="66.430000000000007"/>
    <d v="2011-11-01T00:00:00"/>
    <x v="2"/>
    <x v="0"/>
    <x v="3"/>
    <s v="Notebook"/>
    <x v="3"/>
    <x v="557"/>
    <n v="70846.2"/>
    <n v="222848.8"/>
    <x v="558"/>
    <n v="100"/>
    <n v="91.45"/>
  </r>
  <r>
    <s v="M1159"/>
    <x v="2"/>
    <x v="2"/>
    <n v="9"/>
    <n v="176101"/>
    <n v="174063"/>
    <n v="98.84"/>
    <d v="2011-11-01T00:00:00"/>
    <x v="2"/>
    <x v="0"/>
    <x v="3"/>
    <s v="Notebook"/>
    <x v="3"/>
    <x v="558"/>
    <n v="70452.2"/>
    <n v="103610.8"/>
    <x v="559"/>
    <n v="25"/>
    <n v="66.44"/>
  </r>
  <r>
    <s v="M1160"/>
    <x v="2"/>
    <x v="2"/>
    <n v="14"/>
    <n v="115457"/>
    <n v="99499"/>
    <n v="86.18"/>
    <d v="2012-02-03T00:00:00"/>
    <x v="1"/>
    <x v="11"/>
    <x v="5"/>
    <s v="Sugar"/>
    <x v="4"/>
    <x v="559"/>
    <n v="40694.65"/>
    <n v="58804.35"/>
    <x v="560"/>
    <n v="91"/>
    <n v="92.66"/>
  </r>
  <r>
    <s v="M1161"/>
    <x v="3"/>
    <x v="3"/>
    <n v="5"/>
    <n v="198531"/>
    <n v="127254"/>
    <n v="64.099999999999994"/>
    <d v="2012-02-03T00:00:00"/>
    <x v="1"/>
    <x v="11"/>
    <x v="5"/>
    <s v="Trousers"/>
    <x v="0"/>
    <x v="560"/>
    <n v="62626.85"/>
    <n v="64627.15"/>
    <x v="561"/>
    <n v="88"/>
    <n v="69.34"/>
  </r>
  <r>
    <s v="M1162"/>
    <x v="2"/>
    <x v="2"/>
    <n v="12"/>
    <n v="221730"/>
    <n v="171397"/>
    <n v="77.3"/>
    <d v="2011-10-13T00:00:00"/>
    <x v="2"/>
    <x v="2"/>
    <x v="1"/>
    <s v="Tablet"/>
    <x v="2"/>
    <x v="561"/>
    <n v="81611.94"/>
    <n v="89785.06"/>
    <x v="562"/>
    <n v="27"/>
    <n v="77.58"/>
  </r>
  <r>
    <s v="M1163"/>
    <x v="1"/>
    <x v="1"/>
    <n v="14"/>
    <n v="440560"/>
    <n v="416342"/>
    <n v="94.5"/>
    <d v="2011-10-13T00:00:00"/>
    <x v="2"/>
    <x v="2"/>
    <x v="1"/>
    <s v="Dress"/>
    <x v="0"/>
    <x v="562"/>
    <n v="146788.17000000001"/>
    <n v="269553.83"/>
    <x v="563"/>
    <n v="34"/>
    <n v="67.92"/>
  </r>
  <r>
    <s v="M1164"/>
    <x v="1"/>
    <x v="1"/>
    <n v="15"/>
    <n v="107871"/>
    <n v="89305"/>
    <n v="82.79"/>
    <d v="2011-10-13T00:00:00"/>
    <x v="2"/>
    <x v="2"/>
    <x v="1"/>
    <s v="Wheat"/>
    <x v="4"/>
    <x v="563"/>
    <n v="24763.38"/>
    <n v="64541.62"/>
    <x v="564"/>
    <n v="36"/>
    <n v="62.31"/>
  </r>
  <r>
    <s v="M1165"/>
    <x v="1"/>
    <x v="1"/>
    <n v="12"/>
    <n v="356871"/>
    <n v="358754"/>
    <n v="100.53"/>
    <d v="2011-10-13T00:00:00"/>
    <x v="2"/>
    <x v="2"/>
    <x v="1"/>
    <s v="Cabinet"/>
    <x v="1"/>
    <x v="564"/>
    <n v="83849.39"/>
    <n v="274904.61"/>
    <x v="565"/>
    <n v="15"/>
    <n v="81.28"/>
  </r>
  <r>
    <s v="M1166"/>
    <x v="1"/>
    <x v="1"/>
    <n v="14"/>
    <n v="264048"/>
    <n v="235348"/>
    <n v="89.13"/>
    <d v="2014-05-15T00:00:00"/>
    <x v="3"/>
    <x v="8"/>
    <x v="1"/>
    <s v="Pen"/>
    <x v="3"/>
    <x v="565"/>
    <n v="80913.88"/>
    <n v="154434.12"/>
    <x v="566"/>
    <n v="15"/>
    <n v="90.72"/>
  </r>
  <r>
    <s v="M1167"/>
    <x v="2"/>
    <x v="2"/>
    <n v="11"/>
    <n v="381998"/>
    <n v="398413"/>
    <n v="104.3"/>
    <d v="2014-05-15T00:00:00"/>
    <x v="3"/>
    <x v="8"/>
    <x v="1"/>
    <s v="Headphones"/>
    <x v="2"/>
    <x v="566"/>
    <n v="137517.03"/>
    <n v="260895.97"/>
    <x v="567"/>
    <n v="16"/>
    <n v="66.64"/>
  </r>
  <r>
    <s v="M1168"/>
    <x v="1"/>
    <x v="1"/>
    <n v="9"/>
    <n v="259674"/>
    <n v="204787"/>
    <n v="78.86"/>
    <d v="2012-03-20T00:00:00"/>
    <x v="1"/>
    <x v="10"/>
    <x v="3"/>
    <s v="Wheat"/>
    <x v="4"/>
    <x v="567"/>
    <n v="76439.070000000007"/>
    <n v="128347.93"/>
    <x v="568"/>
    <n v="16"/>
    <n v="84.15"/>
  </r>
  <r>
    <s v="M1169"/>
    <x v="2"/>
    <x v="2"/>
    <n v="10"/>
    <n v="438743"/>
    <n v="456190"/>
    <n v="103.98"/>
    <d v="2013-09-16T00:00:00"/>
    <x v="0"/>
    <x v="5"/>
    <x v="4"/>
    <s v="Laptop"/>
    <x v="2"/>
    <x v="568"/>
    <n v="203492.03"/>
    <n v="252697.97"/>
    <x v="569"/>
    <n v="99"/>
    <n v="79.12"/>
  </r>
  <r>
    <s v="M1170"/>
    <x v="1"/>
    <x v="1"/>
    <n v="9"/>
    <n v="269586"/>
    <n v="252990"/>
    <n v="93.84"/>
    <d v="2011-06-28T00:00:00"/>
    <x v="2"/>
    <x v="1"/>
    <x v="3"/>
    <s v="Mobile"/>
    <x v="2"/>
    <x v="569"/>
    <n v="92061.99"/>
    <n v="160928.01"/>
    <x v="570"/>
    <n v="35"/>
    <n v="90.89"/>
  </r>
  <r>
    <s v="M1171"/>
    <x v="0"/>
    <x v="0"/>
    <n v="7"/>
    <n v="269908"/>
    <n v="316283"/>
    <n v="117.18"/>
    <d v="2011-06-28T00:00:00"/>
    <x v="2"/>
    <x v="1"/>
    <x v="3"/>
    <s v="Shirt"/>
    <x v="0"/>
    <x v="570"/>
    <n v="149488.82999999999"/>
    <n v="166794.17000000001"/>
    <x v="571"/>
    <n v="91"/>
    <n v="72.7"/>
  </r>
  <r>
    <s v="M1172"/>
    <x v="1"/>
    <x v="1"/>
    <n v="14"/>
    <n v="368260"/>
    <n v="344581"/>
    <n v="93.57"/>
    <d v="2011-06-28T00:00:00"/>
    <x v="2"/>
    <x v="1"/>
    <x v="3"/>
    <s v="Dress"/>
    <x v="0"/>
    <x v="571"/>
    <n v="115398.88"/>
    <n v="229182.12"/>
    <x v="572"/>
    <n v="31"/>
    <n v="91.93"/>
  </r>
  <r>
    <s v="M1173"/>
    <x v="2"/>
    <x v="2"/>
    <n v="5"/>
    <n v="175815"/>
    <n v="111351"/>
    <n v="63.33"/>
    <d v="2011-06-28T00:00:00"/>
    <x v="2"/>
    <x v="1"/>
    <x v="3"/>
    <s v="Headphones"/>
    <x v="2"/>
    <x v="572"/>
    <n v="45384.59"/>
    <n v="65966.41"/>
    <x v="573"/>
    <n v="67"/>
    <n v="70.11"/>
  </r>
  <r>
    <s v="M1174"/>
    <x v="2"/>
    <x v="2"/>
    <n v="4"/>
    <n v="168981"/>
    <n v="111078"/>
    <n v="65.73"/>
    <d v="2014-06-21T00:00:00"/>
    <x v="3"/>
    <x v="1"/>
    <x v="0"/>
    <s v="Tablet"/>
    <x v="2"/>
    <x v="573"/>
    <n v="55132.2"/>
    <n v="55945.8"/>
    <x v="574"/>
    <n v="73"/>
    <n v="79.02"/>
  </r>
  <r>
    <s v="M1175"/>
    <x v="0"/>
    <x v="0"/>
    <n v="12"/>
    <n v="358718"/>
    <n v="241717"/>
    <n v="67.38"/>
    <d v="2014-06-21T00:00:00"/>
    <x v="3"/>
    <x v="1"/>
    <x v="0"/>
    <s v="Dress"/>
    <x v="0"/>
    <x v="574"/>
    <n v="87955.61"/>
    <n v="153761.39000000001"/>
    <x v="575"/>
    <n v="86"/>
    <n v="81"/>
  </r>
  <r>
    <s v="M1176"/>
    <x v="2"/>
    <x v="2"/>
    <n v="11"/>
    <n v="245811"/>
    <n v="285372"/>
    <n v="116.09"/>
    <d v="2011-05-09T00:00:00"/>
    <x v="2"/>
    <x v="8"/>
    <x v="4"/>
    <s v="Notebook"/>
    <x v="3"/>
    <x v="575"/>
    <n v="138497.98000000001"/>
    <n v="146874.01999999999"/>
    <x v="576"/>
    <n v="93"/>
    <n v="72.22"/>
  </r>
  <r>
    <s v="M1177"/>
    <x v="2"/>
    <x v="2"/>
    <n v="3"/>
    <n v="449698"/>
    <n v="527936"/>
    <n v="117.4"/>
    <d v="2011-05-09T00:00:00"/>
    <x v="2"/>
    <x v="8"/>
    <x v="4"/>
    <s v="Marker"/>
    <x v="3"/>
    <x v="576"/>
    <n v="211526.36"/>
    <n v="316409.64"/>
    <x v="577"/>
    <n v="23"/>
    <n v="74.59"/>
  </r>
  <r>
    <s v="M1178"/>
    <x v="2"/>
    <x v="2"/>
    <n v="5"/>
    <n v="452368"/>
    <n v="375281"/>
    <n v="82.96"/>
    <d v="2014-08-22T00:00:00"/>
    <x v="3"/>
    <x v="9"/>
    <x v="5"/>
    <s v="Notebook"/>
    <x v="3"/>
    <x v="577"/>
    <n v="78851.05"/>
    <n v="296429.95"/>
    <x v="578"/>
    <n v="56"/>
    <n v="92.6"/>
  </r>
  <r>
    <s v="M1179"/>
    <x v="0"/>
    <x v="0"/>
    <n v="15"/>
    <n v="256916"/>
    <n v="213083"/>
    <n v="82.94"/>
    <d v="2014-08-22T00:00:00"/>
    <x v="3"/>
    <x v="9"/>
    <x v="5"/>
    <s v="Cabinet"/>
    <x v="1"/>
    <x v="578"/>
    <n v="54106.16"/>
    <n v="158976.84"/>
    <x v="579"/>
    <n v="80"/>
    <n v="62.27"/>
  </r>
  <r>
    <s v="M1180"/>
    <x v="1"/>
    <x v="1"/>
    <n v="5"/>
    <n v="163975"/>
    <n v="173032"/>
    <n v="105.52"/>
    <d v="2014-08-22T00:00:00"/>
    <x v="3"/>
    <x v="9"/>
    <x v="5"/>
    <s v="Sofa"/>
    <x v="1"/>
    <x v="579"/>
    <n v="59156.9"/>
    <n v="113875.1"/>
    <x v="580"/>
    <n v="99"/>
    <n v="67.319999999999993"/>
  </r>
  <r>
    <s v="M1181"/>
    <x v="0"/>
    <x v="0"/>
    <n v="4"/>
    <n v="399560"/>
    <n v="477100"/>
    <n v="119.41"/>
    <d v="2014-06-17T00:00:00"/>
    <x v="3"/>
    <x v="1"/>
    <x v="3"/>
    <s v="Headphones"/>
    <x v="2"/>
    <x v="580"/>
    <n v="134913.26999999999"/>
    <n v="342186.73"/>
    <x v="581"/>
    <n v="100"/>
    <n v="70.05"/>
  </r>
  <r>
    <s v="M1182"/>
    <x v="3"/>
    <x v="3"/>
    <n v="7"/>
    <n v="375456"/>
    <n v="373249"/>
    <n v="99.41"/>
    <d v="2014-06-17T00:00:00"/>
    <x v="3"/>
    <x v="1"/>
    <x v="3"/>
    <s v="Dress"/>
    <x v="0"/>
    <x v="581"/>
    <n v="128430.6"/>
    <n v="244818.4"/>
    <x v="582"/>
    <n v="73"/>
    <n v="88.28"/>
  </r>
  <r>
    <s v="M1183"/>
    <x v="2"/>
    <x v="2"/>
    <n v="14"/>
    <n v="252299"/>
    <n v="176888"/>
    <n v="70.11"/>
    <d v="2014-06-17T00:00:00"/>
    <x v="3"/>
    <x v="1"/>
    <x v="3"/>
    <s v="Laptop"/>
    <x v="2"/>
    <x v="582"/>
    <n v="87171.11"/>
    <n v="89716.89"/>
    <x v="583"/>
    <n v="25"/>
    <n v="85.81"/>
  </r>
  <r>
    <s v="M1184"/>
    <x v="2"/>
    <x v="2"/>
    <n v="15"/>
    <n v="422598"/>
    <n v="428685"/>
    <n v="101.44"/>
    <d v="2014-06-17T00:00:00"/>
    <x v="3"/>
    <x v="1"/>
    <x v="3"/>
    <s v="Rice"/>
    <x v="4"/>
    <x v="583"/>
    <n v="171414.98"/>
    <n v="257270.02"/>
    <x v="584"/>
    <n v="91"/>
    <n v="67.430000000000007"/>
  </r>
  <r>
    <s v="M1185"/>
    <x v="2"/>
    <x v="2"/>
    <n v="14"/>
    <n v="247653"/>
    <n v="190520"/>
    <n v="76.930000000000007"/>
    <d v="2013-07-24T00:00:00"/>
    <x v="0"/>
    <x v="7"/>
    <x v="2"/>
    <s v="Tablet"/>
    <x v="2"/>
    <x v="584"/>
    <n v="78096.97"/>
    <n v="112423.03"/>
    <x v="585"/>
    <n v="10"/>
    <n v="63.98"/>
  </r>
  <r>
    <s v="M1186"/>
    <x v="3"/>
    <x v="3"/>
    <n v="8"/>
    <n v="307643"/>
    <n v="343717"/>
    <n v="111.73"/>
    <d v="2013-07-24T00:00:00"/>
    <x v="0"/>
    <x v="7"/>
    <x v="2"/>
    <s v="Pen"/>
    <x v="3"/>
    <x v="585"/>
    <n v="86062.33"/>
    <n v="257654.67"/>
    <x v="586"/>
    <n v="53"/>
    <n v="92.28"/>
  </r>
  <r>
    <s v="M1187"/>
    <x v="1"/>
    <x v="1"/>
    <n v="10"/>
    <n v="118642"/>
    <n v="77114"/>
    <n v="65"/>
    <d v="2013-07-24T00:00:00"/>
    <x v="0"/>
    <x v="7"/>
    <x v="2"/>
    <s v="Wheat"/>
    <x v="4"/>
    <x v="586"/>
    <n v="24047.22"/>
    <n v="53066.78"/>
    <x v="587"/>
    <n v="78"/>
    <n v="91.36"/>
  </r>
  <r>
    <s v="M1188"/>
    <x v="1"/>
    <x v="1"/>
    <n v="15"/>
    <n v="317030"/>
    <n v="353179"/>
    <n v="111.4"/>
    <d v="2011-09-08T00:00:00"/>
    <x v="2"/>
    <x v="5"/>
    <x v="1"/>
    <s v="Tablet"/>
    <x v="2"/>
    <x v="587"/>
    <n v="116731.74"/>
    <n v="236447.26"/>
    <x v="588"/>
    <n v="81"/>
    <n v="78.760000000000005"/>
  </r>
  <r>
    <s v="M1189"/>
    <x v="2"/>
    <x v="2"/>
    <n v="12"/>
    <n v="459395"/>
    <n v="403613"/>
    <n v="87.86"/>
    <d v="2014-11-05T00:00:00"/>
    <x v="3"/>
    <x v="0"/>
    <x v="2"/>
    <s v="Chair"/>
    <x v="1"/>
    <x v="588"/>
    <n v="84401.94"/>
    <n v="319211.06"/>
    <x v="589"/>
    <n v="13"/>
    <n v="71.87"/>
  </r>
  <r>
    <s v="M1190"/>
    <x v="1"/>
    <x v="1"/>
    <n v="13"/>
    <n v="380113"/>
    <n v="277071"/>
    <n v="72.89"/>
    <d v="2013-03-08T00:00:00"/>
    <x v="0"/>
    <x v="10"/>
    <x v="5"/>
    <s v="Stapler"/>
    <x v="3"/>
    <x v="589"/>
    <n v="122960.32000000001"/>
    <n v="154110.68"/>
    <x v="590"/>
    <n v="49"/>
    <n v="84.68"/>
  </r>
  <r>
    <s v="M1191"/>
    <x v="3"/>
    <x v="3"/>
    <n v="14"/>
    <n v="116582"/>
    <n v="93876"/>
    <n v="80.52"/>
    <d v="2012-11-20T00:00:00"/>
    <x v="1"/>
    <x v="0"/>
    <x v="3"/>
    <s v="Rice"/>
    <x v="4"/>
    <x v="590"/>
    <n v="32939.56"/>
    <n v="60936.44"/>
    <x v="591"/>
    <n v="67"/>
    <n v="89.03"/>
  </r>
  <r>
    <s v="M1192"/>
    <x v="3"/>
    <x v="3"/>
    <n v="6"/>
    <n v="375303"/>
    <n v="346152"/>
    <n v="92.23"/>
    <d v="2012-11-20T00:00:00"/>
    <x v="1"/>
    <x v="0"/>
    <x v="3"/>
    <s v="Shirt"/>
    <x v="0"/>
    <x v="591"/>
    <n v="134215.35"/>
    <n v="211936.65"/>
    <x v="592"/>
    <n v="35"/>
    <n v="91.97"/>
  </r>
  <r>
    <s v="M1193"/>
    <x v="1"/>
    <x v="1"/>
    <n v="11"/>
    <n v="113073"/>
    <n v="119799"/>
    <n v="105.95"/>
    <d v="2012-11-20T00:00:00"/>
    <x v="1"/>
    <x v="0"/>
    <x v="3"/>
    <s v="Notebook"/>
    <x v="3"/>
    <x v="592"/>
    <n v="53063.35"/>
    <n v="66735.649999999994"/>
    <x v="593"/>
    <n v="77"/>
    <n v="70.86"/>
  </r>
  <r>
    <s v="M1194"/>
    <x v="3"/>
    <x v="3"/>
    <n v="5"/>
    <n v="151512"/>
    <n v="143408"/>
    <n v="94.65"/>
    <d v="2013-11-08T00:00:00"/>
    <x v="0"/>
    <x v="0"/>
    <x v="5"/>
    <s v="Trousers"/>
    <x v="0"/>
    <x v="593"/>
    <n v="40531.230000000003"/>
    <n v="102876.77"/>
    <x v="594"/>
    <n v="76"/>
    <n v="64.05"/>
  </r>
  <r>
    <s v="M1195"/>
    <x v="3"/>
    <x v="3"/>
    <n v="3"/>
    <n v="460213"/>
    <n v="541683"/>
    <n v="117.7"/>
    <d v="2013-11-08T00:00:00"/>
    <x v="0"/>
    <x v="0"/>
    <x v="5"/>
    <s v="Tablet"/>
    <x v="2"/>
    <x v="594"/>
    <n v="194971.88"/>
    <n v="346711.12"/>
    <x v="595"/>
    <n v="76"/>
    <n v="86.82"/>
  </r>
  <r>
    <s v="M1196"/>
    <x v="3"/>
    <x v="3"/>
    <n v="3"/>
    <n v="402807"/>
    <n v="365055"/>
    <n v="90.63"/>
    <d v="2013-11-08T00:00:00"/>
    <x v="0"/>
    <x v="0"/>
    <x v="5"/>
    <s v="Jacket"/>
    <x v="0"/>
    <x v="595"/>
    <n v="160563.35999999999"/>
    <n v="204491.64"/>
    <x v="596"/>
    <n v="78"/>
    <n v="71.17"/>
  </r>
  <r>
    <s v="M1197"/>
    <x v="1"/>
    <x v="1"/>
    <n v="13"/>
    <n v="161682"/>
    <n v="116578"/>
    <n v="72.099999999999994"/>
    <d v="2013-11-08T00:00:00"/>
    <x v="0"/>
    <x v="0"/>
    <x v="5"/>
    <s v="Trousers"/>
    <x v="0"/>
    <x v="596"/>
    <n v="48718.99"/>
    <n v="67859.009999999995"/>
    <x v="597"/>
    <n v="89"/>
    <n v="79.59"/>
  </r>
  <r>
    <s v="M1198"/>
    <x v="0"/>
    <x v="0"/>
    <n v="6"/>
    <n v="384441"/>
    <n v="375887"/>
    <n v="97.77"/>
    <d v="2012-10-13T00:00:00"/>
    <x v="1"/>
    <x v="2"/>
    <x v="0"/>
    <s v="Marker"/>
    <x v="3"/>
    <x v="597"/>
    <n v="157378.01"/>
    <n v="218508.99"/>
    <x v="598"/>
    <n v="46"/>
    <n v="80.09"/>
  </r>
  <r>
    <s v="M1199"/>
    <x v="2"/>
    <x v="2"/>
    <n v="4"/>
    <n v="263251"/>
    <n v="292388"/>
    <n v="111.07"/>
    <d v="2012-10-13T00:00:00"/>
    <x v="1"/>
    <x v="2"/>
    <x v="0"/>
    <s v="Cabinet"/>
    <x v="1"/>
    <x v="598"/>
    <n v="141744.48000000001"/>
    <n v="150643.51999999999"/>
    <x v="599"/>
    <n v="96"/>
    <n v="61.77"/>
  </r>
  <r>
    <s v="M1000"/>
    <x v="1"/>
    <x v="1"/>
    <n v="3"/>
    <n v="145151"/>
    <n v="128472"/>
    <n v="88.51"/>
    <d v="2014-01-02T00:00:00"/>
    <x v="3"/>
    <x v="6"/>
    <x v="1"/>
    <s v="Wheat"/>
    <x v="4"/>
    <x v="599"/>
    <n v="37076.6"/>
    <n v="91395.4"/>
    <x v="600"/>
    <n v="90"/>
    <n v="89.27"/>
  </r>
  <r>
    <s v="M1001"/>
    <x v="1"/>
    <x v="1"/>
    <n v="12"/>
    <n v="286449"/>
    <n v="225128"/>
    <n v="78.59"/>
    <d v="2011-02-08T00:00:00"/>
    <x v="2"/>
    <x v="11"/>
    <x v="3"/>
    <s v="Table"/>
    <x v="1"/>
    <x v="600"/>
    <n v="64415.96"/>
    <n v="160712.04"/>
    <x v="601"/>
    <n v="78"/>
    <n v="62.75"/>
  </r>
  <r>
    <s v="M1002"/>
    <x v="1"/>
    <x v="1"/>
    <n v="12"/>
    <n v="169098"/>
    <n v="96727"/>
    <n v="57.2"/>
    <d v="2013-06-21T00:00:00"/>
    <x v="0"/>
    <x v="1"/>
    <x v="5"/>
    <s v="Rice"/>
    <x v="4"/>
    <x v="601"/>
    <n v="35143.31"/>
    <n v="61583.69"/>
    <x v="602"/>
    <n v="100"/>
    <n v="86.83"/>
  </r>
  <r>
    <s v="M1003"/>
    <x v="1"/>
    <x v="1"/>
    <n v="6"/>
    <n v="217332"/>
    <n v="146341"/>
    <n v="67.34"/>
    <d v="2013-06-21T00:00:00"/>
    <x v="0"/>
    <x v="1"/>
    <x v="5"/>
    <s v="Marker"/>
    <x v="3"/>
    <x v="602"/>
    <n v="33093.78"/>
    <n v="113247.22"/>
    <x v="603"/>
    <n v="99"/>
    <n v="92.1"/>
  </r>
  <r>
    <s v="M1004"/>
    <x v="3"/>
    <x v="3"/>
    <n v="15"/>
    <n v="270268"/>
    <n v="253959"/>
    <n v="93.97"/>
    <d v="2013-05-29T00:00:00"/>
    <x v="0"/>
    <x v="8"/>
    <x v="2"/>
    <s v="Rice"/>
    <x v="4"/>
    <x v="603"/>
    <n v="121999.48"/>
    <n v="131959.51999999999"/>
    <x v="604"/>
    <n v="71"/>
    <n v="76.14"/>
  </r>
  <r>
    <s v="M1005"/>
    <x v="2"/>
    <x v="2"/>
    <n v="7"/>
    <n v="282774"/>
    <n v="299837"/>
    <n v="106.03"/>
    <d v="2013-02-19T00:00:00"/>
    <x v="0"/>
    <x v="11"/>
    <x v="3"/>
    <s v="Notebook"/>
    <x v="3"/>
    <x v="604"/>
    <n v="104227.87"/>
    <n v="195609.13"/>
    <x v="605"/>
    <n v="23"/>
    <n v="71.41"/>
  </r>
  <r>
    <s v="M1006"/>
    <x v="0"/>
    <x v="0"/>
    <n v="15"/>
    <n v="258396"/>
    <n v="268854"/>
    <n v="104.05"/>
    <d v="2013-02-19T00:00:00"/>
    <x v="0"/>
    <x v="11"/>
    <x v="3"/>
    <s v="Sugar"/>
    <x v="4"/>
    <x v="605"/>
    <n v="86796.61"/>
    <n v="182057.39"/>
    <x v="606"/>
    <n v="41"/>
    <n v="79.180000000000007"/>
  </r>
  <r>
    <s v="M1007"/>
    <x v="1"/>
    <x v="1"/>
    <n v="9"/>
    <n v="134634"/>
    <n v="111975"/>
    <n v="83.17"/>
    <d v="2011-08-03T00:00:00"/>
    <x v="2"/>
    <x v="9"/>
    <x v="2"/>
    <s v="Dress"/>
    <x v="0"/>
    <x v="606"/>
    <n v="29640.43"/>
    <n v="82334.570000000007"/>
    <x v="607"/>
    <n v="53"/>
    <n v="79.06"/>
  </r>
  <r>
    <s v="M1008"/>
    <x v="2"/>
    <x v="2"/>
    <n v="5"/>
    <n v="447399"/>
    <n v="264538"/>
    <n v="59.13"/>
    <d v="2011-08-03T00:00:00"/>
    <x v="2"/>
    <x v="9"/>
    <x v="2"/>
    <s v="Stapler"/>
    <x v="3"/>
    <x v="607"/>
    <n v="123196.18"/>
    <n v="141341.82"/>
    <x v="608"/>
    <n v="51"/>
    <n v="79.430000000000007"/>
  </r>
  <r>
    <s v="M1009"/>
    <x v="1"/>
    <x v="1"/>
    <n v="5"/>
    <n v="261499"/>
    <n v="237125"/>
    <n v="90.68"/>
    <d v="2011-08-03T00:00:00"/>
    <x v="2"/>
    <x v="9"/>
    <x v="2"/>
    <s v="Laptop"/>
    <x v="2"/>
    <x v="608"/>
    <n v="69797.13"/>
    <n v="167327.87"/>
    <x v="609"/>
    <n v="58"/>
    <n v="71.459999999999994"/>
  </r>
  <r>
    <s v="M1010"/>
    <x v="0"/>
    <x v="0"/>
    <n v="4"/>
    <n v="214091"/>
    <n v="143461"/>
    <n v="67.010000000000005"/>
    <d v="2014-04-11T00:00:00"/>
    <x v="3"/>
    <x v="3"/>
    <x v="5"/>
    <s v="Pen"/>
    <x v="3"/>
    <x v="609"/>
    <n v="39147.160000000003"/>
    <n v="104313.84"/>
    <x v="610"/>
    <n v="67"/>
    <n v="78.59"/>
  </r>
  <r>
    <s v="M1011"/>
    <x v="1"/>
    <x v="1"/>
    <n v="12"/>
    <n v="403002"/>
    <n v="435941"/>
    <n v="108.17"/>
    <d v="2014-04-11T00:00:00"/>
    <x v="3"/>
    <x v="3"/>
    <x v="5"/>
    <s v="Trousers"/>
    <x v="0"/>
    <x v="610"/>
    <n v="128840.17"/>
    <n v="307100.83"/>
    <x v="611"/>
    <n v="82"/>
    <n v="87.8"/>
  </r>
  <r>
    <s v="M1012"/>
    <x v="3"/>
    <x v="3"/>
    <n v="9"/>
    <n v="476329"/>
    <n v="418657"/>
    <n v="87.89"/>
    <d v="2011-06-09T00:00:00"/>
    <x v="2"/>
    <x v="1"/>
    <x v="1"/>
    <s v="Laptop"/>
    <x v="2"/>
    <x v="611"/>
    <n v="132527.03"/>
    <n v="286129.96999999997"/>
    <x v="612"/>
    <n v="26"/>
    <n v="89.84"/>
  </r>
  <r>
    <s v="M1013"/>
    <x v="0"/>
    <x v="0"/>
    <n v="8"/>
    <n v="387773"/>
    <n v="221740"/>
    <n v="57.18"/>
    <d v="2011-06-09T00:00:00"/>
    <x v="2"/>
    <x v="1"/>
    <x v="1"/>
    <s v="Tablet"/>
    <x v="2"/>
    <x v="612"/>
    <n v="103572.65"/>
    <n v="118167.35"/>
    <x v="613"/>
    <n v="13"/>
    <n v="68.23"/>
  </r>
  <r>
    <s v="M1014"/>
    <x v="1"/>
    <x v="1"/>
    <n v="13"/>
    <n v="266790"/>
    <n v="319982"/>
    <n v="119.94"/>
    <d v="2013-01-05T00:00:00"/>
    <x v="0"/>
    <x v="6"/>
    <x v="0"/>
    <s v="Sugar"/>
    <x v="4"/>
    <x v="613"/>
    <n v="123362.82"/>
    <n v="196619.18"/>
    <x v="614"/>
    <n v="94"/>
    <n v="66.069999999999993"/>
  </r>
  <r>
    <s v="M1015"/>
    <x v="2"/>
    <x v="2"/>
    <n v="6"/>
    <n v="391200"/>
    <n v="397238"/>
    <n v="101.54"/>
    <d v="2013-01-05T00:00:00"/>
    <x v="0"/>
    <x v="6"/>
    <x v="0"/>
    <s v="Cabinet"/>
    <x v="1"/>
    <x v="614"/>
    <n v="180234.75"/>
    <n v="217003.25"/>
    <x v="615"/>
    <n v="95"/>
    <n v="64.39"/>
  </r>
  <r>
    <s v="M1016"/>
    <x v="0"/>
    <x v="0"/>
    <n v="4"/>
    <n v="439942"/>
    <n v="228206"/>
    <n v="51.87"/>
    <d v="2013-01-05T00:00:00"/>
    <x v="0"/>
    <x v="6"/>
    <x v="0"/>
    <s v="Dress"/>
    <x v="0"/>
    <x v="615"/>
    <n v="69060.149999999994"/>
    <n v="159145.85"/>
    <x v="616"/>
    <n v="27"/>
    <n v="62.96"/>
  </r>
  <r>
    <s v="M1017"/>
    <x v="1"/>
    <x v="1"/>
    <n v="10"/>
    <n v="464584"/>
    <n v="549187"/>
    <n v="118.21"/>
    <d v="2011-01-11T00:00:00"/>
    <x v="2"/>
    <x v="6"/>
    <x v="3"/>
    <s v="Wheat"/>
    <x v="4"/>
    <x v="616"/>
    <n v="199729.26"/>
    <n v="349457.74"/>
    <x v="617"/>
    <n v="67"/>
    <n v="73.47"/>
  </r>
  <r>
    <s v="M1018"/>
    <x v="2"/>
    <x v="2"/>
    <n v="5"/>
    <n v="322702"/>
    <n v="319836"/>
    <n v="99.11"/>
    <d v="2011-01-11T00:00:00"/>
    <x v="2"/>
    <x v="6"/>
    <x v="3"/>
    <s v="Headphones"/>
    <x v="2"/>
    <x v="617"/>
    <n v="78666.490000000005"/>
    <n v="241169.51"/>
    <x v="618"/>
    <n v="74"/>
    <n v="69.42"/>
  </r>
  <r>
    <s v="M1019"/>
    <x v="3"/>
    <x v="3"/>
    <n v="3"/>
    <n v="119852"/>
    <n v="134394"/>
    <n v="112.13"/>
    <d v="2013-09-30T00:00:00"/>
    <x v="0"/>
    <x v="5"/>
    <x v="4"/>
    <s v="Oil"/>
    <x v="4"/>
    <x v="618"/>
    <n v="62634.42"/>
    <n v="71759.58"/>
    <x v="619"/>
    <n v="98"/>
    <n v="62.8"/>
  </r>
  <r>
    <s v="M1020"/>
    <x v="3"/>
    <x v="3"/>
    <n v="10"/>
    <n v="371030"/>
    <n v="206023"/>
    <n v="55.53"/>
    <d v="2011-04-06T00:00:00"/>
    <x v="2"/>
    <x v="3"/>
    <x v="2"/>
    <s v="Pen"/>
    <x v="3"/>
    <x v="619"/>
    <n v="87854.51"/>
    <n v="118168.49"/>
    <x v="620"/>
    <n v="94"/>
    <n v="93.61"/>
  </r>
  <r>
    <s v="M1021"/>
    <x v="0"/>
    <x v="0"/>
    <n v="13"/>
    <n v="432234"/>
    <n v="498811"/>
    <n v="115.4"/>
    <d v="2013-09-04T00:00:00"/>
    <x v="0"/>
    <x v="5"/>
    <x v="2"/>
    <s v="Marker"/>
    <x v="3"/>
    <x v="620"/>
    <n v="157668.29999999999"/>
    <n v="341142.7"/>
    <x v="621"/>
    <n v="78"/>
    <n v="87.25"/>
  </r>
  <r>
    <s v="M1022"/>
    <x v="1"/>
    <x v="1"/>
    <n v="10"/>
    <n v="368783"/>
    <n v="421907"/>
    <n v="114.41"/>
    <d v="2013-09-04T00:00:00"/>
    <x v="0"/>
    <x v="5"/>
    <x v="2"/>
    <s v="Oil"/>
    <x v="4"/>
    <x v="621"/>
    <n v="157664.60999999999"/>
    <n v="264242.39"/>
    <x v="622"/>
    <n v="47"/>
    <n v="70.12"/>
  </r>
  <r>
    <s v="M1023"/>
    <x v="0"/>
    <x v="0"/>
    <n v="14"/>
    <n v="413333"/>
    <n v="366086"/>
    <n v="88.57"/>
    <d v="2012-10-19T00:00:00"/>
    <x v="1"/>
    <x v="2"/>
    <x v="5"/>
    <s v="Marker"/>
    <x v="3"/>
    <x v="622"/>
    <n v="176297.75"/>
    <n v="189788.25"/>
    <x v="623"/>
    <n v="31"/>
    <n v="80.05"/>
  </r>
  <r>
    <s v="M1024"/>
    <x v="3"/>
    <x v="3"/>
    <n v="15"/>
    <n v="486599"/>
    <n v="570620"/>
    <n v="117.27"/>
    <d v="2011-12-10T00:00:00"/>
    <x v="2"/>
    <x v="4"/>
    <x v="0"/>
    <s v="Tablet"/>
    <x v="2"/>
    <x v="623"/>
    <n v="202325.84"/>
    <n v="368294.16"/>
    <x v="624"/>
    <n v="19"/>
    <n v="89.8"/>
  </r>
  <r>
    <s v="M1025"/>
    <x v="3"/>
    <x v="3"/>
    <n v="7"/>
    <n v="169488"/>
    <n v="165457"/>
    <n v="97.62"/>
    <d v="2011-12-10T00:00:00"/>
    <x v="2"/>
    <x v="4"/>
    <x v="0"/>
    <s v="Sofa"/>
    <x v="1"/>
    <x v="624"/>
    <n v="40146.9"/>
    <n v="125310.1"/>
    <x v="625"/>
    <n v="24"/>
    <n v="81.13"/>
  </r>
  <r>
    <s v="M1026"/>
    <x v="2"/>
    <x v="2"/>
    <n v="13"/>
    <n v="334174"/>
    <n v="264019"/>
    <n v="79.010000000000005"/>
    <d v="2014-08-26T00:00:00"/>
    <x v="3"/>
    <x v="9"/>
    <x v="3"/>
    <s v="Jacket"/>
    <x v="0"/>
    <x v="625"/>
    <n v="70028.850000000006"/>
    <n v="193990.15"/>
    <x v="626"/>
    <n v="33"/>
    <n v="87.98"/>
  </r>
  <r>
    <s v="M1027"/>
    <x v="0"/>
    <x v="0"/>
    <n v="8"/>
    <n v="144250"/>
    <n v="91139"/>
    <n v="63.18"/>
    <d v="2013-01-17T00:00:00"/>
    <x v="0"/>
    <x v="6"/>
    <x v="1"/>
    <s v="Notebook"/>
    <x v="3"/>
    <x v="626"/>
    <n v="22667.7"/>
    <n v="68471.3"/>
    <x v="627"/>
    <n v="62"/>
    <n v="86.96"/>
  </r>
  <r>
    <s v="M1028"/>
    <x v="2"/>
    <x v="2"/>
    <n v="13"/>
    <n v="330783"/>
    <n v="355707"/>
    <n v="107.53"/>
    <d v="2013-01-17T00:00:00"/>
    <x v="0"/>
    <x v="6"/>
    <x v="1"/>
    <s v="Trousers"/>
    <x v="0"/>
    <x v="627"/>
    <n v="116199.8"/>
    <n v="239507.20000000001"/>
    <x v="628"/>
    <n v="16"/>
    <n v="82.48"/>
  </r>
  <r>
    <s v="M1029"/>
    <x v="0"/>
    <x v="0"/>
    <n v="3"/>
    <n v="187870"/>
    <n v="215573"/>
    <n v="114.75"/>
    <d v="2013-01-17T00:00:00"/>
    <x v="0"/>
    <x v="6"/>
    <x v="1"/>
    <s v="Sugar"/>
    <x v="4"/>
    <x v="628"/>
    <n v="88296.52"/>
    <n v="127276.48"/>
    <x v="629"/>
    <n v="78"/>
    <n v="68.180000000000007"/>
  </r>
  <r>
    <s v="M1030"/>
    <x v="1"/>
    <x v="1"/>
    <n v="10"/>
    <n v="237691"/>
    <n v="156895"/>
    <n v="66.010000000000005"/>
    <d v="2011-09-17T00:00:00"/>
    <x v="2"/>
    <x v="5"/>
    <x v="0"/>
    <s v="Stapler"/>
    <x v="3"/>
    <x v="629"/>
    <n v="77889.119999999995"/>
    <n v="79005.88"/>
    <x v="630"/>
    <n v="67"/>
    <n v="73.37"/>
  </r>
  <r>
    <s v="M1031"/>
    <x v="3"/>
    <x v="3"/>
    <n v="11"/>
    <n v="458023"/>
    <n v="250516"/>
    <n v="54.7"/>
    <d v="2014-12-01T00:00:00"/>
    <x v="3"/>
    <x v="4"/>
    <x v="4"/>
    <s v="Tablet"/>
    <x v="2"/>
    <x v="630"/>
    <n v="53396.21"/>
    <n v="197119.79"/>
    <x v="631"/>
    <n v="93"/>
    <n v="90.04"/>
  </r>
  <r>
    <s v="M1032"/>
    <x v="3"/>
    <x v="3"/>
    <n v="7"/>
    <n v="240030"/>
    <n v="145777"/>
    <n v="60.73"/>
    <d v="2014-12-01T00:00:00"/>
    <x v="3"/>
    <x v="4"/>
    <x v="4"/>
    <s v="Cabinet"/>
    <x v="1"/>
    <x v="631"/>
    <n v="52722.79"/>
    <n v="93054.21"/>
    <x v="632"/>
    <n v="40"/>
    <n v="85.7"/>
  </r>
  <r>
    <s v="M1033"/>
    <x v="2"/>
    <x v="2"/>
    <n v="11"/>
    <n v="276898"/>
    <n v="316108"/>
    <n v="114.16"/>
    <d v="2012-10-09T00:00:00"/>
    <x v="1"/>
    <x v="2"/>
    <x v="3"/>
    <s v="Jacket"/>
    <x v="0"/>
    <x v="632"/>
    <n v="106122.59"/>
    <n v="209985.41"/>
    <x v="633"/>
    <n v="18"/>
    <n v="60.42"/>
  </r>
  <r>
    <s v="M1034"/>
    <x v="0"/>
    <x v="0"/>
    <n v="11"/>
    <n v="154477"/>
    <n v="167087"/>
    <n v="108.16"/>
    <d v="2014-12-24T00:00:00"/>
    <x v="3"/>
    <x v="4"/>
    <x v="2"/>
    <s v="Oil"/>
    <x v="4"/>
    <x v="633"/>
    <n v="72545.02"/>
    <n v="94541.98"/>
    <x v="634"/>
    <n v="34"/>
    <n v="61.19"/>
  </r>
  <r>
    <s v="M1035"/>
    <x v="0"/>
    <x v="0"/>
    <n v="3"/>
    <n v="411499"/>
    <n v="319427"/>
    <n v="77.63"/>
    <d v="2013-10-23T00:00:00"/>
    <x v="0"/>
    <x v="2"/>
    <x v="2"/>
    <s v="Pen"/>
    <x v="3"/>
    <x v="634"/>
    <n v="91860.01"/>
    <n v="227566.99"/>
    <x v="635"/>
    <n v="87"/>
    <n v="64.55"/>
  </r>
  <r>
    <s v="M1036"/>
    <x v="2"/>
    <x v="2"/>
    <n v="4"/>
    <n v="464722"/>
    <n v="328967"/>
    <n v="70.790000000000006"/>
    <d v="2011-04-29T00:00:00"/>
    <x v="2"/>
    <x v="3"/>
    <x v="5"/>
    <s v="Sofa"/>
    <x v="1"/>
    <x v="635"/>
    <n v="118399.61"/>
    <n v="210567.39"/>
    <x v="636"/>
    <n v="91"/>
    <n v="75.87"/>
  </r>
  <r>
    <s v="M1037"/>
    <x v="3"/>
    <x v="3"/>
    <n v="15"/>
    <n v="323862"/>
    <n v="343392"/>
    <n v="106.03"/>
    <d v="2012-04-25T00:00:00"/>
    <x v="1"/>
    <x v="3"/>
    <x v="2"/>
    <s v="Sofa"/>
    <x v="1"/>
    <x v="636"/>
    <n v="155010.65"/>
    <n v="188381.35"/>
    <x v="637"/>
    <n v="17"/>
    <n v="73.400000000000006"/>
  </r>
  <r>
    <s v="M1038"/>
    <x v="3"/>
    <x v="3"/>
    <n v="3"/>
    <n v="235391"/>
    <n v="187075"/>
    <n v="79.47"/>
    <d v="2014-06-27T00:00:00"/>
    <x v="3"/>
    <x v="1"/>
    <x v="5"/>
    <s v="Dress"/>
    <x v="0"/>
    <x v="637"/>
    <n v="89642.68"/>
    <n v="97432.320000000007"/>
    <x v="638"/>
    <n v="35"/>
    <n v="81.36"/>
  </r>
  <r>
    <s v="M1039"/>
    <x v="2"/>
    <x v="2"/>
    <n v="13"/>
    <n v="357979"/>
    <n v="207413"/>
    <n v="57.94"/>
    <d v="2014-10-15T00:00:00"/>
    <x v="3"/>
    <x v="2"/>
    <x v="2"/>
    <s v="Dress"/>
    <x v="0"/>
    <x v="638"/>
    <n v="90117.64"/>
    <n v="117295.36"/>
    <x v="639"/>
    <n v="66"/>
    <n v="85.04"/>
  </r>
  <r>
    <s v="M1040"/>
    <x v="0"/>
    <x v="0"/>
    <n v="3"/>
    <n v="138230"/>
    <n v="78344"/>
    <n v="56.68"/>
    <d v="2011-12-09T00:00:00"/>
    <x v="2"/>
    <x v="4"/>
    <x v="5"/>
    <s v="Marker"/>
    <x v="3"/>
    <x v="639"/>
    <n v="20904.439999999999"/>
    <n v="57439.56"/>
    <x v="640"/>
    <n v="73"/>
    <n v="65.209999999999994"/>
  </r>
  <r>
    <s v="M1041"/>
    <x v="0"/>
    <x v="0"/>
    <n v="3"/>
    <n v="448444"/>
    <n v="428947"/>
    <n v="95.65"/>
    <d v="2014-06-21T00:00:00"/>
    <x v="3"/>
    <x v="1"/>
    <x v="0"/>
    <s v="Table"/>
    <x v="1"/>
    <x v="640"/>
    <n v="124387.53"/>
    <n v="304559.46999999997"/>
    <x v="641"/>
    <n v="83"/>
    <n v="60.13"/>
  </r>
  <r>
    <s v="M1042"/>
    <x v="1"/>
    <x v="1"/>
    <n v="10"/>
    <n v="328619"/>
    <n v="270192"/>
    <n v="82.22"/>
    <d v="2014-06-21T00:00:00"/>
    <x v="3"/>
    <x v="1"/>
    <x v="0"/>
    <s v="Mobile"/>
    <x v="2"/>
    <x v="641"/>
    <n v="134827.91"/>
    <n v="135364.09"/>
    <x v="642"/>
    <n v="71"/>
    <n v="64.239999999999995"/>
  </r>
  <r>
    <s v="M1043"/>
    <x v="3"/>
    <x v="3"/>
    <n v="8"/>
    <n v="457478"/>
    <n v="387508"/>
    <n v="84.71"/>
    <d v="2014-06-27T00:00:00"/>
    <x v="3"/>
    <x v="1"/>
    <x v="5"/>
    <s v="Rice"/>
    <x v="4"/>
    <x v="642"/>
    <n v="120250.8"/>
    <n v="267257.2"/>
    <x v="643"/>
    <n v="21"/>
    <n v="72.790000000000006"/>
  </r>
  <r>
    <s v="M1044"/>
    <x v="3"/>
    <x v="3"/>
    <n v="4"/>
    <n v="340983"/>
    <n v="369839"/>
    <n v="108.46"/>
    <d v="2014-06-27T00:00:00"/>
    <x v="3"/>
    <x v="1"/>
    <x v="5"/>
    <s v="Table"/>
    <x v="1"/>
    <x v="643"/>
    <n v="165323.4"/>
    <n v="204515.6"/>
    <x v="644"/>
    <n v="59"/>
    <n v="83.13"/>
  </r>
  <r>
    <s v="M1045"/>
    <x v="3"/>
    <x v="3"/>
    <n v="14"/>
    <n v="304527"/>
    <n v="180251"/>
    <n v="59.19"/>
    <d v="2014-06-27T00:00:00"/>
    <x v="3"/>
    <x v="1"/>
    <x v="5"/>
    <s v="Cabinet"/>
    <x v="1"/>
    <x v="644"/>
    <n v="85536.54"/>
    <n v="94714.46"/>
    <x v="645"/>
    <n v="34"/>
    <n v="64.900000000000006"/>
  </r>
  <r>
    <s v="M1046"/>
    <x v="2"/>
    <x v="2"/>
    <n v="3"/>
    <n v="477350"/>
    <n v="549549"/>
    <n v="115.12"/>
    <d v="2013-11-11T00:00:00"/>
    <x v="0"/>
    <x v="0"/>
    <x v="4"/>
    <s v="Dress"/>
    <x v="0"/>
    <x v="645"/>
    <n v="210680.46"/>
    <n v="338868.54"/>
    <x v="646"/>
    <n v="92"/>
    <n v="70.77"/>
  </r>
  <r>
    <s v="M1047"/>
    <x v="1"/>
    <x v="1"/>
    <n v="3"/>
    <n v="119421"/>
    <n v="104180"/>
    <n v="87.24"/>
    <d v="2013-11-11T00:00:00"/>
    <x v="0"/>
    <x v="0"/>
    <x v="4"/>
    <s v="Tablet"/>
    <x v="2"/>
    <x v="646"/>
    <n v="27468.77"/>
    <n v="76711.23"/>
    <x v="647"/>
    <n v="25"/>
    <n v="67.41"/>
  </r>
  <r>
    <s v="M1048"/>
    <x v="1"/>
    <x v="1"/>
    <n v="13"/>
    <n v="381312"/>
    <n v="268750"/>
    <n v="70.48"/>
    <d v="2013-10-04T00:00:00"/>
    <x v="0"/>
    <x v="2"/>
    <x v="5"/>
    <s v="Notebook"/>
    <x v="3"/>
    <x v="647"/>
    <n v="59811.73"/>
    <n v="208938.27"/>
    <x v="648"/>
    <n v="28"/>
    <n v="77.11"/>
  </r>
  <r>
    <s v="M1049"/>
    <x v="0"/>
    <x v="0"/>
    <n v="10"/>
    <n v="424205"/>
    <n v="236115"/>
    <n v="55.66"/>
    <d v="2011-09-09T00:00:00"/>
    <x v="2"/>
    <x v="5"/>
    <x v="5"/>
    <s v="Trousers"/>
    <x v="0"/>
    <x v="648"/>
    <n v="117039.95"/>
    <n v="119075.05"/>
    <x v="649"/>
    <n v="49"/>
    <n v="88.73"/>
  </r>
  <r>
    <s v="M1050"/>
    <x v="0"/>
    <x v="0"/>
    <n v="10"/>
    <n v="420458"/>
    <n v="299719"/>
    <n v="71.28"/>
    <d v="2014-10-30T00:00:00"/>
    <x v="3"/>
    <x v="2"/>
    <x v="1"/>
    <s v="Pen"/>
    <x v="3"/>
    <x v="649"/>
    <n v="76326.42"/>
    <n v="223392.58"/>
    <x v="650"/>
    <n v="73"/>
    <n v="80.819999999999993"/>
  </r>
  <r>
    <s v="M1051"/>
    <x v="2"/>
    <x v="2"/>
    <n v="4"/>
    <n v="206242"/>
    <n v="214849"/>
    <n v="104.17"/>
    <d v="2013-04-11T00:00:00"/>
    <x v="0"/>
    <x v="3"/>
    <x v="1"/>
    <s v="Cabinet"/>
    <x v="1"/>
    <x v="650"/>
    <n v="86526.03"/>
    <n v="128322.97"/>
    <x v="651"/>
    <n v="83"/>
    <n v="79.11"/>
  </r>
  <r>
    <s v="M1052"/>
    <x v="3"/>
    <x v="3"/>
    <n v="15"/>
    <n v="211794"/>
    <n v="117847"/>
    <n v="55.64"/>
    <d v="2014-11-12T00:00:00"/>
    <x v="3"/>
    <x v="0"/>
    <x v="2"/>
    <s v="Notebook"/>
    <x v="3"/>
    <x v="651"/>
    <n v="47062.07"/>
    <n v="70784.929999999993"/>
    <x v="652"/>
    <n v="28"/>
    <n v="86.51"/>
  </r>
  <r>
    <s v="M1053"/>
    <x v="2"/>
    <x v="2"/>
    <n v="14"/>
    <n v="293948"/>
    <n v="292046"/>
    <n v="99.35"/>
    <d v="2014-11-12T00:00:00"/>
    <x v="3"/>
    <x v="0"/>
    <x v="2"/>
    <s v="Dress"/>
    <x v="0"/>
    <x v="652"/>
    <n v="124676.37"/>
    <n v="167369.63"/>
    <x v="653"/>
    <n v="27"/>
    <n v="63.5"/>
  </r>
  <r>
    <s v="M1054"/>
    <x v="1"/>
    <x v="1"/>
    <n v="15"/>
    <n v="182708"/>
    <n v="93402"/>
    <n v="51.12"/>
    <d v="2014-09-16T00:00:00"/>
    <x v="3"/>
    <x v="5"/>
    <x v="3"/>
    <s v="Rice"/>
    <x v="4"/>
    <x v="653"/>
    <n v="46523.08"/>
    <n v="46878.92"/>
    <x v="654"/>
    <n v="21"/>
    <n v="84.74"/>
  </r>
  <r>
    <s v="M1055"/>
    <x v="3"/>
    <x v="3"/>
    <n v="9"/>
    <n v="463595"/>
    <n v="481364"/>
    <n v="103.83"/>
    <d v="2013-04-09T00:00:00"/>
    <x v="0"/>
    <x v="3"/>
    <x v="3"/>
    <s v="Trousers"/>
    <x v="0"/>
    <x v="654"/>
    <n v="220018.8"/>
    <n v="261345.2"/>
    <x v="655"/>
    <n v="67"/>
    <n v="74.42"/>
  </r>
  <r>
    <s v="M1056"/>
    <x v="2"/>
    <x v="2"/>
    <n v="12"/>
    <n v="462636"/>
    <n v="251042"/>
    <n v="54.26"/>
    <d v="2013-04-09T00:00:00"/>
    <x v="0"/>
    <x v="3"/>
    <x v="3"/>
    <s v="Notebook"/>
    <x v="3"/>
    <x v="655"/>
    <n v="71506.899999999994"/>
    <n v="179535.1"/>
    <x v="656"/>
    <n v="21"/>
    <n v="81.95"/>
  </r>
  <r>
    <s v="M1057"/>
    <x v="3"/>
    <x v="3"/>
    <n v="8"/>
    <n v="319564"/>
    <n v="160980"/>
    <n v="50.37"/>
    <d v="2013-04-09T00:00:00"/>
    <x v="0"/>
    <x v="3"/>
    <x v="3"/>
    <s v="Notebook"/>
    <x v="3"/>
    <x v="656"/>
    <n v="71222.240000000005"/>
    <n v="89757.759999999995"/>
    <x v="657"/>
    <n v="22"/>
    <n v="81.66"/>
  </r>
  <r>
    <s v="M1058"/>
    <x v="2"/>
    <x v="2"/>
    <n v="10"/>
    <n v="428447"/>
    <n v="323331"/>
    <n v="75.47"/>
    <d v="2014-12-31T00:00:00"/>
    <x v="3"/>
    <x v="4"/>
    <x v="2"/>
    <s v="Chair"/>
    <x v="1"/>
    <x v="657"/>
    <n v="142874.89000000001"/>
    <n v="180456.11"/>
    <x v="658"/>
    <n v="97"/>
    <n v="89.53"/>
  </r>
  <r>
    <s v="M1059"/>
    <x v="1"/>
    <x v="1"/>
    <n v="10"/>
    <n v="192444"/>
    <n v="138102"/>
    <n v="71.760000000000005"/>
    <d v="2014-12-31T00:00:00"/>
    <x v="3"/>
    <x v="4"/>
    <x v="2"/>
    <s v="Laptop"/>
    <x v="2"/>
    <x v="658"/>
    <n v="42334.03"/>
    <n v="95767.97"/>
    <x v="659"/>
    <n v="65"/>
    <n v="68.8"/>
  </r>
  <r>
    <s v="M1060"/>
    <x v="1"/>
    <x v="1"/>
    <n v="3"/>
    <n v="154746"/>
    <n v="174420"/>
    <n v="112.71"/>
    <d v="2014-12-31T00:00:00"/>
    <x v="3"/>
    <x v="4"/>
    <x v="2"/>
    <s v="Mobile"/>
    <x v="2"/>
    <x v="659"/>
    <n v="78940.11"/>
    <n v="95479.89"/>
    <x v="660"/>
    <n v="75"/>
    <n v="64.06"/>
  </r>
  <r>
    <s v="M1061"/>
    <x v="2"/>
    <x v="2"/>
    <n v="14"/>
    <n v="333214"/>
    <n v="321981"/>
    <n v="96.63"/>
    <d v="2014-09-03T00:00:00"/>
    <x v="3"/>
    <x v="5"/>
    <x v="2"/>
    <s v="Marker"/>
    <x v="3"/>
    <x v="660"/>
    <n v="120511.09"/>
    <n v="201469.91"/>
    <x v="661"/>
    <n v="51"/>
    <n v="68.05"/>
  </r>
  <r>
    <s v="M1062"/>
    <x v="0"/>
    <x v="0"/>
    <n v="8"/>
    <n v="219423"/>
    <n v="135417"/>
    <n v="61.72"/>
    <d v="2014-09-03T00:00:00"/>
    <x v="3"/>
    <x v="5"/>
    <x v="2"/>
    <s v="Dress"/>
    <x v="0"/>
    <x v="661"/>
    <n v="32369.279999999999"/>
    <n v="103047.72"/>
    <x v="662"/>
    <n v="38"/>
    <n v="62.57"/>
  </r>
  <r>
    <s v="M1063"/>
    <x v="1"/>
    <x v="1"/>
    <n v="3"/>
    <n v="328518"/>
    <n v="202254"/>
    <n v="61.57"/>
    <d v="2014-09-03T00:00:00"/>
    <x v="3"/>
    <x v="5"/>
    <x v="2"/>
    <s v="Dress"/>
    <x v="0"/>
    <x v="662"/>
    <n v="90322.95"/>
    <n v="111931.05"/>
    <x v="663"/>
    <n v="68"/>
    <n v="85.19"/>
  </r>
  <r>
    <s v="M1064"/>
    <x v="3"/>
    <x v="3"/>
    <n v="7"/>
    <n v="206016"/>
    <n v="191059"/>
    <n v="92.74"/>
    <d v="2012-05-31T00:00:00"/>
    <x v="1"/>
    <x v="8"/>
    <x v="1"/>
    <s v="Shirt"/>
    <x v="0"/>
    <x v="663"/>
    <n v="55853.58"/>
    <n v="135205.42000000001"/>
    <x v="664"/>
    <n v="27"/>
    <n v="63.89"/>
  </r>
  <r>
    <s v="M1065"/>
    <x v="1"/>
    <x v="1"/>
    <n v="10"/>
    <n v="319269"/>
    <n v="204513"/>
    <n v="64.06"/>
    <d v="2014-11-28T00:00:00"/>
    <x v="3"/>
    <x v="0"/>
    <x v="5"/>
    <s v="Table"/>
    <x v="1"/>
    <x v="664"/>
    <n v="47871.85"/>
    <n v="156641.15"/>
    <x v="665"/>
    <n v="91"/>
    <n v="93.35"/>
  </r>
  <r>
    <s v="M1066"/>
    <x v="2"/>
    <x v="2"/>
    <n v="12"/>
    <n v="389803"/>
    <n v="315331"/>
    <n v="80.89"/>
    <d v="2014-11-28T00:00:00"/>
    <x v="3"/>
    <x v="0"/>
    <x v="5"/>
    <s v="Headphones"/>
    <x v="2"/>
    <x v="665"/>
    <n v="76596.38"/>
    <n v="238734.62"/>
    <x v="666"/>
    <n v="37"/>
    <n v="80.709999999999994"/>
  </r>
  <r>
    <s v="M1067"/>
    <x v="1"/>
    <x v="1"/>
    <n v="7"/>
    <n v="107604"/>
    <n v="109915"/>
    <n v="102.15"/>
    <d v="2011-06-15T00:00:00"/>
    <x v="2"/>
    <x v="1"/>
    <x v="2"/>
    <s v="Trousers"/>
    <x v="0"/>
    <x v="666"/>
    <n v="44165.08"/>
    <n v="65749.919999999998"/>
    <x v="667"/>
    <n v="85"/>
    <n v="93.12"/>
  </r>
  <r>
    <s v="M1068"/>
    <x v="0"/>
    <x v="0"/>
    <n v="9"/>
    <n v="123186"/>
    <n v="66843"/>
    <n v="54.26"/>
    <d v="2011-06-15T00:00:00"/>
    <x v="2"/>
    <x v="1"/>
    <x v="2"/>
    <s v="Rice"/>
    <x v="4"/>
    <x v="667"/>
    <n v="24885.03"/>
    <n v="41957.97"/>
    <x v="668"/>
    <n v="99"/>
    <n v="88.75"/>
  </r>
  <r>
    <s v="M1069"/>
    <x v="1"/>
    <x v="1"/>
    <n v="10"/>
    <n v="226097"/>
    <n v="134829"/>
    <n v="59.63"/>
    <d v="2011-06-15T00:00:00"/>
    <x v="2"/>
    <x v="1"/>
    <x v="2"/>
    <s v="Pen"/>
    <x v="3"/>
    <x v="668"/>
    <n v="39377.089999999997"/>
    <n v="95451.91"/>
    <x v="669"/>
    <n v="37"/>
    <n v="64.64"/>
  </r>
  <r>
    <s v="M1070"/>
    <x v="3"/>
    <x v="3"/>
    <n v="6"/>
    <n v="439549"/>
    <n v="267342"/>
    <n v="60.82"/>
    <d v="2013-03-06T00:00:00"/>
    <x v="0"/>
    <x v="10"/>
    <x v="2"/>
    <s v="Headphones"/>
    <x v="2"/>
    <x v="669"/>
    <n v="80012.600000000006"/>
    <n v="187329.4"/>
    <x v="670"/>
    <n v="68"/>
    <n v="90.03"/>
  </r>
  <r>
    <s v="M1071"/>
    <x v="0"/>
    <x v="0"/>
    <n v="10"/>
    <n v="343144"/>
    <n v="373903"/>
    <n v="108.96"/>
    <d v="2013-03-06T00:00:00"/>
    <x v="0"/>
    <x v="10"/>
    <x v="2"/>
    <s v="Dress"/>
    <x v="0"/>
    <x v="670"/>
    <n v="166205.97"/>
    <n v="207697.03"/>
    <x v="671"/>
    <n v="90"/>
    <n v="76.25"/>
  </r>
  <r>
    <s v="M1072"/>
    <x v="0"/>
    <x v="0"/>
    <n v="13"/>
    <n v="137066"/>
    <n v="118979"/>
    <n v="86.8"/>
    <d v="2011-12-05T00:00:00"/>
    <x v="2"/>
    <x v="4"/>
    <x v="4"/>
    <s v="Chair"/>
    <x v="1"/>
    <x v="671"/>
    <n v="48903.11"/>
    <n v="70075.89"/>
    <x v="672"/>
    <n v="99"/>
    <n v="93.11"/>
  </r>
  <r>
    <s v="M1073"/>
    <x v="2"/>
    <x v="2"/>
    <n v="15"/>
    <n v="458961"/>
    <n v="271925"/>
    <n v="59.25"/>
    <d v="2012-04-11T00:00:00"/>
    <x v="1"/>
    <x v="3"/>
    <x v="2"/>
    <s v="Marker"/>
    <x v="3"/>
    <x v="672"/>
    <n v="75940.97"/>
    <n v="195984.03"/>
    <x v="673"/>
    <n v="96"/>
    <n v="72.739999999999995"/>
  </r>
  <r>
    <s v="M1074"/>
    <x v="0"/>
    <x v="0"/>
    <n v="4"/>
    <n v="300778"/>
    <n v="246226"/>
    <n v="81.86"/>
    <d v="2012-04-11T00:00:00"/>
    <x v="1"/>
    <x v="3"/>
    <x v="2"/>
    <s v="Rice"/>
    <x v="4"/>
    <x v="673"/>
    <n v="96109.06"/>
    <n v="150116.94"/>
    <x v="674"/>
    <n v="81"/>
    <n v="84.67"/>
  </r>
  <r>
    <s v="M1075"/>
    <x v="2"/>
    <x v="2"/>
    <n v="5"/>
    <n v="275599"/>
    <n v="200355"/>
    <n v="72.7"/>
    <d v="2012-04-11T00:00:00"/>
    <x v="1"/>
    <x v="3"/>
    <x v="2"/>
    <s v="Pen"/>
    <x v="3"/>
    <x v="674"/>
    <n v="61166.07"/>
    <n v="139188.93"/>
    <x v="675"/>
    <n v="84"/>
    <n v="90.49"/>
  </r>
  <r>
    <s v="M1076"/>
    <x v="2"/>
    <x v="2"/>
    <n v="15"/>
    <n v="490603"/>
    <n v="363495"/>
    <n v="74.09"/>
    <d v="2013-09-16T00:00:00"/>
    <x v="0"/>
    <x v="5"/>
    <x v="4"/>
    <s v="Sofa"/>
    <x v="1"/>
    <x v="675"/>
    <n v="83829.25"/>
    <n v="279665.75"/>
    <x v="676"/>
    <n v="64"/>
    <n v="69.7"/>
  </r>
  <r>
    <s v="M1077"/>
    <x v="0"/>
    <x v="0"/>
    <n v="8"/>
    <n v="280998"/>
    <n v="259095"/>
    <n v="92.21"/>
    <d v="2011-09-13T00:00:00"/>
    <x v="2"/>
    <x v="5"/>
    <x v="3"/>
    <s v="Rice"/>
    <x v="4"/>
    <x v="676"/>
    <n v="93002.37"/>
    <n v="166092.63"/>
    <x v="677"/>
    <n v="78"/>
    <n v="91.48"/>
  </r>
  <r>
    <s v="M1078"/>
    <x v="1"/>
    <x v="1"/>
    <n v="12"/>
    <n v="293014"/>
    <n v="323010"/>
    <n v="110.24"/>
    <d v="2011-09-13T00:00:00"/>
    <x v="2"/>
    <x v="5"/>
    <x v="3"/>
    <s v="Mobile"/>
    <x v="2"/>
    <x v="677"/>
    <n v="75076.899999999994"/>
    <n v="247933.1"/>
    <x v="678"/>
    <n v="20"/>
    <n v="73.67"/>
  </r>
  <r>
    <s v="M1079"/>
    <x v="2"/>
    <x v="2"/>
    <n v="7"/>
    <n v="140342"/>
    <n v="84505"/>
    <n v="60.21"/>
    <d v="2012-10-05T00:00:00"/>
    <x v="1"/>
    <x v="2"/>
    <x v="5"/>
    <s v="Jacket"/>
    <x v="0"/>
    <x v="678"/>
    <n v="39412.51"/>
    <n v="45092.49"/>
    <x v="679"/>
    <n v="29"/>
    <n v="90.62"/>
  </r>
  <r>
    <s v="M1080"/>
    <x v="0"/>
    <x v="0"/>
    <n v="7"/>
    <n v="318385"/>
    <n v="338079"/>
    <n v="106.19"/>
    <d v="2012-10-05T00:00:00"/>
    <x v="1"/>
    <x v="2"/>
    <x v="5"/>
    <s v="Notebook"/>
    <x v="3"/>
    <x v="679"/>
    <n v="120974.31"/>
    <n v="217104.69"/>
    <x v="680"/>
    <n v="92"/>
    <n v="60.75"/>
  </r>
  <r>
    <s v="M1081"/>
    <x v="2"/>
    <x v="2"/>
    <n v="4"/>
    <n v="111553"/>
    <n v="86227"/>
    <n v="77.3"/>
    <d v="2014-04-15T00:00:00"/>
    <x v="3"/>
    <x v="3"/>
    <x v="3"/>
    <s v="Marker"/>
    <x v="3"/>
    <x v="680"/>
    <n v="32463.82"/>
    <n v="53763.18"/>
    <x v="681"/>
    <n v="92"/>
    <n v="87.54"/>
  </r>
  <r>
    <s v="M1082"/>
    <x v="1"/>
    <x v="1"/>
    <n v="12"/>
    <n v="449099"/>
    <n v="502508"/>
    <n v="111.89"/>
    <d v="2014-04-15T00:00:00"/>
    <x v="3"/>
    <x v="3"/>
    <x v="3"/>
    <s v="Stapler"/>
    <x v="3"/>
    <x v="681"/>
    <n v="182208.33"/>
    <n v="320299.67"/>
    <x v="682"/>
    <n v="49"/>
    <n v="66.010000000000005"/>
  </r>
  <r>
    <s v="M1083"/>
    <x v="3"/>
    <x v="3"/>
    <n v="6"/>
    <n v="353882"/>
    <n v="274432"/>
    <n v="77.55"/>
    <d v="2014-04-15T00:00:00"/>
    <x v="3"/>
    <x v="3"/>
    <x v="3"/>
    <s v="Chair"/>
    <x v="1"/>
    <x v="682"/>
    <n v="125003.36"/>
    <n v="149428.64000000001"/>
    <x v="683"/>
    <n v="31"/>
    <n v="81.650000000000006"/>
  </r>
  <r>
    <s v="M1084"/>
    <x v="2"/>
    <x v="2"/>
    <n v="14"/>
    <n v="380660"/>
    <n v="339881"/>
    <n v="89.29"/>
    <d v="2014-09-03T00:00:00"/>
    <x v="3"/>
    <x v="5"/>
    <x v="2"/>
    <s v="Trousers"/>
    <x v="0"/>
    <x v="683"/>
    <n v="84358.63"/>
    <n v="255522.37"/>
    <x v="684"/>
    <n v="95"/>
    <n v="87.81"/>
  </r>
  <r>
    <s v="M1085"/>
    <x v="2"/>
    <x v="2"/>
    <n v="6"/>
    <n v="161298"/>
    <n v="86042"/>
    <n v="53.34"/>
    <d v="2013-06-21T00:00:00"/>
    <x v="0"/>
    <x v="1"/>
    <x v="5"/>
    <s v="Table"/>
    <x v="1"/>
    <x v="684"/>
    <n v="31640.52"/>
    <n v="54401.48"/>
    <x v="685"/>
    <n v="36"/>
    <n v="79.69"/>
  </r>
  <r>
    <s v="M1086"/>
    <x v="0"/>
    <x v="0"/>
    <n v="13"/>
    <n v="266169"/>
    <n v="223221"/>
    <n v="83.86"/>
    <d v="2013-06-21T00:00:00"/>
    <x v="0"/>
    <x v="1"/>
    <x v="5"/>
    <s v="Jacket"/>
    <x v="0"/>
    <x v="685"/>
    <n v="81580.86"/>
    <n v="141640.14000000001"/>
    <x v="686"/>
    <n v="78"/>
    <n v="70.55"/>
  </r>
  <r>
    <s v="M1087"/>
    <x v="0"/>
    <x v="0"/>
    <n v="9"/>
    <n v="361838"/>
    <n v="382381"/>
    <n v="105.68"/>
    <d v="2013-06-21T00:00:00"/>
    <x v="0"/>
    <x v="1"/>
    <x v="5"/>
    <s v="Dress"/>
    <x v="0"/>
    <x v="686"/>
    <n v="84757.28"/>
    <n v="297623.71999999997"/>
    <x v="687"/>
    <n v="79"/>
    <n v="94.15"/>
  </r>
  <r>
    <s v="M1088"/>
    <x v="3"/>
    <x v="3"/>
    <n v="13"/>
    <n v="469859"/>
    <n v="389885"/>
    <n v="82.98"/>
    <d v="2013-06-21T00:00:00"/>
    <x v="0"/>
    <x v="1"/>
    <x v="5"/>
    <s v="Oil"/>
    <x v="4"/>
    <x v="687"/>
    <n v="81532.100000000006"/>
    <n v="308352.90000000002"/>
    <x v="688"/>
    <n v="83"/>
    <n v="83.34"/>
  </r>
  <r>
    <s v="M1089"/>
    <x v="1"/>
    <x v="1"/>
    <n v="8"/>
    <n v="461311"/>
    <n v="289540"/>
    <n v="62.76"/>
    <d v="2014-11-06T00:00:00"/>
    <x v="3"/>
    <x v="0"/>
    <x v="1"/>
    <s v="Rice"/>
    <x v="4"/>
    <x v="688"/>
    <n v="132659.41"/>
    <n v="156880.59"/>
    <x v="689"/>
    <n v="49"/>
    <n v="60.87"/>
  </r>
  <r>
    <s v="M1090"/>
    <x v="2"/>
    <x v="2"/>
    <n v="10"/>
    <n v="287377"/>
    <n v="167931"/>
    <n v="58.44"/>
    <d v="2012-12-13T00:00:00"/>
    <x v="1"/>
    <x v="4"/>
    <x v="1"/>
    <s v="Chair"/>
    <x v="1"/>
    <x v="689"/>
    <n v="53327.27"/>
    <n v="114603.73"/>
    <x v="690"/>
    <n v="77"/>
    <n v="67.78"/>
  </r>
  <r>
    <s v="M1091"/>
    <x v="3"/>
    <x v="3"/>
    <n v="6"/>
    <n v="111821"/>
    <n v="66866"/>
    <n v="59.8"/>
    <d v="2012-12-13T00:00:00"/>
    <x v="1"/>
    <x v="4"/>
    <x v="1"/>
    <s v="Stapler"/>
    <x v="3"/>
    <x v="690"/>
    <n v="19851.240000000002"/>
    <n v="47014.76"/>
    <x v="691"/>
    <n v="75"/>
    <n v="73.8"/>
  </r>
  <r>
    <s v="M1092"/>
    <x v="1"/>
    <x v="1"/>
    <n v="8"/>
    <n v="416235"/>
    <n v="476319"/>
    <n v="114.44"/>
    <d v="2013-06-20T00:00:00"/>
    <x v="0"/>
    <x v="1"/>
    <x v="1"/>
    <s v="Tablet"/>
    <x v="2"/>
    <x v="691"/>
    <n v="181350.17"/>
    <n v="294968.83"/>
    <x v="692"/>
    <n v="64"/>
    <n v="72.94"/>
  </r>
  <r>
    <s v="M1093"/>
    <x v="3"/>
    <x v="3"/>
    <n v="3"/>
    <n v="249238"/>
    <n v="215037"/>
    <n v="86.28"/>
    <d v="2013-12-14T00:00:00"/>
    <x v="0"/>
    <x v="4"/>
    <x v="0"/>
    <s v="Sofa"/>
    <x v="1"/>
    <x v="692"/>
    <n v="44457.38"/>
    <n v="170579.62"/>
    <x v="693"/>
    <n v="21"/>
    <n v="67.55"/>
  </r>
  <r>
    <s v="M1094"/>
    <x v="1"/>
    <x v="1"/>
    <n v="14"/>
    <n v="317899"/>
    <n v="369630"/>
    <n v="116.27"/>
    <d v="2013-12-14T00:00:00"/>
    <x v="0"/>
    <x v="4"/>
    <x v="0"/>
    <s v="Oil"/>
    <x v="4"/>
    <x v="693"/>
    <n v="166652.45000000001"/>
    <n v="202977.55"/>
    <x v="694"/>
    <n v="64"/>
    <n v="85.5"/>
  </r>
  <r>
    <s v="M1095"/>
    <x v="1"/>
    <x v="1"/>
    <n v="5"/>
    <n v="407851"/>
    <n v="249054"/>
    <n v="61.06"/>
    <d v="2012-05-29T00:00:00"/>
    <x v="1"/>
    <x v="8"/>
    <x v="3"/>
    <s v="Trousers"/>
    <x v="0"/>
    <x v="694"/>
    <n v="101870.72"/>
    <n v="147183.28"/>
    <x v="695"/>
    <n v="77"/>
    <n v="94.53"/>
  </r>
  <r>
    <s v="M1096"/>
    <x v="0"/>
    <x v="0"/>
    <n v="12"/>
    <n v="496421"/>
    <n v="445222"/>
    <n v="89.69"/>
    <d v="2012-05-29T00:00:00"/>
    <x v="1"/>
    <x v="8"/>
    <x v="3"/>
    <s v="Laptop"/>
    <x v="2"/>
    <x v="695"/>
    <n v="167920.73"/>
    <n v="277301.27"/>
    <x v="696"/>
    <n v="63"/>
    <n v="66.12"/>
  </r>
  <r>
    <s v="M1097"/>
    <x v="1"/>
    <x v="1"/>
    <n v="14"/>
    <n v="397751"/>
    <n v="270664"/>
    <n v="68.05"/>
    <d v="2012-05-29T00:00:00"/>
    <x v="1"/>
    <x v="8"/>
    <x v="3"/>
    <s v="Trousers"/>
    <x v="0"/>
    <x v="696"/>
    <n v="67751.23"/>
    <n v="202912.77"/>
    <x v="697"/>
    <n v="72"/>
    <n v="61.48"/>
  </r>
  <r>
    <s v="M1098"/>
    <x v="3"/>
    <x v="3"/>
    <n v="12"/>
    <n v="259338"/>
    <n v="259194"/>
    <n v="99.94"/>
    <d v="2012-07-26T00:00:00"/>
    <x v="1"/>
    <x v="7"/>
    <x v="1"/>
    <s v="Stapler"/>
    <x v="3"/>
    <x v="697"/>
    <n v="112138.71"/>
    <n v="147055.29"/>
    <x v="698"/>
    <n v="29"/>
    <n v="69.19"/>
  </r>
  <r>
    <s v="M1099"/>
    <x v="1"/>
    <x v="1"/>
    <n v="4"/>
    <n v="442786"/>
    <n v="372224"/>
    <n v="84.06"/>
    <d v="2014-11-29T00:00:00"/>
    <x v="3"/>
    <x v="0"/>
    <x v="0"/>
    <s v="Wheat"/>
    <x v="4"/>
    <x v="698"/>
    <n v="131184.41"/>
    <n v="241039.59"/>
    <x v="699"/>
    <n v="41"/>
    <n v="61"/>
  </r>
  <r>
    <s v="M1100"/>
    <x v="3"/>
    <x v="3"/>
    <n v="10"/>
    <n v="134983"/>
    <n v="145988"/>
    <n v="108.15"/>
    <d v="2014-11-29T00:00:00"/>
    <x v="3"/>
    <x v="0"/>
    <x v="0"/>
    <s v="Cabinet"/>
    <x v="1"/>
    <x v="699"/>
    <n v="48223.87"/>
    <n v="97764.13"/>
    <x v="700"/>
    <n v="90"/>
    <n v="84.01"/>
  </r>
  <r>
    <s v="M1101"/>
    <x v="0"/>
    <x v="0"/>
    <n v="8"/>
    <n v="368711"/>
    <n v="376495"/>
    <n v="102.11"/>
    <d v="2014-11-29T00:00:00"/>
    <x v="3"/>
    <x v="0"/>
    <x v="0"/>
    <s v="Pen"/>
    <x v="3"/>
    <x v="700"/>
    <n v="92774.38"/>
    <n v="283720.62"/>
    <x v="701"/>
    <n v="17"/>
    <n v="65.11"/>
  </r>
  <r>
    <s v="M1102"/>
    <x v="1"/>
    <x v="1"/>
    <n v="14"/>
    <n v="171039"/>
    <n v="132362"/>
    <n v="77.39"/>
    <d v="2014-11-29T00:00:00"/>
    <x v="3"/>
    <x v="0"/>
    <x v="0"/>
    <s v="Shirt"/>
    <x v="0"/>
    <x v="701"/>
    <n v="55353.64"/>
    <n v="77008.36"/>
    <x v="702"/>
    <n v="55"/>
    <n v="61.71"/>
  </r>
  <r>
    <s v="M1103"/>
    <x v="3"/>
    <x v="3"/>
    <n v="11"/>
    <n v="434991"/>
    <n v="257774"/>
    <n v="59.26"/>
    <d v="2014-11-29T00:00:00"/>
    <x v="3"/>
    <x v="0"/>
    <x v="0"/>
    <s v="Notebook"/>
    <x v="3"/>
    <x v="702"/>
    <n v="69616.320000000007"/>
    <n v="188157.68"/>
    <x v="703"/>
    <n v="22"/>
    <n v="80.959999999999994"/>
  </r>
  <r>
    <s v="M1104"/>
    <x v="2"/>
    <x v="2"/>
    <n v="11"/>
    <n v="269138"/>
    <n v="217461"/>
    <n v="80.8"/>
    <d v="2014-04-04T00:00:00"/>
    <x v="3"/>
    <x v="3"/>
    <x v="5"/>
    <s v="Sofa"/>
    <x v="1"/>
    <x v="703"/>
    <n v="64013.32"/>
    <n v="153447.67999999999"/>
    <x v="704"/>
    <n v="22"/>
    <n v="78.7"/>
  </r>
  <r>
    <s v="M1105"/>
    <x v="3"/>
    <x v="3"/>
    <n v="5"/>
    <n v="106762"/>
    <n v="71331"/>
    <n v="66.81"/>
    <d v="2014-12-29T00:00:00"/>
    <x v="3"/>
    <x v="4"/>
    <x v="4"/>
    <s v="Marker"/>
    <x v="3"/>
    <x v="704"/>
    <n v="27683.26"/>
    <n v="43647.74"/>
    <x v="705"/>
    <n v="53"/>
    <n v="92.23"/>
  </r>
  <r>
    <s v="M1106"/>
    <x v="2"/>
    <x v="2"/>
    <n v="4"/>
    <n v="214229"/>
    <n v="147629"/>
    <n v="68.91"/>
    <d v="2014-12-29T00:00:00"/>
    <x v="3"/>
    <x v="4"/>
    <x v="4"/>
    <s v="Notebook"/>
    <x v="3"/>
    <x v="705"/>
    <n v="36985.19"/>
    <n v="110643.81"/>
    <x v="706"/>
    <n v="81"/>
    <n v="81.47"/>
  </r>
  <r>
    <s v="M1107"/>
    <x v="0"/>
    <x v="0"/>
    <n v="9"/>
    <n v="341430"/>
    <n v="190742"/>
    <n v="55.87"/>
    <d v="2014-12-01T00:00:00"/>
    <x v="3"/>
    <x v="4"/>
    <x v="4"/>
    <s v="Mobile"/>
    <x v="2"/>
    <x v="706"/>
    <n v="42531.09"/>
    <n v="148210.91"/>
    <x v="707"/>
    <n v="49"/>
    <n v="84.19"/>
  </r>
  <r>
    <s v="M1108"/>
    <x v="2"/>
    <x v="2"/>
    <n v="10"/>
    <n v="413340"/>
    <n v="480936"/>
    <n v="116.35"/>
    <d v="2014-05-16T00:00:00"/>
    <x v="3"/>
    <x v="8"/>
    <x v="5"/>
    <s v="Table"/>
    <x v="1"/>
    <x v="707"/>
    <n v="138043.79999999999"/>
    <n v="342892.2"/>
    <x v="708"/>
    <n v="25"/>
    <n v="67.78"/>
  </r>
  <r>
    <s v="M1109"/>
    <x v="2"/>
    <x v="2"/>
    <n v="14"/>
    <n v="218790"/>
    <n v="189985"/>
    <n v="86.83"/>
    <d v="2014-05-16T00:00:00"/>
    <x v="3"/>
    <x v="8"/>
    <x v="5"/>
    <s v="Trousers"/>
    <x v="0"/>
    <x v="708"/>
    <n v="87570.65"/>
    <n v="102414.35"/>
    <x v="709"/>
    <n v="98"/>
    <n v="86.71"/>
  </r>
  <r>
    <s v="M1110"/>
    <x v="0"/>
    <x v="0"/>
    <n v="4"/>
    <n v="109859"/>
    <n v="118401"/>
    <n v="107.78"/>
    <d v="2014-05-16T00:00:00"/>
    <x v="3"/>
    <x v="8"/>
    <x v="5"/>
    <s v="Rice"/>
    <x v="4"/>
    <x v="709"/>
    <n v="52226.05"/>
    <n v="66174.95"/>
    <x v="710"/>
    <n v="94"/>
    <n v="77.97"/>
  </r>
  <r>
    <s v="M1111"/>
    <x v="0"/>
    <x v="0"/>
    <n v="10"/>
    <n v="162349"/>
    <n v="114336"/>
    <n v="70.430000000000007"/>
    <d v="2012-09-22T00:00:00"/>
    <x v="1"/>
    <x v="5"/>
    <x v="0"/>
    <s v="Laptop"/>
    <x v="2"/>
    <x v="710"/>
    <n v="46821.31"/>
    <n v="67514.69"/>
    <x v="711"/>
    <n v="22"/>
    <n v="87.38"/>
  </r>
  <r>
    <s v="M1112"/>
    <x v="2"/>
    <x v="2"/>
    <n v="12"/>
    <n v="204870"/>
    <n v="150874"/>
    <n v="73.64"/>
    <d v="2014-11-15T00:00:00"/>
    <x v="3"/>
    <x v="0"/>
    <x v="0"/>
    <s v="Chair"/>
    <x v="1"/>
    <x v="711"/>
    <n v="71328.13"/>
    <n v="79545.87"/>
    <x v="712"/>
    <n v="45"/>
    <n v="93.21"/>
  </r>
  <r>
    <s v="M1113"/>
    <x v="3"/>
    <x v="3"/>
    <n v="8"/>
    <n v="184178"/>
    <n v="204173"/>
    <n v="110.86"/>
    <d v="2012-11-27T00:00:00"/>
    <x v="1"/>
    <x v="0"/>
    <x v="3"/>
    <s v="Notebook"/>
    <x v="3"/>
    <x v="712"/>
    <n v="71159.850000000006"/>
    <n v="133013.15"/>
    <x v="713"/>
    <n v="84"/>
    <n v="86.71"/>
  </r>
  <r>
    <s v="M1114"/>
    <x v="2"/>
    <x v="2"/>
    <n v="14"/>
    <n v="200426"/>
    <n v="174100"/>
    <n v="86.86"/>
    <d v="2013-09-02T00:00:00"/>
    <x v="0"/>
    <x v="5"/>
    <x v="4"/>
    <s v="Shirt"/>
    <x v="0"/>
    <x v="713"/>
    <n v="36199.919999999998"/>
    <n v="137900.07999999999"/>
    <x v="714"/>
    <n v="37"/>
    <n v="92.22"/>
  </r>
  <r>
    <s v="M1115"/>
    <x v="1"/>
    <x v="1"/>
    <n v="8"/>
    <n v="466022"/>
    <n v="542016"/>
    <n v="116.31"/>
    <d v="2011-09-22T00:00:00"/>
    <x v="2"/>
    <x v="5"/>
    <x v="1"/>
    <s v="Dress"/>
    <x v="0"/>
    <x v="714"/>
    <n v="161489.49"/>
    <n v="380526.51"/>
    <x v="715"/>
    <n v="55"/>
    <n v="94.35"/>
  </r>
  <r>
    <s v="M1116"/>
    <x v="1"/>
    <x v="1"/>
    <n v="6"/>
    <n v="369615"/>
    <n v="244458"/>
    <n v="66.14"/>
    <d v="2014-04-10T00:00:00"/>
    <x v="3"/>
    <x v="3"/>
    <x v="1"/>
    <s v="Rice"/>
    <x v="4"/>
    <x v="715"/>
    <n v="66389.210000000006"/>
    <n v="178068.79"/>
    <x v="716"/>
    <n v="69"/>
    <n v="63.86"/>
  </r>
  <r>
    <s v="M1117"/>
    <x v="2"/>
    <x v="2"/>
    <n v="10"/>
    <n v="499650"/>
    <n v="439224"/>
    <n v="87.91"/>
    <d v="2014-04-10T00:00:00"/>
    <x v="3"/>
    <x v="3"/>
    <x v="1"/>
    <s v="Chair"/>
    <x v="1"/>
    <x v="716"/>
    <n v="208774.42"/>
    <n v="230449.58"/>
    <x v="717"/>
    <n v="59"/>
    <n v="69.930000000000007"/>
  </r>
  <r>
    <s v="M1118"/>
    <x v="3"/>
    <x v="3"/>
    <n v="13"/>
    <n v="332760"/>
    <n v="225591"/>
    <n v="67.790000000000006"/>
    <d v="2014-04-10T00:00:00"/>
    <x v="3"/>
    <x v="3"/>
    <x v="1"/>
    <s v="Stapler"/>
    <x v="3"/>
    <x v="717"/>
    <n v="93129.2"/>
    <n v="132461.79999999999"/>
    <x v="718"/>
    <n v="34"/>
    <n v="89.99"/>
  </r>
  <r>
    <s v="M1119"/>
    <x v="1"/>
    <x v="1"/>
    <n v="13"/>
    <n v="292645"/>
    <n v="193323"/>
    <n v="66.06"/>
    <d v="2014-04-10T00:00:00"/>
    <x v="3"/>
    <x v="3"/>
    <x v="1"/>
    <s v="Headphones"/>
    <x v="2"/>
    <x v="718"/>
    <n v="57682.05"/>
    <n v="135640.95000000001"/>
    <x v="719"/>
    <n v="76"/>
    <n v="83.05"/>
  </r>
  <r>
    <s v="M1120"/>
    <x v="0"/>
    <x v="0"/>
    <n v="4"/>
    <n v="175165"/>
    <n v="139330"/>
    <n v="79.540000000000006"/>
    <d v="2014-04-10T00:00:00"/>
    <x v="3"/>
    <x v="3"/>
    <x v="1"/>
    <s v="Rice"/>
    <x v="4"/>
    <x v="719"/>
    <n v="38673.879999999997"/>
    <n v="100656.12"/>
    <x v="720"/>
    <n v="31"/>
    <n v="62.26"/>
  </r>
  <r>
    <s v="M1121"/>
    <x v="2"/>
    <x v="2"/>
    <n v="8"/>
    <n v="204995"/>
    <n v="208478"/>
    <n v="101.7"/>
    <d v="2011-01-17T00:00:00"/>
    <x v="2"/>
    <x v="6"/>
    <x v="4"/>
    <s v="Mobile"/>
    <x v="2"/>
    <x v="720"/>
    <n v="51820.81"/>
    <n v="156657.19"/>
    <x v="721"/>
    <n v="45"/>
    <n v="86.77"/>
  </r>
  <r>
    <s v="M1122"/>
    <x v="3"/>
    <x v="3"/>
    <n v="15"/>
    <n v="437552"/>
    <n v="428614"/>
    <n v="97.96"/>
    <d v="2011-01-17T00:00:00"/>
    <x v="2"/>
    <x v="6"/>
    <x v="4"/>
    <s v="Cabinet"/>
    <x v="1"/>
    <x v="721"/>
    <n v="128582.87"/>
    <n v="300031.13"/>
    <x v="722"/>
    <n v="72"/>
    <n v="77.900000000000006"/>
  </r>
  <r>
    <s v="M1123"/>
    <x v="2"/>
    <x v="2"/>
    <n v="15"/>
    <n v="338359"/>
    <n v="197500"/>
    <n v="58.37"/>
    <d v="2011-01-17T00:00:00"/>
    <x v="2"/>
    <x v="6"/>
    <x v="4"/>
    <s v="Tablet"/>
    <x v="2"/>
    <x v="722"/>
    <n v="69756.52"/>
    <n v="127743.48"/>
    <x v="723"/>
    <n v="27"/>
    <n v="61.04"/>
  </r>
  <r>
    <s v="M1124"/>
    <x v="0"/>
    <x v="0"/>
    <n v="4"/>
    <n v="361166"/>
    <n v="358344"/>
    <n v="99.22"/>
    <d v="2011-01-17T00:00:00"/>
    <x v="2"/>
    <x v="6"/>
    <x v="4"/>
    <s v="Mobile"/>
    <x v="2"/>
    <x v="723"/>
    <n v="138037.73000000001"/>
    <n v="220306.27"/>
    <x v="724"/>
    <n v="29"/>
    <n v="70.599999999999994"/>
  </r>
  <r>
    <s v="M1125"/>
    <x v="0"/>
    <x v="0"/>
    <n v="15"/>
    <n v="140117"/>
    <n v="156707"/>
    <n v="111.84"/>
    <d v="2014-10-06T00:00:00"/>
    <x v="3"/>
    <x v="2"/>
    <x v="4"/>
    <s v="Stapler"/>
    <x v="3"/>
    <x v="724"/>
    <n v="41085.53"/>
    <n v="115621.47"/>
    <x v="725"/>
    <n v="94"/>
    <n v="77.430000000000007"/>
  </r>
  <r>
    <s v="M1126"/>
    <x v="3"/>
    <x v="3"/>
    <n v="11"/>
    <n v="280153"/>
    <n v="281772"/>
    <n v="100.58"/>
    <d v="2014-10-06T00:00:00"/>
    <x v="3"/>
    <x v="2"/>
    <x v="4"/>
    <s v="Pen"/>
    <x v="3"/>
    <x v="725"/>
    <n v="60362.85"/>
    <n v="221409.15"/>
    <x v="726"/>
    <n v="65"/>
    <n v="90.8"/>
  </r>
  <r>
    <s v="M1127"/>
    <x v="0"/>
    <x v="0"/>
    <n v="9"/>
    <n v="335990"/>
    <n v="250454"/>
    <n v="74.540000000000006"/>
    <d v="2014-07-10T00:00:00"/>
    <x v="3"/>
    <x v="7"/>
    <x v="1"/>
    <s v="Sugar"/>
    <x v="4"/>
    <x v="726"/>
    <n v="90690.18"/>
    <n v="159763.82"/>
    <x v="727"/>
    <n v="81"/>
    <n v="83.08"/>
  </r>
  <r>
    <s v="M1128"/>
    <x v="3"/>
    <x v="3"/>
    <n v="14"/>
    <n v="186058"/>
    <n v="157448"/>
    <n v="84.62"/>
    <d v="2014-01-08T00:00:00"/>
    <x v="3"/>
    <x v="6"/>
    <x v="2"/>
    <s v="Wheat"/>
    <x v="4"/>
    <x v="727"/>
    <n v="63965.15"/>
    <n v="93482.85"/>
    <x v="728"/>
    <n v="24"/>
    <n v="79.91"/>
  </r>
  <r>
    <s v="M1129"/>
    <x v="1"/>
    <x v="1"/>
    <n v="13"/>
    <n v="390342"/>
    <n v="441491"/>
    <n v="113.1"/>
    <d v="2013-05-31T00:00:00"/>
    <x v="0"/>
    <x v="8"/>
    <x v="5"/>
    <s v="Wheat"/>
    <x v="4"/>
    <x v="728"/>
    <n v="153636.43"/>
    <n v="287854.57"/>
    <x v="729"/>
    <n v="73"/>
    <n v="80.69"/>
  </r>
  <r>
    <s v="M1130"/>
    <x v="1"/>
    <x v="1"/>
    <n v="12"/>
    <n v="454674"/>
    <n v="412286"/>
    <n v="90.68"/>
    <d v="2012-12-09T00:00:00"/>
    <x v="1"/>
    <x v="4"/>
    <x v="6"/>
    <s v="Sofa"/>
    <x v="1"/>
    <x v="729"/>
    <n v="198545.73"/>
    <n v="213740.27"/>
    <x v="730"/>
    <n v="26"/>
    <n v="89.29"/>
  </r>
  <r>
    <s v="M1131"/>
    <x v="3"/>
    <x v="3"/>
    <n v="15"/>
    <n v="489051"/>
    <n v="550691"/>
    <n v="112.6"/>
    <d v="2013-10-04T00:00:00"/>
    <x v="0"/>
    <x v="2"/>
    <x v="5"/>
    <s v="Tablet"/>
    <x v="2"/>
    <x v="730"/>
    <n v="212472"/>
    <n v="338219"/>
    <x v="731"/>
    <n v="55"/>
    <n v="74.42"/>
  </r>
  <r>
    <s v="M1132"/>
    <x v="0"/>
    <x v="0"/>
    <n v="13"/>
    <n v="228046"/>
    <n v="178933"/>
    <n v="78.459999999999994"/>
    <d v="2011-11-11T00:00:00"/>
    <x v="2"/>
    <x v="0"/>
    <x v="5"/>
    <s v="Jacket"/>
    <x v="0"/>
    <x v="731"/>
    <n v="57659.46"/>
    <n v="121273.54"/>
    <x v="732"/>
    <n v="18"/>
    <n v="90.41"/>
  </r>
  <r>
    <s v="M1133"/>
    <x v="0"/>
    <x v="0"/>
    <n v="8"/>
    <n v="189013"/>
    <n v="99673"/>
    <n v="52.73"/>
    <d v="2011-11-11T00:00:00"/>
    <x v="2"/>
    <x v="0"/>
    <x v="5"/>
    <s v="Marker"/>
    <x v="3"/>
    <x v="732"/>
    <n v="48718.84"/>
    <n v="50954.16"/>
    <x v="733"/>
    <n v="64"/>
    <n v="79.88"/>
  </r>
  <r>
    <s v="M1134"/>
    <x v="1"/>
    <x v="1"/>
    <n v="7"/>
    <n v="110696"/>
    <n v="116912"/>
    <n v="105.62"/>
    <d v="2011-11-11T00:00:00"/>
    <x v="2"/>
    <x v="0"/>
    <x v="5"/>
    <s v="Pen"/>
    <x v="3"/>
    <x v="733"/>
    <n v="23881.68"/>
    <n v="93030.32"/>
    <x v="734"/>
    <n v="59"/>
    <n v="71.28"/>
  </r>
  <r>
    <s v="M1135"/>
    <x v="0"/>
    <x v="0"/>
    <n v="15"/>
    <n v="356040"/>
    <n v="204249"/>
    <n v="57.37"/>
    <d v="2014-09-30T00:00:00"/>
    <x v="3"/>
    <x v="5"/>
    <x v="3"/>
    <s v="Jacket"/>
    <x v="0"/>
    <x v="734"/>
    <n v="71687.429999999993"/>
    <n v="132561.57"/>
    <x v="735"/>
    <n v="95"/>
    <n v="71.88"/>
  </r>
  <r>
    <s v="M1136"/>
    <x v="3"/>
    <x v="3"/>
    <n v="8"/>
    <n v="328584"/>
    <n v="217181"/>
    <n v="66.099999999999994"/>
    <d v="2014-09-30T00:00:00"/>
    <x v="3"/>
    <x v="5"/>
    <x v="3"/>
    <s v="Rice"/>
    <x v="4"/>
    <x v="735"/>
    <n v="53836.1"/>
    <n v="163344.9"/>
    <x v="736"/>
    <n v="46"/>
    <n v="69.28"/>
  </r>
  <r>
    <s v="M1137"/>
    <x v="3"/>
    <x v="3"/>
    <n v="12"/>
    <n v="310778"/>
    <n v="366310"/>
    <n v="117.87"/>
    <d v="2014-09-30T00:00:00"/>
    <x v="3"/>
    <x v="5"/>
    <x v="3"/>
    <s v="Shirt"/>
    <x v="0"/>
    <x v="736"/>
    <n v="104284.04"/>
    <n v="262025.96"/>
    <x v="737"/>
    <n v="85"/>
    <n v="71.790000000000006"/>
  </r>
  <r>
    <s v="M1138"/>
    <x v="0"/>
    <x v="0"/>
    <n v="12"/>
    <n v="378430"/>
    <n v="438392"/>
    <n v="115.84"/>
    <d v="2012-03-10T00:00:00"/>
    <x v="1"/>
    <x v="10"/>
    <x v="0"/>
    <s v="Wheat"/>
    <x v="4"/>
    <x v="737"/>
    <n v="173517.77"/>
    <n v="264874.23"/>
    <x v="738"/>
    <n v="48"/>
    <n v="77.66"/>
  </r>
  <r>
    <s v="M1139"/>
    <x v="3"/>
    <x v="3"/>
    <n v="9"/>
    <n v="447842"/>
    <n v="507009"/>
    <n v="113.21"/>
    <d v="2014-05-22T00:00:00"/>
    <x v="3"/>
    <x v="8"/>
    <x v="1"/>
    <s v="Table"/>
    <x v="1"/>
    <x v="738"/>
    <n v="190486.18"/>
    <n v="316522.82"/>
    <x v="739"/>
    <n v="75"/>
    <n v="75.86"/>
  </r>
  <r>
    <s v="M1140"/>
    <x v="2"/>
    <x v="2"/>
    <n v="3"/>
    <n v="429171"/>
    <n v="485235"/>
    <n v="113.06"/>
    <d v="2014-05-22T00:00:00"/>
    <x v="3"/>
    <x v="8"/>
    <x v="1"/>
    <s v="Dress"/>
    <x v="0"/>
    <x v="739"/>
    <n v="211617.85"/>
    <n v="273617.15000000002"/>
    <x v="740"/>
    <n v="69"/>
    <n v="69.38"/>
  </r>
  <r>
    <s v="M1141"/>
    <x v="1"/>
    <x v="1"/>
    <n v="12"/>
    <n v="480955"/>
    <n v="569078"/>
    <n v="118.32"/>
    <d v="2012-03-29T00:00:00"/>
    <x v="1"/>
    <x v="10"/>
    <x v="1"/>
    <s v="Mobile"/>
    <x v="2"/>
    <x v="740"/>
    <n v="222348.79"/>
    <n v="346729.21"/>
    <x v="741"/>
    <n v="29"/>
    <n v="86.13"/>
  </r>
  <r>
    <s v="M1142"/>
    <x v="3"/>
    <x v="3"/>
    <n v="9"/>
    <n v="315094"/>
    <n v="241080"/>
    <n v="76.510000000000005"/>
    <d v="2013-09-10T00:00:00"/>
    <x v="0"/>
    <x v="5"/>
    <x v="3"/>
    <s v="Mobile"/>
    <x v="2"/>
    <x v="741"/>
    <n v="59356.28"/>
    <n v="181723.72"/>
    <x v="742"/>
    <n v="46"/>
    <n v="82.61"/>
  </r>
  <r>
    <s v="M1143"/>
    <x v="3"/>
    <x v="3"/>
    <n v="13"/>
    <n v="415218"/>
    <n v="331409"/>
    <n v="79.819999999999993"/>
    <d v="2013-08-27T00:00:00"/>
    <x v="0"/>
    <x v="9"/>
    <x v="3"/>
    <s v="Wheat"/>
    <x v="4"/>
    <x v="742"/>
    <n v="154414.20000000001"/>
    <n v="176994.8"/>
    <x v="743"/>
    <n v="41"/>
    <n v="87.9"/>
  </r>
  <r>
    <s v="M1144"/>
    <x v="3"/>
    <x v="3"/>
    <n v="10"/>
    <n v="354480"/>
    <n v="323994"/>
    <n v="91.4"/>
    <d v="2013-08-27T00:00:00"/>
    <x v="0"/>
    <x v="9"/>
    <x v="3"/>
    <s v="Sugar"/>
    <x v="4"/>
    <x v="743"/>
    <n v="99117.34"/>
    <n v="224876.66"/>
    <x v="744"/>
    <n v="30"/>
    <n v="69.540000000000006"/>
  </r>
  <r>
    <s v="M1145"/>
    <x v="0"/>
    <x v="0"/>
    <n v="7"/>
    <n v="245632"/>
    <n v="267180"/>
    <n v="108.77"/>
    <d v="2011-05-21T00:00:00"/>
    <x v="2"/>
    <x v="8"/>
    <x v="0"/>
    <s v="Shirt"/>
    <x v="0"/>
    <x v="744"/>
    <n v="56338.63"/>
    <n v="210841.37"/>
    <x v="745"/>
    <n v="12"/>
    <n v="61.94"/>
  </r>
  <r>
    <s v="M1146"/>
    <x v="0"/>
    <x v="0"/>
    <n v="8"/>
    <n v="415411"/>
    <n v="363931"/>
    <n v="87.61"/>
    <d v="2011-05-21T00:00:00"/>
    <x v="2"/>
    <x v="8"/>
    <x v="0"/>
    <s v="Headphones"/>
    <x v="2"/>
    <x v="745"/>
    <n v="84056.42"/>
    <n v="279874.58"/>
    <x v="746"/>
    <n v="21"/>
    <n v="73.89"/>
  </r>
  <r>
    <s v="M1147"/>
    <x v="2"/>
    <x v="2"/>
    <n v="6"/>
    <n v="158684"/>
    <n v="154180"/>
    <n v="97.16"/>
    <d v="2012-10-28T00:00:00"/>
    <x v="1"/>
    <x v="2"/>
    <x v="6"/>
    <s v="Pen"/>
    <x v="3"/>
    <x v="746"/>
    <n v="52947.38"/>
    <n v="101232.62"/>
    <x v="747"/>
    <n v="77"/>
    <n v="68.81"/>
  </r>
  <r>
    <s v="M1148"/>
    <x v="0"/>
    <x v="0"/>
    <n v="6"/>
    <n v="414479"/>
    <n v="271347"/>
    <n v="65.47"/>
    <d v="2012-10-28T00:00:00"/>
    <x v="1"/>
    <x v="2"/>
    <x v="6"/>
    <s v="Sofa"/>
    <x v="1"/>
    <x v="747"/>
    <n v="67918.09"/>
    <n v="203428.91"/>
    <x v="748"/>
    <n v="40"/>
    <n v="92.74"/>
  </r>
  <r>
    <s v="M1149"/>
    <x v="2"/>
    <x v="2"/>
    <n v="5"/>
    <n v="156001"/>
    <n v="100957"/>
    <n v="64.72"/>
    <d v="2012-10-28T00:00:00"/>
    <x v="1"/>
    <x v="2"/>
    <x v="6"/>
    <s v="Jacket"/>
    <x v="0"/>
    <x v="748"/>
    <n v="37168.06"/>
    <n v="63788.94"/>
    <x v="749"/>
    <n v="85"/>
    <n v="61.96"/>
  </r>
  <r>
    <s v="M1150"/>
    <x v="3"/>
    <x v="3"/>
    <n v="14"/>
    <n v="159224"/>
    <n v="121094"/>
    <n v="76.05"/>
    <d v="2012-10-28T00:00:00"/>
    <x v="1"/>
    <x v="2"/>
    <x v="6"/>
    <s v="Stapler"/>
    <x v="3"/>
    <x v="749"/>
    <n v="43296.4"/>
    <n v="77797.600000000006"/>
    <x v="750"/>
    <n v="45"/>
    <n v="90.78"/>
  </r>
  <r>
    <s v="M1151"/>
    <x v="2"/>
    <x v="2"/>
    <n v="8"/>
    <n v="349153"/>
    <n v="362184"/>
    <n v="103.73"/>
    <d v="2013-11-14T00:00:00"/>
    <x v="0"/>
    <x v="0"/>
    <x v="1"/>
    <s v="Sofa"/>
    <x v="1"/>
    <x v="750"/>
    <n v="178802.18"/>
    <n v="183381.82"/>
    <x v="751"/>
    <n v="87"/>
    <n v="61.22"/>
  </r>
  <r>
    <s v="M1152"/>
    <x v="0"/>
    <x v="0"/>
    <n v="14"/>
    <n v="452111"/>
    <n v="351714"/>
    <n v="77.790000000000006"/>
    <d v="2012-07-31T00:00:00"/>
    <x v="1"/>
    <x v="7"/>
    <x v="3"/>
    <s v="Cabinet"/>
    <x v="1"/>
    <x v="751"/>
    <n v="143224.78"/>
    <n v="208489.22"/>
    <x v="752"/>
    <n v="56"/>
    <n v="91.61"/>
  </r>
  <r>
    <s v="M1153"/>
    <x v="0"/>
    <x v="0"/>
    <n v="11"/>
    <n v="223932"/>
    <n v="227939"/>
    <n v="101.79"/>
    <d v="2012-07-31T00:00:00"/>
    <x v="1"/>
    <x v="7"/>
    <x v="3"/>
    <s v="Rice"/>
    <x v="4"/>
    <x v="752"/>
    <n v="51756.57"/>
    <n v="176182.43"/>
    <x v="753"/>
    <n v="42"/>
    <n v="70.53"/>
  </r>
  <r>
    <s v="M1154"/>
    <x v="2"/>
    <x v="2"/>
    <n v="7"/>
    <n v="210303"/>
    <n v="147153"/>
    <n v="69.97"/>
    <d v="2012-07-31T00:00:00"/>
    <x v="1"/>
    <x v="7"/>
    <x v="3"/>
    <s v="Oil"/>
    <x v="4"/>
    <x v="753"/>
    <n v="34751.629999999997"/>
    <n v="112401.37"/>
    <x v="754"/>
    <n v="62"/>
    <n v="87.63"/>
  </r>
  <r>
    <s v="M1155"/>
    <x v="3"/>
    <x v="3"/>
    <n v="4"/>
    <n v="357788"/>
    <n v="302387"/>
    <n v="84.52"/>
    <d v="2012-08-27T00:00:00"/>
    <x v="1"/>
    <x v="9"/>
    <x v="4"/>
    <s v="Oil"/>
    <x v="4"/>
    <x v="754"/>
    <n v="86115.04"/>
    <n v="216271.96"/>
    <x v="755"/>
    <n v="22"/>
    <n v="88.85"/>
  </r>
  <r>
    <s v="M1156"/>
    <x v="3"/>
    <x v="3"/>
    <n v="11"/>
    <n v="134795"/>
    <n v="113515"/>
    <n v="84.21"/>
    <d v="2012-11-13T00:00:00"/>
    <x v="1"/>
    <x v="0"/>
    <x v="3"/>
    <s v="Oil"/>
    <x v="4"/>
    <x v="755"/>
    <n v="41321.9"/>
    <n v="72193.100000000006"/>
    <x v="756"/>
    <n v="16"/>
    <n v="82.45"/>
  </r>
  <r>
    <s v="M1157"/>
    <x v="2"/>
    <x v="2"/>
    <n v="13"/>
    <n v="332471"/>
    <n v="373595"/>
    <n v="112.37"/>
    <d v="2012-11-06T00:00:00"/>
    <x v="1"/>
    <x v="0"/>
    <x v="3"/>
    <s v="Shirt"/>
    <x v="0"/>
    <x v="756"/>
    <n v="141891.92000000001"/>
    <n v="231703.08"/>
    <x v="757"/>
    <n v="50"/>
    <n v="80.150000000000006"/>
  </r>
  <r>
    <s v="M1158"/>
    <x v="0"/>
    <x v="0"/>
    <n v="5"/>
    <n v="230864"/>
    <n v="250794"/>
    <n v="108.63"/>
    <d v="2012-11-06T00:00:00"/>
    <x v="1"/>
    <x v="0"/>
    <x v="3"/>
    <s v="Dress"/>
    <x v="0"/>
    <x v="757"/>
    <n v="65760.02"/>
    <n v="185033.98"/>
    <x v="758"/>
    <n v="71"/>
    <n v="90.57"/>
  </r>
  <r>
    <s v="M1159"/>
    <x v="2"/>
    <x v="2"/>
    <n v="7"/>
    <n v="190952"/>
    <n v="181349"/>
    <n v="94.97"/>
    <d v="2014-12-27T00:00:00"/>
    <x v="3"/>
    <x v="4"/>
    <x v="0"/>
    <s v="Table"/>
    <x v="1"/>
    <x v="758"/>
    <n v="86082.8"/>
    <n v="95266.2"/>
    <x v="759"/>
    <n v="60"/>
    <n v="90.67"/>
  </r>
  <r>
    <s v="M1160"/>
    <x v="2"/>
    <x v="2"/>
    <n v="3"/>
    <n v="112042"/>
    <n v="129228"/>
    <n v="115.34"/>
    <d v="2014-08-02T00:00:00"/>
    <x v="3"/>
    <x v="9"/>
    <x v="0"/>
    <s v="Notebook"/>
    <x v="3"/>
    <x v="759"/>
    <n v="29457.08"/>
    <n v="99770.92"/>
    <x v="760"/>
    <n v="35"/>
    <n v="69.16"/>
  </r>
  <r>
    <s v="M1161"/>
    <x v="2"/>
    <x v="2"/>
    <n v="3"/>
    <n v="310257"/>
    <n v="317134"/>
    <n v="102.22"/>
    <d v="2011-11-24T00:00:00"/>
    <x v="2"/>
    <x v="0"/>
    <x v="1"/>
    <s v="Oil"/>
    <x v="4"/>
    <x v="760"/>
    <n v="144367.21"/>
    <n v="172766.79"/>
    <x v="761"/>
    <n v="31"/>
    <n v="93.15"/>
  </r>
  <r>
    <s v="M1162"/>
    <x v="0"/>
    <x v="0"/>
    <n v="3"/>
    <n v="476744"/>
    <n v="514062"/>
    <n v="107.83"/>
    <d v="2014-06-18T00:00:00"/>
    <x v="3"/>
    <x v="1"/>
    <x v="2"/>
    <s v="Sugar"/>
    <x v="4"/>
    <x v="761"/>
    <n v="129452.51"/>
    <n v="384609.49"/>
    <x v="762"/>
    <n v="38"/>
    <n v="84.97"/>
  </r>
  <r>
    <s v="M1163"/>
    <x v="2"/>
    <x v="2"/>
    <n v="15"/>
    <n v="239566"/>
    <n v="195270"/>
    <n v="81.510000000000005"/>
    <d v="2014-06-18T00:00:00"/>
    <x v="3"/>
    <x v="1"/>
    <x v="2"/>
    <s v="Sugar"/>
    <x v="4"/>
    <x v="762"/>
    <n v="90007.79"/>
    <n v="105262.21"/>
    <x v="763"/>
    <n v="86"/>
    <n v="67.540000000000006"/>
  </r>
  <r>
    <s v="M1164"/>
    <x v="3"/>
    <x v="3"/>
    <n v="14"/>
    <n v="455041"/>
    <n v="326800"/>
    <n v="71.819999999999993"/>
    <d v="2012-12-21T00:00:00"/>
    <x v="1"/>
    <x v="4"/>
    <x v="5"/>
    <s v="Wheat"/>
    <x v="4"/>
    <x v="763"/>
    <n v="123348.3"/>
    <n v="203451.7"/>
    <x v="764"/>
    <n v="47"/>
    <n v="94.16"/>
  </r>
  <r>
    <s v="M1165"/>
    <x v="2"/>
    <x v="2"/>
    <n v="12"/>
    <n v="336441"/>
    <n v="233315"/>
    <n v="69.349999999999994"/>
    <d v="2012-12-21T00:00:00"/>
    <x v="1"/>
    <x v="4"/>
    <x v="5"/>
    <s v="Cabinet"/>
    <x v="1"/>
    <x v="764"/>
    <n v="110656.26"/>
    <n v="122658.74"/>
    <x v="765"/>
    <n v="51"/>
    <n v="94.1"/>
  </r>
  <r>
    <s v="M1166"/>
    <x v="1"/>
    <x v="1"/>
    <n v="13"/>
    <n v="211263"/>
    <n v="206162"/>
    <n v="97.59"/>
    <d v="2012-09-17T00:00:00"/>
    <x v="1"/>
    <x v="5"/>
    <x v="4"/>
    <s v="Oil"/>
    <x v="4"/>
    <x v="765"/>
    <n v="98562.61"/>
    <n v="107599.39"/>
    <x v="766"/>
    <n v="16"/>
    <n v="71.650000000000006"/>
  </r>
  <r>
    <s v="M1167"/>
    <x v="2"/>
    <x v="2"/>
    <n v="10"/>
    <n v="285756"/>
    <n v="301835"/>
    <n v="105.63"/>
    <d v="2012-07-06T00:00:00"/>
    <x v="1"/>
    <x v="7"/>
    <x v="5"/>
    <s v="Pen"/>
    <x v="3"/>
    <x v="766"/>
    <n v="150432.06"/>
    <n v="151402.94"/>
    <x v="767"/>
    <n v="58"/>
    <n v="70.59"/>
  </r>
  <r>
    <s v="M1168"/>
    <x v="1"/>
    <x v="1"/>
    <n v="13"/>
    <n v="294459"/>
    <n v="181894"/>
    <n v="61.77"/>
    <d v="2012-07-06T00:00:00"/>
    <x v="1"/>
    <x v="7"/>
    <x v="5"/>
    <s v="Pen"/>
    <x v="3"/>
    <x v="767"/>
    <n v="59270.87"/>
    <n v="122623.13"/>
    <x v="768"/>
    <n v="74"/>
    <n v="77.25"/>
  </r>
  <r>
    <s v="M1169"/>
    <x v="3"/>
    <x v="3"/>
    <n v="10"/>
    <n v="169163"/>
    <n v="96331"/>
    <n v="56.95"/>
    <d v="2012-07-06T00:00:00"/>
    <x v="1"/>
    <x v="7"/>
    <x v="5"/>
    <s v="Cabinet"/>
    <x v="1"/>
    <x v="768"/>
    <n v="44067.7"/>
    <n v="52263.3"/>
    <x v="769"/>
    <n v="15"/>
    <n v="94.25"/>
  </r>
  <r>
    <s v="M1170"/>
    <x v="1"/>
    <x v="1"/>
    <n v="7"/>
    <n v="492074"/>
    <n v="435091"/>
    <n v="88.42"/>
    <d v="2012-07-06T00:00:00"/>
    <x v="1"/>
    <x v="7"/>
    <x v="5"/>
    <s v="Oil"/>
    <x v="4"/>
    <x v="769"/>
    <n v="99706.41"/>
    <n v="335384.59000000003"/>
    <x v="770"/>
    <n v="43"/>
    <n v="78.09"/>
  </r>
  <r>
    <s v="M1171"/>
    <x v="1"/>
    <x v="1"/>
    <n v="5"/>
    <n v="265435"/>
    <n v="261501"/>
    <n v="98.52"/>
    <d v="2012-04-27T00:00:00"/>
    <x v="1"/>
    <x v="3"/>
    <x v="5"/>
    <s v="Dress"/>
    <x v="0"/>
    <x v="770"/>
    <n v="126575.2"/>
    <n v="134925.79999999999"/>
    <x v="771"/>
    <n v="39"/>
    <n v="66.41"/>
  </r>
  <r>
    <s v="M1172"/>
    <x v="1"/>
    <x v="1"/>
    <n v="7"/>
    <n v="185749"/>
    <n v="185405"/>
    <n v="99.81"/>
    <d v="2012-04-27T00:00:00"/>
    <x v="1"/>
    <x v="3"/>
    <x v="5"/>
    <s v="Sugar"/>
    <x v="4"/>
    <x v="771"/>
    <n v="86249.07"/>
    <n v="99155.93"/>
    <x v="772"/>
    <n v="73"/>
    <n v="61.43"/>
  </r>
  <r>
    <s v="M1173"/>
    <x v="3"/>
    <x v="3"/>
    <n v="14"/>
    <n v="394049"/>
    <n v="451408"/>
    <n v="114.56"/>
    <d v="2012-04-27T00:00:00"/>
    <x v="1"/>
    <x v="3"/>
    <x v="5"/>
    <s v="Sugar"/>
    <x v="4"/>
    <x v="772"/>
    <n v="210470.21"/>
    <n v="240937.79"/>
    <x v="773"/>
    <n v="28"/>
    <n v="64.33"/>
  </r>
  <r>
    <s v="M1174"/>
    <x v="0"/>
    <x v="0"/>
    <n v="6"/>
    <n v="248958"/>
    <n v="171836"/>
    <n v="69.02"/>
    <d v="2012-06-16T00:00:00"/>
    <x v="1"/>
    <x v="1"/>
    <x v="0"/>
    <s v="Jacket"/>
    <x v="0"/>
    <x v="773"/>
    <n v="56882.15"/>
    <n v="114953.85"/>
    <x v="774"/>
    <n v="37"/>
    <n v="80.42"/>
  </r>
  <r>
    <s v="M1175"/>
    <x v="0"/>
    <x v="0"/>
    <n v="11"/>
    <n v="399257"/>
    <n v="294298"/>
    <n v="73.709999999999994"/>
    <d v="2014-12-18T00:00:00"/>
    <x v="3"/>
    <x v="4"/>
    <x v="1"/>
    <s v="Rice"/>
    <x v="4"/>
    <x v="774"/>
    <n v="125415.91"/>
    <n v="168882.09"/>
    <x v="775"/>
    <n v="22"/>
    <n v="91.06"/>
  </r>
  <r>
    <s v="M1176"/>
    <x v="0"/>
    <x v="0"/>
    <n v="7"/>
    <n v="457203"/>
    <n v="292559"/>
    <n v="63.99"/>
    <d v="2013-01-11T00:00:00"/>
    <x v="0"/>
    <x v="6"/>
    <x v="5"/>
    <s v="Oil"/>
    <x v="4"/>
    <x v="775"/>
    <n v="94466.85"/>
    <n v="198092.15"/>
    <x v="776"/>
    <n v="51"/>
    <n v="65.38"/>
  </r>
  <r>
    <s v="M1177"/>
    <x v="0"/>
    <x v="0"/>
    <n v="10"/>
    <n v="471042"/>
    <n v="487103"/>
    <n v="103.41"/>
    <d v="2013-01-11T00:00:00"/>
    <x v="0"/>
    <x v="6"/>
    <x v="5"/>
    <s v="Oil"/>
    <x v="4"/>
    <x v="776"/>
    <n v="156719.9"/>
    <n v="330383.09999999998"/>
    <x v="777"/>
    <n v="15"/>
    <n v="82.97"/>
  </r>
  <r>
    <s v="M1178"/>
    <x v="1"/>
    <x v="1"/>
    <n v="8"/>
    <n v="483540"/>
    <n v="540172"/>
    <n v="111.71"/>
    <d v="2013-01-11T00:00:00"/>
    <x v="0"/>
    <x v="6"/>
    <x v="5"/>
    <s v="Trousers"/>
    <x v="0"/>
    <x v="777"/>
    <n v="130190.28"/>
    <n v="409981.72"/>
    <x v="778"/>
    <n v="46"/>
    <n v="71.31"/>
  </r>
  <r>
    <s v="M1179"/>
    <x v="0"/>
    <x v="0"/>
    <n v="14"/>
    <n v="137079"/>
    <n v="140255"/>
    <n v="102.32"/>
    <d v="2011-07-11T00:00:00"/>
    <x v="2"/>
    <x v="7"/>
    <x v="4"/>
    <s v="Stapler"/>
    <x v="3"/>
    <x v="778"/>
    <n v="66233.279999999999"/>
    <n v="74021.72"/>
    <x v="779"/>
    <n v="40"/>
    <n v="93.78"/>
  </r>
  <r>
    <s v="M1180"/>
    <x v="1"/>
    <x v="1"/>
    <n v="4"/>
    <n v="110754"/>
    <n v="82669"/>
    <n v="74.64"/>
    <d v="2011-07-11T00:00:00"/>
    <x v="2"/>
    <x v="7"/>
    <x v="4"/>
    <s v="Dress"/>
    <x v="0"/>
    <x v="779"/>
    <n v="22002.54"/>
    <n v="60666.46"/>
    <x v="780"/>
    <n v="93"/>
    <n v="65.39"/>
  </r>
  <r>
    <s v="M1181"/>
    <x v="3"/>
    <x v="3"/>
    <n v="10"/>
    <n v="326680"/>
    <n v="356248"/>
    <n v="109.05"/>
    <d v="2011-07-11T00:00:00"/>
    <x v="2"/>
    <x v="7"/>
    <x v="4"/>
    <s v="Table"/>
    <x v="1"/>
    <x v="780"/>
    <n v="139751.35999999999"/>
    <n v="216496.64000000001"/>
    <x v="781"/>
    <n v="57"/>
    <n v="77.94"/>
  </r>
  <r>
    <s v="M1182"/>
    <x v="1"/>
    <x v="1"/>
    <n v="10"/>
    <n v="303470"/>
    <n v="276630"/>
    <n v="91.16"/>
    <d v="2011-07-11T00:00:00"/>
    <x v="2"/>
    <x v="7"/>
    <x v="4"/>
    <s v="Cabinet"/>
    <x v="1"/>
    <x v="781"/>
    <n v="130827.54"/>
    <n v="145802.46"/>
    <x v="782"/>
    <n v="57"/>
    <n v="81.489999999999995"/>
  </r>
  <r>
    <s v="M1183"/>
    <x v="1"/>
    <x v="1"/>
    <n v="13"/>
    <n v="323355"/>
    <n v="186042"/>
    <n v="57.53"/>
    <d v="2011-07-11T00:00:00"/>
    <x v="2"/>
    <x v="7"/>
    <x v="4"/>
    <s v="Tablet"/>
    <x v="2"/>
    <x v="782"/>
    <n v="38700.17"/>
    <n v="147341.82999999999"/>
    <x v="783"/>
    <n v="92"/>
    <n v="84.02"/>
  </r>
  <r>
    <s v="M1184"/>
    <x v="2"/>
    <x v="2"/>
    <n v="10"/>
    <n v="376445"/>
    <n v="232246"/>
    <n v="61.69"/>
    <d v="2013-11-21T00:00:00"/>
    <x v="0"/>
    <x v="0"/>
    <x v="1"/>
    <s v="Cabinet"/>
    <x v="1"/>
    <x v="783"/>
    <n v="85650.78"/>
    <n v="146595.22"/>
    <x v="784"/>
    <n v="71"/>
    <n v="70.510000000000005"/>
  </r>
  <r>
    <s v="M1185"/>
    <x v="2"/>
    <x v="2"/>
    <n v="13"/>
    <n v="257500"/>
    <n v="193933"/>
    <n v="75.31"/>
    <d v="2013-11-21T00:00:00"/>
    <x v="0"/>
    <x v="0"/>
    <x v="1"/>
    <s v="Stapler"/>
    <x v="3"/>
    <x v="784"/>
    <n v="79775.41"/>
    <n v="114157.59"/>
    <x v="785"/>
    <n v="19"/>
    <n v="92.11"/>
  </r>
  <r>
    <s v="M1186"/>
    <x v="0"/>
    <x v="0"/>
    <n v="11"/>
    <n v="322777"/>
    <n v="269658"/>
    <n v="83.54"/>
    <d v="2013-11-21T00:00:00"/>
    <x v="0"/>
    <x v="0"/>
    <x v="1"/>
    <s v="Headphones"/>
    <x v="2"/>
    <x v="785"/>
    <n v="81367.53"/>
    <n v="188290.47"/>
    <x v="786"/>
    <n v="42"/>
    <n v="72.44"/>
  </r>
  <r>
    <s v="M1187"/>
    <x v="0"/>
    <x v="0"/>
    <n v="15"/>
    <n v="363949"/>
    <n v="186238"/>
    <n v="51.17"/>
    <d v="2013-04-23T00:00:00"/>
    <x v="0"/>
    <x v="3"/>
    <x v="3"/>
    <s v="Headphones"/>
    <x v="2"/>
    <x v="786"/>
    <n v="83087.17"/>
    <n v="103150.83"/>
    <x v="787"/>
    <n v="60"/>
    <n v="61.58"/>
  </r>
  <r>
    <s v="M1188"/>
    <x v="1"/>
    <x v="1"/>
    <n v="14"/>
    <n v="256053"/>
    <n v="210325"/>
    <n v="82.14"/>
    <d v="2012-06-13T00:00:00"/>
    <x v="1"/>
    <x v="1"/>
    <x v="2"/>
    <s v="Stapler"/>
    <x v="3"/>
    <x v="787"/>
    <n v="57375.34"/>
    <n v="152949.66"/>
    <x v="788"/>
    <n v="43"/>
    <n v="71.95"/>
  </r>
  <r>
    <s v="M1189"/>
    <x v="2"/>
    <x v="2"/>
    <n v="6"/>
    <n v="197039"/>
    <n v="119024"/>
    <n v="60.41"/>
    <d v="2014-11-21T00:00:00"/>
    <x v="3"/>
    <x v="0"/>
    <x v="5"/>
    <s v="Marker"/>
    <x v="3"/>
    <x v="788"/>
    <n v="28389.040000000001"/>
    <n v="90634.96"/>
    <x v="789"/>
    <n v="78"/>
    <n v="60.63"/>
  </r>
  <r>
    <s v="M1190"/>
    <x v="1"/>
    <x v="1"/>
    <n v="4"/>
    <n v="106975"/>
    <n v="75996"/>
    <n v="71.040000000000006"/>
    <d v="2014-11-21T00:00:00"/>
    <x v="3"/>
    <x v="0"/>
    <x v="5"/>
    <s v="Sugar"/>
    <x v="4"/>
    <x v="789"/>
    <n v="22225.65"/>
    <n v="53770.35"/>
    <x v="790"/>
    <n v="87"/>
    <n v="85.41"/>
  </r>
  <r>
    <s v="M1191"/>
    <x v="3"/>
    <x v="3"/>
    <n v="12"/>
    <n v="423351"/>
    <n v="400800"/>
    <n v="94.67"/>
    <d v="2013-03-21T00:00:00"/>
    <x v="0"/>
    <x v="10"/>
    <x v="1"/>
    <s v="Oil"/>
    <x v="4"/>
    <x v="790"/>
    <n v="189862.75"/>
    <n v="210937.25"/>
    <x v="791"/>
    <n v="34"/>
    <n v="63.92"/>
  </r>
  <r>
    <s v="M1192"/>
    <x v="0"/>
    <x v="0"/>
    <n v="14"/>
    <n v="198682"/>
    <n v="106370"/>
    <n v="53.54"/>
    <d v="2013-09-07T00:00:00"/>
    <x v="0"/>
    <x v="5"/>
    <x v="0"/>
    <s v="Dress"/>
    <x v="0"/>
    <x v="791"/>
    <n v="32486.78"/>
    <n v="73883.22"/>
    <x v="792"/>
    <n v="65"/>
    <n v="89.47"/>
  </r>
  <r>
    <s v="M1193"/>
    <x v="2"/>
    <x v="2"/>
    <n v="4"/>
    <n v="257767"/>
    <n v="250367"/>
    <n v="97.13"/>
    <d v="2013-09-07T00:00:00"/>
    <x v="0"/>
    <x v="5"/>
    <x v="0"/>
    <s v="Dress"/>
    <x v="0"/>
    <x v="792"/>
    <n v="93496.11"/>
    <n v="156870.89000000001"/>
    <x v="793"/>
    <n v="29"/>
    <n v="85.86"/>
  </r>
  <r>
    <s v="M1194"/>
    <x v="1"/>
    <x v="1"/>
    <n v="10"/>
    <n v="347196"/>
    <n v="178743"/>
    <n v="51.48"/>
    <d v="2014-07-10T00:00:00"/>
    <x v="3"/>
    <x v="7"/>
    <x v="1"/>
    <s v="Wheat"/>
    <x v="4"/>
    <x v="793"/>
    <n v="78575.149999999994"/>
    <n v="100167.85"/>
    <x v="794"/>
    <n v="60"/>
    <n v="61.78"/>
  </r>
  <r>
    <s v="M1195"/>
    <x v="0"/>
    <x v="0"/>
    <n v="4"/>
    <n v="430516"/>
    <n v="441639"/>
    <n v="102.58"/>
    <d v="2014-07-10T00:00:00"/>
    <x v="3"/>
    <x v="7"/>
    <x v="1"/>
    <s v="Sugar"/>
    <x v="4"/>
    <x v="794"/>
    <n v="123162.74"/>
    <n v="318476.26"/>
    <x v="795"/>
    <n v="80"/>
    <n v="94.97"/>
  </r>
  <r>
    <s v="M1196"/>
    <x v="0"/>
    <x v="0"/>
    <n v="10"/>
    <n v="309547"/>
    <n v="282201"/>
    <n v="91.17"/>
    <d v="2014-10-13T00:00:00"/>
    <x v="3"/>
    <x v="2"/>
    <x v="4"/>
    <s v="Stapler"/>
    <x v="3"/>
    <x v="795"/>
    <n v="121467.29"/>
    <n v="160733.71"/>
    <x v="796"/>
    <n v="12"/>
    <n v="74.77"/>
  </r>
  <r>
    <s v="M1197"/>
    <x v="3"/>
    <x v="3"/>
    <n v="11"/>
    <n v="133297"/>
    <n v="101755"/>
    <n v="76.34"/>
    <d v="2013-03-09T00:00:00"/>
    <x v="0"/>
    <x v="10"/>
    <x v="0"/>
    <s v="Sugar"/>
    <x v="4"/>
    <x v="796"/>
    <n v="47307.71"/>
    <n v="54447.29"/>
    <x v="797"/>
    <n v="92"/>
    <n v="72.14"/>
  </r>
  <r>
    <s v="M1198"/>
    <x v="1"/>
    <x v="1"/>
    <n v="3"/>
    <n v="184585"/>
    <n v="130042"/>
    <n v="70.45"/>
    <d v="2013-03-09T00:00:00"/>
    <x v="0"/>
    <x v="10"/>
    <x v="0"/>
    <s v="Dress"/>
    <x v="0"/>
    <x v="797"/>
    <n v="51606.62"/>
    <n v="78435.38"/>
    <x v="798"/>
    <n v="38"/>
    <n v="80.569999999999993"/>
  </r>
  <r>
    <s v="M1199"/>
    <x v="3"/>
    <x v="3"/>
    <n v="12"/>
    <n v="474970"/>
    <n v="483096"/>
    <n v="101.71"/>
    <d v="2011-05-27T00:00:00"/>
    <x v="2"/>
    <x v="8"/>
    <x v="5"/>
    <s v="Jacket"/>
    <x v="0"/>
    <x v="798"/>
    <n v="136765.20000000001"/>
    <n v="346330.8"/>
    <x v="799"/>
    <n v="63"/>
    <n v="89.16"/>
  </r>
  <r>
    <s v="M1000"/>
    <x v="3"/>
    <x v="3"/>
    <n v="15"/>
    <n v="347634"/>
    <n v="383467"/>
    <n v="110.31"/>
    <d v="2011-05-27T00:00:00"/>
    <x v="2"/>
    <x v="8"/>
    <x v="5"/>
    <s v="Trousers"/>
    <x v="0"/>
    <x v="799"/>
    <n v="159239.59"/>
    <n v="224227.41"/>
    <x v="800"/>
    <n v="95"/>
    <n v="76.900000000000006"/>
  </r>
  <r>
    <s v="M1001"/>
    <x v="2"/>
    <x v="2"/>
    <n v="6"/>
    <n v="181953"/>
    <n v="170372"/>
    <n v="93.64"/>
    <d v="2012-07-03T00:00:00"/>
    <x v="1"/>
    <x v="7"/>
    <x v="3"/>
    <s v="Rice"/>
    <x v="4"/>
    <x v="800"/>
    <n v="44629.84"/>
    <n v="125742.16"/>
    <x v="801"/>
    <n v="73"/>
    <n v="70.63"/>
  </r>
  <r>
    <s v="M1002"/>
    <x v="2"/>
    <x v="2"/>
    <n v="11"/>
    <n v="124667"/>
    <n v="64709"/>
    <n v="51.91"/>
    <d v="2012-07-03T00:00:00"/>
    <x v="1"/>
    <x v="7"/>
    <x v="3"/>
    <s v="Sofa"/>
    <x v="1"/>
    <x v="801"/>
    <n v="25423.31"/>
    <n v="39285.69"/>
    <x v="802"/>
    <n v="74"/>
    <n v="61.12"/>
  </r>
  <r>
    <s v="M1003"/>
    <x v="0"/>
    <x v="0"/>
    <n v="8"/>
    <n v="325769"/>
    <n v="192760"/>
    <n v="59.17"/>
    <d v="2012-07-03T00:00:00"/>
    <x v="1"/>
    <x v="7"/>
    <x v="3"/>
    <s v="Notebook"/>
    <x v="3"/>
    <x v="802"/>
    <n v="89400.85"/>
    <n v="103359.15"/>
    <x v="803"/>
    <n v="43"/>
    <n v="94.78"/>
  </r>
  <r>
    <s v="M1004"/>
    <x v="3"/>
    <x v="3"/>
    <n v="15"/>
    <n v="124471"/>
    <n v="135245"/>
    <n v="108.66"/>
    <d v="2012-04-04T00:00:00"/>
    <x v="1"/>
    <x v="3"/>
    <x v="2"/>
    <s v="Table"/>
    <x v="1"/>
    <x v="803"/>
    <n v="32996.74"/>
    <n v="102248.26"/>
    <x v="804"/>
    <n v="87"/>
    <n v="83.43"/>
  </r>
  <r>
    <s v="M1005"/>
    <x v="0"/>
    <x v="0"/>
    <n v="10"/>
    <n v="339670"/>
    <n v="390454"/>
    <n v="114.95"/>
    <d v="2012-04-04T00:00:00"/>
    <x v="1"/>
    <x v="3"/>
    <x v="2"/>
    <s v="Laptop"/>
    <x v="2"/>
    <x v="804"/>
    <n v="103667.21"/>
    <n v="286786.78999999998"/>
    <x v="805"/>
    <n v="23"/>
    <n v="88.83"/>
  </r>
  <r>
    <s v="M1006"/>
    <x v="0"/>
    <x v="0"/>
    <n v="11"/>
    <n v="155265"/>
    <n v="99527"/>
    <n v="64.099999999999994"/>
    <d v="2012-04-04T00:00:00"/>
    <x v="1"/>
    <x v="3"/>
    <x v="2"/>
    <s v="Mobile"/>
    <x v="2"/>
    <x v="805"/>
    <n v="22563.200000000001"/>
    <n v="76963.8"/>
    <x v="806"/>
    <n v="47"/>
    <n v="84.79"/>
  </r>
  <r>
    <s v="M1007"/>
    <x v="1"/>
    <x v="1"/>
    <n v="14"/>
    <n v="152058"/>
    <n v="96252"/>
    <n v="63.3"/>
    <d v="2012-04-04T00:00:00"/>
    <x v="1"/>
    <x v="3"/>
    <x v="2"/>
    <s v="Sofa"/>
    <x v="1"/>
    <x v="806"/>
    <n v="24472.240000000002"/>
    <n v="71779.759999999995"/>
    <x v="807"/>
    <n v="35"/>
    <n v="75.37"/>
  </r>
  <r>
    <s v="M1008"/>
    <x v="1"/>
    <x v="1"/>
    <n v="15"/>
    <n v="103453"/>
    <n v="83880"/>
    <n v="81.08"/>
    <d v="2014-12-11T00:00:00"/>
    <x v="3"/>
    <x v="4"/>
    <x v="1"/>
    <s v="Oil"/>
    <x v="4"/>
    <x v="807"/>
    <n v="34724.01"/>
    <n v="49155.99"/>
    <x v="808"/>
    <n v="44"/>
    <n v="73.040000000000006"/>
  </r>
  <r>
    <s v="M1009"/>
    <x v="1"/>
    <x v="1"/>
    <n v="8"/>
    <n v="430008"/>
    <n v="343691"/>
    <n v="79.930000000000007"/>
    <d v="2014-12-11T00:00:00"/>
    <x v="3"/>
    <x v="4"/>
    <x v="1"/>
    <s v="Dress"/>
    <x v="0"/>
    <x v="808"/>
    <n v="90677.81"/>
    <n v="253013.19"/>
    <x v="809"/>
    <n v="64"/>
    <n v="74.47"/>
  </r>
  <r>
    <s v="M1010"/>
    <x v="1"/>
    <x v="1"/>
    <n v="10"/>
    <n v="370614"/>
    <n v="393608"/>
    <n v="106.2"/>
    <d v="2013-11-25T00:00:00"/>
    <x v="0"/>
    <x v="0"/>
    <x v="4"/>
    <s v="Chair"/>
    <x v="1"/>
    <x v="809"/>
    <n v="144543.25"/>
    <n v="249064.75"/>
    <x v="810"/>
    <n v="76"/>
    <n v="93.03"/>
  </r>
  <r>
    <s v="M1011"/>
    <x v="0"/>
    <x v="0"/>
    <n v="8"/>
    <n v="265048"/>
    <n v="237814"/>
    <n v="89.72"/>
    <d v="2012-03-23T00:00:00"/>
    <x v="1"/>
    <x v="10"/>
    <x v="5"/>
    <s v="Dress"/>
    <x v="0"/>
    <x v="810"/>
    <n v="114521.59"/>
    <n v="123292.41"/>
    <x v="811"/>
    <n v="94"/>
    <n v="92.29"/>
  </r>
  <r>
    <s v="M1012"/>
    <x v="2"/>
    <x v="2"/>
    <n v="12"/>
    <n v="130308"/>
    <n v="147940"/>
    <n v="113.53"/>
    <d v="2012-04-16T00:00:00"/>
    <x v="1"/>
    <x v="3"/>
    <x v="4"/>
    <s v="Marker"/>
    <x v="3"/>
    <x v="811"/>
    <n v="55360.39"/>
    <n v="92579.61"/>
    <x v="812"/>
    <n v="99"/>
    <n v="79.38"/>
  </r>
  <r>
    <s v="M1013"/>
    <x v="3"/>
    <x v="3"/>
    <n v="14"/>
    <n v="489387"/>
    <n v="409159"/>
    <n v="83.61"/>
    <d v="2012-04-16T00:00:00"/>
    <x v="1"/>
    <x v="3"/>
    <x v="4"/>
    <s v="Chair"/>
    <x v="1"/>
    <x v="812"/>
    <n v="103066.72"/>
    <n v="306092.28000000003"/>
    <x v="813"/>
    <n v="88"/>
    <n v="92.22"/>
  </r>
  <r>
    <s v="M1014"/>
    <x v="1"/>
    <x v="1"/>
    <n v="10"/>
    <n v="437578"/>
    <n v="326338"/>
    <n v="74.58"/>
    <d v="2012-04-16T00:00:00"/>
    <x v="1"/>
    <x v="3"/>
    <x v="4"/>
    <s v="Stapler"/>
    <x v="3"/>
    <x v="813"/>
    <n v="94885.62"/>
    <n v="231452.38"/>
    <x v="814"/>
    <n v="93"/>
    <n v="74.16"/>
  </r>
  <r>
    <s v="M1015"/>
    <x v="2"/>
    <x v="2"/>
    <n v="7"/>
    <n v="144187"/>
    <n v="76938"/>
    <n v="53.36"/>
    <d v="2012-04-16T00:00:00"/>
    <x v="1"/>
    <x v="3"/>
    <x v="4"/>
    <s v="Marker"/>
    <x v="3"/>
    <x v="814"/>
    <n v="29467.4"/>
    <n v="47470.6"/>
    <x v="815"/>
    <n v="26"/>
    <n v="78.22"/>
  </r>
  <r>
    <s v="M1016"/>
    <x v="3"/>
    <x v="3"/>
    <n v="6"/>
    <n v="148664"/>
    <n v="141397"/>
    <n v="95.11"/>
    <d v="2012-04-16T00:00:00"/>
    <x v="1"/>
    <x v="3"/>
    <x v="4"/>
    <s v="Marker"/>
    <x v="3"/>
    <x v="815"/>
    <n v="48583.9"/>
    <n v="92813.1"/>
    <x v="816"/>
    <n v="30"/>
    <n v="60.82"/>
  </r>
  <r>
    <s v="M1017"/>
    <x v="3"/>
    <x v="3"/>
    <n v="6"/>
    <n v="259353"/>
    <n v="240496"/>
    <n v="92.73"/>
    <d v="2012-04-16T00:00:00"/>
    <x v="1"/>
    <x v="3"/>
    <x v="4"/>
    <s v="Pen"/>
    <x v="3"/>
    <x v="816"/>
    <n v="67436.08"/>
    <n v="173059.92"/>
    <x v="817"/>
    <n v="43"/>
    <n v="81.94"/>
  </r>
  <r>
    <s v="M1018"/>
    <x v="3"/>
    <x v="3"/>
    <n v="4"/>
    <n v="125025"/>
    <n v="147834"/>
    <n v="118.24"/>
    <d v="2013-10-02T00:00:00"/>
    <x v="0"/>
    <x v="2"/>
    <x v="2"/>
    <s v="Headphones"/>
    <x v="2"/>
    <x v="817"/>
    <n v="60702.37"/>
    <n v="87131.63"/>
    <x v="818"/>
    <n v="68"/>
    <n v="71.86"/>
  </r>
  <r>
    <s v="M1019"/>
    <x v="2"/>
    <x v="2"/>
    <n v="15"/>
    <n v="490992"/>
    <n v="550418"/>
    <n v="112.1"/>
    <d v="2014-09-29T00:00:00"/>
    <x v="3"/>
    <x v="5"/>
    <x v="4"/>
    <s v="Notebook"/>
    <x v="3"/>
    <x v="818"/>
    <n v="217359.44"/>
    <n v="333058.56"/>
    <x v="819"/>
    <n v="83"/>
    <n v="83.54"/>
  </r>
  <r>
    <s v="M1020"/>
    <x v="1"/>
    <x v="1"/>
    <n v="11"/>
    <n v="486668"/>
    <n v="373165"/>
    <n v="76.680000000000007"/>
    <d v="2012-07-25T00:00:00"/>
    <x v="1"/>
    <x v="7"/>
    <x v="2"/>
    <s v="Tablet"/>
    <x v="2"/>
    <x v="819"/>
    <n v="128765.98"/>
    <n v="244399.02"/>
    <x v="820"/>
    <n v="56"/>
    <n v="75.900000000000006"/>
  </r>
  <r>
    <s v="M1021"/>
    <x v="2"/>
    <x v="2"/>
    <n v="14"/>
    <n v="323185"/>
    <n v="378761"/>
    <n v="117.2"/>
    <d v="2012-11-20T00:00:00"/>
    <x v="1"/>
    <x v="0"/>
    <x v="3"/>
    <s v="Rice"/>
    <x v="4"/>
    <x v="820"/>
    <n v="178898.45"/>
    <n v="199862.55"/>
    <x v="821"/>
    <n v="26"/>
    <n v="76.67"/>
  </r>
  <r>
    <s v="M1022"/>
    <x v="1"/>
    <x v="1"/>
    <n v="4"/>
    <n v="293616"/>
    <n v="324232"/>
    <n v="110.43"/>
    <d v="2013-04-29T00:00:00"/>
    <x v="0"/>
    <x v="3"/>
    <x v="4"/>
    <s v="Stapler"/>
    <x v="3"/>
    <x v="821"/>
    <n v="104898.18"/>
    <n v="219333.82"/>
    <x v="822"/>
    <n v="60"/>
    <n v="90.52"/>
  </r>
  <r>
    <s v="M1023"/>
    <x v="1"/>
    <x v="1"/>
    <n v="13"/>
    <n v="321995"/>
    <n v="276361"/>
    <n v="85.83"/>
    <d v="2014-11-15T00:00:00"/>
    <x v="3"/>
    <x v="0"/>
    <x v="0"/>
    <s v="Sugar"/>
    <x v="4"/>
    <x v="822"/>
    <n v="69879.66"/>
    <n v="206481.34"/>
    <x v="823"/>
    <n v="26"/>
    <n v="76.97"/>
  </r>
  <r>
    <s v="M1024"/>
    <x v="1"/>
    <x v="1"/>
    <n v="5"/>
    <n v="469373"/>
    <n v="503742"/>
    <n v="107.32"/>
    <d v="2013-11-13T00:00:00"/>
    <x v="0"/>
    <x v="0"/>
    <x v="2"/>
    <s v="Pen"/>
    <x v="3"/>
    <x v="823"/>
    <n v="146920.78"/>
    <n v="356821.22"/>
    <x v="824"/>
    <n v="14"/>
    <n v="86.13"/>
  </r>
  <r>
    <s v="M1025"/>
    <x v="3"/>
    <x v="3"/>
    <n v="4"/>
    <n v="415411"/>
    <n v="421939"/>
    <n v="101.57"/>
    <d v="2013-11-13T00:00:00"/>
    <x v="0"/>
    <x v="0"/>
    <x v="2"/>
    <s v="Laptop"/>
    <x v="2"/>
    <x v="824"/>
    <n v="164186.68"/>
    <n v="257752.32000000001"/>
    <x v="825"/>
    <n v="76"/>
    <n v="65.37"/>
  </r>
  <r>
    <s v="M1026"/>
    <x v="3"/>
    <x v="3"/>
    <n v="7"/>
    <n v="296324"/>
    <n v="227659"/>
    <n v="76.83"/>
    <d v="2013-11-13T00:00:00"/>
    <x v="0"/>
    <x v="0"/>
    <x v="2"/>
    <s v="Cabinet"/>
    <x v="1"/>
    <x v="825"/>
    <n v="111918.68"/>
    <n v="115740.32"/>
    <x v="826"/>
    <n v="85"/>
    <n v="74.760000000000005"/>
  </r>
  <r>
    <s v="M1027"/>
    <x v="3"/>
    <x v="3"/>
    <n v="7"/>
    <n v="213026"/>
    <n v="154505"/>
    <n v="72.53"/>
    <d v="2013-09-30T00:00:00"/>
    <x v="0"/>
    <x v="5"/>
    <x v="4"/>
    <s v="Rice"/>
    <x v="4"/>
    <x v="826"/>
    <n v="71582.42"/>
    <n v="82922.58"/>
    <x v="827"/>
    <n v="15"/>
    <n v="74.62"/>
  </r>
  <r>
    <s v="M1028"/>
    <x v="3"/>
    <x v="3"/>
    <n v="12"/>
    <n v="337174"/>
    <n v="404591"/>
    <n v="119.99"/>
    <d v="2014-09-24T00:00:00"/>
    <x v="3"/>
    <x v="5"/>
    <x v="2"/>
    <s v="Cabinet"/>
    <x v="1"/>
    <x v="827"/>
    <n v="144613.66"/>
    <n v="259977.34"/>
    <x v="828"/>
    <n v="87"/>
    <n v="64.650000000000006"/>
  </r>
  <r>
    <s v="M1029"/>
    <x v="2"/>
    <x v="2"/>
    <n v="11"/>
    <n v="433688"/>
    <n v="458507"/>
    <n v="105.72"/>
    <d v="2014-09-24T00:00:00"/>
    <x v="3"/>
    <x v="5"/>
    <x v="2"/>
    <s v="Sugar"/>
    <x v="4"/>
    <x v="828"/>
    <n v="208760.63"/>
    <n v="249746.37"/>
    <x v="829"/>
    <n v="21"/>
    <n v="87.99"/>
  </r>
  <r>
    <s v="M1030"/>
    <x v="1"/>
    <x v="1"/>
    <n v="9"/>
    <n v="222065"/>
    <n v="214682"/>
    <n v="96.68"/>
    <d v="2014-09-24T00:00:00"/>
    <x v="3"/>
    <x v="5"/>
    <x v="2"/>
    <s v="Chair"/>
    <x v="1"/>
    <x v="829"/>
    <n v="45636.27"/>
    <n v="169045.73"/>
    <x v="830"/>
    <n v="45"/>
    <n v="82.61"/>
  </r>
  <r>
    <s v="M1031"/>
    <x v="2"/>
    <x v="2"/>
    <n v="14"/>
    <n v="113004"/>
    <n v="131474"/>
    <n v="116.34"/>
    <d v="2012-11-29T00:00:00"/>
    <x v="1"/>
    <x v="0"/>
    <x v="1"/>
    <s v="Chair"/>
    <x v="1"/>
    <x v="830"/>
    <n v="40339.61"/>
    <n v="91134.39"/>
    <x v="831"/>
    <n v="89"/>
    <n v="78.959999999999994"/>
  </r>
  <r>
    <s v="M1032"/>
    <x v="0"/>
    <x v="0"/>
    <n v="12"/>
    <n v="373549"/>
    <n v="236422"/>
    <n v="63.29"/>
    <d v="2012-11-29T00:00:00"/>
    <x v="1"/>
    <x v="0"/>
    <x v="1"/>
    <s v="Rice"/>
    <x v="4"/>
    <x v="831"/>
    <n v="109679.72"/>
    <n v="126742.28"/>
    <x v="832"/>
    <n v="33"/>
    <n v="93.68"/>
  </r>
  <r>
    <s v="M1033"/>
    <x v="3"/>
    <x v="3"/>
    <n v="15"/>
    <n v="207901"/>
    <n v="168250"/>
    <n v="80.930000000000007"/>
    <d v="2013-03-02T00:00:00"/>
    <x v="0"/>
    <x v="10"/>
    <x v="0"/>
    <s v="Stapler"/>
    <x v="3"/>
    <x v="832"/>
    <n v="79852.39"/>
    <n v="88397.61"/>
    <x v="833"/>
    <n v="51"/>
    <n v="74.06"/>
  </r>
  <r>
    <s v="M1034"/>
    <x v="0"/>
    <x v="0"/>
    <n v="10"/>
    <n v="112196"/>
    <n v="100656"/>
    <n v="89.71"/>
    <d v="2013-03-02T00:00:00"/>
    <x v="0"/>
    <x v="10"/>
    <x v="0"/>
    <s v="Wheat"/>
    <x v="4"/>
    <x v="833"/>
    <n v="37798.25"/>
    <n v="62857.75"/>
    <x v="834"/>
    <n v="50"/>
    <n v="73.37"/>
  </r>
  <r>
    <s v="M1035"/>
    <x v="0"/>
    <x v="0"/>
    <n v="4"/>
    <n v="152079"/>
    <n v="147051"/>
    <n v="96.69"/>
    <d v="2013-03-02T00:00:00"/>
    <x v="0"/>
    <x v="10"/>
    <x v="0"/>
    <s v="Jacket"/>
    <x v="0"/>
    <x v="834"/>
    <n v="67171.39"/>
    <n v="79879.61"/>
    <x v="835"/>
    <n v="21"/>
    <n v="65.400000000000006"/>
  </r>
  <r>
    <s v="M1036"/>
    <x v="1"/>
    <x v="1"/>
    <n v="13"/>
    <n v="188704"/>
    <n v="109795"/>
    <n v="58.18"/>
    <d v="2013-03-02T00:00:00"/>
    <x v="0"/>
    <x v="10"/>
    <x v="0"/>
    <s v="Marker"/>
    <x v="3"/>
    <x v="835"/>
    <n v="48920.55"/>
    <n v="60874.45"/>
    <x v="836"/>
    <n v="48"/>
    <n v="73.650000000000006"/>
  </r>
  <r>
    <s v="M1037"/>
    <x v="3"/>
    <x v="3"/>
    <n v="5"/>
    <n v="316438"/>
    <n v="243210"/>
    <n v="76.86"/>
    <d v="2013-08-13T00:00:00"/>
    <x v="0"/>
    <x v="9"/>
    <x v="3"/>
    <s v="Cabinet"/>
    <x v="1"/>
    <x v="836"/>
    <n v="52904.68"/>
    <n v="190305.32"/>
    <x v="837"/>
    <n v="16"/>
    <n v="67.09"/>
  </r>
  <r>
    <s v="M1038"/>
    <x v="2"/>
    <x v="2"/>
    <n v="10"/>
    <n v="366664"/>
    <n v="380566"/>
    <n v="103.79"/>
    <d v="2013-08-16T00:00:00"/>
    <x v="0"/>
    <x v="9"/>
    <x v="5"/>
    <s v="Stapler"/>
    <x v="3"/>
    <x v="837"/>
    <n v="81895.09"/>
    <n v="298670.90999999997"/>
    <x v="838"/>
    <n v="50"/>
    <n v="76.27"/>
  </r>
  <r>
    <s v="M1039"/>
    <x v="1"/>
    <x v="1"/>
    <n v="4"/>
    <n v="353845"/>
    <n v="184499"/>
    <n v="52.14"/>
    <d v="2013-08-16T00:00:00"/>
    <x v="0"/>
    <x v="9"/>
    <x v="5"/>
    <s v="Wheat"/>
    <x v="4"/>
    <x v="838"/>
    <n v="41674.54"/>
    <n v="142824.46"/>
    <x v="839"/>
    <n v="80"/>
    <n v="93.72"/>
  </r>
  <r>
    <s v="M1040"/>
    <x v="0"/>
    <x v="0"/>
    <n v="6"/>
    <n v="390826"/>
    <n v="261248"/>
    <n v="66.849999999999994"/>
    <d v="2014-06-05T00:00:00"/>
    <x v="3"/>
    <x v="1"/>
    <x v="1"/>
    <s v="Cabinet"/>
    <x v="1"/>
    <x v="839"/>
    <n v="95670.41"/>
    <n v="165577.59"/>
    <x v="840"/>
    <n v="74"/>
    <n v="67.12"/>
  </r>
  <r>
    <s v="M1041"/>
    <x v="2"/>
    <x v="2"/>
    <n v="8"/>
    <n v="383346"/>
    <n v="279852"/>
    <n v="73"/>
    <d v="2014-06-05T00:00:00"/>
    <x v="3"/>
    <x v="1"/>
    <x v="1"/>
    <s v="Dress"/>
    <x v="0"/>
    <x v="840"/>
    <n v="59215.11"/>
    <n v="220636.89"/>
    <x v="841"/>
    <n v="15"/>
    <n v="60.04"/>
  </r>
  <r>
    <s v="M1042"/>
    <x v="1"/>
    <x v="1"/>
    <n v="12"/>
    <n v="251650"/>
    <n v="297020"/>
    <n v="118.03"/>
    <d v="2012-12-06T00:00:00"/>
    <x v="1"/>
    <x v="4"/>
    <x v="1"/>
    <s v="Shirt"/>
    <x v="0"/>
    <x v="841"/>
    <n v="143148.04"/>
    <n v="153871.96"/>
    <x v="842"/>
    <n v="44"/>
    <n v="80.930000000000007"/>
  </r>
  <r>
    <s v="M1043"/>
    <x v="1"/>
    <x v="1"/>
    <n v="8"/>
    <n v="431458"/>
    <n v="327273"/>
    <n v="75.849999999999994"/>
    <d v="2012-12-06T00:00:00"/>
    <x v="1"/>
    <x v="4"/>
    <x v="1"/>
    <s v="Marker"/>
    <x v="3"/>
    <x v="842"/>
    <n v="159170.72"/>
    <n v="168102.28"/>
    <x v="843"/>
    <n v="82"/>
    <n v="62.45"/>
  </r>
  <r>
    <s v="M1044"/>
    <x v="0"/>
    <x v="0"/>
    <n v="9"/>
    <n v="466178"/>
    <n v="297564"/>
    <n v="63.83"/>
    <d v="2012-12-27T00:00:00"/>
    <x v="1"/>
    <x v="4"/>
    <x v="1"/>
    <s v="Jacket"/>
    <x v="0"/>
    <x v="843"/>
    <n v="70378.710000000006"/>
    <n v="227185.29"/>
    <x v="844"/>
    <n v="74"/>
    <n v="93.51"/>
  </r>
  <r>
    <s v="M1045"/>
    <x v="3"/>
    <x v="3"/>
    <n v="13"/>
    <n v="279639"/>
    <n v="306324"/>
    <n v="109.54"/>
    <d v="2012-12-27T00:00:00"/>
    <x v="1"/>
    <x v="4"/>
    <x v="1"/>
    <s v="Cabinet"/>
    <x v="1"/>
    <x v="844"/>
    <n v="128072.86"/>
    <n v="178251.14"/>
    <x v="845"/>
    <n v="51"/>
    <n v="71.959999999999994"/>
  </r>
  <r>
    <s v="M1046"/>
    <x v="1"/>
    <x v="1"/>
    <n v="12"/>
    <n v="272206"/>
    <n v="140264"/>
    <n v="51.53"/>
    <d v="2014-01-22T00:00:00"/>
    <x v="3"/>
    <x v="6"/>
    <x v="2"/>
    <s v="Shirt"/>
    <x v="0"/>
    <x v="845"/>
    <n v="44514.74"/>
    <n v="95749.26"/>
    <x v="846"/>
    <n v="11"/>
    <n v="83.54"/>
  </r>
  <r>
    <s v="M1047"/>
    <x v="1"/>
    <x v="1"/>
    <n v="11"/>
    <n v="465161"/>
    <n v="488944"/>
    <n v="105.11"/>
    <d v="2014-01-22T00:00:00"/>
    <x v="3"/>
    <x v="6"/>
    <x v="2"/>
    <s v="Rice"/>
    <x v="4"/>
    <x v="846"/>
    <n v="128987.55"/>
    <n v="359956.45"/>
    <x v="847"/>
    <n v="19"/>
    <n v="78.849999999999994"/>
  </r>
  <r>
    <s v="M1048"/>
    <x v="1"/>
    <x v="1"/>
    <n v="13"/>
    <n v="164705"/>
    <n v="128619"/>
    <n v="78.09"/>
    <d v="2011-06-25T00:00:00"/>
    <x v="2"/>
    <x v="1"/>
    <x v="0"/>
    <s v="Oil"/>
    <x v="4"/>
    <x v="847"/>
    <n v="49386.44"/>
    <n v="79232.56"/>
    <x v="848"/>
    <n v="99"/>
    <n v="94.43"/>
  </r>
  <r>
    <s v="M1049"/>
    <x v="0"/>
    <x v="0"/>
    <n v="10"/>
    <n v="294238"/>
    <n v="197710"/>
    <n v="67.19"/>
    <d v="2013-06-15T00:00:00"/>
    <x v="0"/>
    <x v="1"/>
    <x v="0"/>
    <s v="Rice"/>
    <x v="4"/>
    <x v="848"/>
    <n v="85715.94"/>
    <n v="111994.06"/>
    <x v="849"/>
    <n v="45"/>
    <n v="83.82"/>
  </r>
  <r>
    <s v="M1050"/>
    <x v="3"/>
    <x v="3"/>
    <n v="6"/>
    <n v="147168"/>
    <n v="153989"/>
    <n v="104.63"/>
    <d v="2013-06-15T00:00:00"/>
    <x v="0"/>
    <x v="1"/>
    <x v="0"/>
    <s v="Table"/>
    <x v="1"/>
    <x v="849"/>
    <n v="66172.56"/>
    <n v="87816.44"/>
    <x v="850"/>
    <n v="56"/>
    <n v="61.29"/>
  </r>
  <r>
    <s v="M1051"/>
    <x v="1"/>
    <x v="1"/>
    <n v="14"/>
    <n v="470654"/>
    <n v="553059"/>
    <n v="117.51"/>
    <d v="2013-06-15T00:00:00"/>
    <x v="0"/>
    <x v="1"/>
    <x v="0"/>
    <s v="Shirt"/>
    <x v="0"/>
    <x v="850"/>
    <n v="243995.23"/>
    <n v="309063.77"/>
    <x v="851"/>
    <n v="60"/>
    <n v="63.88"/>
  </r>
  <r>
    <s v="M1052"/>
    <x v="3"/>
    <x v="3"/>
    <n v="12"/>
    <n v="362314"/>
    <n v="310659"/>
    <n v="85.74"/>
    <d v="2013-06-15T00:00:00"/>
    <x v="0"/>
    <x v="1"/>
    <x v="0"/>
    <s v="Trousers"/>
    <x v="0"/>
    <x v="851"/>
    <n v="93834.08"/>
    <n v="216824.92"/>
    <x v="852"/>
    <n v="97"/>
    <n v="81.099999999999994"/>
  </r>
  <r>
    <s v="M1053"/>
    <x v="2"/>
    <x v="2"/>
    <n v="4"/>
    <n v="408367"/>
    <n v="271421"/>
    <n v="66.459999999999994"/>
    <d v="2014-04-22T00:00:00"/>
    <x v="3"/>
    <x v="3"/>
    <x v="3"/>
    <s v="Mobile"/>
    <x v="2"/>
    <x v="852"/>
    <n v="114570.24000000001"/>
    <n v="156850.76"/>
    <x v="853"/>
    <n v="39"/>
    <n v="90.84"/>
  </r>
  <r>
    <s v="M1054"/>
    <x v="3"/>
    <x v="3"/>
    <n v="6"/>
    <n v="455456"/>
    <n v="239848"/>
    <n v="52.66"/>
    <d v="2014-04-22T00:00:00"/>
    <x v="3"/>
    <x v="3"/>
    <x v="3"/>
    <s v="Marker"/>
    <x v="3"/>
    <x v="853"/>
    <n v="70946.05"/>
    <n v="168901.95"/>
    <x v="854"/>
    <n v="10"/>
    <n v="92.83"/>
  </r>
  <r>
    <s v="M1055"/>
    <x v="0"/>
    <x v="0"/>
    <n v="8"/>
    <n v="326779"/>
    <n v="384728"/>
    <n v="117.73"/>
    <d v="2013-10-22T00:00:00"/>
    <x v="0"/>
    <x v="2"/>
    <x v="3"/>
    <s v="Oil"/>
    <x v="4"/>
    <x v="854"/>
    <n v="178315.54"/>
    <n v="206412.46"/>
    <x v="855"/>
    <n v="73"/>
    <n v="72.650000000000006"/>
  </r>
  <r>
    <s v="M1056"/>
    <x v="0"/>
    <x v="0"/>
    <n v="14"/>
    <n v="217727"/>
    <n v="121174"/>
    <n v="55.65"/>
    <d v="2013-11-20T00:00:00"/>
    <x v="0"/>
    <x v="0"/>
    <x v="2"/>
    <s v="Cabinet"/>
    <x v="1"/>
    <x v="855"/>
    <n v="41232.71"/>
    <n v="79941.289999999994"/>
    <x v="856"/>
    <n v="60"/>
    <n v="66.81"/>
  </r>
  <r>
    <s v="M1057"/>
    <x v="0"/>
    <x v="0"/>
    <n v="12"/>
    <n v="113302"/>
    <n v="86224"/>
    <n v="76.099999999999994"/>
    <d v="2013-11-20T00:00:00"/>
    <x v="0"/>
    <x v="0"/>
    <x v="2"/>
    <s v="Rice"/>
    <x v="4"/>
    <x v="856"/>
    <n v="19391.900000000001"/>
    <n v="66832.100000000006"/>
    <x v="857"/>
    <n v="52"/>
    <n v="70.88"/>
  </r>
  <r>
    <s v="M1058"/>
    <x v="0"/>
    <x v="0"/>
    <n v="3"/>
    <n v="351640"/>
    <n v="289052"/>
    <n v="82.2"/>
    <d v="2013-11-20T00:00:00"/>
    <x v="0"/>
    <x v="0"/>
    <x v="2"/>
    <s v="Tablet"/>
    <x v="2"/>
    <x v="857"/>
    <n v="71640.88"/>
    <n v="217411.12"/>
    <x v="858"/>
    <n v="70"/>
    <n v="68.34"/>
  </r>
  <r>
    <s v="M1059"/>
    <x v="3"/>
    <x v="3"/>
    <n v="3"/>
    <n v="274896"/>
    <n v="273677"/>
    <n v="99.56"/>
    <d v="2013-11-20T00:00:00"/>
    <x v="0"/>
    <x v="0"/>
    <x v="2"/>
    <s v="Shirt"/>
    <x v="0"/>
    <x v="858"/>
    <n v="73147.06"/>
    <n v="200529.94"/>
    <x v="859"/>
    <n v="22"/>
    <n v="81.89"/>
  </r>
  <r>
    <s v="M1060"/>
    <x v="0"/>
    <x v="0"/>
    <n v="4"/>
    <n v="131817"/>
    <n v="70278"/>
    <n v="53.31"/>
    <d v="2013-11-20T00:00:00"/>
    <x v="0"/>
    <x v="0"/>
    <x v="2"/>
    <s v="Oil"/>
    <x v="4"/>
    <x v="859"/>
    <n v="16373.01"/>
    <n v="53904.99"/>
    <x v="860"/>
    <n v="26"/>
    <n v="62.17"/>
  </r>
  <r>
    <s v="M1061"/>
    <x v="1"/>
    <x v="1"/>
    <n v="3"/>
    <n v="258057"/>
    <n v="289129"/>
    <n v="112.04"/>
    <d v="2013-11-20T00:00:00"/>
    <x v="0"/>
    <x v="0"/>
    <x v="2"/>
    <s v="Rice"/>
    <x v="4"/>
    <x v="860"/>
    <n v="135732.10999999999"/>
    <n v="153396.89000000001"/>
    <x v="861"/>
    <n v="16"/>
    <n v="70.319999999999993"/>
  </r>
  <r>
    <s v="M1062"/>
    <x v="1"/>
    <x v="1"/>
    <n v="9"/>
    <n v="150242"/>
    <n v="156032"/>
    <n v="103.85"/>
    <d v="2013-11-20T00:00:00"/>
    <x v="0"/>
    <x v="0"/>
    <x v="2"/>
    <s v="Wheat"/>
    <x v="4"/>
    <x v="861"/>
    <n v="37545.230000000003"/>
    <n v="118486.77"/>
    <x v="862"/>
    <n v="89"/>
    <n v="60.37"/>
  </r>
  <r>
    <s v="M1063"/>
    <x v="1"/>
    <x v="1"/>
    <n v="10"/>
    <n v="324450"/>
    <n v="324809"/>
    <n v="100.11"/>
    <d v="2013-11-20T00:00:00"/>
    <x v="0"/>
    <x v="0"/>
    <x v="2"/>
    <s v="Pen"/>
    <x v="3"/>
    <x v="862"/>
    <n v="129311.35"/>
    <n v="195497.65"/>
    <x v="863"/>
    <n v="13"/>
    <n v="75.89"/>
  </r>
  <r>
    <s v="M1064"/>
    <x v="3"/>
    <x v="3"/>
    <n v="12"/>
    <n v="200915"/>
    <n v="128770"/>
    <n v="64.09"/>
    <d v="2014-12-19T00:00:00"/>
    <x v="3"/>
    <x v="4"/>
    <x v="5"/>
    <s v="Laptop"/>
    <x v="2"/>
    <x v="863"/>
    <n v="41392.79"/>
    <n v="87377.21"/>
    <x v="864"/>
    <n v="34"/>
    <n v="91.65"/>
  </r>
  <r>
    <s v="M1065"/>
    <x v="2"/>
    <x v="2"/>
    <n v="13"/>
    <n v="366809"/>
    <n v="250587"/>
    <n v="68.319999999999993"/>
    <d v="2014-12-19T00:00:00"/>
    <x v="3"/>
    <x v="4"/>
    <x v="5"/>
    <s v="Cabinet"/>
    <x v="1"/>
    <x v="864"/>
    <n v="89103.78"/>
    <n v="161483.22"/>
    <x v="865"/>
    <n v="33"/>
    <n v="68.510000000000005"/>
  </r>
  <r>
    <s v="M1066"/>
    <x v="0"/>
    <x v="0"/>
    <n v="3"/>
    <n v="166941"/>
    <n v="124320"/>
    <n v="74.47"/>
    <d v="2014-12-19T00:00:00"/>
    <x v="3"/>
    <x v="4"/>
    <x v="5"/>
    <s v="Stapler"/>
    <x v="3"/>
    <x v="865"/>
    <n v="43022.46"/>
    <n v="81297.539999999994"/>
    <x v="866"/>
    <n v="55"/>
    <n v="70.89"/>
  </r>
  <r>
    <s v="M1067"/>
    <x v="2"/>
    <x v="2"/>
    <n v="5"/>
    <n v="346165"/>
    <n v="253999"/>
    <n v="73.38"/>
    <d v="2013-07-23T00:00:00"/>
    <x v="0"/>
    <x v="7"/>
    <x v="3"/>
    <s v="Marker"/>
    <x v="3"/>
    <x v="866"/>
    <n v="104820.51"/>
    <n v="149178.49"/>
    <x v="867"/>
    <n v="76"/>
    <n v="80.53"/>
  </r>
  <r>
    <s v="M1068"/>
    <x v="2"/>
    <x v="2"/>
    <n v="3"/>
    <n v="224459"/>
    <n v="245164"/>
    <n v="109.22"/>
    <d v="2012-09-04T00:00:00"/>
    <x v="1"/>
    <x v="5"/>
    <x v="3"/>
    <s v="Pen"/>
    <x v="3"/>
    <x v="867"/>
    <n v="91539.74"/>
    <n v="153624.26"/>
    <x v="868"/>
    <n v="35"/>
    <n v="82.42"/>
  </r>
  <r>
    <s v="M1069"/>
    <x v="2"/>
    <x v="2"/>
    <n v="15"/>
    <n v="135863"/>
    <n v="112698"/>
    <n v="82.95"/>
    <d v="2012-09-04T00:00:00"/>
    <x v="1"/>
    <x v="5"/>
    <x v="3"/>
    <s v="Dress"/>
    <x v="0"/>
    <x v="868"/>
    <n v="32858.85"/>
    <n v="79839.149999999994"/>
    <x v="869"/>
    <n v="86"/>
    <n v="84.23"/>
  </r>
  <r>
    <s v="M1070"/>
    <x v="3"/>
    <x v="3"/>
    <n v="12"/>
    <n v="257093"/>
    <n v="238304"/>
    <n v="92.69"/>
    <d v="2012-09-04T00:00:00"/>
    <x v="1"/>
    <x v="5"/>
    <x v="3"/>
    <s v="Table"/>
    <x v="1"/>
    <x v="869"/>
    <n v="111656.3"/>
    <n v="126647.7"/>
    <x v="870"/>
    <n v="15"/>
    <n v="77.36"/>
  </r>
  <r>
    <s v="M1071"/>
    <x v="0"/>
    <x v="0"/>
    <n v="13"/>
    <n v="216929"/>
    <n v="168828"/>
    <n v="77.83"/>
    <d v="2012-09-04T00:00:00"/>
    <x v="1"/>
    <x v="5"/>
    <x v="3"/>
    <s v="Wheat"/>
    <x v="4"/>
    <x v="870"/>
    <n v="72308.070000000007"/>
    <n v="96519.93"/>
    <x v="871"/>
    <n v="52"/>
    <n v="88.25"/>
  </r>
  <r>
    <s v="M1072"/>
    <x v="1"/>
    <x v="1"/>
    <n v="6"/>
    <n v="309879"/>
    <n v="203237"/>
    <n v="65.59"/>
    <d v="2011-01-21T00:00:00"/>
    <x v="2"/>
    <x v="6"/>
    <x v="5"/>
    <s v="Tablet"/>
    <x v="2"/>
    <x v="871"/>
    <n v="101015.37"/>
    <n v="102221.63"/>
    <x v="872"/>
    <n v="81"/>
    <n v="64.03"/>
  </r>
  <r>
    <s v="M1073"/>
    <x v="3"/>
    <x v="3"/>
    <n v="10"/>
    <n v="201923"/>
    <n v="195309"/>
    <n v="96.72"/>
    <d v="2011-01-21T00:00:00"/>
    <x v="2"/>
    <x v="6"/>
    <x v="5"/>
    <s v="Laptop"/>
    <x v="2"/>
    <x v="872"/>
    <n v="85987.35"/>
    <n v="109321.65"/>
    <x v="873"/>
    <n v="38"/>
    <n v="90.99"/>
  </r>
  <r>
    <s v="M1074"/>
    <x v="2"/>
    <x v="2"/>
    <n v="8"/>
    <n v="390720"/>
    <n v="324316"/>
    <n v="83"/>
    <d v="2011-01-21T00:00:00"/>
    <x v="2"/>
    <x v="6"/>
    <x v="5"/>
    <s v="Trousers"/>
    <x v="0"/>
    <x v="873"/>
    <n v="160066.94"/>
    <n v="164249.06"/>
    <x v="874"/>
    <n v="22"/>
    <n v="60.73"/>
  </r>
  <r>
    <s v="M1075"/>
    <x v="2"/>
    <x v="2"/>
    <n v="9"/>
    <n v="443340"/>
    <n v="279849"/>
    <n v="63.12"/>
    <d v="2011-01-21T00:00:00"/>
    <x v="2"/>
    <x v="6"/>
    <x v="5"/>
    <s v="Table"/>
    <x v="1"/>
    <x v="874"/>
    <n v="114312.24"/>
    <n v="165536.76"/>
    <x v="875"/>
    <n v="57"/>
    <n v="83.13"/>
  </r>
  <r>
    <s v="M1076"/>
    <x v="1"/>
    <x v="1"/>
    <n v="14"/>
    <n v="134276"/>
    <n v="82669"/>
    <n v="61.57"/>
    <d v="2011-01-21T00:00:00"/>
    <x v="2"/>
    <x v="6"/>
    <x v="5"/>
    <s v="Trousers"/>
    <x v="0"/>
    <x v="779"/>
    <n v="21620.47"/>
    <n v="61048.53"/>
    <x v="876"/>
    <n v="58"/>
    <n v="84.3"/>
  </r>
  <r>
    <s v="M1077"/>
    <x v="3"/>
    <x v="3"/>
    <n v="12"/>
    <n v="325202"/>
    <n v="329362"/>
    <n v="101.28"/>
    <d v="2011-01-21T00:00:00"/>
    <x v="2"/>
    <x v="6"/>
    <x v="5"/>
    <s v="Shirt"/>
    <x v="0"/>
    <x v="875"/>
    <n v="89281.9"/>
    <n v="240080.1"/>
    <x v="877"/>
    <n v="78"/>
    <n v="70.3"/>
  </r>
  <r>
    <s v="M1078"/>
    <x v="2"/>
    <x v="2"/>
    <n v="8"/>
    <n v="229589"/>
    <n v="128755"/>
    <n v="56.08"/>
    <d v="2012-03-02T00:00:00"/>
    <x v="1"/>
    <x v="10"/>
    <x v="5"/>
    <s v="Table"/>
    <x v="1"/>
    <x v="876"/>
    <n v="31486.93"/>
    <n v="97268.07"/>
    <x v="878"/>
    <n v="72"/>
    <n v="67.319999999999993"/>
  </r>
  <r>
    <s v="M1079"/>
    <x v="0"/>
    <x v="0"/>
    <n v="15"/>
    <n v="346765"/>
    <n v="380737"/>
    <n v="109.8"/>
    <d v="2012-03-02T00:00:00"/>
    <x v="1"/>
    <x v="10"/>
    <x v="5"/>
    <s v="Pen"/>
    <x v="3"/>
    <x v="877"/>
    <n v="171244.06"/>
    <n v="209492.94"/>
    <x v="879"/>
    <n v="92"/>
    <n v="86.29"/>
  </r>
  <r>
    <s v="M1080"/>
    <x v="3"/>
    <x v="3"/>
    <n v="10"/>
    <n v="372049"/>
    <n v="307728"/>
    <n v="82.71"/>
    <d v="2013-04-13T00:00:00"/>
    <x v="0"/>
    <x v="3"/>
    <x v="0"/>
    <s v="Jacket"/>
    <x v="0"/>
    <x v="878"/>
    <n v="88088.35"/>
    <n v="219639.65"/>
    <x v="880"/>
    <n v="71"/>
    <n v="85.05"/>
  </r>
  <r>
    <s v="M1081"/>
    <x v="1"/>
    <x v="1"/>
    <n v="10"/>
    <n v="240685"/>
    <n v="272696"/>
    <n v="113.3"/>
    <d v="2013-04-13T00:00:00"/>
    <x v="0"/>
    <x v="3"/>
    <x v="0"/>
    <s v="Rice"/>
    <x v="4"/>
    <x v="879"/>
    <n v="119397.25"/>
    <n v="153298.75"/>
    <x v="881"/>
    <n v="67"/>
    <n v="90.21"/>
  </r>
  <r>
    <s v="M1082"/>
    <x v="1"/>
    <x v="1"/>
    <n v="6"/>
    <n v="260431"/>
    <n v="241632"/>
    <n v="92.78"/>
    <d v="2013-04-13T00:00:00"/>
    <x v="0"/>
    <x v="3"/>
    <x v="0"/>
    <s v="Wheat"/>
    <x v="4"/>
    <x v="880"/>
    <n v="53002.06"/>
    <n v="188629.94"/>
    <x v="882"/>
    <n v="80"/>
    <n v="62.97"/>
  </r>
  <r>
    <s v="M1083"/>
    <x v="0"/>
    <x v="0"/>
    <n v="7"/>
    <n v="333048"/>
    <n v="302529"/>
    <n v="90.84"/>
    <d v="2013-12-07T00:00:00"/>
    <x v="0"/>
    <x v="4"/>
    <x v="0"/>
    <s v="Table"/>
    <x v="1"/>
    <x v="881"/>
    <n v="98264.85"/>
    <n v="204264.15"/>
    <x v="883"/>
    <n v="89"/>
    <n v="71.77"/>
  </r>
  <r>
    <s v="M1084"/>
    <x v="1"/>
    <x v="1"/>
    <n v="10"/>
    <n v="326757"/>
    <n v="270582"/>
    <n v="82.81"/>
    <d v="2013-06-06T00:00:00"/>
    <x v="0"/>
    <x v="1"/>
    <x v="1"/>
    <s v="Cabinet"/>
    <x v="1"/>
    <x v="882"/>
    <n v="109556.99"/>
    <n v="161025.01"/>
    <x v="884"/>
    <n v="32"/>
    <n v="75.459999999999994"/>
  </r>
  <r>
    <s v="M1085"/>
    <x v="3"/>
    <x v="3"/>
    <n v="13"/>
    <n v="139787"/>
    <n v="116960"/>
    <n v="83.67"/>
    <d v="2013-06-06T00:00:00"/>
    <x v="0"/>
    <x v="1"/>
    <x v="1"/>
    <s v="Tablet"/>
    <x v="2"/>
    <x v="883"/>
    <n v="28914.73"/>
    <n v="88045.27"/>
    <x v="885"/>
    <n v="92"/>
    <n v="62.74"/>
  </r>
  <r>
    <s v="M1086"/>
    <x v="3"/>
    <x v="3"/>
    <n v="6"/>
    <n v="151594"/>
    <n v="91340"/>
    <n v="60.25"/>
    <d v="2013-12-12T00:00:00"/>
    <x v="0"/>
    <x v="4"/>
    <x v="1"/>
    <s v="Tablet"/>
    <x v="2"/>
    <x v="884"/>
    <n v="44621.01"/>
    <n v="46718.99"/>
    <x v="886"/>
    <n v="35"/>
    <n v="83.63"/>
  </r>
  <r>
    <s v="M1087"/>
    <x v="3"/>
    <x v="3"/>
    <n v="7"/>
    <n v="490705"/>
    <n v="389250"/>
    <n v="79.319999999999993"/>
    <d v="2013-11-13T00:00:00"/>
    <x v="0"/>
    <x v="0"/>
    <x v="2"/>
    <s v="Trousers"/>
    <x v="0"/>
    <x v="885"/>
    <n v="78036.240000000005"/>
    <n v="311213.76"/>
    <x v="887"/>
    <n v="79"/>
    <n v="91.93"/>
  </r>
  <r>
    <s v="M1088"/>
    <x v="0"/>
    <x v="0"/>
    <n v="15"/>
    <n v="257010"/>
    <n v="202389"/>
    <n v="78.75"/>
    <d v="2013-11-13T00:00:00"/>
    <x v="0"/>
    <x v="0"/>
    <x v="2"/>
    <s v="Cabinet"/>
    <x v="1"/>
    <x v="886"/>
    <n v="43767.73"/>
    <n v="158621.26999999999"/>
    <x v="888"/>
    <n v="93"/>
    <n v="60.42"/>
  </r>
  <r>
    <s v="M1089"/>
    <x v="2"/>
    <x v="2"/>
    <n v="9"/>
    <n v="219316"/>
    <n v="169145"/>
    <n v="77.12"/>
    <d v="2013-11-13T00:00:00"/>
    <x v="0"/>
    <x v="0"/>
    <x v="2"/>
    <s v="Dress"/>
    <x v="0"/>
    <x v="887"/>
    <n v="72712.570000000007"/>
    <n v="96432.43"/>
    <x v="889"/>
    <n v="80"/>
    <n v="86.52"/>
  </r>
  <r>
    <s v="M1090"/>
    <x v="1"/>
    <x v="1"/>
    <n v="8"/>
    <n v="145023"/>
    <n v="113546"/>
    <n v="78.3"/>
    <d v="2013-11-13T00:00:00"/>
    <x v="0"/>
    <x v="0"/>
    <x v="2"/>
    <s v="Dress"/>
    <x v="0"/>
    <x v="888"/>
    <n v="30539.41"/>
    <n v="83006.59"/>
    <x v="890"/>
    <n v="36"/>
    <n v="75.349999999999994"/>
  </r>
  <r>
    <s v="M1091"/>
    <x v="0"/>
    <x v="0"/>
    <n v="8"/>
    <n v="172849"/>
    <n v="162119"/>
    <n v="93.79"/>
    <d v="2013-11-13T00:00:00"/>
    <x v="0"/>
    <x v="0"/>
    <x v="2"/>
    <s v="Jacket"/>
    <x v="0"/>
    <x v="889"/>
    <n v="35178.82"/>
    <n v="126940.18"/>
    <x v="891"/>
    <n v="94"/>
    <n v="89.2"/>
  </r>
  <r>
    <s v="M1092"/>
    <x v="3"/>
    <x v="3"/>
    <n v="6"/>
    <n v="319753"/>
    <n v="271475"/>
    <n v="84.9"/>
    <d v="2011-09-29T00:00:00"/>
    <x v="2"/>
    <x v="5"/>
    <x v="1"/>
    <s v="Oil"/>
    <x v="4"/>
    <x v="890"/>
    <n v="109180.77"/>
    <n v="162294.23000000001"/>
    <x v="892"/>
    <n v="14"/>
    <n v="92.28"/>
  </r>
  <r>
    <s v="M1093"/>
    <x v="2"/>
    <x v="2"/>
    <n v="8"/>
    <n v="397895"/>
    <n v="403883"/>
    <n v="101.5"/>
    <d v="2011-09-29T00:00:00"/>
    <x v="2"/>
    <x v="5"/>
    <x v="1"/>
    <s v="Wheat"/>
    <x v="4"/>
    <x v="891"/>
    <n v="86993.25"/>
    <n v="316889.75"/>
    <x v="893"/>
    <n v="59"/>
    <n v="66.59"/>
  </r>
  <r>
    <s v="M1094"/>
    <x v="0"/>
    <x v="0"/>
    <n v="8"/>
    <n v="398589"/>
    <n v="436028"/>
    <n v="109.39"/>
    <d v="2011-09-29T00:00:00"/>
    <x v="2"/>
    <x v="5"/>
    <x v="1"/>
    <s v="Chair"/>
    <x v="1"/>
    <x v="892"/>
    <n v="195590.35"/>
    <n v="240437.65"/>
    <x v="894"/>
    <n v="32"/>
    <n v="61.12"/>
  </r>
  <r>
    <s v="M1095"/>
    <x v="1"/>
    <x v="1"/>
    <n v="3"/>
    <n v="197880"/>
    <n v="151106"/>
    <n v="76.36"/>
    <d v="2011-09-29T00:00:00"/>
    <x v="2"/>
    <x v="5"/>
    <x v="1"/>
    <s v="Headphones"/>
    <x v="2"/>
    <x v="893"/>
    <n v="62687.040000000001"/>
    <n v="88418.96"/>
    <x v="895"/>
    <n v="94"/>
    <n v="78.349999999999994"/>
  </r>
  <r>
    <s v="M1096"/>
    <x v="1"/>
    <x v="1"/>
    <n v="3"/>
    <n v="293279"/>
    <n v="282568"/>
    <n v="96.35"/>
    <d v="2011-09-29T00:00:00"/>
    <x v="2"/>
    <x v="5"/>
    <x v="1"/>
    <s v="Mobile"/>
    <x v="2"/>
    <x v="894"/>
    <n v="113583.4"/>
    <n v="168984.6"/>
    <x v="896"/>
    <n v="60"/>
    <n v="65.5"/>
  </r>
  <r>
    <s v="M1097"/>
    <x v="0"/>
    <x v="0"/>
    <n v="5"/>
    <n v="381255"/>
    <n v="409996"/>
    <n v="107.54"/>
    <d v="2012-04-04T00:00:00"/>
    <x v="1"/>
    <x v="3"/>
    <x v="2"/>
    <s v="Rice"/>
    <x v="4"/>
    <x v="895"/>
    <n v="157152.34"/>
    <n v="252843.66"/>
    <x v="897"/>
    <n v="36"/>
    <n v="64.55"/>
  </r>
  <r>
    <s v="M1098"/>
    <x v="2"/>
    <x v="2"/>
    <n v="7"/>
    <n v="326597"/>
    <n v="377704"/>
    <n v="115.65"/>
    <d v="2012-04-04T00:00:00"/>
    <x v="1"/>
    <x v="3"/>
    <x v="2"/>
    <s v="Wheat"/>
    <x v="4"/>
    <x v="896"/>
    <n v="120444.96"/>
    <n v="257259.04"/>
    <x v="898"/>
    <n v="85"/>
    <n v="67.099999999999994"/>
  </r>
  <r>
    <s v="M1099"/>
    <x v="1"/>
    <x v="1"/>
    <n v="7"/>
    <n v="205750"/>
    <n v="104826"/>
    <n v="50.95"/>
    <d v="2012-04-04T00:00:00"/>
    <x v="1"/>
    <x v="3"/>
    <x v="2"/>
    <s v="Dress"/>
    <x v="0"/>
    <x v="897"/>
    <n v="50401.279999999999"/>
    <n v="54424.72"/>
    <x v="899"/>
    <n v="41"/>
    <n v="78.400000000000006"/>
  </r>
  <r>
    <s v="M1100"/>
    <x v="1"/>
    <x v="1"/>
    <n v="10"/>
    <n v="342585"/>
    <n v="322321"/>
    <n v="94.08"/>
    <d v="2012-04-04T00:00:00"/>
    <x v="1"/>
    <x v="3"/>
    <x v="2"/>
    <s v="Laptop"/>
    <x v="2"/>
    <x v="898"/>
    <n v="133320.5"/>
    <n v="189000.5"/>
    <x v="900"/>
    <n v="68"/>
    <n v="72.14"/>
  </r>
  <r>
    <s v="M1101"/>
    <x v="3"/>
    <x v="3"/>
    <n v="9"/>
    <n v="421402"/>
    <n v="302517"/>
    <n v="71.790000000000006"/>
    <d v="2012-04-04T00:00:00"/>
    <x v="1"/>
    <x v="3"/>
    <x v="2"/>
    <s v="Wheat"/>
    <x v="4"/>
    <x v="899"/>
    <n v="134960.87"/>
    <n v="167556.13"/>
    <x v="901"/>
    <n v="65"/>
    <n v="76.02"/>
  </r>
  <r>
    <s v="M1102"/>
    <x v="2"/>
    <x v="2"/>
    <n v="14"/>
    <n v="398118"/>
    <n v="249146"/>
    <n v="62.58"/>
    <d v="2012-05-08T00:00:00"/>
    <x v="1"/>
    <x v="8"/>
    <x v="3"/>
    <s v="Rice"/>
    <x v="4"/>
    <x v="900"/>
    <n v="106657.27"/>
    <n v="142488.73000000001"/>
    <x v="902"/>
    <n v="45"/>
    <n v="90.89"/>
  </r>
  <r>
    <s v="M1103"/>
    <x v="3"/>
    <x v="3"/>
    <n v="13"/>
    <n v="134993"/>
    <n v="158990"/>
    <n v="117.78"/>
    <d v="2014-01-01T00:00:00"/>
    <x v="3"/>
    <x v="6"/>
    <x v="2"/>
    <s v="Dress"/>
    <x v="0"/>
    <x v="901"/>
    <n v="59878.27"/>
    <n v="99111.73"/>
    <x v="903"/>
    <n v="25"/>
    <n v="94.84"/>
  </r>
  <r>
    <s v="M1104"/>
    <x v="0"/>
    <x v="0"/>
    <n v="15"/>
    <n v="155167"/>
    <n v="143695"/>
    <n v="92.61"/>
    <d v="2014-01-01T00:00:00"/>
    <x v="3"/>
    <x v="6"/>
    <x v="2"/>
    <s v="Cabinet"/>
    <x v="1"/>
    <x v="902"/>
    <n v="52408.33"/>
    <n v="91286.67"/>
    <x v="904"/>
    <n v="74"/>
    <n v="61.56"/>
  </r>
  <r>
    <s v="M1105"/>
    <x v="0"/>
    <x v="0"/>
    <n v="4"/>
    <n v="434950"/>
    <n v="459645"/>
    <n v="105.68"/>
    <d v="2011-12-20T00:00:00"/>
    <x v="2"/>
    <x v="4"/>
    <x v="3"/>
    <s v="Oil"/>
    <x v="4"/>
    <x v="903"/>
    <n v="126959.82"/>
    <n v="332685.18"/>
    <x v="905"/>
    <n v="60"/>
    <n v="61.32"/>
  </r>
  <r>
    <s v="M1106"/>
    <x v="3"/>
    <x v="3"/>
    <n v="4"/>
    <n v="471772"/>
    <n v="307441"/>
    <n v="65.17"/>
    <d v="2011-12-20T00:00:00"/>
    <x v="2"/>
    <x v="4"/>
    <x v="3"/>
    <s v="Cabinet"/>
    <x v="1"/>
    <x v="904"/>
    <n v="109010.04"/>
    <n v="198430.96"/>
    <x v="906"/>
    <n v="80"/>
    <n v="83"/>
  </r>
  <r>
    <s v="M1107"/>
    <x v="1"/>
    <x v="1"/>
    <n v="5"/>
    <n v="346828"/>
    <n v="388483"/>
    <n v="112.01"/>
    <d v="2011-12-20T00:00:00"/>
    <x v="2"/>
    <x v="4"/>
    <x v="3"/>
    <s v="Table"/>
    <x v="1"/>
    <x v="905"/>
    <n v="174360.21"/>
    <n v="214122.79"/>
    <x v="907"/>
    <n v="22"/>
    <n v="66.2"/>
  </r>
  <r>
    <s v="M1108"/>
    <x v="0"/>
    <x v="0"/>
    <n v="11"/>
    <n v="488731"/>
    <n v="449282"/>
    <n v="91.93"/>
    <d v="2013-07-03T00:00:00"/>
    <x v="0"/>
    <x v="7"/>
    <x v="2"/>
    <s v="Shirt"/>
    <x v="0"/>
    <x v="906"/>
    <n v="134147.68"/>
    <n v="315134.32"/>
    <x v="908"/>
    <n v="44"/>
    <n v="65.37"/>
  </r>
  <r>
    <s v="M1109"/>
    <x v="3"/>
    <x v="3"/>
    <n v="5"/>
    <n v="213598"/>
    <n v="115828"/>
    <n v="54.23"/>
    <d v="2014-06-30T00:00:00"/>
    <x v="3"/>
    <x v="1"/>
    <x v="4"/>
    <s v="Notebook"/>
    <x v="3"/>
    <x v="907"/>
    <n v="42553.19"/>
    <n v="73274.81"/>
    <x v="909"/>
    <n v="91"/>
    <n v="88.4"/>
  </r>
  <r>
    <s v="M1110"/>
    <x v="0"/>
    <x v="0"/>
    <n v="9"/>
    <n v="461940"/>
    <n v="392620"/>
    <n v="84.99"/>
    <d v="2014-06-30T00:00:00"/>
    <x v="3"/>
    <x v="1"/>
    <x v="4"/>
    <s v="Rice"/>
    <x v="4"/>
    <x v="908"/>
    <n v="125849.78"/>
    <n v="266770.21999999997"/>
    <x v="910"/>
    <n v="58"/>
    <n v="86.85"/>
  </r>
  <r>
    <s v="M1111"/>
    <x v="2"/>
    <x v="2"/>
    <n v="8"/>
    <n v="225063"/>
    <n v="164956"/>
    <n v="73.290000000000006"/>
    <d v="2011-09-01T00:00:00"/>
    <x v="2"/>
    <x v="5"/>
    <x v="1"/>
    <s v="Laptop"/>
    <x v="2"/>
    <x v="909"/>
    <n v="61610.27"/>
    <n v="103345.73"/>
    <x v="911"/>
    <n v="53"/>
    <n v="88.72"/>
  </r>
  <r>
    <s v="M1112"/>
    <x v="0"/>
    <x v="0"/>
    <n v="6"/>
    <n v="150647"/>
    <n v="179777"/>
    <n v="119.34"/>
    <d v="2011-03-03T00:00:00"/>
    <x v="2"/>
    <x v="10"/>
    <x v="1"/>
    <s v="Trousers"/>
    <x v="0"/>
    <x v="910"/>
    <n v="87514.77"/>
    <n v="92262.23"/>
    <x v="912"/>
    <n v="51"/>
    <n v="71.290000000000006"/>
  </r>
  <r>
    <s v="M1113"/>
    <x v="2"/>
    <x v="2"/>
    <n v="12"/>
    <n v="208590"/>
    <n v="246299"/>
    <n v="118.08"/>
    <d v="2011-03-03T00:00:00"/>
    <x v="2"/>
    <x v="10"/>
    <x v="1"/>
    <s v="Sugar"/>
    <x v="4"/>
    <x v="911"/>
    <n v="114223.33"/>
    <n v="132075.67000000001"/>
    <x v="913"/>
    <n v="55"/>
    <n v="71.319999999999993"/>
  </r>
  <r>
    <s v="M1114"/>
    <x v="0"/>
    <x v="0"/>
    <n v="9"/>
    <n v="442880"/>
    <n v="387240"/>
    <n v="87.44"/>
    <d v="2011-03-03T00:00:00"/>
    <x v="2"/>
    <x v="10"/>
    <x v="1"/>
    <s v="Headphones"/>
    <x v="2"/>
    <x v="912"/>
    <n v="168902.32"/>
    <n v="218337.68"/>
    <x v="914"/>
    <n v="94"/>
    <n v="88.53"/>
  </r>
  <r>
    <s v="M1115"/>
    <x v="3"/>
    <x v="3"/>
    <n v="3"/>
    <n v="135300"/>
    <n v="96297"/>
    <n v="71.17"/>
    <d v="2011-05-04T00:00:00"/>
    <x v="2"/>
    <x v="8"/>
    <x v="2"/>
    <s v="Oil"/>
    <x v="4"/>
    <x v="913"/>
    <n v="25974.81"/>
    <n v="70322.19"/>
    <x v="915"/>
    <n v="23"/>
    <n v="84.94"/>
  </r>
  <r>
    <s v="M1116"/>
    <x v="2"/>
    <x v="2"/>
    <n v="7"/>
    <n v="149673"/>
    <n v="153461"/>
    <n v="102.53"/>
    <d v="2012-11-02T00:00:00"/>
    <x v="1"/>
    <x v="0"/>
    <x v="5"/>
    <s v="Cabinet"/>
    <x v="1"/>
    <x v="914"/>
    <n v="45521.11"/>
    <n v="107939.89"/>
    <x v="916"/>
    <n v="98"/>
    <n v="64.650000000000006"/>
  </r>
  <r>
    <s v="M1117"/>
    <x v="2"/>
    <x v="2"/>
    <n v="13"/>
    <n v="499358"/>
    <n v="416385"/>
    <n v="83.38"/>
    <d v="2014-12-09T00:00:00"/>
    <x v="3"/>
    <x v="4"/>
    <x v="3"/>
    <s v="Rice"/>
    <x v="4"/>
    <x v="915"/>
    <n v="166332.66"/>
    <n v="250052.34"/>
    <x v="917"/>
    <n v="84"/>
    <n v="75.709999999999994"/>
  </r>
  <r>
    <s v="M1118"/>
    <x v="2"/>
    <x v="2"/>
    <n v="11"/>
    <n v="408002"/>
    <n v="210969"/>
    <n v="51.71"/>
    <d v="2014-12-09T00:00:00"/>
    <x v="3"/>
    <x v="4"/>
    <x v="3"/>
    <s v="Shirt"/>
    <x v="0"/>
    <x v="916"/>
    <n v="66475.360000000001"/>
    <n v="144493.64000000001"/>
    <x v="918"/>
    <n v="49"/>
    <n v="68.27"/>
  </r>
  <r>
    <s v="M1119"/>
    <x v="1"/>
    <x v="1"/>
    <n v="15"/>
    <n v="227688"/>
    <n v="134655"/>
    <n v="59.14"/>
    <d v="2014-12-09T00:00:00"/>
    <x v="3"/>
    <x v="4"/>
    <x v="3"/>
    <s v="Mobile"/>
    <x v="2"/>
    <x v="917"/>
    <n v="52198.06"/>
    <n v="82456.94"/>
    <x v="919"/>
    <n v="29"/>
    <n v="73.150000000000006"/>
  </r>
  <r>
    <s v="M1120"/>
    <x v="0"/>
    <x v="0"/>
    <n v="6"/>
    <n v="480270"/>
    <n v="553698"/>
    <n v="115.29"/>
    <d v="2011-03-10T00:00:00"/>
    <x v="2"/>
    <x v="10"/>
    <x v="1"/>
    <s v="Oil"/>
    <x v="4"/>
    <x v="918"/>
    <n v="254545.99"/>
    <n v="299152.01"/>
    <x v="920"/>
    <n v="15"/>
    <n v="78.23"/>
  </r>
  <r>
    <s v="M1121"/>
    <x v="1"/>
    <x v="1"/>
    <n v="13"/>
    <n v="251233"/>
    <n v="131827"/>
    <n v="52.47"/>
    <d v="2011-04-21T00:00:00"/>
    <x v="2"/>
    <x v="3"/>
    <x v="1"/>
    <s v="Jacket"/>
    <x v="0"/>
    <x v="919"/>
    <n v="52359.24"/>
    <n v="79467.759999999995"/>
    <x v="921"/>
    <n v="16"/>
    <n v="91.73"/>
  </r>
  <r>
    <s v="M1122"/>
    <x v="2"/>
    <x v="2"/>
    <n v="15"/>
    <n v="460369"/>
    <n v="346808"/>
    <n v="75.33"/>
    <d v="2012-10-22T00:00:00"/>
    <x v="1"/>
    <x v="2"/>
    <x v="4"/>
    <s v="Stapler"/>
    <x v="3"/>
    <x v="920"/>
    <n v="119148.81"/>
    <n v="227659.19"/>
    <x v="922"/>
    <n v="90"/>
    <n v="60.21"/>
  </r>
  <r>
    <s v="M1123"/>
    <x v="1"/>
    <x v="1"/>
    <n v="4"/>
    <n v="200907"/>
    <n v="114112"/>
    <n v="56.8"/>
    <d v="2012-08-22T00:00:00"/>
    <x v="1"/>
    <x v="9"/>
    <x v="2"/>
    <s v="Trousers"/>
    <x v="0"/>
    <x v="921"/>
    <n v="52757.59"/>
    <n v="61354.41"/>
    <x v="923"/>
    <n v="80"/>
    <n v="89.09"/>
  </r>
  <r>
    <s v="M1124"/>
    <x v="2"/>
    <x v="2"/>
    <n v="6"/>
    <n v="366036"/>
    <n v="203508"/>
    <n v="55.6"/>
    <d v="2013-08-30T00:00:00"/>
    <x v="0"/>
    <x v="9"/>
    <x v="5"/>
    <s v="Sugar"/>
    <x v="4"/>
    <x v="922"/>
    <n v="82738.44"/>
    <n v="120769.56"/>
    <x v="924"/>
    <n v="41"/>
    <n v="74.84"/>
  </r>
  <r>
    <s v="M1125"/>
    <x v="2"/>
    <x v="2"/>
    <n v="7"/>
    <n v="249607"/>
    <n v="275908"/>
    <n v="110.54"/>
    <d v="2011-12-27T00:00:00"/>
    <x v="2"/>
    <x v="4"/>
    <x v="3"/>
    <s v="Wheat"/>
    <x v="4"/>
    <x v="923"/>
    <n v="115451.43"/>
    <n v="160456.57"/>
    <x v="925"/>
    <n v="20"/>
    <n v="93.29"/>
  </r>
  <r>
    <s v="M1126"/>
    <x v="3"/>
    <x v="3"/>
    <n v="9"/>
    <n v="298032"/>
    <n v="192994"/>
    <n v="64.760000000000005"/>
    <d v="2013-12-02T00:00:00"/>
    <x v="0"/>
    <x v="4"/>
    <x v="4"/>
    <s v="Sugar"/>
    <x v="4"/>
    <x v="924"/>
    <n v="72023.59"/>
    <n v="120970.41"/>
    <x v="926"/>
    <n v="65"/>
    <n v="86.61"/>
  </r>
  <r>
    <s v="M1127"/>
    <x v="1"/>
    <x v="1"/>
    <n v="3"/>
    <n v="499470"/>
    <n v="449708"/>
    <n v="90.04"/>
    <d v="2013-12-02T00:00:00"/>
    <x v="0"/>
    <x v="4"/>
    <x v="4"/>
    <s v="Rice"/>
    <x v="4"/>
    <x v="925"/>
    <n v="122474.6"/>
    <n v="327233.40000000002"/>
    <x v="927"/>
    <n v="86"/>
    <n v="78.8"/>
  </r>
  <r>
    <s v="M1128"/>
    <x v="2"/>
    <x v="2"/>
    <n v="7"/>
    <n v="299465"/>
    <n v="271275"/>
    <n v="90.59"/>
    <d v="2013-04-25T00:00:00"/>
    <x v="0"/>
    <x v="3"/>
    <x v="1"/>
    <s v="Cabinet"/>
    <x v="1"/>
    <x v="926"/>
    <n v="112587.88"/>
    <n v="158687.12"/>
    <x v="928"/>
    <n v="71"/>
    <n v="62.52"/>
  </r>
  <r>
    <s v="M1129"/>
    <x v="2"/>
    <x v="2"/>
    <n v="14"/>
    <n v="346026"/>
    <n v="224318"/>
    <n v="64.83"/>
    <d v="2011-06-21T00:00:00"/>
    <x v="2"/>
    <x v="1"/>
    <x v="3"/>
    <s v="Trousers"/>
    <x v="0"/>
    <x v="927"/>
    <n v="111877.67"/>
    <n v="112440.33"/>
    <x v="929"/>
    <n v="57"/>
    <n v="77.2"/>
  </r>
  <r>
    <s v="M1130"/>
    <x v="1"/>
    <x v="1"/>
    <n v="9"/>
    <n v="489123"/>
    <n v="440196"/>
    <n v="90"/>
    <d v="2011-06-21T00:00:00"/>
    <x v="2"/>
    <x v="1"/>
    <x v="3"/>
    <s v="Sugar"/>
    <x v="4"/>
    <x v="928"/>
    <n v="179448.87"/>
    <n v="260747.13"/>
    <x v="930"/>
    <n v="19"/>
    <n v="74.31"/>
  </r>
  <r>
    <s v="M1131"/>
    <x v="0"/>
    <x v="0"/>
    <n v="4"/>
    <n v="301759"/>
    <n v="299149"/>
    <n v="99.14"/>
    <d v="2014-01-15T00:00:00"/>
    <x v="3"/>
    <x v="6"/>
    <x v="2"/>
    <s v="Trousers"/>
    <x v="0"/>
    <x v="929"/>
    <n v="81103.7"/>
    <n v="218045.3"/>
    <x v="931"/>
    <n v="54"/>
    <n v="77.84"/>
  </r>
  <r>
    <s v="M1132"/>
    <x v="1"/>
    <x v="1"/>
    <n v="13"/>
    <n v="460966"/>
    <n v="423515"/>
    <n v="91.88"/>
    <d v="2014-01-15T00:00:00"/>
    <x v="3"/>
    <x v="6"/>
    <x v="2"/>
    <s v="Headphones"/>
    <x v="2"/>
    <x v="930"/>
    <n v="94039.12"/>
    <n v="329475.88"/>
    <x v="932"/>
    <n v="41"/>
    <n v="76.72"/>
  </r>
  <r>
    <s v="M1133"/>
    <x v="3"/>
    <x v="3"/>
    <n v="13"/>
    <n v="470440"/>
    <n v="250034"/>
    <n v="53.15"/>
    <d v="2011-11-24T00:00:00"/>
    <x v="2"/>
    <x v="0"/>
    <x v="1"/>
    <s v="Jacket"/>
    <x v="0"/>
    <x v="931"/>
    <n v="79603.149999999994"/>
    <n v="170430.85"/>
    <x v="933"/>
    <n v="28"/>
    <n v="68.900000000000006"/>
  </r>
  <r>
    <s v="M1134"/>
    <x v="2"/>
    <x v="2"/>
    <n v="3"/>
    <n v="161200"/>
    <n v="181652"/>
    <n v="112.69"/>
    <d v="2011-11-24T00:00:00"/>
    <x v="2"/>
    <x v="0"/>
    <x v="1"/>
    <s v="Headphones"/>
    <x v="2"/>
    <x v="932"/>
    <n v="69154.899999999994"/>
    <n v="112497.1"/>
    <x v="934"/>
    <n v="20"/>
    <n v="78.150000000000006"/>
  </r>
  <r>
    <s v="M1135"/>
    <x v="2"/>
    <x v="2"/>
    <n v="9"/>
    <n v="186939"/>
    <n v="202225"/>
    <n v="108.18"/>
    <d v="2011-11-24T00:00:00"/>
    <x v="2"/>
    <x v="0"/>
    <x v="1"/>
    <s v="Oil"/>
    <x v="4"/>
    <x v="933"/>
    <n v="59140.49"/>
    <n v="143084.51"/>
    <x v="935"/>
    <n v="78"/>
    <n v="83.05"/>
  </r>
  <r>
    <s v="M1136"/>
    <x v="1"/>
    <x v="1"/>
    <n v="12"/>
    <n v="261469"/>
    <n v="238634"/>
    <n v="91.27"/>
    <d v="2011-11-24T00:00:00"/>
    <x v="2"/>
    <x v="0"/>
    <x v="1"/>
    <s v="Laptop"/>
    <x v="2"/>
    <x v="934"/>
    <n v="73772.73"/>
    <n v="164861.26999999999"/>
    <x v="936"/>
    <n v="54"/>
    <n v="88.5"/>
  </r>
  <r>
    <s v="M1137"/>
    <x v="3"/>
    <x v="3"/>
    <n v="14"/>
    <n v="209851"/>
    <n v="209250"/>
    <n v="99.71"/>
    <d v="2014-02-27T00:00:00"/>
    <x v="3"/>
    <x v="11"/>
    <x v="1"/>
    <s v="Chair"/>
    <x v="1"/>
    <x v="935"/>
    <n v="42664.47"/>
    <n v="166585.53"/>
    <x v="937"/>
    <n v="10"/>
    <n v="63.39"/>
  </r>
  <r>
    <s v="M1138"/>
    <x v="1"/>
    <x v="1"/>
    <n v="11"/>
    <n v="318545"/>
    <n v="330850"/>
    <n v="103.86"/>
    <d v="2014-02-27T00:00:00"/>
    <x v="3"/>
    <x v="11"/>
    <x v="1"/>
    <s v="Cabinet"/>
    <x v="1"/>
    <x v="936"/>
    <n v="148488.70000000001"/>
    <n v="182361.3"/>
    <x v="938"/>
    <n v="100"/>
    <n v="64.7"/>
  </r>
  <r>
    <s v="M1139"/>
    <x v="1"/>
    <x v="1"/>
    <n v="5"/>
    <n v="363514"/>
    <n v="430396"/>
    <n v="118.4"/>
    <d v="2014-02-27T00:00:00"/>
    <x v="3"/>
    <x v="11"/>
    <x v="1"/>
    <s v="Headphones"/>
    <x v="2"/>
    <x v="937"/>
    <n v="141975.74"/>
    <n v="288420.26"/>
    <x v="939"/>
    <n v="35"/>
    <n v="62.06"/>
  </r>
  <r>
    <s v="M1140"/>
    <x v="2"/>
    <x v="2"/>
    <n v="15"/>
    <n v="498020"/>
    <n v="349612"/>
    <n v="70.2"/>
    <d v="2014-02-27T00:00:00"/>
    <x v="3"/>
    <x v="11"/>
    <x v="1"/>
    <s v="Cabinet"/>
    <x v="1"/>
    <x v="938"/>
    <n v="128580.6"/>
    <n v="221031.4"/>
    <x v="940"/>
    <n v="23"/>
    <n v="90.39"/>
  </r>
  <r>
    <s v="M1141"/>
    <x v="2"/>
    <x v="2"/>
    <n v="4"/>
    <n v="253682"/>
    <n v="149308"/>
    <n v="58.86"/>
    <d v="2014-02-27T00:00:00"/>
    <x v="3"/>
    <x v="11"/>
    <x v="1"/>
    <s v="Rice"/>
    <x v="4"/>
    <x v="939"/>
    <n v="62257.16"/>
    <n v="87050.84"/>
    <x v="941"/>
    <n v="84"/>
    <n v="68.22"/>
  </r>
  <r>
    <s v="M1142"/>
    <x v="1"/>
    <x v="1"/>
    <n v="13"/>
    <n v="498738"/>
    <n v="302222"/>
    <n v="60.6"/>
    <d v="2012-09-15T00:00:00"/>
    <x v="1"/>
    <x v="5"/>
    <x v="0"/>
    <s v="Laptop"/>
    <x v="2"/>
    <x v="940"/>
    <n v="126986.36"/>
    <n v="175235.64"/>
    <x v="942"/>
    <n v="95"/>
    <n v="80.39"/>
  </r>
  <r>
    <s v="M1143"/>
    <x v="0"/>
    <x v="0"/>
    <n v="4"/>
    <n v="210660"/>
    <n v="242256"/>
    <n v="115"/>
    <d v="2012-09-15T00:00:00"/>
    <x v="1"/>
    <x v="5"/>
    <x v="0"/>
    <s v="Headphones"/>
    <x v="2"/>
    <x v="941"/>
    <n v="77304.990000000005"/>
    <n v="164951.01"/>
    <x v="943"/>
    <n v="44"/>
    <n v="92.62"/>
  </r>
  <r>
    <s v="M1144"/>
    <x v="1"/>
    <x v="1"/>
    <n v="15"/>
    <n v="276700"/>
    <n v="296782"/>
    <n v="107.26"/>
    <d v="2012-09-15T00:00:00"/>
    <x v="1"/>
    <x v="5"/>
    <x v="0"/>
    <s v="Oil"/>
    <x v="4"/>
    <x v="942"/>
    <n v="115378.29"/>
    <n v="181403.71"/>
    <x v="944"/>
    <n v="50"/>
    <n v="88.59"/>
  </r>
  <r>
    <s v="M1145"/>
    <x v="3"/>
    <x v="3"/>
    <n v="13"/>
    <n v="308913"/>
    <n v="253660"/>
    <n v="82.11"/>
    <d v="2012-09-15T00:00:00"/>
    <x v="1"/>
    <x v="5"/>
    <x v="0"/>
    <s v="Pen"/>
    <x v="3"/>
    <x v="943"/>
    <n v="52611.24"/>
    <n v="201048.76"/>
    <x v="945"/>
    <n v="22"/>
    <n v="60.11"/>
  </r>
  <r>
    <s v="M1146"/>
    <x v="1"/>
    <x v="1"/>
    <n v="14"/>
    <n v="172804"/>
    <n v="89767"/>
    <n v="51.95"/>
    <d v="2013-04-09T00:00:00"/>
    <x v="0"/>
    <x v="3"/>
    <x v="3"/>
    <s v="Pen"/>
    <x v="3"/>
    <x v="944"/>
    <n v="21481.1"/>
    <n v="68285.899999999994"/>
    <x v="946"/>
    <n v="99"/>
    <n v="86.3"/>
  </r>
  <r>
    <s v="M1147"/>
    <x v="2"/>
    <x v="2"/>
    <n v="8"/>
    <n v="336935"/>
    <n v="330564"/>
    <n v="98.11"/>
    <d v="2013-04-09T00:00:00"/>
    <x v="0"/>
    <x v="3"/>
    <x v="3"/>
    <s v="Sugar"/>
    <x v="4"/>
    <x v="945"/>
    <n v="99807.679999999993"/>
    <n v="230756.32"/>
    <x v="947"/>
    <n v="91"/>
    <n v="93.51"/>
  </r>
  <r>
    <s v="M1148"/>
    <x v="3"/>
    <x v="3"/>
    <n v="3"/>
    <n v="432281"/>
    <n v="404991"/>
    <n v="93.69"/>
    <d v="2013-04-09T00:00:00"/>
    <x v="0"/>
    <x v="3"/>
    <x v="3"/>
    <s v="Tablet"/>
    <x v="2"/>
    <x v="946"/>
    <n v="120128.91"/>
    <n v="284862.09000000003"/>
    <x v="948"/>
    <n v="72"/>
    <n v="74.010000000000005"/>
  </r>
  <r>
    <s v="M1149"/>
    <x v="0"/>
    <x v="0"/>
    <n v="8"/>
    <n v="324351"/>
    <n v="286987"/>
    <n v="88.48"/>
    <d v="2013-07-19T00:00:00"/>
    <x v="0"/>
    <x v="7"/>
    <x v="5"/>
    <s v="Headphones"/>
    <x v="2"/>
    <x v="947"/>
    <n v="118193.04"/>
    <n v="168793.96"/>
    <x v="949"/>
    <n v="28"/>
    <n v="90.45"/>
  </r>
  <r>
    <s v="M1150"/>
    <x v="0"/>
    <x v="0"/>
    <n v="5"/>
    <n v="361056"/>
    <n v="389409"/>
    <n v="107.85"/>
    <d v="2013-07-19T00:00:00"/>
    <x v="0"/>
    <x v="7"/>
    <x v="5"/>
    <s v="Tablet"/>
    <x v="2"/>
    <x v="948"/>
    <n v="97466.65"/>
    <n v="291942.34999999998"/>
    <x v="950"/>
    <n v="69"/>
    <n v="65.88"/>
  </r>
  <r>
    <s v="M1151"/>
    <x v="1"/>
    <x v="1"/>
    <n v="4"/>
    <n v="352795"/>
    <n v="350104"/>
    <n v="99.24"/>
    <d v="2013-07-19T00:00:00"/>
    <x v="0"/>
    <x v="7"/>
    <x v="5"/>
    <s v="Notebook"/>
    <x v="3"/>
    <x v="949"/>
    <n v="149492.03"/>
    <n v="200611.97"/>
    <x v="951"/>
    <n v="94"/>
    <n v="84.5"/>
  </r>
  <r>
    <s v="M1152"/>
    <x v="0"/>
    <x v="0"/>
    <n v="9"/>
    <n v="475267"/>
    <n v="252953"/>
    <n v="53.22"/>
    <d v="2013-07-19T00:00:00"/>
    <x v="0"/>
    <x v="7"/>
    <x v="5"/>
    <s v="Jacket"/>
    <x v="0"/>
    <x v="950"/>
    <n v="57978.2"/>
    <n v="194974.8"/>
    <x v="952"/>
    <n v="38"/>
    <n v="85.17"/>
  </r>
  <r>
    <s v="M1153"/>
    <x v="1"/>
    <x v="1"/>
    <n v="13"/>
    <n v="164538"/>
    <n v="169494"/>
    <n v="103.01"/>
    <d v="2014-08-02T00:00:00"/>
    <x v="3"/>
    <x v="9"/>
    <x v="0"/>
    <s v="Dress"/>
    <x v="0"/>
    <x v="951"/>
    <n v="80148.2"/>
    <n v="89345.8"/>
    <x v="953"/>
    <n v="38"/>
    <n v="92.61"/>
  </r>
  <r>
    <s v="M1154"/>
    <x v="0"/>
    <x v="0"/>
    <n v="13"/>
    <n v="279949"/>
    <n v="238804"/>
    <n v="85.3"/>
    <d v="2013-07-15T00:00:00"/>
    <x v="0"/>
    <x v="7"/>
    <x v="4"/>
    <s v="Sugar"/>
    <x v="4"/>
    <x v="952"/>
    <n v="61483.85"/>
    <n v="177320.15"/>
    <x v="954"/>
    <n v="24"/>
    <n v="70.180000000000007"/>
  </r>
  <r>
    <s v="M1155"/>
    <x v="0"/>
    <x v="0"/>
    <n v="4"/>
    <n v="278382"/>
    <n v="333329"/>
    <n v="119.74"/>
    <d v="2013-07-15T00:00:00"/>
    <x v="0"/>
    <x v="7"/>
    <x v="4"/>
    <s v="Notebook"/>
    <x v="3"/>
    <x v="953"/>
    <n v="92203.69"/>
    <n v="241125.31"/>
    <x v="955"/>
    <n v="57"/>
    <n v="64.459999999999994"/>
  </r>
  <r>
    <s v="M1156"/>
    <x v="3"/>
    <x v="3"/>
    <n v="9"/>
    <n v="402470"/>
    <n v="202115"/>
    <n v="50.22"/>
    <d v="2013-07-15T00:00:00"/>
    <x v="0"/>
    <x v="7"/>
    <x v="4"/>
    <s v="Chair"/>
    <x v="1"/>
    <x v="954"/>
    <n v="65279.519999999997"/>
    <n v="136835.48000000001"/>
    <x v="956"/>
    <n v="59"/>
    <n v="94.29"/>
  </r>
  <r>
    <s v="M1157"/>
    <x v="3"/>
    <x v="3"/>
    <n v="15"/>
    <n v="291377"/>
    <n v="323762"/>
    <n v="111.11"/>
    <d v="2013-07-15T00:00:00"/>
    <x v="0"/>
    <x v="7"/>
    <x v="4"/>
    <s v="Trousers"/>
    <x v="0"/>
    <x v="955"/>
    <n v="151528.46"/>
    <n v="172233.54"/>
    <x v="957"/>
    <n v="68"/>
    <n v="71.06"/>
  </r>
  <r>
    <s v="M1158"/>
    <x v="3"/>
    <x v="3"/>
    <n v="6"/>
    <n v="362056"/>
    <n v="359280"/>
    <n v="99.23"/>
    <d v="2013-07-15T00:00:00"/>
    <x v="0"/>
    <x v="7"/>
    <x v="4"/>
    <s v="Wheat"/>
    <x v="4"/>
    <x v="956"/>
    <n v="114811.65"/>
    <n v="244468.35"/>
    <x v="958"/>
    <n v="95"/>
    <n v="89.72"/>
  </r>
  <r>
    <s v="M1159"/>
    <x v="0"/>
    <x v="0"/>
    <n v="12"/>
    <n v="267845"/>
    <n v="214896"/>
    <n v="80.23"/>
    <d v="2013-07-15T00:00:00"/>
    <x v="0"/>
    <x v="7"/>
    <x v="4"/>
    <s v="Pen"/>
    <x v="3"/>
    <x v="957"/>
    <n v="89818.84"/>
    <n v="125077.16"/>
    <x v="959"/>
    <n v="83"/>
    <n v="76.739999999999995"/>
  </r>
  <r>
    <s v="M1160"/>
    <x v="2"/>
    <x v="2"/>
    <n v="10"/>
    <n v="252827"/>
    <n v="225164"/>
    <n v="89.06"/>
    <d v="2014-09-10T00:00:00"/>
    <x v="3"/>
    <x v="5"/>
    <x v="2"/>
    <s v="Tablet"/>
    <x v="2"/>
    <x v="958"/>
    <n v="102267.09"/>
    <n v="122896.91"/>
    <x v="960"/>
    <n v="38"/>
    <n v="84.51"/>
  </r>
  <r>
    <s v="M1161"/>
    <x v="0"/>
    <x v="0"/>
    <n v="15"/>
    <n v="193858"/>
    <n v="224725"/>
    <n v="115.92"/>
    <d v="2014-09-10T00:00:00"/>
    <x v="3"/>
    <x v="5"/>
    <x v="2"/>
    <s v="Oil"/>
    <x v="4"/>
    <x v="959"/>
    <n v="45997.42"/>
    <n v="178727.58"/>
    <x v="961"/>
    <n v="30"/>
    <n v="94.69"/>
  </r>
  <r>
    <s v="M1162"/>
    <x v="1"/>
    <x v="1"/>
    <n v="8"/>
    <n v="321478"/>
    <n v="338446"/>
    <n v="105.28"/>
    <d v="2014-09-10T00:00:00"/>
    <x v="3"/>
    <x v="5"/>
    <x v="2"/>
    <s v="Oil"/>
    <x v="4"/>
    <x v="960"/>
    <n v="92289.4"/>
    <n v="246156.6"/>
    <x v="962"/>
    <n v="77"/>
    <n v="85.44"/>
  </r>
  <r>
    <s v="M1163"/>
    <x v="3"/>
    <x v="3"/>
    <n v="14"/>
    <n v="202284"/>
    <n v="204367"/>
    <n v="101.03"/>
    <d v="2014-09-10T00:00:00"/>
    <x v="3"/>
    <x v="5"/>
    <x v="2"/>
    <s v="Mobile"/>
    <x v="2"/>
    <x v="961"/>
    <n v="82354.67"/>
    <n v="122012.33"/>
    <x v="963"/>
    <n v="16"/>
    <n v="89.74"/>
  </r>
  <r>
    <s v="M1164"/>
    <x v="3"/>
    <x v="3"/>
    <n v="10"/>
    <n v="443216"/>
    <n v="307431"/>
    <n v="69.36"/>
    <d v="2014-09-10T00:00:00"/>
    <x v="3"/>
    <x v="5"/>
    <x v="2"/>
    <s v="Notebook"/>
    <x v="3"/>
    <x v="962"/>
    <n v="112960.87"/>
    <n v="194470.13"/>
    <x v="964"/>
    <n v="28"/>
    <n v="67.34"/>
  </r>
  <r>
    <s v="M1165"/>
    <x v="2"/>
    <x v="2"/>
    <n v="14"/>
    <n v="441436"/>
    <n v="225506"/>
    <n v="51.08"/>
    <d v="2014-09-10T00:00:00"/>
    <x v="3"/>
    <x v="5"/>
    <x v="2"/>
    <s v="Chair"/>
    <x v="1"/>
    <x v="963"/>
    <n v="66863.58"/>
    <n v="158642.42000000001"/>
    <x v="965"/>
    <n v="28"/>
    <n v="73.180000000000007"/>
  </r>
  <r>
    <s v="M1166"/>
    <x v="1"/>
    <x v="1"/>
    <n v="13"/>
    <n v="188197"/>
    <n v="108864"/>
    <n v="57.85"/>
    <d v="2014-09-10T00:00:00"/>
    <x v="3"/>
    <x v="5"/>
    <x v="2"/>
    <s v="Tablet"/>
    <x v="2"/>
    <x v="964"/>
    <n v="22616.75"/>
    <n v="86247.25"/>
    <x v="966"/>
    <n v="16"/>
    <n v="64.11"/>
  </r>
  <r>
    <s v="M1167"/>
    <x v="3"/>
    <x v="3"/>
    <n v="12"/>
    <n v="327447"/>
    <n v="202669"/>
    <n v="61.89"/>
    <d v="2014-09-10T00:00:00"/>
    <x v="3"/>
    <x v="5"/>
    <x v="2"/>
    <s v="Wheat"/>
    <x v="4"/>
    <x v="965"/>
    <n v="99267.71"/>
    <n v="103401.29"/>
    <x v="967"/>
    <n v="72"/>
    <n v="70.59"/>
  </r>
  <r>
    <s v="M1168"/>
    <x v="2"/>
    <x v="2"/>
    <n v="13"/>
    <n v="490699"/>
    <n v="442151"/>
    <n v="90.11"/>
    <d v="2011-07-12T00:00:00"/>
    <x v="2"/>
    <x v="7"/>
    <x v="3"/>
    <s v="Headphones"/>
    <x v="2"/>
    <x v="966"/>
    <n v="106351.14"/>
    <n v="335799.86"/>
    <x v="968"/>
    <n v="45"/>
    <n v="82.13"/>
  </r>
  <r>
    <s v="M1169"/>
    <x v="1"/>
    <x v="1"/>
    <n v="8"/>
    <n v="106083"/>
    <n v="68769"/>
    <n v="64.83"/>
    <d v="2011-07-12T00:00:00"/>
    <x v="2"/>
    <x v="7"/>
    <x v="3"/>
    <s v="Laptop"/>
    <x v="2"/>
    <x v="967"/>
    <n v="31866.49"/>
    <n v="36902.51"/>
    <x v="969"/>
    <n v="75"/>
    <n v="67.87"/>
  </r>
  <r>
    <s v="M1170"/>
    <x v="1"/>
    <x v="1"/>
    <n v="7"/>
    <n v="463712"/>
    <n v="281429"/>
    <n v="60.69"/>
    <d v="2013-12-05T00:00:00"/>
    <x v="0"/>
    <x v="4"/>
    <x v="1"/>
    <s v="Notebook"/>
    <x v="3"/>
    <x v="968"/>
    <n v="108297.27"/>
    <n v="173131.73"/>
    <x v="970"/>
    <n v="99"/>
    <n v="75.180000000000007"/>
  </r>
  <r>
    <s v="M1171"/>
    <x v="2"/>
    <x v="2"/>
    <n v="4"/>
    <n v="270513"/>
    <n v="151901"/>
    <n v="56.15"/>
    <d v="2013-12-05T00:00:00"/>
    <x v="0"/>
    <x v="4"/>
    <x v="1"/>
    <s v="Notebook"/>
    <x v="3"/>
    <x v="969"/>
    <n v="57479.47"/>
    <n v="94421.53"/>
    <x v="971"/>
    <n v="60"/>
    <n v="79.459999999999994"/>
  </r>
  <r>
    <s v="M1172"/>
    <x v="1"/>
    <x v="1"/>
    <n v="4"/>
    <n v="372053"/>
    <n v="405478"/>
    <n v="108.98"/>
    <d v="2013-12-05T00:00:00"/>
    <x v="0"/>
    <x v="4"/>
    <x v="1"/>
    <s v="Pen"/>
    <x v="3"/>
    <x v="970"/>
    <n v="111079.7"/>
    <n v="294398.3"/>
    <x v="972"/>
    <n v="94"/>
    <n v="91.42"/>
  </r>
  <r>
    <s v="M1173"/>
    <x v="2"/>
    <x v="2"/>
    <n v="12"/>
    <n v="464493"/>
    <n v="326585"/>
    <n v="70.31"/>
    <d v="2013-12-05T00:00:00"/>
    <x v="0"/>
    <x v="4"/>
    <x v="1"/>
    <s v="Headphones"/>
    <x v="2"/>
    <x v="971"/>
    <n v="84861.84"/>
    <n v="241723.16"/>
    <x v="973"/>
    <n v="26"/>
    <n v="80.13"/>
  </r>
  <r>
    <s v="M1174"/>
    <x v="2"/>
    <x v="2"/>
    <n v="4"/>
    <n v="394910"/>
    <n v="332071"/>
    <n v="84.09"/>
    <d v="2013-12-05T00:00:00"/>
    <x v="0"/>
    <x v="4"/>
    <x v="1"/>
    <s v="Laptop"/>
    <x v="2"/>
    <x v="972"/>
    <n v="68413.759999999995"/>
    <n v="263657.24"/>
    <x v="974"/>
    <n v="56"/>
    <n v="93.82"/>
  </r>
  <r>
    <s v="M1175"/>
    <x v="2"/>
    <x v="2"/>
    <n v="9"/>
    <n v="445065"/>
    <n v="222576"/>
    <n v="50.01"/>
    <d v="2013-12-05T00:00:00"/>
    <x v="0"/>
    <x v="4"/>
    <x v="1"/>
    <s v="Jacket"/>
    <x v="0"/>
    <x v="973"/>
    <n v="108205.35"/>
    <n v="114370.65"/>
    <x v="975"/>
    <n v="47"/>
    <n v="83.07"/>
  </r>
  <r>
    <s v="M1176"/>
    <x v="1"/>
    <x v="1"/>
    <n v="5"/>
    <n v="402551"/>
    <n v="458408"/>
    <n v="113.88"/>
    <d v="2014-11-07T00:00:00"/>
    <x v="3"/>
    <x v="0"/>
    <x v="5"/>
    <s v="Sofa"/>
    <x v="1"/>
    <x v="974"/>
    <n v="145841.75"/>
    <n v="312566.25"/>
    <x v="976"/>
    <n v="98"/>
    <n v="63.47"/>
  </r>
  <r>
    <s v="M1177"/>
    <x v="0"/>
    <x v="0"/>
    <n v="6"/>
    <n v="119259"/>
    <n v="84280"/>
    <n v="70.67"/>
    <d v="2014-11-07T00:00:00"/>
    <x v="3"/>
    <x v="0"/>
    <x v="5"/>
    <s v="Jacket"/>
    <x v="0"/>
    <x v="975"/>
    <n v="20494.740000000002"/>
    <n v="63785.26"/>
    <x v="977"/>
    <n v="27"/>
    <n v="81.08"/>
  </r>
  <r>
    <s v="M1178"/>
    <x v="2"/>
    <x v="2"/>
    <n v="12"/>
    <n v="288253"/>
    <n v="216843"/>
    <n v="75.23"/>
    <d v="2014-11-07T00:00:00"/>
    <x v="3"/>
    <x v="0"/>
    <x v="5"/>
    <s v="Dress"/>
    <x v="0"/>
    <x v="976"/>
    <n v="103584.19"/>
    <n v="113258.81"/>
    <x v="978"/>
    <n v="58"/>
    <n v="82.74"/>
  </r>
  <r>
    <s v="M1179"/>
    <x v="2"/>
    <x v="2"/>
    <n v="9"/>
    <n v="339110"/>
    <n v="191379"/>
    <n v="56.44"/>
    <d v="2012-10-31T00:00:00"/>
    <x v="1"/>
    <x v="2"/>
    <x v="2"/>
    <s v="Cabinet"/>
    <x v="1"/>
    <x v="977"/>
    <n v="41709.18"/>
    <n v="149669.82"/>
    <x v="979"/>
    <n v="36"/>
    <n v="62.47"/>
  </r>
  <r>
    <s v="M1180"/>
    <x v="3"/>
    <x v="3"/>
    <n v="13"/>
    <n v="465325"/>
    <n v="333654"/>
    <n v="71.7"/>
    <d v="2012-10-31T00:00:00"/>
    <x v="1"/>
    <x v="2"/>
    <x v="2"/>
    <s v="Table"/>
    <x v="1"/>
    <x v="978"/>
    <n v="124817.98"/>
    <n v="208836.02"/>
    <x v="980"/>
    <n v="65"/>
    <n v="73.260000000000005"/>
  </r>
  <r>
    <s v="M1181"/>
    <x v="2"/>
    <x v="2"/>
    <n v="4"/>
    <n v="241623"/>
    <n v="153479"/>
    <n v="63.52"/>
    <d v="2013-05-31T00:00:00"/>
    <x v="0"/>
    <x v="8"/>
    <x v="5"/>
    <s v="Pen"/>
    <x v="3"/>
    <x v="979"/>
    <n v="45246.559999999998"/>
    <n v="108232.44"/>
    <x v="981"/>
    <n v="52"/>
    <n v="82.41"/>
  </r>
  <r>
    <s v="M1182"/>
    <x v="3"/>
    <x v="3"/>
    <n v="8"/>
    <n v="243263"/>
    <n v="159990"/>
    <n v="65.77"/>
    <d v="2013-10-29T00:00:00"/>
    <x v="0"/>
    <x v="2"/>
    <x v="3"/>
    <s v="Jacket"/>
    <x v="0"/>
    <x v="980"/>
    <n v="79521.59"/>
    <n v="80468.41"/>
    <x v="982"/>
    <n v="38"/>
    <n v="73.25"/>
  </r>
  <r>
    <s v="M1183"/>
    <x v="0"/>
    <x v="0"/>
    <n v="15"/>
    <n v="164751"/>
    <n v="105408"/>
    <n v="63.98"/>
    <d v="2013-10-29T00:00:00"/>
    <x v="0"/>
    <x v="2"/>
    <x v="3"/>
    <s v="Marker"/>
    <x v="3"/>
    <x v="981"/>
    <n v="34083.879999999997"/>
    <n v="71324.12"/>
    <x v="983"/>
    <n v="22"/>
    <n v="78.510000000000005"/>
  </r>
  <r>
    <s v="M1184"/>
    <x v="3"/>
    <x v="3"/>
    <n v="11"/>
    <n v="242110"/>
    <n v="280298"/>
    <n v="115.77"/>
    <d v="2013-10-29T00:00:00"/>
    <x v="0"/>
    <x v="2"/>
    <x v="3"/>
    <s v="Laptop"/>
    <x v="2"/>
    <x v="982"/>
    <n v="125790.95"/>
    <n v="154507.04999999999"/>
    <x v="984"/>
    <n v="59"/>
    <n v="66.319999999999993"/>
  </r>
  <r>
    <s v="M1185"/>
    <x v="1"/>
    <x v="1"/>
    <n v="10"/>
    <n v="410541"/>
    <n v="272154"/>
    <n v="66.290000000000006"/>
    <d v="2011-08-11T00:00:00"/>
    <x v="2"/>
    <x v="9"/>
    <x v="1"/>
    <s v="Chair"/>
    <x v="1"/>
    <x v="983"/>
    <n v="80013.960000000006"/>
    <n v="192140.04"/>
    <x v="985"/>
    <n v="94"/>
    <n v="64.42"/>
  </r>
  <r>
    <s v="M1186"/>
    <x v="1"/>
    <x v="1"/>
    <n v="12"/>
    <n v="485573"/>
    <n v="382964"/>
    <n v="78.87"/>
    <d v="2011-08-11T00:00:00"/>
    <x v="2"/>
    <x v="9"/>
    <x v="1"/>
    <s v="Tablet"/>
    <x v="2"/>
    <x v="984"/>
    <n v="110197.61"/>
    <n v="272766.39"/>
    <x v="986"/>
    <n v="87"/>
    <n v="74.64"/>
  </r>
  <r>
    <s v="M1187"/>
    <x v="1"/>
    <x v="1"/>
    <n v="5"/>
    <n v="330141"/>
    <n v="257869"/>
    <n v="78.11"/>
    <d v="2011-08-11T00:00:00"/>
    <x v="2"/>
    <x v="9"/>
    <x v="1"/>
    <s v="Oil"/>
    <x v="4"/>
    <x v="985"/>
    <n v="107596.64"/>
    <n v="150272.35999999999"/>
    <x v="987"/>
    <n v="39"/>
    <n v="70.680000000000007"/>
  </r>
  <r>
    <s v="M1188"/>
    <x v="0"/>
    <x v="0"/>
    <n v="7"/>
    <n v="313130"/>
    <n v="358567"/>
    <n v="114.51"/>
    <d v="2013-08-30T00:00:00"/>
    <x v="0"/>
    <x v="9"/>
    <x v="5"/>
    <s v="Chair"/>
    <x v="1"/>
    <x v="986"/>
    <n v="111011.27"/>
    <n v="247555.73"/>
    <x v="988"/>
    <n v="40"/>
    <n v="93.07"/>
  </r>
  <r>
    <s v="M1189"/>
    <x v="2"/>
    <x v="2"/>
    <n v="12"/>
    <n v="130100"/>
    <n v="76136"/>
    <n v="58.52"/>
    <d v="2013-02-15T00:00:00"/>
    <x v="0"/>
    <x v="11"/>
    <x v="5"/>
    <s v="Cabinet"/>
    <x v="1"/>
    <x v="987"/>
    <n v="19604.71"/>
    <n v="56531.29"/>
    <x v="989"/>
    <n v="64"/>
    <n v="83.7"/>
  </r>
  <r>
    <s v="M1190"/>
    <x v="2"/>
    <x v="2"/>
    <n v="10"/>
    <n v="360993"/>
    <n v="315503"/>
    <n v="87.4"/>
    <d v="2013-02-15T00:00:00"/>
    <x v="0"/>
    <x v="11"/>
    <x v="5"/>
    <s v="Pen"/>
    <x v="3"/>
    <x v="988"/>
    <n v="119373.26"/>
    <n v="196129.74"/>
    <x v="990"/>
    <n v="10"/>
    <n v="85"/>
  </r>
  <r>
    <s v="M1191"/>
    <x v="3"/>
    <x v="3"/>
    <n v="6"/>
    <n v="487439"/>
    <n v="520601"/>
    <n v="106.8"/>
    <d v="2014-05-15T00:00:00"/>
    <x v="3"/>
    <x v="8"/>
    <x v="1"/>
    <s v="Pen"/>
    <x v="3"/>
    <x v="989"/>
    <n v="165440.72"/>
    <n v="355160.28"/>
    <x v="991"/>
    <n v="96"/>
    <n v="92.56"/>
  </r>
  <r>
    <s v="M1192"/>
    <x v="2"/>
    <x v="2"/>
    <n v="5"/>
    <n v="139385"/>
    <n v="117802"/>
    <n v="84.52"/>
    <d v="2011-12-12T00:00:00"/>
    <x v="2"/>
    <x v="4"/>
    <x v="4"/>
    <s v="Jacket"/>
    <x v="0"/>
    <x v="990"/>
    <n v="25239.66"/>
    <n v="92562.34"/>
    <x v="992"/>
    <n v="58"/>
    <n v="65.97"/>
  </r>
  <r>
    <s v="M1193"/>
    <x v="0"/>
    <x v="0"/>
    <n v="8"/>
    <n v="456024"/>
    <n v="358960"/>
    <n v="78.72"/>
    <d v="2011-12-12T00:00:00"/>
    <x v="2"/>
    <x v="4"/>
    <x v="4"/>
    <s v="Pen"/>
    <x v="3"/>
    <x v="991"/>
    <n v="148243.51"/>
    <n v="210716.49"/>
    <x v="993"/>
    <n v="43"/>
    <n v="67.459999999999994"/>
  </r>
  <r>
    <s v="M1194"/>
    <x v="1"/>
    <x v="1"/>
    <n v="6"/>
    <n v="259813"/>
    <n v="298457"/>
    <n v="114.87"/>
    <d v="2011-12-12T00:00:00"/>
    <x v="2"/>
    <x v="4"/>
    <x v="4"/>
    <s v="Pen"/>
    <x v="3"/>
    <x v="992"/>
    <n v="65474.21"/>
    <n v="232982.79"/>
    <x v="994"/>
    <n v="72"/>
    <n v="62.01"/>
  </r>
  <r>
    <s v="M1195"/>
    <x v="0"/>
    <x v="0"/>
    <n v="12"/>
    <n v="341358"/>
    <n v="256806"/>
    <n v="75.23"/>
    <d v="2014-12-19T00:00:00"/>
    <x v="3"/>
    <x v="4"/>
    <x v="5"/>
    <s v="Sofa"/>
    <x v="1"/>
    <x v="993"/>
    <n v="120146.89"/>
    <n v="136659.10999999999"/>
    <x v="995"/>
    <n v="33"/>
    <n v="74.069999999999993"/>
  </r>
  <r>
    <s v="M1196"/>
    <x v="0"/>
    <x v="0"/>
    <n v="4"/>
    <n v="325865"/>
    <n v="291918"/>
    <n v="89.58"/>
    <d v="2014-12-19T00:00:00"/>
    <x v="3"/>
    <x v="4"/>
    <x v="5"/>
    <s v="Shirt"/>
    <x v="0"/>
    <x v="994"/>
    <n v="99623.16"/>
    <n v="192294.84"/>
    <x v="996"/>
    <n v="62"/>
    <n v="64.33"/>
  </r>
  <r>
    <s v="M1197"/>
    <x v="1"/>
    <x v="1"/>
    <n v="3"/>
    <n v="181595"/>
    <n v="191650"/>
    <n v="105.54"/>
    <d v="2014-12-19T00:00:00"/>
    <x v="3"/>
    <x v="4"/>
    <x v="5"/>
    <s v="Table"/>
    <x v="1"/>
    <x v="995"/>
    <n v="68762.179999999993"/>
    <n v="122887.82"/>
    <x v="997"/>
    <n v="56"/>
    <n v="74.989999999999995"/>
  </r>
  <r>
    <s v="M1198"/>
    <x v="2"/>
    <x v="2"/>
    <n v="11"/>
    <n v="241286"/>
    <n v="149136"/>
    <n v="61.81"/>
    <d v="2014-12-19T00:00:00"/>
    <x v="3"/>
    <x v="4"/>
    <x v="5"/>
    <s v="Sugar"/>
    <x v="4"/>
    <x v="996"/>
    <n v="67327.399999999994"/>
    <n v="81808.600000000006"/>
    <x v="998"/>
    <n v="65"/>
    <n v="60.2"/>
  </r>
  <r>
    <s v="M1199"/>
    <x v="2"/>
    <x v="2"/>
    <n v="4"/>
    <n v="199387"/>
    <n v="174377"/>
    <n v="87.46"/>
    <d v="2012-07-04T00:00:00"/>
    <x v="1"/>
    <x v="7"/>
    <x v="2"/>
    <s v="Mobile"/>
    <x v="2"/>
    <x v="997"/>
    <n v="66548.58"/>
    <n v="107828.42"/>
    <x v="999"/>
    <n v="14"/>
    <n v="65.61"/>
  </r>
  <r>
    <s v="M1000"/>
    <x v="2"/>
    <x v="2"/>
    <n v="10"/>
    <n v="448778"/>
    <n v="363744"/>
    <n v="81.05"/>
    <d v="2014-03-11T00:00:00"/>
    <x v="3"/>
    <x v="10"/>
    <x v="3"/>
    <s v="Headphones"/>
    <x v="2"/>
    <x v="998"/>
    <n v="128503.35"/>
    <n v="235240.65"/>
    <x v="1000"/>
    <n v="97"/>
    <n v="85"/>
  </r>
  <r>
    <s v="M1001"/>
    <x v="3"/>
    <x v="3"/>
    <n v="15"/>
    <n v="309650"/>
    <n v="286384"/>
    <n v="92.49"/>
    <d v="2014-03-11T00:00:00"/>
    <x v="3"/>
    <x v="10"/>
    <x v="3"/>
    <s v="Wheat"/>
    <x v="4"/>
    <x v="999"/>
    <n v="133764.29"/>
    <n v="152619.71"/>
    <x v="1001"/>
    <n v="12"/>
    <n v="64.41"/>
  </r>
  <r>
    <s v="M1002"/>
    <x v="3"/>
    <x v="3"/>
    <n v="11"/>
    <n v="107155"/>
    <n v="84576"/>
    <n v="78.930000000000007"/>
    <d v="2014-03-11T00:00:00"/>
    <x v="3"/>
    <x v="10"/>
    <x v="3"/>
    <s v="Tablet"/>
    <x v="2"/>
    <x v="1000"/>
    <n v="31386.19"/>
    <n v="53189.81"/>
    <x v="1002"/>
    <n v="11"/>
    <n v="75.2"/>
  </r>
  <r>
    <s v="M1003"/>
    <x v="3"/>
    <x v="3"/>
    <n v="7"/>
    <n v="354766"/>
    <n v="199039"/>
    <n v="56.1"/>
    <d v="2014-03-11T00:00:00"/>
    <x v="3"/>
    <x v="10"/>
    <x v="3"/>
    <s v="Wheat"/>
    <x v="4"/>
    <x v="1001"/>
    <n v="62640.77"/>
    <n v="136398.23000000001"/>
    <x v="1003"/>
    <n v="33"/>
    <n v="68.73"/>
  </r>
  <r>
    <s v="M1004"/>
    <x v="0"/>
    <x v="0"/>
    <n v="7"/>
    <n v="467502"/>
    <n v="363435"/>
    <n v="77.739999999999995"/>
    <d v="2013-12-25T00:00:00"/>
    <x v="0"/>
    <x v="4"/>
    <x v="2"/>
    <s v="Wheat"/>
    <x v="4"/>
    <x v="1002"/>
    <n v="130048.73"/>
    <n v="233386.27"/>
    <x v="1004"/>
    <n v="23"/>
    <n v="84.54"/>
  </r>
  <r>
    <s v="M1005"/>
    <x v="2"/>
    <x v="2"/>
    <n v="6"/>
    <n v="409957"/>
    <n v="282953"/>
    <n v="69.02"/>
    <d v="2013-12-25T00:00:00"/>
    <x v="0"/>
    <x v="4"/>
    <x v="2"/>
    <s v="Shirt"/>
    <x v="0"/>
    <x v="1003"/>
    <n v="130246.45"/>
    <n v="152706.54999999999"/>
    <x v="1005"/>
    <n v="34"/>
    <n v="92.52"/>
  </r>
  <r>
    <s v="M1006"/>
    <x v="1"/>
    <x v="1"/>
    <n v="3"/>
    <n v="423206"/>
    <n v="316273"/>
    <n v="74.73"/>
    <d v="2013-12-25T00:00:00"/>
    <x v="0"/>
    <x v="4"/>
    <x v="2"/>
    <s v="Laptop"/>
    <x v="2"/>
    <x v="1004"/>
    <n v="122047.92"/>
    <n v="194225.08"/>
    <x v="1006"/>
    <n v="99"/>
    <n v="82.17"/>
  </r>
  <r>
    <s v="M1007"/>
    <x v="2"/>
    <x v="2"/>
    <n v="6"/>
    <n v="276254"/>
    <n v="249820"/>
    <n v="90.43"/>
    <d v="2014-10-24T00:00:00"/>
    <x v="3"/>
    <x v="2"/>
    <x v="5"/>
    <s v="Rice"/>
    <x v="4"/>
    <x v="1005"/>
    <n v="86697.76"/>
    <n v="163122.23999999999"/>
    <x v="1007"/>
    <n v="48"/>
    <n v="63.85"/>
  </r>
  <r>
    <s v="M1008"/>
    <x v="3"/>
    <x v="3"/>
    <n v="7"/>
    <n v="284037"/>
    <n v="328555"/>
    <n v="115.67"/>
    <d v="2013-10-29T00:00:00"/>
    <x v="0"/>
    <x v="2"/>
    <x v="3"/>
    <s v="Wheat"/>
    <x v="4"/>
    <x v="1006"/>
    <n v="132751.9"/>
    <n v="195803.1"/>
    <x v="1008"/>
    <n v="15"/>
    <n v="60.02"/>
  </r>
  <r>
    <s v="M1009"/>
    <x v="3"/>
    <x v="3"/>
    <n v="6"/>
    <n v="249588"/>
    <n v="248541"/>
    <n v="99.58"/>
    <d v="2014-07-08T00:00:00"/>
    <x v="3"/>
    <x v="7"/>
    <x v="3"/>
    <s v="Chair"/>
    <x v="1"/>
    <x v="1007"/>
    <n v="92141.04"/>
    <n v="156399.96"/>
    <x v="1009"/>
    <n v="72"/>
    <n v="72.73"/>
  </r>
  <r>
    <s v="M1010"/>
    <x v="3"/>
    <x v="3"/>
    <n v="4"/>
    <n v="150796"/>
    <n v="163078"/>
    <n v="108.14"/>
    <d v="2013-10-02T00:00:00"/>
    <x v="0"/>
    <x v="2"/>
    <x v="2"/>
    <s v="Mobile"/>
    <x v="2"/>
    <x v="1008"/>
    <n v="65335"/>
    <n v="97743"/>
    <x v="1010"/>
    <n v="56"/>
    <n v="86"/>
  </r>
  <r>
    <s v="M1011"/>
    <x v="3"/>
    <x v="3"/>
    <n v="6"/>
    <n v="440917"/>
    <n v="365133"/>
    <n v="82.81"/>
    <d v="2013-10-02T00:00:00"/>
    <x v="0"/>
    <x v="2"/>
    <x v="2"/>
    <s v="Dress"/>
    <x v="0"/>
    <x v="1009"/>
    <n v="173011.21"/>
    <n v="192121.79"/>
    <x v="1011"/>
    <n v="90"/>
    <n v="85.99"/>
  </r>
  <r>
    <s v="M1012"/>
    <x v="0"/>
    <x v="0"/>
    <n v="3"/>
    <n v="407527"/>
    <n v="303605"/>
    <n v="74.5"/>
    <d v="2014-09-03T00:00:00"/>
    <x v="3"/>
    <x v="5"/>
    <x v="2"/>
    <s v="Dress"/>
    <x v="0"/>
    <x v="1010"/>
    <n v="67506.509999999995"/>
    <n v="236098.49"/>
    <x v="1012"/>
    <n v="79"/>
    <n v="81.67"/>
  </r>
  <r>
    <s v="M1013"/>
    <x v="3"/>
    <x v="3"/>
    <n v="14"/>
    <n v="348616"/>
    <n v="373796"/>
    <n v="107.22"/>
    <d v="2011-12-24T00:00:00"/>
    <x v="2"/>
    <x v="4"/>
    <x v="0"/>
    <s v="Trousers"/>
    <x v="0"/>
    <x v="1011"/>
    <n v="181985.08"/>
    <n v="191810.92"/>
    <x v="1013"/>
    <n v="80"/>
    <n v="84.91"/>
  </r>
  <r>
    <s v="M1014"/>
    <x v="3"/>
    <x v="3"/>
    <n v="8"/>
    <n v="335133"/>
    <n v="332681"/>
    <n v="99.27"/>
    <d v="2011-12-24T00:00:00"/>
    <x v="2"/>
    <x v="4"/>
    <x v="0"/>
    <s v="Headphones"/>
    <x v="2"/>
    <x v="1012"/>
    <n v="159582.9"/>
    <n v="173098.1"/>
    <x v="1014"/>
    <n v="74"/>
    <n v="87.68"/>
  </r>
  <r>
    <s v="M1015"/>
    <x v="2"/>
    <x v="2"/>
    <n v="12"/>
    <n v="243732"/>
    <n v="155665"/>
    <n v="63.87"/>
    <d v="2014-09-24T00:00:00"/>
    <x v="3"/>
    <x v="5"/>
    <x v="2"/>
    <s v="Chair"/>
    <x v="1"/>
    <x v="1013"/>
    <n v="33196.980000000003"/>
    <n v="122468.02"/>
    <x v="1015"/>
    <n v="98"/>
    <n v="66.66"/>
  </r>
  <r>
    <s v="M1016"/>
    <x v="1"/>
    <x v="1"/>
    <n v="10"/>
    <n v="458976"/>
    <n v="508655"/>
    <n v="110.82"/>
    <d v="2014-06-05T00:00:00"/>
    <x v="3"/>
    <x v="1"/>
    <x v="1"/>
    <s v="Pen"/>
    <x v="3"/>
    <x v="1014"/>
    <n v="229070"/>
    <n v="279585"/>
    <x v="1016"/>
    <n v="59"/>
    <n v="79.69"/>
  </r>
  <r>
    <s v="M1017"/>
    <x v="1"/>
    <x v="1"/>
    <n v="9"/>
    <n v="418357"/>
    <n v="351519"/>
    <n v="84.02"/>
    <d v="2013-04-22T00:00:00"/>
    <x v="0"/>
    <x v="3"/>
    <x v="4"/>
    <s v="Trousers"/>
    <x v="0"/>
    <x v="1015"/>
    <n v="175379.8"/>
    <n v="176139.2"/>
    <x v="1017"/>
    <n v="85"/>
    <n v="84.39"/>
  </r>
  <r>
    <s v="M1018"/>
    <x v="1"/>
    <x v="1"/>
    <n v="11"/>
    <n v="471066"/>
    <n v="510822"/>
    <n v="108.44"/>
    <d v="2013-04-22T00:00:00"/>
    <x v="0"/>
    <x v="3"/>
    <x v="4"/>
    <s v="Sofa"/>
    <x v="1"/>
    <x v="1016"/>
    <n v="124772.09"/>
    <n v="386049.91"/>
    <x v="1018"/>
    <n v="44"/>
    <n v="79.33"/>
  </r>
  <r>
    <s v="M1019"/>
    <x v="2"/>
    <x v="2"/>
    <n v="6"/>
    <n v="123914"/>
    <n v="131892"/>
    <n v="106.44"/>
    <d v="2013-04-22T00:00:00"/>
    <x v="0"/>
    <x v="3"/>
    <x v="4"/>
    <s v="Jacket"/>
    <x v="0"/>
    <x v="1017"/>
    <n v="64399.28"/>
    <n v="67492.72"/>
    <x v="1019"/>
    <n v="45"/>
    <n v="92.45"/>
  </r>
  <r>
    <s v="M1020"/>
    <x v="3"/>
    <x v="3"/>
    <n v="15"/>
    <n v="127011"/>
    <n v="147707"/>
    <n v="116.29"/>
    <d v="2013-05-27T00:00:00"/>
    <x v="0"/>
    <x v="8"/>
    <x v="4"/>
    <s v="Trousers"/>
    <x v="0"/>
    <x v="1018"/>
    <n v="50164.480000000003"/>
    <n v="97542.52"/>
    <x v="1020"/>
    <n v="54"/>
    <n v="82.14"/>
  </r>
  <r>
    <s v="M1021"/>
    <x v="3"/>
    <x v="3"/>
    <n v="8"/>
    <n v="143644"/>
    <n v="164288"/>
    <n v="114.37"/>
    <d v="2013-05-27T00:00:00"/>
    <x v="0"/>
    <x v="8"/>
    <x v="4"/>
    <s v="Marker"/>
    <x v="3"/>
    <x v="1019"/>
    <n v="46555.3"/>
    <n v="117732.7"/>
    <x v="1021"/>
    <n v="88"/>
    <n v="70.319999999999993"/>
  </r>
  <r>
    <s v="M1022"/>
    <x v="0"/>
    <x v="0"/>
    <n v="13"/>
    <n v="105456"/>
    <n v="99321"/>
    <n v="94.18"/>
    <d v="2013-05-27T00:00:00"/>
    <x v="0"/>
    <x v="8"/>
    <x v="4"/>
    <s v="Jacket"/>
    <x v="0"/>
    <x v="1020"/>
    <n v="44394.44"/>
    <n v="54926.559999999998"/>
    <x v="1022"/>
    <n v="78"/>
    <n v="83.01"/>
  </r>
  <r>
    <s v="M1023"/>
    <x v="0"/>
    <x v="0"/>
    <n v="14"/>
    <n v="490998"/>
    <n v="445767"/>
    <n v="90.79"/>
    <d v="2013-05-27T00:00:00"/>
    <x v="0"/>
    <x v="8"/>
    <x v="4"/>
    <s v="Table"/>
    <x v="1"/>
    <x v="1021"/>
    <n v="113646.47"/>
    <n v="332120.53000000003"/>
    <x v="1023"/>
    <n v="44"/>
    <n v="67.14"/>
  </r>
  <r>
    <s v="M1024"/>
    <x v="1"/>
    <x v="1"/>
    <n v="5"/>
    <n v="333861"/>
    <n v="227674"/>
    <n v="68.19"/>
    <d v="2013-05-03T00:00:00"/>
    <x v="0"/>
    <x v="8"/>
    <x v="5"/>
    <s v="Oil"/>
    <x v="4"/>
    <x v="1022"/>
    <n v="103705.45"/>
    <n v="123968.55"/>
    <x v="1024"/>
    <n v="73"/>
    <n v="66.349999999999994"/>
  </r>
  <r>
    <s v="M1025"/>
    <x v="2"/>
    <x v="2"/>
    <n v="5"/>
    <n v="199016"/>
    <n v="228094"/>
    <n v="114.61"/>
    <d v="2011-09-08T00:00:00"/>
    <x v="2"/>
    <x v="5"/>
    <x v="1"/>
    <s v="Jacket"/>
    <x v="0"/>
    <x v="1023"/>
    <n v="112606.77"/>
    <n v="115487.23"/>
    <x v="1025"/>
    <n v="32"/>
    <n v="88.61"/>
  </r>
  <r>
    <s v="M1026"/>
    <x v="2"/>
    <x v="2"/>
    <n v="4"/>
    <n v="175247"/>
    <n v="97066"/>
    <n v="55.39"/>
    <d v="2011-09-08T00:00:00"/>
    <x v="2"/>
    <x v="5"/>
    <x v="1"/>
    <s v="Wheat"/>
    <x v="4"/>
    <x v="1024"/>
    <n v="35282.79"/>
    <n v="61783.21"/>
    <x v="1026"/>
    <n v="61"/>
    <n v="63.51"/>
  </r>
  <r>
    <s v="M1027"/>
    <x v="2"/>
    <x v="2"/>
    <n v="14"/>
    <n v="493448"/>
    <n v="252904"/>
    <n v="51.25"/>
    <d v="2013-09-06T00:00:00"/>
    <x v="0"/>
    <x v="5"/>
    <x v="5"/>
    <s v="Pen"/>
    <x v="3"/>
    <x v="1025"/>
    <n v="97782.16"/>
    <n v="155121.84"/>
    <x v="1027"/>
    <n v="11"/>
    <n v="86.72"/>
  </r>
  <r>
    <s v="M1028"/>
    <x v="0"/>
    <x v="0"/>
    <n v="5"/>
    <n v="230203"/>
    <n v="137015"/>
    <n v="59.52"/>
    <d v="2014-04-10T00:00:00"/>
    <x v="3"/>
    <x v="3"/>
    <x v="1"/>
    <s v="Table"/>
    <x v="1"/>
    <x v="1026"/>
    <n v="29926.880000000001"/>
    <n v="107088.12"/>
    <x v="1028"/>
    <n v="11"/>
    <n v="93.52"/>
  </r>
  <r>
    <s v="M1029"/>
    <x v="0"/>
    <x v="0"/>
    <n v="11"/>
    <n v="485944"/>
    <n v="420385"/>
    <n v="86.51"/>
    <d v="2014-04-10T00:00:00"/>
    <x v="3"/>
    <x v="3"/>
    <x v="1"/>
    <s v="Mobile"/>
    <x v="2"/>
    <x v="1027"/>
    <n v="192633.43"/>
    <n v="227751.57"/>
    <x v="1029"/>
    <n v="66"/>
    <n v="88.54"/>
  </r>
  <r>
    <s v="M1030"/>
    <x v="3"/>
    <x v="3"/>
    <n v="8"/>
    <n v="351085"/>
    <n v="216046"/>
    <n v="61.54"/>
    <d v="2014-04-10T00:00:00"/>
    <x v="3"/>
    <x v="3"/>
    <x v="1"/>
    <s v="Shirt"/>
    <x v="0"/>
    <x v="1028"/>
    <n v="72794.990000000005"/>
    <n v="143251.01"/>
    <x v="1030"/>
    <n v="79"/>
    <n v="64.31"/>
  </r>
  <r>
    <s v="M1031"/>
    <x v="0"/>
    <x v="0"/>
    <n v="4"/>
    <n v="385549"/>
    <n v="348350"/>
    <n v="90.35"/>
    <d v="2012-12-06T00:00:00"/>
    <x v="1"/>
    <x v="4"/>
    <x v="1"/>
    <s v="Headphones"/>
    <x v="2"/>
    <x v="1029"/>
    <n v="159352.53"/>
    <n v="188997.47"/>
    <x v="1031"/>
    <n v="13"/>
    <n v="67.930000000000007"/>
  </r>
  <r>
    <s v="M1032"/>
    <x v="1"/>
    <x v="1"/>
    <n v="5"/>
    <n v="285236"/>
    <n v="314417"/>
    <n v="110.23"/>
    <d v="2013-06-27T00:00:00"/>
    <x v="0"/>
    <x v="1"/>
    <x v="1"/>
    <s v="Table"/>
    <x v="1"/>
    <x v="1030"/>
    <n v="70269.91"/>
    <n v="244147.09"/>
    <x v="1032"/>
    <n v="97"/>
    <n v="90.95"/>
  </r>
  <r>
    <s v="M1033"/>
    <x v="0"/>
    <x v="0"/>
    <n v="10"/>
    <n v="188897"/>
    <n v="123319"/>
    <n v="65.28"/>
    <d v="2012-07-04T00:00:00"/>
    <x v="1"/>
    <x v="7"/>
    <x v="2"/>
    <s v="Shirt"/>
    <x v="0"/>
    <x v="1031"/>
    <n v="26274.35"/>
    <n v="97044.65"/>
    <x v="1033"/>
    <n v="19"/>
    <n v="81.55"/>
  </r>
  <r>
    <s v="M1034"/>
    <x v="0"/>
    <x v="0"/>
    <n v="8"/>
    <n v="144461"/>
    <n v="77911"/>
    <n v="53.93"/>
    <d v="2013-11-23T00:00:00"/>
    <x v="0"/>
    <x v="0"/>
    <x v="0"/>
    <s v="Notebook"/>
    <x v="3"/>
    <x v="1032"/>
    <n v="34793.47"/>
    <n v="43117.53"/>
    <x v="1034"/>
    <n v="86"/>
    <n v="66.349999999999994"/>
  </r>
  <r>
    <s v="M1035"/>
    <x v="1"/>
    <x v="1"/>
    <n v="5"/>
    <n v="449843"/>
    <n v="383027"/>
    <n v="85.15"/>
    <d v="2013-11-23T00:00:00"/>
    <x v="0"/>
    <x v="0"/>
    <x v="0"/>
    <s v="Marker"/>
    <x v="3"/>
    <x v="1033"/>
    <n v="151481.16"/>
    <n v="231545.84"/>
    <x v="1035"/>
    <n v="73"/>
    <n v="83.16"/>
  </r>
  <r>
    <s v="M1036"/>
    <x v="3"/>
    <x v="3"/>
    <n v="15"/>
    <n v="472929"/>
    <n v="276503"/>
    <n v="58.47"/>
    <d v="2013-11-23T00:00:00"/>
    <x v="0"/>
    <x v="0"/>
    <x v="0"/>
    <s v="Mobile"/>
    <x v="2"/>
    <x v="1034"/>
    <n v="73733.61"/>
    <n v="202769.39"/>
    <x v="1036"/>
    <n v="28"/>
    <n v="73.67"/>
  </r>
  <r>
    <s v="M1037"/>
    <x v="1"/>
    <x v="1"/>
    <n v="4"/>
    <n v="159330"/>
    <n v="155404"/>
    <n v="97.54"/>
    <d v="2013-11-11T00:00:00"/>
    <x v="0"/>
    <x v="0"/>
    <x v="4"/>
    <s v="Oil"/>
    <x v="4"/>
    <x v="1035"/>
    <n v="70957.41"/>
    <n v="84446.59"/>
    <x v="1037"/>
    <n v="26"/>
    <n v="66.37"/>
  </r>
  <r>
    <s v="M1038"/>
    <x v="1"/>
    <x v="1"/>
    <n v="8"/>
    <n v="267413"/>
    <n v="263259"/>
    <n v="98.45"/>
    <d v="2013-11-11T00:00:00"/>
    <x v="0"/>
    <x v="0"/>
    <x v="4"/>
    <s v="Sugar"/>
    <x v="4"/>
    <x v="1036"/>
    <n v="76864.72"/>
    <n v="186394.28"/>
    <x v="1038"/>
    <n v="91"/>
    <n v="71.67"/>
  </r>
  <r>
    <s v="M1039"/>
    <x v="2"/>
    <x v="2"/>
    <n v="9"/>
    <n v="319498"/>
    <n v="303754"/>
    <n v="95.07"/>
    <d v="2012-08-27T00:00:00"/>
    <x v="1"/>
    <x v="9"/>
    <x v="4"/>
    <s v="Sugar"/>
    <x v="4"/>
    <x v="1037"/>
    <n v="103354.63"/>
    <n v="200399.37"/>
    <x v="1039"/>
    <n v="59"/>
    <n v="62.93"/>
  </r>
  <r>
    <s v="M1040"/>
    <x v="1"/>
    <x v="1"/>
    <n v="11"/>
    <n v="402973"/>
    <n v="316480"/>
    <n v="78.540000000000006"/>
    <d v="2012-08-27T00:00:00"/>
    <x v="1"/>
    <x v="9"/>
    <x v="4"/>
    <s v="Mobile"/>
    <x v="2"/>
    <x v="1038"/>
    <n v="123897.86"/>
    <n v="192582.14"/>
    <x v="1040"/>
    <n v="12"/>
    <n v="72.680000000000007"/>
  </r>
  <r>
    <s v="M1041"/>
    <x v="1"/>
    <x v="1"/>
    <n v="5"/>
    <n v="157753"/>
    <n v="86684"/>
    <n v="54.95"/>
    <d v="2012-08-27T00:00:00"/>
    <x v="1"/>
    <x v="9"/>
    <x v="4"/>
    <s v="Sofa"/>
    <x v="1"/>
    <x v="1039"/>
    <n v="21270.05"/>
    <n v="65413.95"/>
    <x v="1041"/>
    <n v="27"/>
    <n v="70.31"/>
  </r>
  <r>
    <s v="M1042"/>
    <x v="2"/>
    <x v="2"/>
    <n v="11"/>
    <n v="320765"/>
    <n v="223951"/>
    <n v="69.819999999999993"/>
    <d v="2012-05-25T00:00:00"/>
    <x v="1"/>
    <x v="8"/>
    <x v="5"/>
    <s v="Trousers"/>
    <x v="0"/>
    <x v="1040"/>
    <n v="108222.15"/>
    <n v="115728.85"/>
    <x v="1042"/>
    <n v="99"/>
    <n v="84.64"/>
  </r>
  <r>
    <s v="M1043"/>
    <x v="1"/>
    <x v="1"/>
    <n v="14"/>
    <n v="113813"/>
    <n v="112573"/>
    <n v="98.91"/>
    <d v="2014-12-31T00:00:00"/>
    <x v="3"/>
    <x v="4"/>
    <x v="2"/>
    <s v="Chair"/>
    <x v="1"/>
    <x v="1041"/>
    <n v="32598.83"/>
    <n v="79974.17"/>
    <x v="1043"/>
    <n v="19"/>
    <n v="76.69"/>
  </r>
  <r>
    <s v="M1044"/>
    <x v="2"/>
    <x v="2"/>
    <n v="3"/>
    <n v="177010"/>
    <n v="136378"/>
    <n v="77.05"/>
    <d v="2014-12-31T00:00:00"/>
    <x v="3"/>
    <x v="4"/>
    <x v="2"/>
    <s v="Shirt"/>
    <x v="0"/>
    <x v="1042"/>
    <n v="58163.34"/>
    <n v="78214.66"/>
    <x v="1044"/>
    <n v="63"/>
    <n v="65.239999999999995"/>
  </r>
  <r>
    <s v="M1045"/>
    <x v="2"/>
    <x v="2"/>
    <n v="10"/>
    <n v="489838"/>
    <n v="318378"/>
    <n v="65"/>
    <d v="2013-12-09T00:00:00"/>
    <x v="0"/>
    <x v="4"/>
    <x v="4"/>
    <s v="Marker"/>
    <x v="3"/>
    <x v="1043"/>
    <n v="114280.08"/>
    <n v="204097.92000000001"/>
    <x v="1045"/>
    <n v="66"/>
    <n v="87.35"/>
  </r>
  <r>
    <s v="M1046"/>
    <x v="0"/>
    <x v="0"/>
    <n v="7"/>
    <n v="158335"/>
    <n v="99599"/>
    <n v="62.9"/>
    <d v="2012-10-04T00:00:00"/>
    <x v="1"/>
    <x v="2"/>
    <x v="1"/>
    <s v="Laptop"/>
    <x v="2"/>
    <x v="1044"/>
    <n v="31746.97"/>
    <n v="67852.03"/>
    <x v="1046"/>
    <n v="30"/>
    <n v="60.38"/>
  </r>
  <r>
    <s v="M1047"/>
    <x v="1"/>
    <x v="1"/>
    <n v="13"/>
    <n v="338182"/>
    <n v="314359"/>
    <n v="92.96"/>
    <d v="2013-12-24T00:00:00"/>
    <x v="0"/>
    <x v="4"/>
    <x v="3"/>
    <s v="Sofa"/>
    <x v="1"/>
    <x v="1045"/>
    <n v="90282.07"/>
    <n v="224076.93"/>
    <x v="1047"/>
    <n v="30"/>
    <n v="69.510000000000005"/>
  </r>
  <r>
    <s v="M1048"/>
    <x v="0"/>
    <x v="0"/>
    <n v="11"/>
    <n v="297950"/>
    <n v="181777"/>
    <n v="61.01"/>
    <d v="2013-12-24T00:00:00"/>
    <x v="0"/>
    <x v="4"/>
    <x v="3"/>
    <s v="Dress"/>
    <x v="0"/>
    <x v="1046"/>
    <n v="57130.12"/>
    <n v="124646.88"/>
    <x v="1048"/>
    <n v="33"/>
    <n v="88.79"/>
  </r>
  <r>
    <s v="M1049"/>
    <x v="0"/>
    <x v="0"/>
    <n v="14"/>
    <n v="345595"/>
    <n v="297948"/>
    <n v="86.21"/>
    <d v="2012-09-19T00:00:00"/>
    <x v="1"/>
    <x v="5"/>
    <x v="2"/>
    <s v="Cabinet"/>
    <x v="1"/>
    <x v="1047"/>
    <n v="75030.429999999993"/>
    <n v="222917.57"/>
    <x v="1049"/>
    <n v="57"/>
    <n v="82.63"/>
  </r>
  <r>
    <s v="M1050"/>
    <x v="2"/>
    <x v="2"/>
    <n v="7"/>
    <n v="156833"/>
    <n v="92099"/>
    <n v="58.72"/>
    <d v="2014-07-04T00:00:00"/>
    <x v="3"/>
    <x v="7"/>
    <x v="5"/>
    <s v="Tablet"/>
    <x v="2"/>
    <x v="1048"/>
    <n v="29383.54"/>
    <n v="62715.46"/>
    <x v="1050"/>
    <n v="13"/>
    <n v="68.38"/>
  </r>
  <r>
    <s v="M1051"/>
    <x v="2"/>
    <x v="2"/>
    <n v="11"/>
    <n v="155818"/>
    <n v="86470"/>
    <n v="55.49"/>
    <d v="2014-07-04T00:00:00"/>
    <x v="3"/>
    <x v="7"/>
    <x v="5"/>
    <s v="Shirt"/>
    <x v="0"/>
    <x v="1049"/>
    <n v="23610.080000000002"/>
    <n v="62859.92"/>
    <x v="1051"/>
    <n v="80"/>
    <n v="67.06"/>
  </r>
  <r>
    <s v="M1052"/>
    <x v="0"/>
    <x v="0"/>
    <n v="6"/>
    <n v="241121"/>
    <n v="142852"/>
    <n v="59.24"/>
    <d v="2013-07-15T00:00:00"/>
    <x v="0"/>
    <x v="7"/>
    <x v="4"/>
    <s v="Pen"/>
    <x v="3"/>
    <x v="1050"/>
    <n v="47266.61"/>
    <n v="95585.39"/>
    <x v="1052"/>
    <n v="15"/>
    <n v="61.68"/>
  </r>
  <r>
    <s v="M1053"/>
    <x v="0"/>
    <x v="0"/>
    <n v="7"/>
    <n v="104445"/>
    <n v="98968"/>
    <n v="94.76"/>
    <d v="2013-06-21T00:00:00"/>
    <x v="0"/>
    <x v="1"/>
    <x v="5"/>
    <s v="Cabinet"/>
    <x v="1"/>
    <x v="1051"/>
    <n v="34632.379999999997"/>
    <n v="64335.62"/>
    <x v="1053"/>
    <n v="60"/>
    <n v="85.4"/>
  </r>
  <r>
    <s v="M1054"/>
    <x v="2"/>
    <x v="2"/>
    <n v="14"/>
    <n v="453729"/>
    <n v="277919"/>
    <n v="61.25"/>
    <d v="2013-06-21T00:00:00"/>
    <x v="0"/>
    <x v="1"/>
    <x v="5"/>
    <s v="Cabinet"/>
    <x v="1"/>
    <x v="1052"/>
    <n v="64212.25"/>
    <n v="213706.75"/>
    <x v="1054"/>
    <n v="74"/>
    <n v="88.26"/>
  </r>
  <r>
    <s v="M1055"/>
    <x v="2"/>
    <x v="2"/>
    <n v="3"/>
    <n v="407849"/>
    <n v="404260"/>
    <n v="99.12"/>
    <d v="2013-06-21T00:00:00"/>
    <x v="0"/>
    <x v="1"/>
    <x v="5"/>
    <s v="Rice"/>
    <x v="4"/>
    <x v="1053"/>
    <n v="166944.9"/>
    <n v="237315.1"/>
    <x v="1055"/>
    <n v="69"/>
    <n v="62.76"/>
  </r>
  <r>
    <s v="M1056"/>
    <x v="0"/>
    <x v="0"/>
    <n v="14"/>
    <n v="221409"/>
    <n v="167234"/>
    <n v="75.53"/>
    <d v="2013-06-21T00:00:00"/>
    <x v="0"/>
    <x v="1"/>
    <x v="5"/>
    <s v="Trousers"/>
    <x v="0"/>
    <x v="1054"/>
    <n v="33777.089999999997"/>
    <n v="133456.91"/>
    <x v="1056"/>
    <n v="87"/>
    <n v="82.8"/>
  </r>
  <r>
    <s v="M1057"/>
    <x v="3"/>
    <x v="3"/>
    <n v="10"/>
    <n v="168785"/>
    <n v="128828"/>
    <n v="76.33"/>
    <d v="2013-06-21T00:00:00"/>
    <x v="0"/>
    <x v="1"/>
    <x v="5"/>
    <s v="Sofa"/>
    <x v="1"/>
    <x v="1055"/>
    <n v="40317.85"/>
    <n v="88510.15"/>
    <x v="1057"/>
    <n v="15"/>
    <n v="91.17"/>
  </r>
  <r>
    <s v="M1058"/>
    <x v="1"/>
    <x v="1"/>
    <n v="6"/>
    <n v="209482"/>
    <n v="124401"/>
    <n v="59.39"/>
    <d v="2013-12-10T00:00:00"/>
    <x v="0"/>
    <x v="4"/>
    <x v="3"/>
    <s v="Dress"/>
    <x v="0"/>
    <x v="1056"/>
    <n v="58565.279999999999"/>
    <n v="65835.72"/>
    <x v="1058"/>
    <n v="49"/>
    <n v="79.150000000000006"/>
  </r>
  <r>
    <s v="M1059"/>
    <x v="0"/>
    <x v="0"/>
    <n v="10"/>
    <n v="149342"/>
    <n v="134283"/>
    <n v="89.92"/>
    <d v="2013-12-10T00:00:00"/>
    <x v="0"/>
    <x v="4"/>
    <x v="3"/>
    <s v="Table"/>
    <x v="1"/>
    <x v="1057"/>
    <n v="29513.15"/>
    <n v="104769.85"/>
    <x v="1059"/>
    <n v="45"/>
    <n v="80.180000000000007"/>
  </r>
  <r>
    <s v="M1060"/>
    <x v="3"/>
    <x v="3"/>
    <n v="4"/>
    <n v="137294"/>
    <n v="92133"/>
    <n v="67.11"/>
    <d v="2013-09-25T00:00:00"/>
    <x v="0"/>
    <x v="5"/>
    <x v="2"/>
    <s v="Oil"/>
    <x v="4"/>
    <x v="1058"/>
    <n v="18809.599999999999"/>
    <n v="73323.399999999994"/>
    <x v="1060"/>
    <n v="66"/>
    <n v="82.76"/>
  </r>
  <r>
    <s v="M1061"/>
    <x v="2"/>
    <x v="2"/>
    <n v="4"/>
    <n v="398180"/>
    <n v="455078"/>
    <n v="114.29"/>
    <d v="2013-12-19T00:00:00"/>
    <x v="0"/>
    <x v="4"/>
    <x v="1"/>
    <s v="Tablet"/>
    <x v="2"/>
    <x v="1059"/>
    <n v="110264.95"/>
    <n v="344813.05"/>
    <x v="1061"/>
    <n v="89"/>
    <n v="92.1"/>
  </r>
  <r>
    <s v="M1062"/>
    <x v="2"/>
    <x v="2"/>
    <n v="10"/>
    <n v="292273"/>
    <n v="280479"/>
    <n v="95.96"/>
    <d v="2013-12-19T00:00:00"/>
    <x v="0"/>
    <x v="4"/>
    <x v="1"/>
    <s v="Marker"/>
    <x v="3"/>
    <x v="1060"/>
    <n v="108796.42"/>
    <n v="171682.58"/>
    <x v="1062"/>
    <n v="74"/>
    <n v="75.75"/>
  </r>
  <r>
    <s v="M1063"/>
    <x v="0"/>
    <x v="0"/>
    <n v="12"/>
    <n v="437571"/>
    <n v="248700"/>
    <n v="56.84"/>
    <d v="2013-12-19T00:00:00"/>
    <x v="0"/>
    <x v="4"/>
    <x v="1"/>
    <s v="Shirt"/>
    <x v="0"/>
    <x v="1061"/>
    <n v="112818.11"/>
    <n v="135881.89000000001"/>
    <x v="1063"/>
    <n v="58"/>
    <n v="65.540000000000006"/>
  </r>
  <r>
    <s v="M1064"/>
    <x v="1"/>
    <x v="1"/>
    <n v="4"/>
    <n v="216943"/>
    <n v="210241"/>
    <n v="96.91"/>
    <d v="2014-12-11T00:00:00"/>
    <x v="3"/>
    <x v="4"/>
    <x v="1"/>
    <s v="Rice"/>
    <x v="4"/>
    <x v="1062"/>
    <n v="83112.179999999993"/>
    <n v="127128.82"/>
    <x v="1064"/>
    <n v="78"/>
    <n v="91.5"/>
  </r>
  <r>
    <s v="M1065"/>
    <x v="1"/>
    <x v="1"/>
    <n v="4"/>
    <n v="144995"/>
    <n v="96125"/>
    <n v="66.3"/>
    <d v="2011-07-01T00:00:00"/>
    <x v="2"/>
    <x v="7"/>
    <x v="5"/>
    <s v="Headphones"/>
    <x v="2"/>
    <x v="1063"/>
    <n v="25909.05"/>
    <n v="70215.95"/>
    <x v="1065"/>
    <n v="52"/>
    <n v="62.26"/>
  </r>
  <r>
    <s v="M1066"/>
    <x v="3"/>
    <x v="3"/>
    <n v="12"/>
    <n v="354958"/>
    <n v="233220"/>
    <n v="65.7"/>
    <d v="2011-07-01T00:00:00"/>
    <x v="2"/>
    <x v="7"/>
    <x v="5"/>
    <s v="Rice"/>
    <x v="4"/>
    <x v="1064"/>
    <n v="97133.21"/>
    <n v="136086.79"/>
    <x v="1066"/>
    <n v="29"/>
    <n v="93.2"/>
  </r>
  <r>
    <s v="M1067"/>
    <x v="2"/>
    <x v="2"/>
    <n v="13"/>
    <n v="211919"/>
    <n v="189894"/>
    <n v="89.61"/>
    <d v="2014-02-04T00:00:00"/>
    <x v="3"/>
    <x v="11"/>
    <x v="3"/>
    <s v="Pen"/>
    <x v="3"/>
    <x v="1065"/>
    <n v="38673.199999999997"/>
    <n v="151220.79999999999"/>
    <x v="1067"/>
    <n v="17"/>
    <n v="92.78"/>
  </r>
  <r>
    <s v="M1068"/>
    <x v="3"/>
    <x v="3"/>
    <n v="15"/>
    <n v="325501"/>
    <n v="286851"/>
    <n v="88.13"/>
    <d v="2014-02-04T00:00:00"/>
    <x v="3"/>
    <x v="11"/>
    <x v="3"/>
    <s v="Shirt"/>
    <x v="0"/>
    <x v="1066"/>
    <n v="125225.42"/>
    <n v="161625.57999999999"/>
    <x v="1068"/>
    <n v="97"/>
    <n v="74.8"/>
  </r>
  <r>
    <s v="M1069"/>
    <x v="3"/>
    <x v="3"/>
    <n v="13"/>
    <n v="192330"/>
    <n v="118077"/>
    <n v="61.39"/>
    <d v="2014-03-04T00:00:00"/>
    <x v="3"/>
    <x v="10"/>
    <x v="3"/>
    <s v="Shirt"/>
    <x v="0"/>
    <x v="1067"/>
    <n v="49335.92"/>
    <n v="68741.08"/>
    <x v="1069"/>
    <n v="67"/>
    <n v="90.5"/>
  </r>
  <r>
    <s v="M1070"/>
    <x v="2"/>
    <x v="2"/>
    <n v="13"/>
    <n v="236025"/>
    <n v="166267"/>
    <n v="70.44"/>
    <d v="2014-10-10T00:00:00"/>
    <x v="3"/>
    <x v="2"/>
    <x v="5"/>
    <s v="Laptop"/>
    <x v="2"/>
    <x v="1068"/>
    <n v="38492.980000000003"/>
    <n v="127774.02"/>
    <x v="1070"/>
    <n v="48"/>
    <n v="65.760000000000005"/>
  </r>
  <r>
    <s v="M1071"/>
    <x v="3"/>
    <x v="3"/>
    <n v="9"/>
    <n v="352510"/>
    <n v="300904"/>
    <n v="85.36"/>
    <d v="2011-09-28T00:00:00"/>
    <x v="2"/>
    <x v="5"/>
    <x v="2"/>
    <s v="Notebook"/>
    <x v="3"/>
    <x v="1069"/>
    <n v="63287.05"/>
    <n v="237616.95"/>
    <x v="1071"/>
    <n v="98"/>
    <n v="79.959999999999994"/>
  </r>
  <r>
    <s v="M1072"/>
    <x v="0"/>
    <x v="0"/>
    <n v="11"/>
    <n v="413067"/>
    <n v="310635"/>
    <n v="75.2"/>
    <d v="2011-05-27T00:00:00"/>
    <x v="2"/>
    <x v="8"/>
    <x v="5"/>
    <s v="Mobile"/>
    <x v="2"/>
    <x v="1070"/>
    <n v="125148.7"/>
    <n v="185486.3"/>
    <x v="1072"/>
    <n v="50"/>
    <n v="60.5"/>
  </r>
  <r>
    <s v="M1073"/>
    <x v="1"/>
    <x v="1"/>
    <n v="5"/>
    <n v="361853"/>
    <n v="407497"/>
    <n v="112.61"/>
    <d v="2012-06-14T00:00:00"/>
    <x v="1"/>
    <x v="1"/>
    <x v="1"/>
    <s v="Chair"/>
    <x v="1"/>
    <x v="1071"/>
    <n v="106925.16"/>
    <n v="300571.84000000003"/>
    <x v="1073"/>
    <n v="43"/>
    <n v="78.22"/>
  </r>
  <r>
    <s v="M1074"/>
    <x v="0"/>
    <x v="0"/>
    <n v="10"/>
    <n v="165912"/>
    <n v="166094"/>
    <n v="100.11"/>
    <d v="2013-03-31T00:00:00"/>
    <x v="0"/>
    <x v="10"/>
    <x v="6"/>
    <s v="Rice"/>
    <x v="4"/>
    <x v="1072"/>
    <n v="81228.97"/>
    <n v="84865.03"/>
    <x v="1074"/>
    <n v="34"/>
    <n v="74.709999999999994"/>
  </r>
  <r>
    <s v="M1075"/>
    <x v="2"/>
    <x v="2"/>
    <n v="12"/>
    <n v="297948"/>
    <n v="205633"/>
    <n v="69.02"/>
    <d v="2014-10-16T00:00:00"/>
    <x v="3"/>
    <x v="2"/>
    <x v="1"/>
    <s v="Table"/>
    <x v="1"/>
    <x v="1073"/>
    <n v="44064.47"/>
    <n v="161568.53"/>
    <x v="1075"/>
    <n v="83"/>
    <n v="93.43"/>
  </r>
  <r>
    <s v="M1076"/>
    <x v="3"/>
    <x v="3"/>
    <n v="8"/>
    <n v="108488"/>
    <n v="93820"/>
    <n v="86.48"/>
    <d v="2013-05-24T00:00:00"/>
    <x v="0"/>
    <x v="8"/>
    <x v="5"/>
    <s v="Chair"/>
    <x v="1"/>
    <x v="1074"/>
    <n v="27227.02"/>
    <n v="66592.98"/>
    <x v="1076"/>
    <n v="68"/>
    <n v="74.489999999999995"/>
  </r>
  <r>
    <s v="M1077"/>
    <x v="3"/>
    <x v="3"/>
    <n v="8"/>
    <n v="384408"/>
    <n v="415471"/>
    <n v="108.08"/>
    <d v="2014-06-03T00:00:00"/>
    <x v="3"/>
    <x v="1"/>
    <x v="3"/>
    <s v="Marker"/>
    <x v="3"/>
    <x v="1075"/>
    <n v="193603.67"/>
    <n v="221867.33"/>
    <x v="1077"/>
    <n v="64"/>
    <n v="73.06"/>
  </r>
  <r>
    <s v="M1078"/>
    <x v="2"/>
    <x v="2"/>
    <n v="11"/>
    <n v="328524"/>
    <n v="264286"/>
    <n v="80.45"/>
    <d v="2014-06-03T00:00:00"/>
    <x v="3"/>
    <x v="1"/>
    <x v="3"/>
    <s v="Cabinet"/>
    <x v="1"/>
    <x v="1076"/>
    <n v="81867.3"/>
    <n v="182418.7"/>
    <x v="1078"/>
    <n v="22"/>
    <n v="94.84"/>
  </r>
  <r>
    <s v="M1079"/>
    <x v="0"/>
    <x v="0"/>
    <n v="4"/>
    <n v="440590"/>
    <n v="228907"/>
    <n v="51.95"/>
    <d v="2011-02-17T00:00:00"/>
    <x v="2"/>
    <x v="11"/>
    <x v="1"/>
    <s v="Stapler"/>
    <x v="3"/>
    <x v="1077"/>
    <n v="107333.9"/>
    <n v="121573.1"/>
    <x v="1079"/>
    <n v="89"/>
    <n v="92.45"/>
  </r>
  <r>
    <s v="M1080"/>
    <x v="0"/>
    <x v="0"/>
    <n v="13"/>
    <n v="332838"/>
    <n v="298372"/>
    <n v="89.64"/>
    <d v="2011-02-17T00:00:00"/>
    <x v="2"/>
    <x v="11"/>
    <x v="1"/>
    <s v="Pen"/>
    <x v="3"/>
    <x v="1078"/>
    <n v="89418.2"/>
    <n v="208953.8"/>
    <x v="1080"/>
    <n v="37"/>
    <n v="67.8"/>
  </r>
  <r>
    <s v="M1081"/>
    <x v="1"/>
    <x v="1"/>
    <n v="11"/>
    <n v="299795"/>
    <n v="179912"/>
    <n v="60.01"/>
    <d v="2011-05-06T00:00:00"/>
    <x v="2"/>
    <x v="8"/>
    <x v="5"/>
    <s v="Dress"/>
    <x v="0"/>
    <x v="1079"/>
    <n v="38651.31"/>
    <n v="141260.69"/>
    <x v="1081"/>
    <n v="69"/>
    <n v="74.45"/>
  </r>
  <r>
    <s v="M1082"/>
    <x v="1"/>
    <x v="1"/>
    <n v="3"/>
    <n v="296421"/>
    <n v="353258"/>
    <n v="119.17"/>
    <d v="2014-04-03T00:00:00"/>
    <x v="3"/>
    <x v="3"/>
    <x v="1"/>
    <s v="Jacket"/>
    <x v="0"/>
    <x v="1080"/>
    <n v="148268.48000000001"/>
    <n v="204989.52"/>
    <x v="1082"/>
    <n v="49"/>
    <n v="89.35"/>
  </r>
  <r>
    <s v="M1083"/>
    <x v="1"/>
    <x v="1"/>
    <n v="13"/>
    <n v="226644"/>
    <n v="114411"/>
    <n v="50.48"/>
    <d v="2014-04-01T00:00:00"/>
    <x v="3"/>
    <x v="3"/>
    <x v="3"/>
    <s v="Rice"/>
    <x v="4"/>
    <x v="1081"/>
    <n v="56672.46"/>
    <n v="57738.54"/>
    <x v="1083"/>
    <n v="57"/>
    <n v="89.43"/>
  </r>
  <r>
    <s v="M1084"/>
    <x v="3"/>
    <x v="3"/>
    <n v="8"/>
    <n v="189344"/>
    <n v="207399"/>
    <n v="109.54"/>
    <d v="2014-04-01T00:00:00"/>
    <x v="3"/>
    <x v="3"/>
    <x v="3"/>
    <s v="Dress"/>
    <x v="0"/>
    <x v="1082"/>
    <n v="91712.23"/>
    <n v="115686.77"/>
    <x v="1084"/>
    <n v="16"/>
    <n v="88.05"/>
  </r>
  <r>
    <s v="M1085"/>
    <x v="1"/>
    <x v="1"/>
    <n v="5"/>
    <n v="433590"/>
    <n v="421483"/>
    <n v="97.21"/>
    <d v="2014-04-01T00:00:00"/>
    <x v="3"/>
    <x v="3"/>
    <x v="3"/>
    <s v="Dress"/>
    <x v="0"/>
    <x v="1083"/>
    <n v="96413.64"/>
    <n v="325069.36"/>
    <x v="1085"/>
    <n v="65"/>
    <n v="68.08"/>
  </r>
  <r>
    <s v="M1086"/>
    <x v="2"/>
    <x v="2"/>
    <n v="11"/>
    <n v="162061"/>
    <n v="163794"/>
    <n v="101.07"/>
    <d v="2014-01-03T00:00:00"/>
    <x v="3"/>
    <x v="6"/>
    <x v="5"/>
    <s v="Stapler"/>
    <x v="3"/>
    <x v="1084"/>
    <n v="40471.99"/>
    <n v="123322.01"/>
    <x v="1086"/>
    <n v="43"/>
    <n v="89.31"/>
  </r>
  <r>
    <s v="M1087"/>
    <x v="2"/>
    <x v="2"/>
    <n v="8"/>
    <n v="206830"/>
    <n v="127861"/>
    <n v="61.82"/>
    <d v="2014-01-03T00:00:00"/>
    <x v="3"/>
    <x v="6"/>
    <x v="5"/>
    <s v="Laptop"/>
    <x v="2"/>
    <x v="1085"/>
    <n v="47151.77"/>
    <n v="80709.23"/>
    <x v="1087"/>
    <n v="85"/>
    <n v="65.36"/>
  </r>
  <r>
    <s v="M1088"/>
    <x v="0"/>
    <x v="0"/>
    <n v="12"/>
    <n v="300490"/>
    <n v="156874"/>
    <n v="52.21"/>
    <d v="2014-01-03T00:00:00"/>
    <x v="3"/>
    <x v="6"/>
    <x v="5"/>
    <s v="Dress"/>
    <x v="0"/>
    <x v="1086"/>
    <n v="48577.77"/>
    <n v="108296.23"/>
    <x v="1088"/>
    <n v="33"/>
    <n v="68.39"/>
  </r>
  <r>
    <s v="M1089"/>
    <x v="2"/>
    <x v="2"/>
    <n v="7"/>
    <n v="201622"/>
    <n v="241167"/>
    <n v="119.61"/>
    <d v="2012-05-28T00:00:00"/>
    <x v="1"/>
    <x v="8"/>
    <x v="4"/>
    <s v="Dress"/>
    <x v="0"/>
    <x v="1087"/>
    <n v="64845.59"/>
    <n v="176321.41"/>
    <x v="1089"/>
    <n v="45"/>
    <n v="62.9"/>
  </r>
  <r>
    <s v="M1090"/>
    <x v="2"/>
    <x v="2"/>
    <n v="13"/>
    <n v="112132"/>
    <n v="132003"/>
    <n v="117.72"/>
    <d v="2012-05-28T00:00:00"/>
    <x v="1"/>
    <x v="8"/>
    <x v="4"/>
    <s v="Laptop"/>
    <x v="2"/>
    <x v="1088"/>
    <n v="47819.63"/>
    <n v="84183.37"/>
    <x v="1090"/>
    <n v="23"/>
    <n v="64.959999999999994"/>
  </r>
  <r>
    <s v="M1091"/>
    <x v="3"/>
    <x v="3"/>
    <n v="5"/>
    <n v="148641"/>
    <n v="84462"/>
    <n v="56.82"/>
    <d v="2011-03-17T00:00:00"/>
    <x v="2"/>
    <x v="10"/>
    <x v="1"/>
    <s v="Oil"/>
    <x v="4"/>
    <x v="1089"/>
    <n v="19103.98"/>
    <n v="65358.02"/>
    <x v="1091"/>
    <n v="22"/>
    <n v="77.19"/>
  </r>
  <r>
    <s v="M1092"/>
    <x v="0"/>
    <x v="0"/>
    <n v="9"/>
    <n v="138574"/>
    <n v="133055"/>
    <n v="96.02"/>
    <d v="2011-03-17T00:00:00"/>
    <x v="2"/>
    <x v="10"/>
    <x v="1"/>
    <s v="Mobile"/>
    <x v="2"/>
    <x v="1090"/>
    <n v="39091.440000000002"/>
    <n v="93963.56"/>
    <x v="1092"/>
    <n v="50"/>
    <n v="82.17"/>
  </r>
  <r>
    <s v="M1093"/>
    <x v="1"/>
    <x v="1"/>
    <n v="15"/>
    <n v="184464"/>
    <n v="115799"/>
    <n v="62.78"/>
    <d v="2011-03-17T00:00:00"/>
    <x v="2"/>
    <x v="10"/>
    <x v="1"/>
    <s v="Chair"/>
    <x v="1"/>
    <x v="1091"/>
    <n v="26507.38"/>
    <n v="89291.62"/>
    <x v="1093"/>
    <n v="90"/>
    <n v="81.23"/>
  </r>
  <r>
    <s v="M1094"/>
    <x v="0"/>
    <x v="0"/>
    <n v="4"/>
    <n v="279731"/>
    <n v="230772"/>
    <n v="82.5"/>
    <d v="2011-03-17T00:00:00"/>
    <x v="2"/>
    <x v="10"/>
    <x v="1"/>
    <s v="Rice"/>
    <x v="4"/>
    <x v="1092"/>
    <n v="104420.53"/>
    <n v="126351.47"/>
    <x v="1094"/>
    <n v="25"/>
    <n v="66.75"/>
  </r>
  <r>
    <s v="M1095"/>
    <x v="0"/>
    <x v="0"/>
    <n v="11"/>
    <n v="112078"/>
    <n v="123933"/>
    <n v="110.58"/>
    <d v="2011-03-17T00:00:00"/>
    <x v="2"/>
    <x v="10"/>
    <x v="1"/>
    <s v="Notebook"/>
    <x v="3"/>
    <x v="1093"/>
    <n v="53924.24"/>
    <n v="70008.759999999995"/>
    <x v="1095"/>
    <n v="37"/>
    <n v="61.03"/>
  </r>
  <r>
    <s v="M1096"/>
    <x v="2"/>
    <x v="2"/>
    <n v="6"/>
    <n v="143748"/>
    <n v="167260"/>
    <n v="116.36"/>
    <d v="2011-10-03T00:00:00"/>
    <x v="2"/>
    <x v="2"/>
    <x v="4"/>
    <s v="Jacket"/>
    <x v="0"/>
    <x v="1094"/>
    <n v="69897.960000000006"/>
    <n v="97362.04"/>
    <x v="1096"/>
    <n v="21"/>
    <n v="72.2"/>
  </r>
  <r>
    <s v="M1097"/>
    <x v="3"/>
    <x v="3"/>
    <n v="10"/>
    <n v="490696"/>
    <n v="505290"/>
    <n v="102.97"/>
    <d v="2013-03-29T00:00:00"/>
    <x v="0"/>
    <x v="10"/>
    <x v="5"/>
    <s v="Sugar"/>
    <x v="4"/>
    <x v="1095"/>
    <n v="112829.02"/>
    <n v="392460.98"/>
    <x v="1097"/>
    <n v="35"/>
    <n v="84.05"/>
  </r>
  <r>
    <s v="M1098"/>
    <x v="3"/>
    <x v="3"/>
    <n v="9"/>
    <n v="153946"/>
    <n v="153472"/>
    <n v="99.69"/>
    <d v="2014-05-05T00:00:00"/>
    <x v="3"/>
    <x v="8"/>
    <x v="4"/>
    <s v="Marker"/>
    <x v="3"/>
    <x v="1096"/>
    <n v="69109.070000000007"/>
    <n v="84362.93"/>
    <x v="1098"/>
    <n v="72"/>
    <n v="75.17"/>
  </r>
  <r>
    <s v="M1099"/>
    <x v="1"/>
    <x v="1"/>
    <n v="9"/>
    <n v="412648"/>
    <n v="348759"/>
    <n v="84.52"/>
    <d v="2014-05-05T00:00:00"/>
    <x v="3"/>
    <x v="8"/>
    <x v="4"/>
    <s v="Chair"/>
    <x v="1"/>
    <x v="1097"/>
    <n v="110839.55"/>
    <n v="237919.45"/>
    <x v="1099"/>
    <n v="82"/>
    <n v="72.349999999999994"/>
  </r>
  <r>
    <s v="M1100"/>
    <x v="0"/>
    <x v="0"/>
    <n v="10"/>
    <n v="187686"/>
    <n v="102692"/>
    <n v="54.71"/>
    <d v="2014-05-05T00:00:00"/>
    <x v="3"/>
    <x v="8"/>
    <x v="4"/>
    <s v="Marker"/>
    <x v="3"/>
    <x v="1098"/>
    <n v="33265.97"/>
    <n v="69426.03"/>
    <x v="1100"/>
    <n v="92"/>
    <n v="93.26"/>
  </r>
  <r>
    <s v="M1101"/>
    <x v="3"/>
    <x v="3"/>
    <n v="9"/>
    <n v="115697"/>
    <n v="72875"/>
    <n v="62.99"/>
    <d v="2011-07-05T00:00:00"/>
    <x v="2"/>
    <x v="7"/>
    <x v="3"/>
    <s v="Jacket"/>
    <x v="0"/>
    <x v="1099"/>
    <n v="27050.03"/>
    <n v="45824.97"/>
    <x v="1101"/>
    <n v="41"/>
    <n v="62.54"/>
  </r>
  <r>
    <s v="M1102"/>
    <x v="3"/>
    <x v="3"/>
    <n v="8"/>
    <n v="176042"/>
    <n v="190193"/>
    <n v="108.04"/>
    <d v="2011-07-05T00:00:00"/>
    <x v="2"/>
    <x v="7"/>
    <x v="3"/>
    <s v="Chair"/>
    <x v="1"/>
    <x v="1100"/>
    <n v="94546.86"/>
    <n v="95646.14"/>
    <x v="1102"/>
    <n v="52"/>
    <n v="67.48"/>
  </r>
  <r>
    <s v="M1103"/>
    <x v="3"/>
    <x v="3"/>
    <n v="6"/>
    <n v="394461"/>
    <n v="231956"/>
    <n v="58.8"/>
    <d v="2013-05-06T00:00:00"/>
    <x v="0"/>
    <x v="8"/>
    <x v="4"/>
    <s v="Oil"/>
    <x v="4"/>
    <x v="1101"/>
    <n v="74100.53"/>
    <n v="157855.47"/>
    <x v="1103"/>
    <n v="23"/>
    <n v="79.63"/>
  </r>
  <r>
    <s v="M1104"/>
    <x v="0"/>
    <x v="0"/>
    <n v="12"/>
    <n v="438831"/>
    <n v="440533"/>
    <n v="100.39"/>
    <d v="2014-04-27T00:00:00"/>
    <x v="3"/>
    <x v="3"/>
    <x v="6"/>
    <s v="Oil"/>
    <x v="4"/>
    <x v="1102"/>
    <n v="112768.37"/>
    <n v="327764.63"/>
    <x v="1104"/>
    <n v="16"/>
    <n v="88.1"/>
  </r>
  <r>
    <s v="M1105"/>
    <x v="1"/>
    <x v="1"/>
    <n v="3"/>
    <n v="243872"/>
    <n v="232360"/>
    <n v="95.28"/>
    <d v="2014-10-20T00:00:00"/>
    <x v="3"/>
    <x v="2"/>
    <x v="4"/>
    <s v="Laptop"/>
    <x v="2"/>
    <x v="1103"/>
    <n v="84617.26"/>
    <n v="147742.74"/>
    <x v="1105"/>
    <n v="85"/>
    <n v="73.400000000000006"/>
  </r>
  <r>
    <s v="M1106"/>
    <x v="0"/>
    <x v="0"/>
    <n v="7"/>
    <n v="109351"/>
    <n v="130140"/>
    <n v="119.01"/>
    <d v="2014-10-20T00:00:00"/>
    <x v="3"/>
    <x v="2"/>
    <x v="4"/>
    <s v="Headphones"/>
    <x v="2"/>
    <x v="1104"/>
    <n v="53967.79"/>
    <n v="76172.210000000006"/>
    <x v="1106"/>
    <n v="61"/>
    <n v="61.3"/>
  </r>
  <r>
    <s v="M1107"/>
    <x v="0"/>
    <x v="0"/>
    <n v="8"/>
    <n v="438048"/>
    <n v="227555"/>
    <n v="51.95"/>
    <d v="2014-10-20T00:00:00"/>
    <x v="3"/>
    <x v="2"/>
    <x v="4"/>
    <s v="Headphones"/>
    <x v="2"/>
    <x v="1105"/>
    <n v="107284"/>
    <n v="120271"/>
    <x v="1107"/>
    <n v="48"/>
    <n v="69.61"/>
  </r>
  <r>
    <s v="M1108"/>
    <x v="3"/>
    <x v="3"/>
    <n v="9"/>
    <n v="141820"/>
    <n v="143845"/>
    <n v="101.43"/>
    <d v="2014-11-11T00:00:00"/>
    <x v="3"/>
    <x v="0"/>
    <x v="3"/>
    <s v="Cabinet"/>
    <x v="1"/>
    <x v="1106"/>
    <n v="45498.720000000001"/>
    <n v="98346.28"/>
    <x v="1108"/>
    <n v="99"/>
    <n v="94.44"/>
  </r>
  <r>
    <s v="M1109"/>
    <x v="1"/>
    <x v="1"/>
    <n v="13"/>
    <n v="163655"/>
    <n v="192330"/>
    <n v="117.52"/>
    <d v="2014-11-11T00:00:00"/>
    <x v="3"/>
    <x v="0"/>
    <x v="3"/>
    <s v="Chair"/>
    <x v="1"/>
    <x v="1107"/>
    <n v="94475.1"/>
    <n v="97854.9"/>
    <x v="1109"/>
    <n v="11"/>
    <n v="64.86"/>
  </r>
  <r>
    <s v="M1110"/>
    <x v="3"/>
    <x v="3"/>
    <n v="14"/>
    <n v="479717"/>
    <n v="468281"/>
    <n v="97.62"/>
    <d v="2014-11-11T00:00:00"/>
    <x v="3"/>
    <x v="0"/>
    <x v="3"/>
    <s v="Trousers"/>
    <x v="0"/>
    <x v="1108"/>
    <n v="221775.53"/>
    <n v="246505.47"/>
    <x v="1110"/>
    <n v="57"/>
    <n v="88.57"/>
  </r>
  <r>
    <s v="M1111"/>
    <x v="0"/>
    <x v="0"/>
    <n v="14"/>
    <n v="127520"/>
    <n v="97797"/>
    <n v="76.69"/>
    <d v="2014-11-11T00:00:00"/>
    <x v="3"/>
    <x v="0"/>
    <x v="3"/>
    <s v="Laptop"/>
    <x v="2"/>
    <x v="1109"/>
    <n v="47490.12"/>
    <n v="50306.879999999997"/>
    <x v="1111"/>
    <n v="43"/>
    <n v="71.53"/>
  </r>
  <r>
    <s v="M1112"/>
    <x v="1"/>
    <x v="1"/>
    <n v="7"/>
    <n v="466301"/>
    <n v="322456"/>
    <n v="69.150000000000006"/>
    <d v="2014-11-11T00:00:00"/>
    <x v="3"/>
    <x v="0"/>
    <x v="3"/>
    <s v="Dress"/>
    <x v="0"/>
    <x v="1110"/>
    <n v="149629.12"/>
    <n v="172826.88"/>
    <x v="1112"/>
    <n v="28"/>
    <n v="86.36"/>
  </r>
  <r>
    <s v="M1113"/>
    <x v="1"/>
    <x v="1"/>
    <n v="13"/>
    <n v="334241"/>
    <n v="342293"/>
    <n v="102.41"/>
    <d v="2014-07-09T00:00:00"/>
    <x v="3"/>
    <x v="7"/>
    <x v="2"/>
    <s v="Mobile"/>
    <x v="2"/>
    <x v="1111"/>
    <n v="111804.73"/>
    <n v="230488.27"/>
    <x v="1113"/>
    <n v="45"/>
    <n v="71.27"/>
  </r>
  <r>
    <s v="M1114"/>
    <x v="1"/>
    <x v="1"/>
    <n v="6"/>
    <n v="148129"/>
    <n v="108642"/>
    <n v="73.34"/>
    <d v="2012-12-24T00:00:00"/>
    <x v="1"/>
    <x v="4"/>
    <x v="4"/>
    <s v="Chair"/>
    <x v="1"/>
    <x v="1112"/>
    <n v="42815.5"/>
    <n v="65826.5"/>
    <x v="1114"/>
    <n v="41"/>
    <n v="83.08"/>
  </r>
  <r>
    <s v="M1115"/>
    <x v="2"/>
    <x v="2"/>
    <n v="14"/>
    <n v="140903"/>
    <n v="80300"/>
    <n v="56.99"/>
    <d v="2012-12-24T00:00:00"/>
    <x v="1"/>
    <x v="4"/>
    <x v="4"/>
    <s v="Rice"/>
    <x v="4"/>
    <x v="1113"/>
    <n v="35031.47"/>
    <n v="45268.53"/>
    <x v="1115"/>
    <n v="69"/>
    <n v="88.65"/>
  </r>
  <r>
    <s v="M1116"/>
    <x v="2"/>
    <x v="2"/>
    <n v="10"/>
    <n v="154806"/>
    <n v="122026"/>
    <n v="78.83"/>
    <d v="2014-03-08T00:00:00"/>
    <x v="3"/>
    <x v="10"/>
    <x v="0"/>
    <s v="Jacket"/>
    <x v="0"/>
    <x v="1114"/>
    <n v="33173.21"/>
    <n v="88852.79"/>
    <x v="1116"/>
    <n v="68"/>
    <n v="82.94"/>
  </r>
  <r>
    <s v="M1117"/>
    <x v="0"/>
    <x v="0"/>
    <n v="5"/>
    <n v="214706"/>
    <n v="202680"/>
    <n v="94.4"/>
    <d v="2011-04-01T00:00:00"/>
    <x v="2"/>
    <x v="3"/>
    <x v="5"/>
    <s v="Sugar"/>
    <x v="4"/>
    <x v="1115"/>
    <n v="48570.71"/>
    <n v="154109.29"/>
    <x v="1117"/>
    <n v="61"/>
    <n v="66.58"/>
  </r>
  <r>
    <s v="M1118"/>
    <x v="3"/>
    <x v="3"/>
    <n v="9"/>
    <n v="186086"/>
    <n v="182993"/>
    <n v="98.34"/>
    <d v="2011-04-01T00:00:00"/>
    <x v="2"/>
    <x v="3"/>
    <x v="5"/>
    <s v="Chair"/>
    <x v="1"/>
    <x v="1116"/>
    <n v="83410.600000000006"/>
    <n v="99582.399999999994"/>
    <x v="1118"/>
    <n v="24"/>
    <n v="68.42"/>
  </r>
  <r>
    <s v="M1119"/>
    <x v="1"/>
    <x v="1"/>
    <n v="5"/>
    <n v="239857"/>
    <n v="127421"/>
    <n v="53.12"/>
    <d v="2012-09-14T00:00:00"/>
    <x v="1"/>
    <x v="5"/>
    <x v="5"/>
    <s v="Sugar"/>
    <x v="4"/>
    <x v="1117"/>
    <n v="50256.49"/>
    <n v="77164.509999999995"/>
    <x v="1119"/>
    <n v="80"/>
    <n v="62.94"/>
  </r>
  <r>
    <s v="M1120"/>
    <x v="1"/>
    <x v="1"/>
    <n v="6"/>
    <n v="178968"/>
    <n v="141510"/>
    <n v="79.069999999999993"/>
    <d v="2011-08-04T00:00:00"/>
    <x v="2"/>
    <x v="9"/>
    <x v="1"/>
    <s v="Stapler"/>
    <x v="3"/>
    <x v="1118"/>
    <n v="49191.98"/>
    <n v="92318.02"/>
    <x v="1120"/>
    <n v="44"/>
    <n v="72.94"/>
  </r>
  <r>
    <s v="M1121"/>
    <x v="0"/>
    <x v="0"/>
    <n v="13"/>
    <n v="300551"/>
    <n v="342164"/>
    <n v="113.85"/>
    <d v="2011-08-04T00:00:00"/>
    <x v="2"/>
    <x v="9"/>
    <x v="1"/>
    <s v="Wheat"/>
    <x v="4"/>
    <x v="1119"/>
    <n v="140902.53"/>
    <n v="201261.47"/>
    <x v="1121"/>
    <n v="86"/>
    <n v="69.66"/>
  </r>
  <r>
    <s v="M1122"/>
    <x v="1"/>
    <x v="1"/>
    <n v="11"/>
    <n v="327313"/>
    <n v="192278"/>
    <n v="58.74"/>
    <d v="2011-08-04T00:00:00"/>
    <x v="2"/>
    <x v="9"/>
    <x v="1"/>
    <s v="Mobile"/>
    <x v="2"/>
    <x v="1120"/>
    <n v="40822.25"/>
    <n v="151455.75"/>
    <x v="1122"/>
    <n v="16"/>
    <n v="91.33"/>
  </r>
  <r>
    <s v="M1123"/>
    <x v="3"/>
    <x v="3"/>
    <n v="6"/>
    <n v="134522"/>
    <n v="137008"/>
    <n v="101.85"/>
    <d v="2011-08-04T00:00:00"/>
    <x v="2"/>
    <x v="9"/>
    <x v="1"/>
    <s v="Tablet"/>
    <x v="2"/>
    <x v="1121"/>
    <n v="59195.74"/>
    <n v="77812.259999999995"/>
    <x v="1123"/>
    <n v="61"/>
    <n v="73.72"/>
  </r>
  <r>
    <s v="M1124"/>
    <x v="0"/>
    <x v="0"/>
    <n v="6"/>
    <n v="484787"/>
    <n v="383042"/>
    <n v="79.010000000000005"/>
    <d v="2011-08-04T00:00:00"/>
    <x v="2"/>
    <x v="9"/>
    <x v="1"/>
    <s v="Wheat"/>
    <x v="4"/>
    <x v="1122"/>
    <n v="171867.6"/>
    <n v="211174.39999999999"/>
    <x v="1124"/>
    <n v="91"/>
    <n v="70.08"/>
  </r>
  <r>
    <s v="M1125"/>
    <x v="3"/>
    <x v="3"/>
    <n v="14"/>
    <n v="101628"/>
    <n v="63166"/>
    <n v="62.15"/>
    <d v="2011-08-04T00:00:00"/>
    <x v="2"/>
    <x v="9"/>
    <x v="1"/>
    <s v="Dress"/>
    <x v="0"/>
    <x v="1123"/>
    <n v="17577.38"/>
    <n v="45588.62"/>
    <x v="1125"/>
    <n v="98"/>
    <n v="68.349999999999994"/>
  </r>
  <r>
    <s v="M1126"/>
    <x v="3"/>
    <x v="3"/>
    <n v="13"/>
    <n v="136414"/>
    <n v="90049"/>
    <n v="66.010000000000005"/>
    <d v="2013-09-04T00:00:00"/>
    <x v="0"/>
    <x v="5"/>
    <x v="2"/>
    <s v="Jacket"/>
    <x v="0"/>
    <x v="1124"/>
    <n v="20714.8"/>
    <n v="69334.2"/>
    <x v="1126"/>
    <n v="11"/>
    <n v="83.31"/>
  </r>
  <r>
    <s v="M1127"/>
    <x v="1"/>
    <x v="1"/>
    <n v="8"/>
    <n v="110919"/>
    <n v="78726"/>
    <n v="70.98"/>
    <d v="2013-02-05T00:00:00"/>
    <x v="0"/>
    <x v="11"/>
    <x v="3"/>
    <s v="Chair"/>
    <x v="1"/>
    <x v="1125"/>
    <n v="35330.85"/>
    <n v="43395.15"/>
    <x v="1127"/>
    <n v="11"/>
    <n v="80.790000000000006"/>
  </r>
  <r>
    <s v="M1128"/>
    <x v="1"/>
    <x v="1"/>
    <n v="12"/>
    <n v="100527"/>
    <n v="114266"/>
    <n v="113.67"/>
    <d v="2013-02-05T00:00:00"/>
    <x v="0"/>
    <x v="11"/>
    <x v="3"/>
    <s v="Dress"/>
    <x v="0"/>
    <x v="1126"/>
    <n v="53383.27"/>
    <n v="60882.73"/>
    <x v="1128"/>
    <n v="82"/>
    <n v="83.8"/>
  </r>
  <r>
    <s v="M1129"/>
    <x v="3"/>
    <x v="3"/>
    <n v="6"/>
    <n v="375392"/>
    <n v="275411"/>
    <n v="73.37"/>
    <d v="2013-02-05T00:00:00"/>
    <x v="0"/>
    <x v="11"/>
    <x v="3"/>
    <s v="Shirt"/>
    <x v="0"/>
    <x v="1127"/>
    <n v="129443.79"/>
    <n v="145967.21"/>
    <x v="1129"/>
    <n v="52"/>
    <n v="75.84"/>
  </r>
  <r>
    <s v="M1130"/>
    <x v="3"/>
    <x v="3"/>
    <n v="11"/>
    <n v="234920"/>
    <n v="244991"/>
    <n v="104.29"/>
    <d v="2013-02-05T00:00:00"/>
    <x v="0"/>
    <x v="11"/>
    <x v="3"/>
    <s v="Sofa"/>
    <x v="1"/>
    <x v="1128"/>
    <n v="88778.559999999998"/>
    <n v="156212.44"/>
    <x v="1130"/>
    <n v="48"/>
    <n v="84.86"/>
  </r>
  <r>
    <s v="M1131"/>
    <x v="1"/>
    <x v="1"/>
    <n v="4"/>
    <n v="241524"/>
    <n v="256895"/>
    <n v="106.36"/>
    <d v="2013-02-05T00:00:00"/>
    <x v="0"/>
    <x v="11"/>
    <x v="3"/>
    <s v="Mobile"/>
    <x v="2"/>
    <x v="1129"/>
    <n v="53025.38"/>
    <n v="203869.62"/>
    <x v="1131"/>
    <n v="94"/>
    <n v="94.79"/>
  </r>
  <r>
    <s v="M1132"/>
    <x v="3"/>
    <x v="3"/>
    <n v="10"/>
    <n v="116202"/>
    <n v="90130"/>
    <n v="77.56"/>
    <d v="2013-02-05T00:00:00"/>
    <x v="0"/>
    <x v="11"/>
    <x v="3"/>
    <s v="Stapler"/>
    <x v="3"/>
    <x v="1130"/>
    <n v="35346.639999999999"/>
    <n v="54783.360000000001"/>
    <x v="1132"/>
    <n v="34"/>
    <n v="92.22"/>
  </r>
  <r>
    <s v="M1133"/>
    <x v="1"/>
    <x v="1"/>
    <n v="13"/>
    <n v="156587"/>
    <n v="114196"/>
    <n v="72.930000000000007"/>
    <d v="2013-02-05T00:00:00"/>
    <x v="0"/>
    <x v="11"/>
    <x v="3"/>
    <s v="Stapler"/>
    <x v="3"/>
    <x v="1131"/>
    <n v="23273.200000000001"/>
    <n v="90922.8"/>
    <x v="1133"/>
    <n v="32"/>
    <n v="69.290000000000006"/>
  </r>
  <r>
    <s v="M1134"/>
    <x v="3"/>
    <x v="3"/>
    <n v="8"/>
    <n v="305010"/>
    <n v="306946"/>
    <n v="100.63"/>
    <d v="2013-02-05T00:00:00"/>
    <x v="0"/>
    <x v="11"/>
    <x v="3"/>
    <s v="Oil"/>
    <x v="4"/>
    <x v="1132"/>
    <n v="124989.34"/>
    <n v="181956.66"/>
    <x v="1134"/>
    <n v="76"/>
    <n v="84.56"/>
  </r>
  <r>
    <s v="M1135"/>
    <x v="0"/>
    <x v="0"/>
    <n v="9"/>
    <n v="338565"/>
    <n v="317829"/>
    <n v="93.88"/>
    <d v="2013-02-05T00:00:00"/>
    <x v="0"/>
    <x v="11"/>
    <x v="3"/>
    <s v="Sofa"/>
    <x v="1"/>
    <x v="1133"/>
    <n v="148407.97"/>
    <n v="169421.03"/>
    <x v="1135"/>
    <n v="97"/>
    <n v="65.150000000000006"/>
  </r>
  <r>
    <s v="M1136"/>
    <x v="2"/>
    <x v="2"/>
    <n v="11"/>
    <n v="251929"/>
    <n v="289488"/>
    <n v="114.91"/>
    <d v="2013-02-05T00:00:00"/>
    <x v="0"/>
    <x v="11"/>
    <x v="3"/>
    <s v="Notebook"/>
    <x v="3"/>
    <x v="1134"/>
    <n v="118373.47"/>
    <n v="171114.53"/>
    <x v="1136"/>
    <n v="47"/>
    <n v="60.55"/>
  </r>
  <r>
    <s v="M1137"/>
    <x v="0"/>
    <x v="0"/>
    <n v="6"/>
    <n v="248382"/>
    <n v="279661"/>
    <n v="112.59"/>
    <d v="2013-02-05T00:00:00"/>
    <x v="0"/>
    <x v="11"/>
    <x v="3"/>
    <s v="Laptop"/>
    <x v="2"/>
    <x v="1135"/>
    <n v="98857.39"/>
    <n v="180803.61"/>
    <x v="1137"/>
    <n v="55"/>
    <n v="83.11"/>
  </r>
  <r>
    <s v="M1138"/>
    <x v="0"/>
    <x v="0"/>
    <n v="3"/>
    <n v="231823"/>
    <n v="152013"/>
    <n v="65.569999999999993"/>
    <d v="2014-07-04T00:00:00"/>
    <x v="3"/>
    <x v="7"/>
    <x v="5"/>
    <s v="Sofa"/>
    <x v="1"/>
    <x v="1136"/>
    <n v="40195.43"/>
    <n v="111817.57"/>
    <x v="1138"/>
    <n v="81"/>
    <n v="65.430000000000007"/>
  </r>
  <r>
    <s v="M1139"/>
    <x v="0"/>
    <x v="0"/>
    <n v="14"/>
    <n v="241908"/>
    <n v="158347"/>
    <n v="65.459999999999994"/>
    <d v="2014-10-10T00:00:00"/>
    <x v="3"/>
    <x v="2"/>
    <x v="5"/>
    <s v="Dress"/>
    <x v="0"/>
    <x v="1137"/>
    <n v="51372.92"/>
    <n v="106974.08"/>
    <x v="1139"/>
    <n v="38"/>
    <n v="61.12"/>
  </r>
  <r>
    <s v="M1140"/>
    <x v="3"/>
    <x v="3"/>
    <n v="6"/>
    <n v="455729"/>
    <n v="430365"/>
    <n v="94.43"/>
    <d v="2014-10-10T00:00:00"/>
    <x v="3"/>
    <x v="2"/>
    <x v="5"/>
    <s v="Sugar"/>
    <x v="4"/>
    <x v="1138"/>
    <n v="90345.64"/>
    <n v="340019.36"/>
    <x v="1140"/>
    <n v="43"/>
    <n v="92.21"/>
  </r>
  <r>
    <s v="M1141"/>
    <x v="3"/>
    <x v="3"/>
    <n v="5"/>
    <n v="395649"/>
    <n v="426317"/>
    <n v="107.75"/>
    <d v="2013-11-25T00:00:00"/>
    <x v="0"/>
    <x v="0"/>
    <x v="4"/>
    <s v="Table"/>
    <x v="1"/>
    <x v="1139"/>
    <n v="125765.07"/>
    <n v="300551.93"/>
    <x v="1141"/>
    <n v="27"/>
    <n v="74.569999999999993"/>
  </r>
  <r>
    <s v="M1142"/>
    <x v="2"/>
    <x v="2"/>
    <n v="7"/>
    <n v="259905"/>
    <n v="152390"/>
    <n v="58.63"/>
    <d v="2013-11-25T00:00:00"/>
    <x v="0"/>
    <x v="0"/>
    <x v="4"/>
    <s v="Cabinet"/>
    <x v="1"/>
    <x v="1140"/>
    <n v="51241.26"/>
    <n v="101148.74"/>
    <x v="1142"/>
    <n v="65"/>
    <n v="63.36"/>
  </r>
  <r>
    <s v="M1143"/>
    <x v="1"/>
    <x v="1"/>
    <n v="14"/>
    <n v="264238"/>
    <n v="264191"/>
    <n v="99.98"/>
    <d v="2013-11-25T00:00:00"/>
    <x v="0"/>
    <x v="0"/>
    <x v="4"/>
    <s v="Cabinet"/>
    <x v="1"/>
    <x v="1141"/>
    <n v="104023.05"/>
    <n v="160167.95000000001"/>
    <x v="1143"/>
    <n v="62"/>
    <n v="76.14"/>
  </r>
  <r>
    <s v="M1144"/>
    <x v="0"/>
    <x v="0"/>
    <n v="15"/>
    <n v="320682"/>
    <n v="183522"/>
    <n v="57.23"/>
    <d v="2013-11-25T00:00:00"/>
    <x v="0"/>
    <x v="0"/>
    <x v="4"/>
    <s v="Jacket"/>
    <x v="0"/>
    <x v="1142"/>
    <n v="48451.71"/>
    <n v="135070.29"/>
    <x v="1144"/>
    <n v="57"/>
    <n v="64.45"/>
  </r>
  <r>
    <s v="M1145"/>
    <x v="3"/>
    <x v="3"/>
    <n v="3"/>
    <n v="496013"/>
    <n v="453872"/>
    <n v="91.5"/>
    <d v="2013-11-02T00:00:00"/>
    <x v="0"/>
    <x v="0"/>
    <x v="0"/>
    <s v="Dress"/>
    <x v="0"/>
    <x v="1143"/>
    <n v="135696.94"/>
    <n v="318175.06"/>
    <x v="1145"/>
    <n v="76"/>
    <n v="76.11"/>
  </r>
  <r>
    <s v="M1146"/>
    <x v="0"/>
    <x v="0"/>
    <n v="4"/>
    <n v="128674"/>
    <n v="99749"/>
    <n v="77.52"/>
    <d v="2013-11-02T00:00:00"/>
    <x v="0"/>
    <x v="0"/>
    <x v="0"/>
    <s v="Tablet"/>
    <x v="2"/>
    <x v="1144"/>
    <n v="32089.06"/>
    <n v="67659.94"/>
    <x v="1146"/>
    <n v="82"/>
    <n v="76.849999999999994"/>
  </r>
  <r>
    <s v="M1147"/>
    <x v="3"/>
    <x v="3"/>
    <n v="3"/>
    <n v="163670"/>
    <n v="178890"/>
    <n v="109.3"/>
    <d v="2013-04-20T00:00:00"/>
    <x v="0"/>
    <x v="3"/>
    <x v="0"/>
    <s v="Pen"/>
    <x v="3"/>
    <x v="1145"/>
    <n v="51793.7"/>
    <n v="127096.3"/>
    <x v="1147"/>
    <n v="81"/>
    <n v="85.91"/>
  </r>
  <r>
    <s v="M1148"/>
    <x v="1"/>
    <x v="1"/>
    <n v="5"/>
    <n v="217201"/>
    <n v="149173"/>
    <n v="68.680000000000007"/>
    <d v="2013-04-20T00:00:00"/>
    <x v="0"/>
    <x v="3"/>
    <x v="0"/>
    <s v="Sofa"/>
    <x v="1"/>
    <x v="1146"/>
    <n v="42403.53"/>
    <n v="106769.47"/>
    <x v="1148"/>
    <n v="72"/>
    <n v="81.83"/>
  </r>
  <r>
    <s v="M1149"/>
    <x v="2"/>
    <x v="2"/>
    <n v="4"/>
    <n v="135201"/>
    <n v="67604"/>
    <n v="50"/>
    <d v="2011-04-06T00:00:00"/>
    <x v="2"/>
    <x v="3"/>
    <x v="2"/>
    <s v="Shirt"/>
    <x v="0"/>
    <x v="1147"/>
    <n v="23259.37"/>
    <n v="44344.63"/>
    <x v="1149"/>
    <n v="23"/>
    <n v="76.58"/>
  </r>
  <r>
    <s v="M1150"/>
    <x v="1"/>
    <x v="1"/>
    <n v="9"/>
    <n v="129178"/>
    <n v="80555"/>
    <n v="62.36"/>
    <d v="2011-04-06T00:00:00"/>
    <x v="2"/>
    <x v="3"/>
    <x v="2"/>
    <s v="Cabinet"/>
    <x v="1"/>
    <x v="1148"/>
    <n v="28587.69"/>
    <n v="51967.31"/>
    <x v="1150"/>
    <n v="40"/>
    <n v="89.46"/>
  </r>
  <r>
    <s v="M1151"/>
    <x v="3"/>
    <x v="3"/>
    <n v="12"/>
    <n v="457208"/>
    <n v="458834"/>
    <n v="100.36"/>
    <d v="2011-04-06T00:00:00"/>
    <x v="2"/>
    <x v="3"/>
    <x v="2"/>
    <s v="Pen"/>
    <x v="3"/>
    <x v="1149"/>
    <n v="169903.43"/>
    <n v="288930.57"/>
    <x v="1151"/>
    <n v="33"/>
    <n v="64.959999999999994"/>
  </r>
  <r>
    <s v="M1152"/>
    <x v="2"/>
    <x v="2"/>
    <n v="5"/>
    <n v="368181"/>
    <n v="378512"/>
    <n v="102.81"/>
    <d v="2013-09-03T00:00:00"/>
    <x v="0"/>
    <x v="5"/>
    <x v="3"/>
    <s v="Notebook"/>
    <x v="3"/>
    <x v="1150"/>
    <n v="135186.5"/>
    <n v="243325.5"/>
    <x v="1152"/>
    <n v="95"/>
    <n v="63.5"/>
  </r>
  <r>
    <s v="M1153"/>
    <x v="1"/>
    <x v="1"/>
    <n v="8"/>
    <n v="450066"/>
    <n v="369307"/>
    <n v="82.06"/>
    <d v="2013-09-03T00:00:00"/>
    <x v="0"/>
    <x v="5"/>
    <x v="3"/>
    <s v="Sugar"/>
    <x v="4"/>
    <x v="1151"/>
    <n v="107359.09"/>
    <n v="261947.91"/>
    <x v="1153"/>
    <n v="63"/>
    <n v="88.47"/>
  </r>
  <r>
    <s v="M1154"/>
    <x v="2"/>
    <x v="2"/>
    <n v="3"/>
    <n v="248594"/>
    <n v="244118"/>
    <n v="98.2"/>
    <d v="2013-09-26T00:00:00"/>
    <x v="0"/>
    <x v="5"/>
    <x v="1"/>
    <s v="Headphones"/>
    <x v="2"/>
    <x v="1152"/>
    <n v="121251.97"/>
    <n v="122866.03"/>
    <x v="1154"/>
    <n v="92"/>
    <n v="82.76"/>
  </r>
  <r>
    <s v="M1155"/>
    <x v="1"/>
    <x v="1"/>
    <n v="3"/>
    <n v="285979"/>
    <n v="179506"/>
    <n v="62.77"/>
    <d v="2014-11-05T00:00:00"/>
    <x v="3"/>
    <x v="0"/>
    <x v="2"/>
    <s v="Sugar"/>
    <x v="4"/>
    <x v="1153"/>
    <n v="74841.22"/>
    <n v="104664.78"/>
    <x v="1155"/>
    <n v="55"/>
    <n v="77.52"/>
  </r>
  <r>
    <s v="M1156"/>
    <x v="2"/>
    <x v="2"/>
    <n v="8"/>
    <n v="470265"/>
    <n v="510412"/>
    <n v="108.54"/>
    <d v="2013-07-10T00:00:00"/>
    <x v="0"/>
    <x v="7"/>
    <x v="2"/>
    <s v="Rice"/>
    <x v="4"/>
    <x v="1154"/>
    <n v="228486.41"/>
    <n v="281925.59000000003"/>
    <x v="1156"/>
    <n v="93"/>
    <n v="85.17"/>
  </r>
  <r>
    <s v="M1157"/>
    <x v="3"/>
    <x v="3"/>
    <n v="10"/>
    <n v="474961"/>
    <n v="310900"/>
    <n v="65.459999999999994"/>
    <d v="2013-07-10T00:00:00"/>
    <x v="0"/>
    <x v="7"/>
    <x v="2"/>
    <s v="Sofa"/>
    <x v="1"/>
    <x v="1155"/>
    <n v="69317.31"/>
    <n v="241582.69"/>
    <x v="1157"/>
    <n v="92"/>
    <n v="76.930000000000007"/>
  </r>
  <r>
    <s v="M1158"/>
    <x v="1"/>
    <x v="1"/>
    <n v="12"/>
    <n v="445491"/>
    <n v="317313"/>
    <n v="71.23"/>
    <d v="2011-06-30T00:00:00"/>
    <x v="2"/>
    <x v="1"/>
    <x v="1"/>
    <s v="Marker"/>
    <x v="3"/>
    <x v="1156"/>
    <n v="146336.32000000001"/>
    <n v="170976.68"/>
    <x v="1158"/>
    <n v="84"/>
    <n v="72.180000000000007"/>
  </r>
  <r>
    <s v="M1159"/>
    <x v="1"/>
    <x v="1"/>
    <n v="4"/>
    <n v="123555"/>
    <n v="65646"/>
    <n v="53.13"/>
    <d v="2014-01-29T00:00:00"/>
    <x v="3"/>
    <x v="6"/>
    <x v="2"/>
    <s v="Trousers"/>
    <x v="0"/>
    <x v="1157"/>
    <n v="30921.75"/>
    <n v="34724.25"/>
    <x v="1159"/>
    <n v="96"/>
    <n v="76.67"/>
  </r>
  <r>
    <s v="M1160"/>
    <x v="2"/>
    <x v="2"/>
    <n v="15"/>
    <n v="484118"/>
    <n v="366114"/>
    <n v="75.62"/>
    <d v="2014-01-29T00:00:00"/>
    <x v="3"/>
    <x v="6"/>
    <x v="2"/>
    <s v="Mobile"/>
    <x v="2"/>
    <x v="1158"/>
    <n v="103079.78"/>
    <n v="263034.21999999997"/>
    <x v="1160"/>
    <n v="63"/>
    <n v="92.28"/>
  </r>
  <r>
    <s v="M1161"/>
    <x v="0"/>
    <x v="0"/>
    <n v="12"/>
    <n v="231325"/>
    <n v="145670"/>
    <n v="62.97"/>
    <d v="2012-09-21T00:00:00"/>
    <x v="1"/>
    <x v="5"/>
    <x v="5"/>
    <s v="Laptop"/>
    <x v="2"/>
    <x v="1159"/>
    <n v="53539.77"/>
    <n v="92130.23"/>
    <x v="1161"/>
    <n v="90"/>
    <n v="89.42"/>
  </r>
  <r>
    <s v="M1162"/>
    <x v="2"/>
    <x v="2"/>
    <n v="8"/>
    <n v="156445"/>
    <n v="169805"/>
    <n v="108.54"/>
    <d v="2012-09-21T00:00:00"/>
    <x v="1"/>
    <x v="5"/>
    <x v="5"/>
    <s v="Sugar"/>
    <x v="4"/>
    <x v="1160"/>
    <n v="78116.240000000005"/>
    <n v="91688.76"/>
    <x v="1162"/>
    <n v="81"/>
    <n v="66.989999999999995"/>
  </r>
  <r>
    <s v="M1163"/>
    <x v="3"/>
    <x v="3"/>
    <n v="10"/>
    <n v="329383"/>
    <n v="342647"/>
    <n v="104.03"/>
    <d v="2012-09-21T00:00:00"/>
    <x v="1"/>
    <x v="5"/>
    <x v="5"/>
    <s v="Table"/>
    <x v="1"/>
    <x v="1161"/>
    <n v="150642.07"/>
    <n v="192004.93"/>
    <x v="1163"/>
    <n v="77"/>
    <n v="88.3"/>
  </r>
  <r>
    <s v="M1164"/>
    <x v="2"/>
    <x v="2"/>
    <n v="4"/>
    <n v="405192"/>
    <n v="215306"/>
    <n v="53.14"/>
    <d v="2012-09-26T00:00:00"/>
    <x v="1"/>
    <x v="5"/>
    <x v="2"/>
    <s v="Mobile"/>
    <x v="2"/>
    <x v="1162"/>
    <n v="105506.02"/>
    <n v="109799.98"/>
    <x v="1164"/>
    <n v="10"/>
    <n v="72.58"/>
  </r>
  <r>
    <s v="M1165"/>
    <x v="1"/>
    <x v="1"/>
    <n v="12"/>
    <n v="386565"/>
    <n v="231012"/>
    <n v="59.76"/>
    <d v="2012-09-26T00:00:00"/>
    <x v="1"/>
    <x v="5"/>
    <x v="2"/>
    <s v="Table"/>
    <x v="1"/>
    <x v="1163"/>
    <n v="68215.91"/>
    <n v="162796.09"/>
    <x v="1165"/>
    <n v="92"/>
    <n v="78.489999999999995"/>
  </r>
  <r>
    <s v="M1166"/>
    <x v="2"/>
    <x v="2"/>
    <n v="6"/>
    <n v="399038"/>
    <n v="447891"/>
    <n v="112.24"/>
    <d v="2012-09-26T00:00:00"/>
    <x v="1"/>
    <x v="5"/>
    <x v="2"/>
    <s v="Marker"/>
    <x v="3"/>
    <x v="1164"/>
    <n v="176045.55"/>
    <n v="271845.45"/>
    <x v="1166"/>
    <n v="27"/>
    <n v="88.06"/>
  </r>
  <r>
    <s v="M1167"/>
    <x v="1"/>
    <x v="1"/>
    <n v="9"/>
    <n v="427926"/>
    <n v="411157"/>
    <n v="96.08"/>
    <d v="2012-09-26T00:00:00"/>
    <x v="1"/>
    <x v="5"/>
    <x v="2"/>
    <s v="Laptop"/>
    <x v="2"/>
    <x v="1165"/>
    <n v="189889.69"/>
    <n v="221267.31"/>
    <x v="1167"/>
    <n v="22"/>
    <n v="64.13"/>
  </r>
  <r>
    <s v="M1168"/>
    <x v="2"/>
    <x v="2"/>
    <n v="3"/>
    <n v="415353"/>
    <n v="491073"/>
    <n v="118.23"/>
    <d v="2012-09-26T00:00:00"/>
    <x v="1"/>
    <x v="5"/>
    <x v="2"/>
    <s v="Chair"/>
    <x v="1"/>
    <x v="1166"/>
    <n v="212533.27"/>
    <n v="278539.73"/>
    <x v="1168"/>
    <n v="42"/>
    <n v="73.66"/>
  </r>
  <r>
    <s v="M1169"/>
    <x v="3"/>
    <x v="3"/>
    <n v="4"/>
    <n v="182765"/>
    <n v="218274"/>
    <n v="119.43"/>
    <d v="2012-09-26T00:00:00"/>
    <x v="1"/>
    <x v="5"/>
    <x v="2"/>
    <s v="Chair"/>
    <x v="1"/>
    <x v="1167"/>
    <n v="74141.75"/>
    <n v="144132.25"/>
    <x v="1169"/>
    <n v="76"/>
    <n v="92.61"/>
  </r>
  <r>
    <s v="M1170"/>
    <x v="3"/>
    <x v="3"/>
    <n v="9"/>
    <n v="424348"/>
    <n v="241873"/>
    <n v="57"/>
    <d v="2012-09-26T00:00:00"/>
    <x v="1"/>
    <x v="5"/>
    <x v="2"/>
    <s v="Pen"/>
    <x v="3"/>
    <x v="1168"/>
    <n v="78649.42"/>
    <n v="163223.57999999999"/>
    <x v="1170"/>
    <n v="43"/>
    <n v="82.86"/>
  </r>
  <r>
    <s v="M1171"/>
    <x v="0"/>
    <x v="0"/>
    <n v="8"/>
    <n v="320937"/>
    <n v="228856"/>
    <n v="71.31"/>
    <d v="2012-10-31T00:00:00"/>
    <x v="1"/>
    <x v="2"/>
    <x v="2"/>
    <s v="Jacket"/>
    <x v="0"/>
    <x v="1169"/>
    <n v="53458.84"/>
    <n v="175397.16"/>
    <x v="1171"/>
    <n v="36"/>
    <n v="79.150000000000006"/>
  </r>
  <r>
    <s v="M1172"/>
    <x v="3"/>
    <x v="3"/>
    <n v="15"/>
    <n v="447779"/>
    <n v="256567"/>
    <n v="57.3"/>
    <d v="2012-10-31T00:00:00"/>
    <x v="1"/>
    <x v="2"/>
    <x v="2"/>
    <s v="Dress"/>
    <x v="0"/>
    <x v="1170"/>
    <n v="122671.46"/>
    <n v="133895.54"/>
    <x v="1172"/>
    <n v="88"/>
    <n v="84.61"/>
  </r>
  <r>
    <s v="M1173"/>
    <x v="0"/>
    <x v="0"/>
    <n v="8"/>
    <n v="137100"/>
    <n v="123107"/>
    <n v="89.79"/>
    <d v="2012-10-31T00:00:00"/>
    <x v="1"/>
    <x v="2"/>
    <x v="2"/>
    <s v="Pen"/>
    <x v="3"/>
    <x v="1171"/>
    <n v="28775.57"/>
    <n v="94331.43"/>
    <x v="1173"/>
    <n v="26"/>
    <n v="69.47"/>
  </r>
  <r>
    <s v="M1174"/>
    <x v="0"/>
    <x v="0"/>
    <n v="4"/>
    <n v="118664"/>
    <n v="124421"/>
    <n v="104.85"/>
    <d v="2012-10-31T00:00:00"/>
    <x v="1"/>
    <x v="2"/>
    <x v="2"/>
    <s v="Notebook"/>
    <x v="3"/>
    <x v="1172"/>
    <n v="37935.83"/>
    <n v="86485.17"/>
    <x v="1174"/>
    <n v="48"/>
    <n v="87.35"/>
  </r>
  <r>
    <s v="M1175"/>
    <x v="2"/>
    <x v="2"/>
    <n v="3"/>
    <n v="129022"/>
    <n v="67965"/>
    <n v="52.68"/>
    <d v="2014-11-27T00:00:00"/>
    <x v="3"/>
    <x v="0"/>
    <x v="1"/>
    <s v="Dress"/>
    <x v="0"/>
    <x v="1173"/>
    <n v="20078.060000000001"/>
    <n v="47886.94"/>
    <x v="1175"/>
    <n v="80"/>
    <n v="76.88"/>
  </r>
  <r>
    <s v="M1176"/>
    <x v="1"/>
    <x v="1"/>
    <n v="15"/>
    <n v="297776"/>
    <n v="331193"/>
    <n v="111.22"/>
    <d v="2011-12-19T00:00:00"/>
    <x v="2"/>
    <x v="4"/>
    <x v="4"/>
    <s v="Dress"/>
    <x v="0"/>
    <x v="1174"/>
    <n v="95913.05"/>
    <n v="235279.95"/>
    <x v="1176"/>
    <n v="24"/>
    <n v="75.33"/>
  </r>
  <r>
    <s v="M1177"/>
    <x v="3"/>
    <x v="3"/>
    <n v="8"/>
    <n v="201526"/>
    <n v="190711"/>
    <n v="94.63"/>
    <d v="2011-12-19T00:00:00"/>
    <x v="2"/>
    <x v="4"/>
    <x v="4"/>
    <s v="Rice"/>
    <x v="4"/>
    <x v="1175"/>
    <n v="81729"/>
    <n v="108982"/>
    <x v="1177"/>
    <n v="11"/>
    <n v="67.95"/>
  </r>
  <r>
    <s v="M1178"/>
    <x v="0"/>
    <x v="0"/>
    <n v="15"/>
    <n v="107811"/>
    <n v="86662"/>
    <n v="80.38"/>
    <d v="2011-12-19T00:00:00"/>
    <x v="2"/>
    <x v="4"/>
    <x v="4"/>
    <s v="Laptop"/>
    <x v="2"/>
    <x v="1176"/>
    <n v="41858.06"/>
    <n v="44803.94"/>
    <x v="1178"/>
    <n v="46"/>
    <n v="61.53"/>
  </r>
  <r>
    <s v="M1179"/>
    <x v="3"/>
    <x v="3"/>
    <n v="12"/>
    <n v="443518"/>
    <n v="349813"/>
    <n v="78.87"/>
    <d v="2013-12-27T00:00:00"/>
    <x v="0"/>
    <x v="4"/>
    <x v="5"/>
    <s v="Table"/>
    <x v="1"/>
    <x v="1177"/>
    <n v="111297.5"/>
    <n v="238515.5"/>
    <x v="1179"/>
    <n v="25"/>
    <n v="82.98"/>
  </r>
  <r>
    <s v="M1180"/>
    <x v="0"/>
    <x v="0"/>
    <n v="7"/>
    <n v="385027"/>
    <n v="300443"/>
    <n v="78.03"/>
    <d v="2014-06-21T00:00:00"/>
    <x v="3"/>
    <x v="1"/>
    <x v="0"/>
    <s v="Oil"/>
    <x v="4"/>
    <x v="1178"/>
    <n v="69314.59"/>
    <n v="231128.41"/>
    <x v="1180"/>
    <n v="66"/>
    <n v="84.96"/>
  </r>
  <r>
    <s v="M1181"/>
    <x v="3"/>
    <x v="3"/>
    <n v="15"/>
    <n v="389095"/>
    <n v="347997"/>
    <n v="89.44"/>
    <d v="2014-06-21T00:00:00"/>
    <x v="3"/>
    <x v="1"/>
    <x v="0"/>
    <s v="Jacket"/>
    <x v="0"/>
    <x v="1179"/>
    <n v="140709.91"/>
    <n v="207287.09"/>
    <x v="1181"/>
    <n v="23"/>
    <n v="61.89"/>
  </r>
  <r>
    <s v="M1182"/>
    <x v="1"/>
    <x v="1"/>
    <n v="14"/>
    <n v="426039"/>
    <n v="467931"/>
    <n v="109.83"/>
    <d v="2012-10-15T00:00:00"/>
    <x v="1"/>
    <x v="2"/>
    <x v="4"/>
    <s v="Chair"/>
    <x v="1"/>
    <x v="1180"/>
    <n v="205390.6"/>
    <n v="262540.40000000002"/>
    <x v="1182"/>
    <n v="76"/>
    <n v="68.069999999999993"/>
  </r>
  <r>
    <s v="M1183"/>
    <x v="2"/>
    <x v="2"/>
    <n v="4"/>
    <n v="295239"/>
    <n v="337650"/>
    <n v="114.36"/>
    <d v="2012-10-15T00:00:00"/>
    <x v="1"/>
    <x v="2"/>
    <x v="4"/>
    <s v="Shirt"/>
    <x v="0"/>
    <x v="1181"/>
    <n v="69767.64"/>
    <n v="267882.36"/>
    <x v="1183"/>
    <n v="93"/>
    <n v="86.75"/>
  </r>
  <r>
    <s v="M1184"/>
    <x v="0"/>
    <x v="0"/>
    <n v="3"/>
    <n v="361571"/>
    <n v="400022"/>
    <n v="110.63"/>
    <d v="2014-04-13T00:00:00"/>
    <x v="3"/>
    <x v="3"/>
    <x v="6"/>
    <s v="Tablet"/>
    <x v="2"/>
    <x v="1182"/>
    <n v="166653.09"/>
    <n v="233368.91"/>
    <x v="1184"/>
    <n v="20"/>
    <n v="62.09"/>
  </r>
  <r>
    <s v="M1185"/>
    <x v="1"/>
    <x v="1"/>
    <n v="10"/>
    <n v="109882"/>
    <n v="105087"/>
    <n v="95.64"/>
    <d v="2014-04-13T00:00:00"/>
    <x v="3"/>
    <x v="3"/>
    <x v="6"/>
    <s v="Sugar"/>
    <x v="4"/>
    <x v="1183"/>
    <n v="51143.25"/>
    <n v="53943.75"/>
    <x v="1185"/>
    <n v="33"/>
    <n v="83.1"/>
  </r>
  <r>
    <s v="M1186"/>
    <x v="0"/>
    <x v="0"/>
    <n v="13"/>
    <n v="259985"/>
    <n v="138198"/>
    <n v="53.16"/>
    <d v="2014-12-20T00:00:00"/>
    <x v="3"/>
    <x v="4"/>
    <x v="0"/>
    <s v="Marker"/>
    <x v="3"/>
    <x v="1184"/>
    <n v="30242.26"/>
    <n v="107955.74"/>
    <x v="1186"/>
    <n v="53"/>
    <n v="92.29"/>
  </r>
  <r>
    <s v="M1187"/>
    <x v="3"/>
    <x v="3"/>
    <n v="15"/>
    <n v="494955"/>
    <n v="557309"/>
    <n v="112.6"/>
    <d v="2014-08-06T00:00:00"/>
    <x v="3"/>
    <x v="9"/>
    <x v="2"/>
    <s v="Shirt"/>
    <x v="0"/>
    <x v="1185"/>
    <n v="221651.09"/>
    <n v="335657.91"/>
    <x v="1187"/>
    <n v="65"/>
    <n v="90.3"/>
  </r>
  <r>
    <s v="M1188"/>
    <x v="0"/>
    <x v="0"/>
    <n v="15"/>
    <n v="157257"/>
    <n v="151149"/>
    <n v="96.12"/>
    <d v="2012-10-01T00:00:00"/>
    <x v="1"/>
    <x v="2"/>
    <x v="4"/>
    <s v="Oil"/>
    <x v="4"/>
    <x v="1186"/>
    <n v="36645.440000000002"/>
    <n v="114503.56"/>
    <x v="1188"/>
    <n v="69"/>
    <n v="74.83"/>
  </r>
  <r>
    <s v="M1189"/>
    <x v="3"/>
    <x v="3"/>
    <n v="5"/>
    <n v="299906"/>
    <n v="272461"/>
    <n v="90.85"/>
    <d v="2013-05-24T00:00:00"/>
    <x v="0"/>
    <x v="8"/>
    <x v="5"/>
    <s v="Trousers"/>
    <x v="0"/>
    <x v="1187"/>
    <n v="62035.62"/>
    <n v="210425.38"/>
    <x v="1189"/>
    <n v="97"/>
    <n v="93.28"/>
  </r>
  <r>
    <s v="M1190"/>
    <x v="0"/>
    <x v="0"/>
    <n v="6"/>
    <n v="384585"/>
    <n v="347389"/>
    <n v="90.33"/>
    <d v="2014-06-14T00:00:00"/>
    <x v="3"/>
    <x v="1"/>
    <x v="0"/>
    <s v="Cabinet"/>
    <x v="1"/>
    <x v="1188"/>
    <n v="169671.09"/>
    <n v="177717.91"/>
    <x v="1190"/>
    <n v="44"/>
    <n v="83.07"/>
  </r>
  <r>
    <s v="M1191"/>
    <x v="0"/>
    <x v="0"/>
    <n v="4"/>
    <n v="260901"/>
    <n v="279463"/>
    <n v="107.11"/>
    <d v="2014-06-14T00:00:00"/>
    <x v="3"/>
    <x v="1"/>
    <x v="0"/>
    <s v="Sofa"/>
    <x v="1"/>
    <x v="1189"/>
    <n v="68670.259999999995"/>
    <n v="210792.74"/>
    <x v="1191"/>
    <n v="12"/>
    <n v="75.400000000000006"/>
  </r>
  <r>
    <s v="M1192"/>
    <x v="1"/>
    <x v="1"/>
    <n v="3"/>
    <n v="288074"/>
    <n v="269920"/>
    <n v="93.7"/>
    <d v="2014-06-14T00:00:00"/>
    <x v="3"/>
    <x v="1"/>
    <x v="0"/>
    <s v="Notebook"/>
    <x v="3"/>
    <x v="1190"/>
    <n v="101872.32000000001"/>
    <n v="168047.68"/>
    <x v="1192"/>
    <n v="20"/>
    <n v="69.680000000000007"/>
  </r>
  <r>
    <s v="M1193"/>
    <x v="3"/>
    <x v="3"/>
    <n v="4"/>
    <n v="330917"/>
    <n v="212592"/>
    <n v="64.239999999999995"/>
    <d v="2011-04-23T00:00:00"/>
    <x v="2"/>
    <x v="3"/>
    <x v="0"/>
    <s v="Sofa"/>
    <x v="1"/>
    <x v="1191"/>
    <n v="89743.11"/>
    <n v="122848.89"/>
    <x v="1193"/>
    <n v="39"/>
    <n v="82.06"/>
  </r>
  <r>
    <s v="M1194"/>
    <x v="2"/>
    <x v="2"/>
    <n v="12"/>
    <n v="443921"/>
    <n v="247954"/>
    <n v="55.86"/>
    <d v="2012-05-01T00:00:00"/>
    <x v="1"/>
    <x v="8"/>
    <x v="3"/>
    <s v="Shirt"/>
    <x v="0"/>
    <x v="1192"/>
    <n v="75283.73"/>
    <n v="172670.27"/>
    <x v="1194"/>
    <n v="74"/>
    <n v="90.12"/>
  </r>
  <r>
    <s v="M1195"/>
    <x v="3"/>
    <x v="3"/>
    <n v="3"/>
    <n v="390145"/>
    <n v="314584"/>
    <n v="80.63"/>
    <d v="2012-07-19T00:00:00"/>
    <x v="1"/>
    <x v="7"/>
    <x v="1"/>
    <s v="Tablet"/>
    <x v="2"/>
    <x v="1193"/>
    <n v="65249.54"/>
    <n v="249334.46"/>
    <x v="1195"/>
    <n v="55"/>
    <n v="78.92"/>
  </r>
  <r>
    <s v="M1196"/>
    <x v="0"/>
    <x v="0"/>
    <n v="12"/>
    <n v="223048"/>
    <n v="203203"/>
    <n v="91.1"/>
    <d v="2013-11-27T00:00:00"/>
    <x v="0"/>
    <x v="0"/>
    <x v="2"/>
    <s v="Laptop"/>
    <x v="2"/>
    <x v="1194"/>
    <n v="70698.11"/>
    <n v="132504.89000000001"/>
    <x v="1196"/>
    <n v="19"/>
    <n v="68.290000000000006"/>
  </r>
  <r>
    <s v="M1197"/>
    <x v="3"/>
    <x v="3"/>
    <n v="12"/>
    <n v="294699"/>
    <n v="325873"/>
    <n v="110.58"/>
    <d v="2013-11-27T00:00:00"/>
    <x v="0"/>
    <x v="0"/>
    <x v="2"/>
    <s v="Rice"/>
    <x v="4"/>
    <x v="1195"/>
    <n v="100184.4"/>
    <n v="225688.6"/>
    <x v="1197"/>
    <n v="28"/>
    <n v="60.86"/>
  </r>
  <r>
    <s v="M1198"/>
    <x v="3"/>
    <x v="3"/>
    <n v="8"/>
    <n v="313981"/>
    <n v="327902"/>
    <n v="104.43"/>
    <d v="2013-11-27T00:00:00"/>
    <x v="0"/>
    <x v="0"/>
    <x v="2"/>
    <s v="Cabinet"/>
    <x v="1"/>
    <x v="1196"/>
    <n v="71238.720000000001"/>
    <n v="256663.28"/>
    <x v="1198"/>
    <n v="13"/>
    <n v="65.61"/>
  </r>
  <r>
    <s v="M1199"/>
    <x v="0"/>
    <x v="0"/>
    <n v="7"/>
    <n v="178676"/>
    <n v="208858"/>
    <n v="116.89"/>
    <d v="2013-11-27T00:00:00"/>
    <x v="0"/>
    <x v="0"/>
    <x v="2"/>
    <s v="Pen"/>
    <x v="3"/>
    <x v="1197"/>
    <n v="97772.77"/>
    <n v="111085.23"/>
    <x v="1199"/>
    <n v="50"/>
    <n v="77.88"/>
  </r>
  <r>
    <s v="M1000"/>
    <x v="3"/>
    <x v="3"/>
    <n v="6"/>
    <n v="298621"/>
    <n v="302057"/>
    <n v="101.15"/>
    <d v="2014-06-13T00:00:00"/>
    <x v="3"/>
    <x v="1"/>
    <x v="5"/>
    <s v="Mobile"/>
    <x v="2"/>
    <x v="1198"/>
    <n v="116495.26"/>
    <n v="185561.74"/>
    <x v="1200"/>
    <n v="20"/>
    <n v="93.43"/>
  </r>
  <r>
    <s v="M1001"/>
    <x v="2"/>
    <x v="2"/>
    <n v="12"/>
    <n v="363976"/>
    <n v="332573"/>
    <n v="91.37"/>
    <d v="2014-06-13T00:00:00"/>
    <x v="3"/>
    <x v="1"/>
    <x v="5"/>
    <s v="Stapler"/>
    <x v="3"/>
    <x v="1199"/>
    <n v="112512.7"/>
    <n v="220060.3"/>
    <x v="1201"/>
    <n v="77"/>
    <n v="87.94"/>
  </r>
  <r>
    <s v="M1002"/>
    <x v="1"/>
    <x v="1"/>
    <n v="13"/>
    <n v="374961"/>
    <n v="418700"/>
    <n v="111.66"/>
    <d v="2012-08-17T00:00:00"/>
    <x v="1"/>
    <x v="9"/>
    <x v="5"/>
    <s v="Sofa"/>
    <x v="1"/>
    <x v="1200"/>
    <n v="184853.09"/>
    <n v="233846.91"/>
    <x v="1202"/>
    <n v="41"/>
    <n v="71.5"/>
  </r>
  <r>
    <s v="M1003"/>
    <x v="3"/>
    <x v="3"/>
    <n v="6"/>
    <n v="338981"/>
    <n v="252017"/>
    <n v="74.349999999999994"/>
    <d v="2013-09-26T00:00:00"/>
    <x v="0"/>
    <x v="5"/>
    <x v="1"/>
    <s v="Mobile"/>
    <x v="2"/>
    <x v="1201"/>
    <n v="92363.66"/>
    <n v="159653.34"/>
    <x v="1203"/>
    <n v="62"/>
    <n v="72.67"/>
  </r>
  <r>
    <s v="M1004"/>
    <x v="3"/>
    <x v="3"/>
    <n v="11"/>
    <n v="365102"/>
    <n v="202590"/>
    <n v="55.49"/>
    <d v="2011-05-04T00:00:00"/>
    <x v="2"/>
    <x v="8"/>
    <x v="2"/>
    <s v="Cabinet"/>
    <x v="1"/>
    <x v="1202"/>
    <n v="64511.63"/>
    <n v="138078.37"/>
    <x v="1204"/>
    <n v="63"/>
    <n v="68.040000000000006"/>
  </r>
  <r>
    <s v="M1005"/>
    <x v="2"/>
    <x v="2"/>
    <n v="11"/>
    <n v="228421"/>
    <n v="221064"/>
    <n v="96.78"/>
    <d v="2012-12-01T00:00:00"/>
    <x v="1"/>
    <x v="4"/>
    <x v="0"/>
    <s v="Notebook"/>
    <x v="3"/>
    <x v="1203"/>
    <n v="70372.7"/>
    <n v="150691.29999999999"/>
    <x v="1205"/>
    <n v="53"/>
    <n v="70.98"/>
  </r>
  <r>
    <s v="M1006"/>
    <x v="0"/>
    <x v="0"/>
    <n v="9"/>
    <n v="320737"/>
    <n v="292757"/>
    <n v="91.28"/>
    <d v="2013-03-12T00:00:00"/>
    <x v="0"/>
    <x v="10"/>
    <x v="3"/>
    <s v="Dress"/>
    <x v="0"/>
    <x v="1204"/>
    <n v="90816.46"/>
    <n v="201940.54"/>
    <x v="1206"/>
    <n v="33"/>
    <n v="90.67"/>
  </r>
  <r>
    <s v="M1007"/>
    <x v="0"/>
    <x v="0"/>
    <n v="5"/>
    <n v="163328"/>
    <n v="136534"/>
    <n v="83.59"/>
    <d v="2013-08-27T00:00:00"/>
    <x v="0"/>
    <x v="9"/>
    <x v="3"/>
    <s v="Cabinet"/>
    <x v="1"/>
    <x v="1205"/>
    <n v="37839.550000000003"/>
    <n v="98694.45"/>
    <x v="1207"/>
    <n v="14"/>
    <n v="89.19"/>
  </r>
  <r>
    <s v="M1008"/>
    <x v="0"/>
    <x v="0"/>
    <n v="14"/>
    <n v="187522"/>
    <n v="112901"/>
    <n v="60.21"/>
    <d v="2013-08-27T00:00:00"/>
    <x v="0"/>
    <x v="9"/>
    <x v="3"/>
    <s v="Dress"/>
    <x v="0"/>
    <x v="1206"/>
    <n v="25822.93"/>
    <n v="87078.07"/>
    <x v="1208"/>
    <n v="61"/>
    <n v="84.39"/>
  </r>
  <r>
    <s v="M1009"/>
    <x v="2"/>
    <x v="2"/>
    <n v="14"/>
    <n v="253821"/>
    <n v="158112"/>
    <n v="62.29"/>
    <d v="2013-12-17T00:00:00"/>
    <x v="0"/>
    <x v="4"/>
    <x v="3"/>
    <s v="Sofa"/>
    <x v="1"/>
    <x v="1207"/>
    <n v="51000.07"/>
    <n v="107111.93"/>
    <x v="1209"/>
    <n v="15"/>
    <n v="62.58"/>
  </r>
  <r>
    <s v="M1010"/>
    <x v="3"/>
    <x v="3"/>
    <n v="10"/>
    <n v="314368"/>
    <n v="322552"/>
    <n v="102.6"/>
    <d v="2011-08-08T00:00:00"/>
    <x v="2"/>
    <x v="9"/>
    <x v="4"/>
    <s v="Sugar"/>
    <x v="4"/>
    <x v="1208"/>
    <n v="133282.57"/>
    <n v="189269.43"/>
    <x v="1210"/>
    <n v="27"/>
    <n v="85.67"/>
  </r>
  <r>
    <s v="M1011"/>
    <x v="0"/>
    <x v="0"/>
    <n v="5"/>
    <n v="104080"/>
    <n v="100520"/>
    <n v="96.58"/>
    <d v="2011-08-08T00:00:00"/>
    <x v="2"/>
    <x v="9"/>
    <x v="4"/>
    <s v="Sugar"/>
    <x v="4"/>
    <x v="1209"/>
    <n v="40596.910000000003"/>
    <n v="59923.09"/>
    <x v="1211"/>
    <n v="85"/>
    <n v="69.78"/>
  </r>
  <r>
    <s v="M1012"/>
    <x v="0"/>
    <x v="0"/>
    <n v="6"/>
    <n v="255896"/>
    <n v="257261"/>
    <n v="100.53"/>
    <d v="2012-05-16T00:00:00"/>
    <x v="1"/>
    <x v="8"/>
    <x v="2"/>
    <s v="Chair"/>
    <x v="1"/>
    <x v="1210"/>
    <n v="85091.8"/>
    <n v="172169.2"/>
    <x v="1212"/>
    <n v="84"/>
    <n v="77.790000000000006"/>
  </r>
  <r>
    <s v="M1013"/>
    <x v="1"/>
    <x v="1"/>
    <n v="7"/>
    <n v="269240"/>
    <n v="235301"/>
    <n v="87.39"/>
    <d v="2014-12-10T00:00:00"/>
    <x v="3"/>
    <x v="4"/>
    <x v="2"/>
    <s v="Table"/>
    <x v="1"/>
    <x v="1211"/>
    <n v="50341.68"/>
    <n v="184959.32"/>
    <x v="1213"/>
    <n v="36"/>
    <n v="75.069999999999993"/>
  </r>
  <r>
    <s v="M1014"/>
    <x v="3"/>
    <x v="3"/>
    <n v="12"/>
    <n v="422687"/>
    <n v="376162"/>
    <n v="88.99"/>
    <d v="2014-12-10T00:00:00"/>
    <x v="3"/>
    <x v="4"/>
    <x v="2"/>
    <s v="Tablet"/>
    <x v="2"/>
    <x v="1212"/>
    <n v="155942.74"/>
    <n v="220219.26"/>
    <x v="1214"/>
    <n v="45"/>
    <n v="77.03"/>
  </r>
  <r>
    <s v="M1015"/>
    <x v="2"/>
    <x v="2"/>
    <n v="5"/>
    <n v="251245"/>
    <n v="193629"/>
    <n v="77.069999999999993"/>
    <d v="2014-12-10T00:00:00"/>
    <x v="3"/>
    <x v="4"/>
    <x v="2"/>
    <s v="Pen"/>
    <x v="3"/>
    <x v="1213"/>
    <n v="43110.58"/>
    <n v="150518.42000000001"/>
    <x v="1215"/>
    <n v="28"/>
    <n v="63.36"/>
  </r>
  <r>
    <s v="M1016"/>
    <x v="2"/>
    <x v="2"/>
    <n v="3"/>
    <n v="413729"/>
    <n v="227701"/>
    <n v="55.04"/>
    <d v="2012-09-24T00:00:00"/>
    <x v="1"/>
    <x v="5"/>
    <x v="4"/>
    <s v="Notebook"/>
    <x v="3"/>
    <x v="1214"/>
    <n v="113395.2"/>
    <n v="114305.8"/>
    <x v="1216"/>
    <n v="13"/>
    <n v="72.930000000000007"/>
  </r>
  <r>
    <s v="M1017"/>
    <x v="3"/>
    <x v="3"/>
    <n v="12"/>
    <n v="323610"/>
    <n v="353717"/>
    <n v="109.3"/>
    <d v="2014-07-12T00:00:00"/>
    <x v="3"/>
    <x v="7"/>
    <x v="0"/>
    <s v="Wheat"/>
    <x v="4"/>
    <x v="1215"/>
    <n v="88672.84"/>
    <n v="265044.15999999997"/>
    <x v="1217"/>
    <n v="24"/>
    <n v="85.07"/>
  </r>
  <r>
    <s v="M1018"/>
    <x v="0"/>
    <x v="0"/>
    <n v="10"/>
    <n v="326631"/>
    <n v="292618"/>
    <n v="89.59"/>
    <d v="2012-12-01T00:00:00"/>
    <x v="1"/>
    <x v="4"/>
    <x v="0"/>
    <s v="Chair"/>
    <x v="1"/>
    <x v="1216"/>
    <n v="70418.28"/>
    <n v="222199.72"/>
    <x v="1218"/>
    <n v="95"/>
    <n v="64.08"/>
  </r>
  <r>
    <s v="M1019"/>
    <x v="3"/>
    <x v="3"/>
    <n v="15"/>
    <n v="141453"/>
    <n v="168279"/>
    <n v="118.96"/>
    <d v="2013-11-20T00:00:00"/>
    <x v="0"/>
    <x v="0"/>
    <x v="2"/>
    <s v="Shirt"/>
    <x v="0"/>
    <x v="1217"/>
    <n v="67625.490000000005"/>
    <n v="100653.51"/>
    <x v="1219"/>
    <n v="45"/>
    <n v="75.87"/>
  </r>
  <r>
    <s v="M1020"/>
    <x v="0"/>
    <x v="0"/>
    <n v="14"/>
    <n v="460677"/>
    <n v="395389"/>
    <n v="85.83"/>
    <d v="2013-11-20T00:00:00"/>
    <x v="0"/>
    <x v="0"/>
    <x v="2"/>
    <s v="Headphones"/>
    <x v="2"/>
    <x v="1218"/>
    <n v="185780.78"/>
    <n v="209608.22"/>
    <x v="1220"/>
    <n v="76"/>
    <n v="71.11"/>
  </r>
  <r>
    <s v="M1021"/>
    <x v="0"/>
    <x v="0"/>
    <n v="13"/>
    <n v="428878"/>
    <n v="218617"/>
    <n v="50.97"/>
    <d v="2014-03-20T00:00:00"/>
    <x v="3"/>
    <x v="10"/>
    <x v="1"/>
    <s v="Trousers"/>
    <x v="0"/>
    <x v="1219"/>
    <n v="70853.11"/>
    <n v="147763.89000000001"/>
    <x v="1221"/>
    <n v="38"/>
    <n v="83.57"/>
  </r>
  <r>
    <s v="M1022"/>
    <x v="3"/>
    <x v="3"/>
    <n v="10"/>
    <n v="179394"/>
    <n v="153202"/>
    <n v="85.4"/>
    <d v="2013-11-14T00:00:00"/>
    <x v="0"/>
    <x v="0"/>
    <x v="1"/>
    <s v="Dress"/>
    <x v="0"/>
    <x v="1220"/>
    <n v="63612.55"/>
    <n v="89589.45"/>
    <x v="1222"/>
    <n v="21"/>
    <n v="93.28"/>
  </r>
  <r>
    <s v="M1023"/>
    <x v="2"/>
    <x v="2"/>
    <n v="3"/>
    <n v="327708"/>
    <n v="181486"/>
    <n v="55.38"/>
    <d v="2014-11-20T00:00:00"/>
    <x v="3"/>
    <x v="0"/>
    <x v="1"/>
    <s v="Wheat"/>
    <x v="4"/>
    <x v="1221"/>
    <n v="52087"/>
    <n v="129399"/>
    <x v="1223"/>
    <n v="98"/>
    <n v="69.209999999999994"/>
  </r>
  <r>
    <s v="M1024"/>
    <x v="1"/>
    <x v="1"/>
    <n v="13"/>
    <n v="406131"/>
    <n v="326123"/>
    <n v="80.3"/>
    <d v="2013-12-03T00:00:00"/>
    <x v="0"/>
    <x v="4"/>
    <x v="3"/>
    <s v="Cabinet"/>
    <x v="1"/>
    <x v="1222"/>
    <n v="111162.83"/>
    <n v="214960.17"/>
    <x v="1224"/>
    <n v="48"/>
    <n v="89.42"/>
  </r>
  <r>
    <s v="M1025"/>
    <x v="3"/>
    <x v="3"/>
    <n v="13"/>
    <n v="354311"/>
    <n v="305663"/>
    <n v="86.27"/>
    <d v="2013-12-03T00:00:00"/>
    <x v="0"/>
    <x v="4"/>
    <x v="3"/>
    <s v="Oil"/>
    <x v="4"/>
    <x v="1223"/>
    <n v="103001.1"/>
    <n v="202661.9"/>
    <x v="1225"/>
    <n v="38"/>
    <n v="63.93"/>
  </r>
  <r>
    <s v="M1026"/>
    <x v="3"/>
    <x v="3"/>
    <n v="9"/>
    <n v="334447"/>
    <n v="252523"/>
    <n v="75.5"/>
    <d v="2013-12-03T00:00:00"/>
    <x v="0"/>
    <x v="4"/>
    <x v="3"/>
    <s v="Dress"/>
    <x v="0"/>
    <x v="1224"/>
    <n v="117487.4"/>
    <n v="135035.6"/>
    <x v="1226"/>
    <n v="50"/>
    <n v="83.12"/>
  </r>
  <r>
    <s v="M1027"/>
    <x v="3"/>
    <x v="3"/>
    <n v="14"/>
    <n v="308713"/>
    <n v="339120"/>
    <n v="109.85"/>
    <d v="2014-08-26T00:00:00"/>
    <x v="3"/>
    <x v="9"/>
    <x v="3"/>
    <s v="Dress"/>
    <x v="0"/>
    <x v="1225"/>
    <n v="84089.47"/>
    <n v="255030.53"/>
    <x v="1227"/>
    <n v="86"/>
    <n v="74.42"/>
  </r>
  <r>
    <s v="M1028"/>
    <x v="2"/>
    <x v="2"/>
    <n v="3"/>
    <n v="252531"/>
    <n v="196499"/>
    <n v="77.81"/>
    <d v="2014-08-26T00:00:00"/>
    <x v="3"/>
    <x v="9"/>
    <x v="3"/>
    <s v="Notebook"/>
    <x v="3"/>
    <x v="1226"/>
    <n v="45795.43"/>
    <n v="150703.57"/>
    <x v="1228"/>
    <n v="17"/>
    <n v="79.680000000000007"/>
  </r>
  <r>
    <s v="M1029"/>
    <x v="3"/>
    <x v="3"/>
    <n v="7"/>
    <n v="453888"/>
    <n v="393467"/>
    <n v="86.69"/>
    <d v="2013-10-15T00:00:00"/>
    <x v="0"/>
    <x v="2"/>
    <x v="3"/>
    <s v="Sugar"/>
    <x v="4"/>
    <x v="1227"/>
    <n v="101235.45"/>
    <n v="292231.55"/>
    <x v="1229"/>
    <n v="43"/>
    <n v="91.93"/>
  </r>
  <r>
    <s v="M1030"/>
    <x v="3"/>
    <x v="3"/>
    <n v="10"/>
    <n v="481779"/>
    <n v="355680"/>
    <n v="73.83"/>
    <d v="2011-11-27T00:00:00"/>
    <x v="2"/>
    <x v="0"/>
    <x v="6"/>
    <s v="Chair"/>
    <x v="1"/>
    <x v="1228"/>
    <n v="144920.68"/>
    <n v="210759.32"/>
    <x v="1230"/>
    <n v="83"/>
    <n v="90.65"/>
  </r>
  <r>
    <s v="M1031"/>
    <x v="2"/>
    <x v="2"/>
    <n v="15"/>
    <n v="427830"/>
    <n v="271752"/>
    <n v="63.52"/>
    <d v="2012-11-03T00:00:00"/>
    <x v="1"/>
    <x v="0"/>
    <x v="0"/>
    <s v="Marker"/>
    <x v="3"/>
    <x v="1229"/>
    <n v="125341.64"/>
    <n v="146410.35999999999"/>
    <x v="1231"/>
    <n v="12"/>
    <n v="88.08"/>
  </r>
  <r>
    <s v="M1032"/>
    <x v="0"/>
    <x v="0"/>
    <n v="15"/>
    <n v="469481"/>
    <n v="409478"/>
    <n v="87.22"/>
    <d v="2012-11-03T00:00:00"/>
    <x v="1"/>
    <x v="0"/>
    <x v="0"/>
    <s v="Chair"/>
    <x v="1"/>
    <x v="1230"/>
    <n v="124284.98"/>
    <n v="285193.02"/>
    <x v="1232"/>
    <n v="56"/>
    <n v="78.739999999999995"/>
  </r>
  <r>
    <s v="M1033"/>
    <x v="2"/>
    <x v="2"/>
    <n v="11"/>
    <n v="307369"/>
    <n v="341856"/>
    <n v="111.22"/>
    <d v="2012-11-03T00:00:00"/>
    <x v="1"/>
    <x v="0"/>
    <x v="0"/>
    <s v="Jacket"/>
    <x v="0"/>
    <x v="1231"/>
    <n v="88750.73"/>
    <n v="253105.27"/>
    <x v="1233"/>
    <n v="52"/>
    <n v="74.47"/>
  </r>
  <r>
    <s v="M1034"/>
    <x v="2"/>
    <x v="2"/>
    <n v="3"/>
    <n v="118913"/>
    <n v="62081"/>
    <n v="52.21"/>
    <d v="2011-11-29T00:00:00"/>
    <x v="2"/>
    <x v="0"/>
    <x v="3"/>
    <s v="Pen"/>
    <x v="3"/>
    <x v="1232"/>
    <n v="21700.43"/>
    <n v="40380.57"/>
    <x v="1234"/>
    <n v="15"/>
    <n v="65.489999999999995"/>
  </r>
  <r>
    <s v="M1035"/>
    <x v="3"/>
    <x v="3"/>
    <n v="3"/>
    <n v="220588"/>
    <n v="175124"/>
    <n v="79.39"/>
    <d v="2014-05-01T00:00:00"/>
    <x v="3"/>
    <x v="8"/>
    <x v="1"/>
    <s v="Tablet"/>
    <x v="2"/>
    <x v="1233"/>
    <n v="48163.55"/>
    <n v="126960.45"/>
    <x v="1235"/>
    <n v="58"/>
    <n v="82.93"/>
  </r>
  <r>
    <s v="M1036"/>
    <x v="2"/>
    <x v="2"/>
    <n v="14"/>
    <n v="241557"/>
    <n v="143038"/>
    <n v="59.22"/>
    <d v="2014-11-25T00:00:00"/>
    <x v="3"/>
    <x v="0"/>
    <x v="3"/>
    <s v="Laptop"/>
    <x v="2"/>
    <x v="1234"/>
    <n v="49869.78"/>
    <n v="93168.22"/>
    <x v="1236"/>
    <n v="63"/>
    <n v="60.71"/>
  </r>
  <r>
    <s v="M1037"/>
    <x v="2"/>
    <x v="2"/>
    <n v="4"/>
    <n v="485809"/>
    <n v="551287"/>
    <n v="113.48"/>
    <d v="2014-11-25T00:00:00"/>
    <x v="3"/>
    <x v="0"/>
    <x v="3"/>
    <s v="Wheat"/>
    <x v="4"/>
    <x v="1235"/>
    <n v="138129.64000000001"/>
    <n v="413157.36"/>
    <x v="1237"/>
    <n v="51"/>
    <n v="74.88"/>
  </r>
  <r>
    <s v="M1038"/>
    <x v="0"/>
    <x v="0"/>
    <n v="7"/>
    <n v="243680"/>
    <n v="242139"/>
    <n v="99.37"/>
    <d v="2014-10-31T00:00:00"/>
    <x v="3"/>
    <x v="2"/>
    <x v="5"/>
    <s v="Shirt"/>
    <x v="0"/>
    <x v="1236"/>
    <n v="101872.48"/>
    <n v="140266.51999999999"/>
    <x v="1238"/>
    <n v="70"/>
    <n v="73.180000000000007"/>
  </r>
  <r>
    <s v="M1039"/>
    <x v="1"/>
    <x v="1"/>
    <n v="4"/>
    <n v="216524"/>
    <n v="214779"/>
    <n v="99.19"/>
    <d v="2011-12-17T00:00:00"/>
    <x v="2"/>
    <x v="4"/>
    <x v="0"/>
    <s v="Marker"/>
    <x v="3"/>
    <x v="1237"/>
    <n v="76245.5"/>
    <n v="138533.5"/>
    <x v="1239"/>
    <n v="78"/>
    <n v="77.73"/>
  </r>
  <r>
    <s v="M1040"/>
    <x v="1"/>
    <x v="1"/>
    <n v="3"/>
    <n v="360589"/>
    <n v="371018"/>
    <n v="102.89"/>
    <d v="2014-09-05T00:00:00"/>
    <x v="3"/>
    <x v="5"/>
    <x v="5"/>
    <s v="Oil"/>
    <x v="4"/>
    <x v="1238"/>
    <n v="100616.33"/>
    <n v="270401.67"/>
    <x v="1240"/>
    <n v="67"/>
    <n v="67.84"/>
  </r>
  <r>
    <s v="M1041"/>
    <x v="0"/>
    <x v="0"/>
    <n v="9"/>
    <n v="221695"/>
    <n v="228047"/>
    <n v="102.87"/>
    <d v="2014-09-05T00:00:00"/>
    <x v="3"/>
    <x v="5"/>
    <x v="5"/>
    <s v="Cabinet"/>
    <x v="1"/>
    <x v="1239"/>
    <n v="75495.88"/>
    <n v="152551.12"/>
    <x v="1241"/>
    <n v="52"/>
    <n v="65.03"/>
  </r>
  <r>
    <s v="M1042"/>
    <x v="0"/>
    <x v="0"/>
    <n v="4"/>
    <n v="394065"/>
    <n v="285770"/>
    <n v="72.52"/>
    <d v="2014-09-05T00:00:00"/>
    <x v="3"/>
    <x v="5"/>
    <x v="5"/>
    <s v="Dress"/>
    <x v="0"/>
    <x v="1240"/>
    <n v="92011.41"/>
    <n v="193758.59"/>
    <x v="1242"/>
    <n v="61"/>
    <n v="81.58"/>
  </r>
  <r>
    <s v="M1043"/>
    <x v="1"/>
    <x v="1"/>
    <n v="11"/>
    <n v="479077"/>
    <n v="536620"/>
    <n v="112.01"/>
    <d v="2013-10-18T00:00:00"/>
    <x v="0"/>
    <x v="2"/>
    <x v="5"/>
    <s v="Shirt"/>
    <x v="0"/>
    <x v="1241"/>
    <n v="144767.98000000001"/>
    <n v="391852.02"/>
    <x v="1243"/>
    <n v="49"/>
    <n v="85.92"/>
  </r>
  <r>
    <s v="M1044"/>
    <x v="2"/>
    <x v="2"/>
    <n v="3"/>
    <n v="268528"/>
    <n v="314880"/>
    <n v="117.26"/>
    <d v="2014-11-13T00:00:00"/>
    <x v="3"/>
    <x v="0"/>
    <x v="1"/>
    <s v="Stapler"/>
    <x v="3"/>
    <x v="1242"/>
    <n v="75121.429999999993"/>
    <n v="239758.57"/>
    <x v="1244"/>
    <n v="36"/>
    <n v="86.43"/>
  </r>
  <r>
    <s v="M1045"/>
    <x v="1"/>
    <x v="1"/>
    <n v="11"/>
    <n v="362047"/>
    <n v="263078"/>
    <n v="72.66"/>
    <d v="2014-11-13T00:00:00"/>
    <x v="3"/>
    <x v="0"/>
    <x v="1"/>
    <s v="Jacket"/>
    <x v="0"/>
    <x v="1243"/>
    <n v="95125.95"/>
    <n v="167952.05"/>
    <x v="1245"/>
    <n v="81"/>
    <n v="90.05"/>
  </r>
  <r>
    <s v="M1046"/>
    <x v="0"/>
    <x v="0"/>
    <n v="4"/>
    <n v="323190"/>
    <n v="344900"/>
    <n v="106.72"/>
    <d v="2014-11-13T00:00:00"/>
    <x v="3"/>
    <x v="0"/>
    <x v="1"/>
    <s v="Headphones"/>
    <x v="2"/>
    <x v="1244"/>
    <n v="159280.07999999999"/>
    <n v="185619.92"/>
    <x v="1246"/>
    <n v="76"/>
    <n v="86.19"/>
  </r>
  <r>
    <s v="M1047"/>
    <x v="2"/>
    <x v="2"/>
    <n v="6"/>
    <n v="329429"/>
    <n v="392713"/>
    <n v="119.21"/>
    <d v="2013-11-25T00:00:00"/>
    <x v="0"/>
    <x v="0"/>
    <x v="4"/>
    <s v="Laptop"/>
    <x v="2"/>
    <x v="1245"/>
    <n v="92031.96"/>
    <n v="300681.03999999998"/>
    <x v="1247"/>
    <n v="90"/>
    <n v="88.11"/>
  </r>
  <r>
    <s v="M1048"/>
    <x v="1"/>
    <x v="1"/>
    <n v="5"/>
    <n v="492688"/>
    <n v="533174"/>
    <n v="108.22"/>
    <d v="2013-11-25T00:00:00"/>
    <x v="0"/>
    <x v="0"/>
    <x v="4"/>
    <s v="Sugar"/>
    <x v="4"/>
    <x v="1246"/>
    <n v="265106.08"/>
    <n v="268067.92"/>
    <x v="1248"/>
    <n v="47"/>
    <n v="85.2"/>
  </r>
  <r>
    <s v="M1049"/>
    <x v="3"/>
    <x v="3"/>
    <n v="11"/>
    <n v="269023"/>
    <n v="295755"/>
    <n v="109.94"/>
    <d v="2012-08-01T00:00:00"/>
    <x v="1"/>
    <x v="9"/>
    <x v="2"/>
    <s v="Table"/>
    <x v="1"/>
    <x v="1247"/>
    <n v="135321.14000000001"/>
    <n v="160433.85999999999"/>
    <x v="1249"/>
    <n v="36"/>
    <n v="88.1"/>
  </r>
  <r>
    <s v="M1050"/>
    <x v="3"/>
    <x v="3"/>
    <n v="11"/>
    <n v="416941"/>
    <n v="340191"/>
    <n v="81.59"/>
    <d v="2012-08-01T00:00:00"/>
    <x v="1"/>
    <x v="9"/>
    <x v="2"/>
    <s v="Sugar"/>
    <x v="4"/>
    <x v="1248"/>
    <n v="148600.48000000001"/>
    <n v="191590.52"/>
    <x v="1250"/>
    <n v="27"/>
    <n v="65.75"/>
  </r>
  <r>
    <s v="M1051"/>
    <x v="1"/>
    <x v="1"/>
    <n v="3"/>
    <n v="266560"/>
    <n v="242411"/>
    <n v="90.94"/>
    <d v="2014-12-25T00:00:00"/>
    <x v="3"/>
    <x v="4"/>
    <x v="1"/>
    <s v="Trousers"/>
    <x v="0"/>
    <x v="1249"/>
    <n v="86989.66"/>
    <n v="155421.34"/>
    <x v="1251"/>
    <n v="10"/>
    <n v="70.91"/>
  </r>
  <r>
    <s v="M1052"/>
    <x v="2"/>
    <x v="2"/>
    <n v="6"/>
    <n v="463879"/>
    <n v="281142"/>
    <n v="60.61"/>
    <d v="2013-09-18T00:00:00"/>
    <x v="0"/>
    <x v="5"/>
    <x v="2"/>
    <s v="Stapler"/>
    <x v="3"/>
    <x v="1250"/>
    <n v="112650.64"/>
    <n v="168491.36"/>
    <x v="1252"/>
    <n v="69"/>
    <n v="80.81"/>
  </r>
  <r>
    <s v="M1053"/>
    <x v="0"/>
    <x v="0"/>
    <n v="8"/>
    <n v="433627"/>
    <n v="509971"/>
    <n v="117.61"/>
    <d v="2014-12-11T00:00:00"/>
    <x v="3"/>
    <x v="4"/>
    <x v="1"/>
    <s v="Jacket"/>
    <x v="0"/>
    <x v="1251"/>
    <n v="158781.24"/>
    <n v="351189.76000000001"/>
    <x v="1253"/>
    <n v="45"/>
    <n v="69.95"/>
  </r>
  <r>
    <s v="M1054"/>
    <x v="1"/>
    <x v="1"/>
    <n v="12"/>
    <n v="482375"/>
    <n v="401488"/>
    <n v="83.23"/>
    <d v="2014-09-13T00:00:00"/>
    <x v="3"/>
    <x v="5"/>
    <x v="0"/>
    <s v="Cabinet"/>
    <x v="1"/>
    <x v="1252"/>
    <n v="88209.97"/>
    <n v="313278.03000000003"/>
    <x v="1254"/>
    <n v="92"/>
    <n v="83.08"/>
  </r>
  <r>
    <s v="M1055"/>
    <x v="0"/>
    <x v="0"/>
    <n v="12"/>
    <n v="179912"/>
    <n v="103453"/>
    <n v="57.5"/>
    <d v="2014-06-25T00:00:00"/>
    <x v="3"/>
    <x v="1"/>
    <x v="2"/>
    <s v="Jacket"/>
    <x v="0"/>
    <x v="1253"/>
    <n v="46192.02"/>
    <n v="57260.98"/>
    <x v="1255"/>
    <n v="26"/>
    <n v="87.89"/>
  </r>
  <r>
    <s v="M1056"/>
    <x v="1"/>
    <x v="1"/>
    <n v="8"/>
    <n v="401809"/>
    <n v="346256"/>
    <n v="86.17"/>
    <d v="2014-06-25T00:00:00"/>
    <x v="3"/>
    <x v="1"/>
    <x v="2"/>
    <s v="Stapler"/>
    <x v="3"/>
    <x v="1254"/>
    <n v="151385.89000000001"/>
    <n v="194870.11"/>
    <x v="1256"/>
    <n v="39"/>
    <n v="94.62"/>
  </r>
  <r>
    <s v="M1057"/>
    <x v="0"/>
    <x v="0"/>
    <n v="15"/>
    <n v="422397"/>
    <n v="288001"/>
    <n v="68.180000000000007"/>
    <d v="2014-08-19T00:00:00"/>
    <x v="3"/>
    <x v="9"/>
    <x v="3"/>
    <s v="Trousers"/>
    <x v="0"/>
    <x v="1255"/>
    <n v="102920.27"/>
    <n v="185080.73"/>
    <x v="1257"/>
    <n v="19"/>
    <n v="91.36"/>
  </r>
  <r>
    <s v="M1058"/>
    <x v="0"/>
    <x v="0"/>
    <n v="5"/>
    <n v="368280"/>
    <n v="395751"/>
    <n v="107.46"/>
    <d v="2014-08-19T00:00:00"/>
    <x v="3"/>
    <x v="9"/>
    <x v="3"/>
    <s v="Sugar"/>
    <x v="4"/>
    <x v="1256"/>
    <n v="118941.91"/>
    <n v="276809.09000000003"/>
    <x v="1258"/>
    <n v="74"/>
    <n v="86.6"/>
  </r>
  <r>
    <s v="M1059"/>
    <x v="2"/>
    <x v="2"/>
    <n v="11"/>
    <n v="306174"/>
    <n v="251996"/>
    <n v="82.3"/>
    <d v="2014-08-19T00:00:00"/>
    <x v="3"/>
    <x v="9"/>
    <x v="3"/>
    <s v="Sugar"/>
    <x v="4"/>
    <x v="1257"/>
    <n v="99161.06"/>
    <n v="152834.94"/>
    <x v="1259"/>
    <n v="50"/>
    <n v="78.569999999999993"/>
  </r>
  <r>
    <s v="M1060"/>
    <x v="2"/>
    <x v="2"/>
    <n v="5"/>
    <n v="432277"/>
    <n v="361752"/>
    <n v="83.69"/>
    <d v="2014-12-12T00:00:00"/>
    <x v="3"/>
    <x v="4"/>
    <x v="5"/>
    <s v="Dress"/>
    <x v="0"/>
    <x v="1258"/>
    <n v="120048.94"/>
    <n v="241703.06"/>
    <x v="1260"/>
    <n v="42"/>
    <n v="83.99"/>
  </r>
  <r>
    <s v="M1061"/>
    <x v="1"/>
    <x v="1"/>
    <n v="13"/>
    <n v="282546"/>
    <n v="187937"/>
    <n v="66.52"/>
    <d v="2014-12-11T00:00:00"/>
    <x v="3"/>
    <x v="4"/>
    <x v="1"/>
    <s v="Tablet"/>
    <x v="2"/>
    <x v="1259"/>
    <n v="45741.67"/>
    <n v="142195.32999999999"/>
    <x v="1261"/>
    <n v="54"/>
    <n v="85.5"/>
  </r>
  <r>
    <s v="M1062"/>
    <x v="2"/>
    <x v="2"/>
    <n v="12"/>
    <n v="393493"/>
    <n v="296876"/>
    <n v="75.45"/>
    <d v="2011-02-04T00:00:00"/>
    <x v="2"/>
    <x v="11"/>
    <x v="5"/>
    <s v="Oil"/>
    <x v="4"/>
    <x v="1260"/>
    <n v="132495.26"/>
    <n v="164380.74"/>
    <x v="1262"/>
    <n v="11"/>
    <n v="66.849999999999994"/>
  </r>
  <r>
    <s v="M1063"/>
    <x v="3"/>
    <x v="3"/>
    <n v="11"/>
    <n v="202177"/>
    <n v="102559"/>
    <n v="50.73"/>
    <d v="2011-02-04T00:00:00"/>
    <x v="2"/>
    <x v="11"/>
    <x v="5"/>
    <s v="Marker"/>
    <x v="3"/>
    <x v="1261"/>
    <n v="41173.800000000003"/>
    <n v="61385.2"/>
    <x v="1263"/>
    <n v="42"/>
    <n v="77.599999999999994"/>
  </r>
  <r>
    <s v="M1064"/>
    <x v="0"/>
    <x v="0"/>
    <n v="12"/>
    <n v="243145"/>
    <n v="130361"/>
    <n v="53.61"/>
    <d v="2014-02-12T00:00:00"/>
    <x v="3"/>
    <x v="11"/>
    <x v="2"/>
    <s v="Cabinet"/>
    <x v="1"/>
    <x v="1262"/>
    <n v="49603.9"/>
    <n v="80757.100000000006"/>
    <x v="1264"/>
    <n v="100"/>
    <n v="68.86"/>
  </r>
  <r>
    <s v="M1065"/>
    <x v="0"/>
    <x v="0"/>
    <n v="12"/>
    <n v="115952"/>
    <n v="119685"/>
    <n v="103.22"/>
    <d v="2014-04-17T00:00:00"/>
    <x v="3"/>
    <x v="3"/>
    <x v="1"/>
    <s v="Stapler"/>
    <x v="3"/>
    <x v="1263"/>
    <n v="42238.02"/>
    <n v="77446.98"/>
    <x v="1265"/>
    <n v="92"/>
    <n v="86.27"/>
  </r>
  <r>
    <s v="M1066"/>
    <x v="0"/>
    <x v="0"/>
    <n v="3"/>
    <n v="293742"/>
    <n v="154430"/>
    <n v="52.57"/>
    <d v="2012-12-06T00:00:00"/>
    <x v="1"/>
    <x v="4"/>
    <x v="1"/>
    <s v="Notebook"/>
    <x v="3"/>
    <x v="1264"/>
    <n v="44523.42"/>
    <n v="109906.58"/>
    <x v="1266"/>
    <n v="26"/>
    <n v="62.9"/>
  </r>
  <r>
    <s v="M1067"/>
    <x v="0"/>
    <x v="0"/>
    <n v="3"/>
    <n v="332457"/>
    <n v="333339"/>
    <n v="100.27"/>
    <d v="2012-12-06T00:00:00"/>
    <x v="1"/>
    <x v="4"/>
    <x v="1"/>
    <s v="Tablet"/>
    <x v="2"/>
    <x v="1265"/>
    <n v="156921.79"/>
    <n v="176417.21"/>
    <x v="1267"/>
    <n v="34"/>
    <n v="82.93"/>
  </r>
  <r>
    <s v="M1068"/>
    <x v="0"/>
    <x v="0"/>
    <n v="8"/>
    <n v="452316"/>
    <n v="392084"/>
    <n v="86.68"/>
    <d v="2012-12-06T00:00:00"/>
    <x v="1"/>
    <x v="4"/>
    <x v="1"/>
    <s v="Jacket"/>
    <x v="0"/>
    <x v="1266"/>
    <n v="135307.35"/>
    <n v="256776.65"/>
    <x v="1268"/>
    <n v="61"/>
    <n v="74.569999999999993"/>
  </r>
  <r>
    <s v="M1069"/>
    <x v="0"/>
    <x v="0"/>
    <n v="4"/>
    <n v="201156"/>
    <n v="232049"/>
    <n v="115.36"/>
    <d v="2012-12-06T00:00:00"/>
    <x v="1"/>
    <x v="4"/>
    <x v="1"/>
    <s v="Jacket"/>
    <x v="0"/>
    <x v="1267"/>
    <n v="110179.04"/>
    <n v="121869.96"/>
    <x v="1269"/>
    <n v="45"/>
    <n v="81.3"/>
  </r>
  <r>
    <s v="M1070"/>
    <x v="1"/>
    <x v="1"/>
    <n v="5"/>
    <n v="433080"/>
    <n v="218230"/>
    <n v="50.39"/>
    <d v="2012-12-06T00:00:00"/>
    <x v="1"/>
    <x v="4"/>
    <x v="1"/>
    <s v="Sofa"/>
    <x v="1"/>
    <x v="1268"/>
    <n v="72415.740000000005"/>
    <n v="145814.26"/>
    <x v="1270"/>
    <n v="69"/>
    <n v="79.89"/>
  </r>
  <r>
    <s v="M1071"/>
    <x v="0"/>
    <x v="0"/>
    <n v="12"/>
    <n v="342748"/>
    <n v="194485"/>
    <n v="56.74"/>
    <d v="2013-07-23T00:00:00"/>
    <x v="0"/>
    <x v="7"/>
    <x v="3"/>
    <s v="Laptop"/>
    <x v="2"/>
    <x v="1269"/>
    <n v="86594.39"/>
    <n v="107890.61"/>
    <x v="1271"/>
    <n v="50"/>
    <n v="80.69"/>
  </r>
  <r>
    <s v="M1072"/>
    <x v="0"/>
    <x v="0"/>
    <n v="15"/>
    <n v="188780"/>
    <n v="97126"/>
    <n v="51.45"/>
    <d v="2013-07-23T00:00:00"/>
    <x v="0"/>
    <x v="7"/>
    <x v="3"/>
    <s v="Jacket"/>
    <x v="0"/>
    <x v="1270"/>
    <n v="35149.440000000002"/>
    <n v="61976.56"/>
    <x v="1272"/>
    <n v="41"/>
    <n v="70.77"/>
  </r>
  <r>
    <s v="M1073"/>
    <x v="2"/>
    <x v="2"/>
    <n v="14"/>
    <n v="496273"/>
    <n v="317727"/>
    <n v="64.02"/>
    <d v="2012-11-07T00:00:00"/>
    <x v="1"/>
    <x v="0"/>
    <x v="2"/>
    <s v="Chair"/>
    <x v="1"/>
    <x v="1271"/>
    <n v="122708.35"/>
    <n v="195018.65"/>
    <x v="1273"/>
    <n v="45"/>
    <n v="64.91"/>
  </r>
  <r>
    <s v="M1074"/>
    <x v="3"/>
    <x v="3"/>
    <n v="9"/>
    <n v="218468"/>
    <n v="158581"/>
    <n v="72.59"/>
    <d v="2012-11-07T00:00:00"/>
    <x v="1"/>
    <x v="0"/>
    <x v="2"/>
    <s v="Table"/>
    <x v="1"/>
    <x v="1272"/>
    <n v="70864.52"/>
    <n v="87716.479999999996"/>
    <x v="1274"/>
    <n v="99"/>
    <n v="75.39"/>
  </r>
  <r>
    <s v="M1075"/>
    <x v="0"/>
    <x v="0"/>
    <n v="10"/>
    <n v="286202"/>
    <n v="294802"/>
    <n v="103"/>
    <d v="2012-03-26T00:00:00"/>
    <x v="1"/>
    <x v="10"/>
    <x v="4"/>
    <s v="Sofa"/>
    <x v="1"/>
    <x v="1273"/>
    <n v="79092.09"/>
    <n v="215709.91"/>
    <x v="1275"/>
    <n v="90"/>
    <n v="84.05"/>
  </r>
  <r>
    <s v="M1076"/>
    <x v="2"/>
    <x v="2"/>
    <n v="3"/>
    <n v="406825"/>
    <n v="405619"/>
    <n v="99.7"/>
    <d v="2014-09-01T00:00:00"/>
    <x v="3"/>
    <x v="5"/>
    <x v="4"/>
    <s v="Trousers"/>
    <x v="0"/>
    <x v="1274"/>
    <n v="81883.649999999994"/>
    <n v="323735.34999999998"/>
    <x v="1276"/>
    <n v="92"/>
    <n v="88.38"/>
  </r>
  <r>
    <s v="M1077"/>
    <x v="3"/>
    <x v="3"/>
    <n v="6"/>
    <n v="279401"/>
    <n v="323110"/>
    <n v="115.64"/>
    <d v="2014-09-01T00:00:00"/>
    <x v="3"/>
    <x v="5"/>
    <x v="4"/>
    <s v="Marker"/>
    <x v="3"/>
    <x v="1275"/>
    <n v="152757.6"/>
    <n v="170352.4"/>
    <x v="1277"/>
    <n v="43"/>
    <n v="67.64"/>
  </r>
  <r>
    <s v="M1078"/>
    <x v="3"/>
    <x v="3"/>
    <n v="3"/>
    <n v="160449"/>
    <n v="147992"/>
    <n v="92.24"/>
    <d v="2014-02-11T00:00:00"/>
    <x v="3"/>
    <x v="11"/>
    <x v="3"/>
    <s v="Dress"/>
    <x v="0"/>
    <x v="1276"/>
    <n v="67788.539999999994"/>
    <n v="80203.460000000006"/>
    <x v="1278"/>
    <n v="57"/>
    <n v="79.73"/>
  </r>
  <r>
    <s v="M1079"/>
    <x v="0"/>
    <x v="0"/>
    <n v="8"/>
    <n v="467677"/>
    <n v="288685"/>
    <n v="61.73"/>
    <d v="2013-10-30T00:00:00"/>
    <x v="0"/>
    <x v="2"/>
    <x v="2"/>
    <s v="Chair"/>
    <x v="1"/>
    <x v="1277"/>
    <n v="130593.83"/>
    <n v="158091.17000000001"/>
    <x v="1279"/>
    <n v="53"/>
    <n v="82.68"/>
  </r>
  <r>
    <s v="M1080"/>
    <x v="0"/>
    <x v="0"/>
    <n v="5"/>
    <n v="287697"/>
    <n v="224136"/>
    <n v="77.91"/>
    <d v="2013-10-30T00:00:00"/>
    <x v="0"/>
    <x v="2"/>
    <x v="2"/>
    <s v="Dress"/>
    <x v="0"/>
    <x v="1278"/>
    <n v="75302.2"/>
    <n v="148833.79999999999"/>
    <x v="1280"/>
    <n v="66"/>
    <n v="88.32"/>
  </r>
  <r>
    <s v="M1081"/>
    <x v="1"/>
    <x v="1"/>
    <n v="12"/>
    <n v="401971"/>
    <n v="429033"/>
    <n v="106.73"/>
    <d v="2014-09-16T00:00:00"/>
    <x v="3"/>
    <x v="5"/>
    <x v="3"/>
    <s v="Sugar"/>
    <x v="4"/>
    <x v="1279"/>
    <n v="107160.03"/>
    <n v="321872.96999999997"/>
    <x v="1281"/>
    <n v="57"/>
    <n v="81.03"/>
  </r>
  <r>
    <s v="M1082"/>
    <x v="1"/>
    <x v="1"/>
    <n v="13"/>
    <n v="310319"/>
    <n v="233847"/>
    <n v="75.36"/>
    <d v="2014-09-16T00:00:00"/>
    <x v="3"/>
    <x v="5"/>
    <x v="3"/>
    <s v="Mobile"/>
    <x v="2"/>
    <x v="1280"/>
    <n v="63383.79"/>
    <n v="170463.21"/>
    <x v="1282"/>
    <n v="74"/>
    <n v="63.77"/>
  </r>
  <r>
    <s v="M1083"/>
    <x v="1"/>
    <x v="1"/>
    <n v="15"/>
    <n v="241222"/>
    <n v="271996"/>
    <n v="112.76"/>
    <d v="2014-09-16T00:00:00"/>
    <x v="3"/>
    <x v="5"/>
    <x v="3"/>
    <s v="Rice"/>
    <x v="4"/>
    <x v="1281"/>
    <n v="122613.68"/>
    <n v="149382.32"/>
    <x v="1283"/>
    <n v="48"/>
    <n v="91.03"/>
  </r>
  <r>
    <s v="M1084"/>
    <x v="2"/>
    <x v="2"/>
    <n v="12"/>
    <n v="494185"/>
    <n v="320255"/>
    <n v="64.8"/>
    <d v="2014-09-16T00:00:00"/>
    <x v="3"/>
    <x v="5"/>
    <x v="3"/>
    <s v="Jacket"/>
    <x v="0"/>
    <x v="1282"/>
    <n v="84364.51"/>
    <n v="235890.49"/>
    <x v="1284"/>
    <n v="21"/>
    <n v="70.819999999999993"/>
  </r>
  <r>
    <s v="M1085"/>
    <x v="2"/>
    <x v="2"/>
    <n v="15"/>
    <n v="281457"/>
    <n v="260976"/>
    <n v="92.72"/>
    <d v="2011-03-11T00:00:00"/>
    <x v="2"/>
    <x v="10"/>
    <x v="5"/>
    <s v="Wheat"/>
    <x v="4"/>
    <x v="1283"/>
    <n v="94427.3"/>
    <n v="166548.70000000001"/>
    <x v="1285"/>
    <n v="35"/>
    <n v="90.9"/>
  </r>
  <r>
    <s v="M1086"/>
    <x v="3"/>
    <x v="3"/>
    <n v="7"/>
    <n v="142139"/>
    <n v="95264"/>
    <n v="67.02"/>
    <d v="2011-03-11T00:00:00"/>
    <x v="2"/>
    <x v="10"/>
    <x v="5"/>
    <s v="Trousers"/>
    <x v="0"/>
    <x v="1284"/>
    <n v="35155.78"/>
    <n v="60108.22"/>
    <x v="1286"/>
    <n v="29"/>
    <n v="83.96"/>
  </r>
  <r>
    <s v="M1087"/>
    <x v="3"/>
    <x v="3"/>
    <n v="3"/>
    <n v="350265"/>
    <n v="216899"/>
    <n v="61.92"/>
    <d v="2011-02-05T00:00:00"/>
    <x v="2"/>
    <x v="11"/>
    <x v="0"/>
    <s v="Chair"/>
    <x v="1"/>
    <x v="1285"/>
    <n v="77814.64"/>
    <n v="139084.35999999999"/>
    <x v="1287"/>
    <n v="99"/>
    <n v="67.44"/>
  </r>
  <r>
    <s v="M1088"/>
    <x v="1"/>
    <x v="1"/>
    <n v="13"/>
    <n v="297285"/>
    <n v="270141"/>
    <n v="90.87"/>
    <d v="2011-02-05T00:00:00"/>
    <x v="2"/>
    <x v="11"/>
    <x v="0"/>
    <s v="Shirt"/>
    <x v="0"/>
    <x v="1286"/>
    <n v="103660.62"/>
    <n v="166480.38"/>
    <x v="1288"/>
    <n v="27"/>
    <n v="74"/>
  </r>
  <r>
    <s v="M1089"/>
    <x v="3"/>
    <x v="3"/>
    <n v="7"/>
    <n v="453763"/>
    <n v="449489"/>
    <n v="99.06"/>
    <d v="2011-12-31T00:00:00"/>
    <x v="2"/>
    <x v="4"/>
    <x v="0"/>
    <s v="Stapler"/>
    <x v="3"/>
    <x v="1287"/>
    <n v="152720.82999999999"/>
    <n v="296768.17"/>
    <x v="1289"/>
    <n v="95"/>
    <n v="85.92"/>
  </r>
  <r>
    <s v="M1090"/>
    <x v="0"/>
    <x v="0"/>
    <n v="6"/>
    <n v="419040"/>
    <n v="302927"/>
    <n v="72.290000000000006"/>
    <d v="2012-11-23T00:00:00"/>
    <x v="1"/>
    <x v="0"/>
    <x v="5"/>
    <s v="Jacket"/>
    <x v="0"/>
    <x v="1288"/>
    <n v="118540.14"/>
    <n v="184386.86"/>
    <x v="1290"/>
    <n v="10"/>
    <n v="81.37"/>
  </r>
  <r>
    <s v="M1091"/>
    <x v="1"/>
    <x v="1"/>
    <n v="4"/>
    <n v="438468"/>
    <n v="339858"/>
    <n v="77.510000000000005"/>
    <d v="2012-11-23T00:00:00"/>
    <x v="1"/>
    <x v="0"/>
    <x v="5"/>
    <s v="Dress"/>
    <x v="0"/>
    <x v="1289"/>
    <n v="150764.01"/>
    <n v="189093.99"/>
    <x v="1291"/>
    <n v="65"/>
    <n v="63.25"/>
  </r>
  <r>
    <s v="M1092"/>
    <x v="1"/>
    <x v="1"/>
    <n v="13"/>
    <n v="194306"/>
    <n v="208750"/>
    <n v="107.43"/>
    <d v="2012-11-23T00:00:00"/>
    <x v="1"/>
    <x v="0"/>
    <x v="5"/>
    <s v="Jacket"/>
    <x v="0"/>
    <x v="1290"/>
    <n v="84892.86"/>
    <n v="123857.14"/>
    <x v="1292"/>
    <n v="71"/>
    <n v="61.22"/>
  </r>
  <r>
    <s v="M1093"/>
    <x v="1"/>
    <x v="1"/>
    <n v="5"/>
    <n v="185743"/>
    <n v="145065"/>
    <n v="78.099999999999994"/>
    <d v="2011-07-06T00:00:00"/>
    <x v="2"/>
    <x v="7"/>
    <x v="2"/>
    <s v="Pen"/>
    <x v="3"/>
    <x v="1291"/>
    <n v="52299.3"/>
    <n v="92765.7"/>
    <x v="1293"/>
    <n v="97"/>
    <n v="85.64"/>
  </r>
  <r>
    <s v="M1094"/>
    <x v="1"/>
    <x v="1"/>
    <n v="15"/>
    <n v="106409"/>
    <n v="74291"/>
    <n v="69.819999999999993"/>
    <d v="2014-11-14T00:00:00"/>
    <x v="3"/>
    <x v="0"/>
    <x v="5"/>
    <s v="Table"/>
    <x v="1"/>
    <x v="1292"/>
    <n v="24337.39"/>
    <n v="49953.61"/>
    <x v="1294"/>
    <n v="68"/>
    <n v="60.41"/>
  </r>
  <r>
    <s v="M1095"/>
    <x v="1"/>
    <x v="1"/>
    <n v="9"/>
    <n v="128579"/>
    <n v="103997"/>
    <n v="80.88"/>
    <d v="2013-06-18T00:00:00"/>
    <x v="0"/>
    <x v="1"/>
    <x v="3"/>
    <s v="Oil"/>
    <x v="4"/>
    <x v="1293"/>
    <n v="28846.74"/>
    <n v="75150.259999999995"/>
    <x v="1295"/>
    <n v="67"/>
    <n v="77.569999999999993"/>
  </r>
  <r>
    <s v="M1096"/>
    <x v="1"/>
    <x v="1"/>
    <n v="14"/>
    <n v="275669"/>
    <n v="278087"/>
    <n v="100.88"/>
    <d v="2011-05-03T00:00:00"/>
    <x v="2"/>
    <x v="8"/>
    <x v="3"/>
    <s v="Chair"/>
    <x v="1"/>
    <x v="1294"/>
    <n v="73512.740000000005"/>
    <n v="204574.26"/>
    <x v="1296"/>
    <n v="78"/>
    <n v="86.59"/>
  </r>
  <r>
    <s v="M1097"/>
    <x v="0"/>
    <x v="0"/>
    <n v="5"/>
    <n v="103647"/>
    <n v="96009"/>
    <n v="92.63"/>
    <d v="2014-10-17T00:00:00"/>
    <x v="3"/>
    <x v="2"/>
    <x v="5"/>
    <s v="Marker"/>
    <x v="3"/>
    <x v="1295"/>
    <n v="42312.71"/>
    <n v="53696.29"/>
    <x v="1297"/>
    <n v="68"/>
    <n v="75.22"/>
  </r>
  <r>
    <s v="M1098"/>
    <x v="1"/>
    <x v="1"/>
    <n v="7"/>
    <n v="120889"/>
    <n v="76375"/>
    <n v="63.18"/>
    <d v="2012-02-06T00:00:00"/>
    <x v="1"/>
    <x v="11"/>
    <x v="4"/>
    <s v="Sugar"/>
    <x v="4"/>
    <x v="1296"/>
    <n v="29776.23"/>
    <n v="46598.77"/>
    <x v="1298"/>
    <n v="97"/>
    <n v="72.930000000000007"/>
  </r>
  <r>
    <s v="M1099"/>
    <x v="1"/>
    <x v="1"/>
    <n v="8"/>
    <n v="453892"/>
    <n v="382210"/>
    <n v="84.21"/>
    <d v="2014-09-05T00:00:00"/>
    <x v="3"/>
    <x v="5"/>
    <x v="5"/>
    <s v="Tablet"/>
    <x v="2"/>
    <x v="1297"/>
    <n v="170611.49"/>
    <n v="211598.51"/>
    <x v="1299"/>
    <n v="12"/>
    <n v="75.64"/>
  </r>
  <r>
    <s v="M1100"/>
    <x v="3"/>
    <x v="3"/>
    <n v="13"/>
    <n v="118672"/>
    <n v="137425"/>
    <n v="115.8"/>
    <d v="2013-05-10T00:00:00"/>
    <x v="0"/>
    <x v="8"/>
    <x v="5"/>
    <s v="Tablet"/>
    <x v="2"/>
    <x v="1298"/>
    <n v="38537.910000000003"/>
    <n v="98887.09"/>
    <x v="1300"/>
    <n v="60"/>
    <n v="68.7"/>
  </r>
  <r>
    <s v="M1101"/>
    <x v="0"/>
    <x v="0"/>
    <n v="11"/>
    <n v="149583"/>
    <n v="91313"/>
    <n v="61.05"/>
    <d v="2013-05-10T00:00:00"/>
    <x v="0"/>
    <x v="8"/>
    <x v="5"/>
    <s v="Dress"/>
    <x v="0"/>
    <x v="1299"/>
    <n v="33846.97"/>
    <n v="57466.03"/>
    <x v="1301"/>
    <n v="68"/>
    <n v="84.11"/>
  </r>
  <r>
    <s v="M1102"/>
    <x v="2"/>
    <x v="2"/>
    <n v="14"/>
    <n v="374495"/>
    <n v="427590"/>
    <n v="114.18"/>
    <d v="2012-03-16T00:00:00"/>
    <x v="1"/>
    <x v="10"/>
    <x v="5"/>
    <s v="Laptop"/>
    <x v="2"/>
    <x v="1300"/>
    <n v="171901.21"/>
    <n v="255688.79"/>
    <x v="1302"/>
    <n v="87"/>
    <n v="94.19"/>
  </r>
  <r>
    <s v="M1103"/>
    <x v="0"/>
    <x v="0"/>
    <n v="9"/>
    <n v="368766"/>
    <n v="441353"/>
    <n v="119.68"/>
    <d v="2013-04-10T00:00:00"/>
    <x v="0"/>
    <x v="3"/>
    <x v="2"/>
    <s v="Tablet"/>
    <x v="2"/>
    <x v="1301"/>
    <n v="97877.9"/>
    <n v="343475.1"/>
    <x v="1303"/>
    <n v="64"/>
    <n v="74.03"/>
  </r>
  <r>
    <s v="M1104"/>
    <x v="2"/>
    <x v="2"/>
    <n v="14"/>
    <n v="234667"/>
    <n v="138116"/>
    <n v="58.86"/>
    <d v="2011-04-04T00:00:00"/>
    <x v="2"/>
    <x v="3"/>
    <x v="4"/>
    <s v="Rice"/>
    <x v="4"/>
    <x v="1302"/>
    <n v="36173.49"/>
    <n v="101942.51"/>
    <x v="1304"/>
    <n v="48"/>
    <n v="81.55"/>
  </r>
  <r>
    <s v="M1105"/>
    <x v="2"/>
    <x v="2"/>
    <n v="14"/>
    <n v="125601"/>
    <n v="111851"/>
    <n v="89.05"/>
    <d v="2014-09-06T00:00:00"/>
    <x v="3"/>
    <x v="5"/>
    <x v="0"/>
    <s v="Stapler"/>
    <x v="3"/>
    <x v="1303"/>
    <n v="48704.09"/>
    <n v="63146.91"/>
    <x v="1305"/>
    <n v="45"/>
    <n v="86.14"/>
  </r>
  <r>
    <s v="M1106"/>
    <x v="2"/>
    <x v="2"/>
    <n v="7"/>
    <n v="362963"/>
    <n v="357494"/>
    <n v="98.49"/>
    <d v="2014-07-01T00:00:00"/>
    <x v="3"/>
    <x v="7"/>
    <x v="3"/>
    <s v="Headphones"/>
    <x v="2"/>
    <x v="1304"/>
    <n v="81178.34"/>
    <n v="276315.65999999997"/>
    <x v="1306"/>
    <n v="44"/>
    <n v="60.18"/>
  </r>
  <r>
    <s v="M1107"/>
    <x v="2"/>
    <x v="2"/>
    <n v="3"/>
    <n v="317225"/>
    <n v="330896"/>
    <n v="104.31"/>
    <d v="2012-11-09T00:00:00"/>
    <x v="1"/>
    <x v="0"/>
    <x v="5"/>
    <s v="Jacket"/>
    <x v="0"/>
    <x v="1305"/>
    <n v="138937.94"/>
    <n v="191958.06"/>
    <x v="1307"/>
    <n v="91"/>
    <n v="71.14"/>
  </r>
  <r>
    <s v="M1108"/>
    <x v="2"/>
    <x v="2"/>
    <n v="6"/>
    <n v="109475"/>
    <n v="97284"/>
    <n v="88.86"/>
    <d v="2011-03-04T00:00:00"/>
    <x v="2"/>
    <x v="10"/>
    <x v="5"/>
    <s v="Shirt"/>
    <x v="0"/>
    <x v="1306"/>
    <n v="30798.57"/>
    <n v="66485.429999999993"/>
    <x v="1308"/>
    <n v="87"/>
    <n v="88.94"/>
  </r>
  <r>
    <s v="M1109"/>
    <x v="1"/>
    <x v="1"/>
    <n v="13"/>
    <n v="412072"/>
    <n v="378396"/>
    <n v="91.83"/>
    <d v="2012-03-19T00:00:00"/>
    <x v="1"/>
    <x v="10"/>
    <x v="4"/>
    <s v="Stapler"/>
    <x v="3"/>
    <x v="1307"/>
    <n v="135208.13"/>
    <n v="243187.87"/>
    <x v="1309"/>
    <n v="53"/>
    <n v="71.92"/>
  </r>
  <r>
    <s v="M1110"/>
    <x v="3"/>
    <x v="3"/>
    <n v="10"/>
    <n v="179575"/>
    <n v="150335"/>
    <n v="83.72"/>
    <d v="2012-11-29T00:00:00"/>
    <x v="1"/>
    <x v="0"/>
    <x v="1"/>
    <s v="Wheat"/>
    <x v="4"/>
    <x v="1308"/>
    <n v="51163.19"/>
    <n v="99171.81"/>
    <x v="1310"/>
    <n v="59"/>
    <n v="68.95"/>
  </r>
  <r>
    <s v="M1111"/>
    <x v="0"/>
    <x v="0"/>
    <n v="13"/>
    <n v="399532"/>
    <n v="240979"/>
    <n v="60.32"/>
    <d v="2012-11-29T00:00:00"/>
    <x v="1"/>
    <x v="0"/>
    <x v="1"/>
    <s v="Oil"/>
    <x v="4"/>
    <x v="1309"/>
    <n v="114482.47"/>
    <n v="126496.53"/>
    <x v="1311"/>
    <n v="77"/>
    <n v="72.92"/>
  </r>
  <r>
    <s v="M1112"/>
    <x v="3"/>
    <x v="3"/>
    <n v="15"/>
    <n v="265327"/>
    <n v="251020"/>
    <n v="94.61"/>
    <d v="2014-06-12T00:00:00"/>
    <x v="3"/>
    <x v="1"/>
    <x v="1"/>
    <s v="Rice"/>
    <x v="4"/>
    <x v="1310"/>
    <n v="113769.76"/>
    <n v="137250.23999999999"/>
    <x v="1312"/>
    <n v="89"/>
    <n v="72.31"/>
  </r>
  <r>
    <s v="M1113"/>
    <x v="1"/>
    <x v="1"/>
    <n v="9"/>
    <n v="112272"/>
    <n v="93345"/>
    <n v="83.14"/>
    <d v="2014-11-27T00:00:00"/>
    <x v="3"/>
    <x v="0"/>
    <x v="1"/>
    <s v="Stapler"/>
    <x v="3"/>
    <x v="1311"/>
    <n v="18957.990000000002"/>
    <n v="74387.009999999995"/>
    <x v="1313"/>
    <n v="78"/>
    <n v="64.61"/>
  </r>
  <r>
    <s v="M1114"/>
    <x v="0"/>
    <x v="0"/>
    <n v="4"/>
    <n v="307486"/>
    <n v="210970"/>
    <n v="68.61"/>
    <d v="2011-11-23T00:00:00"/>
    <x v="2"/>
    <x v="0"/>
    <x v="2"/>
    <s v="Shirt"/>
    <x v="0"/>
    <x v="1312"/>
    <n v="69361.98"/>
    <n v="141608.01999999999"/>
    <x v="1314"/>
    <n v="30"/>
    <n v="86.84"/>
  </r>
  <r>
    <s v="M1115"/>
    <x v="1"/>
    <x v="1"/>
    <n v="11"/>
    <n v="314180"/>
    <n v="249371"/>
    <n v="79.37"/>
    <d v="2011-11-23T00:00:00"/>
    <x v="2"/>
    <x v="0"/>
    <x v="2"/>
    <s v="Dress"/>
    <x v="0"/>
    <x v="1313"/>
    <n v="57321"/>
    <n v="192050"/>
    <x v="1315"/>
    <n v="56"/>
    <n v="82.06"/>
  </r>
  <r>
    <s v="M1116"/>
    <x v="3"/>
    <x v="3"/>
    <n v="11"/>
    <n v="380822"/>
    <n v="396022"/>
    <n v="103.99"/>
    <d v="2011-11-23T00:00:00"/>
    <x v="2"/>
    <x v="0"/>
    <x v="2"/>
    <s v="Dress"/>
    <x v="0"/>
    <x v="1314"/>
    <n v="139221.54999999999"/>
    <n v="256800.45"/>
    <x v="1316"/>
    <n v="67"/>
    <n v="65.489999999999995"/>
  </r>
  <r>
    <s v="M1117"/>
    <x v="2"/>
    <x v="2"/>
    <n v="9"/>
    <n v="251208"/>
    <n v="126478"/>
    <n v="50.35"/>
    <d v="2011-11-23T00:00:00"/>
    <x v="2"/>
    <x v="0"/>
    <x v="2"/>
    <s v="Marker"/>
    <x v="3"/>
    <x v="1315"/>
    <n v="34290.660000000003"/>
    <n v="92187.34"/>
    <x v="1317"/>
    <n v="97"/>
    <n v="91.75"/>
  </r>
  <r>
    <s v="M1118"/>
    <x v="1"/>
    <x v="1"/>
    <n v="12"/>
    <n v="442414"/>
    <n v="440411"/>
    <n v="99.55"/>
    <d v="2011-12-15T00:00:00"/>
    <x v="2"/>
    <x v="4"/>
    <x v="1"/>
    <s v="Sugar"/>
    <x v="4"/>
    <x v="1316"/>
    <n v="195250.72"/>
    <n v="245160.28"/>
    <x v="1318"/>
    <n v="38"/>
    <n v="64.849999999999994"/>
  </r>
  <r>
    <s v="M1119"/>
    <x v="0"/>
    <x v="0"/>
    <n v="12"/>
    <n v="399150"/>
    <n v="413890"/>
    <n v="103.69"/>
    <d v="2011-12-15T00:00:00"/>
    <x v="2"/>
    <x v="4"/>
    <x v="1"/>
    <s v="Tablet"/>
    <x v="2"/>
    <x v="1317"/>
    <n v="131226.41"/>
    <n v="282663.59000000003"/>
    <x v="1319"/>
    <n v="90"/>
    <n v="76.52"/>
  </r>
  <r>
    <s v="M1120"/>
    <x v="0"/>
    <x v="0"/>
    <n v="8"/>
    <n v="111911"/>
    <n v="106986"/>
    <n v="95.6"/>
    <d v="2013-04-23T00:00:00"/>
    <x v="0"/>
    <x v="3"/>
    <x v="3"/>
    <s v="Notebook"/>
    <x v="3"/>
    <x v="1318"/>
    <n v="26201.65"/>
    <n v="80784.350000000006"/>
    <x v="1320"/>
    <n v="57"/>
    <n v="85.31"/>
  </r>
  <r>
    <s v="M1121"/>
    <x v="2"/>
    <x v="2"/>
    <n v="5"/>
    <n v="347552"/>
    <n v="360630"/>
    <n v="103.76"/>
    <d v="2013-05-24T00:00:00"/>
    <x v="0"/>
    <x v="8"/>
    <x v="5"/>
    <s v="Jacket"/>
    <x v="0"/>
    <x v="1319"/>
    <n v="165963.72"/>
    <n v="194666.28"/>
    <x v="1321"/>
    <n v="13"/>
    <n v="67.25"/>
  </r>
  <r>
    <s v="M1122"/>
    <x v="1"/>
    <x v="1"/>
    <n v="10"/>
    <n v="228475"/>
    <n v="272375"/>
    <n v="119.21"/>
    <d v="2013-02-27T00:00:00"/>
    <x v="0"/>
    <x v="11"/>
    <x v="2"/>
    <s v="Wheat"/>
    <x v="4"/>
    <x v="1320"/>
    <n v="71082.77"/>
    <n v="201292.23"/>
    <x v="1322"/>
    <n v="74"/>
    <n v="82.45"/>
  </r>
  <r>
    <s v="M1123"/>
    <x v="3"/>
    <x v="3"/>
    <n v="5"/>
    <n v="228378"/>
    <n v="235355"/>
    <n v="103.06"/>
    <d v="2012-08-09T00:00:00"/>
    <x v="1"/>
    <x v="9"/>
    <x v="1"/>
    <s v="Laptop"/>
    <x v="2"/>
    <x v="1321"/>
    <n v="64820.87"/>
    <n v="170534.13"/>
    <x v="1323"/>
    <n v="62"/>
    <n v="90.35"/>
  </r>
  <r>
    <s v="M1124"/>
    <x v="1"/>
    <x v="1"/>
    <n v="9"/>
    <n v="136891"/>
    <n v="123113"/>
    <n v="89.94"/>
    <d v="2012-08-09T00:00:00"/>
    <x v="1"/>
    <x v="9"/>
    <x v="1"/>
    <s v="Chair"/>
    <x v="1"/>
    <x v="1322"/>
    <n v="35119.4"/>
    <n v="87993.600000000006"/>
    <x v="1324"/>
    <n v="78"/>
    <n v="85.02"/>
  </r>
  <r>
    <s v="M1125"/>
    <x v="1"/>
    <x v="1"/>
    <n v="10"/>
    <n v="480649"/>
    <n v="271669"/>
    <n v="56.52"/>
    <d v="2012-08-09T00:00:00"/>
    <x v="1"/>
    <x v="9"/>
    <x v="1"/>
    <s v="Cabinet"/>
    <x v="1"/>
    <x v="1323"/>
    <n v="68326.84"/>
    <n v="203342.16"/>
    <x v="1325"/>
    <n v="15"/>
    <n v="72.72"/>
  </r>
  <r>
    <s v="M1126"/>
    <x v="1"/>
    <x v="1"/>
    <n v="9"/>
    <n v="165041"/>
    <n v="96102"/>
    <n v="58.23"/>
    <d v="2012-08-09T00:00:00"/>
    <x v="1"/>
    <x v="9"/>
    <x v="1"/>
    <s v="Jacket"/>
    <x v="0"/>
    <x v="1324"/>
    <n v="26199.119999999999"/>
    <n v="69902.880000000005"/>
    <x v="1326"/>
    <n v="24"/>
    <n v="85.27"/>
  </r>
  <r>
    <s v="M1127"/>
    <x v="3"/>
    <x v="3"/>
    <n v="9"/>
    <n v="444214"/>
    <n v="400278"/>
    <n v="90.11"/>
    <d v="2012-08-09T00:00:00"/>
    <x v="1"/>
    <x v="9"/>
    <x v="1"/>
    <s v="Trousers"/>
    <x v="0"/>
    <x v="1325"/>
    <n v="104606.28"/>
    <n v="295671.71999999997"/>
    <x v="1327"/>
    <n v="22"/>
    <n v="71.55"/>
  </r>
  <r>
    <s v="M1128"/>
    <x v="0"/>
    <x v="0"/>
    <n v="10"/>
    <n v="471763"/>
    <n v="493608"/>
    <n v="104.63"/>
    <d v="2012-08-09T00:00:00"/>
    <x v="1"/>
    <x v="9"/>
    <x v="1"/>
    <s v="Jacket"/>
    <x v="0"/>
    <x v="1326"/>
    <n v="196094.23"/>
    <n v="297513.77"/>
    <x v="1328"/>
    <n v="52"/>
    <n v="87.56"/>
  </r>
  <r>
    <s v="M1129"/>
    <x v="3"/>
    <x v="3"/>
    <n v="12"/>
    <n v="244335"/>
    <n v="277992"/>
    <n v="113.77"/>
    <d v="2012-08-09T00:00:00"/>
    <x v="1"/>
    <x v="9"/>
    <x v="1"/>
    <s v="Mobile"/>
    <x v="2"/>
    <x v="1327"/>
    <n v="126651.16"/>
    <n v="151340.84"/>
    <x v="1329"/>
    <n v="38"/>
    <n v="90.81"/>
  </r>
  <r>
    <s v="M1130"/>
    <x v="3"/>
    <x v="3"/>
    <n v="14"/>
    <n v="252682"/>
    <n v="206730"/>
    <n v="81.81"/>
    <d v="2012-08-09T00:00:00"/>
    <x v="1"/>
    <x v="9"/>
    <x v="1"/>
    <s v="Jacket"/>
    <x v="0"/>
    <x v="1328"/>
    <n v="73888.31"/>
    <n v="132841.69"/>
    <x v="1330"/>
    <n v="47"/>
    <n v="65.41"/>
  </r>
  <r>
    <s v="M1131"/>
    <x v="2"/>
    <x v="2"/>
    <n v="5"/>
    <n v="418478"/>
    <n v="362505"/>
    <n v="86.62"/>
    <d v="2012-08-09T00:00:00"/>
    <x v="1"/>
    <x v="9"/>
    <x v="1"/>
    <s v="Oil"/>
    <x v="4"/>
    <x v="1329"/>
    <n v="112003.64"/>
    <n v="250501.36"/>
    <x v="1331"/>
    <n v="37"/>
    <n v="80.41"/>
  </r>
  <r>
    <s v="M1132"/>
    <x v="2"/>
    <x v="2"/>
    <n v="12"/>
    <n v="106326"/>
    <n v="87165"/>
    <n v="81.98"/>
    <d v="2012-08-09T00:00:00"/>
    <x v="1"/>
    <x v="9"/>
    <x v="1"/>
    <s v="Cabinet"/>
    <x v="1"/>
    <x v="1330"/>
    <n v="31109.86"/>
    <n v="56055.14"/>
    <x v="1332"/>
    <n v="54"/>
    <n v="82.53"/>
  </r>
  <r>
    <s v="M1133"/>
    <x v="3"/>
    <x v="3"/>
    <n v="11"/>
    <n v="296273"/>
    <n v="247220"/>
    <n v="83.44"/>
    <d v="2013-05-13T00:00:00"/>
    <x v="0"/>
    <x v="8"/>
    <x v="4"/>
    <s v="Wheat"/>
    <x v="4"/>
    <x v="1331"/>
    <n v="59027.56"/>
    <n v="188192.44"/>
    <x v="1333"/>
    <n v="71"/>
    <n v="91.4"/>
  </r>
  <r>
    <s v="M1134"/>
    <x v="0"/>
    <x v="0"/>
    <n v="13"/>
    <n v="133949"/>
    <n v="111848"/>
    <n v="83.5"/>
    <d v="2013-04-16T00:00:00"/>
    <x v="0"/>
    <x v="3"/>
    <x v="3"/>
    <s v="Jacket"/>
    <x v="0"/>
    <x v="1332"/>
    <n v="48997.39"/>
    <n v="62850.61"/>
    <x v="1334"/>
    <n v="87"/>
    <n v="87.23"/>
  </r>
  <r>
    <s v="M1135"/>
    <x v="0"/>
    <x v="0"/>
    <n v="13"/>
    <n v="203254"/>
    <n v="195081"/>
    <n v="95.98"/>
    <d v="2013-04-16T00:00:00"/>
    <x v="0"/>
    <x v="3"/>
    <x v="3"/>
    <s v="Sugar"/>
    <x v="4"/>
    <x v="1333"/>
    <n v="64216.3"/>
    <n v="130864.7"/>
    <x v="1335"/>
    <n v="11"/>
    <n v="89.4"/>
  </r>
  <r>
    <s v="M1136"/>
    <x v="2"/>
    <x v="2"/>
    <n v="14"/>
    <n v="206184"/>
    <n v="198397"/>
    <n v="96.22"/>
    <d v="2012-06-23T00:00:00"/>
    <x v="1"/>
    <x v="1"/>
    <x v="0"/>
    <s v="Headphones"/>
    <x v="2"/>
    <x v="1334"/>
    <n v="61915.62"/>
    <n v="136481.38"/>
    <x v="1336"/>
    <n v="74"/>
    <n v="62.35"/>
  </r>
  <r>
    <s v="M1137"/>
    <x v="0"/>
    <x v="0"/>
    <n v="15"/>
    <n v="129346"/>
    <n v="123214"/>
    <n v="95.26"/>
    <d v="2011-10-19T00:00:00"/>
    <x v="2"/>
    <x v="2"/>
    <x v="2"/>
    <s v="Notebook"/>
    <x v="3"/>
    <x v="1335"/>
    <n v="52562.15"/>
    <n v="70651.850000000006"/>
    <x v="1337"/>
    <n v="33"/>
    <n v="84.14"/>
  </r>
  <r>
    <s v="M1138"/>
    <x v="2"/>
    <x v="2"/>
    <n v="6"/>
    <n v="461568"/>
    <n v="469893"/>
    <n v="101.8"/>
    <d v="2012-03-24T00:00:00"/>
    <x v="1"/>
    <x v="10"/>
    <x v="0"/>
    <s v="Shirt"/>
    <x v="0"/>
    <x v="1336"/>
    <n v="96885.71"/>
    <n v="373007.29"/>
    <x v="1338"/>
    <n v="45"/>
    <n v="63.2"/>
  </r>
  <r>
    <s v="M1139"/>
    <x v="2"/>
    <x v="2"/>
    <n v="14"/>
    <n v="133380"/>
    <n v="84063"/>
    <n v="63.03"/>
    <d v="2014-05-09T00:00:00"/>
    <x v="3"/>
    <x v="8"/>
    <x v="5"/>
    <s v="Marker"/>
    <x v="3"/>
    <x v="1337"/>
    <n v="40496.550000000003"/>
    <n v="43566.45"/>
    <x v="1339"/>
    <n v="84"/>
    <n v="86.66"/>
  </r>
  <r>
    <s v="M1140"/>
    <x v="1"/>
    <x v="1"/>
    <n v="10"/>
    <n v="151521"/>
    <n v="146136"/>
    <n v="96.45"/>
    <d v="2014-10-17T00:00:00"/>
    <x v="3"/>
    <x v="2"/>
    <x v="5"/>
    <s v="Tablet"/>
    <x v="2"/>
    <x v="1338"/>
    <n v="38433.06"/>
    <n v="107702.94"/>
    <x v="1340"/>
    <n v="71"/>
    <n v="64.069999999999993"/>
  </r>
  <r>
    <s v="M1141"/>
    <x v="0"/>
    <x v="0"/>
    <n v="10"/>
    <n v="203492"/>
    <n v="127927"/>
    <n v="62.87"/>
    <d v="2014-11-20T00:00:00"/>
    <x v="3"/>
    <x v="0"/>
    <x v="1"/>
    <s v="Notebook"/>
    <x v="3"/>
    <x v="1339"/>
    <n v="41002.120000000003"/>
    <n v="86924.88"/>
    <x v="1341"/>
    <n v="11"/>
    <n v="80.36"/>
  </r>
  <r>
    <s v="M1142"/>
    <x v="0"/>
    <x v="0"/>
    <n v="14"/>
    <n v="332071"/>
    <n v="369824"/>
    <n v="111.37"/>
    <d v="2014-11-20T00:00:00"/>
    <x v="3"/>
    <x v="0"/>
    <x v="1"/>
    <s v="Dress"/>
    <x v="0"/>
    <x v="1340"/>
    <n v="74826.009999999995"/>
    <n v="294997.99"/>
    <x v="1342"/>
    <n v="62"/>
    <n v="81.05"/>
  </r>
  <r>
    <s v="M1143"/>
    <x v="1"/>
    <x v="1"/>
    <n v="13"/>
    <n v="192553"/>
    <n v="182426"/>
    <n v="94.74"/>
    <d v="2014-11-20T00:00:00"/>
    <x v="3"/>
    <x v="0"/>
    <x v="1"/>
    <s v="Stapler"/>
    <x v="3"/>
    <x v="1341"/>
    <n v="63071.95"/>
    <n v="119354.05"/>
    <x v="1343"/>
    <n v="48"/>
    <n v="69.25"/>
  </r>
  <r>
    <s v="M1144"/>
    <x v="2"/>
    <x v="2"/>
    <n v="8"/>
    <n v="244330"/>
    <n v="269297"/>
    <n v="110.22"/>
    <d v="2014-11-20T00:00:00"/>
    <x v="3"/>
    <x v="0"/>
    <x v="1"/>
    <s v="Marker"/>
    <x v="3"/>
    <x v="1342"/>
    <n v="84080.85"/>
    <n v="185216.15"/>
    <x v="1344"/>
    <n v="33"/>
    <n v="77.069999999999993"/>
  </r>
  <r>
    <s v="M1145"/>
    <x v="3"/>
    <x v="3"/>
    <n v="11"/>
    <n v="346680"/>
    <n v="303307"/>
    <n v="87.49"/>
    <d v="2013-05-09T00:00:00"/>
    <x v="0"/>
    <x v="8"/>
    <x v="1"/>
    <s v="Trousers"/>
    <x v="0"/>
    <x v="1343"/>
    <n v="145688.10999999999"/>
    <n v="157618.89000000001"/>
    <x v="1345"/>
    <n v="48"/>
    <n v="63.31"/>
  </r>
  <r>
    <s v="M1146"/>
    <x v="1"/>
    <x v="1"/>
    <n v="8"/>
    <n v="434434"/>
    <n v="499593"/>
    <n v="115"/>
    <d v="2013-12-12T00:00:00"/>
    <x v="0"/>
    <x v="4"/>
    <x v="1"/>
    <s v="Trousers"/>
    <x v="0"/>
    <x v="1344"/>
    <n v="133072.82"/>
    <n v="366520.18"/>
    <x v="1346"/>
    <n v="37"/>
    <n v="70.75"/>
  </r>
  <r>
    <s v="M1147"/>
    <x v="3"/>
    <x v="3"/>
    <n v="8"/>
    <n v="378082"/>
    <n v="436439"/>
    <n v="115.44"/>
    <d v="2014-12-01T00:00:00"/>
    <x v="3"/>
    <x v="4"/>
    <x v="4"/>
    <s v="Tablet"/>
    <x v="2"/>
    <x v="1345"/>
    <n v="96773.61"/>
    <n v="339665.39"/>
    <x v="1347"/>
    <n v="96"/>
    <n v="65.41"/>
  </r>
  <r>
    <s v="M1148"/>
    <x v="2"/>
    <x v="2"/>
    <n v="6"/>
    <n v="307743"/>
    <n v="359866"/>
    <n v="116.94"/>
    <d v="2013-04-20T00:00:00"/>
    <x v="0"/>
    <x v="3"/>
    <x v="0"/>
    <s v="Trousers"/>
    <x v="0"/>
    <x v="1346"/>
    <n v="114064.22"/>
    <n v="245801.78"/>
    <x v="1348"/>
    <n v="76"/>
    <n v="94.34"/>
  </r>
  <r>
    <s v="M1149"/>
    <x v="1"/>
    <x v="1"/>
    <n v="15"/>
    <n v="480878"/>
    <n v="381673"/>
    <n v="79.37"/>
    <d v="2013-04-20T00:00:00"/>
    <x v="0"/>
    <x v="3"/>
    <x v="0"/>
    <s v="Jacket"/>
    <x v="0"/>
    <x v="1347"/>
    <n v="136793.70000000001"/>
    <n v="244879.3"/>
    <x v="1349"/>
    <n v="48"/>
    <n v="72.98"/>
  </r>
  <r>
    <s v="M1150"/>
    <x v="3"/>
    <x v="3"/>
    <n v="8"/>
    <n v="481005"/>
    <n v="426065"/>
    <n v="88.58"/>
    <d v="2013-04-20T00:00:00"/>
    <x v="0"/>
    <x v="3"/>
    <x v="0"/>
    <s v="Cabinet"/>
    <x v="1"/>
    <x v="1348"/>
    <n v="173661.94"/>
    <n v="252403.06"/>
    <x v="1350"/>
    <n v="63"/>
    <n v="60.2"/>
  </r>
  <r>
    <s v="M1151"/>
    <x v="1"/>
    <x v="1"/>
    <n v="3"/>
    <n v="314322"/>
    <n v="249858"/>
    <n v="79.489999999999995"/>
    <d v="2013-04-20T00:00:00"/>
    <x v="0"/>
    <x v="3"/>
    <x v="0"/>
    <s v="Dress"/>
    <x v="0"/>
    <x v="1349"/>
    <n v="67433.03"/>
    <n v="182424.97"/>
    <x v="1351"/>
    <n v="100"/>
    <n v="67.08"/>
  </r>
  <r>
    <s v="M1152"/>
    <x v="3"/>
    <x v="3"/>
    <n v="7"/>
    <n v="295808"/>
    <n v="154111"/>
    <n v="52.1"/>
    <d v="2013-04-20T00:00:00"/>
    <x v="0"/>
    <x v="3"/>
    <x v="0"/>
    <s v="Cabinet"/>
    <x v="1"/>
    <x v="1350"/>
    <n v="40488.660000000003"/>
    <n v="113622.34"/>
    <x v="1352"/>
    <n v="81"/>
    <n v="85.87"/>
  </r>
  <r>
    <s v="M1153"/>
    <x v="2"/>
    <x v="2"/>
    <n v="12"/>
    <n v="363687"/>
    <n v="297213"/>
    <n v="81.72"/>
    <d v="2013-04-20T00:00:00"/>
    <x v="0"/>
    <x v="3"/>
    <x v="0"/>
    <s v="Chair"/>
    <x v="1"/>
    <x v="1351"/>
    <n v="141970.31"/>
    <n v="155242.69"/>
    <x v="1353"/>
    <n v="71"/>
    <n v="92.95"/>
  </r>
  <r>
    <s v="M1154"/>
    <x v="1"/>
    <x v="1"/>
    <n v="3"/>
    <n v="445725"/>
    <n v="427367"/>
    <n v="95.88"/>
    <d v="2011-05-26T00:00:00"/>
    <x v="2"/>
    <x v="8"/>
    <x v="1"/>
    <s v="Wheat"/>
    <x v="4"/>
    <x v="1352"/>
    <n v="177766.39"/>
    <n v="249600.61"/>
    <x v="1354"/>
    <n v="58"/>
    <n v="62.08"/>
  </r>
  <r>
    <s v="M1155"/>
    <x v="0"/>
    <x v="0"/>
    <n v="13"/>
    <n v="279669"/>
    <n v="212197"/>
    <n v="75.87"/>
    <d v="2011-05-26T00:00:00"/>
    <x v="2"/>
    <x v="8"/>
    <x v="1"/>
    <s v="Marker"/>
    <x v="3"/>
    <x v="1353"/>
    <n v="78207.899999999994"/>
    <n v="133989.1"/>
    <x v="1355"/>
    <n v="70"/>
    <n v="64.7"/>
  </r>
  <r>
    <s v="M1156"/>
    <x v="0"/>
    <x v="0"/>
    <n v="8"/>
    <n v="484014"/>
    <n v="458945"/>
    <n v="94.82"/>
    <d v="2011-05-26T00:00:00"/>
    <x v="2"/>
    <x v="8"/>
    <x v="1"/>
    <s v="Trousers"/>
    <x v="0"/>
    <x v="1354"/>
    <n v="148265.63"/>
    <n v="310679.37"/>
    <x v="1356"/>
    <n v="81"/>
    <n v="63.08"/>
  </r>
  <r>
    <s v="M1157"/>
    <x v="2"/>
    <x v="2"/>
    <n v="8"/>
    <n v="400277"/>
    <n v="336829"/>
    <n v="84.15"/>
    <d v="2014-12-22T00:00:00"/>
    <x v="3"/>
    <x v="4"/>
    <x v="4"/>
    <s v="Marker"/>
    <x v="3"/>
    <x v="1355"/>
    <n v="98734.33"/>
    <n v="238094.67"/>
    <x v="1357"/>
    <n v="18"/>
    <n v="90.48"/>
  </r>
  <r>
    <s v="M1158"/>
    <x v="3"/>
    <x v="3"/>
    <n v="8"/>
    <n v="333748"/>
    <n v="362767"/>
    <n v="108.69"/>
    <d v="2013-03-16T00:00:00"/>
    <x v="0"/>
    <x v="10"/>
    <x v="0"/>
    <s v="Trousers"/>
    <x v="0"/>
    <x v="1356"/>
    <n v="146419.97"/>
    <n v="216347.03"/>
    <x v="1358"/>
    <n v="56"/>
    <n v="71.66"/>
  </r>
  <r>
    <s v="M1159"/>
    <x v="3"/>
    <x v="3"/>
    <n v="7"/>
    <n v="416469"/>
    <n v="220365"/>
    <n v="52.91"/>
    <d v="2012-08-10T00:00:00"/>
    <x v="1"/>
    <x v="9"/>
    <x v="5"/>
    <s v="Shirt"/>
    <x v="0"/>
    <x v="1357"/>
    <n v="67724.320000000007"/>
    <n v="152640.68"/>
    <x v="1359"/>
    <n v="72"/>
    <n v="87.93"/>
  </r>
  <r>
    <s v="M1160"/>
    <x v="0"/>
    <x v="0"/>
    <n v="11"/>
    <n v="295808"/>
    <n v="152151"/>
    <n v="51.44"/>
    <d v="2012-08-10T00:00:00"/>
    <x v="1"/>
    <x v="9"/>
    <x v="5"/>
    <s v="Stapler"/>
    <x v="3"/>
    <x v="1358"/>
    <n v="30628.55"/>
    <n v="121522.45"/>
    <x v="1360"/>
    <n v="51"/>
    <n v="87.65"/>
  </r>
  <r>
    <s v="M1161"/>
    <x v="1"/>
    <x v="1"/>
    <n v="7"/>
    <n v="401368"/>
    <n v="375666"/>
    <n v="93.6"/>
    <d v="2012-08-10T00:00:00"/>
    <x v="1"/>
    <x v="9"/>
    <x v="5"/>
    <s v="Laptop"/>
    <x v="2"/>
    <x v="1359"/>
    <n v="124123.04"/>
    <n v="251542.96"/>
    <x v="1361"/>
    <n v="24"/>
    <n v="78.61"/>
  </r>
  <r>
    <s v="M1162"/>
    <x v="0"/>
    <x v="0"/>
    <n v="12"/>
    <n v="345601"/>
    <n v="332716"/>
    <n v="96.27"/>
    <d v="2013-09-11T00:00:00"/>
    <x v="0"/>
    <x v="5"/>
    <x v="2"/>
    <s v="Shirt"/>
    <x v="0"/>
    <x v="1360"/>
    <n v="89788.54"/>
    <n v="242927.46"/>
    <x v="1362"/>
    <n v="45"/>
    <n v="76.3"/>
  </r>
  <r>
    <s v="M1163"/>
    <x v="2"/>
    <x v="2"/>
    <n v="13"/>
    <n v="273240"/>
    <n v="155763"/>
    <n v="57.01"/>
    <d v="2013-09-11T00:00:00"/>
    <x v="0"/>
    <x v="5"/>
    <x v="2"/>
    <s v="Jacket"/>
    <x v="0"/>
    <x v="1361"/>
    <n v="56664.38"/>
    <n v="99098.62"/>
    <x v="1363"/>
    <n v="65"/>
    <n v="91.13"/>
  </r>
  <r>
    <s v="M1164"/>
    <x v="1"/>
    <x v="1"/>
    <n v="12"/>
    <n v="254043"/>
    <n v="128686"/>
    <n v="50.66"/>
    <d v="2014-07-09T00:00:00"/>
    <x v="3"/>
    <x v="7"/>
    <x v="2"/>
    <s v="Stapler"/>
    <x v="3"/>
    <x v="1362"/>
    <n v="63614.44"/>
    <n v="65071.56"/>
    <x v="1364"/>
    <n v="64"/>
    <n v="65.27"/>
  </r>
  <r>
    <s v="M1165"/>
    <x v="2"/>
    <x v="2"/>
    <n v="12"/>
    <n v="453652"/>
    <n v="398068"/>
    <n v="87.75"/>
    <d v="2014-07-09T00:00:00"/>
    <x v="3"/>
    <x v="7"/>
    <x v="2"/>
    <s v="Stapler"/>
    <x v="3"/>
    <x v="1363"/>
    <n v="120979.31"/>
    <n v="277088.69"/>
    <x v="1365"/>
    <n v="83"/>
    <n v="92.39"/>
  </r>
  <r>
    <s v="M1166"/>
    <x v="2"/>
    <x v="2"/>
    <n v="6"/>
    <n v="177743"/>
    <n v="115890"/>
    <n v="65.2"/>
    <d v="2014-07-09T00:00:00"/>
    <x v="3"/>
    <x v="7"/>
    <x v="2"/>
    <s v="Table"/>
    <x v="1"/>
    <x v="1364"/>
    <n v="54437.13"/>
    <n v="61452.87"/>
    <x v="1366"/>
    <n v="15"/>
    <n v="87.28"/>
  </r>
  <r>
    <s v="M1167"/>
    <x v="3"/>
    <x v="3"/>
    <n v="4"/>
    <n v="271683"/>
    <n v="218504"/>
    <n v="80.430000000000007"/>
    <d v="2014-07-09T00:00:00"/>
    <x v="3"/>
    <x v="7"/>
    <x v="2"/>
    <s v="Trousers"/>
    <x v="0"/>
    <x v="1365"/>
    <n v="96030.23"/>
    <n v="122473.77"/>
    <x v="1367"/>
    <n v="44"/>
    <n v="68.150000000000006"/>
  </r>
  <r>
    <s v="M1168"/>
    <x v="2"/>
    <x v="2"/>
    <n v="15"/>
    <n v="286302"/>
    <n v="150306"/>
    <n v="52.5"/>
    <d v="2012-12-19T00:00:00"/>
    <x v="1"/>
    <x v="4"/>
    <x v="2"/>
    <s v="Dress"/>
    <x v="0"/>
    <x v="1366"/>
    <n v="69601.740000000005"/>
    <n v="80704.259999999995"/>
    <x v="1368"/>
    <n v="13"/>
    <n v="75.540000000000006"/>
  </r>
  <r>
    <s v="M1169"/>
    <x v="2"/>
    <x v="2"/>
    <n v="9"/>
    <n v="125802"/>
    <n v="121465"/>
    <n v="96.55"/>
    <d v="2012-12-19T00:00:00"/>
    <x v="1"/>
    <x v="4"/>
    <x v="2"/>
    <s v="Sugar"/>
    <x v="4"/>
    <x v="1367"/>
    <n v="53494.239999999998"/>
    <n v="67970.759999999995"/>
    <x v="1369"/>
    <n v="85"/>
    <n v="88.51"/>
  </r>
  <r>
    <s v="M1170"/>
    <x v="0"/>
    <x v="0"/>
    <n v="5"/>
    <n v="365658"/>
    <n v="422240"/>
    <n v="115.47"/>
    <d v="2012-11-16T00:00:00"/>
    <x v="1"/>
    <x v="0"/>
    <x v="5"/>
    <s v="Pen"/>
    <x v="3"/>
    <x v="1368"/>
    <n v="190487.29"/>
    <n v="231752.71"/>
    <x v="1370"/>
    <n v="72"/>
    <n v="85.92"/>
  </r>
  <r>
    <s v="M1171"/>
    <x v="3"/>
    <x v="3"/>
    <n v="14"/>
    <n v="266136"/>
    <n v="241891"/>
    <n v="90.89"/>
    <d v="2012-09-24T00:00:00"/>
    <x v="1"/>
    <x v="5"/>
    <x v="4"/>
    <s v="Trousers"/>
    <x v="0"/>
    <x v="1369"/>
    <n v="49455.67"/>
    <n v="192435.33"/>
    <x v="1371"/>
    <n v="56"/>
    <n v="76.73"/>
  </r>
  <r>
    <s v="M1172"/>
    <x v="0"/>
    <x v="0"/>
    <n v="10"/>
    <n v="108464"/>
    <n v="55183"/>
    <n v="50.88"/>
    <d v="2014-06-22T00:00:00"/>
    <x v="3"/>
    <x v="1"/>
    <x v="6"/>
    <s v="Sugar"/>
    <x v="4"/>
    <x v="1370"/>
    <n v="20964.439999999999"/>
    <n v="34218.559999999998"/>
    <x v="1372"/>
    <n v="55"/>
    <n v="72.61"/>
  </r>
  <r>
    <s v="M1173"/>
    <x v="3"/>
    <x v="3"/>
    <n v="4"/>
    <n v="327619"/>
    <n v="386056"/>
    <n v="117.84"/>
    <d v="2014-06-22T00:00:00"/>
    <x v="3"/>
    <x v="1"/>
    <x v="6"/>
    <s v="Table"/>
    <x v="1"/>
    <x v="1371"/>
    <n v="77245.179999999993"/>
    <n v="308810.82"/>
    <x v="1373"/>
    <n v="92"/>
    <n v="88.36"/>
  </r>
  <r>
    <s v="M1174"/>
    <x v="1"/>
    <x v="1"/>
    <n v="3"/>
    <n v="244030"/>
    <n v="291716"/>
    <n v="119.54"/>
    <d v="2013-05-09T00:00:00"/>
    <x v="0"/>
    <x v="8"/>
    <x v="1"/>
    <s v="Chair"/>
    <x v="1"/>
    <x v="1372"/>
    <n v="133541.53"/>
    <n v="158174.47"/>
    <x v="1374"/>
    <n v="82"/>
    <n v="60.32"/>
  </r>
  <r>
    <s v="M1175"/>
    <x v="2"/>
    <x v="2"/>
    <n v="5"/>
    <n v="464416"/>
    <n v="478525"/>
    <n v="103.04"/>
    <d v="2013-05-09T00:00:00"/>
    <x v="0"/>
    <x v="8"/>
    <x v="1"/>
    <s v="Laptop"/>
    <x v="2"/>
    <x v="1373"/>
    <n v="153672.87"/>
    <n v="324852.13"/>
    <x v="1375"/>
    <n v="94"/>
    <n v="70.260000000000005"/>
  </r>
  <r>
    <s v="M1176"/>
    <x v="1"/>
    <x v="1"/>
    <n v="5"/>
    <n v="319802"/>
    <n v="205099"/>
    <n v="64.13"/>
    <d v="2013-05-09T00:00:00"/>
    <x v="0"/>
    <x v="8"/>
    <x v="1"/>
    <s v="Trousers"/>
    <x v="0"/>
    <x v="1374"/>
    <n v="56896.51"/>
    <n v="148202.49"/>
    <x v="1376"/>
    <n v="33"/>
    <n v="72.78"/>
  </r>
  <r>
    <s v="M1177"/>
    <x v="0"/>
    <x v="0"/>
    <n v="15"/>
    <n v="185130"/>
    <n v="96494"/>
    <n v="52.12"/>
    <d v="2013-05-09T00:00:00"/>
    <x v="0"/>
    <x v="8"/>
    <x v="1"/>
    <s v="Wheat"/>
    <x v="4"/>
    <x v="1375"/>
    <n v="39386.97"/>
    <n v="57107.03"/>
    <x v="1377"/>
    <n v="43"/>
    <n v="81.77"/>
  </r>
  <r>
    <s v="M1178"/>
    <x v="0"/>
    <x v="0"/>
    <n v="15"/>
    <n v="113542"/>
    <n v="100232"/>
    <n v="88.28"/>
    <d v="2013-05-09T00:00:00"/>
    <x v="0"/>
    <x v="8"/>
    <x v="1"/>
    <s v="Headphones"/>
    <x v="2"/>
    <x v="1376"/>
    <n v="49086.93"/>
    <n v="51145.07"/>
    <x v="1378"/>
    <n v="62"/>
    <n v="61.63"/>
  </r>
  <r>
    <s v="M1179"/>
    <x v="1"/>
    <x v="1"/>
    <n v="15"/>
    <n v="413790"/>
    <n v="482253"/>
    <n v="116.55"/>
    <d v="2011-11-26T00:00:00"/>
    <x v="2"/>
    <x v="0"/>
    <x v="0"/>
    <s v="Trousers"/>
    <x v="0"/>
    <x v="1377"/>
    <n v="226642.24"/>
    <n v="255610.76"/>
    <x v="1379"/>
    <n v="38"/>
    <n v="63.22"/>
  </r>
  <r>
    <s v="M1180"/>
    <x v="0"/>
    <x v="0"/>
    <n v="4"/>
    <n v="349398"/>
    <n v="296447"/>
    <n v="84.85"/>
    <d v="2011-11-26T00:00:00"/>
    <x v="2"/>
    <x v="0"/>
    <x v="0"/>
    <s v="Sugar"/>
    <x v="4"/>
    <x v="1378"/>
    <n v="136270.28"/>
    <n v="160176.72"/>
    <x v="1380"/>
    <n v="91"/>
    <n v="60.03"/>
  </r>
  <r>
    <s v="M1181"/>
    <x v="1"/>
    <x v="1"/>
    <n v="10"/>
    <n v="234669"/>
    <n v="150940"/>
    <n v="64.319999999999993"/>
    <d v="2011-11-26T00:00:00"/>
    <x v="2"/>
    <x v="0"/>
    <x v="0"/>
    <s v="Sofa"/>
    <x v="1"/>
    <x v="1379"/>
    <n v="32139.41"/>
    <n v="118800.59"/>
    <x v="1381"/>
    <n v="22"/>
    <n v="76.72"/>
  </r>
  <r>
    <s v="M1182"/>
    <x v="2"/>
    <x v="2"/>
    <n v="5"/>
    <n v="214982"/>
    <n v="242425"/>
    <n v="112.77"/>
    <d v="2013-05-27T00:00:00"/>
    <x v="0"/>
    <x v="8"/>
    <x v="4"/>
    <s v="Trousers"/>
    <x v="0"/>
    <x v="1380"/>
    <n v="104808.68"/>
    <n v="137616.32000000001"/>
    <x v="1382"/>
    <n v="22"/>
    <n v="85.1"/>
  </r>
  <r>
    <s v="M1183"/>
    <x v="3"/>
    <x v="3"/>
    <n v="12"/>
    <n v="155169"/>
    <n v="110323"/>
    <n v="71.099999999999994"/>
    <d v="2013-05-27T00:00:00"/>
    <x v="0"/>
    <x v="8"/>
    <x v="4"/>
    <s v="Jacket"/>
    <x v="0"/>
    <x v="1381"/>
    <n v="49050.93"/>
    <n v="61272.07"/>
    <x v="1383"/>
    <n v="52"/>
    <n v="84.87"/>
  </r>
  <r>
    <s v="M1184"/>
    <x v="1"/>
    <x v="1"/>
    <n v="13"/>
    <n v="409741"/>
    <n v="477456"/>
    <n v="116.53"/>
    <d v="2013-05-27T00:00:00"/>
    <x v="0"/>
    <x v="8"/>
    <x v="4"/>
    <s v="Marker"/>
    <x v="3"/>
    <x v="1382"/>
    <n v="129883.27"/>
    <n v="347572.73"/>
    <x v="1384"/>
    <n v="64"/>
    <n v="73.12"/>
  </r>
  <r>
    <s v="M1185"/>
    <x v="2"/>
    <x v="2"/>
    <n v="12"/>
    <n v="486091"/>
    <n v="260988"/>
    <n v="53.69"/>
    <d v="2013-05-27T00:00:00"/>
    <x v="0"/>
    <x v="8"/>
    <x v="4"/>
    <s v="Rice"/>
    <x v="4"/>
    <x v="1383"/>
    <n v="68311.399999999994"/>
    <n v="192676.6"/>
    <x v="1385"/>
    <n v="11"/>
    <n v="65"/>
  </r>
  <r>
    <s v="M1186"/>
    <x v="0"/>
    <x v="0"/>
    <n v="15"/>
    <n v="224691"/>
    <n v="154782"/>
    <n v="68.89"/>
    <d v="2011-11-29T00:00:00"/>
    <x v="2"/>
    <x v="0"/>
    <x v="3"/>
    <s v="Oil"/>
    <x v="4"/>
    <x v="1384"/>
    <n v="76847.13"/>
    <n v="77934.87"/>
    <x v="1386"/>
    <n v="54"/>
    <n v="66.569999999999993"/>
  </r>
  <r>
    <s v="M1187"/>
    <x v="1"/>
    <x v="1"/>
    <n v="10"/>
    <n v="212636"/>
    <n v="225119"/>
    <n v="105.87"/>
    <d v="2012-03-19T00:00:00"/>
    <x v="1"/>
    <x v="10"/>
    <x v="4"/>
    <s v="Marker"/>
    <x v="3"/>
    <x v="1385"/>
    <n v="75693.149999999994"/>
    <n v="149425.85"/>
    <x v="1387"/>
    <n v="45"/>
    <n v="82.94"/>
  </r>
  <r>
    <s v="M1188"/>
    <x v="3"/>
    <x v="3"/>
    <n v="8"/>
    <n v="197685"/>
    <n v="165763"/>
    <n v="83.85"/>
    <d v="2012-03-19T00:00:00"/>
    <x v="1"/>
    <x v="10"/>
    <x v="4"/>
    <s v="Cabinet"/>
    <x v="1"/>
    <x v="1386"/>
    <n v="44490.400000000001"/>
    <n v="121272.6"/>
    <x v="1388"/>
    <n v="22"/>
    <n v="83.38"/>
  </r>
  <r>
    <s v="M1189"/>
    <x v="3"/>
    <x v="3"/>
    <n v="15"/>
    <n v="372143"/>
    <n v="254979"/>
    <n v="68.52"/>
    <d v="2012-03-19T00:00:00"/>
    <x v="1"/>
    <x v="10"/>
    <x v="4"/>
    <s v="Tablet"/>
    <x v="2"/>
    <x v="1387"/>
    <n v="94863.83"/>
    <n v="160115.17000000001"/>
    <x v="1389"/>
    <n v="79"/>
    <n v="64.42"/>
  </r>
  <r>
    <s v="M1190"/>
    <x v="2"/>
    <x v="2"/>
    <n v="10"/>
    <n v="158267"/>
    <n v="94898"/>
    <n v="59.96"/>
    <d v="2012-11-01T00:00:00"/>
    <x v="1"/>
    <x v="0"/>
    <x v="1"/>
    <s v="Marker"/>
    <x v="3"/>
    <x v="1388"/>
    <n v="43853.34"/>
    <n v="51044.66"/>
    <x v="1390"/>
    <n v="67"/>
    <n v="75.27"/>
  </r>
  <r>
    <s v="M1191"/>
    <x v="0"/>
    <x v="0"/>
    <n v="11"/>
    <n v="195741"/>
    <n v="202087"/>
    <n v="103.24"/>
    <d v="2012-11-01T00:00:00"/>
    <x v="1"/>
    <x v="0"/>
    <x v="1"/>
    <s v="Notebook"/>
    <x v="3"/>
    <x v="1389"/>
    <n v="92452.27"/>
    <n v="109634.73"/>
    <x v="1391"/>
    <n v="12"/>
    <n v="66.95"/>
  </r>
  <r>
    <s v="M1192"/>
    <x v="3"/>
    <x v="3"/>
    <n v="11"/>
    <n v="415063"/>
    <n v="287102"/>
    <n v="69.17"/>
    <d v="2012-09-26T00:00:00"/>
    <x v="1"/>
    <x v="5"/>
    <x v="2"/>
    <s v="Pen"/>
    <x v="3"/>
    <x v="1390"/>
    <n v="74624.13"/>
    <n v="212477.87"/>
    <x v="1392"/>
    <n v="39"/>
    <n v="84.28"/>
  </r>
  <r>
    <s v="M1193"/>
    <x v="2"/>
    <x v="2"/>
    <n v="8"/>
    <n v="183230"/>
    <n v="104740"/>
    <n v="57.16"/>
    <d v="2012-09-26T00:00:00"/>
    <x v="1"/>
    <x v="5"/>
    <x v="2"/>
    <s v="Trousers"/>
    <x v="0"/>
    <x v="1391"/>
    <n v="25873.75"/>
    <n v="78866.25"/>
    <x v="1393"/>
    <n v="29"/>
    <n v="78.930000000000007"/>
  </r>
  <r>
    <s v="M1194"/>
    <x v="1"/>
    <x v="1"/>
    <n v="6"/>
    <n v="245972"/>
    <n v="135808"/>
    <n v="55.21"/>
    <d v="2011-08-29T00:00:00"/>
    <x v="2"/>
    <x v="9"/>
    <x v="4"/>
    <s v="Oil"/>
    <x v="4"/>
    <x v="1392"/>
    <n v="52023.74"/>
    <n v="83784.259999999995"/>
    <x v="1394"/>
    <n v="63"/>
    <n v="91.28"/>
  </r>
  <r>
    <s v="M1195"/>
    <x v="1"/>
    <x v="1"/>
    <n v="8"/>
    <n v="171366"/>
    <n v="180257"/>
    <n v="105.19"/>
    <d v="2011-08-29T00:00:00"/>
    <x v="2"/>
    <x v="9"/>
    <x v="4"/>
    <s v="Chair"/>
    <x v="1"/>
    <x v="1393"/>
    <n v="86079.72"/>
    <n v="94177.279999999999"/>
    <x v="1395"/>
    <n v="95"/>
    <n v="70.91"/>
  </r>
  <r>
    <s v="M1196"/>
    <x v="0"/>
    <x v="0"/>
    <n v="3"/>
    <n v="495926"/>
    <n v="463117"/>
    <n v="93.38"/>
    <d v="2014-11-19T00:00:00"/>
    <x v="3"/>
    <x v="0"/>
    <x v="2"/>
    <s v="Trousers"/>
    <x v="0"/>
    <x v="1394"/>
    <n v="164740.15"/>
    <n v="298376.84999999998"/>
    <x v="1396"/>
    <n v="41"/>
    <n v="73.69"/>
  </r>
  <r>
    <s v="M1197"/>
    <x v="2"/>
    <x v="2"/>
    <n v="13"/>
    <n v="319681"/>
    <n v="262338"/>
    <n v="82.06"/>
    <d v="2014-11-19T00:00:00"/>
    <x v="3"/>
    <x v="0"/>
    <x v="2"/>
    <s v="Notebook"/>
    <x v="3"/>
    <x v="1395"/>
    <n v="111605.93"/>
    <n v="150732.07"/>
    <x v="1397"/>
    <n v="38"/>
    <n v="93.72"/>
  </r>
  <r>
    <s v="M1198"/>
    <x v="3"/>
    <x v="3"/>
    <n v="5"/>
    <n v="310470"/>
    <n v="187602"/>
    <n v="60.43"/>
    <d v="2014-11-19T00:00:00"/>
    <x v="3"/>
    <x v="0"/>
    <x v="2"/>
    <s v="Notebook"/>
    <x v="3"/>
    <x v="1396"/>
    <n v="82216.7"/>
    <n v="105385.3"/>
    <x v="1398"/>
    <n v="45"/>
    <n v="86.62"/>
  </r>
  <r>
    <s v="M1199"/>
    <x v="0"/>
    <x v="0"/>
    <n v="13"/>
    <n v="161494"/>
    <n v="148985"/>
    <n v="92.25"/>
    <d v="2014-11-19T00:00:00"/>
    <x v="3"/>
    <x v="0"/>
    <x v="2"/>
    <s v="Chair"/>
    <x v="1"/>
    <x v="1397"/>
    <n v="40002.86"/>
    <n v="108982.14"/>
    <x v="1399"/>
    <n v="39"/>
    <n v="83.11"/>
  </r>
  <r>
    <s v="M1000"/>
    <x v="3"/>
    <x v="3"/>
    <n v="4"/>
    <n v="383775"/>
    <n v="430106"/>
    <n v="112.07"/>
    <d v="2014-11-19T00:00:00"/>
    <x v="3"/>
    <x v="0"/>
    <x v="2"/>
    <s v="Shirt"/>
    <x v="0"/>
    <x v="1398"/>
    <n v="101475.74"/>
    <n v="328630.26"/>
    <x v="1400"/>
    <n v="53"/>
    <n v="90.63"/>
  </r>
  <r>
    <s v="M1001"/>
    <x v="0"/>
    <x v="0"/>
    <n v="9"/>
    <n v="233930"/>
    <n v="146544"/>
    <n v="62.64"/>
    <d v="2011-05-12T00:00:00"/>
    <x v="2"/>
    <x v="8"/>
    <x v="1"/>
    <s v="Sugar"/>
    <x v="4"/>
    <x v="1399"/>
    <n v="47554.47"/>
    <n v="98989.53"/>
    <x v="1401"/>
    <n v="98"/>
    <n v="90.29"/>
  </r>
  <r>
    <s v="M1002"/>
    <x v="1"/>
    <x v="1"/>
    <n v="15"/>
    <n v="252623"/>
    <n v="185197"/>
    <n v="73.31"/>
    <d v="2014-01-21T00:00:00"/>
    <x v="3"/>
    <x v="6"/>
    <x v="3"/>
    <s v="Pen"/>
    <x v="3"/>
    <x v="1400"/>
    <n v="87677.47"/>
    <n v="97519.53"/>
    <x v="1402"/>
    <n v="86"/>
    <n v="90.28"/>
  </r>
  <r>
    <s v="M1003"/>
    <x v="2"/>
    <x v="2"/>
    <n v="13"/>
    <n v="359277"/>
    <n v="398976"/>
    <n v="111.05"/>
    <d v="2014-10-31T00:00:00"/>
    <x v="3"/>
    <x v="2"/>
    <x v="5"/>
    <s v="Sugar"/>
    <x v="4"/>
    <x v="1401"/>
    <n v="192707.1"/>
    <n v="206268.9"/>
    <x v="1403"/>
    <n v="45"/>
    <n v="89.48"/>
  </r>
  <r>
    <s v="M1004"/>
    <x v="3"/>
    <x v="3"/>
    <n v="7"/>
    <n v="435683"/>
    <n v="484086"/>
    <n v="111.11"/>
    <d v="2014-10-31T00:00:00"/>
    <x v="3"/>
    <x v="2"/>
    <x v="5"/>
    <s v="Cabinet"/>
    <x v="1"/>
    <x v="1402"/>
    <n v="145180.51999999999"/>
    <n v="338905.48"/>
    <x v="1404"/>
    <n v="55"/>
    <n v="62.91"/>
  </r>
  <r>
    <s v="M1005"/>
    <x v="0"/>
    <x v="0"/>
    <n v="14"/>
    <n v="354567"/>
    <n v="240916"/>
    <n v="67.95"/>
    <d v="2014-05-01T00:00:00"/>
    <x v="3"/>
    <x v="8"/>
    <x v="1"/>
    <s v="Stapler"/>
    <x v="3"/>
    <x v="1403"/>
    <n v="104457.22"/>
    <n v="136458.78"/>
    <x v="1405"/>
    <n v="44"/>
    <n v="63.64"/>
  </r>
  <r>
    <s v="M1006"/>
    <x v="1"/>
    <x v="1"/>
    <n v="11"/>
    <n v="418054"/>
    <n v="406066"/>
    <n v="97.13"/>
    <d v="2014-05-01T00:00:00"/>
    <x v="3"/>
    <x v="8"/>
    <x v="1"/>
    <s v="Stapler"/>
    <x v="3"/>
    <x v="1404"/>
    <n v="197904.24"/>
    <n v="208161.76"/>
    <x v="1406"/>
    <n v="92"/>
    <n v="93.39"/>
  </r>
  <r>
    <s v="M1007"/>
    <x v="0"/>
    <x v="0"/>
    <n v="4"/>
    <n v="225102"/>
    <n v="207106"/>
    <n v="92.01"/>
    <d v="2013-11-25T00:00:00"/>
    <x v="0"/>
    <x v="0"/>
    <x v="4"/>
    <s v="Stapler"/>
    <x v="3"/>
    <x v="1405"/>
    <n v="52897.97"/>
    <n v="154208.03"/>
    <x v="1407"/>
    <n v="15"/>
    <n v="72.16"/>
  </r>
  <r>
    <s v="M1008"/>
    <x v="1"/>
    <x v="1"/>
    <n v="10"/>
    <n v="400597"/>
    <n v="474377"/>
    <n v="118.42"/>
    <d v="2013-11-25T00:00:00"/>
    <x v="0"/>
    <x v="0"/>
    <x v="4"/>
    <s v="Headphones"/>
    <x v="2"/>
    <x v="1406"/>
    <n v="121465.08"/>
    <n v="352911.92"/>
    <x v="1408"/>
    <n v="65"/>
    <n v="83.42"/>
  </r>
  <r>
    <s v="M1009"/>
    <x v="0"/>
    <x v="0"/>
    <n v="6"/>
    <n v="397234"/>
    <n v="293375"/>
    <n v="73.849999999999994"/>
    <d v="2013-11-25T00:00:00"/>
    <x v="0"/>
    <x v="0"/>
    <x v="4"/>
    <s v="Tablet"/>
    <x v="2"/>
    <x v="1407"/>
    <n v="137991.5"/>
    <n v="155383.5"/>
    <x v="1409"/>
    <n v="13"/>
    <n v="85.52"/>
  </r>
  <r>
    <s v="M1010"/>
    <x v="3"/>
    <x v="3"/>
    <n v="8"/>
    <n v="458094"/>
    <n v="409428"/>
    <n v="89.38"/>
    <d v="2013-11-25T00:00:00"/>
    <x v="0"/>
    <x v="0"/>
    <x v="4"/>
    <s v="Table"/>
    <x v="1"/>
    <x v="1408"/>
    <n v="170735.68"/>
    <n v="238692.32"/>
    <x v="1410"/>
    <n v="51"/>
    <n v="76.040000000000006"/>
  </r>
  <r>
    <s v="M1011"/>
    <x v="3"/>
    <x v="3"/>
    <n v="15"/>
    <n v="184196"/>
    <n v="119541"/>
    <n v="64.900000000000006"/>
    <d v="2013-11-25T00:00:00"/>
    <x v="0"/>
    <x v="0"/>
    <x v="4"/>
    <s v="Marker"/>
    <x v="3"/>
    <x v="1409"/>
    <n v="33207.120000000003"/>
    <n v="86333.88"/>
    <x v="1411"/>
    <n v="32"/>
    <n v="89.57"/>
  </r>
  <r>
    <s v="M1012"/>
    <x v="0"/>
    <x v="0"/>
    <n v="8"/>
    <n v="284446"/>
    <n v="303809"/>
    <n v="106.81"/>
    <d v="2013-11-25T00:00:00"/>
    <x v="0"/>
    <x v="0"/>
    <x v="4"/>
    <s v="Notebook"/>
    <x v="3"/>
    <x v="1410"/>
    <n v="123054.72"/>
    <n v="180754.28"/>
    <x v="1412"/>
    <n v="21"/>
    <n v="82.38"/>
  </r>
  <r>
    <s v="M1013"/>
    <x v="3"/>
    <x v="3"/>
    <n v="12"/>
    <n v="360672"/>
    <n v="347970"/>
    <n v="96.48"/>
    <d v="2012-01-10T00:00:00"/>
    <x v="1"/>
    <x v="6"/>
    <x v="3"/>
    <s v="Dress"/>
    <x v="0"/>
    <x v="1411"/>
    <n v="152882.45000000001"/>
    <n v="195087.55"/>
    <x v="1413"/>
    <n v="72"/>
    <n v="72.27"/>
  </r>
  <r>
    <s v="M1014"/>
    <x v="1"/>
    <x v="1"/>
    <n v="8"/>
    <n v="495717"/>
    <n v="331333"/>
    <n v="66.84"/>
    <d v="2014-10-20T00:00:00"/>
    <x v="3"/>
    <x v="2"/>
    <x v="4"/>
    <s v="Jacket"/>
    <x v="0"/>
    <x v="1412"/>
    <n v="164083.32"/>
    <n v="167249.68"/>
    <x v="1414"/>
    <n v="49"/>
    <n v="91.81"/>
  </r>
  <r>
    <s v="M1015"/>
    <x v="3"/>
    <x v="3"/>
    <n v="15"/>
    <n v="393559"/>
    <n v="290054"/>
    <n v="73.7"/>
    <d v="2013-03-23T00:00:00"/>
    <x v="0"/>
    <x v="10"/>
    <x v="0"/>
    <s v="Rice"/>
    <x v="4"/>
    <x v="1413"/>
    <n v="127743.88"/>
    <n v="162310.12"/>
    <x v="1415"/>
    <n v="86"/>
    <n v="92.01"/>
  </r>
  <r>
    <s v="M1016"/>
    <x v="1"/>
    <x v="1"/>
    <n v="7"/>
    <n v="176423"/>
    <n v="182043"/>
    <n v="103.19"/>
    <d v="2014-07-04T00:00:00"/>
    <x v="3"/>
    <x v="7"/>
    <x v="5"/>
    <s v="Sofa"/>
    <x v="1"/>
    <x v="1414"/>
    <n v="69353.460000000006"/>
    <n v="112689.54"/>
    <x v="1416"/>
    <n v="23"/>
    <n v="89.58"/>
  </r>
  <r>
    <s v="M1017"/>
    <x v="3"/>
    <x v="3"/>
    <n v="12"/>
    <n v="398900"/>
    <n v="242552"/>
    <n v="60.81"/>
    <d v="2012-12-11T00:00:00"/>
    <x v="1"/>
    <x v="4"/>
    <x v="3"/>
    <s v="Table"/>
    <x v="1"/>
    <x v="1415"/>
    <n v="89074.6"/>
    <n v="153477.4"/>
    <x v="1417"/>
    <n v="80"/>
    <n v="65.430000000000007"/>
  </r>
  <r>
    <s v="M1018"/>
    <x v="3"/>
    <x v="3"/>
    <n v="3"/>
    <n v="359256"/>
    <n v="238471"/>
    <n v="66.38"/>
    <d v="2012-09-17T00:00:00"/>
    <x v="1"/>
    <x v="5"/>
    <x v="4"/>
    <s v="Trousers"/>
    <x v="0"/>
    <x v="1416"/>
    <n v="56627.14"/>
    <n v="181843.86"/>
    <x v="1418"/>
    <n v="37"/>
    <n v="65.09"/>
  </r>
  <r>
    <s v="M1019"/>
    <x v="3"/>
    <x v="3"/>
    <n v="6"/>
    <n v="110891"/>
    <n v="118788"/>
    <n v="107.12"/>
    <d v="2012-09-17T00:00:00"/>
    <x v="1"/>
    <x v="5"/>
    <x v="4"/>
    <s v="Sugar"/>
    <x v="4"/>
    <x v="1417"/>
    <n v="39568.67"/>
    <n v="79219.33"/>
    <x v="1419"/>
    <n v="34"/>
    <n v="74.430000000000007"/>
  </r>
  <r>
    <s v="M1020"/>
    <x v="1"/>
    <x v="1"/>
    <n v="13"/>
    <n v="401705"/>
    <n v="403805"/>
    <n v="100.52"/>
    <d v="2013-05-19T00:00:00"/>
    <x v="0"/>
    <x v="8"/>
    <x v="6"/>
    <s v="Sofa"/>
    <x v="1"/>
    <x v="1418"/>
    <n v="104574.26"/>
    <n v="299230.74"/>
    <x v="1420"/>
    <n v="57"/>
    <n v="72.760000000000005"/>
  </r>
  <r>
    <s v="M1021"/>
    <x v="2"/>
    <x v="2"/>
    <n v="8"/>
    <n v="383309"/>
    <n v="378863"/>
    <n v="98.84"/>
    <d v="2013-05-19T00:00:00"/>
    <x v="0"/>
    <x v="8"/>
    <x v="6"/>
    <s v="Mobile"/>
    <x v="2"/>
    <x v="1419"/>
    <n v="152871.69"/>
    <n v="225991.31"/>
    <x v="1421"/>
    <n v="99"/>
    <n v="68.64"/>
  </r>
  <r>
    <s v="M1022"/>
    <x v="2"/>
    <x v="2"/>
    <n v="4"/>
    <n v="366051"/>
    <n v="368715"/>
    <n v="100.73"/>
    <d v="2011-09-07T00:00:00"/>
    <x v="2"/>
    <x v="5"/>
    <x v="2"/>
    <s v="Oil"/>
    <x v="4"/>
    <x v="1420"/>
    <n v="172764.26"/>
    <n v="195950.74"/>
    <x v="1422"/>
    <n v="39"/>
    <n v="85.2"/>
  </r>
  <r>
    <s v="M1023"/>
    <x v="2"/>
    <x v="2"/>
    <n v="10"/>
    <n v="241103"/>
    <n v="271089"/>
    <n v="112.44"/>
    <d v="2011-09-07T00:00:00"/>
    <x v="2"/>
    <x v="5"/>
    <x v="2"/>
    <s v="Headphones"/>
    <x v="2"/>
    <x v="1421"/>
    <n v="85219.05"/>
    <n v="185869.95"/>
    <x v="1423"/>
    <n v="65"/>
    <n v="62.26"/>
  </r>
  <r>
    <s v="M1024"/>
    <x v="2"/>
    <x v="2"/>
    <n v="3"/>
    <n v="393579"/>
    <n v="431915"/>
    <n v="109.74"/>
    <d v="2011-09-07T00:00:00"/>
    <x v="2"/>
    <x v="5"/>
    <x v="2"/>
    <s v="Pen"/>
    <x v="3"/>
    <x v="1422"/>
    <n v="99879.27"/>
    <n v="332035.73"/>
    <x v="1424"/>
    <n v="100"/>
    <n v="65.180000000000007"/>
  </r>
  <r>
    <s v="M1025"/>
    <x v="3"/>
    <x v="3"/>
    <n v="4"/>
    <n v="476894"/>
    <n v="383197"/>
    <n v="80.349999999999994"/>
    <d v="2011-09-07T00:00:00"/>
    <x v="2"/>
    <x v="5"/>
    <x v="2"/>
    <s v="Marker"/>
    <x v="3"/>
    <x v="1423"/>
    <n v="82691.87"/>
    <n v="300505.13"/>
    <x v="1425"/>
    <n v="86"/>
    <n v="77.180000000000007"/>
  </r>
  <r>
    <s v="M1026"/>
    <x v="2"/>
    <x v="2"/>
    <n v="9"/>
    <n v="212828"/>
    <n v="224932"/>
    <n v="105.69"/>
    <d v="2013-09-30T00:00:00"/>
    <x v="0"/>
    <x v="5"/>
    <x v="4"/>
    <s v="Sofa"/>
    <x v="1"/>
    <x v="1424"/>
    <n v="90161.75"/>
    <n v="134770.25"/>
    <x v="1426"/>
    <n v="75"/>
    <n v="93.12"/>
  </r>
  <r>
    <s v="M1027"/>
    <x v="2"/>
    <x v="2"/>
    <n v="15"/>
    <n v="382912"/>
    <n v="356322"/>
    <n v="93.06"/>
    <d v="2013-11-08T00:00:00"/>
    <x v="0"/>
    <x v="0"/>
    <x v="5"/>
    <s v="Laptop"/>
    <x v="2"/>
    <x v="1425"/>
    <n v="102038.47"/>
    <n v="254283.53"/>
    <x v="1427"/>
    <n v="25"/>
    <n v="87.11"/>
  </r>
  <r>
    <s v="M1028"/>
    <x v="0"/>
    <x v="0"/>
    <n v="12"/>
    <n v="133359"/>
    <n v="136117"/>
    <n v="102.07"/>
    <d v="2014-04-25T00:00:00"/>
    <x v="3"/>
    <x v="3"/>
    <x v="5"/>
    <s v="Wheat"/>
    <x v="4"/>
    <x v="1426"/>
    <n v="38144.49"/>
    <n v="97972.51"/>
    <x v="1428"/>
    <n v="86"/>
    <n v="87.08"/>
  </r>
  <r>
    <s v="M1029"/>
    <x v="2"/>
    <x v="2"/>
    <n v="5"/>
    <n v="115459"/>
    <n v="122606"/>
    <n v="106.19"/>
    <d v="2014-04-25T00:00:00"/>
    <x v="3"/>
    <x v="3"/>
    <x v="5"/>
    <s v="Tablet"/>
    <x v="2"/>
    <x v="1427"/>
    <n v="58025.53"/>
    <n v="64580.47"/>
    <x v="1429"/>
    <n v="83"/>
    <n v="84.53"/>
  </r>
  <r>
    <s v="M1030"/>
    <x v="1"/>
    <x v="1"/>
    <n v="15"/>
    <n v="313686"/>
    <n v="256796"/>
    <n v="81.86"/>
    <d v="2014-04-25T00:00:00"/>
    <x v="3"/>
    <x v="3"/>
    <x v="5"/>
    <s v="Wheat"/>
    <x v="4"/>
    <x v="1428"/>
    <n v="63125.68"/>
    <n v="193670.32"/>
    <x v="1430"/>
    <n v="49"/>
    <n v="72.430000000000007"/>
  </r>
  <r>
    <s v="M1031"/>
    <x v="1"/>
    <x v="1"/>
    <n v="7"/>
    <n v="361977"/>
    <n v="204773"/>
    <n v="56.57"/>
    <d v="2014-12-11T00:00:00"/>
    <x v="3"/>
    <x v="4"/>
    <x v="1"/>
    <s v="Jacket"/>
    <x v="0"/>
    <x v="1429"/>
    <n v="77726.03"/>
    <n v="127046.97"/>
    <x v="1431"/>
    <n v="92"/>
    <n v="82.16"/>
  </r>
  <r>
    <s v="M1032"/>
    <x v="3"/>
    <x v="3"/>
    <n v="10"/>
    <n v="494167"/>
    <n v="296380"/>
    <n v="59.98"/>
    <d v="2014-12-11T00:00:00"/>
    <x v="3"/>
    <x v="4"/>
    <x v="1"/>
    <s v="Marker"/>
    <x v="3"/>
    <x v="1430"/>
    <n v="146376.09"/>
    <n v="150003.91"/>
    <x v="1432"/>
    <n v="81"/>
    <n v="62.07"/>
  </r>
  <r>
    <s v="M1033"/>
    <x v="3"/>
    <x v="3"/>
    <n v="4"/>
    <n v="188349"/>
    <n v="94627"/>
    <n v="50.24"/>
    <d v="2011-08-16T00:00:00"/>
    <x v="2"/>
    <x v="9"/>
    <x v="3"/>
    <s v="Pen"/>
    <x v="3"/>
    <x v="1431"/>
    <n v="47181.18"/>
    <n v="47445.82"/>
    <x v="1433"/>
    <n v="13"/>
    <n v="88"/>
  </r>
  <r>
    <s v="M1034"/>
    <x v="3"/>
    <x v="3"/>
    <n v="4"/>
    <n v="190383"/>
    <n v="144600"/>
    <n v="75.95"/>
    <d v="2014-12-10T00:00:00"/>
    <x v="3"/>
    <x v="4"/>
    <x v="2"/>
    <s v="Stapler"/>
    <x v="3"/>
    <x v="1432"/>
    <n v="64414.09"/>
    <n v="80185.91"/>
    <x v="1434"/>
    <n v="54"/>
    <n v="63.39"/>
  </r>
  <r>
    <s v="M1035"/>
    <x v="2"/>
    <x v="2"/>
    <n v="12"/>
    <n v="296171"/>
    <n v="298551"/>
    <n v="100.8"/>
    <d v="2014-12-10T00:00:00"/>
    <x v="3"/>
    <x v="4"/>
    <x v="2"/>
    <s v="Dress"/>
    <x v="0"/>
    <x v="1433"/>
    <n v="86009.48"/>
    <n v="212541.52"/>
    <x v="1435"/>
    <n v="32"/>
    <n v="77.760000000000005"/>
  </r>
  <r>
    <s v="M1036"/>
    <x v="1"/>
    <x v="1"/>
    <n v="3"/>
    <n v="426150"/>
    <n v="233403"/>
    <n v="54.77"/>
    <d v="2013-03-15T00:00:00"/>
    <x v="0"/>
    <x v="10"/>
    <x v="5"/>
    <s v="Pen"/>
    <x v="3"/>
    <x v="1434"/>
    <n v="60180.29"/>
    <n v="173222.71"/>
    <x v="1436"/>
    <n v="47"/>
    <n v="63.77"/>
  </r>
  <r>
    <s v="M1037"/>
    <x v="2"/>
    <x v="2"/>
    <n v="12"/>
    <n v="371837"/>
    <n v="229797"/>
    <n v="61.8"/>
    <d v="2013-06-27T00:00:00"/>
    <x v="0"/>
    <x v="1"/>
    <x v="1"/>
    <s v="Headphones"/>
    <x v="2"/>
    <x v="1435"/>
    <n v="101582.24"/>
    <n v="128214.76"/>
    <x v="1437"/>
    <n v="88"/>
    <n v="92.2"/>
  </r>
  <r>
    <s v="M1038"/>
    <x v="1"/>
    <x v="1"/>
    <n v="13"/>
    <n v="387299"/>
    <n v="397516"/>
    <n v="102.64"/>
    <d v="2012-09-25T00:00:00"/>
    <x v="1"/>
    <x v="5"/>
    <x v="3"/>
    <s v="Rice"/>
    <x v="4"/>
    <x v="1436"/>
    <n v="119011.71"/>
    <n v="278504.28999999998"/>
    <x v="1438"/>
    <n v="41"/>
    <n v="72.8"/>
  </r>
  <r>
    <s v="M1039"/>
    <x v="2"/>
    <x v="2"/>
    <n v="10"/>
    <n v="198744"/>
    <n v="205352"/>
    <n v="103.32"/>
    <d v="2012-09-25T00:00:00"/>
    <x v="1"/>
    <x v="5"/>
    <x v="3"/>
    <s v="Tablet"/>
    <x v="2"/>
    <x v="1437"/>
    <n v="99064.42"/>
    <n v="106287.58"/>
    <x v="1439"/>
    <n v="71"/>
    <n v="88.38"/>
  </r>
  <r>
    <s v="M1040"/>
    <x v="0"/>
    <x v="0"/>
    <n v="11"/>
    <n v="147685"/>
    <n v="160809"/>
    <n v="108.89"/>
    <d v="2012-09-25T00:00:00"/>
    <x v="1"/>
    <x v="5"/>
    <x v="3"/>
    <s v="Cabinet"/>
    <x v="1"/>
    <x v="1438"/>
    <n v="43888.47"/>
    <n v="116920.53"/>
    <x v="1440"/>
    <n v="46"/>
    <n v="71.209999999999994"/>
  </r>
  <r>
    <s v="M1041"/>
    <x v="1"/>
    <x v="1"/>
    <n v="15"/>
    <n v="203830"/>
    <n v="178712"/>
    <n v="87.68"/>
    <d v="2012-12-27T00:00:00"/>
    <x v="1"/>
    <x v="4"/>
    <x v="1"/>
    <s v="Sugar"/>
    <x v="4"/>
    <x v="1439"/>
    <n v="66026.64"/>
    <n v="112685.36"/>
    <x v="1441"/>
    <n v="13"/>
    <n v="77.19"/>
  </r>
  <r>
    <s v="M1042"/>
    <x v="3"/>
    <x v="3"/>
    <n v="11"/>
    <n v="353810"/>
    <n v="336724"/>
    <n v="95.17"/>
    <d v="2012-12-27T00:00:00"/>
    <x v="1"/>
    <x v="4"/>
    <x v="1"/>
    <s v="Oil"/>
    <x v="4"/>
    <x v="1440"/>
    <n v="118094.37"/>
    <n v="218629.63"/>
    <x v="1442"/>
    <n v="46"/>
    <n v="86.98"/>
  </r>
  <r>
    <s v="M1043"/>
    <x v="0"/>
    <x v="0"/>
    <n v="11"/>
    <n v="121827"/>
    <n v="85564"/>
    <n v="70.23"/>
    <d v="2011-06-03T00:00:00"/>
    <x v="2"/>
    <x v="1"/>
    <x v="5"/>
    <s v="Tablet"/>
    <x v="2"/>
    <x v="1441"/>
    <n v="19882.7"/>
    <n v="65681.3"/>
    <x v="1443"/>
    <n v="83"/>
    <n v="79"/>
  </r>
  <r>
    <s v="M1044"/>
    <x v="3"/>
    <x v="3"/>
    <n v="14"/>
    <n v="125142"/>
    <n v="132601"/>
    <n v="105.96"/>
    <d v="2012-07-13T00:00:00"/>
    <x v="1"/>
    <x v="7"/>
    <x v="5"/>
    <s v="Laptop"/>
    <x v="2"/>
    <x v="1442"/>
    <n v="27842.17"/>
    <n v="104758.83"/>
    <x v="1444"/>
    <n v="55"/>
    <n v="93.75"/>
  </r>
  <r>
    <s v="M1045"/>
    <x v="0"/>
    <x v="0"/>
    <n v="13"/>
    <n v="327438"/>
    <n v="357322"/>
    <n v="109.13"/>
    <d v="2012-07-13T00:00:00"/>
    <x v="1"/>
    <x v="7"/>
    <x v="5"/>
    <s v="Notebook"/>
    <x v="3"/>
    <x v="1443"/>
    <n v="124125.2"/>
    <n v="233196.79999999999"/>
    <x v="1445"/>
    <n v="15"/>
    <n v="91.87"/>
  </r>
  <r>
    <s v="M1046"/>
    <x v="0"/>
    <x v="0"/>
    <n v="10"/>
    <n v="197363"/>
    <n v="156763"/>
    <n v="79.430000000000007"/>
    <d v="2012-07-13T00:00:00"/>
    <x v="1"/>
    <x v="7"/>
    <x v="5"/>
    <s v="Chair"/>
    <x v="1"/>
    <x v="1444"/>
    <n v="44801.24"/>
    <n v="111961.76"/>
    <x v="1446"/>
    <n v="83"/>
    <n v="82.41"/>
  </r>
  <r>
    <s v="M1047"/>
    <x v="0"/>
    <x v="0"/>
    <n v="3"/>
    <n v="300009"/>
    <n v="204013"/>
    <n v="68"/>
    <d v="2011-02-03T00:00:00"/>
    <x v="2"/>
    <x v="11"/>
    <x v="1"/>
    <s v="Tablet"/>
    <x v="2"/>
    <x v="1445"/>
    <n v="101716.47"/>
    <n v="102296.53"/>
    <x v="1447"/>
    <n v="52"/>
    <n v="94.45"/>
  </r>
  <r>
    <s v="M1048"/>
    <x v="1"/>
    <x v="1"/>
    <n v="6"/>
    <n v="294921"/>
    <n v="252831"/>
    <n v="85.73"/>
    <d v="2013-03-09T00:00:00"/>
    <x v="0"/>
    <x v="10"/>
    <x v="0"/>
    <s v="Mobile"/>
    <x v="2"/>
    <x v="1446"/>
    <n v="115669.97"/>
    <n v="137161.03"/>
    <x v="1448"/>
    <n v="95"/>
    <n v="69.040000000000006"/>
  </r>
  <r>
    <s v="M1049"/>
    <x v="1"/>
    <x v="1"/>
    <n v="13"/>
    <n v="399127"/>
    <n v="361955"/>
    <n v="90.69"/>
    <d v="2012-11-22T00:00:00"/>
    <x v="1"/>
    <x v="0"/>
    <x v="1"/>
    <s v="Jacket"/>
    <x v="0"/>
    <x v="1447"/>
    <n v="136543.53"/>
    <n v="225411.47"/>
    <x v="1449"/>
    <n v="62"/>
    <n v="73.2"/>
  </r>
  <r>
    <s v="M1050"/>
    <x v="2"/>
    <x v="2"/>
    <n v="15"/>
    <n v="355966"/>
    <n v="244416"/>
    <n v="68.66"/>
    <d v="2014-10-31T00:00:00"/>
    <x v="3"/>
    <x v="2"/>
    <x v="5"/>
    <s v="Pen"/>
    <x v="3"/>
    <x v="1448"/>
    <n v="76267.289999999994"/>
    <n v="168148.71"/>
    <x v="1450"/>
    <n v="99"/>
    <n v="86.85"/>
  </r>
  <r>
    <s v="M1051"/>
    <x v="2"/>
    <x v="2"/>
    <n v="13"/>
    <n v="461496"/>
    <n v="347650"/>
    <n v="75.33"/>
    <d v="2014-10-31T00:00:00"/>
    <x v="3"/>
    <x v="2"/>
    <x v="5"/>
    <s v="Laptop"/>
    <x v="2"/>
    <x v="1449"/>
    <n v="161802.04"/>
    <n v="185847.96"/>
    <x v="1451"/>
    <n v="72"/>
    <n v="62.33"/>
  </r>
  <r>
    <s v="M1052"/>
    <x v="3"/>
    <x v="3"/>
    <n v="5"/>
    <n v="488021"/>
    <n v="378489"/>
    <n v="77.56"/>
    <d v="2014-10-31T00:00:00"/>
    <x v="3"/>
    <x v="2"/>
    <x v="5"/>
    <s v="Oil"/>
    <x v="4"/>
    <x v="1450"/>
    <n v="128353.94"/>
    <n v="250135.06"/>
    <x v="1452"/>
    <n v="82"/>
    <n v="69.150000000000006"/>
  </r>
  <r>
    <s v="M1053"/>
    <x v="0"/>
    <x v="0"/>
    <n v="9"/>
    <n v="205972"/>
    <n v="125662"/>
    <n v="61.01"/>
    <d v="2014-10-31T00:00:00"/>
    <x v="3"/>
    <x v="2"/>
    <x v="5"/>
    <s v="Stapler"/>
    <x v="3"/>
    <x v="1451"/>
    <n v="55261.57"/>
    <n v="70400.429999999993"/>
    <x v="1453"/>
    <n v="14"/>
    <n v="76.41"/>
  </r>
  <r>
    <s v="M1054"/>
    <x v="0"/>
    <x v="0"/>
    <n v="4"/>
    <n v="219875"/>
    <n v="119906"/>
    <n v="54.53"/>
    <d v="2014-10-31T00:00:00"/>
    <x v="3"/>
    <x v="2"/>
    <x v="5"/>
    <s v="Wheat"/>
    <x v="4"/>
    <x v="1452"/>
    <n v="56945.47"/>
    <n v="62960.53"/>
    <x v="1454"/>
    <n v="18"/>
    <n v="68.459999999999994"/>
  </r>
  <r>
    <s v="M1055"/>
    <x v="3"/>
    <x v="3"/>
    <n v="10"/>
    <n v="487106"/>
    <n v="318399"/>
    <n v="65.37"/>
    <d v="2014-10-31T00:00:00"/>
    <x v="3"/>
    <x v="2"/>
    <x v="5"/>
    <s v="Rice"/>
    <x v="4"/>
    <x v="1453"/>
    <n v="95881.71"/>
    <n v="222517.29"/>
    <x v="1455"/>
    <n v="34"/>
    <n v="86.9"/>
  </r>
  <r>
    <s v="M1056"/>
    <x v="3"/>
    <x v="3"/>
    <n v="3"/>
    <n v="398215"/>
    <n v="206557"/>
    <n v="51.87"/>
    <d v="2012-01-30T00:00:00"/>
    <x v="1"/>
    <x v="6"/>
    <x v="4"/>
    <s v="Jacket"/>
    <x v="0"/>
    <x v="1454"/>
    <n v="50018.55"/>
    <n v="156538.45000000001"/>
    <x v="1456"/>
    <n v="32"/>
    <n v="72.25"/>
  </r>
  <r>
    <s v="M1057"/>
    <x v="2"/>
    <x v="2"/>
    <n v="13"/>
    <n v="129584"/>
    <n v="116082"/>
    <n v="89.58"/>
    <d v="2014-09-09T00:00:00"/>
    <x v="3"/>
    <x v="5"/>
    <x v="3"/>
    <s v="Wheat"/>
    <x v="4"/>
    <x v="1455"/>
    <n v="25068.33"/>
    <n v="91013.67"/>
    <x v="1457"/>
    <n v="38"/>
    <n v="66.44"/>
  </r>
  <r>
    <s v="M1058"/>
    <x v="2"/>
    <x v="2"/>
    <n v="8"/>
    <n v="444987"/>
    <n v="452588"/>
    <n v="101.71"/>
    <d v="2014-10-08T00:00:00"/>
    <x v="3"/>
    <x v="2"/>
    <x v="2"/>
    <s v="Headphones"/>
    <x v="2"/>
    <x v="1456"/>
    <n v="216873.44"/>
    <n v="235714.56"/>
    <x v="1458"/>
    <n v="77"/>
    <n v="70.069999999999993"/>
  </r>
  <r>
    <s v="M1059"/>
    <x v="2"/>
    <x v="2"/>
    <n v="5"/>
    <n v="386850"/>
    <n v="359914"/>
    <n v="93.04"/>
    <d v="2013-05-01T00:00:00"/>
    <x v="0"/>
    <x v="8"/>
    <x v="2"/>
    <s v="Laptop"/>
    <x v="2"/>
    <x v="1457"/>
    <n v="106020.28"/>
    <n v="253893.72"/>
    <x v="1459"/>
    <n v="78"/>
    <n v="60.61"/>
  </r>
  <r>
    <s v="M1060"/>
    <x v="2"/>
    <x v="2"/>
    <n v="14"/>
    <n v="268640"/>
    <n v="231410"/>
    <n v="86.14"/>
    <d v="2013-05-20T00:00:00"/>
    <x v="0"/>
    <x v="8"/>
    <x v="4"/>
    <s v="Mobile"/>
    <x v="2"/>
    <x v="1458"/>
    <n v="53118.8"/>
    <n v="178291.20000000001"/>
    <x v="1460"/>
    <n v="10"/>
    <n v="73.34"/>
  </r>
  <r>
    <s v="M1061"/>
    <x v="0"/>
    <x v="0"/>
    <n v="9"/>
    <n v="397247"/>
    <n v="261349"/>
    <n v="65.790000000000006"/>
    <d v="2013-05-20T00:00:00"/>
    <x v="0"/>
    <x v="8"/>
    <x v="4"/>
    <s v="Shirt"/>
    <x v="0"/>
    <x v="1459"/>
    <n v="86482.57"/>
    <n v="174866.43"/>
    <x v="1461"/>
    <n v="93"/>
    <n v="88.84"/>
  </r>
  <r>
    <s v="M1062"/>
    <x v="1"/>
    <x v="1"/>
    <n v="12"/>
    <n v="438055"/>
    <n v="421430"/>
    <n v="96.2"/>
    <d v="2013-05-20T00:00:00"/>
    <x v="0"/>
    <x v="8"/>
    <x v="4"/>
    <s v="Cabinet"/>
    <x v="1"/>
    <x v="1460"/>
    <n v="153863.51999999999"/>
    <n v="267566.48"/>
    <x v="1462"/>
    <n v="97"/>
    <n v="77.17"/>
  </r>
  <r>
    <s v="M1063"/>
    <x v="3"/>
    <x v="3"/>
    <n v="8"/>
    <n v="433812"/>
    <n v="455448"/>
    <n v="104.99"/>
    <d v="2013-05-20T00:00:00"/>
    <x v="0"/>
    <x v="8"/>
    <x v="4"/>
    <s v="Wheat"/>
    <x v="4"/>
    <x v="1461"/>
    <n v="165661.49"/>
    <n v="289786.51"/>
    <x v="1463"/>
    <n v="38"/>
    <n v="65.05"/>
  </r>
  <r>
    <s v="M1064"/>
    <x v="2"/>
    <x v="2"/>
    <n v="9"/>
    <n v="234852"/>
    <n v="159452"/>
    <n v="67.89"/>
    <d v="2012-12-20T00:00:00"/>
    <x v="1"/>
    <x v="4"/>
    <x v="1"/>
    <s v="Chair"/>
    <x v="1"/>
    <x v="1462"/>
    <n v="59073.62"/>
    <n v="100378.38"/>
    <x v="1464"/>
    <n v="15"/>
    <n v="76.099999999999994"/>
  </r>
  <r>
    <s v="M1065"/>
    <x v="2"/>
    <x v="2"/>
    <n v="9"/>
    <n v="165548"/>
    <n v="192892"/>
    <n v="116.52"/>
    <d v="2012-12-20T00:00:00"/>
    <x v="1"/>
    <x v="4"/>
    <x v="1"/>
    <s v="Table"/>
    <x v="1"/>
    <x v="1463"/>
    <n v="41941.599999999999"/>
    <n v="150950.39999999999"/>
    <x v="1465"/>
    <n v="63"/>
    <n v="76.12"/>
  </r>
  <r>
    <s v="M1066"/>
    <x v="1"/>
    <x v="1"/>
    <n v="10"/>
    <n v="303655"/>
    <n v="273335"/>
    <n v="90.01"/>
    <d v="2012-12-20T00:00:00"/>
    <x v="1"/>
    <x v="4"/>
    <x v="1"/>
    <s v="Sofa"/>
    <x v="1"/>
    <x v="1464"/>
    <n v="109934.44"/>
    <n v="163400.56"/>
    <x v="1466"/>
    <n v="77"/>
    <n v="67.209999999999994"/>
  </r>
  <r>
    <s v="M1067"/>
    <x v="2"/>
    <x v="2"/>
    <n v="14"/>
    <n v="200120"/>
    <n v="151073"/>
    <n v="75.489999999999995"/>
    <d v="2012-12-19T00:00:00"/>
    <x v="1"/>
    <x v="4"/>
    <x v="2"/>
    <s v="Marker"/>
    <x v="3"/>
    <x v="1465"/>
    <n v="34730.730000000003"/>
    <n v="116342.27"/>
    <x v="1467"/>
    <n v="62"/>
    <n v="73.12"/>
  </r>
  <r>
    <s v="M1068"/>
    <x v="3"/>
    <x v="3"/>
    <n v="6"/>
    <n v="305955"/>
    <n v="190026"/>
    <n v="62.11"/>
    <d v="2012-12-19T00:00:00"/>
    <x v="1"/>
    <x v="4"/>
    <x v="2"/>
    <s v="Rice"/>
    <x v="4"/>
    <x v="1466"/>
    <n v="64067.53"/>
    <n v="125958.47"/>
    <x v="1468"/>
    <n v="89"/>
    <n v="74.42"/>
  </r>
  <r>
    <s v="M1069"/>
    <x v="2"/>
    <x v="2"/>
    <n v="6"/>
    <n v="277043"/>
    <n v="283144"/>
    <n v="102.2"/>
    <d v="2012-12-19T00:00:00"/>
    <x v="1"/>
    <x v="4"/>
    <x v="2"/>
    <s v="Dress"/>
    <x v="0"/>
    <x v="1467"/>
    <n v="61969.86"/>
    <n v="221174.14"/>
    <x v="1469"/>
    <n v="66"/>
    <n v="60.83"/>
  </r>
  <r>
    <s v="M1070"/>
    <x v="2"/>
    <x v="2"/>
    <n v="9"/>
    <n v="397477"/>
    <n v="289094"/>
    <n v="72.73"/>
    <d v="2014-04-30T00:00:00"/>
    <x v="3"/>
    <x v="3"/>
    <x v="2"/>
    <s v="Table"/>
    <x v="1"/>
    <x v="1468"/>
    <n v="88933.57"/>
    <n v="200160.43"/>
    <x v="1470"/>
    <n v="35"/>
    <n v="65.27"/>
  </r>
  <r>
    <s v="M1071"/>
    <x v="3"/>
    <x v="3"/>
    <n v="10"/>
    <n v="228816"/>
    <n v="148632"/>
    <n v="64.959999999999994"/>
    <d v="2013-02-07T00:00:00"/>
    <x v="0"/>
    <x v="11"/>
    <x v="1"/>
    <s v="Oil"/>
    <x v="4"/>
    <x v="1469"/>
    <n v="47100.38"/>
    <n v="101531.62"/>
    <x v="1471"/>
    <n v="77"/>
    <n v="85.74"/>
  </r>
  <r>
    <s v="M1072"/>
    <x v="0"/>
    <x v="0"/>
    <n v="13"/>
    <n v="150889"/>
    <n v="178592"/>
    <n v="118.36"/>
    <d v="2013-02-07T00:00:00"/>
    <x v="0"/>
    <x v="11"/>
    <x v="1"/>
    <s v="Laptop"/>
    <x v="2"/>
    <x v="1470"/>
    <n v="88145.9"/>
    <n v="90446.1"/>
    <x v="1472"/>
    <n v="16"/>
    <n v="71.599999999999994"/>
  </r>
  <r>
    <s v="M1073"/>
    <x v="0"/>
    <x v="0"/>
    <n v="8"/>
    <n v="287011"/>
    <n v="196722"/>
    <n v="68.540000000000006"/>
    <d v="2011-09-28T00:00:00"/>
    <x v="2"/>
    <x v="5"/>
    <x v="2"/>
    <s v="Trousers"/>
    <x v="0"/>
    <x v="1471"/>
    <n v="80209.75"/>
    <n v="116512.25"/>
    <x v="1473"/>
    <n v="89"/>
    <n v="91.82"/>
  </r>
  <r>
    <s v="M1074"/>
    <x v="1"/>
    <x v="1"/>
    <n v="10"/>
    <n v="277534"/>
    <n v="323212"/>
    <n v="116.46"/>
    <d v="2011-09-28T00:00:00"/>
    <x v="2"/>
    <x v="5"/>
    <x v="2"/>
    <s v="Jacket"/>
    <x v="0"/>
    <x v="1472"/>
    <n v="132202.71"/>
    <n v="191009.29"/>
    <x v="1474"/>
    <n v="30"/>
    <n v="91.53"/>
  </r>
  <r>
    <s v="M1075"/>
    <x v="2"/>
    <x v="2"/>
    <n v="5"/>
    <n v="317676"/>
    <n v="189886"/>
    <n v="59.77"/>
    <d v="2013-07-11T00:00:00"/>
    <x v="0"/>
    <x v="7"/>
    <x v="1"/>
    <s v="Stapler"/>
    <x v="3"/>
    <x v="1473"/>
    <n v="85926.43"/>
    <n v="103959.57"/>
    <x v="1475"/>
    <n v="70"/>
    <n v="84.5"/>
  </r>
  <r>
    <s v="M1076"/>
    <x v="3"/>
    <x v="3"/>
    <n v="14"/>
    <n v="230752"/>
    <n v="145092"/>
    <n v="62.88"/>
    <d v="2013-07-11T00:00:00"/>
    <x v="0"/>
    <x v="7"/>
    <x v="1"/>
    <s v="Dress"/>
    <x v="0"/>
    <x v="1474"/>
    <n v="68320.820000000007"/>
    <n v="76771.179999999993"/>
    <x v="1476"/>
    <n v="58"/>
    <n v="76.55"/>
  </r>
  <r>
    <s v="M1077"/>
    <x v="1"/>
    <x v="1"/>
    <n v="5"/>
    <n v="110461"/>
    <n v="132061"/>
    <n v="119.55"/>
    <d v="2014-07-30T00:00:00"/>
    <x v="3"/>
    <x v="7"/>
    <x v="2"/>
    <s v="Cabinet"/>
    <x v="1"/>
    <x v="1475"/>
    <n v="42858.1"/>
    <n v="89202.9"/>
    <x v="1477"/>
    <n v="12"/>
    <n v="93.96"/>
  </r>
  <r>
    <s v="M1078"/>
    <x v="3"/>
    <x v="3"/>
    <n v="8"/>
    <n v="144569"/>
    <n v="120776"/>
    <n v="83.54"/>
    <d v="2014-07-30T00:00:00"/>
    <x v="3"/>
    <x v="7"/>
    <x v="2"/>
    <s v="Mobile"/>
    <x v="2"/>
    <x v="1476"/>
    <n v="55498.62"/>
    <n v="65277.38"/>
    <x v="1478"/>
    <n v="60"/>
    <n v="92.09"/>
  </r>
  <r>
    <s v="M1079"/>
    <x v="0"/>
    <x v="0"/>
    <n v="15"/>
    <n v="450698"/>
    <n v="328702"/>
    <n v="72.930000000000007"/>
    <d v="2014-07-30T00:00:00"/>
    <x v="3"/>
    <x v="7"/>
    <x v="2"/>
    <s v="Sofa"/>
    <x v="1"/>
    <x v="1477"/>
    <n v="94198.61"/>
    <n v="234503.39"/>
    <x v="1479"/>
    <n v="20"/>
    <n v="72.41"/>
  </r>
  <r>
    <s v="M1080"/>
    <x v="1"/>
    <x v="1"/>
    <n v="3"/>
    <n v="426034"/>
    <n v="432032"/>
    <n v="101.41"/>
    <d v="2012-09-03T00:00:00"/>
    <x v="1"/>
    <x v="5"/>
    <x v="4"/>
    <s v="Jacket"/>
    <x v="0"/>
    <x v="1478"/>
    <n v="105685.46"/>
    <n v="326346.53999999998"/>
    <x v="1480"/>
    <n v="45"/>
    <n v="94.37"/>
  </r>
  <r>
    <s v="M1081"/>
    <x v="0"/>
    <x v="0"/>
    <n v="10"/>
    <n v="267021"/>
    <n v="177257"/>
    <n v="66.38"/>
    <d v="2012-09-03T00:00:00"/>
    <x v="1"/>
    <x v="5"/>
    <x v="4"/>
    <s v="Mobile"/>
    <x v="2"/>
    <x v="1479"/>
    <n v="51377.15"/>
    <n v="125879.85"/>
    <x v="1481"/>
    <n v="65"/>
    <n v="71.81"/>
  </r>
  <r>
    <s v="M1082"/>
    <x v="3"/>
    <x v="3"/>
    <n v="14"/>
    <n v="498335"/>
    <n v="593463"/>
    <n v="119.09"/>
    <d v="2012-09-03T00:00:00"/>
    <x v="1"/>
    <x v="5"/>
    <x v="4"/>
    <s v="Rice"/>
    <x v="4"/>
    <x v="1480"/>
    <n v="237458.99"/>
    <n v="356004.01"/>
    <x v="1482"/>
    <n v="89"/>
    <n v="60.37"/>
  </r>
  <r>
    <s v="M1083"/>
    <x v="0"/>
    <x v="0"/>
    <n v="7"/>
    <n v="299581"/>
    <n v="202125"/>
    <n v="67.47"/>
    <d v="2011-08-09T00:00:00"/>
    <x v="2"/>
    <x v="9"/>
    <x v="3"/>
    <s v="Sugar"/>
    <x v="4"/>
    <x v="1481"/>
    <n v="77511.070000000007"/>
    <n v="124613.93"/>
    <x v="1483"/>
    <n v="44"/>
    <n v="84.39"/>
  </r>
  <r>
    <s v="M1084"/>
    <x v="3"/>
    <x v="3"/>
    <n v="8"/>
    <n v="368741"/>
    <n v="408143"/>
    <n v="110.69"/>
    <d v="2014-10-31T00:00:00"/>
    <x v="3"/>
    <x v="2"/>
    <x v="5"/>
    <s v="Sugar"/>
    <x v="4"/>
    <x v="1482"/>
    <n v="117470.02"/>
    <n v="290672.98"/>
    <x v="1484"/>
    <n v="54"/>
    <n v="85.17"/>
  </r>
  <r>
    <s v="M1085"/>
    <x v="2"/>
    <x v="2"/>
    <n v="10"/>
    <n v="247661"/>
    <n v="193736"/>
    <n v="78.23"/>
    <d v="2014-10-31T00:00:00"/>
    <x v="3"/>
    <x v="2"/>
    <x v="5"/>
    <s v="Headphones"/>
    <x v="2"/>
    <x v="1483"/>
    <n v="43468"/>
    <n v="150268"/>
    <x v="1485"/>
    <n v="95"/>
    <n v="91.97"/>
  </r>
  <r>
    <s v="M1086"/>
    <x v="0"/>
    <x v="0"/>
    <n v="3"/>
    <n v="167384"/>
    <n v="189365"/>
    <n v="113.13"/>
    <d v="2014-10-31T00:00:00"/>
    <x v="3"/>
    <x v="2"/>
    <x v="5"/>
    <s v="Mobile"/>
    <x v="2"/>
    <x v="1484"/>
    <n v="90455.039999999994"/>
    <n v="98909.96"/>
    <x v="1486"/>
    <n v="29"/>
    <n v="80.02"/>
  </r>
  <r>
    <s v="M1087"/>
    <x v="2"/>
    <x v="2"/>
    <n v="15"/>
    <n v="145815"/>
    <n v="82791"/>
    <n v="56.78"/>
    <d v="2014-10-31T00:00:00"/>
    <x v="3"/>
    <x v="2"/>
    <x v="5"/>
    <s v="Laptop"/>
    <x v="2"/>
    <x v="1485"/>
    <n v="23102.74"/>
    <n v="59688.26"/>
    <x v="1487"/>
    <n v="89"/>
    <n v="62.46"/>
  </r>
  <r>
    <s v="M1088"/>
    <x v="1"/>
    <x v="1"/>
    <n v="13"/>
    <n v="273487"/>
    <n v="311052"/>
    <n v="113.74"/>
    <d v="2011-06-06T00:00:00"/>
    <x v="2"/>
    <x v="1"/>
    <x v="4"/>
    <s v="Laptop"/>
    <x v="2"/>
    <x v="1486"/>
    <n v="150284.79999999999"/>
    <n v="160767.20000000001"/>
    <x v="1488"/>
    <n v="20"/>
    <n v="66.5"/>
  </r>
  <r>
    <s v="M1089"/>
    <x v="0"/>
    <x v="0"/>
    <n v="3"/>
    <n v="327000"/>
    <n v="371011"/>
    <n v="113.46"/>
    <d v="2013-08-14T00:00:00"/>
    <x v="0"/>
    <x v="9"/>
    <x v="2"/>
    <s v="Trousers"/>
    <x v="0"/>
    <x v="1487"/>
    <n v="179940.49"/>
    <n v="191070.51"/>
    <x v="1489"/>
    <n v="51"/>
    <n v="81.89"/>
  </r>
  <r>
    <s v="M1090"/>
    <x v="2"/>
    <x v="2"/>
    <n v="10"/>
    <n v="203441"/>
    <n v="231560"/>
    <n v="113.82"/>
    <d v="2013-08-14T00:00:00"/>
    <x v="0"/>
    <x v="9"/>
    <x v="2"/>
    <s v="Notebook"/>
    <x v="3"/>
    <x v="1488"/>
    <n v="83184.89"/>
    <n v="148375.10999999999"/>
    <x v="1490"/>
    <n v="85"/>
    <n v="90.28"/>
  </r>
  <r>
    <s v="M1091"/>
    <x v="0"/>
    <x v="0"/>
    <n v="10"/>
    <n v="196955"/>
    <n v="231537"/>
    <n v="117.56"/>
    <d v="2011-04-25T00:00:00"/>
    <x v="2"/>
    <x v="3"/>
    <x v="4"/>
    <s v="Laptop"/>
    <x v="2"/>
    <x v="1489"/>
    <n v="103553.7"/>
    <n v="127983.3"/>
    <x v="1491"/>
    <n v="28"/>
    <n v="90.74"/>
  </r>
  <r>
    <s v="M1092"/>
    <x v="2"/>
    <x v="2"/>
    <n v="14"/>
    <n v="165017"/>
    <n v="174634"/>
    <n v="105.83"/>
    <d v="2011-04-25T00:00:00"/>
    <x v="2"/>
    <x v="3"/>
    <x v="4"/>
    <s v="Mobile"/>
    <x v="2"/>
    <x v="1490"/>
    <n v="77517.52"/>
    <n v="97116.479999999996"/>
    <x v="1492"/>
    <n v="39"/>
    <n v="65.680000000000007"/>
  </r>
  <r>
    <s v="M1093"/>
    <x v="3"/>
    <x v="3"/>
    <n v="12"/>
    <n v="316154"/>
    <n v="290893"/>
    <n v="92.01"/>
    <d v="2012-11-22T00:00:00"/>
    <x v="1"/>
    <x v="0"/>
    <x v="1"/>
    <s v="Table"/>
    <x v="1"/>
    <x v="1491"/>
    <n v="108224.71"/>
    <n v="182668.29"/>
    <x v="1493"/>
    <n v="40"/>
    <n v="78.569999999999993"/>
  </r>
  <r>
    <s v="M1094"/>
    <x v="3"/>
    <x v="3"/>
    <n v="7"/>
    <n v="495468"/>
    <n v="332282"/>
    <n v="67.06"/>
    <d v="2014-10-15T00:00:00"/>
    <x v="3"/>
    <x v="2"/>
    <x v="2"/>
    <s v="Laptop"/>
    <x v="2"/>
    <x v="1492"/>
    <n v="159882.5"/>
    <n v="172399.5"/>
    <x v="1494"/>
    <n v="17"/>
    <n v="81.69"/>
  </r>
  <r>
    <s v="M1095"/>
    <x v="1"/>
    <x v="1"/>
    <n v="4"/>
    <n v="453388"/>
    <n v="460490"/>
    <n v="101.57"/>
    <d v="2014-12-03T00:00:00"/>
    <x v="3"/>
    <x v="4"/>
    <x v="2"/>
    <s v="Laptop"/>
    <x v="2"/>
    <x v="1493"/>
    <n v="186259.26"/>
    <n v="274230.74"/>
    <x v="1495"/>
    <n v="56"/>
    <n v="84.43"/>
  </r>
  <r>
    <s v="M1096"/>
    <x v="0"/>
    <x v="0"/>
    <n v="12"/>
    <n v="237592"/>
    <n v="202436"/>
    <n v="85.2"/>
    <d v="2014-12-03T00:00:00"/>
    <x v="3"/>
    <x v="4"/>
    <x v="2"/>
    <s v="Oil"/>
    <x v="4"/>
    <x v="1494"/>
    <n v="56144.05"/>
    <n v="146291.95000000001"/>
    <x v="1496"/>
    <n v="73"/>
    <n v="70.510000000000005"/>
  </r>
  <r>
    <s v="M1097"/>
    <x v="1"/>
    <x v="1"/>
    <n v="8"/>
    <n v="386217"/>
    <n v="292872"/>
    <n v="75.83"/>
    <d v="2014-12-03T00:00:00"/>
    <x v="3"/>
    <x v="4"/>
    <x v="2"/>
    <s v="Trousers"/>
    <x v="0"/>
    <x v="1495"/>
    <n v="142684.35999999999"/>
    <n v="150187.64000000001"/>
    <x v="1497"/>
    <n v="69"/>
    <n v="90.8"/>
  </r>
  <r>
    <s v="M1098"/>
    <x v="3"/>
    <x v="3"/>
    <n v="15"/>
    <n v="311414"/>
    <n v="277243"/>
    <n v="89.03"/>
    <d v="2012-12-08T00:00:00"/>
    <x v="1"/>
    <x v="4"/>
    <x v="0"/>
    <s v="Sugar"/>
    <x v="4"/>
    <x v="1496"/>
    <n v="125922.26"/>
    <n v="151320.74"/>
    <x v="1498"/>
    <n v="59"/>
    <n v="74.69"/>
  </r>
  <r>
    <s v="M1099"/>
    <x v="0"/>
    <x v="0"/>
    <n v="5"/>
    <n v="266054"/>
    <n v="233023"/>
    <n v="87.58"/>
    <d v="2012-12-08T00:00:00"/>
    <x v="1"/>
    <x v="4"/>
    <x v="0"/>
    <s v="Dress"/>
    <x v="0"/>
    <x v="1497"/>
    <n v="90945.84"/>
    <n v="142077.16"/>
    <x v="1499"/>
    <n v="94"/>
    <n v="91.69"/>
  </r>
  <r>
    <s v="M1100"/>
    <x v="2"/>
    <x v="2"/>
    <n v="12"/>
    <n v="196421"/>
    <n v="155093"/>
    <n v="78.959999999999994"/>
    <d v="2012-07-13T00:00:00"/>
    <x v="1"/>
    <x v="7"/>
    <x v="5"/>
    <s v="Laptop"/>
    <x v="2"/>
    <x v="1498"/>
    <n v="59340.52"/>
    <n v="95752.48"/>
    <x v="1500"/>
    <n v="53"/>
    <n v="66.92"/>
  </r>
  <r>
    <s v="M1101"/>
    <x v="1"/>
    <x v="1"/>
    <n v="9"/>
    <n v="183003"/>
    <n v="131284"/>
    <n v="71.739999999999995"/>
    <d v="2011-05-11T00:00:00"/>
    <x v="2"/>
    <x v="8"/>
    <x v="2"/>
    <s v="Marker"/>
    <x v="3"/>
    <x v="1499"/>
    <n v="56672.44"/>
    <n v="74611.56"/>
    <x v="1501"/>
    <n v="73"/>
    <n v="75.150000000000006"/>
  </r>
  <r>
    <s v="M1102"/>
    <x v="2"/>
    <x v="2"/>
    <n v="10"/>
    <n v="449065"/>
    <n v="255863"/>
    <n v="56.98"/>
    <d v="2011-01-06T00:00:00"/>
    <x v="2"/>
    <x v="6"/>
    <x v="1"/>
    <s v="Chair"/>
    <x v="1"/>
    <x v="1500"/>
    <n v="122795.86"/>
    <n v="133067.14000000001"/>
    <x v="1502"/>
    <n v="71"/>
    <n v="81.27"/>
  </r>
  <r>
    <s v="M1103"/>
    <x v="2"/>
    <x v="2"/>
    <n v="6"/>
    <n v="371981"/>
    <n v="433280"/>
    <n v="116.48"/>
    <d v="2012-09-05T00:00:00"/>
    <x v="1"/>
    <x v="5"/>
    <x v="2"/>
    <s v="Wheat"/>
    <x v="4"/>
    <x v="1501"/>
    <n v="162521.76"/>
    <n v="270758.24"/>
    <x v="1503"/>
    <n v="49"/>
    <n v="82.1"/>
  </r>
  <r>
    <s v="M1104"/>
    <x v="3"/>
    <x v="3"/>
    <n v="13"/>
    <n v="262850"/>
    <n v="310746"/>
    <n v="118.22"/>
    <d v="2012-09-05T00:00:00"/>
    <x v="1"/>
    <x v="5"/>
    <x v="2"/>
    <s v="Stapler"/>
    <x v="3"/>
    <x v="1502"/>
    <n v="98354.83"/>
    <n v="212391.17"/>
    <x v="1504"/>
    <n v="77"/>
    <n v="69.87"/>
  </r>
  <r>
    <s v="M1105"/>
    <x v="3"/>
    <x v="3"/>
    <n v="15"/>
    <n v="460979"/>
    <n v="297667"/>
    <n v="64.569999999999993"/>
    <d v="2012-09-05T00:00:00"/>
    <x v="1"/>
    <x v="5"/>
    <x v="2"/>
    <s v="Cabinet"/>
    <x v="1"/>
    <x v="1503"/>
    <n v="143196.43"/>
    <n v="154470.57"/>
    <x v="1505"/>
    <n v="63"/>
    <n v="68.61"/>
  </r>
  <r>
    <s v="M1106"/>
    <x v="3"/>
    <x v="3"/>
    <n v="14"/>
    <n v="222388"/>
    <n v="193123"/>
    <n v="86.84"/>
    <d v="2013-08-05T00:00:00"/>
    <x v="0"/>
    <x v="9"/>
    <x v="4"/>
    <s v="Oil"/>
    <x v="4"/>
    <x v="1504"/>
    <n v="64406.77"/>
    <n v="128716.23"/>
    <x v="1506"/>
    <n v="52"/>
    <n v="84.44"/>
  </r>
  <r>
    <s v="M1107"/>
    <x v="2"/>
    <x v="2"/>
    <n v="8"/>
    <n v="431707"/>
    <n v="515889"/>
    <n v="119.5"/>
    <d v="2013-08-05T00:00:00"/>
    <x v="0"/>
    <x v="9"/>
    <x v="4"/>
    <s v="Trousers"/>
    <x v="0"/>
    <x v="1505"/>
    <n v="132069.35"/>
    <n v="383819.65"/>
    <x v="1507"/>
    <n v="82"/>
    <n v="76.44"/>
  </r>
  <r>
    <s v="M1108"/>
    <x v="0"/>
    <x v="0"/>
    <n v="8"/>
    <n v="367890"/>
    <n v="414822"/>
    <n v="112.76"/>
    <d v="2013-08-05T00:00:00"/>
    <x v="0"/>
    <x v="9"/>
    <x v="4"/>
    <s v="Headphones"/>
    <x v="2"/>
    <x v="1506"/>
    <n v="114052.12"/>
    <n v="300769.88"/>
    <x v="1508"/>
    <n v="20"/>
    <n v="78.52"/>
  </r>
  <r>
    <s v="M1109"/>
    <x v="1"/>
    <x v="1"/>
    <n v="12"/>
    <n v="481590"/>
    <n v="380259"/>
    <n v="78.959999999999994"/>
    <d v="2013-08-05T00:00:00"/>
    <x v="0"/>
    <x v="9"/>
    <x v="4"/>
    <s v="Headphones"/>
    <x v="2"/>
    <x v="1507"/>
    <n v="145687.51"/>
    <n v="234571.49"/>
    <x v="1509"/>
    <n v="45"/>
    <n v="84.92"/>
  </r>
  <r>
    <s v="M1110"/>
    <x v="3"/>
    <x v="3"/>
    <n v="15"/>
    <n v="130944"/>
    <n v="127566"/>
    <n v="97.42"/>
    <d v="2011-03-22T00:00:00"/>
    <x v="2"/>
    <x v="10"/>
    <x v="3"/>
    <s v="Trousers"/>
    <x v="0"/>
    <x v="1508"/>
    <n v="39555.54"/>
    <n v="88010.46"/>
    <x v="1510"/>
    <n v="89"/>
    <n v="76.89"/>
  </r>
  <r>
    <s v="M1111"/>
    <x v="2"/>
    <x v="2"/>
    <n v="15"/>
    <n v="243003"/>
    <n v="205396"/>
    <n v="84.52"/>
    <d v="2011-03-22T00:00:00"/>
    <x v="2"/>
    <x v="10"/>
    <x v="3"/>
    <s v="Oil"/>
    <x v="4"/>
    <x v="1509"/>
    <n v="65432.74"/>
    <n v="139963.26"/>
    <x v="1511"/>
    <n v="92"/>
    <n v="66.59"/>
  </r>
  <r>
    <s v="M1112"/>
    <x v="0"/>
    <x v="0"/>
    <n v="7"/>
    <n v="484523"/>
    <n v="274013"/>
    <n v="56.55"/>
    <d v="2014-03-03T00:00:00"/>
    <x v="3"/>
    <x v="10"/>
    <x v="4"/>
    <s v="Jacket"/>
    <x v="0"/>
    <x v="1510"/>
    <n v="116601.32"/>
    <n v="157411.68"/>
    <x v="1512"/>
    <n v="99"/>
    <n v="88.65"/>
  </r>
  <r>
    <s v="M1113"/>
    <x v="0"/>
    <x v="0"/>
    <n v="7"/>
    <n v="236832"/>
    <n v="171956"/>
    <n v="72.61"/>
    <d v="2014-03-03T00:00:00"/>
    <x v="3"/>
    <x v="10"/>
    <x v="4"/>
    <s v="Jacket"/>
    <x v="0"/>
    <x v="1511"/>
    <n v="84673.7"/>
    <n v="87282.3"/>
    <x v="1513"/>
    <n v="63"/>
    <n v="62.75"/>
  </r>
  <r>
    <s v="M1114"/>
    <x v="1"/>
    <x v="1"/>
    <n v="15"/>
    <n v="177392"/>
    <n v="147243"/>
    <n v="83"/>
    <d v="2013-11-28T00:00:00"/>
    <x v="0"/>
    <x v="0"/>
    <x v="1"/>
    <s v="Wheat"/>
    <x v="4"/>
    <x v="1512"/>
    <n v="47389.64"/>
    <n v="99853.36"/>
    <x v="1514"/>
    <n v="23"/>
    <n v="92.79"/>
  </r>
  <r>
    <s v="M1115"/>
    <x v="1"/>
    <x v="1"/>
    <n v="7"/>
    <n v="203694"/>
    <n v="220685"/>
    <n v="108.34"/>
    <d v="2013-11-28T00:00:00"/>
    <x v="0"/>
    <x v="0"/>
    <x v="1"/>
    <s v="Table"/>
    <x v="1"/>
    <x v="1513"/>
    <n v="71514.28"/>
    <n v="149170.72"/>
    <x v="1515"/>
    <n v="12"/>
    <n v="64.34"/>
  </r>
  <r>
    <s v="M1116"/>
    <x v="3"/>
    <x v="3"/>
    <n v="11"/>
    <n v="350138"/>
    <n v="271753"/>
    <n v="77.61"/>
    <d v="2011-04-28T00:00:00"/>
    <x v="2"/>
    <x v="3"/>
    <x v="1"/>
    <s v="Jacket"/>
    <x v="0"/>
    <x v="1514"/>
    <n v="68062.899999999994"/>
    <n v="203690.1"/>
    <x v="1516"/>
    <n v="13"/>
    <n v="82.01"/>
  </r>
  <r>
    <s v="M1117"/>
    <x v="3"/>
    <x v="3"/>
    <n v="9"/>
    <n v="193322"/>
    <n v="182279"/>
    <n v="94.29"/>
    <d v="2011-04-28T00:00:00"/>
    <x v="2"/>
    <x v="3"/>
    <x v="1"/>
    <s v="Pen"/>
    <x v="3"/>
    <x v="1515"/>
    <n v="55943.92"/>
    <n v="126335.08"/>
    <x v="1517"/>
    <n v="82"/>
    <n v="61.38"/>
  </r>
  <r>
    <s v="M1118"/>
    <x v="0"/>
    <x v="0"/>
    <n v="14"/>
    <n v="476056"/>
    <n v="307164"/>
    <n v="64.52"/>
    <d v="2011-04-28T00:00:00"/>
    <x v="2"/>
    <x v="3"/>
    <x v="1"/>
    <s v="Rice"/>
    <x v="4"/>
    <x v="1516"/>
    <n v="68164.42"/>
    <n v="238999.58"/>
    <x v="1518"/>
    <n v="23"/>
    <n v="78.3"/>
  </r>
  <r>
    <s v="M1119"/>
    <x v="2"/>
    <x v="2"/>
    <n v="4"/>
    <n v="495658"/>
    <n v="436738"/>
    <n v="88.11"/>
    <d v="2011-04-28T00:00:00"/>
    <x v="2"/>
    <x v="3"/>
    <x v="1"/>
    <s v="Sofa"/>
    <x v="1"/>
    <x v="1517"/>
    <n v="207735.47"/>
    <n v="229002.53"/>
    <x v="1519"/>
    <n v="18"/>
    <n v="77.239999999999995"/>
  </r>
  <r>
    <s v="M1120"/>
    <x v="0"/>
    <x v="0"/>
    <n v="11"/>
    <n v="318288"/>
    <n v="327392"/>
    <n v="102.86"/>
    <d v="2012-11-24T00:00:00"/>
    <x v="1"/>
    <x v="0"/>
    <x v="0"/>
    <s v="Wheat"/>
    <x v="4"/>
    <x v="1518"/>
    <n v="109863.18"/>
    <n v="217528.82"/>
    <x v="1520"/>
    <n v="36"/>
    <n v="75.7"/>
  </r>
  <r>
    <s v="M1121"/>
    <x v="0"/>
    <x v="0"/>
    <n v="15"/>
    <n v="236710"/>
    <n v="177965"/>
    <n v="75.180000000000007"/>
    <d v="2012-11-24T00:00:00"/>
    <x v="1"/>
    <x v="0"/>
    <x v="0"/>
    <s v="Shirt"/>
    <x v="0"/>
    <x v="1519"/>
    <n v="54559.16"/>
    <n v="123405.84"/>
    <x v="1521"/>
    <n v="16"/>
    <n v="82.5"/>
  </r>
  <r>
    <s v="M1122"/>
    <x v="2"/>
    <x v="2"/>
    <n v="10"/>
    <n v="122227"/>
    <n v="66641"/>
    <n v="54.52"/>
    <d v="2013-11-12T00:00:00"/>
    <x v="0"/>
    <x v="0"/>
    <x v="3"/>
    <s v="Trousers"/>
    <x v="0"/>
    <x v="1520"/>
    <n v="14328.49"/>
    <n v="52312.51"/>
    <x v="1522"/>
    <n v="27"/>
    <n v="77.52"/>
  </r>
  <r>
    <s v="M1123"/>
    <x v="3"/>
    <x v="3"/>
    <n v="9"/>
    <n v="496342"/>
    <n v="580742"/>
    <n v="117"/>
    <d v="2013-11-12T00:00:00"/>
    <x v="0"/>
    <x v="0"/>
    <x v="3"/>
    <s v="Rice"/>
    <x v="4"/>
    <x v="1521"/>
    <n v="201474.45"/>
    <n v="379267.55"/>
    <x v="1523"/>
    <n v="13"/>
    <n v="83.44"/>
  </r>
  <r>
    <s v="M1124"/>
    <x v="1"/>
    <x v="1"/>
    <n v="11"/>
    <n v="135631"/>
    <n v="73074"/>
    <n v="53.88"/>
    <d v="2012-07-09T00:00:00"/>
    <x v="1"/>
    <x v="7"/>
    <x v="4"/>
    <s v="Shirt"/>
    <x v="0"/>
    <x v="1522"/>
    <n v="31958.84"/>
    <n v="41115.160000000003"/>
    <x v="1524"/>
    <n v="10"/>
    <n v="72.23"/>
  </r>
  <r>
    <s v="M1125"/>
    <x v="0"/>
    <x v="0"/>
    <n v="12"/>
    <n v="292999"/>
    <n v="279969"/>
    <n v="95.55"/>
    <d v="2012-07-09T00:00:00"/>
    <x v="1"/>
    <x v="7"/>
    <x v="4"/>
    <s v="Dress"/>
    <x v="0"/>
    <x v="1523"/>
    <n v="122113.1"/>
    <n v="157855.9"/>
    <x v="1525"/>
    <n v="90"/>
    <n v="86.05"/>
  </r>
  <r>
    <s v="M1126"/>
    <x v="3"/>
    <x v="3"/>
    <n v="7"/>
    <n v="391641"/>
    <n v="392061"/>
    <n v="100.11"/>
    <d v="2014-09-23T00:00:00"/>
    <x v="3"/>
    <x v="5"/>
    <x v="3"/>
    <s v="Stapler"/>
    <x v="3"/>
    <x v="1524"/>
    <n v="177227.65"/>
    <n v="214833.35"/>
    <x v="1526"/>
    <n v="87"/>
    <n v="68.97"/>
  </r>
  <r>
    <s v="M1127"/>
    <x v="2"/>
    <x v="2"/>
    <n v="8"/>
    <n v="236494"/>
    <n v="221173"/>
    <n v="93.52"/>
    <d v="2014-09-23T00:00:00"/>
    <x v="3"/>
    <x v="5"/>
    <x v="3"/>
    <s v="Tablet"/>
    <x v="2"/>
    <x v="1525"/>
    <n v="80618.679999999993"/>
    <n v="140554.32"/>
    <x v="1527"/>
    <n v="93"/>
    <n v="83.51"/>
  </r>
  <r>
    <s v="M1128"/>
    <x v="1"/>
    <x v="1"/>
    <n v="6"/>
    <n v="196905"/>
    <n v="127993"/>
    <n v="65"/>
    <d v="2014-09-23T00:00:00"/>
    <x v="3"/>
    <x v="5"/>
    <x v="3"/>
    <s v="Headphones"/>
    <x v="2"/>
    <x v="1526"/>
    <n v="33100.17"/>
    <n v="94892.83"/>
    <x v="1528"/>
    <n v="36"/>
    <n v="67"/>
  </r>
  <r>
    <s v="M1129"/>
    <x v="3"/>
    <x v="3"/>
    <n v="14"/>
    <n v="453478"/>
    <n v="339116"/>
    <n v="74.78"/>
    <d v="2014-09-23T00:00:00"/>
    <x v="3"/>
    <x v="5"/>
    <x v="3"/>
    <s v="Marker"/>
    <x v="3"/>
    <x v="1527"/>
    <n v="132838.01"/>
    <n v="206277.99"/>
    <x v="1529"/>
    <n v="90"/>
    <n v="68.040000000000006"/>
  </r>
  <r>
    <s v="M1130"/>
    <x v="3"/>
    <x v="3"/>
    <n v="6"/>
    <n v="367963"/>
    <n v="190223"/>
    <n v="51.7"/>
    <d v="2012-02-15T00:00:00"/>
    <x v="1"/>
    <x v="11"/>
    <x v="2"/>
    <s v="Chair"/>
    <x v="1"/>
    <x v="1528"/>
    <n v="82760.88"/>
    <n v="107462.12"/>
    <x v="1530"/>
    <n v="52"/>
    <n v="67.22"/>
  </r>
  <r>
    <s v="M1131"/>
    <x v="1"/>
    <x v="1"/>
    <n v="14"/>
    <n v="271630"/>
    <n v="255846"/>
    <n v="94.19"/>
    <d v="2012-02-15T00:00:00"/>
    <x v="1"/>
    <x v="11"/>
    <x v="2"/>
    <s v="Wheat"/>
    <x v="4"/>
    <x v="1529"/>
    <n v="57246.65"/>
    <n v="198599.35"/>
    <x v="1531"/>
    <n v="86"/>
    <n v="69.989999999999995"/>
  </r>
  <r>
    <s v="M1132"/>
    <x v="2"/>
    <x v="2"/>
    <n v="4"/>
    <n v="423155"/>
    <n v="267812"/>
    <n v="63.29"/>
    <d v="2012-02-15T00:00:00"/>
    <x v="1"/>
    <x v="11"/>
    <x v="2"/>
    <s v="Laptop"/>
    <x v="2"/>
    <x v="1530"/>
    <n v="84151.08"/>
    <n v="183660.92"/>
    <x v="1532"/>
    <n v="45"/>
    <n v="92.56"/>
  </r>
  <r>
    <s v="M1133"/>
    <x v="3"/>
    <x v="3"/>
    <n v="10"/>
    <n v="299974"/>
    <n v="341023"/>
    <n v="113.68"/>
    <d v="2011-09-30T00:00:00"/>
    <x v="2"/>
    <x v="5"/>
    <x v="5"/>
    <s v="Notebook"/>
    <x v="3"/>
    <x v="1531"/>
    <n v="160563.93"/>
    <n v="180459.07"/>
    <x v="1533"/>
    <n v="92"/>
    <n v="66.680000000000007"/>
  </r>
  <r>
    <s v="M1134"/>
    <x v="1"/>
    <x v="1"/>
    <n v="14"/>
    <n v="295465"/>
    <n v="167681"/>
    <n v="56.75"/>
    <d v="2011-12-01T00:00:00"/>
    <x v="2"/>
    <x v="4"/>
    <x v="1"/>
    <s v="Cabinet"/>
    <x v="1"/>
    <x v="1532"/>
    <n v="50960.3"/>
    <n v="116720.7"/>
    <x v="1534"/>
    <n v="14"/>
    <n v="91.45"/>
  </r>
  <r>
    <s v="M1135"/>
    <x v="3"/>
    <x v="3"/>
    <n v="5"/>
    <n v="237743"/>
    <n v="238651"/>
    <n v="100.38"/>
    <d v="2011-12-01T00:00:00"/>
    <x v="2"/>
    <x v="4"/>
    <x v="1"/>
    <s v="Shirt"/>
    <x v="0"/>
    <x v="1533"/>
    <n v="53500.33"/>
    <n v="185150.67"/>
    <x v="1535"/>
    <n v="97"/>
    <n v="87.75"/>
  </r>
  <r>
    <s v="M1136"/>
    <x v="1"/>
    <x v="1"/>
    <n v="5"/>
    <n v="107520"/>
    <n v="68516"/>
    <n v="63.72"/>
    <d v="2011-12-08T00:00:00"/>
    <x v="2"/>
    <x v="4"/>
    <x v="1"/>
    <s v="Mobile"/>
    <x v="2"/>
    <x v="1534"/>
    <n v="24900.54"/>
    <n v="43615.46"/>
    <x v="1536"/>
    <n v="98"/>
    <n v="79.510000000000005"/>
  </r>
  <r>
    <s v="M1137"/>
    <x v="3"/>
    <x v="3"/>
    <n v="3"/>
    <n v="468509"/>
    <n v="529549"/>
    <n v="113.03"/>
    <d v="2013-09-06T00:00:00"/>
    <x v="0"/>
    <x v="5"/>
    <x v="5"/>
    <s v="Rice"/>
    <x v="4"/>
    <x v="1535"/>
    <n v="148575.45000000001"/>
    <n v="380973.55"/>
    <x v="1537"/>
    <n v="18"/>
    <n v="73.91"/>
  </r>
  <r>
    <s v="M1138"/>
    <x v="1"/>
    <x v="1"/>
    <n v="3"/>
    <n v="119483"/>
    <n v="124939"/>
    <n v="104.57"/>
    <d v="2014-08-28T00:00:00"/>
    <x v="3"/>
    <x v="9"/>
    <x v="1"/>
    <s v="Sugar"/>
    <x v="4"/>
    <x v="1536"/>
    <n v="47011.14"/>
    <n v="77927.86"/>
    <x v="1538"/>
    <n v="83"/>
    <n v="91.41"/>
  </r>
  <r>
    <s v="M1139"/>
    <x v="0"/>
    <x v="0"/>
    <n v="15"/>
    <n v="247232"/>
    <n v="197427"/>
    <n v="79.849999999999994"/>
    <d v="2014-08-28T00:00:00"/>
    <x v="3"/>
    <x v="9"/>
    <x v="1"/>
    <s v="Wheat"/>
    <x v="4"/>
    <x v="1537"/>
    <n v="51216.06"/>
    <n v="146210.94"/>
    <x v="1539"/>
    <n v="44"/>
    <n v="93.71"/>
  </r>
  <r>
    <s v="M1140"/>
    <x v="2"/>
    <x v="2"/>
    <n v="6"/>
    <n v="461588"/>
    <n v="465669"/>
    <n v="100.88"/>
    <d v="2014-08-28T00:00:00"/>
    <x v="3"/>
    <x v="9"/>
    <x v="1"/>
    <s v="Laptop"/>
    <x v="2"/>
    <x v="1538"/>
    <n v="110803.02"/>
    <n v="354865.98"/>
    <x v="1540"/>
    <n v="65"/>
    <n v="79.56"/>
  </r>
  <r>
    <s v="M1141"/>
    <x v="1"/>
    <x v="1"/>
    <n v="15"/>
    <n v="221383"/>
    <n v="123088"/>
    <n v="55.6"/>
    <d v="2013-07-08T00:00:00"/>
    <x v="0"/>
    <x v="7"/>
    <x v="4"/>
    <s v="Sofa"/>
    <x v="1"/>
    <x v="1539"/>
    <n v="58279.12"/>
    <n v="64808.88"/>
    <x v="1541"/>
    <n v="70"/>
    <n v="79.06"/>
  </r>
  <r>
    <s v="M1142"/>
    <x v="3"/>
    <x v="3"/>
    <n v="13"/>
    <n v="294653"/>
    <n v="337694"/>
    <n v="114.61"/>
    <d v="2013-08-09T00:00:00"/>
    <x v="0"/>
    <x v="9"/>
    <x v="5"/>
    <s v="Notebook"/>
    <x v="3"/>
    <x v="1540"/>
    <n v="136356.32"/>
    <n v="201337.68"/>
    <x v="1542"/>
    <n v="62"/>
    <n v="66.09"/>
  </r>
  <r>
    <s v="M1143"/>
    <x v="1"/>
    <x v="1"/>
    <n v="8"/>
    <n v="345096"/>
    <n v="263626"/>
    <n v="76.39"/>
    <d v="2013-08-09T00:00:00"/>
    <x v="0"/>
    <x v="9"/>
    <x v="5"/>
    <s v="Table"/>
    <x v="1"/>
    <x v="1541"/>
    <n v="67417.539999999994"/>
    <n v="196208.46"/>
    <x v="1543"/>
    <n v="73"/>
    <n v="83.65"/>
  </r>
  <r>
    <s v="M1144"/>
    <x v="1"/>
    <x v="1"/>
    <n v="8"/>
    <n v="326341"/>
    <n v="185831"/>
    <n v="56.94"/>
    <d v="2013-11-14T00:00:00"/>
    <x v="0"/>
    <x v="0"/>
    <x v="1"/>
    <s v="Marker"/>
    <x v="3"/>
    <x v="1542"/>
    <n v="43590.06"/>
    <n v="142240.94"/>
    <x v="1544"/>
    <n v="55"/>
    <n v="82.59"/>
  </r>
  <r>
    <s v="M1145"/>
    <x v="1"/>
    <x v="1"/>
    <n v="15"/>
    <n v="382702"/>
    <n v="277479"/>
    <n v="72.510000000000005"/>
    <d v="2014-09-23T00:00:00"/>
    <x v="3"/>
    <x v="5"/>
    <x v="3"/>
    <s v="Tablet"/>
    <x v="2"/>
    <x v="1543"/>
    <n v="96588.81"/>
    <n v="180890.19"/>
    <x v="1545"/>
    <n v="90"/>
    <n v="65.08"/>
  </r>
  <r>
    <s v="M1146"/>
    <x v="3"/>
    <x v="3"/>
    <n v="11"/>
    <n v="431715"/>
    <n v="299443"/>
    <n v="69.36"/>
    <d v="2014-09-23T00:00:00"/>
    <x v="3"/>
    <x v="5"/>
    <x v="3"/>
    <s v="Notebook"/>
    <x v="3"/>
    <x v="1544"/>
    <n v="61933.919999999998"/>
    <n v="237509.08"/>
    <x v="1546"/>
    <n v="98"/>
    <n v="73.87"/>
  </r>
  <r>
    <s v="M1147"/>
    <x v="1"/>
    <x v="1"/>
    <n v="4"/>
    <n v="362869"/>
    <n v="324039"/>
    <n v="89.3"/>
    <d v="2014-09-23T00:00:00"/>
    <x v="3"/>
    <x v="5"/>
    <x v="3"/>
    <s v="Laptop"/>
    <x v="2"/>
    <x v="1545"/>
    <n v="106077.61"/>
    <n v="217961.39"/>
    <x v="1547"/>
    <n v="80"/>
    <n v="83.26"/>
  </r>
  <r>
    <s v="M1148"/>
    <x v="2"/>
    <x v="2"/>
    <n v="14"/>
    <n v="218899"/>
    <n v="197240"/>
    <n v="90.11"/>
    <d v="2013-12-26T00:00:00"/>
    <x v="0"/>
    <x v="4"/>
    <x v="1"/>
    <s v="Rice"/>
    <x v="4"/>
    <x v="1546"/>
    <n v="79360.27"/>
    <n v="117879.73"/>
    <x v="1548"/>
    <n v="57"/>
    <n v="79.2"/>
  </r>
  <r>
    <s v="M1149"/>
    <x v="1"/>
    <x v="1"/>
    <n v="11"/>
    <n v="444400"/>
    <n v="428140"/>
    <n v="96.34"/>
    <d v="2013-12-26T00:00:00"/>
    <x v="0"/>
    <x v="4"/>
    <x v="1"/>
    <s v="Jacket"/>
    <x v="0"/>
    <x v="1547"/>
    <n v="117760.81"/>
    <n v="310379.19"/>
    <x v="1549"/>
    <n v="23"/>
    <n v="67.900000000000006"/>
  </r>
  <r>
    <s v="M1150"/>
    <x v="1"/>
    <x v="1"/>
    <n v="5"/>
    <n v="463825"/>
    <n v="330651"/>
    <n v="71.290000000000006"/>
    <d v="2013-12-26T00:00:00"/>
    <x v="0"/>
    <x v="4"/>
    <x v="1"/>
    <s v="Laptop"/>
    <x v="2"/>
    <x v="1548"/>
    <n v="116203.7"/>
    <n v="214447.3"/>
    <x v="1550"/>
    <n v="98"/>
    <n v="93.25"/>
  </r>
  <r>
    <s v="M1151"/>
    <x v="2"/>
    <x v="2"/>
    <n v="15"/>
    <n v="312923"/>
    <n v="235853"/>
    <n v="75.37"/>
    <d v="2013-02-11T00:00:00"/>
    <x v="0"/>
    <x v="11"/>
    <x v="4"/>
    <s v="Shirt"/>
    <x v="0"/>
    <x v="1549"/>
    <n v="50598.68"/>
    <n v="185254.32"/>
    <x v="1551"/>
    <n v="12"/>
    <n v="61.09"/>
  </r>
  <r>
    <s v="M1152"/>
    <x v="0"/>
    <x v="0"/>
    <n v="6"/>
    <n v="197367"/>
    <n v="117383"/>
    <n v="59.47"/>
    <d v="2013-10-24T00:00:00"/>
    <x v="0"/>
    <x v="2"/>
    <x v="1"/>
    <s v="Tablet"/>
    <x v="2"/>
    <x v="1550"/>
    <n v="42753.26"/>
    <n v="74629.740000000005"/>
    <x v="1552"/>
    <n v="55"/>
    <n v="83.16"/>
  </r>
  <r>
    <s v="M1153"/>
    <x v="0"/>
    <x v="0"/>
    <n v="14"/>
    <n v="413293"/>
    <n v="364045"/>
    <n v="88.08"/>
    <d v="2013-10-24T00:00:00"/>
    <x v="0"/>
    <x v="2"/>
    <x v="1"/>
    <s v="Cabinet"/>
    <x v="1"/>
    <x v="1551"/>
    <n v="141076.62"/>
    <n v="222968.38"/>
    <x v="1553"/>
    <n v="89"/>
    <n v="80.64"/>
  </r>
  <r>
    <s v="M1154"/>
    <x v="1"/>
    <x v="1"/>
    <n v="13"/>
    <n v="422333"/>
    <n v="233120"/>
    <n v="55.2"/>
    <d v="2011-06-09T00:00:00"/>
    <x v="2"/>
    <x v="1"/>
    <x v="1"/>
    <s v="Rice"/>
    <x v="4"/>
    <x v="1552"/>
    <n v="81592.36"/>
    <n v="151527.64000000001"/>
    <x v="1554"/>
    <n v="42"/>
    <n v="84.52"/>
  </r>
  <r>
    <s v="M1155"/>
    <x v="1"/>
    <x v="1"/>
    <n v="15"/>
    <n v="382600"/>
    <n v="242683"/>
    <n v="63.43"/>
    <d v="2014-11-21T00:00:00"/>
    <x v="3"/>
    <x v="0"/>
    <x v="5"/>
    <s v="Oil"/>
    <x v="4"/>
    <x v="1553"/>
    <n v="52240.75"/>
    <n v="190442.25"/>
    <x v="1555"/>
    <n v="13"/>
    <n v="73.3"/>
  </r>
  <r>
    <s v="M1156"/>
    <x v="1"/>
    <x v="1"/>
    <n v="15"/>
    <n v="145523"/>
    <n v="135003"/>
    <n v="92.77"/>
    <d v="2014-11-21T00:00:00"/>
    <x v="3"/>
    <x v="0"/>
    <x v="5"/>
    <s v="Chair"/>
    <x v="1"/>
    <x v="1554"/>
    <n v="64141.36"/>
    <n v="70861.64"/>
    <x v="1556"/>
    <n v="90"/>
    <n v="92.28"/>
  </r>
  <r>
    <s v="M1157"/>
    <x v="1"/>
    <x v="1"/>
    <n v="9"/>
    <n v="492719"/>
    <n v="423244"/>
    <n v="85.9"/>
    <d v="2012-09-14T00:00:00"/>
    <x v="1"/>
    <x v="5"/>
    <x v="5"/>
    <s v="Dress"/>
    <x v="0"/>
    <x v="1555"/>
    <n v="207261.47"/>
    <n v="215982.53"/>
    <x v="1557"/>
    <n v="100"/>
    <n v="89.91"/>
  </r>
  <r>
    <s v="M1158"/>
    <x v="2"/>
    <x v="2"/>
    <n v="12"/>
    <n v="315276"/>
    <n v="182529"/>
    <n v="57.89"/>
    <d v="2012-06-04T00:00:00"/>
    <x v="1"/>
    <x v="1"/>
    <x v="4"/>
    <s v="Mobile"/>
    <x v="2"/>
    <x v="1556"/>
    <n v="58769.1"/>
    <n v="123759.9"/>
    <x v="1558"/>
    <n v="13"/>
    <n v="92.74"/>
  </r>
  <r>
    <s v="M1159"/>
    <x v="1"/>
    <x v="1"/>
    <n v="4"/>
    <n v="363230"/>
    <n v="229124"/>
    <n v="63.08"/>
    <d v="2012-06-04T00:00:00"/>
    <x v="1"/>
    <x v="1"/>
    <x v="4"/>
    <s v="Oil"/>
    <x v="4"/>
    <x v="1557"/>
    <n v="66643.16"/>
    <n v="162480.84"/>
    <x v="1559"/>
    <n v="78"/>
    <n v="82.88"/>
  </r>
  <r>
    <s v="M1160"/>
    <x v="0"/>
    <x v="0"/>
    <n v="7"/>
    <n v="407055"/>
    <n v="265219"/>
    <n v="65.16"/>
    <d v="2012-12-13T00:00:00"/>
    <x v="1"/>
    <x v="4"/>
    <x v="1"/>
    <s v="Stapler"/>
    <x v="3"/>
    <x v="1558"/>
    <n v="118771.54"/>
    <n v="146447.46"/>
    <x v="1560"/>
    <n v="30"/>
    <n v="61.39"/>
  </r>
  <r>
    <s v="M1161"/>
    <x v="3"/>
    <x v="3"/>
    <n v="9"/>
    <n v="157501"/>
    <n v="168771"/>
    <n v="107.16"/>
    <d v="2011-05-25T00:00:00"/>
    <x v="2"/>
    <x v="8"/>
    <x v="2"/>
    <s v="Shirt"/>
    <x v="0"/>
    <x v="1559"/>
    <n v="74303.64"/>
    <n v="94467.36"/>
    <x v="1561"/>
    <n v="10"/>
    <n v="73.56"/>
  </r>
  <r>
    <s v="M1162"/>
    <x v="2"/>
    <x v="2"/>
    <n v="15"/>
    <n v="297509"/>
    <n v="160255"/>
    <n v="53.87"/>
    <d v="2011-05-25T00:00:00"/>
    <x v="2"/>
    <x v="8"/>
    <x v="2"/>
    <s v="Table"/>
    <x v="1"/>
    <x v="1560"/>
    <n v="69386.12"/>
    <n v="90868.88"/>
    <x v="1562"/>
    <n v="84"/>
    <n v="89.59"/>
  </r>
  <r>
    <s v="M1163"/>
    <x v="2"/>
    <x v="2"/>
    <n v="14"/>
    <n v="333133"/>
    <n v="378488"/>
    <n v="113.61"/>
    <d v="2013-02-16T00:00:00"/>
    <x v="0"/>
    <x v="11"/>
    <x v="0"/>
    <s v="Laptop"/>
    <x v="2"/>
    <x v="1561"/>
    <n v="170573.19"/>
    <n v="207914.81"/>
    <x v="1563"/>
    <n v="87"/>
    <n v="79.7"/>
  </r>
  <r>
    <s v="M1164"/>
    <x v="1"/>
    <x v="1"/>
    <n v="10"/>
    <n v="292243"/>
    <n v="329338"/>
    <n v="112.69"/>
    <d v="2013-02-16T00:00:00"/>
    <x v="0"/>
    <x v="11"/>
    <x v="0"/>
    <s v="Rice"/>
    <x v="4"/>
    <x v="1562"/>
    <n v="94677.22"/>
    <n v="234660.78"/>
    <x v="1564"/>
    <n v="57"/>
    <n v="82.22"/>
  </r>
  <r>
    <s v="M1165"/>
    <x v="0"/>
    <x v="0"/>
    <n v="9"/>
    <n v="348333"/>
    <n v="182957"/>
    <n v="52.52"/>
    <d v="2013-02-16T00:00:00"/>
    <x v="0"/>
    <x v="11"/>
    <x v="0"/>
    <s v="Cabinet"/>
    <x v="1"/>
    <x v="1563"/>
    <n v="60890.93"/>
    <n v="122066.07"/>
    <x v="1565"/>
    <n v="18"/>
    <n v="63.05"/>
  </r>
  <r>
    <s v="M1166"/>
    <x v="3"/>
    <x v="3"/>
    <n v="10"/>
    <n v="310410"/>
    <n v="288141"/>
    <n v="92.83"/>
    <d v="2013-02-16T00:00:00"/>
    <x v="0"/>
    <x v="11"/>
    <x v="0"/>
    <s v="Trousers"/>
    <x v="0"/>
    <x v="1564"/>
    <n v="133610.04"/>
    <n v="154530.96"/>
    <x v="1566"/>
    <n v="83"/>
    <n v="66.540000000000006"/>
  </r>
  <r>
    <s v="M1167"/>
    <x v="2"/>
    <x v="2"/>
    <n v="10"/>
    <n v="445957"/>
    <n v="509196"/>
    <n v="114.18"/>
    <d v="2013-12-23T00:00:00"/>
    <x v="0"/>
    <x v="4"/>
    <x v="4"/>
    <s v="Sofa"/>
    <x v="1"/>
    <x v="1565"/>
    <n v="181597.66"/>
    <n v="327598.34000000003"/>
    <x v="1567"/>
    <n v="94"/>
    <n v="66.489999999999995"/>
  </r>
  <r>
    <s v="M1168"/>
    <x v="1"/>
    <x v="1"/>
    <n v="4"/>
    <n v="393426"/>
    <n v="217556"/>
    <n v="55.3"/>
    <d v="2013-12-23T00:00:00"/>
    <x v="0"/>
    <x v="4"/>
    <x v="4"/>
    <s v="Trousers"/>
    <x v="0"/>
    <x v="1566"/>
    <n v="99158.51"/>
    <n v="118397.49"/>
    <x v="1568"/>
    <n v="99"/>
    <n v="73.67"/>
  </r>
  <r>
    <s v="M1169"/>
    <x v="3"/>
    <x v="3"/>
    <n v="3"/>
    <n v="367489"/>
    <n v="390336"/>
    <n v="106.22"/>
    <d v="2013-12-23T00:00:00"/>
    <x v="0"/>
    <x v="4"/>
    <x v="4"/>
    <s v="Laptop"/>
    <x v="2"/>
    <x v="1567"/>
    <n v="133741.24"/>
    <n v="256594.76"/>
    <x v="1569"/>
    <n v="77"/>
    <n v="60.31"/>
  </r>
  <r>
    <s v="M1170"/>
    <x v="2"/>
    <x v="2"/>
    <n v="8"/>
    <n v="227756"/>
    <n v="239809"/>
    <n v="105.29"/>
    <d v="2013-02-08T00:00:00"/>
    <x v="0"/>
    <x v="11"/>
    <x v="5"/>
    <s v="Trousers"/>
    <x v="0"/>
    <x v="1568"/>
    <n v="72131.929999999993"/>
    <n v="167677.07"/>
    <x v="1570"/>
    <n v="37"/>
    <n v="63.47"/>
  </r>
  <r>
    <s v="M1171"/>
    <x v="1"/>
    <x v="1"/>
    <n v="11"/>
    <n v="432082"/>
    <n v="499892"/>
    <n v="115.69"/>
    <d v="2012-07-13T00:00:00"/>
    <x v="1"/>
    <x v="7"/>
    <x v="5"/>
    <s v="Mobile"/>
    <x v="2"/>
    <x v="1569"/>
    <n v="149905.26"/>
    <n v="349986.74"/>
    <x v="1571"/>
    <n v="28"/>
    <n v="90.14"/>
  </r>
  <r>
    <s v="M1172"/>
    <x v="0"/>
    <x v="0"/>
    <n v="10"/>
    <n v="369161"/>
    <n v="203609"/>
    <n v="55.15"/>
    <d v="2011-05-18T00:00:00"/>
    <x v="2"/>
    <x v="8"/>
    <x v="2"/>
    <s v="Notebook"/>
    <x v="3"/>
    <x v="1570"/>
    <n v="86712.93"/>
    <n v="116896.07"/>
    <x v="1572"/>
    <n v="90"/>
    <n v="72.66"/>
  </r>
  <r>
    <s v="M1173"/>
    <x v="2"/>
    <x v="2"/>
    <n v="7"/>
    <n v="313066"/>
    <n v="172175"/>
    <n v="55"/>
    <d v="2014-10-22T00:00:00"/>
    <x v="3"/>
    <x v="2"/>
    <x v="2"/>
    <s v="Rice"/>
    <x v="4"/>
    <x v="1571"/>
    <n v="41115.279999999999"/>
    <n v="131059.72"/>
    <x v="1573"/>
    <n v="13"/>
    <n v="66.739999999999995"/>
  </r>
  <r>
    <s v="M1174"/>
    <x v="3"/>
    <x v="3"/>
    <n v="9"/>
    <n v="335839"/>
    <n v="326892"/>
    <n v="97.34"/>
    <d v="2014-10-22T00:00:00"/>
    <x v="3"/>
    <x v="2"/>
    <x v="2"/>
    <s v="Trousers"/>
    <x v="0"/>
    <x v="1572"/>
    <n v="116435.75"/>
    <n v="210456.25"/>
    <x v="1574"/>
    <n v="75"/>
    <n v="91.11"/>
  </r>
  <r>
    <s v="M1175"/>
    <x v="2"/>
    <x v="2"/>
    <n v="6"/>
    <n v="414037"/>
    <n v="480307"/>
    <n v="116.01"/>
    <d v="2012-11-05T00:00:00"/>
    <x v="1"/>
    <x v="0"/>
    <x v="4"/>
    <s v="Cabinet"/>
    <x v="1"/>
    <x v="1573"/>
    <n v="128756.02"/>
    <n v="351550.98"/>
    <x v="1575"/>
    <n v="13"/>
    <n v="74.61"/>
  </r>
  <r>
    <s v="M1176"/>
    <x v="0"/>
    <x v="0"/>
    <n v="14"/>
    <n v="176317"/>
    <n v="189465"/>
    <n v="107.46"/>
    <d v="2014-08-02T00:00:00"/>
    <x v="3"/>
    <x v="9"/>
    <x v="0"/>
    <s v="Tablet"/>
    <x v="2"/>
    <x v="1574"/>
    <n v="78965.820000000007"/>
    <n v="110499.18"/>
    <x v="1576"/>
    <n v="93"/>
    <n v="88.24"/>
  </r>
  <r>
    <s v="M1177"/>
    <x v="3"/>
    <x v="3"/>
    <n v="7"/>
    <n v="380646"/>
    <n v="361811"/>
    <n v="95.05"/>
    <d v="2014-08-02T00:00:00"/>
    <x v="3"/>
    <x v="9"/>
    <x v="0"/>
    <s v="Cabinet"/>
    <x v="1"/>
    <x v="1575"/>
    <n v="125392.12"/>
    <n v="236418.88"/>
    <x v="1577"/>
    <n v="98"/>
    <n v="80.63"/>
  </r>
  <r>
    <s v="M1178"/>
    <x v="2"/>
    <x v="2"/>
    <n v="10"/>
    <n v="276724"/>
    <n v="162213"/>
    <n v="58.62"/>
    <d v="2011-06-21T00:00:00"/>
    <x v="2"/>
    <x v="1"/>
    <x v="3"/>
    <s v="Oil"/>
    <x v="4"/>
    <x v="1576"/>
    <n v="55181.34"/>
    <n v="107031.66"/>
    <x v="1578"/>
    <n v="18"/>
    <n v="68.81"/>
  </r>
  <r>
    <s v="M1179"/>
    <x v="3"/>
    <x v="3"/>
    <n v="7"/>
    <n v="251491"/>
    <n v="281572"/>
    <n v="111.96"/>
    <d v="2014-02-20T00:00:00"/>
    <x v="3"/>
    <x v="11"/>
    <x v="1"/>
    <s v="Notebook"/>
    <x v="3"/>
    <x v="1577"/>
    <n v="114342.03"/>
    <n v="167229.97"/>
    <x v="1579"/>
    <n v="40"/>
    <n v="79.81"/>
  </r>
  <r>
    <s v="M1180"/>
    <x v="3"/>
    <x v="3"/>
    <n v="7"/>
    <n v="200582"/>
    <n v="188108"/>
    <n v="93.78"/>
    <d v="2011-08-01T00:00:00"/>
    <x v="2"/>
    <x v="9"/>
    <x v="4"/>
    <s v="Stapler"/>
    <x v="3"/>
    <x v="1578"/>
    <n v="78336.33"/>
    <n v="109771.67"/>
    <x v="1580"/>
    <n v="95"/>
    <n v="83.07"/>
  </r>
  <r>
    <s v="M1181"/>
    <x v="2"/>
    <x v="2"/>
    <n v="15"/>
    <n v="460884"/>
    <n v="385114"/>
    <n v="83.56"/>
    <d v="2011-08-01T00:00:00"/>
    <x v="2"/>
    <x v="9"/>
    <x v="4"/>
    <s v="Jacket"/>
    <x v="0"/>
    <x v="1579"/>
    <n v="110224.9"/>
    <n v="274889.09999999998"/>
    <x v="1581"/>
    <n v="36"/>
    <n v="87.93"/>
  </r>
  <r>
    <s v="M1182"/>
    <x v="2"/>
    <x v="2"/>
    <n v="4"/>
    <n v="479895"/>
    <n v="392756"/>
    <n v="81.84"/>
    <d v="2011-08-01T00:00:00"/>
    <x v="2"/>
    <x v="9"/>
    <x v="4"/>
    <s v="Trousers"/>
    <x v="0"/>
    <x v="1580"/>
    <n v="125902.11"/>
    <n v="266853.89"/>
    <x v="1582"/>
    <n v="53"/>
    <n v="66.41"/>
  </r>
  <r>
    <s v="M1183"/>
    <x v="1"/>
    <x v="1"/>
    <n v="8"/>
    <n v="228782"/>
    <n v="217054"/>
    <n v="94.87"/>
    <d v="2011-08-01T00:00:00"/>
    <x v="2"/>
    <x v="9"/>
    <x v="4"/>
    <s v="Oil"/>
    <x v="4"/>
    <x v="1581"/>
    <n v="47807.19"/>
    <n v="169246.81"/>
    <x v="1583"/>
    <n v="53"/>
    <n v="65.12"/>
  </r>
  <r>
    <s v="M1184"/>
    <x v="0"/>
    <x v="0"/>
    <n v="7"/>
    <n v="165236"/>
    <n v="131974"/>
    <n v="79.87"/>
    <d v="2013-07-19T00:00:00"/>
    <x v="0"/>
    <x v="7"/>
    <x v="5"/>
    <s v="Stapler"/>
    <x v="3"/>
    <x v="1582"/>
    <n v="65857.649999999994"/>
    <n v="66116.350000000006"/>
    <x v="1584"/>
    <n v="42"/>
    <n v="92.47"/>
  </r>
  <r>
    <s v="M1185"/>
    <x v="1"/>
    <x v="1"/>
    <n v="11"/>
    <n v="405965"/>
    <n v="348257"/>
    <n v="85.78"/>
    <d v="2012-02-09T00:00:00"/>
    <x v="1"/>
    <x v="11"/>
    <x v="1"/>
    <s v="Stapler"/>
    <x v="3"/>
    <x v="1583"/>
    <n v="153317.70000000001"/>
    <n v="194939.3"/>
    <x v="1585"/>
    <n v="64"/>
    <n v="81.98"/>
  </r>
  <r>
    <s v="M1186"/>
    <x v="1"/>
    <x v="1"/>
    <n v="12"/>
    <n v="156664"/>
    <n v="140770"/>
    <n v="89.85"/>
    <d v="2012-02-09T00:00:00"/>
    <x v="1"/>
    <x v="11"/>
    <x v="1"/>
    <s v="Sugar"/>
    <x v="4"/>
    <x v="1584"/>
    <n v="57160.7"/>
    <n v="83609.3"/>
    <x v="1586"/>
    <n v="25"/>
    <n v="72.650000000000006"/>
  </r>
  <r>
    <s v="M1187"/>
    <x v="0"/>
    <x v="0"/>
    <n v="3"/>
    <n v="136846"/>
    <n v="104776"/>
    <n v="76.56"/>
    <d v="2014-07-30T00:00:00"/>
    <x v="3"/>
    <x v="7"/>
    <x v="2"/>
    <s v="Tablet"/>
    <x v="2"/>
    <x v="1585"/>
    <n v="48382.77"/>
    <n v="56393.23"/>
    <x v="1587"/>
    <n v="97"/>
    <n v="74.81"/>
  </r>
  <r>
    <s v="M1188"/>
    <x v="0"/>
    <x v="0"/>
    <n v="13"/>
    <n v="397044"/>
    <n v="229916"/>
    <n v="57.91"/>
    <d v="2014-01-13T00:00:00"/>
    <x v="3"/>
    <x v="6"/>
    <x v="4"/>
    <s v="Laptop"/>
    <x v="2"/>
    <x v="1586"/>
    <n v="91671.7"/>
    <n v="138244.29999999999"/>
    <x v="1588"/>
    <n v="45"/>
    <n v="69.95"/>
  </r>
  <r>
    <s v="M1189"/>
    <x v="2"/>
    <x v="2"/>
    <n v="6"/>
    <n v="215572"/>
    <n v="257369"/>
    <n v="119.39"/>
    <d v="2014-01-13T00:00:00"/>
    <x v="3"/>
    <x v="6"/>
    <x v="4"/>
    <s v="Sofa"/>
    <x v="1"/>
    <x v="1587"/>
    <n v="63768.21"/>
    <n v="193600.79"/>
    <x v="1589"/>
    <n v="80"/>
    <n v="80.44"/>
  </r>
  <r>
    <s v="M1190"/>
    <x v="2"/>
    <x v="2"/>
    <n v="5"/>
    <n v="300944"/>
    <n v="203724"/>
    <n v="67.69"/>
    <d v="2014-09-11T00:00:00"/>
    <x v="3"/>
    <x v="5"/>
    <x v="1"/>
    <s v="Pen"/>
    <x v="3"/>
    <x v="1588"/>
    <n v="43527.26"/>
    <n v="160196.74"/>
    <x v="1590"/>
    <n v="88"/>
    <n v="94.25"/>
  </r>
  <r>
    <s v="M1191"/>
    <x v="3"/>
    <x v="3"/>
    <n v="15"/>
    <n v="354938"/>
    <n v="210122"/>
    <n v="59.2"/>
    <d v="2014-09-11T00:00:00"/>
    <x v="3"/>
    <x v="5"/>
    <x v="1"/>
    <s v="Mobile"/>
    <x v="2"/>
    <x v="1589"/>
    <n v="51770.98"/>
    <n v="158351.01999999999"/>
    <x v="1591"/>
    <n v="68"/>
    <n v="81.34"/>
  </r>
  <r>
    <s v="M1192"/>
    <x v="2"/>
    <x v="2"/>
    <n v="6"/>
    <n v="246523"/>
    <n v="151411"/>
    <n v="61.42"/>
    <d v="2012-07-20T00:00:00"/>
    <x v="1"/>
    <x v="7"/>
    <x v="5"/>
    <s v="Mobile"/>
    <x v="2"/>
    <x v="1590"/>
    <n v="45219.13"/>
    <n v="106191.87"/>
    <x v="1592"/>
    <n v="86"/>
    <n v="89.74"/>
  </r>
  <r>
    <s v="M1193"/>
    <x v="1"/>
    <x v="1"/>
    <n v="6"/>
    <n v="221729"/>
    <n v="137174"/>
    <n v="61.87"/>
    <d v="2012-07-20T00:00:00"/>
    <x v="1"/>
    <x v="7"/>
    <x v="5"/>
    <s v="Headphones"/>
    <x v="2"/>
    <x v="1591"/>
    <n v="39269.14"/>
    <n v="97904.86"/>
    <x v="1593"/>
    <n v="59"/>
    <n v="89.77"/>
  </r>
  <r>
    <s v="M1194"/>
    <x v="1"/>
    <x v="1"/>
    <n v="3"/>
    <n v="383778"/>
    <n v="334350"/>
    <n v="87.12"/>
    <d v="2012-07-20T00:00:00"/>
    <x v="1"/>
    <x v="7"/>
    <x v="5"/>
    <s v="Dress"/>
    <x v="0"/>
    <x v="1592"/>
    <n v="123376.79"/>
    <n v="210973.21"/>
    <x v="1594"/>
    <n v="53"/>
    <n v="71.27"/>
  </r>
  <r>
    <s v="M1195"/>
    <x v="1"/>
    <x v="1"/>
    <n v="11"/>
    <n v="422771"/>
    <n v="414756"/>
    <n v="98.1"/>
    <d v="2012-07-20T00:00:00"/>
    <x v="1"/>
    <x v="7"/>
    <x v="5"/>
    <s v="Wheat"/>
    <x v="4"/>
    <x v="1593"/>
    <n v="160971.65"/>
    <n v="253784.35"/>
    <x v="1595"/>
    <n v="86"/>
    <n v="89.29"/>
  </r>
  <r>
    <s v="M1196"/>
    <x v="1"/>
    <x v="1"/>
    <n v="5"/>
    <n v="311815"/>
    <n v="210205"/>
    <n v="67.41"/>
    <d v="2012-07-20T00:00:00"/>
    <x v="1"/>
    <x v="7"/>
    <x v="5"/>
    <s v="Jacket"/>
    <x v="0"/>
    <x v="1594"/>
    <n v="82825.05"/>
    <n v="127379.95"/>
    <x v="1596"/>
    <n v="47"/>
    <n v="91.45"/>
  </r>
  <r>
    <s v="M1197"/>
    <x v="1"/>
    <x v="1"/>
    <n v="12"/>
    <n v="346264"/>
    <n v="179495"/>
    <n v="51.84"/>
    <d v="2012-07-20T00:00:00"/>
    <x v="1"/>
    <x v="7"/>
    <x v="5"/>
    <s v="Notebook"/>
    <x v="3"/>
    <x v="1595"/>
    <n v="54989.52"/>
    <n v="124505.48"/>
    <x v="1597"/>
    <n v="12"/>
    <n v="73.61"/>
  </r>
  <r>
    <s v="M1198"/>
    <x v="3"/>
    <x v="3"/>
    <n v="8"/>
    <n v="299738"/>
    <n v="155241"/>
    <n v="51.79"/>
    <d v="2011-06-13T00:00:00"/>
    <x v="2"/>
    <x v="1"/>
    <x v="4"/>
    <s v="Sugar"/>
    <x v="4"/>
    <x v="1596"/>
    <n v="43893.84"/>
    <n v="111347.16"/>
    <x v="1598"/>
    <n v="21"/>
    <n v="75.31"/>
  </r>
  <r>
    <s v="M1199"/>
    <x v="3"/>
    <x v="3"/>
    <n v="6"/>
    <n v="241097"/>
    <n v="216648"/>
    <n v="89.86"/>
    <d v="2014-05-13T00:00:00"/>
    <x v="3"/>
    <x v="8"/>
    <x v="3"/>
    <s v="Cabinet"/>
    <x v="1"/>
    <x v="1597"/>
    <n v="98048.5"/>
    <n v="118599.5"/>
    <x v="1599"/>
    <n v="84"/>
    <n v="82.58"/>
  </r>
  <r>
    <s v="M1000"/>
    <x v="2"/>
    <x v="2"/>
    <n v="3"/>
    <n v="299986"/>
    <n v="245563"/>
    <n v="81.86"/>
    <d v="2014-05-13T00:00:00"/>
    <x v="3"/>
    <x v="8"/>
    <x v="3"/>
    <s v="Mobile"/>
    <x v="2"/>
    <x v="1598"/>
    <n v="116153.32"/>
    <n v="129409.68"/>
    <x v="1600"/>
    <n v="21"/>
    <n v="81.540000000000006"/>
  </r>
  <r>
    <s v="M1001"/>
    <x v="0"/>
    <x v="0"/>
    <n v="7"/>
    <n v="141552"/>
    <n v="139622"/>
    <n v="98.64"/>
    <d v="2012-09-03T00:00:00"/>
    <x v="1"/>
    <x v="5"/>
    <x v="4"/>
    <s v="Cabinet"/>
    <x v="1"/>
    <x v="1599"/>
    <n v="63568.67"/>
    <n v="76053.33"/>
    <x v="1601"/>
    <n v="65"/>
    <n v="69.75"/>
  </r>
  <r>
    <s v="M1002"/>
    <x v="2"/>
    <x v="2"/>
    <n v="6"/>
    <n v="314677"/>
    <n v="239021"/>
    <n v="75.959999999999994"/>
    <d v="2012-09-03T00:00:00"/>
    <x v="1"/>
    <x v="5"/>
    <x v="4"/>
    <s v="Shirt"/>
    <x v="0"/>
    <x v="1600"/>
    <n v="102887.86"/>
    <n v="136133.14000000001"/>
    <x v="1602"/>
    <n v="16"/>
    <n v="80.040000000000006"/>
  </r>
  <r>
    <s v="M1003"/>
    <x v="2"/>
    <x v="2"/>
    <n v="7"/>
    <n v="387277"/>
    <n v="440183"/>
    <n v="113.66"/>
    <d v="2014-03-27T00:00:00"/>
    <x v="3"/>
    <x v="10"/>
    <x v="1"/>
    <s v="Wheat"/>
    <x v="4"/>
    <x v="1601"/>
    <n v="188894.16"/>
    <n v="251288.84"/>
    <x v="1603"/>
    <n v="35"/>
    <n v="81.09"/>
  </r>
  <r>
    <s v="M1004"/>
    <x v="0"/>
    <x v="0"/>
    <n v="4"/>
    <n v="153220"/>
    <n v="111874"/>
    <n v="73.02"/>
    <d v="2014-03-27T00:00:00"/>
    <x v="3"/>
    <x v="10"/>
    <x v="1"/>
    <s v="Shirt"/>
    <x v="0"/>
    <x v="1602"/>
    <n v="29790.06"/>
    <n v="82083.94"/>
    <x v="1604"/>
    <n v="57"/>
    <n v="85.31"/>
  </r>
  <r>
    <s v="M1005"/>
    <x v="2"/>
    <x v="2"/>
    <n v="11"/>
    <n v="197940"/>
    <n v="163364"/>
    <n v="82.53"/>
    <d v="2011-11-12T00:00:00"/>
    <x v="2"/>
    <x v="0"/>
    <x v="0"/>
    <s v="Tablet"/>
    <x v="2"/>
    <x v="1603"/>
    <n v="39759.17"/>
    <n v="123604.83"/>
    <x v="1605"/>
    <n v="75"/>
    <n v="88.47"/>
  </r>
  <r>
    <s v="M1006"/>
    <x v="0"/>
    <x v="0"/>
    <n v="9"/>
    <n v="170752"/>
    <n v="107265"/>
    <n v="62.82"/>
    <d v="2013-10-14T00:00:00"/>
    <x v="0"/>
    <x v="2"/>
    <x v="4"/>
    <s v="Headphones"/>
    <x v="2"/>
    <x v="1604"/>
    <n v="48615.41"/>
    <n v="58649.59"/>
    <x v="1606"/>
    <n v="87"/>
    <n v="89.2"/>
  </r>
  <r>
    <s v="M1007"/>
    <x v="3"/>
    <x v="3"/>
    <n v="10"/>
    <n v="228864"/>
    <n v="233692"/>
    <n v="102.11"/>
    <d v="2013-10-14T00:00:00"/>
    <x v="0"/>
    <x v="2"/>
    <x v="4"/>
    <s v="Shirt"/>
    <x v="0"/>
    <x v="1605"/>
    <n v="66829.16"/>
    <n v="166862.84"/>
    <x v="1607"/>
    <n v="87"/>
    <n v="86.41"/>
  </r>
  <r>
    <s v="M1008"/>
    <x v="0"/>
    <x v="0"/>
    <n v="9"/>
    <n v="171252"/>
    <n v="85701"/>
    <n v="50.04"/>
    <d v="2014-11-13T00:00:00"/>
    <x v="3"/>
    <x v="0"/>
    <x v="1"/>
    <s v="Cabinet"/>
    <x v="1"/>
    <x v="1606"/>
    <n v="29252.5"/>
    <n v="56448.5"/>
    <x v="1608"/>
    <n v="60"/>
    <n v="79.260000000000005"/>
  </r>
  <r>
    <s v="M1009"/>
    <x v="1"/>
    <x v="1"/>
    <n v="11"/>
    <n v="344643"/>
    <n v="342020"/>
    <n v="99.24"/>
    <d v="2014-04-16T00:00:00"/>
    <x v="3"/>
    <x v="3"/>
    <x v="2"/>
    <s v="Marker"/>
    <x v="3"/>
    <x v="1607"/>
    <n v="90322.21"/>
    <n v="251697.79"/>
    <x v="1609"/>
    <n v="61"/>
    <n v="86.31"/>
  </r>
  <r>
    <s v="M1010"/>
    <x v="1"/>
    <x v="1"/>
    <n v="5"/>
    <n v="363796"/>
    <n v="406798"/>
    <n v="111.82"/>
    <d v="2012-06-25T00:00:00"/>
    <x v="1"/>
    <x v="1"/>
    <x v="4"/>
    <s v="Wheat"/>
    <x v="4"/>
    <x v="1608"/>
    <n v="105176.96000000001"/>
    <n v="301621.03999999998"/>
    <x v="1610"/>
    <n v="86"/>
    <n v="94.82"/>
  </r>
  <r>
    <s v="M1011"/>
    <x v="3"/>
    <x v="3"/>
    <n v="4"/>
    <n v="416877"/>
    <n v="424661"/>
    <n v="101.87"/>
    <d v="2012-06-25T00:00:00"/>
    <x v="1"/>
    <x v="1"/>
    <x v="4"/>
    <s v="Sugar"/>
    <x v="4"/>
    <x v="1609"/>
    <n v="174172.42"/>
    <n v="250488.58"/>
    <x v="1611"/>
    <n v="72"/>
    <n v="66.95"/>
  </r>
  <r>
    <s v="M1012"/>
    <x v="0"/>
    <x v="0"/>
    <n v="6"/>
    <n v="328347"/>
    <n v="367353"/>
    <n v="111.88"/>
    <d v="2013-08-27T00:00:00"/>
    <x v="0"/>
    <x v="9"/>
    <x v="3"/>
    <s v="Dress"/>
    <x v="0"/>
    <x v="1610"/>
    <n v="88326.67"/>
    <n v="279026.33"/>
    <x v="1612"/>
    <n v="27"/>
    <n v="82.72"/>
  </r>
  <r>
    <s v="M1013"/>
    <x v="3"/>
    <x v="3"/>
    <n v="9"/>
    <n v="228184"/>
    <n v="151399"/>
    <n v="66.349999999999994"/>
    <d v="2011-07-21T00:00:00"/>
    <x v="2"/>
    <x v="7"/>
    <x v="1"/>
    <s v="Mobile"/>
    <x v="2"/>
    <x v="1611"/>
    <n v="34655.370000000003"/>
    <n v="116743.63"/>
    <x v="1613"/>
    <n v="61"/>
    <n v="76.319999999999993"/>
  </r>
  <r>
    <s v="M1014"/>
    <x v="1"/>
    <x v="1"/>
    <n v="8"/>
    <n v="207317"/>
    <n v="225109"/>
    <n v="108.58"/>
    <d v="2011-07-21T00:00:00"/>
    <x v="2"/>
    <x v="7"/>
    <x v="1"/>
    <s v="Dress"/>
    <x v="0"/>
    <x v="1612"/>
    <n v="47748.88"/>
    <n v="177360.12"/>
    <x v="1614"/>
    <n v="28"/>
    <n v="91.4"/>
  </r>
  <r>
    <s v="M1015"/>
    <x v="0"/>
    <x v="0"/>
    <n v="7"/>
    <n v="296102"/>
    <n v="161975"/>
    <n v="54.7"/>
    <d v="2011-07-21T00:00:00"/>
    <x v="2"/>
    <x v="7"/>
    <x v="1"/>
    <s v="Cabinet"/>
    <x v="1"/>
    <x v="1613"/>
    <n v="36797.870000000003"/>
    <n v="125177.13"/>
    <x v="1615"/>
    <n v="65"/>
    <n v="62.73"/>
  </r>
  <r>
    <s v="M1016"/>
    <x v="3"/>
    <x v="3"/>
    <n v="8"/>
    <n v="368729"/>
    <n v="328964"/>
    <n v="89.22"/>
    <d v="2014-11-22T00:00:00"/>
    <x v="3"/>
    <x v="0"/>
    <x v="0"/>
    <s v="Rice"/>
    <x v="4"/>
    <x v="1614"/>
    <n v="72308.539999999994"/>
    <n v="256655.46"/>
    <x v="1616"/>
    <n v="71"/>
    <n v="62.37"/>
  </r>
  <r>
    <s v="M1017"/>
    <x v="3"/>
    <x v="3"/>
    <n v="6"/>
    <n v="262708"/>
    <n v="264186"/>
    <n v="100.56"/>
    <d v="2011-06-04T00:00:00"/>
    <x v="2"/>
    <x v="1"/>
    <x v="0"/>
    <s v="Shirt"/>
    <x v="0"/>
    <x v="1615"/>
    <n v="53463.360000000001"/>
    <n v="210722.64"/>
    <x v="1617"/>
    <n v="81"/>
    <n v="69.44"/>
  </r>
  <r>
    <s v="M1018"/>
    <x v="0"/>
    <x v="0"/>
    <n v="11"/>
    <n v="214658"/>
    <n v="243929"/>
    <n v="113.64"/>
    <d v="2013-03-11T00:00:00"/>
    <x v="0"/>
    <x v="10"/>
    <x v="4"/>
    <s v="Chair"/>
    <x v="1"/>
    <x v="1616"/>
    <n v="89154.2"/>
    <n v="154774.79999999999"/>
    <x v="1618"/>
    <n v="88"/>
    <n v="76.11"/>
  </r>
  <r>
    <s v="M1019"/>
    <x v="3"/>
    <x v="3"/>
    <n v="7"/>
    <n v="292920"/>
    <n v="159807"/>
    <n v="54.56"/>
    <d v="2014-03-26T00:00:00"/>
    <x v="3"/>
    <x v="10"/>
    <x v="2"/>
    <s v="Pen"/>
    <x v="3"/>
    <x v="1617"/>
    <n v="37545.07"/>
    <n v="122261.93"/>
    <x v="1619"/>
    <n v="65"/>
    <n v="86.73"/>
  </r>
  <r>
    <s v="M1020"/>
    <x v="0"/>
    <x v="0"/>
    <n v="13"/>
    <n v="387304"/>
    <n v="458914"/>
    <n v="118.49"/>
    <d v="2014-12-30T00:00:00"/>
    <x v="3"/>
    <x v="4"/>
    <x v="3"/>
    <s v="Mobile"/>
    <x v="2"/>
    <x v="1618"/>
    <n v="101014.19"/>
    <n v="357899.81"/>
    <x v="1620"/>
    <n v="94"/>
    <n v="85"/>
  </r>
  <r>
    <s v="M1021"/>
    <x v="3"/>
    <x v="3"/>
    <n v="5"/>
    <n v="174559"/>
    <n v="187170"/>
    <n v="107.22"/>
    <d v="2014-12-30T00:00:00"/>
    <x v="3"/>
    <x v="4"/>
    <x v="3"/>
    <s v="Shirt"/>
    <x v="0"/>
    <x v="1619"/>
    <n v="58946.89"/>
    <n v="128223.11"/>
    <x v="1621"/>
    <n v="38"/>
    <n v="61.47"/>
  </r>
  <r>
    <s v="M1022"/>
    <x v="3"/>
    <x v="3"/>
    <n v="3"/>
    <n v="169699"/>
    <n v="110341"/>
    <n v="65.02"/>
    <d v="2014-03-29T00:00:00"/>
    <x v="3"/>
    <x v="10"/>
    <x v="0"/>
    <s v="Wheat"/>
    <x v="4"/>
    <x v="1620"/>
    <n v="41347.339999999997"/>
    <n v="68993.66"/>
    <x v="1622"/>
    <n v="29"/>
    <n v="74.94"/>
  </r>
  <r>
    <s v="M1023"/>
    <x v="3"/>
    <x v="3"/>
    <n v="6"/>
    <n v="100297"/>
    <n v="58828"/>
    <n v="58.65"/>
    <d v="2012-03-05T00:00:00"/>
    <x v="1"/>
    <x v="10"/>
    <x v="4"/>
    <s v="Shirt"/>
    <x v="0"/>
    <x v="1621"/>
    <n v="24728.21"/>
    <n v="34099.79"/>
    <x v="1623"/>
    <n v="18"/>
    <n v="67.67"/>
  </r>
  <r>
    <s v="M1024"/>
    <x v="2"/>
    <x v="2"/>
    <n v="13"/>
    <n v="358726"/>
    <n v="209309"/>
    <n v="58.35"/>
    <d v="2012-03-05T00:00:00"/>
    <x v="1"/>
    <x v="10"/>
    <x v="4"/>
    <s v="Headphones"/>
    <x v="2"/>
    <x v="1622"/>
    <n v="53686.31"/>
    <n v="155622.69"/>
    <x v="1624"/>
    <n v="57"/>
    <n v="89.77"/>
  </r>
  <r>
    <s v="M1025"/>
    <x v="3"/>
    <x v="3"/>
    <n v="12"/>
    <n v="392850"/>
    <n v="369754"/>
    <n v="94.12"/>
    <d v="2012-03-05T00:00:00"/>
    <x v="1"/>
    <x v="10"/>
    <x v="4"/>
    <s v="Table"/>
    <x v="1"/>
    <x v="1623"/>
    <n v="110805.82"/>
    <n v="258948.18"/>
    <x v="1625"/>
    <n v="85"/>
    <n v="78.2"/>
  </r>
  <r>
    <s v="M1026"/>
    <x v="3"/>
    <x v="3"/>
    <n v="15"/>
    <n v="411348"/>
    <n v="334280"/>
    <n v="81.260000000000005"/>
    <d v="2013-11-14T00:00:00"/>
    <x v="0"/>
    <x v="0"/>
    <x v="1"/>
    <s v="Shirt"/>
    <x v="0"/>
    <x v="1624"/>
    <n v="123629.44"/>
    <n v="210650.56"/>
    <x v="1626"/>
    <n v="75"/>
    <n v="70.52"/>
  </r>
  <r>
    <s v="M1027"/>
    <x v="1"/>
    <x v="1"/>
    <n v="3"/>
    <n v="410217"/>
    <n v="362573"/>
    <n v="88.39"/>
    <d v="2014-01-20T00:00:00"/>
    <x v="3"/>
    <x v="6"/>
    <x v="4"/>
    <s v="Chair"/>
    <x v="1"/>
    <x v="1625"/>
    <n v="91650.95"/>
    <n v="270922.05"/>
    <x v="1627"/>
    <n v="38"/>
    <n v="90.83"/>
  </r>
  <r>
    <s v="M1028"/>
    <x v="2"/>
    <x v="2"/>
    <n v="10"/>
    <n v="180351"/>
    <n v="211554"/>
    <n v="117.3"/>
    <d v="2013-04-23T00:00:00"/>
    <x v="0"/>
    <x v="3"/>
    <x v="3"/>
    <s v="Tablet"/>
    <x v="2"/>
    <x v="1626"/>
    <n v="79587.990000000005"/>
    <n v="131966.01"/>
    <x v="1628"/>
    <n v="82"/>
    <n v="71.59"/>
  </r>
  <r>
    <s v="M1029"/>
    <x v="0"/>
    <x v="0"/>
    <n v="6"/>
    <n v="185168"/>
    <n v="174249"/>
    <n v="94.1"/>
    <d v="2011-05-13T00:00:00"/>
    <x v="2"/>
    <x v="8"/>
    <x v="5"/>
    <s v="Rice"/>
    <x v="4"/>
    <x v="1627"/>
    <n v="46613.38"/>
    <n v="127635.62"/>
    <x v="1629"/>
    <n v="17"/>
    <n v="75.25"/>
  </r>
  <r>
    <s v="M1030"/>
    <x v="1"/>
    <x v="1"/>
    <n v="5"/>
    <n v="317172"/>
    <n v="282625"/>
    <n v="89.11"/>
    <d v="2011-05-13T00:00:00"/>
    <x v="2"/>
    <x v="8"/>
    <x v="5"/>
    <s v="Tablet"/>
    <x v="2"/>
    <x v="1628"/>
    <n v="61816.25"/>
    <n v="220808.75"/>
    <x v="1630"/>
    <n v="40"/>
    <n v="77.03"/>
  </r>
  <r>
    <s v="M1031"/>
    <x v="1"/>
    <x v="1"/>
    <n v="9"/>
    <n v="408503"/>
    <n v="316463"/>
    <n v="77.47"/>
    <d v="2011-10-21T00:00:00"/>
    <x v="2"/>
    <x v="2"/>
    <x v="5"/>
    <s v="Sugar"/>
    <x v="4"/>
    <x v="1629"/>
    <n v="77585.649999999994"/>
    <n v="238877.35"/>
    <x v="1631"/>
    <n v="88"/>
    <n v="88.16"/>
  </r>
  <r>
    <s v="M1032"/>
    <x v="3"/>
    <x v="3"/>
    <n v="5"/>
    <n v="413514"/>
    <n v="378274"/>
    <n v="91.48"/>
    <d v="2011-10-21T00:00:00"/>
    <x v="2"/>
    <x v="2"/>
    <x v="5"/>
    <s v="Stapler"/>
    <x v="3"/>
    <x v="1630"/>
    <n v="92314.15"/>
    <n v="285959.84999999998"/>
    <x v="1632"/>
    <n v="20"/>
    <n v="87.87"/>
  </r>
  <r>
    <s v="M1033"/>
    <x v="0"/>
    <x v="0"/>
    <n v="5"/>
    <n v="383309"/>
    <n v="416333"/>
    <n v="108.62"/>
    <d v="2011-03-14T00:00:00"/>
    <x v="2"/>
    <x v="10"/>
    <x v="4"/>
    <s v="Rice"/>
    <x v="4"/>
    <x v="1631"/>
    <n v="91463.25"/>
    <n v="324869.75"/>
    <x v="1633"/>
    <n v="99"/>
    <n v="82.68"/>
  </r>
  <r>
    <s v="M1034"/>
    <x v="0"/>
    <x v="0"/>
    <n v="3"/>
    <n v="347048"/>
    <n v="220073"/>
    <n v="63.41"/>
    <d v="2011-03-14T00:00:00"/>
    <x v="2"/>
    <x v="10"/>
    <x v="4"/>
    <s v="Mobile"/>
    <x v="2"/>
    <x v="1632"/>
    <n v="90796.2"/>
    <n v="129276.8"/>
    <x v="1634"/>
    <n v="96"/>
    <n v="84"/>
  </r>
  <r>
    <s v="M1035"/>
    <x v="3"/>
    <x v="3"/>
    <n v="13"/>
    <n v="399891"/>
    <n v="245830"/>
    <n v="61.47"/>
    <d v="2014-12-23T00:00:00"/>
    <x v="3"/>
    <x v="4"/>
    <x v="3"/>
    <s v="Mobile"/>
    <x v="2"/>
    <x v="1633"/>
    <n v="57066.01"/>
    <n v="188763.99"/>
    <x v="1635"/>
    <n v="14"/>
    <n v="94.87"/>
  </r>
  <r>
    <s v="M1036"/>
    <x v="0"/>
    <x v="0"/>
    <n v="3"/>
    <n v="422103"/>
    <n v="211162"/>
    <n v="50.03"/>
    <d v="2013-11-25T00:00:00"/>
    <x v="0"/>
    <x v="0"/>
    <x v="4"/>
    <s v="Trousers"/>
    <x v="0"/>
    <x v="1634"/>
    <n v="48753.75"/>
    <n v="162408.25"/>
    <x v="1636"/>
    <n v="72"/>
    <n v="63.76"/>
  </r>
  <r>
    <s v="M1037"/>
    <x v="3"/>
    <x v="3"/>
    <n v="12"/>
    <n v="375821"/>
    <n v="225492"/>
    <n v="60"/>
    <d v="2014-12-03T00:00:00"/>
    <x v="3"/>
    <x v="4"/>
    <x v="2"/>
    <s v="Marker"/>
    <x v="3"/>
    <x v="1635"/>
    <n v="103368.96000000001"/>
    <n v="122123.04"/>
    <x v="1637"/>
    <n v="43"/>
    <n v="65.510000000000005"/>
  </r>
  <r>
    <s v="M1038"/>
    <x v="0"/>
    <x v="0"/>
    <n v="10"/>
    <n v="417972"/>
    <n v="326317"/>
    <n v="78.069999999999993"/>
    <d v="2012-12-31T00:00:00"/>
    <x v="1"/>
    <x v="4"/>
    <x v="4"/>
    <s v="Chair"/>
    <x v="1"/>
    <x v="1636"/>
    <n v="124647.21"/>
    <n v="201669.79"/>
    <x v="1638"/>
    <n v="30"/>
    <n v="84.32"/>
  </r>
  <r>
    <s v="M1039"/>
    <x v="1"/>
    <x v="1"/>
    <n v="8"/>
    <n v="366797"/>
    <n v="263718"/>
    <n v="71.900000000000006"/>
    <d v="2014-10-04T00:00:00"/>
    <x v="3"/>
    <x v="2"/>
    <x v="0"/>
    <s v="Cabinet"/>
    <x v="1"/>
    <x v="1637"/>
    <n v="98791.17"/>
    <n v="164926.82999999999"/>
    <x v="1639"/>
    <n v="49"/>
    <n v="83.32"/>
  </r>
  <r>
    <s v="M1040"/>
    <x v="2"/>
    <x v="2"/>
    <n v="6"/>
    <n v="341847"/>
    <n v="209909"/>
    <n v="61.4"/>
    <d v="2011-08-29T00:00:00"/>
    <x v="2"/>
    <x v="9"/>
    <x v="4"/>
    <s v="Shirt"/>
    <x v="0"/>
    <x v="1638"/>
    <n v="99951.12"/>
    <n v="109957.88"/>
    <x v="1640"/>
    <n v="25"/>
    <n v="65.17"/>
  </r>
  <r>
    <s v="M1041"/>
    <x v="1"/>
    <x v="1"/>
    <n v="5"/>
    <n v="178290"/>
    <n v="183879"/>
    <n v="103.13"/>
    <d v="2011-08-29T00:00:00"/>
    <x v="2"/>
    <x v="9"/>
    <x v="4"/>
    <s v="Tablet"/>
    <x v="2"/>
    <x v="1639"/>
    <n v="49443.22"/>
    <n v="134435.78"/>
    <x v="1641"/>
    <n v="84"/>
    <n v="68.37"/>
  </r>
  <r>
    <s v="M1042"/>
    <x v="1"/>
    <x v="1"/>
    <n v="9"/>
    <n v="314895"/>
    <n v="189590"/>
    <n v="60.21"/>
    <d v="2011-08-29T00:00:00"/>
    <x v="2"/>
    <x v="9"/>
    <x v="4"/>
    <s v="Marker"/>
    <x v="3"/>
    <x v="1640"/>
    <n v="41476.44"/>
    <n v="148113.56"/>
    <x v="1642"/>
    <n v="70"/>
    <n v="82.97"/>
  </r>
  <r>
    <s v="M1043"/>
    <x v="3"/>
    <x v="3"/>
    <n v="5"/>
    <n v="304888"/>
    <n v="202641"/>
    <n v="66.459999999999994"/>
    <d v="2013-06-30T00:00:00"/>
    <x v="0"/>
    <x v="1"/>
    <x v="6"/>
    <s v="Chair"/>
    <x v="1"/>
    <x v="1641"/>
    <n v="98347.02"/>
    <n v="104293.98"/>
    <x v="1643"/>
    <n v="42"/>
    <n v="73.63"/>
  </r>
  <r>
    <s v="M1044"/>
    <x v="1"/>
    <x v="1"/>
    <n v="10"/>
    <n v="445154"/>
    <n v="430976"/>
    <n v="96.82"/>
    <d v="2013-08-21T00:00:00"/>
    <x v="0"/>
    <x v="9"/>
    <x v="2"/>
    <s v="Cabinet"/>
    <x v="1"/>
    <x v="1642"/>
    <n v="198304.57"/>
    <n v="232671.43"/>
    <x v="1644"/>
    <n v="100"/>
    <n v="74.78"/>
  </r>
  <r>
    <s v="M1045"/>
    <x v="3"/>
    <x v="3"/>
    <n v="15"/>
    <n v="397045"/>
    <n v="294971"/>
    <n v="74.290000000000006"/>
    <d v="2014-10-22T00:00:00"/>
    <x v="3"/>
    <x v="2"/>
    <x v="2"/>
    <s v="Mobile"/>
    <x v="2"/>
    <x v="1643"/>
    <n v="63039.18"/>
    <n v="231931.82"/>
    <x v="1645"/>
    <n v="72"/>
    <n v="90.64"/>
  </r>
  <r>
    <s v="M1046"/>
    <x v="3"/>
    <x v="3"/>
    <n v="5"/>
    <n v="122033"/>
    <n v="79410"/>
    <n v="65.069999999999993"/>
    <d v="2014-10-22T00:00:00"/>
    <x v="3"/>
    <x v="2"/>
    <x v="2"/>
    <s v="Dress"/>
    <x v="0"/>
    <x v="1644"/>
    <n v="16904.900000000001"/>
    <n v="62505.1"/>
    <x v="1646"/>
    <n v="33"/>
    <n v="74.63"/>
  </r>
  <r>
    <s v="M1047"/>
    <x v="0"/>
    <x v="0"/>
    <n v="13"/>
    <n v="289125"/>
    <n v="331042"/>
    <n v="114.5"/>
    <d v="2014-10-22T00:00:00"/>
    <x v="3"/>
    <x v="2"/>
    <x v="2"/>
    <s v="Sofa"/>
    <x v="1"/>
    <x v="1645"/>
    <n v="132034.79999999999"/>
    <n v="199007.2"/>
    <x v="1647"/>
    <n v="74"/>
    <n v="67.06"/>
  </r>
  <r>
    <s v="M1048"/>
    <x v="2"/>
    <x v="2"/>
    <n v="8"/>
    <n v="456702"/>
    <n v="493106"/>
    <n v="107.97"/>
    <d v="2014-10-22T00:00:00"/>
    <x v="3"/>
    <x v="2"/>
    <x v="2"/>
    <s v="Cabinet"/>
    <x v="1"/>
    <x v="1646"/>
    <n v="114954.89"/>
    <n v="378151.11"/>
    <x v="1648"/>
    <n v="88"/>
    <n v="92.43"/>
  </r>
  <r>
    <s v="M1049"/>
    <x v="2"/>
    <x v="2"/>
    <n v="9"/>
    <n v="483396"/>
    <n v="262368"/>
    <n v="54.28"/>
    <d v="2013-05-18T00:00:00"/>
    <x v="0"/>
    <x v="8"/>
    <x v="0"/>
    <s v="Oil"/>
    <x v="4"/>
    <x v="1647"/>
    <n v="88775.45"/>
    <n v="173592.55"/>
    <x v="1649"/>
    <n v="15"/>
    <n v="69.959999999999994"/>
  </r>
  <r>
    <s v="M1050"/>
    <x v="0"/>
    <x v="0"/>
    <n v="9"/>
    <n v="408973"/>
    <n v="237410"/>
    <n v="58.05"/>
    <d v="2013-05-18T00:00:00"/>
    <x v="0"/>
    <x v="8"/>
    <x v="0"/>
    <s v="Sugar"/>
    <x v="4"/>
    <x v="1648"/>
    <n v="52535.39"/>
    <n v="184874.61"/>
    <x v="1650"/>
    <n v="87"/>
    <n v="80.02"/>
  </r>
  <r>
    <s v="M1051"/>
    <x v="3"/>
    <x v="3"/>
    <n v="12"/>
    <n v="216863"/>
    <n v="226204"/>
    <n v="104.31"/>
    <d v="2012-02-03T00:00:00"/>
    <x v="1"/>
    <x v="11"/>
    <x v="5"/>
    <s v="Sofa"/>
    <x v="1"/>
    <x v="1649"/>
    <n v="52602.84"/>
    <n v="173601.16"/>
    <x v="1651"/>
    <n v="39"/>
    <n v="83.4"/>
  </r>
  <r>
    <s v="M1052"/>
    <x v="3"/>
    <x v="3"/>
    <n v="9"/>
    <n v="239128"/>
    <n v="120687"/>
    <n v="50.47"/>
    <d v="2014-12-19T00:00:00"/>
    <x v="3"/>
    <x v="4"/>
    <x v="5"/>
    <s v="Notebook"/>
    <x v="3"/>
    <x v="1650"/>
    <n v="58875.55"/>
    <n v="61811.45"/>
    <x v="1652"/>
    <n v="67"/>
    <n v="68.36"/>
  </r>
  <r>
    <s v="M1053"/>
    <x v="0"/>
    <x v="0"/>
    <n v="9"/>
    <n v="125041"/>
    <n v="72495"/>
    <n v="57.98"/>
    <d v="2013-11-16T00:00:00"/>
    <x v="0"/>
    <x v="0"/>
    <x v="0"/>
    <s v="Cabinet"/>
    <x v="1"/>
    <x v="1651"/>
    <n v="35892.06"/>
    <n v="36602.94"/>
    <x v="1653"/>
    <n v="91"/>
    <n v="87.58"/>
  </r>
  <r>
    <s v="M1054"/>
    <x v="0"/>
    <x v="0"/>
    <n v="10"/>
    <n v="404179"/>
    <n v="313979"/>
    <n v="77.680000000000007"/>
    <d v="2014-07-04T00:00:00"/>
    <x v="3"/>
    <x v="7"/>
    <x v="5"/>
    <s v="Marker"/>
    <x v="3"/>
    <x v="1652"/>
    <n v="83549.05"/>
    <n v="230429.95"/>
    <x v="1654"/>
    <n v="59"/>
    <n v="79.63"/>
  </r>
  <r>
    <s v="M1055"/>
    <x v="3"/>
    <x v="3"/>
    <n v="5"/>
    <n v="385770"/>
    <n v="297877"/>
    <n v="77.22"/>
    <d v="2014-07-04T00:00:00"/>
    <x v="3"/>
    <x v="7"/>
    <x v="5"/>
    <s v="Headphones"/>
    <x v="2"/>
    <x v="1653"/>
    <n v="141818.32999999999"/>
    <n v="156058.67000000001"/>
    <x v="1655"/>
    <n v="71"/>
    <n v="60.72"/>
  </r>
  <r>
    <s v="M1056"/>
    <x v="2"/>
    <x v="2"/>
    <n v="14"/>
    <n v="483263"/>
    <n v="376998"/>
    <n v="78.010000000000005"/>
    <d v="2011-01-16T00:00:00"/>
    <x v="2"/>
    <x v="6"/>
    <x v="6"/>
    <s v="Jacket"/>
    <x v="0"/>
    <x v="1654"/>
    <n v="112517.59"/>
    <n v="264480.40999999997"/>
    <x v="1656"/>
    <n v="64"/>
    <n v="67.14"/>
  </r>
  <r>
    <s v="M1057"/>
    <x v="2"/>
    <x v="2"/>
    <n v="8"/>
    <n v="151172"/>
    <n v="175868"/>
    <n v="116.34"/>
    <d v="2014-05-01T00:00:00"/>
    <x v="3"/>
    <x v="8"/>
    <x v="1"/>
    <s v="Sofa"/>
    <x v="1"/>
    <x v="1655"/>
    <n v="35285.18"/>
    <n v="140582.82"/>
    <x v="1657"/>
    <n v="91"/>
    <n v="62.4"/>
  </r>
  <r>
    <s v="M1058"/>
    <x v="2"/>
    <x v="2"/>
    <n v="4"/>
    <n v="101744"/>
    <n v="82270"/>
    <n v="80.86"/>
    <d v="2014-05-01T00:00:00"/>
    <x v="3"/>
    <x v="8"/>
    <x v="1"/>
    <s v="Tablet"/>
    <x v="2"/>
    <x v="1656"/>
    <n v="17314.29"/>
    <n v="64955.71"/>
    <x v="1658"/>
    <n v="67"/>
    <n v="71.81"/>
  </r>
  <r>
    <s v="M1059"/>
    <x v="1"/>
    <x v="1"/>
    <n v="11"/>
    <n v="164014"/>
    <n v="145084"/>
    <n v="88.46"/>
    <d v="2014-05-01T00:00:00"/>
    <x v="3"/>
    <x v="8"/>
    <x v="1"/>
    <s v="Marker"/>
    <x v="3"/>
    <x v="1657"/>
    <n v="38353.089999999997"/>
    <n v="106730.91"/>
    <x v="1659"/>
    <n v="21"/>
    <n v="72.36"/>
  </r>
  <r>
    <s v="M1060"/>
    <x v="1"/>
    <x v="1"/>
    <n v="15"/>
    <n v="199247"/>
    <n v="165231"/>
    <n v="82.93"/>
    <d v="2012-11-08T00:00:00"/>
    <x v="1"/>
    <x v="0"/>
    <x v="1"/>
    <s v="Laptop"/>
    <x v="2"/>
    <x v="1658"/>
    <n v="33436.660000000003"/>
    <n v="131794.34"/>
    <x v="1660"/>
    <n v="53"/>
    <n v="65.61"/>
  </r>
  <r>
    <s v="M1061"/>
    <x v="2"/>
    <x v="2"/>
    <n v="10"/>
    <n v="497050"/>
    <n v="579649"/>
    <n v="116.62"/>
    <d v="2012-10-30T00:00:00"/>
    <x v="1"/>
    <x v="2"/>
    <x v="3"/>
    <s v="Chair"/>
    <x v="1"/>
    <x v="1659"/>
    <n v="230668.87"/>
    <n v="348980.13"/>
    <x v="1661"/>
    <n v="65"/>
    <n v="63.62"/>
  </r>
  <r>
    <s v="M1062"/>
    <x v="1"/>
    <x v="1"/>
    <n v="6"/>
    <n v="187830"/>
    <n v="143760"/>
    <n v="76.540000000000006"/>
    <d v="2014-08-18T00:00:00"/>
    <x v="3"/>
    <x v="9"/>
    <x v="4"/>
    <s v="Stapler"/>
    <x v="3"/>
    <x v="1660"/>
    <n v="38522.07"/>
    <n v="105237.93"/>
    <x v="1662"/>
    <n v="18"/>
    <n v="94.16"/>
  </r>
  <r>
    <s v="M1063"/>
    <x v="2"/>
    <x v="2"/>
    <n v="13"/>
    <n v="359194"/>
    <n v="325731"/>
    <n v="90.68"/>
    <d v="2014-08-18T00:00:00"/>
    <x v="3"/>
    <x v="9"/>
    <x v="4"/>
    <s v="Sugar"/>
    <x v="4"/>
    <x v="1661"/>
    <n v="131378.97"/>
    <n v="194352.03"/>
    <x v="1663"/>
    <n v="15"/>
    <n v="61.27"/>
  </r>
  <r>
    <s v="M1064"/>
    <x v="2"/>
    <x v="2"/>
    <n v="3"/>
    <n v="399336"/>
    <n v="386011"/>
    <n v="96.66"/>
    <d v="2012-10-03T00:00:00"/>
    <x v="1"/>
    <x v="2"/>
    <x v="2"/>
    <s v="Tablet"/>
    <x v="2"/>
    <x v="1662"/>
    <n v="117881.95"/>
    <n v="268129.05"/>
    <x v="1664"/>
    <n v="10"/>
    <n v="93.94"/>
  </r>
  <r>
    <s v="M1065"/>
    <x v="1"/>
    <x v="1"/>
    <n v="4"/>
    <n v="170296"/>
    <n v="195644"/>
    <n v="114.88"/>
    <d v="2013-07-09T00:00:00"/>
    <x v="0"/>
    <x v="7"/>
    <x v="3"/>
    <s v="Laptop"/>
    <x v="2"/>
    <x v="1663"/>
    <n v="63023.65"/>
    <n v="132620.35"/>
    <x v="1665"/>
    <n v="80"/>
    <n v="94.86"/>
  </r>
  <r>
    <s v="M1066"/>
    <x v="3"/>
    <x v="3"/>
    <n v="4"/>
    <n v="427651"/>
    <n v="230853"/>
    <n v="53.98"/>
    <d v="2013-07-09T00:00:00"/>
    <x v="0"/>
    <x v="7"/>
    <x v="3"/>
    <s v="Table"/>
    <x v="1"/>
    <x v="1664"/>
    <n v="93814.63"/>
    <n v="137038.37"/>
    <x v="1666"/>
    <n v="47"/>
    <n v="61.36"/>
  </r>
  <r>
    <s v="M1067"/>
    <x v="0"/>
    <x v="0"/>
    <n v="3"/>
    <n v="257393"/>
    <n v="302975"/>
    <n v="117.71"/>
    <d v="2014-12-06T00:00:00"/>
    <x v="3"/>
    <x v="4"/>
    <x v="0"/>
    <s v="Jacket"/>
    <x v="0"/>
    <x v="1665"/>
    <n v="77347.09"/>
    <n v="225627.91"/>
    <x v="1667"/>
    <n v="45"/>
    <n v="71.900000000000006"/>
  </r>
  <r>
    <s v="M1068"/>
    <x v="1"/>
    <x v="1"/>
    <n v="4"/>
    <n v="378377"/>
    <n v="379916"/>
    <n v="100.41"/>
    <d v="2014-03-10T00:00:00"/>
    <x v="3"/>
    <x v="10"/>
    <x v="4"/>
    <s v="Headphones"/>
    <x v="2"/>
    <x v="1666"/>
    <n v="154809.87"/>
    <n v="225106.13"/>
    <x v="1668"/>
    <n v="12"/>
    <n v="60.92"/>
  </r>
  <r>
    <s v="M1069"/>
    <x v="3"/>
    <x v="3"/>
    <n v="8"/>
    <n v="196875"/>
    <n v="122836"/>
    <n v="62.39"/>
    <d v="2013-06-10T00:00:00"/>
    <x v="0"/>
    <x v="1"/>
    <x v="4"/>
    <s v="Shirt"/>
    <x v="0"/>
    <x v="1667"/>
    <n v="48058.400000000001"/>
    <n v="74777.600000000006"/>
    <x v="1669"/>
    <n v="43"/>
    <n v="86.88"/>
  </r>
  <r>
    <s v="M1070"/>
    <x v="3"/>
    <x v="3"/>
    <n v="4"/>
    <n v="195744"/>
    <n v="153527"/>
    <n v="78.430000000000007"/>
    <d v="2014-11-29T00:00:00"/>
    <x v="3"/>
    <x v="0"/>
    <x v="0"/>
    <s v="Pen"/>
    <x v="3"/>
    <x v="1668"/>
    <n v="66100.160000000003"/>
    <n v="87426.84"/>
    <x v="1670"/>
    <n v="80"/>
    <n v="86.42"/>
  </r>
  <r>
    <s v="M1071"/>
    <x v="0"/>
    <x v="0"/>
    <n v="15"/>
    <n v="473719"/>
    <n v="524659"/>
    <n v="110.75"/>
    <d v="2014-03-17T00:00:00"/>
    <x v="3"/>
    <x v="10"/>
    <x v="4"/>
    <s v="Marker"/>
    <x v="3"/>
    <x v="1669"/>
    <n v="119676.91"/>
    <n v="404982.09"/>
    <x v="1671"/>
    <n v="22"/>
    <n v="91.34"/>
  </r>
  <r>
    <s v="M1072"/>
    <x v="0"/>
    <x v="0"/>
    <n v="7"/>
    <n v="320290"/>
    <n v="184515"/>
    <n v="57.61"/>
    <d v="2014-03-17T00:00:00"/>
    <x v="3"/>
    <x v="10"/>
    <x v="4"/>
    <s v="Sofa"/>
    <x v="1"/>
    <x v="1670"/>
    <n v="51234.59"/>
    <n v="133280.41"/>
    <x v="1672"/>
    <n v="22"/>
    <n v="93.21"/>
  </r>
  <r>
    <s v="M1073"/>
    <x v="0"/>
    <x v="0"/>
    <n v="4"/>
    <n v="350073"/>
    <n v="186183"/>
    <n v="53.18"/>
    <d v="2014-03-17T00:00:00"/>
    <x v="3"/>
    <x v="10"/>
    <x v="4"/>
    <s v="Oil"/>
    <x v="4"/>
    <x v="1671"/>
    <n v="70415.039999999994"/>
    <n v="115767.96"/>
    <x v="1673"/>
    <n v="30"/>
    <n v="80.680000000000007"/>
  </r>
  <r>
    <s v="M1074"/>
    <x v="2"/>
    <x v="2"/>
    <n v="4"/>
    <n v="275145"/>
    <n v="181711"/>
    <n v="66.040000000000006"/>
    <d v="2013-11-28T00:00:00"/>
    <x v="0"/>
    <x v="0"/>
    <x v="1"/>
    <s v="Shirt"/>
    <x v="0"/>
    <x v="1672"/>
    <n v="56466.39"/>
    <n v="125244.61"/>
    <x v="1674"/>
    <n v="37"/>
    <n v="85.51"/>
  </r>
  <r>
    <s v="M1075"/>
    <x v="2"/>
    <x v="2"/>
    <n v="5"/>
    <n v="486852"/>
    <n v="510647"/>
    <n v="104.89"/>
    <d v="2014-08-07T00:00:00"/>
    <x v="3"/>
    <x v="9"/>
    <x v="1"/>
    <s v="Dress"/>
    <x v="0"/>
    <x v="1673"/>
    <n v="254513.64"/>
    <n v="256133.36"/>
    <x v="1675"/>
    <n v="44"/>
    <n v="80.180000000000007"/>
  </r>
  <r>
    <s v="M1076"/>
    <x v="2"/>
    <x v="2"/>
    <n v="10"/>
    <n v="387081"/>
    <n v="318274"/>
    <n v="82.22"/>
    <d v="2014-08-07T00:00:00"/>
    <x v="3"/>
    <x v="9"/>
    <x v="1"/>
    <s v="Headphones"/>
    <x v="2"/>
    <x v="1674"/>
    <n v="138989.54"/>
    <n v="179284.46"/>
    <x v="1676"/>
    <n v="34"/>
    <n v="88.88"/>
  </r>
  <r>
    <s v="M1077"/>
    <x v="3"/>
    <x v="3"/>
    <n v="8"/>
    <n v="171413"/>
    <n v="138727"/>
    <n v="80.930000000000007"/>
    <d v="2014-11-28T00:00:00"/>
    <x v="3"/>
    <x v="0"/>
    <x v="5"/>
    <s v="Stapler"/>
    <x v="3"/>
    <x v="1675"/>
    <n v="31459.97"/>
    <n v="107267.03"/>
    <x v="1677"/>
    <n v="41"/>
    <n v="81.569999999999993"/>
  </r>
  <r>
    <s v="M1078"/>
    <x v="0"/>
    <x v="0"/>
    <n v="14"/>
    <n v="320318"/>
    <n v="227005"/>
    <n v="70.87"/>
    <d v="2014-11-28T00:00:00"/>
    <x v="3"/>
    <x v="0"/>
    <x v="5"/>
    <s v="Stapler"/>
    <x v="3"/>
    <x v="1676"/>
    <n v="113403.57"/>
    <n v="113601.43"/>
    <x v="1678"/>
    <n v="85"/>
    <n v="66.69"/>
  </r>
  <r>
    <s v="M1079"/>
    <x v="3"/>
    <x v="3"/>
    <n v="14"/>
    <n v="167209"/>
    <n v="159182"/>
    <n v="95.2"/>
    <d v="2012-05-25T00:00:00"/>
    <x v="1"/>
    <x v="8"/>
    <x v="5"/>
    <s v="Shirt"/>
    <x v="0"/>
    <x v="1677"/>
    <n v="33403.980000000003"/>
    <n v="125778.02"/>
    <x v="1679"/>
    <n v="15"/>
    <n v="68.08"/>
  </r>
  <r>
    <s v="M1080"/>
    <x v="2"/>
    <x v="2"/>
    <n v="14"/>
    <n v="124413"/>
    <n v="71669"/>
    <n v="57.61"/>
    <d v="2013-07-09T00:00:00"/>
    <x v="0"/>
    <x v="7"/>
    <x v="3"/>
    <s v="Wheat"/>
    <x v="4"/>
    <x v="1678"/>
    <n v="15081.6"/>
    <n v="56587.4"/>
    <x v="1680"/>
    <n v="24"/>
    <n v="80.11"/>
  </r>
  <r>
    <s v="M1081"/>
    <x v="2"/>
    <x v="2"/>
    <n v="14"/>
    <n v="158077"/>
    <n v="187823"/>
    <n v="118.82"/>
    <d v="2013-07-09T00:00:00"/>
    <x v="0"/>
    <x v="7"/>
    <x v="3"/>
    <s v="Headphones"/>
    <x v="2"/>
    <x v="1679"/>
    <n v="87884.99"/>
    <n v="99938.01"/>
    <x v="1681"/>
    <n v="28"/>
    <n v="65.14"/>
  </r>
  <r>
    <s v="M1082"/>
    <x v="0"/>
    <x v="0"/>
    <n v="8"/>
    <n v="270452"/>
    <n v="243000"/>
    <n v="89.85"/>
    <d v="2013-07-09T00:00:00"/>
    <x v="0"/>
    <x v="7"/>
    <x v="3"/>
    <s v="Oil"/>
    <x v="4"/>
    <x v="1680"/>
    <n v="89175.28"/>
    <n v="153824.72"/>
    <x v="1682"/>
    <n v="91"/>
    <n v="65.11"/>
  </r>
  <r>
    <s v="M1083"/>
    <x v="1"/>
    <x v="1"/>
    <n v="8"/>
    <n v="198566"/>
    <n v="162923"/>
    <n v="82.05"/>
    <d v="2013-07-09T00:00:00"/>
    <x v="0"/>
    <x v="7"/>
    <x v="3"/>
    <s v="Sugar"/>
    <x v="4"/>
    <x v="1681"/>
    <n v="35070.33"/>
    <n v="127852.67"/>
    <x v="1683"/>
    <n v="42"/>
    <n v="60.11"/>
  </r>
  <r>
    <s v="M1084"/>
    <x v="1"/>
    <x v="1"/>
    <n v="5"/>
    <n v="132193"/>
    <n v="73906"/>
    <n v="55.91"/>
    <d v="2014-08-30T00:00:00"/>
    <x v="3"/>
    <x v="9"/>
    <x v="0"/>
    <s v="Oil"/>
    <x v="4"/>
    <x v="1682"/>
    <n v="32433.5"/>
    <n v="41472.5"/>
    <x v="1684"/>
    <n v="46"/>
    <n v="64.92"/>
  </r>
  <r>
    <s v="M1085"/>
    <x v="3"/>
    <x v="3"/>
    <n v="5"/>
    <n v="323426"/>
    <n v="363315"/>
    <n v="112.33"/>
    <d v="2014-08-30T00:00:00"/>
    <x v="3"/>
    <x v="9"/>
    <x v="0"/>
    <s v="Headphones"/>
    <x v="2"/>
    <x v="1683"/>
    <n v="96021.04"/>
    <n v="267293.96000000002"/>
    <x v="1685"/>
    <n v="85"/>
    <n v="75.91"/>
  </r>
  <r>
    <s v="M1086"/>
    <x v="3"/>
    <x v="3"/>
    <n v="13"/>
    <n v="217606"/>
    <n v="226595"/>
    <n v="104.13"/>
    <d v="2014-08-30T00:00:00"/>
    <x v="3"/>
    <x v="9"/>
    <x v="0"/>
    <s v="Jacket"/>
    <x v="0"/>
    <x v="1684"/>
    <n v="56231.73"/>
    <n v="170363.27"/>
    <x v="1686"/>
    <n v="44"/>
    <n v="65.62"/>
  </r>
  <r>
    <s v="M1087"/>
    <x v="2"/>
    <x v="2"/>
    <n v="10"/>
    <n v="169985"/>
    <n v="87239"/>
    <n v="51.32"/>
    <d v="2013-06-21T00:00:00"/>
    <x v="0"/>
    <x v="1"/>
    <x v="5"/>
    <s v="Dress"/>
    <x v="0"/>
    <x v="1685"/>
    <n v="33554.339999999997"/>
    <n v="53684.66"/>
    <x v="1687"/>
    <n v="80"/>
    <n v="77.84"/>
  </r>
  <r>
    <s v="M1088"/>
    <x v="2"/>
    <x v="2"/>
    <n v="4"/>
    <n v="240339"/>
    <n v="217380"/>
    <n v="90.45"/>
    <d v="2013-06-21T00:00:00"/>
    <x v="0"/>
    <x v="1"/>
    <x v="5"/>
    <s v="Marker"/>
    <x v="3"/>
    <x v="1686"/>
    <n v="63698.35"/>
    <n v="153681.65"/>
    <x v="1688"/>
    <n v="94"/>
    <n v="78.08"/>
  </r>
  <r>
    <s v="M1089"/>
    <x v="3"/>
    <x v="3"/>
    <n v="14"/>
    <n v="311662"/>
    <n v="161152"/>
    <n v="51.71"/>
    <d v="2014-09-03T00:00:00"/>
    <x v="3"/>
    <x v="5"/>
    <x v="2"/>
    <s v="Laptop"/>
    <x v="2"/>
    <x v="1687"/>
    <n v="68913.8"/>
    <n v="92238.2"/>
    <x v="1689"/>
    <n v="41"/>
    <n v="86.52"/>
  </r>
  <r>
    <s v="M1090"/>
    <x v="2"/>
    <x v="2"/>
    <n v="13"/>
    <n v="360590"/>
    <n v="318792"/>
    <n v="88.41"/>
    <d v="2014-09-03T00:00:00"/>
    <x v="3"/>
    <x v="5"/>
    <x v="2"/>
    <s v="Mobile"/>
    <x v="2"/>
    <x v="1688"/>
    <n v="67715.740000000005"/>
    <n v="251076.26"/>
    <x v="1690"/>
    <n v="98"/>
    <n v="86.94"/>
  </r>
  <r>
    <s v="M1091"/>
    <x v="1"/>
    <x v="1"/>
    <n v="12"/>
    <n v="278937"/>
    <n v="139850"/>
    <n v="50.14"/>
    <d v="2014-09-03T00:00:00"/>
    <x v="3"/>
    <x v="5"/>
    <x v="2"/>
    <s v="Wheat"/>
    <x v="4"/>
    <x v="1689"/>
    <n v="62063.81"/>
    <n v="77786.19"/>
    <x v="1691"/>
    <n v="64"/>
    <n v="68.790000000000006"/>
  </r>
  <r>
    <s v="M1092"/>
    <x v="3"/>
    <x v="3"/>
    <n v="12"/>
    <n v="204578"/>
    <n v="207658"/>
    <n v="101.51"/>
    <d v="2014-09-03T00:00:00"/>
    <x v="3"/>
    <x v="5"/>
    <x v="2"/>
    <s v="Marker"/>
    <x v="3"/>
    <x v="1690"/>
    <n v="97842.85"/>
    <n v="109815.15"/>
    <x v="1692"/>
    <n v="35"/>
    <n v="91.16"/>
  </r>
  <r>
    <s v="M1093"/>
    <x v="3"/>
    <x v="3"/>
    <n v="3"/>
    <n v="276238"/>
    <n v="231673"/>
    <n v="83.87"/>
    <d v="2014-09-03T00:00:00"/>
    <x v="3"/>
    <x v="5"/>
    <x v="2"/>
    <s v="Wheat"/>
    <x v="4"/>
    <x v="1691"/>
    <n v="78827.710000000006"/>
    <n v="152845.29"/>
    <x v="1693"/>
    <n v="65"/>
    <n v="93.51"/>
  </r>
  <r>
    <s v="M1094"/>
    <x v="0"/>
    <x v="0"/>
    <n v="14"/>
    <n v="139986"/>
    <n v="83518"/>
    <n v="59.66"/>
    <d v="2014-09-03T00:00:00"/>
    <x v="3"/>
    <x v="5"/>
    <x v="2"/>
    <s v="Notebook"/>
    <x v="3"/>
    <x v="1692"/>
    <n v="35963.57"/>
    <n v="47554.43"/>
    <x v="1694"/>
    <n v="36"/>
    <n v="76.349999999999994"/>
  </r>
  <r>
    <s v="M1095"/>
    <x v="0"/>
    <x v="0"/>
    <n v="4"/>
    <n v="457019"/>
    <n v="516116"/>
    <n v="112.93"/>
    <d v="2014-09-03T00:00:00"/>
    <x v="3"/>
    <x v="5"/>
    <x v="2"/>
    <s v="Wheat"/>
    <x v="4"/>
    <x v="1693"/>
    <n v="223880.98"/>
    <n v="292235.02"/>
    <x v="1695"/>
    <n v="57"/>
    <n v="63.39"/>
  </r>
  <r>
    <s v="M1096"/>
    <x v="3"/>
    <x v="3"/>
    <n v="3"/>
    <n v="408019"/>
    <n v="418515"/>
    <n v="102.57"/>
    <d v="2014-09-03T00:00:00"/>
    <x v="3"/>
    <x v="5"/>
    <x v="2"/>
    <s v="Tablet"/>
    <x v="2"/>
    <x v="1694"/>
    <n v="128523.54"/>
    <n v="289991.46000000002"/>
    <x v="1696"/>
    <n v="36"/>
    <n v="63.27"/>
  </r>
  <r>
    <s v="M1097"/>
    <x v="2"/>
    <x v="2"/>
    <n v="12"/>
    <n v="162274"/>
    <n v="93393"/>
    <n v="57.55"/>
    <d v="2014-09-03T00:00:00"/>
    <x v="3"/>
    <x v="5"/>
    <x v="2"/>
    <s v="Table"/>
    <x v="1"/>
    <x v="1695"/>
    <n v="45458.93"/>
    <n v="47934.07"/>
    <x v="1697"/>
    <n v="79"/>
    <n v="65.849999999999994"/>
  </r>
  <r>
    <s v="M1098"/>
    <x v="0"/>
    <x v="0"/>
    <n v="10"/>
    <n v="213434"/>
    <n v="214670"/>
    <n v="100.58"/>
    <d v="2014-09-03T00:00:00"/>
    <x v="3"/>
    <x v="5"/>
    <x v="2"/>
    <s v="Chair"/>
    <x v="1"/>
    <x v="1696"/>
    <n v="101621.98"/>
    <n v="113048.02"/>
    <x v="1698"/>
    <n v="83"/>
    <n v="69.72"/>
  </r>
  <r>
    <s v="M1099"/>
    <x v="1"/>
    <x v="1"/>
    <n v="14"/>
    <n v="282954"/>
    <n v="235036"/>
    <n v="83.07"/>
    <d v="2014-09-03T00:00:00"/>
    <x v="3"/>
    <x v="5"/>
    <x v="2"/>
    <s v="Wheat"/>
    <x v="4"/>
    <x v="1697"/>
    <n v="115621.3"/>
    <n v="119414.7"/>
    <x v="1699"/>
    <n v="90"/>
    <n v="80.010000000000005"/>
  </r>
  <r>
    <s v="M1100"/>
    <x v="3"/>
    <x v="3"/>
    <n v="6"/>
    <n v="190213"/>
    <n v="136250"/>
    <n v="71.63"/>
    <d v="2014-09-03T00:00:00"/>
    <x v="3"/>
    <x v="5"/>
    <x v="2"/>
    <s v="Shirt"/>
    <x v="0"/>
    <x v="1698"/>
    <n v="38186.51"/>
    <n v="98063.49"/>
    <x v="1700"/>
    <n v="36"/>
    <n v="66.92"/>
  </r>
  <r>
    <s v="M1101"/>
    <x v="3"/>
    <x v="3"/>
    <n v="10"/>
    <n v="132125"/>
    <n v="152787"/>
    <n v="115.64"/>
    <d v="2014-09-11T00:00:00"/>
    <x v="3"/>
    <x v="5"/>
    <x v="1"/>
    <s v="Wheat"/>
    <x v="4"/>
    <x v="1699"/>
    <n v="48037.17"/>
    <n v="104749.83"/>
    <x v="1701"/>
    <n v="36"/>
    <n v="72.83"/>
  </r>
  <r>
    <s v="M1102"/>
    <x v="3"/>
    <x v="3"/>
    <n v="13"/>
    <n v="326399"/>
    <n v="203550"/>
    <n v="62.36"/>
    <d v="2014-09-11T00:00:00"/>
    <x v="3"/>
    <x v="5"/>
    <x v="1"/>
    <s v="Mobile"/>
    <x v="2"/>
    <x v="1700"/>
    <n v="72846.67"/>
    <n v="130703.33"/>
    <x v="1702"/>
    <n v="57"/>
    <n v="61.23"/>
  </r>
  <r>
    <s v="M1103"/>
    <x v="2"/>
    <x v="2"/>
    <n v="13"/>
    <n v="320387"/>
    <n v="188642"/>
    <n v="58.88"/>
    <d v="2014-09-11T00:00:00"/>
    <x v="3"/>
    <x v="5"/>
    <x v="1"/>
    <s v="Mobile"/>
    <x v="2"/>
    <x v="1701"/>
    <n v="82335.53"/>
    <n v="106306.47"/>
    <x v="1703"/>
    <n v="23"/>
    <n v="75.209999999999994"/>
  </r>
  <r>
    <s v="M1104"/>
    <x v="2"/>
    <x v="2"/>
    <n v="7"/>
    <n v="474182"/>
    <n v="509858"/>
    <n v="107.52"/>
    <d v="2014-09-11T00:00:00"/>
    <x v="3"/>
    <x v="5"/>
    <x v="1"/>
    <s v="Marker"/>
    <x v="3"/>
    <x v="1702"/>
    <n v="119349.37"/>
    <n v="390508.63"/>
    <x v="1704"/>
    <n v="86"/>
    <n v="78.650000000000006"/>
  </r>
  <r>
    <s v="M1105"/>
    <x v="2"/>
    <x v="2"/>
    <n v="10"/>
    <n v="322762"/>
    <n v="206505"/>
    <n v="63.98"/>
    <d v="2014-09-11T00:00:00"/>
    <x v="3"/>
    <x v="5"/>
    <x v="1"/>
    <s v="Stapler"/>
    <x v="3"/>
    <x v="1703"/>
    <n v="85957.17"/>
    <n v="120547.83"/>
    <x v="1705"/>
    <n v="37"/>
    <n v="92.42"/>
  </r>
  <r>
    <s v="M1106"/>
    <x v="0"/>
    <x v="0"/>
    <n v="6"/>
    <n v="312764"/>
    <n v="233854"/>
    <n v="74.77"/>
    <d v="2014-09-11T00:00:00"/>
    <x v="3"/>
    <x v="5"/>
    <x v="1"/>
    <s v="Sugar"/>
    <x v="4"/>
    <x v="1704"/>
    <n v="51874.83"/>
    <n v="181979.17"/>
    <x v="1706"/>
    <n v="24"/>
    <n v="87.88"/>
  </r>
  <r>
    <s v="M1107"/>
    <x v="2"/>
    <x v="2"/>
    <n v="3"/>
    <n v="220448"/>
    <n v="250089"/>
    <n v="113.45"/>
    <d v="2014-09-11T00:00:00"/>
    <x v="3"/>
    <x v="5"/>
    <x v="1"/>
    <s v="Headphones"/>
    <x v="2"/>
    <x v="1705"/>
    <n v="95438.44"/>
    <n v="154650.56"/>
    <x v="1707"/>
    <n v="27"/>
    <n v="61.85"/>
  </r>
  <r>
    <s v="M1108"/>
    <x v="2"/>
    <x v="2"/>
    <n v="11"/>
    <n v="221530"/>
    <n v="143907"/>
    <n v="64.959999999999994"/>
    <d v="2014-09-11T00:00:00"/>
    <x v="3"/>
    <x v="5"/>
    <x v="1"/>
    <s v="Shirt"/>
    <x v="0"/>
    <x v="1706"/>
    <n v="50004.11"/>
    <n v="93902.89"/>
    <x v="1708"/>
    <n v="19"/>
    <n v="68.45"/>
  </r>
  <r>
    <s v="M1109"/>
    <x v="0"/>
    <x v="0"/>
    <n v="8"/>
    <n v="375290"/>
    <n v="236685"/>
    <n v="63.07"/>
    <d v="2014-12-22T00:00:00"/>
    <x v="3"/>
    <x v="4"/>
    <x v="4"/>
    <s v="Sofa"/>
    <x v="1"/>
    <x v="1707"/>
    <n v="94763.29"/>
    <n v="141921.71"/>
    <x v="1709"/>
    <n v="32"/>
    <n v="61.54"/>
  </r>
  <r>
    <s v="M1110"/>
    <x v="1"/>
    <x v="1"/>
    <n v="6"/>
    <n v="173249"/>
    <n v="191857"/>
    <n v="110.74"/>
    <d v="2014-12-22T00:00:00"/>
    <x v="3"/>
    <x v="4"/>
    <x v="4"/>
    <s v="Shirt"/>
    <x v="0"/>
    <x v="1708"/>
    <n v="66116.509999999995"/>
    <n v="125740.49"/>
    <x v="1710"/>
    <n v="19"/>
    <n v="74.77"/>
  </r>
  <r>
    <s v="M1111"/>
    <x v="0"/>
    <x v="0"/>
    <n v="14"/>
    <n v="498532"/>
    <n v="418004"/>
    <n v="83.85"/>
    <d v="2014-12-22T00:00:00"/>
    <x v="3"/>
    <x v="4"/>
    <x v="4"/>
    <s v="Wheat"/>
    <x v="4"/>
    <x v="1709"/>
    <n v="123561.28"/>
    <n v="294442.71999999997"/>
    <x v="1711"/>
    <n v="53"/>
    <n v="61.05"/>
  </r>
  <r>
    <s v="M1112"/>
    <x v="0"/>
    <x v="0"/>
    <n v="15"/>
    <n v="114324"/>
    <n v="60334"/>
    <n v="52.77"/>
    <d v="2014-09-24T00:00:00"/>
    <x v="3"/>
    <x v="5"/>
    <x v="2"/>
    <s v="Laptop"/>
    <x v="2"/>
    <x v="1710"/>
    <n v="24329.75"/>
    <n v="36004.25"/>
    <x v="1712"/>
    <n v="91"/>
    <n v="80.5"/>
  </r>
  <r>
    <s v="M1113"/>
    <x v="0"/>
    <x v="0"/>
    <n v="14"/>
    <n v="199835"/>
    <n v="225950"/>
    <n v="113.07"/>
    <d v="2014-05-07T00:00:00"/>
    <x v="3"/>
    <x v="8"/>
    <x v="2"/>
    <s v="Headphones"/>
    <x v="2"/>
    <x v="1711"/>
    <n v="59855.31"/>
    <n v="166094.69"/>
    <x v="1713"/>
    <n v="57"/>
    <n v="62"/>
  </r>
  <r>
    <s v="M1114"/>
    <x v="0"/>
    <x v="0"/>
    <n v="14"/>
    <n v="178525"/>
    <n v="135574"/>
    <n v="75.94"/>
    <d v="2014-05-07T00:00:00"/>
    <x v="3"/>
    <x v="8"/>
    <x v="2"/>
    <s v="Cabinet"/>
    <x v="1"/>
    <x v="1712"/>
    <n v="40448.019999999997"/>
    <n v="95125.98"/>
    <x v="1714"/>
    <n v="74"/>
    <n v="82.6"/>
  </r>
  <r>
    <s v="M1115"/>
    <x v="3"/>
    <x v="3"/>
    <n v="7"/>
    <n v="183505"/>
    <n v="102898"/>
    <n v="56.07"/>
    <d v="2011-12-14T00:00:00"/>
    <x v="2"/>
    <x v="4"/>
    <x v="2"/>
    <s v="Notebook"/>
    <x v="3"/>
    <x v="1713"/>
    <n v="32916.61"/>
    <n v="69981.39"/>
    <x v="1715"/>
    <n v="71"/>
    <n v="70.05"/>
  </r>
  <r>
    <s v="M1116"/>
    <x v="0"/>
    <x v="0"/>
    <n v="5"/>
    <n v="192130"/>
    <n v="171818"/>
    <n v="89.43"/>
    <d v="2011-12-14T00:00:00"/>
    <x v="2"/>
    <x v="4"/>
    <x v="2"/>
    <s v="Pen"/>
    <x v="3"/>
    <x v="1714"/>
    <n v="69717.89"/>
    <n v="102100.11"/>
    <x v="1716"/>
    <n v="74"/>
    <n v="75.209999999999994"/>
  </r>
  <r>
    <s v="M1117"/>
    <x v="0"/>
    <x v="0"/>
    <n v="3"/>
    <n v="414159"/>
    <n v="232692"/>
    <n v="56.18"/>
    <d v="2011-12-14T00:00:00"/>
    <x v="2"/>
    <x v="4"/>
    <x v="2"/>
    <s v="Tablet"/>
    <x v="2"/>
    <x v="1715"/>
    <n v="54510.93"/>
    <n v="178181.07"/>
    <x v="1717"/>
    <n v="91"/>
    <n v="71.95"/>
  </r>
  <r>
    <s v="M1118"/>
    <x v="3"/>
    <x v="3"/>
    <n v="14"/>
    <n v="370475"/>
    <n v="257347"/>
    <n v="69.459999999999994"/>
    <d v="2011-10-18T00:00:00"/>
    <x v="2"/>
    <x v="2"/>
    <x v="3"/>
    <s v="Notebook"/>
    <x v="3"/>
    <x v="1716"/>
    <n v="97391.679999999993"/>
    <n v="159955.32"/>
    <x v="1718"/>
    <n v="40"/>
    <n v="74.45"/>
  </r>
  <r>
    <s v="M1119"/>
    <x v="3"/>
    <x v="3"/>
    <n v="11"/>
    <n v="219456"/>
    <n v="194044"/>
    <n v="88.42"/>
    <d v="2011-10-18T00:00:00"/>
    <x v="2"/>
    <x v="2"/>
    <x v="3"/>
    <s v="Chair"/>
    <x v="1"/>
    <x v="1717"/>
    <n v="75703.710000000006"/>
    <n v="118340.29"/>
    <x v="1719"/>
    <n v="83"/>
    <n v="73.14"/>
  </r>
  <r>
    <s v="M1120"/>
    <x v="0"/>
    <x v="0"/>
    <n v="11"/>
    <n v="474492"/>
    <n v="257890"/>
    <n v="54.35"/>
    <d v="2011-10-18T00:00:00"/>
    <x v="2"/>
    <x v="2"/>
    <x v="3"/>
    <s v="Rice"/>
    <x v="4"/>
    <x v="1718"/>
    <n v="97477.37"/>
    <n v="160412.63"/>
    <x v="1720"/>
    <n v="87"/>
    <n v="89.96"/>
  </r>
  <r>
    <s v="M1121"/>
    <x v="1"/>
    <x v="1"/>
    <n v="12"/>
    <n v="286162"/>
    <n v="147535"/>
    <n v="51.56"/>
    <d v="2012-05-08T00:00:00"/>
    <x v="1"/>
    <x v="8"/>
    <x v="3"/>
    <s v="Notebook"/>
    <x v="3"/>
    <x v="1719"/>
    <n v="68201"/>
    <n v="79334"/>
    <x v="1721"/>
    <n v="16"/>
    <n v="92.48"/>
  </r>
  <r>
    <s v="M1122"/>
    <x v="1"/>
    <x v="1"/>
    <n v="7"/>
    <n v="377125"/>
    <n v="253712"/>
    <n v="67.28"/>
    <d v="2013-04-15T00:00:00"/>
    <x v="0"/>
    <x v="3"/>
    <x v="4"/>
    <s v="Pen"/>
    <x v="3"/>
    <x v="1720"/>
    <n v="106944.09"/>
    <n v="146767.91"/>
    <x v="1722"/>
    <n v="92"/>
    <n v="66.209999999999994"/>
  </r>
  <r>
    <s v="M1123"/>
    <x v="1"/>
    <x v="1"/>
    <n v="10"/>
    <n v="230555"/>
    <n v="250455"/>
    <n v="108.63"/>
    <d v="2013-04-15T00:00:00"/>
    <x v="0"/>
    <x v="3"/>
    <x v="4"/>
    <s v="Dress"/>
    <x v="0"/>
    <x v="1721"/>
    <n v="71265.86"/>
    <n v="179189.14"/>
    <x v="1723"/>
    <n v="92"/>
    <n v="62.25"/>
  </r>
  <r>
    <s v="M1124"/>
    <x v="3"/>
    <x v="3"/>
    <n v="6"/>
    <n v="181191"/>
    <n v="178806"/>
    <n v="98.68"/>
    <d v="2012-12-14T00:00:00"/>
    <x v="1"/>
    <x v="4"/>
    <x v="5"/>
    <s v="Mobile"/>
    <x v="2"/>
    <x v="1722"/>
    <n v="52033.73"/>
    <n v="126772.27"/>
    <x v="1724"/>
    <n v="47"/>
    <n v="85.41"/>
  </r>
  <r>
    <s v="M1125"/>
    <x v="3"/>
    <x v="3"/>
    <n v="9"/>
    <n v="256021"/>
    <n v="169584"/>
    <n v="66.239999999999995"/>
    <d v="2011-12-03T00:00:00"/>
    <x v="2"/>
    <x v="4"/>
    <x v="0"/>
    <s v="Mobile"/>
    <x v="2"/>
    <x v="1723"/>
    <n v="40050"/>
    <n v="129534"/>
    <x v="1725"/>
    <n v="26"/>
    <n v="72.89"/>
  </r>
  <r>
    <s v="M1126"/>
    <x v="1"/>
    <x v="1"/>
    <n v="6"/>
    <n v="154574"/>
    <n v="117864"/>
    <n v="76.25"/>
    <d v="2011-11-25T00:00:00"/>
    <x v="2"/>
    <x v="0"/>
    <x v="5"/>
    <s v="Chair"/>
    <x v="1"/>
    <x v="1724"/>
    <n v="42597.279999999999"/>
    <n v="75266.720000000001"/>
    <x v="1726"/>
    <n v="59"/>
    <n v="70.209999999999994"/>
  </r>
  <r>
    <s v="M1127"/>
    <x v="1"/>
    <x v="1"/>
    <n v="5"/>
    <n v="285952"/>
    <n v="339660"/>
    <n v="118.78"/>
    <d v="2011-11-25T00:00:00"/>
    <x v="2"/>
    <x v="0"/>
    <x v="5"/>
    <s v="Sofa"/>
    <x v="1"/>
    <x v="1725"/>
    <n v="81558.47"/>
    <n v="258101.53"/>
    <x v="1727"/>
    <n v="61"/>
    <n v="87.6"/>
  </r>
  <r>
    <s v="M1128"/>
    <x v="3"/>
    <x v="3"/>
    <n v="8"/>
    <n v="384934"/>
    <n v="290485"/>
    <n v="75.459999999999994"/>
    <d v="2011-11-25T00:00:00"/>
    <x v="2"/>
    <x v="0"/>
    <x v="5"/>
    <s v="Table"/>
    <x v="1"/>
    <x v="1726"/>
    <n v="61650.93"/>
    <n v="228834.07"/>
    <x v="1728"/>
    <n v="12"/>
    <n v="83.4"/>
  </r>
  <r>
    <s v="M1129"/>
    <x v="1"/>
    <x v="1"/>
    <n v="9"/>
    <n v="261338"/>
    <n v="238460"/>
    <n v="91.25"/>
    <d v="2013-07-26T00:00:00"/>
    <x v="0"/>
    <x v="7"/>
    <x v="5"/>
    <s v="Sofa"/>
    <x v="1"/>
    <x v="1727"/>
    <n v="82532.429999999993"/>
    <n v="155927.57"/>
    <x v="1729"/>
    <n v="77"/>
    <n v="77.680000000000007"/>
  </r>
  <r>
    <s v="M1130"/>
    <x v="0"/>
    <x v="0"/>
    <n v="15"/>
    <n v="218419"/>
    <n v="137773"/>
    <n v="63.08"/>
    <d v="2012-11-09T00:00:00"/>
    <x v="1"/>
    <x v="0"/>
    <x v="5"/>
    <s v="Table"/>
    <x v="1"/>
    <x v="1728"/>
    <n v="45902.23"/>
    <n v="91870.77"/>
    <x v="1730"/>
    <n v="32"/>
    <n v="89.06"/>
  </r>
  <r>
    <s v="M1131"/>
    <x v="3"/>
    <x v="3"/>
    <n v="8"/>
    <n v="480368"/>
    <n v="310571"/>
    <n v="64.650000000000006"/>
    <d v="2012-11-09T00:00:00"/>
    <x v="1"/>
    <x v="0"/>
    <x v="5"/>
    <s v="Rice"/>
    <x v="4"/>
    <x v="1729"/>
    <n v="92518.07"/>
    <n v="218052.93"/>
    <x v="1731"/>
    <n v="47"/>
    <n v="84.04"/>
  </r>
  <r>
    <s v="M1132"/>
    <x v="0"/>
    <x v="0"/>
    <n v="7"/>
    <n v="225208"/>
    <n v="166249"/>
    <n v="73.819999999999993"/>
    <d v="2012-11-09T00:00:00"/>
    <x v="1"/>
    <x v="0"/>
    <x v="5"/>
    <s v="Trousers"/>
    <x v="0"/>
    <x v="1730"/>
    <n v="34759.410000000003"/>
    <n v="131489.59"/>
    <x v="1732"/>
    <n v="34"/>
    <n v="89"/>
  </r>
  <r>
    <s v="M1133"/>
    <x v="3"/>
    <x v="3"/>
    <n v="12"/>
    <n v="265189"/>
    <n v="164622"/>
    <n v="62.08"/>
    <d v="2012-11-09T00:00:00"/>
    <x v="1"/>
    <x v="0"/>
    <x v="5"/>
    <s v="Wheat"/>
    <x v="4"/>
    <x v="1731"/>
    <n v="42470.58"/>
    <n v="122151.42"/>
    <x v="1733"/>
    <n v="21"/>
    <n v="63.31"/>
  </r>
  <r>
    <s v="M1134"/>
    <x v="1"/>
    <x v="1"/>
    <n v="11"/>
    <n v="344554"/>
    <n v="361348"/>
    <n v="104.87"/>
    <d v="2014-02-25T00:00:00"/>
    <x v="3"/>
    <x v="11"/>
    <x v="3"/>
    <s v="Laptop"/>
    <x v="2"/>
    <x v="1732"/>
    <n v="114931.45"/>
    <n v="246416.55"/>
    <x v="1734"/>
    <n v="85"/>
    <n v="63.2"/>
  </r>
  <r>
    <s v="M1135"/>
    <x v="2"/>
    <x v="2"/>
    <n v="10"/>
    <n v="213656"/>
    <n v="142140"/>
    <n v="66.53"/>
    <d v="2014-06-26T00:00:00"/>
    <x v="3"/>
    <x v="1"/>
    <x v="1"/>
    <s v="Oil"/>
    <x v="4"/>
    <x v="1733"/>
    <n v="28451.73"/>
    <n v="113688.27"/>
    <x v="1735"/>
    <n v="62"/>
    <n v="89.92"/>
  </r>
  <r>
    <s v="M1136"/>
    <x v="0"/>
    <x v="0"/>
    <n v="4"/>
    <n v="493238"/>
    <n v="567417"/>
    <n v="115.04"/>
    <d v="2014-06-26T00:00:00"/>
    <x v="3"/>
    <x v="1"/>
    <x v="1"/>
    <s v="Stapler"/>
    <x v="3"/>
    <x v="1734"/>
    <n v="154610.06"/>
    <n v="412806.94"/>
    <x v="1736"/>
    <n v="59"/>
    <n v="63.34"/>
  </r>
  <r>
    <s v="M1137"/>
    <x v="1"/>
    <x v="1"/>
    <n v="15"/>
    <n v="389695"/>
    <n v="199241"/>
    <n v="51.13"/>
    <d v="2014-06-26T00:00:00"/>
    <x v="3"/>
    <x v="1"/>
    <x v="1"/>
    <s v="Mobile"/>
    <x v="2"/>
    <x v="1735"/>
    <n v="87145.81"/>
    <n v="112095.19"/>
    <x v="1737"/>
    <n v="13"/>
    <n v="80.510000000000005"/>
  </r>
  <r>
    <s v="M1138"/>
    <x v="3"/>
    <x v="3"/>
    <n v="15"/>
    <n v="317591"/>
    <n v="188158"/>
    <n v="59.25"/>
    <d v="2014-12-03T00:00:00"/>
    <x v="3"/>
    <x v="4"/>
    <x v="2"/>
    <s v="Notebook"/>
    <x v="3"/>
    <x v="1736"/>
    <n v="46798.84"/>
    <n v="141359.16"/>
    <x v="1738"/>
    <n v="11"/>
    <n v="68.55"/>
  </r>
  <r>
    <s v="M1139"/>
    <x v="1"/>
    <x v="1"/>
    <n v="8"/>
    <n v="347607"/>
    <n v="340745"/>
    <n v="98.03"/>
    <d v="2014-12-03T00:00:00"/>
    <x v="3"/>
    <x v="4"/>
    <x v="2"/>
    <s v="Oil"/>
    <x v="4"/>
    <x v="1737"/>
    <n v="95824.87"/>
    <n v="244920.13"/>
    <x v="1739"/>
    <n v="86"/>
    <n v="64.19"/>
  </r>
  <r>
    <s v="M1140"/>
    <x v="1"/>
    <x v="1"/>
    <n v="3"/>
    <n v="425613"/>
    <n v="324847"/>
    <n v="76.319999999999993"/>
    <d v="2011-02-07T00:00:00"/>
    <x v="2"/>
    <x v="11"/>
    <x v="4"/>
    <s v="Oil"/>
    <x v="4"/>
    <x v="1738"/>
    <n v="103001.58"/>
    <n v="221845.42"/>
    <x v="1740"/>
    <n v="17"/>
    <n v="62.67"/>
  </r>
  <r>
    <s v="M1141"/>
    <x v="0"/>
    <x v="0"/>
    <n v="15"/>
    <n v="164578"/>
    <n v="196431"/>
    <n v="119.35"/>
    <d v="2011-02-07T00:00:00"/>
    <x v="2"/>
    <x v="11"/>
    <x v="4"/>
    <s v="Marker"/>
    <x v="3"/>
    <x v="1739"/>
    <n v="91800.68"/>
    <n v="104630.32"/>
    <x v="1741"/>
    <n v="39"/>
    <n v="73.900000000000006"/>
  </r>
  <r>
    <s v="M1142"/>
    <x v="1"/>
    <x v="1"/>
    <n v="8"/>
    <n v="113828"/>
    <n v="133795"/>
    <n v="117.54"/>
    <d v="2011-02-07T00:00:00"/>
    <x v="2"/>
    <x v="11"/>
    <x v="4"/>
    <s v="Dress"/>
    <x v="0"/>
    <x v="1740"/>
    <n v="59082.3"/>
    <n v="74712.7"/>
    <x v="1742"/>
    <n v="30"/>
    <n v="92.96"/>
  </r>
  <r>
    <s v="M1143"/>
    <x v="2"/>
    <x v="2"/>
    <n v="4"/>
    <n v="225903"/>
    <n v="231254"/>
    <n v="102.37"/>
    <d v="2014-04-12T00:00:00"/>
    <x v="3"/>
    <x v="3"/>
    <x v="0"/>
    <s v="Sofa"/>
    <x v="1"/>
    <x v="1741"/>
    <n v="92199.03"/>
    <n v="139054.97"/>
    <x v="1743"/>
    <n v="42"/>
    <n v="92.68"/>
  </r>
  <r>
    <s v="M1144"/>
    <x v="3"/>
    <x v="3"/>
    <n v="5"/>
    <n v="372462"/>
    <n v="326767"/>
    <n v="87.73"/>
    <d v="2014-04-12T00:00:00"/>
    <x v="3"/>
    <x v="3"/>
    <x v="0"/>
    <s v="Rice"/>
    <x v="4"/>
    <x v="1742"/>
    <n v="82059.39"/>
    <n v="244707.61"/>
    <x v="1744"/>
    <n v="53"/>
    <n v="68.319999999999993"/>
  </r>
  <r>
    <s v="M1145"/>
    <x v="1"/>
    <x v="1"/>
    <n v="9"/>
    <n v="328259"/>
    <n v="371414"/>
    <n v="113.15"/>
    <d v="2014-12-26T00:00:00"/>
    <x v="3"/>
    <x v="4"/>
    <x v="5"/>
    <s v="Laptop"/>
    <x v="2"/>
    <x v="1743"/>
    <n v="172724.67"/>
    <n v="198689.33"/>
    <x v="1745"/>
    <n v="12"/>
    <n v="92.86"/>
  </r>
  <r>
    <s v="M1146"/>
    <x v="2"/>
    <x v="2"/>
    <n v="3"/>
    <n v="372764"/>
    <n v="418363"/>
    <n v="112.23"/>
    <d v="2014-12-26T00:00:00"/>
    <x v="3"/>
    <x v="4"/>
    <x v="5"/>
    <s v="Jacket"/>
    <x v="0"/>
    <x v="1744"/>
    <n v="160159.01"/>
    <n v="258203.99"/>
    <x v="1746"/>
    <n v="21"/>
    <n v="88.64"/>
  </r>
  <r>
    <s v="M1147"/>
    <x v="0"/>
    <x v="0"/>
    <n v="9"/>
    <n v="180736"/>
    <n v="180140"/>
    <n v="99.67"/>
    <d v="2014-04-12T00:00:00"/>
    <x v="3"/>
    <x v="3"/>
    <x v="0"/>
    <s v="Rice"/>
    <x v="4"/>
    <x v="1745"/>
    <n v="72756.12"/>
    <n v="107383.88"/>
    <x v="1747"/>
    <n v="22"/>
    <n v="93.35"/>
  </r>
  <r>
    <s v="M1148"/>
    <x v="2"/>
    <x v="2"/>
    <n v="7"/>
    <n v="278537"/>
    <n v="232537"/>
    <n v="83.49"/>
    <d v="2011-12-31T00:00:00"/>
    <x v="2"/>
    <x v="4"/>
    <x v="0"/>
    <s v="Headphones"/>
    <x v="2"/>
    <x v="1746"/>
    <n v="80754.81"/>
    <n v="151782.19"/>
    <x v="1748"/>
    <n v="83"/>
    <n v="63.81"/>
  </r>
  <r>
    <s v="M1149"/>
    <x v="1"/>
    <x v="1"/>
    <n v="9"/>
    <n v="394320"/>
    <n v="271921"/>
    <n v="68.959999999999994"/>
    <d v="2011-12-31T00:00:00"/>
    <x v="2"/>
    <x v="4"/>
    <x v="0"/>
    <s v="Notebook"/>
    <x v="3"/>
    <x v="1747"/>
    <n v="55695.96"/>
    <n v="216225.04"/>
    <x v="1749"/>
    <n v="47"/>
    <n v="86.24"/>
  </r>
  <r>
    <s v="M1150"/>
    <x v="0"/>
    <x v="0"/>
    <n v="4"/>
    <n v="226930"/>
    <n v="193158"/>
    <n v="85.12"/>
    <d v="2014-08-04T00:00:00"/>
    <x v="3"/>
    <x v="9"/>
    <x v="4"/>
    <s v="Pen"/>
    <x v="3"/>
    <x v="1748"/>
    <n v="50579.7"/>
    <n v="142578.29999999999"/>
    <x v="1750"/>
    <n v="34"/>
    <n v="71.989999999999995"/>
  </r>
  <r>
    <s v="M1151"/>
    <x v="2"/>
    <x v="2"/>
    <n v="10"/>
    <n v="449756"/>
    <n v="513387"/>
    <n v="114.15"/>
    <d v="2011-11-15T00:00:00"/>
    <x v="2"/>
    <x v="0"/>
    <x v="3"/>
    <s v="Notebook"/>
    <x v="3"/>
    <x v="1749"/>
    <n v="193938.52"/>
    <n v="319448.48"/>
    <x v="1751"/>
    <n v="92"/>
    <n v="73.099999999999994"/>
  </r>
  <r>
    <s v="M1152"/>
    <x v="0"/>
    <x v="0"/>
    <n v="3"/>
    <n v="153726"/>
    <n v="164291"/>
    <n v="106.87"/>
    <d v="2011-11-15T00:00:00"/>
    <x v="2"/>
    <x v="0"/>
    <x v="3"/>
    <s v="Cabinet"/>
    <x v="1"/>
    <x v="1750"/>
    <n v="48082.66"/>
    <n v="116208.34"/>
    <x v="1752"/>
    <n v="16"/>
    <n v="77.760000000000005"/>
  </r>
  <r>
    <s v="M1153"/>
    <x v="0"/>
    <x v="0"/>
    <n v="15"/>
    <n v="251702"/>
    <n v="200762"/>
    <n v="79.760000000000005"/>
    <d v="2011-11-15T00:00:00"/>
    <x v="2"/>
    <x v="0"/>
    <x v="3"/>
    <s v="Notebook"/>
    <x v="3"/>
    <x v="1751"/>
    <n v="44069.57"/>
    <n v="156692.43"/>
    <x v="1753"/>
    <n v="67"/>
    <n v="94.72"/>
  </r>
  <r>
    <s v="M1154"/>
    <x v="2"/>
    <x v="2"/>
    <n v="9"/>
    <n v="496476"/>
    <n v="561683"/>
    <n v="113.13"/>
    <d v="2012-12-11T00:00:00"/>
    <x v="1"/>
    <x v="4"/>
    <x v="3"/>
    <s v="Stapler"/>
    <x v="3"/>
    <x v="1752"/>
    <n v="151660.84"/>
    <n v="410022.16"/>
    <x v="1754"/>
    <n v="58"/>
    <n v="90.44"/>
  </r>
  <r>
    <s v="M1155"/>
    <x v="3"/>
    <x v="3"/>
    <n v="11"/>
    <n v="436461"/>
    <n v="457411"/>
    <n v="104.8"/>
    <d v="2012-12-11T00:00:00"/>
    <x v="1"/>
    <x v="4"/>
    <x v="3"/>
    <s v="Tablet"/>
    <x v="2"/>
    <x v="1753"/>
    <n v="208783.28"/>
    <n v="248627.72"/>
    <x v="1755"/>
    <n v="84"/>
    <n v="73.44"/>
  </r>
  <r>
    <s v="M1156"/>
    <x v="2"/>
    <x v="2"/>
    <n v="5"/>
    <n v="273200"/>
    <n v="284800"/>
    <n v="104.25"/>
    <d v="2013-09-19T00:00:00"/>
    <x v="0"/>
    <x v="5"/>
    <x v="1"/>
    <s v="Tablet"/>
    <x v="2"/>
    <x v="1754"/>
    <n v="140582.39999999999"/>
    <n v="144217.60000000001"/>
    <x v="1756"/>
    <n v="49"/>
    <n v="79.930000000000007"/>
  </r>
  <r>
    <s v="M1157"/>
    <x v="2"/>
    <x v="2"/>
    <n v="5"/>
    <n v="199811"/>
    <n v="128309"/>
    <n v="64.22"/>
    <d v="2013-09-19T00:00:00"/>
    <x v="0"/>
    <x v="5"/>
    <x v="1"/>
    <s v="Trousers"/>
    <x v="0"/>
    <x v="1755"/>
    <n v="52821.03"/>
    <n v="75487.97"/>
    <x v="1757"/>
    <n v="65"/>
    <n v="74.150000000000006"/>
  </r>
  <r>
    <s v="M1158"/>
    <x v="0"/>
    <x v="0"/>
    <n v="9"/>
    <n v="426221"/>
    <n v="225148"/>
    <n v="52.82"/>
    <d v="2013-09-19T00:00:00"/>
    <x v="0"/>
    <x v="5"/>
    <x v="1"/>
    <s v="Stapler"/>
    <x v="3"/>
    <x v="1756"/>
    <n v="102104.56"/>
    <n v="123043.44"/>
    <x v="1758"/>
    <n v="68"/>
    <n v="86.73"/>
  </r>
  <r>
    <s v="M1159"/>
    <x v="0"/>
    <x v="0"/>
    <n v="13"/>
    <n v="331729"/>
    <n v="211454"/>
    <n v="63.74"/>
    <d v="2012-03-19T00:00:00"/>
    <x v="1"/>
    <x v="10"/>
    <x v="4"/>
    <s v="Jacket"/>
    <x v="0"/>
    <x v="1757"/>
    <n v="70097.45"/>
    <n v="141356.54999999999"/>
    <x v="1759"/>
    <n v="39"/>
    <n v="78.2"/>
  </r>
  <r>
    <s v="M1160"/>
    <x v="2"/>
    <x v="2"/>
    <n v="8"/>
    <n v="451349"/>
    <n v="541505"/>
    <n v="119.97"/>
    <d v="2012-03-19T00:00:00"/>
    <x v="1"/>
    <x v="10"/>
    <x v="4"/>
    <s v="Table"/>
    <x v="1"/>
    <x v="1758"/>
    <n v="124786.27"/>
    <n v="416718.73"/>
    <x v="1760"/>
    <n v="94"/>
    <n v="91.4"/>
  </r>
  <r>
    <s v="M1161"/>
    <x v="0"/>
    <x v="0"/>
    <n v="7"/>
    <n v="101610"/>
    <n v="95983"/>
    <n v="94.46"/>
    <d v="2012-03-19T00:00:00"/>
    <x v="1"/>
    <x v="10"/>
    <x v="4"/>
    <s v="Rice"/>
    <x v="4"/>
    <x v="1759"/>
    <n v="19726.48"/>
    <n v="76256.52"/>
    <x v="1761"/>
    <n v="82"/>
    <n v="81.349999999999994"/>
  </r>
  <r>
    <s v="M1162"/>
    <x v="3"/>
    <x v="3"/>
    <n v="3"/>
    <n v="387966"/>
    <n v="271180"/>
    <n v="69.900000000000006"/>
    <d v="2012-03-19T00:00:00"/>
    <x v="1"/>
    <x v="10"/>
    <x v="4"/>
    <s v="Oil"/>
    <x v="4"/>
    <x v="1760"/>
    <n v="91292.71"/>
    <n v="179887.29"/>
    <x v="1762"/>
    <n v="94"/>
    <n v="69.31"/>
  </r>
  <r>
    <s v="M1163"/>
    <x v="1"/>
    <x v="1"/>
    <n v="12"/>
    <n v="298336"/>
    <n v="239533"/>
    <n v="80.290000000000006"/>
    <d v="2013-09-20T00:00:00"/>
    <x v="0"/>
    <x v="5"/>
    <x v="5"/>
    <s v="Rice"/>
    <x v="4"/>
    <x v="1761"/>
    <n v="53406.65"/>
    <n v="186126.35"/>
    <x v="1763"/>
    <n v="81"/>
    <n v="76.87"/>
  </r>
  <r>
    <s v="M1164"/>
    <x v="1"/>
    <x v="1"/>
    <n v="4"/>
    <n v="452327"/>
    <n v="302560"/>
    <n v="66.89"/>
    <d v="2013-09-20T00:00:00"/>
    <x v="0"/>
    <x v="5"/>
    <x v="5"/>
    <s v="Jacket"/>
    <x v="0"/>
    <x v="1762"/>
    <n v="99405.45"/>
    <n v="203154.55"/>
    <x v="1764"/>
    <n v="25"/>
    <n v="68.819999999999993"/>
  </r>
  <r>
    <s v="M1165"/>
    <x v="2"/>
    <x v="2"/>
    <n v="15"/>
    <n v="240009"/>
    <n v="224513"/>
    <n v="93.54"/>
    <d v="2013-09-20T00:00:00"/>
    <x v="0"/>
    <x v="5"/>
    <x v="5"/>
    <s v="Notebook"/>
    <x v="3"/>
    <x v="1763"/>
    <n v="96051.1"/>
    <n v="128461.9"/>
    <x v="1765"/>
    <n v="49"/>
    <n v="89.74"/>
  </r>
  <r>
    <s v="M1166"/>
    <x v="3"/>
    <x v="3"/>
    <n v="13"/>
    <n v="121266"/>
    <n v="64493"/>
    <n v="53.18"/>
    <d v="2013-09-20T00:00:00"/>
    <x v="0"/>
    <x v="5"/>
    <x v="5"/>
    <s v="Dress"/>
    <x v="0"/>
    <x v="1764"/>
    <n v="17690.439999999999"/>
    <n v="46802.559999999998"/>
    <x v="1766"/>
    <n v="95"/>
    <n v="89.83"/>
  </r>
  <r>
    <s v="M1167"/>
    <x v="1"/>
    <x v="1"/>
    <n v="12"/>
    <n v="304825"/>
    <n v="254461"/>
    <n v="83.48"/>
    <d v="2014-08-21T00:00:00"/>
    <x v="3"/>
    <x v="9"/>
    <x v="1"/>
    <s v="Laptop"/>
    <x v="2"/>
    <x v="1765"/>
    <n v="118315.41"/>
    <n v="136145.59"/>
    <x v="1767"/>
    <n v="59"/>
    <n v="77.64"/>
  </r>
  <r>
    <s v="M1168"/>
    <x v="0"/>
    <x v="0"/>
    <n v="4"/>
    <n v="450389"/>
    <n v="326556"/>
    <n v="72.510000000000005"/>
    <d v="2012-03-13T00:00:00"/>
    <x v="1"/>
    <x v="10"/>
    <x v="3"/>
    <s v="Marker"/>
    <x v="3"/>
    <x v="1766"/>
    <n v="82596.41"/>
    <n v="243959.59"/>
    <x v="1768"/>
    <n v="13"/>
    <n v="61.68"/>
  </r>
  <r>
    <s v="M1169"/>
    <x v="0"/>
    <x v="0"/>
    <n v="9"/>
    <n v="376725"/>
    <n v="217714"/>
    <n v="57.79"/>
    <d v="2013-09-09T00:00:00"/>
    <x v="0"/>
    <x v="5"/>
    <x v="4"/>
    <s v="Marker"/>
    <x v="3"/>
    <x v="1767"/>
    <n v="103625.04"/>
    <n v="114088.96000000001"/>
    <x v="1769"/>
    <n v="19"/>
    <n v="90.02"/>
  </r>
  <r>
    <s v="M1170"/>
    <x v="3"/>
    <x v="3"/>
    <n v="3"/>
    <n v="337574"/>
    <n v="275686"/>
    <n v="81.67"/>
    <d v="2013-09-09T00:00:00"/>
    <x v="0"/>
    <x v="5"/>
    <x v="4"/>
    <s v="Trousers"/>
    <x v="0"/>
    <x v="1768"/>
    <n v="65736.72"/>
    <n v="209949.28"/>
    <x v="1770"/>
    <n v="92"/>
    <n v="74.39"/>
  </r>
  <r>
    <s v="M1171"/>
    <x v="2"/>
    <x v="2"/>
    <n v="3"/>
    <n v="482717"/>
    <n v="434485"/>
    <n v="90.01"/>
    <d v="2012-11-26T00:00:00"/>
    <x v="1"/>
    <x v="0"/>
    <x v="4"/>
    <s v="Jacket"/>
    <x v="0"/>
    <x v="1769"/>
    <n v="182033.38"/>
    <n v="252451.62"/>
    <x v="1771"/>
    <n v="66"/>
    <n v="75.489999999999995"/>
  </r>
  <r>
    <s v="M1172"/>
    <x v="3"/>
    <x v="3"/>
    <n v="9"/>
    <n v="185098"/>
    <n v="100175"/>
    <n v="54.12"/>
    <d v="2012-11-26T00:00:00"/>
    <x v="1"/>
    <x v="0"/>
    <x v="4"/>
    <s v="Wheat"/>
    <x v="4"/>
    <x v="1770"/>
    <n v="28268.75"/>
    <n v="71906.25"/>
    <x v="1772"/>
    <n v="62"/>
    <n v="83.5"/>
  </r>
  <r>
    <s v="M1173"/>
    <x v="2"/>
    <x v="2"/>
    <n v="8"/>
    <n v="110203"/>
    <n v="127906"/>
    <n v="116.06"/>
    <d v="2012-11-26T00:00:00"/>
    <x v="1"/>
    <x v="0"/>
    <x v="4"/>
    <s v="Headphones"/>
    <x v="2"/>
    <x v="1771"/>
    <n v="36133.9"/>
    <n v="91772.1"/>
    <x v="1773"/>
    <n v="59"/>
    <n v="92.31"/>
  </r>
  <r>
    <s v="M1174"/>
    <x v="2"/>
    <x v="2"/>
    <n v="12"/>
    <n v="466624"/>
    <n v="548827"/>
    <n v="117.62"/>
    <d v="2012-11-26T00:00:00"/>
    <x v="1"/>
    <x v="0"/>
    <x v="4"/>
    <s v="Tablet"/>
    <x v="2"/>
    <x v="1772"/>
    <n v="270670.21000000002"/>
    <n v="278156.78999999998"/>
    <x v="1774"/>
    <n v="96"/>
    <n v="78.67"/>
  </r>
  <r>
    <s v="M1175"/>
    <x v="0"/>
    <x v="0"/>
    <n v="6"/>
    <n v="204039"/>
    <n v="155146"/>
    <n v="76.040000000000006"/>
    <d v="2013-12-10T00:00:00"/>
    <x v="0"/>
    <x v="4"/>
    <x v="3"/>
    <s v="Wheat"/>
    <x v="4"/>
    <x v="1773"/>
    <n v="73421.91"/>
    <n v="81724.09"/>
    <x v="1775"/>
    <n v="50"/>
    <n v="72.53"/>
  </r>
  <r>
    <s v="M1176"/>
    <x v="2"/>
    <x v="2"/>
    <n v="6"/>
    <n v="280743"/>
    <n v="245572"/>
    <n v="87.47"/>
    <d v="2013-12-10T00:00:00"/>
    <x v="0"/>
    <x v="4"/>
    <x v="3"/>
    <s v="Headphones"/>
    <x v="2"/>
    <x v="1774"/>
    <n v="82658.149999999994"/>
    <n v="162913.85"/>
    <x v="1776"/>
    <n v="11"/>
    <n v="67.17"/>
  </r>
  <r>
    <s v="M1177"/>
    <x v="2"/>
    <x v="2"/>
    <n v="13"/>
    <n v="153297"/>
    <n v="86949"/>
    <n v="56.72"/>
    <d v="2014-09-26T00:00:00"/>
    <x v="3"/>
    <x v="5"/>
    <x v="5"/>
    <s v="Notebook"/>
    <x v="3"/>
    <x v="1775"/>
    <n v="43462.39"/>
    <n v="43486.61"/>
    <x v="1777"/>
    <n v="64"/>
    <n v="68.33"/>
  </r>
  <r>
    <s v="M1178"/>
    <x v="3"/>
    <x v="3"/>
    <n v="5"/>
    <n v="345224"/>
    <n v="302569"/>
    <n v="87.64"/>
    <d v="2014-09-26T00:00:00"/>
    <x v="3"/>
    <x v="5"/>
    <x v="5"/>
    <s v="Marker"/>
    <x v="3"/>
    <x v="1776"/>
    <n v="117156.43"/>
    <n v="185412.57"/>
    <x v="1778"/>
    <n v="67"/>
    <n v="62.6"/>
  </r>
  <r>
    <s v="M1179"/>
    <x v="3"/>
    <x v="3"/>
    <n v="7"/>
    <n v="238725"/>
    <n v="274696"/>
    <n v="115.07"/>
    <d v="2012-01-23T00:00:00"/>
    <x v="1"/>
    <x v="6"/>
    <x v="4"/>
    <s v="Mobile"/>
    <x v="2"/>
    <x v="1777"/>
    <n v="66100.81"/>
    <n v="208595.19"/>
    <x v="1779"/>
    <n v="28"/>
    <n v="90.24"/>
  </r>
  <r>
    <s v="M1180"/>
    <x v="3"/>
    <x v="3"/>
    <n v="11"/>
    <n v="122545"/>
    <n v="73660"/>
    <n v="60.11"/>
    <d v="2012-01-23T00:00:00"/>
    <x v="1"/>
    <x v="6"/>
    <x v="4"/>
    <s v="Oil"/>
    <x v="4"/>
    <x v="1778"/>
    <n v="30537.360000000001"/>
    <n v="43122.64"/>
    <x v="1780"/>
    <n v="67"/>
    <n v="67.17"/>
  </r>
  <r>
    <s v="M1181"/>
    <x v="3"/>
    <x v="3"/>
    <n v="4"/>
    <n v="308855"/>
    <n v="277739"/>
    <n v="89.93"/>
    <d v="2012-06-18T00:00:00"/>
    <x v="1"/>
    <x v="1"/>
    <x v="4"/>
    <s v="Pen"/>
    <x v="3"/>
    <x v="1779"/>
    <n v="61573.3"/>
    <n v="216165.7"/>
    <x v="1781"/>
    <n v="73"/>
    <n v="83.35"/>
  </r>
  <r>
    <s v="M1182"/>
    <x v="2"/>
    <x v="2"/>
    <n v="5"/>
    <n v="139415"/>
    <n v="71543"/>
    <n v="51.32"/>
    <d v="2012-06-18T00:00:00"/>
    <x v="1"/>
    <x v="1"/>
    <x v="4"/>
    <s v="Shirt"/>
    <x v="0"/>
    <x v="1780"/>
    <n v="16923.18"/>
    <n v="54619.82"/>
    <x v="1782"/>
    <n v="85"/>
    <n v="78.77"/>
  </r>
  <r>
    <s v="M1183"/>
    <x v="2"/>
    <x v="2"/>
    <n v="4"/>
    <n v="429392"/>
    <n v="316085"/>
    <n v="73.61"/>
    <d v="2012-06-18T00:00:00"/>
    <x v="1"/>
    <x v="1"/>
    <x v="4"/>
    <s v="Cabinet"/>
    <x v="1"/>
    <x v="1781"/>
    <n v="141768.57999999999"/>
    <n v="174316.42"/>
    <x v="1783"/>
    <n v="72"/>
    <n v="87.45"/>
  </r>
  <r>
    <s v="M1184"/>
    <x v="1"/>
    <x v="1"/>
    <n v="6"/>
    <n v="497346"/>
    <n v="472030"/>
    <n v="94.91"/>
    <d v="2012-06-18T00:00:00"/>
    <x v="1"/>
    <x v="1"/>
    <x v="4"/>
    <s v="Trousers"/>
    <x v="0"/>
    <x v="1782"/>
    <n v="111874.45"/>
    <n v="360155.55"/>
    <x v="1784"/>
    <n v="32"/>
    <n v="79.02"/>
  </r>
  <r>
    <s v="M1185"/>
    <x v="3"/>
    <x v="3"/>
    <n v="9"/>
    <n v="115286"/>
    <n v="102007"/>
    <n v="88.48"/>
    <d v="2012-10-02T00:00:00"/>
    <x v="1"/>
    <x v="2"/>
    <x v="3"/>
    <s v="Dress"/>
    <x v="0"/>
    <x v="1783"/>
    <n v="21632.6"/>
    <n v="80374.399999999994"/>
    <x v="1785"/>
    <n v="99"/>
    <n v="80.599999999999994"/>
  </r>
  <r>
    <s v="M1186"/>
    <x v="1"/>
    <x v="1"/>
    <n v="9"/>
    <n v="456906"/>
    <n v="290840"/>
    <n v="63.65"/>
    <d v="2014-11-19T00:00:00"/>
    <x v="3"/>
    <x v="0"/>
    <x v="2"/>
    <s v="Sugar"/>
    <x v="4"/>
    <x v="1784"/>
    <n v="84333.87"/>
    <n v="206506.13"/>
    <x v="1786"/>
    <n v="73"/>
    <n v="68.260000000000005"/>
  </r>
  <r>
    <s v="M1187"/>
    <x v="1"/>
    <x v="1"/>
    <n v="11"/>
    <n v="176831"/>
    <n v="201150"/>
    <n v="113.75"/>
    <d v="2011-08-17T00:00:00"/>
    <x v="2"/>
    <x v="9"/>
    <x v="2"/>
    <s v="Tablet"/>
    <x v="2"/>
    <x v="1785"/>
    <n v="54439.07"/>
    <n v="146710.93"/>
    <x v="1787"/>
    <n v="28"/>
    <n v="62.95"/>
  </r>
  <r>
    <s v="M1188"/>
    <x v="2"/>
    <x v="2"/>
    <n v="5"/>
    <n v="217392"/>
    <n v="200263"/>
    <n v="92.12"/>
    <d v="2013-07-18T00:00:00"/>
    <x v="0"/>
    <x v="7"/>
    <x v="1"/>
    <s v="Table"/>
    <x v="1"/>
    <x v="1786"/>
    <n v="94953.35"/>
    <n v="105309.65"/>
    <x v="1788"/>
    <n v="94"/>
    <n v="72.81"/>
  </r>
  <r>
    <s v="M1189"/>
    <x v="3"/>
    <x v="3"/>
    <n v="11"/>
    <n v="334504"/>
    <n v="194751"/>
    <n v="58.22"/>
    <d v="2013-07-18T00:00:00"/>
    <x v="0"/>
    <x v="7"/>
    <x v="1"/>
    <s v="Cabinet"/>
    <x v="1"/>
    <x v="1787"/>
    <n v="64106.28"/>
    <n v="130644.72"/>
    <x v="1789"/>
    <n v="76"/>
    <n v="82.8"/>
  </r>
  <r>
    <s v="M1190"/>
    <x v="2"/>
    <x v="2"/>
    <n v="4"/>
    <n v="399168"/>
    <n v="272325"/>
    <n v="68.22"/>
    <d v="2013-07-18T00:00:00"/>
    <x v="0"/>
    <x v="7"/>
    <x v="1"/>
    <s v="Cabinet"/>
    <x v="1"/>
    <x v="1788"/>
    <n v="57004.44"/>
    <n v="215320.56"/>
    <x v="1790"/>
    <n v="15"/>
    <n v="79.510000000000005"/>
  </r>
  <r>
    <s v="M1191"/>
    <x v="3"/>
    <x v="3"/>
    <n v="6"/>
    <n v="325423"/>
    <n v="326141"/>
    <n v="100.22"/>
    <d v="2012-07-11T00:00:00"/>
    <x v="1"/>
    <x v="7"/>
    <x v="2"/>
    <s v="Marker"/>
    <x v="3"/>
    <x v="1789"/>
    <n v="86425.8"/>
    <n v="239715.20000000001"/>
    <x v="1791"/>
    <n v="30"/>
    <n v="64.44"/>
  </r>
  <r>
    <s v="M1192"/>
    <x v="0"/>
    <x v="0"/>
    <n v="8"/>
    <n v="117779"/>
    <n v="138209"/>
    <n v="117.35"/>
    <d v="2012-07-11T00:00:00"/>
    <x v="1"/>
    <x v="7"/>
    <x v="2"/>
    <s v="Dress"/>
    <x v="0"/>
    <x v="1790"/>
    <n v="28677.98"/>
    <n v="109531.02"/>
    <x v="1792"/>
    <n v="98"/>
    <n v="68.78"/>
  </r>
  <r>
    <s v="M1193"/>
    <x v="3"/>
    <x v="3"/>
    <n v="13"/>
    <n v="168151"/>
    <n v="123152"/>
    <n v="73.239999999999995"/>
    <d v="2012-07-11T00:00:00"/>
    <x v="1"/>
    <x v="7"/>
    <x v="2"/>
    <s v="Marker"/>
    <x v="3"/>
    <x v="1791"/>
    <n v="30315.02"/>
    <n v="92836.98"/>
    <x v="1793"/>
    <n v="80"/>
    <n v="82.03"/>
  </r>
  <r>
    <s v="M1194"/>
    <x v="0"/>
    <x v="0"/>
    <n v="7"/>
    <n v="281812"/>
    <n v="259359"/>
    <n v="92.03"/>
    <d v="2012-07-11T00:00:00"/>
    <x v="1"/>
    <x v="7"/>
    <x v="2"/>
    <s v="Stapler"/>
    <x v="3"/>
    <x v="1792"/>
    <n v="54795.040000000001"/>
    <n v="204563.96"/>
    <x v="1794"/>
    <n v="14"/>
    <n v="84.33"/>
  </r>
  <r>
    <s v="M1195"/>
    <x v="1"/>
    <x v="1"/>
    <n v="4"/>
    <n v="287138"/>
    <n v="190503"/>
    <n v="66.349999999999994"/>
    <d v="2012-07-11T00:00:00"/>
    <x v="1"/>
    <x v="7"/>
    <x v="2"/>
    <s v="Dress"/>
    <x v="0"/>
    <x v="1793"/>
    <n v="69671.95"/>
    <n v="120831.05"/>
    <x v="1795"/>
    <n v="79"/>
    <n v="86.92"/>
  </r>
  <r>
    <s v="M1196"/>
    <x v="2"/>
    <x v="2"/>
    <n v="3"/>
    <n v="422742"/>
    <n v="448352"/>
    <n v="106.06"/>
    <d v="2012-07-11T00:00:00"/>
    <x v="1"/>
    <x v="7"/>
    <x v="2"/>
    <s v="Cabinet"/>
    <x v="1"/>
    <x v="1794"/>
    <n v="119228.28"/>
    <n v="329123.71999999997"/>
    <x v="1796"/>
    <n v="18"/>
    <n v="85.18"/>
  </r>
  <r>
    <s v="M1197"/>
    <x v="1"/>
    <x v="1"/>
    <n v="10"/>
    <n v="420042"/>
    <n v="489045"/>
    <n v="116.43"/>
    <d v="2013-12-02T00:00:00"/>
    <x v="0"/>
    <x v="4"/>
    <x v="4"/>
    <s v="Sugar"/>
    <x v="4"/>
    <x v="1795"/>
    <n v="165007.19"/>
    <n v="324037.81"/>
    <x v="1797"/>
    <n v="83"/>
    <n v="92.04"/>
  </r>
  <r>
    <s v="M1198"/>
    <x v="1"/>
    <x v="1"/>
    <n v="14"/>
    <n v="180695"/>
    <n v="200060"/>
    <n v="110.72"/>
    <d v="2014-12-23T00:00:00"/>
    <x v="3"/>
    <x v="4"/>
    <x v="3"/>
    <s v="Jacket"/>
    <x v="0"/>
    <x v="1796"/>
    <n v="69053.7"/>
    <n v="131006.3"/>
    <x v="1798"/>
    <n v="14"/>
    <n v="87.67"/>
  </r>
  <r>
    <s v="M1199"/>
    <x v="3"/>
    <x v="3"/>
    <n v="13"/>
    <n v="374929"/>
    <n v="187807"/>
    <n v="50.09"/>
    <d v="2014-12-23T00:00:00"/>
    <x v="3"/>
    <x v="4"/>
    <x v="3"/>
    <s v="Wheat"/>
    <x v="4"/>
    <x v="1797"/>
    <n v="55459.1"/>
    <n v="132347.9"/>
    <x v="1799"/>
    <n v="57"/>
    <n v="61.82"/>
  </r>
  <r>
    <s v="M1000"/>
    <x v="3"/>
    <x v="3"/>
    <n v="3"/>
    <n v="447901"/>
    <n v="412880"/>
    <n v="92.18"/>
    <d v="2014-12-23T00:00:00"/>
    <x v="3"/>
    <x v="4"/>
    <x v="3"/>
    <s v="Sugar"/>
    <x v="4"/>
    <x v="1798"/>
    <n v="116305.58"/>
    <n v="296574.42"/>
    <x v="1800"/>
    <n v="68"/>
    <n v="79.92"/>
  </r>
  <r>
    <s v="M1001"/>
    <x v="0"/>
    <x v="0"/>
    <n v="13"/>
    <n v="165444"/>
    <n v="104731"/>
    <n v="63.3"/>
    <d v="2014-12-23T00:00:00"/>
    <x v="3"/>
    <x v="4"/>
    <x v="3"/>
    <s v="Table"/>
    <x v="1"/>
    <x v="1799"/>
    <n v="27909.37"/>
    <n v="76821.63"/>
    <x v="1801"/>
    <n v="57"/>
    <n v="69.39"/>
  </r>
  <r>
    <s v="M1002"/>
    <x v="2"/>
    <x v="2"/>
    <n v="11"/>
    <n v="306136"/>
    <n v="273834"/>
    <n v="89.45"/>
    <d v="2011-10-31T00:00:00"/>
    <x v="2"/>
    <x v="2"/>
    <x v="4"/>
    <s v="Stapler"/>
    <x v="3"/>
    <x v="1800"/>
    <n v="120806.75"/>
    <n v="153027.25"/>
    <x v="1802"/>
    <n v="88"/>
    <n v="70.3"/>
  </r>
  <r>
    <s v="M1003"/>
    <x v="2"/>
    <x v="2"/>
    <n v="13"/>
    <n v="169781"/>
    <n v="174481"/>
    <n v="102.77"/>
    <d v="2011-10-31T00:00:00"/>
    <x v="2"/>
    <x v="2"/>
    <x v="4"/>
    <s v="Marker"/>
    <x v="3"/>
    <x v="1801"/>
    <n v="45912.84"/>
    <n v="128568.16"/>
    <x v="1803"/>
    <n v="38"/>
    <n v="90.32"/>
  </r>
  <r>
    <s v="M1004"/>
    <x v="2"/>
    <x v="2"/>
    <n v="11"/>
    <n v="400204"/>
    <n v="254157"/>
    <n v="63.51"/>
    <d v="2011-10-31T00:00:00"/>
    <x v="2"/>
    <x v="2"/>
    <x v="4"/>
    <s v="Cabinet"/>
    <x v="1"/>
    <x v="1802"/>
    <n v="114541.84"/>
    <n v="139615.16"/>
    <x v="1804"/>
    <n v="97"/>
    <n v="92.06"/>
  </r>
  <r>
    <s v="M1005"/>
    <x v="2"/>
    <x v="2"/>
    <n v="11"/>
    <n v="499244"/>
    <n v="426772"/>
    <n v="85.48"/>
    <d v="2011-10-31T00:00:00"/>
    <x v="2"/>
    <x v="2"/>
    <x v="4"/>
    <s v="Wheat"/>
    <x v="4"/>
    <x v="1803"/>
    <n v="96371.03"/>
    <n v="330400.96999999997"/>
    <x v="1805"/>
    <n v="31"/>
    <n v="93.9"/>
  </r>
  <r>
    <s v="M1006"/>
    <x v="2"/>
    <x v="2"/>
    <n v="9"/>
    <n v="408870"/>
    <n v="320644"/>
    <n v="78.42"/>
    <d v="2011-10-31T00:00:00"/>
    <x v="2"/>
    <x v="2"/>
    <x v="4"/>
    <s v="Jacket"/>
    <x v="0"/>
    <x v="1804"/>
    <n v="109364.53"/>
    <n v="211279.47"/>
    <x v="1806"/>
    <n v="57"/>
    <n v="63.58"/>
  </r>
  <r>
    <s v="M1007"/>
    <x v="0"/>
    <x v="0"/>
    <n v="11"/>
    <n v="472567"/>
    <n v="441394"/>
    <n v="93.4"/>
    <d v="2011-10-31T00:00:00"/>
    <x v="2"/>
    <x v="2"/>
    <x v="4"/>
    <s v="Sofa"/>
    <x v="1"/>
    <x v="1805"/>
    <n v="217299.25"/>
    <n v="224094.75"/>
    <x v="1807"/>
    <n v="76"/>
    <n v="69.2"/>
  </r>
  <r>
    <s v="M1008"/>
    <x v="1"/>
    <x v="1"/>
    <n v="11"/>
    <n v="270066"/>
    <n v="139130"/>
    <n v="51.52"/>
    <d v="2011-10-31T00:00:00"/>
    <x v="2"/>
    <x v="2"/>
    <x v="4"/>
    <s v="Marker"/>
    <x v="3"/>
    <x v="1806"/>
    <n v="38010.82"/>
    <n v="101119.18"/>
    <x v="1808"/>
    <n v="46"/>
    <n v="88.87"/>
  </r>
  <r>
    <s v="M1009"/>
    <x v="2"/>
    <x v="2"/>
    <n v="3"/>
    <n v="201795"/>
    <n v="181275"/>
    <n v="89.83"/>
    <d v="2011-10-31T00:00:00"/>
    <x v="2"/>
    <x v="2"/>
    <x v="4"/>
    <s v="Pen"/>
    <x v="3"/>
    <x v="1807"/>
    <n v="42903.26"/>
    <n v="138371.74"/>
    <x v="1809"/>
    <n v="83"/>
    <n v="62.61"/>
  </r>
  <r>
    <s v="M1010"/>
    <x v="0"/>
    <x v="0"/>
    <n v="10"/>
    <n v="414049"/>
    <n v="460909"/>
    <n v="111.32"/>
    <d v="2011-10-31T00:00:00"/>
    <x v="2"/>
    <x v="2"/>
    <x v="4"/>
    <s v="Shirt"/>
    <x v="0"/>
    <x v="1808"/>
    <n v="202917.79"/>
    <n v="257991.21"/>
    <x v="1810"/>
    <n v="52"/>
    <n v="80.37"/>
  </r>
  <r>
    <s v="M1011"/>
    <x v="3"/>
    <x v="3"/>
    <n v="15"/>
    <n v="119760"/>
    <n v="71153"/>
    <n v="59.41"/>
    <d v="2012-04-13T00:00:00"/>
    <x v="1"/>
    <x v="3"/>
    <x v="5"/>
    <s v="Table"/>
    <x v="1"/>
    <x v="1809"/>
    <n v="27154.89"/>
    <n v="43998.11"/>
    <x v="1811"/>
    <n v="47"/>
    <n v="75.88"/>
  </r>
  <r>
    <s v="M1012"/>
    <x v="3"/>
    <x v="3"/>
    <n v="8"/>
    <n v="206061"/>
    <n v="131137"/>
    <n v="63.64"/>
    <d v="2012-04-13T00:00:00"/>
    <x v="1"/>
    <x v="3"/>
    <x v="5"/>
    <s v="Trousers"/>
    <x v="0"/>
    <x v="1810"/>
    <n v="51165.33"/>
    <n v="79971.67"/>
    <x v="1812"/>
    <n v="63"/>
    <n v="76.650000000000006"/>
  </r>
  <r>
    <s v="M1013"/>
    <x v="0"/>
    <x v="0"/>
    <n v="6"/>
    <n v="323477"/>
    <n v="279002"/>
    <n v="86.25"/>
    <d v="2013-07-22T00:00:00"/>
    <x v="0"/>
    <x v="7"/>
    <x v="4"/>
    <s v="Chair"/>
    <x v="1"/>
    <x v="1811"/>
    <n v="138157.04"/>
    <n v="140844.96"/>
    <x v="1813"/>
    <n v="29"/>
    <n v="84.4"/>
  </r>
  <r>
    <s v="M1014"/>
    <x v="0"/>
    <x v="0"/>
    <n v="7"/>
    <n v="145684"/>
    <n v="77454"/>
    <n v="53.17"/>
    <d v="2014-11-21T00:00:00"/>
    <x v="3"/>
    <x v="0"/>
    <x v="5"/>
    <s v="Table"/>
    <x v="1"/>
    <x v="1812"/>
    <n v="28116.58"/>
    <n v="49337.42"/>
    <x v="1814"/>
    <n v="25"/>
    <n v="84.36"/>
  </r>
  <r>
    <s v="M1015"/>
    <x v="1"/>
    <x v="1"/>
    <n v="11"/>
    <n v="131531"/>
    <n v="145072"/>
    <n v="110.29"/>
    <d v="2013-11-27T00:00:00"/>
    <x v="0"/>
    <x v="0"/>
    <x v="2"/>
    <s v="Dress"/>
    <x v="0"/>
    <x v="1813"/>
    <n v="72243.25"/>
    <n v="72828.75"/>
    <x v="1815"/>
    <n v="40"/>
    <n v="89.56"/>
  </r>
  <r>
    <s v="M1016"/>
    <x v="3"/>
    <x v="3"/>
    <n v="9"/>
    <n v="185348"/>
    <n v="209352"/>
    <n v="112.95"/>
    <d v="2014-11-08T00:00:00"/>
    <x v="3"/>
    <x v="0"/>
    <x v="0"/>
    <s v="Jacket"/>
    <x v="0"/>
    <x v="1814"/>
    <n v="69667.740000000005"/>
    <n v="139684.26"/>
    <x v="1816"/>
    <n v="64"/>
    <n v="74.56"/>
  </r>
  <r>
    <s v="M1017"/>
    <x v="3"/>
    <x v="3"/>
    <n v="15"/>
    <n v="405957"/>
    <n v="468498"/>
    <n v="115.41"/>
    <d v="2014-11-08T00:00:00"/>
    <x v="3"/>
    <x v="0"/>
    <x v="0"/>
    <s v="Sugar"/>
    <x v="4"/>
    <x v="1815"/>
    <n v="158504.82999999999"/>
    <n v="309993.17"/>
    <x v="1817"/>
    <n v="31"/>
    <n v="64.84"/>
  </r>
  <r>
    <s v="M1018"/>
    <x v="3"/>
    <x v="3"/>
    <n v="11"/>
    <n v="276834"/>
    <n v="313873"/>
    <n v="113.38"/>
    <d v="2011-12-01T00:00:00"/>
    <x v="2"/>
    <x v="4"/>
    <x v="1"/>
    <s v="Sofa"/>
    <x v="1"/>
    <x v="1816"/>
    <n v="87926.39"/>
    <n v="225946.61"/>
    <x v="1818"/>
    <n v="56"/>
    <n v="87.88"/>
  </r>
  <r>
    <s v="M1019"/>
    <x v="3"/>
    <x v="3"/>
    <n v="15"/>
    <n v="473647"/>
    <n v="558551"/>
    <n v="117.93"/>
    <d v="2014-09-13T00:00:00"/>
    <x v="3"/>
    <x v="5"/>
    <x v="0"/>
    <s v="Table"/>
    <x v="1"/>
    <x v="1817"/>
    <n v="195152.5"/>
    <n v="363398.5"/>
    <x v="1819"/>
    <n v="88"/>
    <n v="91.87"/>
  </r>
  <r>
    <s v="M1020"/>
    <x v="0"/>
    <x v="0"/>
    <n v="15"/>
    <n v="463426"/>
    <n v="456164"/>
    <n v="98.43"/>
    <d v="2014-09-13T00:00:00"/>
    <x v="3"/>
    <x v="5"/>
    <x v="0"/>
    <s v="Chair"/>
    <x v="1"/>
    <x v="1818"/>
    <n v="209453.37"/>
    <n v="246710.63"/>
    <x v="1820"/>
    <n v="15"/>
    <n v="61.5"/>
  </r>
  <r>
    <s v="M1021"/>
    <x v="3"/>
    <x v="3"/>
    <n v="8"/>
    <n v="435106"/>
    <n v="337915"/>
    <n v="77.66"/>
    <d v="2014-09-13T00:00:00"/>
    <x v="3"/>
    <x v="5"/>
    <x v="0"/>
    <s v="Notebook"/>
    <x v="3"/>
    <x v="1819"/>
    <n v="161582.69"/>
    <n v="176332.31"/>
    <x v="1821"/>
    <n v="92"/>
    <n v="90.71"/>
  </r>
  <r>
    <s v="M1022"/>
    <x v="0"/>
    <x v="0"/>
    <n v="15"/>
    <n v="270906"/>
    <n v="218651"/>
    <n v="80.709999999999994"/>
    <d v="2012-12-24T00:00:00"/>
    <x v="1"/>
    <x v="4"/>
    <x v="4"/>
    <s v="Mobile"/>
    <x v="2"/>
    <x v="1820"/>
    <n v="108960.15"/>
    <n v="109690.85"/>
    <x v="1822"/>
    <n v="14"/>
    <n v="78.260000000000005"/>
  </r>
  <r>
    <s v="M1023"/>
    <x v="1"/>
    <x v="1"/>
    <n v="11"/>
    <n v="487005"/>
    <n v="339000"/>
    <n v="69.61"/>
    <d v="2012-12-24T00:00:00"/>
    <x v="1"/>
    <x v="4"/>
    <x v="4"/>
    <s v="Tablet"/>
    <x v="2"/>
    <x v="1821"/>
    <n v="138658.21"/>
    <n v="200341.79"/>
    <x v="1823"/>
    <n v="77"/>
    <n v="81.59"/>
  </r>
  <r>
    <s v="M1024"/>
    <x v="1"/>
    <x v="1"/>
    <n v="12"/>
    <n v="425038"/>
    <n v="469750"/>
    <n v="110.52"/>
    <d v="2012-12-24T00:00:00"/>
    <x v="1"/>
    <x v="4"/>
    <x v="4"/>
    <s v="Dress"/>
    <x v="0"/>
    <x v="1822"/>
    <n v="99150.8"/>
    <n v="370599.2"/>
    <x v="1824"/>
    <n v="38"/>
    <n v="74.81"/>
  </r>
  <r>
    <s v="M1025"/>
    <x v="1"/>
    <x v="1"/>
    <n v="14"/>
    <n v="253442"/>
    <n v="295317"/>
    <n v="116.52"/>
    <d v="2014-02-24T00:00:00"/>
    <x v="3"/>
    <x v="11"/>
    <x v="4"/>
    <s v="Wheat"/>
    <x v="4"/>
    <x v="1823"/>
    <n v="81486.81"/>
    <n v="213830.19"/>
    <x v="1825"/>
    <n v="75"/>
    <n v="94.47"/>
  </r>
  <r>
    <s v="M1026"/>
    <x v="2"/>
    <x v="2"/>
    <n v="8"/>
    <n v="250949"/>
    <n v="180301"/>
    <n v="71.849999999999994"/>
    <d v="2011-11-23T00:00:00"/>
    <x v="2"/>
    <x v="0"/>
    <x v="2"/>
    <s v="Mobile"/>
    <x v="2"/>
    <x v="1824"/>
    <n v="46587"/>
    <n v="133714"/>
    <x v="1826"/>
    <n v="79"/>
    <n v="88.27"/>
  </r>
  <r>
    <s v="M1027"/>
    <x v="0"/>
    <x v="0"/>
    <n v="14"/>
    <n v="170110"/>
    <n v="110014"/>
    <n v="64.67"/>
    <d v="2013-06-24T00:00:00"/>
    <x v="0"/>
    <x v="1"/>
    <x v="4"/>
    <s v="Mobile"/>
    <x v="2"/>
    <x v="1825"/>
    <n v="48400.18"/>
    <n v="61613.82"/>
    <x v="1827"/>
    <n v="92"/>
    <n v="60.25"/>
  </r>
  <r>
    <s v="M1028"/>
    <x v="3"/>
    <x v="3"/>
    <n v="12"/>
    <n v="148551"/>
    <n v="82006"/>
    <n v="55.2"/>
    <d v="2013-06-24T00:00:00"/>
    <x v="0"/>
    <x v="1"/>
    <x v="4"/>
    <s v="Rice"/>
    <x v="4"/>
    <x v="1826"/>
    <n v="19218.55"/>
    <n v="62787.45"/>
    <x v="1828"/>
    <n v="63"/>
    <n v="69.180000000000007"/>
  </r>
  <r>
    <s v="M1029"/>
    <x v="2"/>
    <x v="2"/>
    <n v="6"/>
    <n v="476200"/>
    <n v="527898"/>
    <n v="110.86"/>
    <d v="2013-06-24T00:00:00"/>
    <x v="0"/>
    <x v="1"/>
    <x v="4"/>
    <s v="Oil"/>
    <x v="4"/>
    <x v="1827"/>
    <n v="260112.44"/>
    <n v="267785.56"/>
    <x v="1829"/>
    <n v="70"/>
    <n v="74.14"/>
  </r>
  <r>
    <s v="M1030"/>
    <x v="0"/>
    <x v="0"/>
    <n v="13"/>
    <n v="339089"/>
    <n v="215928"/>
    <n v="63.68"/>
    <d v="2013-06-24T00:00:00"/>
    <x v="0"/>
    <x v="1"/>
    <x v="4"/>
    <s v="Jacket"/>
    <x v="0"/>
    <x v="1828"/>
    <n v="76865.210000000006"/>
    <n v="139062.79"/>
    <x v="1830"/>
    <n v="56"/>
    <n v="79.67"/>
  </r>
  <r>
    <s v="M1031"/>
    <x v="3"/>
    <x v="3"/>
    <n v="10"/>
    <n v="171128"/>
    <n v="135228"/>
    <n v="79.02"/>
    <d v="2013-06-24T00:00:00"/>
    <x v="0"/>
    <x v="1"/>
    <x v="4"/>
    <s v="Shirt"/>
    <x v="0"/>
    <x v="1829"/>
    <n v="54411.65"/>
    <n v="80816.350000000006"/>
    <x v="1831"/>
    <n v="75"/>
    <n v="88.58"/>
  </r>
  <r>
    <s v="M1032"/>
    <x v="1"/>
    <x v="1"/>
    <n v="9"/>
    <n v="444812"/>
    <n v="512756"/>
    <n v="115.27"/>
    <d v="2012-10-26T00:00:00"/>
    <x v="1"/>
    <x v="2"/>
    <x v="5"/>
    <s v="Shirt"/>
    <x v="0"/>
    <x v="1830"/>
    <n v="196001.66"/>
    <n v="316754.34000000003"/>
    <x v="1832"/>
    <n v="33"/>
    <n v="85.14"/>
  </r>
  <r>
    <s v="M1033"/>
    <x v="0"/>
    <x v="0"/>
    <n v="13"/>
    <n v="345771"/>
    <n v="218904"/>
    <n v="63.31"/>
    <d v="2014-07-16T00:00:00"/>
    <x v="3"/>
    <x v="7"/>
    <x v="2"/>
    <s v="Headphones"/>
    <x v="2"/>
    <x v="1831"/>
    <n v="64304.18"/>
    <n v="154599.82"/>
    <x v="1833"/>
    <n v="37"/>
    <n v="92.4"/>
  </r>
  <r>
    <s v="M1034"/>
    <x v="2"/>
    <x v="2"/>
    <n v="3"/>
    <n v="270824"/>
    <n v="183066"/>
    <n v="67.599999999999994"/>
    <d v="2014-07-16T00:00:00"/>
    <x v="3"/>
    <x v="7"/>
    <x v="2"/>
    <s v="Trousers"/>
    <x v="0"/>
    <x v="1832"/>
    <n v="59863.6"/>
    <n v="123202.4"/>
    <x v="1834"/>
    <n v="88"/>
    <n v="67.489999999999995"/>
  </r>
  <r>
    <s v="M1035"/>
    <x v="1"/>
    <x v="1"/>
    <n v="5"/>
    <n v="152853"/>
    <n v="172476"/>
    <n v="112.84"/>
    <d v="2011-11-17T00:00:00"/>
    <x v="2"/>
    <x v="0"/>
    <x v="1"/>
    <s v="Oil"/>
    <x v="4"/>
    <x v="1833"/>
    <n v="52230.19"/>
    <n v="120245.81"/>
    <x v="1835"/>
    <n v="91"/>
    <n v="70.61"/>
  </r>
  <r>
    <s v="M1036"/>
    <x v="2"/>
    <x v="2"/>
    <n v="6"/>
    <n v="187327"/>
    <n v="178886"/>
    <n v="95.49"/>
    <d v="2012-04-13T00:00:00"/>
    <x v="1"/>
    <x v="3"/>
    <x v="5"/>
    <s v="Table"/>
    <x v="1"/>
    <x v="1834"/>
    <n v="47081.81"/>
    <n v="131804.19"/>
    <x v="1836"/>
    <n v="79"/>
    <n v="67.11"/>
  </r>
  <r>
    <s v="M1037"/>
    <x v="3"/>
    <x v="3"/>
    <n v="7"/>
    <n v="319087"/>
    <n v="191565"/>
    <n v="60.04"/>
    <d v="2012-11-25T00:00:00"/>
    <x v="1"/>
    <x v="0"/>
    <x v="6"/>
    <s v="Sugar"/>
    <x v="4"/>
    <x v="1835"/>
    <n v="53420.87"/>
    <n v="138144.13"/>
    <x v="1837"/>
    <n v="38"/>
    <n v="65.650000000000006"/>
  </r>
  <r>
    <s v="M1038"/>
    <x v="1"/>
    <x v="1"/>
    <n v="7"/>
    <n v="229570"/>
    <n v="119912"/>
    <n v="52.23"/>
    <d v="2013-05-16T00:00:00"/>
    <x v="0"/>
    <x v="8"/>
    <x v="1"/>
    <s v="Marker"/>
    <x v="3"/>
    <x v="1836"/>
    <n v="50565.53"/>
    <n v="69346.47"/>
    <x v="1838"/>
    <n v="73"/>
    <n v="81.39"/>
  </r>
  <r>
    <s v="M1039"/>
    <x v="0"/>
    <x v="0"/>
    <n v="5"/>
    <n v="334265"/>
    <n v="325364"/>
    <n v="97.34"/>
    <d v="2013-05-16T00:00:00"/>
    <x v="0"/>
    <x v="8"/>
    <x v="1"/>
    <s v="Stapler"/>
    <x v="3"/>
    <x v="1837"/>
    <n v="162419.62"/>
    <n v="162944.38"/>
    <x v="1839"/>
    <n v="66"/>
    <n v="62.45"/>
  </r>
  <r>
    <s v="M1040"/>
    <x v="0"/>
    <x v="0"/>
    <n v="8"/>
    <n v="229231"/>
    <n v="270825"/>
    <n v="118.15"/>
    <d v="2013-05-16T00:00:00"/>
    <x v="0"/>
    <x v="8"/>
    <x v="1"/>
    <s v="Sugar"/>
    <x v="4"/>
    <x v="1838"/>
    <n v="77014.67"/>
    <n v="193810.33"/>
    <x v="1840"/>
    <n v="100"/>
    <n v="91.34"/>
  </r>
  <r>
    <s v="M1041"/>
    <x v="3"/>
    <x v="3"/>
    <n v="5"/>
    <n v="403866"/>
    <n v="474009"/>
    <n v="117.37"/>
    <d v="2014-09-08T00:00:00"/>
    <x v="3"/>
    <x v="5"/>
    <x v="4"/>
    <s v="Trousers"/>
    <x v="0"/>
    <x v="1839"/>
    <n v="215782.23"/>
    <n v="258226.77"/>
    <x v="1841"/>
    <n v="22"/>
    <n v="64.72"/>
  </r>
  <r>
    <s v="M1042"/>
    <x v="3"/>
    <x v="3"/>
    <n v="9"/>
    <n v="482312"/>
    <n v="269619"/>
    <n v="55.9"/>
    <d v="2014-09-08T00:00:00"/>
    <x v="3"/>
    <x v="5"/>
    <x v="4"/>
    <s v="Notebook"/>
    <x v="3"/>
    <x v="1840"/>
    <n v="120794.73"/>
    <n v="148824.26999999999"/>
    <x v="1842"/>
    <n v="43"/>
    <n v="86.63"/>
  </r>
  <r>
    <s v="M1043"/>
    <x v="1"/>
    <x v="1"/>
    <n v="12"/>
    <n v="459669"/>
    <n v="473943"/>
    <n v="103.11"/>
    <d v="2011-03-10T00:00:00"/>
    <x v="2"/>
    <x v="10"/>
    <x v="1"/>
    <s v="Stapler"/>
    <x v="3"/>
    <x v="1841"/>
    <n v="187305.18"/>
    <n v="286637.82"/>
    <x v="1843"/>
    <n v="100"/>
    <n v="90.75"/>
  </r>
  <r>
    <s v="M1044"/>
    <x v="3"/>
    <x v="3"/>
    <n v="5"/>
    <n v="224149"/>
    <n v="252318"/>
    <n v="112.57"/>
    <d v="2011-03-10T00:00:00"/>
    <x v="2"/>
    <x v="10"/>
    <x v="1"/>
    <s v="Rice"/>
    <x v="4"/>
    <x v="1842"/>
    <n v="65701.69"/>
    <n v="186616.31"/>
    <x v="1844"/>
    <n v="15"/>
    <n v="67.069999999999993"/>
  </r>
  <r>
    <s v="M1045"/>
    <x v="3"/>
    <x v="3"/>
    <n v="7"/>
    <n v="223882"/>
    <n v="213613"/>
    <n v="95.41"/>
    <d v="2011-07-18T00:00:00"/>
    <x v="2"/>
    <x v="7"/>
    <x v="4"/>
    <s v="Tablet"/>
    <x v="2"/>
    <x v="1843"/>
    <n v="99790.54"/>
    <n v="113822.46"/>
    <x v="1845"/>
    <n v="30"/>
    <n v="93.39"/>
  </r>
  <r>
    <s v="M1046"/>
    <x v="0"/>
    <x v="0"/>
    <n v="3"/>
    <n v="178231"/>
    <n v="173382"/>
    <n v="97.28"/>
    <d v="2014-03-25T00:00:00"/>
    <x v="3"/>
    <x v="10"/>
    <x v="3"/>
    <s v="Notebook"/>
    <x v="3"/>
    <x v="1844"/>
    <n v="46160.160000000003"/>
    <n v="127221.84"/>
    <x v="1846"/>
    <n v="85"/>
    <n v="86.22"/>
  </r>
  <r>
    <s v="M1047"/>
    <x v="0"/>
    <x v="0"/>
    <n v="4"/>
    <n v="258749"/>
    <n v="181498"/>
    <n v="70.14"/>
    <d v="2014-03-25T00:00:00"/>
    <x v="3"/>
    <x v="10"/>
    <x v="3"/>
    <s v="Oil"/>
    <x v="4"/>
    <x v="1845"/>
    <n v="55152.45"/>
    <n v="126345.55"/>
    <x v="1847"/>
    <n v="34"/>
    <n v="61.98"/>
  </r>
  <r>
    <s v="M1048"/>
    <x v="2"/>
    <x v="2"/>
    <n v="3"/>
    <n v="402277"/>
    <n v="419023"/>
    <n v="104.16"/>
    <d v="2011-09-30T00:00:00"/>
    <x v="2"/>
    <x v="5"/>
    <x v="5"/>
    <s v="Rice"/>
    <x v="4"/>
    <x v="1846"/>
    <n v="183060.62"/>
    <n v="235962.38"/>
    <x v="1848"/>
    <n v="21"/>
    <n v="81.3"/>
  </r>
  <r>
    <s v="M1049"/>
    <x v="0"/>
    <x v="0"/>
    <n v="5"/>
    <n v="308571"/>
    <n v="166977"/>
    <n v="54.11"/>
    <d v="2011-09-26T00:00:00"/>
    <x v="2"/>
    <x v="5"/>
    <x v="4"/>
    <s v="Trousers"/>
    <x v="0"/>
    <x v="1847"/>
    <n v="77699.759999999995"/>
    <n v="89277.24"/>
    <x v="1849"/>
    <n v="97"/>
    <n v="92.34"/>
  </r>
  <r>
    <s v="M1050"/>
    <x v="1"/>
    <x v="1"/>
    <n v="9"/>
    <n v="344608"/>
    <n v="369609"/>
    <n v="107.25"/>
    <d v="2012-10-31T00:00:00"/>
    <x v="1"/>
    <x v="2"/>
    <x v="2"/>
    <s v="Shirt"/>
    <x v="0"/>
    <x v="1848"/>
    <n v="172034.59"/>
    <n v="197574.41"/>
    <x v="1850"/>
    <n v="96"/>
    <n v="63.12"/>
  </r>
  <r>
    <s v="M1051"/>
    <x v="0"/>
    <x v="0"/>
    <n v="9"/>
    <n v="311128"/>
    <n v="182959"/>
    <n v="58.81"/>
    <d v="2012-10-31T00:00:00"/>
    <x v="1"/>
    <x v="2"/>
    <x v="2"/>
    <s v="Trousers"/>
    <x v="0"/>
    <x v="1849"/>
    <n v="89182.39"/>
    <n v="93776.61"/>
    <x v="1851"/>
    <n v="14"/>
    <n v="75.63"/>
  </r>
  <r>
    <s v="M1052"/>
    <x v="3"/>
    <x v="3"/>
    <n v="13"/>
    <n v="489325"/>
    <n v="522091"/>
    <n v="106.7"/>
    <d v="2012-10-31T00:00:00"/>
    <x v="1"/>
    <x v="2"/>
    <x v="2"/>
    <s v="Wheat"/>
    <x v="4"/>
    <x v="1850"/>
    <n v="230040.92"/>
    <n v="292050.08"/>
    <x v="1852"/>
    <n v="37"/>
    <n v="61.3"/>
  </r>
  <r>
    <s v="M1053"/>
    <x v="2"/>
    <x v="2"/>
    <n v="9"/>
    <n v="299378"/>
    <n v="238113"/>
    <n v="79.540000000000006"/>
    <d v="2012-10-31T00:00:00"/>
    <x v="1"/>
    <x v="2"/>
    <x v="2"/>
    <s v="Shirt"/>
    <x v="0"/>
    <x v="1851"/>
    <n v="71886.039999999994"/>
    <n v="166226.96"/>
    <x v="1853"/>
    <n v="95"/>
    <n v="88.39"/>
  </r>
  <r>
    <s v="M1054"/>
    <x v="0"/>
    <x v="0"/>
    <n v="5"/>
    <n v="247872"/>
    <n v="170109"/>
    <n v="68.63"/>
    <d v="2012-10-31T00:00:00"/>
    <x v="1"/>
    <x v="2"/>
    <x v="2"/>
    <s v="Laptop"/>
    <x v="2"/>
    <x v="1852"/>
    <n v="70538.23"/>
    <n v="99570.77"/>
    <x v="1854"/>
    <n v="97"/>
    <n v="73.819999999999993"/>
  </r>
  <r>
    <s v="M1055"/>
    <x v="2"/>
    <x v="2"/>
    <n v="8"/>
    <n v="104583"/>
    <n v="95104"/>
    <n v="90.94"/>
    <d v="2012-10-31T00:00:00"/>
    <x v="1"/>
    <x v="2"/>
    <x v="2"/>
    <s v="Trousers"/>
    <x v="0"/>
    <x v="1853"/>
    <n v="30538.18"/>
    <n v="64565.82"/>
    <x v="1855"/>
    <n v="12"/>
    <n v="89.4"/>
  </r>
  <r>
    <s v="M1056"/>
    <x v="2"/>
    <x v="2"/>
    <n v="14"/>
    <n v="292270"/>
    <n v="237878"/>
    <n v="81.39"/>
    <d v="2012-10-31T00:00:00"/>
    <x v="1"/>
    <x v="2"/>
    <x v="2"/>
    <s v="Rice"/>
    <x v="4"/>
    <x v="1854"/>
    <n v="61101.49"/>
    <n v="176776.51"/>
    <x v="1856"/>
    <n v="10"/>
    <n v="88.19"/>
  </r>
  <r>
    <s v="M1057"/>
    <x v="2"/>
    <x v="2"/>
    <n v="14"/>
    <n v="449674"/>
    <n v="523088"/>
    <n v="116.33"/>
    <d v="2012-10-31T00:00:00"/>
    <x v="1"/>
    <x v="2"/>
    <x v="2"/>
    <s v="Marker"/>
    <x v="3"/>
    <x v="1855"/>
    <n v="241425.51"/>
    <n v="281662.49"/>
    <x v="1857"/>
    <n v="73"/>
    <n v="88.82"/>
  </r>
  <r>
    <s v="M1058"/>
    <x v="0"/>
    <x v="0"/>
    <n v="6"/>
    <n v="337887"/>
    <n v="200046"/>
    <n v="59.21"/>
    <d v="2012-10-31T00:00:00"/>
    <x v="1"/>
    <x v="2"/>
    <x v="2"/>
    <s v="Jacket"/>
    <x v="0"/>
    <x v="1856"/>
    <n v="88574.98"/>
    <n v="111471.02"/>
    <x v="1858"/>
    <n v="80"/>
    <n v="71.430000000000007"/>
  </r>
  <r>
    <s v="M1059"/>
    <x v="3"/>
    <x v="3"/>
    <n v="9"/>
    <n v="260927"/>
    <n v="164629"/>
    <n v="63.09"/>
    <d v="2012-10-12T00:00:00"/>
    <x v="1"/>
    <x v="2"/>
    <x v="5"/>
    <s v="Shirt"/>
    <x v="0"/>
    <x v="1857"/>
    <n v="69505.179999999993"/>
    <n v="95123.82"/>
    <x v="1859"/>
    <n v="29"/>
    <n v="60.9"/>
  </r>
  <r>
    <s v="M1060"/>
    <x v="1"/>
    <x v="1"/>
    <n v="3"/>
    <n v="321490"/>
    <n v="193018"/>
    <n v="60.04"/>
    <d v="2013-09-20T00:00:00"/>
    <x v="0"/>
    <x v="5"/>
    <x v="5"/>
    <s v="Table"/>
    <x v="1"/>
    <x v="1858"/>
    <n v="68754.33"/>
    <n v="124263.67"/>
    <x v="1860"/>
    <n v="45"/>
    <n v="62.11"/>
  </r>
  <r>
    <s v="M1061"/>
    <x v="0"/>
    <x v="0"/>
    <n v="10"/>
    <n v="476879"/>
    <n v="283199"/>
    <n v="59.39"/>
    <d v="2014-04-14T00:00:00"/>
    <x v="3"/>
    <x v="3"/>
    <x v="4"/>
    <s v="Sugar"/>
    <x v="4"/>
    <x v="1859"/>
    <n v="68367.27"/>
    <n v="214831.73"/>
    <x v="1861"/>
    <n v="39"/>
    <n v="64.55"/>
  </r>
  <r>
    <s v="M1062"/>
    <x v="3"/>
    <x v="3"/>
    <n v="11"/>
    <n v="440836"/>
    <n v="276537"/>
    <n v="62.73"/>
    <d v="2014-04-14T00:00:00"/>
    <x v="3"/>
    <x v="3"/>
    <x v="4"/>
    <s v="Sofa"/>
    <x v="1"/>
    <x v="1860"/>
    <n v="116610.52"/>
    <n v="159926.48000000001"/>
    <x v="1862"/>
    <n v="97"/>
    <n v="82.11"/>
  </r>
  <r>
    <s v="M1063"/>
    <x v="0"/>
    <x v="0"/>
    <n v="6"/>
    <n v="467631"/>
    <n v="383476"/>
    <n v="82"/>
    <d v="2014-01-08T00:00:00"/>
    <x v="3"/>
    <x v="6"/>
    <x v="2"/>
    <s v="Mobile"/>
    <x v="2"/>
    <x v="1861"/>
    <n v="184990.99"/>
    <n v="198485.01"/>
    <x v="1863"/>
    <n v="56"/>
    <n v="91.78"/>
  </r>
  <r>
    <s v="M1064"/>
    <x v="1"/>
    <x v="1"/>
    <n v="10"/>
    <n v="395922"/>
    <n v="434663"/>
    <n v="109.79"/>
    <d v="2014-11-10T00:00:00"/>
    <x v="3"/>
    <x v="0"/>
    <x v="4"/>
    <s v="Cabinet"/>
    <x v="1"/>
    <x v="1862"/>
    <n v="100879.74"/>
    <n v="333783.26"/>
    <x v="1864"/>
    <n v="18"/>
    <n v="72.98"/>
  </r>
  <r>
    <s v="M1065"/>
    <x v="3"/>
    <x v="3"/>
    <n v="8"/>
    <n v="249444"/>
    <n v="236177"/>
    <n v="94.68"/>
    <d v="2014-09-23T00:00:00"/>
    <x v="3"/>
    <x v="5"/>
    <x v="3"/>
    <s v="Trousers"/>
    <x v="0"/>
    <x v="1863"/>
    <n v="100284.45"/>
    <n v="135892.54999999999"/>
    <x v="1865"/>
    <n v="27"/>
    <n v="89.29"/>
  </r>
  <r>
    <s v="M1066"/>
    <x v="3"/>
    <x v="3"/>
    <n v="10"/>
    <n v="327637"/>
    <n v="164534"/>
    <n v="50.22"/>
    <d v="2014-09-23T00:00:00"/>
    <x v="3"/>
    <x v="5"/>
    <x v="3"/>
    <s v="Laptop"/>
    <x v="2"/>
    <x v="1864"/>
    <n v="54874.98"/>
    <n v="109659.02"/>
    <x v="1866"/>
    <n v="75"/>
    <n v="64.290000000000006"/>
  </r>
  <r>
    <s v="M1067"/>
    <x v="2"/>
    <x v="2"/>
    <n v="3"/>
    <n v="486234"/>
    <n v="459423"/>
    <n v="94.49"/>
    <d v="2014-12-02T00:00:00"/>
    <x v="3"/>
    <x v="4"/>
    <x v="3"/>
    <s v="Notebook"/>
    <x v="3"/>
    <x v="1865"/>
    <n v="215876.82"/>
    <n v="243546.18"/>
    <x v="1867"/>
    <n v="21"/>
    <n v="77.11"/>
  </r>
  <r>
    <s v="M1068"/>
    <x v="1"/>
    <x v="1"/>
    <n v="11"/>
    <n v="122346"/>
    <n v="132525"/>
    <n v="108.32"/>
    <d v="2014-12-02T00:00:00"/>
    <x v="3"/>
    <x v="4"/>
    <x v="3"/>
    <s v="Laptop"/>
    <x v="2"/>
    <x v="1866"/>
    <n v="33966.04"/>
    <n v="98558.96"/>
    <x v="1868"/>
    <n v="67"/>
    <n v="63.76"/>
  </r>
  <r>
    <s v="M1069"/>
    <x v="0"/>
    <x v="0"/>
    <n v="14"/>
    <n v="156718"/>
    <n v="123279"/>
    <n v="78.66"/>
    <d v="2011-06-23T00:00:00"/>
    <x v="2"/>
    <x v="1"/>
    <x v="1"/>
    <s v="Headphones"/>
    <x v="2"/>
    <x v="1867"/>
    <n v="58516.78"/>
    <n v="64762.22"/>
    <x v="1869"/>
    <n v="62"/>
    <n v="75.849999999999994"/>
  </r>
  <r>
    <s v="M1070"/>
    <x v="2"/>
    <x v="2"/>
    <n v="3"/>
    <n v="342192"/>
    <n v="357905"/>
    <n v="104.59"/>
    <d v="2012-10-04T00:00:00"/>
    <x v="1"/>
    <x v="2"/>
    <x v="1"/>
    <s v="Jacket"/>
    <x v="0"/>
    <x v="1868"/>
    <n v="170394.18"/>
    <n v="187510.82"/>
    <x v="1870"/>
    <n v="46"/>
    <n v="72.64"/>
  </r>
  <r>
    <s v="M1071"/>
    <x v="3"/>
    <x v="3"/>
    <n v="10"/>
    <n v="257410"/>
    <n v="181001"/>
    <n v="70.319999999999993"/>
    <d v="2012-10-04T00:00:00"/>
    <x v="1"/>
    <x v="2"/>
    <x v="1"/>
    <s v="Wheat"/>
    <x v="4"/>
    <x v="1869"/>
    <n v="84299.09"/>
    <n v="96701.91"/>
    <x v="1871"/>
    <n v="12"/>
    <n v="79.78"/>
  </r>
  <r>
    <s v="M1072"/>
    <x v="2"/>
    <x v="2"/>
    <n v="8"/>
    <n v="378759"/>
    <n v="375676"/>
    <n v="99.19"/>
    <d v="2011-05-20T00:00:00"/>
    <x v="2"/>
    <x v="8"/>
    <x v="5"/>
    <s v="Sugar"/>
    <x v="4"/>
    <x v="1870"/>
    <n v="108561.98"/>
    <n v="267114.02"/>
    <x v="1872"/>
    <n v="73"/>
    <n v="61.04"/>
  </r>
  <r>
    <s v="M1073"/>
    <x v="0"/>
    <x v="0"/>
    <n v="11"/>
    <n v="102866"/>
    <n v="95179"/>
    <n v="92.53"/>
    <d v="2011-05-20T00:00:00"/>
    <x v="2"/>
    <x v="8"/>
    <x v="5"/>
    <s v="Trousers"/>
    <x v="0"/>
    <x v="1871"/>
    <n v="30258.47"/>
    <n v="64920.53"/>
    <x v="1873"/>
    <n v="66"/>
    <n v="92.27"/>
  </r>
  <r>
    <s v="M1074"/>
    <x v="1"/>
    <x v="1"/>
    <n v="9"/>
    <n v="329013"/>
    <n v="380301"/>
    <n v="115.59"/>
    <d v="2011-05-20T00:00:00"/>
    <x v="2"/>
    <x v="8"/>
    <x v="5"/>
    <s v="Shirt"/>
    <x v="0"/>
    <x v="1872"/>
    <n v="149849.96"/>
    <n v="230451.04"/>
    <x v="1874"/>
    <n v="40"/>
    <n v="89.07"/>
  </r>
  <r>
    <s v="M1075"/>
    <x v="1"/>
    <x v="1"/>
    <n v="3"/>
    <n v="116821"/>
    <n v="65957"/>
    <n v="56.46"/>
    <d v="2012-11-20T00:00:00"/>
    <x v="1"/>
    <x v="0"/>
    <x v="3"/>
    <s v="Cabinet"/>
    <x v="1"/>
    <x v="1873"/>
    <n v="24770.73"/>
    <n v="41186.269999999997"/>
    <x v="1875"/>
    <n v="52"/>
    <n v="81.94"/>
  </r>
  <r>
    <s v="M1076"/>
    <x v="0"/>
    <x v="0"/>
    <n v="15"/>
    <n v="135552"/>
    <n v="83043"/>
    <n v="61.26"/>
    <d v="2012-11-30T00:00:00"/>
    <x v="1"/>
    <x v="0"/>
    <x v="5"/>
    <s v="Headphones"/>
    <x v="2"/>
    <x v="1874"/>
    <n v="26859.9"/>
    <n v="56183.1"/>
    <x v="1876"/>
    <n v="25"/>
    <n v="91.99"/>
  </r>
  <r>
    <s v="M1077"/>
    <x v="0"/>
    <x v="0"/>
    <n v="3"/>
    <n v="492703"/>
    <n v="589813"/>
    <n v="119.71"/>
    <d v="2012-11-30T00:00:00"/>
    <x v="1"/>
    <x v="0"/>
    <x v="5"/>
    <s v="Table"/>
    <x v="1"/>
    <x v="1875"/>
    <n v="198670.61"/>
    <n v="391142.39"/>
    <x v="1877"/>
    <n v="18"/>
    <n v="88.72"/>
  </r>
  <r>
    <s v="M1078"/>
    <x v="3"/>
    <x v="3"/>
    <n v="12"/>
    <n v="101586"/>
    <n v="92086"/>
    <n v="90.65"/>
    <d v="2012-11-30T00:00:00"/>
    <x v="1"/>
    <x v="0"/>
    <x v="5"/>
    <s v="Shirt"/>
    <x v="0"/>
    <x v="1876"/>
    <n v="37294.85"/>
    <n v="54791.15"/>
    <x v="1878"/>
    <n v="42"/>
    <n v="81.37"/>
  </r>
  <r>
    <s v="M1079"/>
    <x v="0"/>
    <x v="0"/>
    <n v="15"/>
    <n v="409144"/>
    <n v="360615"/>
    <n v="88.14"/>
    <d v="2012-12-31T00:00:00"/>
    <x v="1"/>
    <x v="4"/>
    <x v="4"/>
    <s v="Stapler"/>
    <x v="3"/>
    <x v="1877"/>
    <n v="79775.86"/>
    <n v="280839.14"/>
    <x v="1879"/>
    <n v="87"/>
    <n v="78.52"/>
  </r>
  <r>
    <s v="M1080"/>
    <x v="1"/>
    <x v="1"/>
    <n v="13"/>
    <n v="217273"/>
    <n v="125706"/>
    <n v="57.86"/>
    <d v="2012-12-31T00:00:00"/>
    <x v="1"/>
    <x v="4"/>
    <x v="4"/>
    <s v="Dress"/>
    <x v="0"/>
    <x v="1878"/>
    <n v="40591.08"/>
    <n v="85114.92"/>
    <x v="1880"/>
    <n v="63"/>
    <n v="73.38"/>
  </r>
  <r>
    <s v="M1081"/>
    <x v="3"/>
    <x v="3"/>
    <n v="4"/>
    <n v="315423"/>
    <n v="257851"/>
    <n v="81.75"/>
    <d v="2014-11-17T00:00:00"/>
    <x v="3"/>
    <x v="0"/>
    <x v="4"/>
    <s v="Mobile"/>
    <x v="2"/>
    <x v="1879"/>
    <n v="112194.82"/>
    <n v="145656.18"/>
    <x v="1881"/>
    <n v="16"/>
    <n v="76.98"/>
  </r>
  <r>
    <s v="M1082"/>
    <x v="3"/>
    <x v="3"/>
    <n v="6"/>
    <n v="222315"/>
    <n v="156821"/>
    <n v="70.540000000000006"/>
    <d v="2011-06-06T00:00:00"/>
    <x v="2"/>
    <x v="1"/>
    <x v="4"/>
    <s v="Cabinet"/>
    <x v="1"/>
    <x v="1880"/>
    <n v="69800.31"/>
    <n v="87020.69"/>
    <x v="1882"/>
    <n v="75"/>
    <n v="83.44"/>
  </r>
  <r>
    <s v="M1083"/>
    <x v="3"/>
    <x v="3"/>
    <n v="12"/>
    <n v="398038"/>
    <n v="258755"/>
    <n v="65.010000000000005"/>
    <d v="2011-06-06T00:00:00"/>
    <x v="2"/>
    <x v="1"/>
    <x v="4"/>
    <s v="Stapler"/>
    <x v="3"/>
    <x v="1881"/>
    <n v="66731.87"/>
    <n v="192023.13"/>
    <x v="1883"/>
    <n v="43"/>
    <n v="65.78"/>
  </r>
  <r>
    <s v="M1084"/>
    <x v="1"/>
    <x v="1"/>
    <n v="13"/>
    <n v="173173"/>
    <n v="90034"/>
    <n v="51.99"/>
    <d v="2011-06-06T00:00:00"/>
    <x v="2"/>
    <x v="1"/>
    <x v="4"/>
    <s v="Dress"/>
    <x v="0"/>
    <x v="1882"/>
    <n v="43640"/>
    <n v="46394"/>
    <x v="1884"/>
    <n v="79"/>
    <n v="89.55"/>
  </r>
  <r>
    <s v="M1085"/>
    <x v="0"/>
    <x v="0"/>
    <n v="4"/>
    <n v="315347"/>
    <n v="172070"/>
    <n v="54.57"/>
    <d v="2013-09-02T00:00:00"/>
    <x v="0"/>
    <x v="5"/>
    <x v="4"/>
    <s v="Shirt"/>
    <x v="0"/>
    <x v="1883"/>
    <n v="53471.199999999997"/>
    <n v="118598.8"/>
    <x v="1885"/>
    <n v="43"/>
    <n v="63.33"/>
  </r>
  <r>
    <s v="M1086"/>
    <x v="0"/>
    <x v="0"/>
    <n v="6"/>
    <n v="293659"/>
    <n v="326226"/>
    <n v="111.09"/>
    <d v="2013-09-02T00:00:00"/>
    <x v="0"/>
    <x v="5"/>
    <x v="4"/>
    <s v="Stapler"/>
    <x v="3"/>
    <x v="1884"/>
    <n v="74950.509999999995"/>
    <n v="251275.49"/>
    <x v="1886"/>
    <n v="20"/>
    <n v="94.16"/>
  </r>
  <r>
    <s v="M1087"/>
    <x v="0"/>
    <x v="0"/>
    <n v="14"/>
    <n v="381805"/>
    <n v="454959"/>
    <n v="119.16"/>
    <d v="2013-09-02T00:00:00"/>
    <x v="0"/>
    <x v="5"/>
    <x v="4"/>
    <s v="Marker"/>
    <x v="3"/>
    <x v="1885"/>
    <n v="100845.75"/>
    <n v="354113.25"/>
    <x v="1887"/>
    <n v="19"/>
    <n v="93.97"/>
  </r>
  <r>
    <s v="M1088"/>
    <x v="1"/>
    <x v="1"/>
    <n v="7"/>
    <n v="259443"/>
    <n v="269995"/>
    <n v="104.07"/>
    <d v="2013-06-26T00:00:00"/>
    <x v="0"/>
    <x v="1"/>
    <x v="2"/>
    <s v="Trousers"/>
    <x v="0"/>
    <x v="1886"/>
    <n v="73614.19"/>
    <n v="196380.81"/>
    <x v="1888"/>
    <n v="55"/>
    <n v="78.27"/>
  </r>
  <r>
    <s v="M1089"/>
    <x v="2"/>
    <x v="2"/>
    <n v="12"/>
    <n v="330872"/>
    <n v="298303"/>
    <n v="90.16"/>
    <d v="2013-06-26T00:00:00"/>
    <x v="0"/>
    <x v="1"/>
    <x v="2"/>
    <s v="Cabinet"/>
    <x v="1"/>
    <x v="1887"/>
    <n v="65700.61"/>
    <n v="232602.39"/>
    <x v="1889"/>
    <n v="17"/>
    <n v="88.42"/>
  </r>
  <r>
    <s v="M1090"/>
    <x v="3"/>
    <x v="3"/>
    <n v="11"/>
    <n v="124548"/>
    <n v="117165"/>
    <n v="94.07"/>
    <d v="2013-06-26T00:00:00"/>
    <x v="0"/>
    <x v="1"/>
    <x v="2"/>
    <s v="Oil"/>
    <x v="4"/>
    <x v="1888"/>
    <n v="41947.11"/>
    <n v="75217.89"/>
    <x v="1890"/>
    <n v="33"/>
    <n v="89.47"/>
  </r>
  <r>
    <s v="M1091"/>
    <x v="1"/>
    <x v="1"/>
    <n v="12"/>
    <n v="144631"/>
    <n v="111578"/>
    <n v="77.150000000000006"/>
    <d v="2011-12-12T00:00:00"/>
    <x v="2"/>
    <x v="4"/>
    <x v="4"/>
    <s v="Stapler"/>
    <x v="3"/>
    <x v="1889"/>
    <n v="52726.06"/>
    <n v="58851.94"/>
    <x v="1891"/>
    <n v="20"/>
    <n v="92.7"/>
  </r>
  <r>
    <s v="M1092"/>
    <x v="1"/>
    <x v="1"/>
    <n v="13"/>
    <n v="409555"/>
    <n v="346552"/>
    <n v="84.62"/>
    <d v="2014-04-01T00:00:00"/>
    <x v="3"/>
    <x v="3"/>
    <x v="3"/>
    <s v="Dress"/>
    <x v="0"/>
    <x v="1890"/>
    <n v="115087.61"/>
    <n v="231464.39"/>
    <x v="1892"/>
    <n v="69"/>
    <n v="85.42"/>
  </r>
  <r>
    <s v="M1093"/>
    <x v="1"/>
    <x v="1"/>
    <n v="12"/>
    <n v="451417"/>
    <n v="475864"/>
    <n v="105.42"/>
    <d v="2014-11-20T00:00:00"/>
    <x v="3"/>
    <x v="0"/>
    <x v="1"/>
    <s v="Tablet"/>
    <x v="2"/>
    <x v="1891"/>
    <n v="231774.13"/>
    <n v="244089.87"/>
    <x v="1893"/>
    <n v="25"/>
    <n v="69.05"/>
  </r>
  <r>
    <s v="M1094"/>
    <x v="0"/>
    <x v="0"/>
    <n v="15"/>
    <n v="404598"/>
    <n v="424346"/>
    <n v="104.88"/>
    <d v="2011-11-24T00:00:00"/>
    <x v="2"/>
    <x v="0"/>
    <x v="1"/>
    <s v="Tablet"/>
    <x v="2"/>
    <x v="1892"/>
    <n v="157795.23000000001"/>
    <n v="266550.77"/>
    <x v="1894"/>
    <n v="80"/>
    <n v="82.48"/>
  </r>
  <r>
    <s v="M1095"/>
    <x v="2"/>
    <x v="2"/>
    <n v="10"/>
    <n v="248959"/>
    <n v="269500"/>
    <n v="108.25"/>
    <d v="2012-11-22T00:00:00"/>
    <x v="1"/>
    <x v="0"/>
    <x v="1"/>
    <s v="Notebook"/>
    <x v="3"/>
    <x v="1893"/>
    <n v="107802.14"/>
    <n v="161697.85999999999"/>
    <x v="1895"/>
    <n v="23"/>
    <n v="87.27"/>
  </r>
  <r>
    <s v="M1096"/>
    <x v="1"/>
    <x v="1"/>
    <n v="12"/>
    <n v="445312"/>
    <n v="431405"/>
    <n v="96.88"/>
    <d v="2013-07-15T00:00:00"/>
    <x v="0"/>
    <x v="7"/>
    <x v="4"/>
    <s v="Jacket"/>
    <x v="0"/>
    <x v="1894"/>
    <n v="132872.92000000001"/>
    <n v="298532.08"/>
    <x v="1896"/>
    <n v="63"/>
    <n v="84.57"/>
  </r>
  <r>
    <s v="M1097"/>
    <x v="3"/>
    <x v="3"/>
    <n v="12"/>
    <n v="297297"/>
    <n v="249240"/>
    <n v="83.84"/>
    <d v="2013-05-01T00:00:00"/>
    <x v="0"/>
    <x v="8"/>
    <x v="2"/>
    <s v="Notebook"/>
    <x v="3"/>
    <x v="1895"/>
    <n v="70757.62"/>
    <n v="178482.38"/>
    <x v="1897"/>
    <n v="64"/>
    <n v="60.9"/>
  </r>
  <r>
    <s v="M1098"/>
    <x v="1"/>
    <x v="1"/>
    <n v="11"/>
    <n v="263784"/>
    <n v="171656"/>
    <n v="65.069999999999993"/>
    <d v="2013-07-26T00:00:00"/>
    <x v="0"/>
    <x v="7"/>
    <x v="5"/>
    <s v="Headphones"/>
    <x v="2"/>
    <x v="1896"/>
    <n v="85229.85"/>
    <n v="86426.15"/>
    <x v="1898"/>
    <n v="23"/>
    <n v="73.510000000000005"/>
  </r>
  <r>
    <s v="M1099"/>
    <x v="2"/>
    <x v="2"/>
    <n v="8"/>
    <n v="404085"/>
    <n v="329526"/>
    <n v="81.55"/>
    <d v="2011-06-22T00:00:00"/>
    <x v="2"/>
    <x v="1"/>
    <x v="2"/>
    <s v="Oil"/>
    <x v="4"/>
    <x v="1897"/>
    <n v="111120.81"/>
    <n v="218405.19"/>
    <x v="1899"/>
    <n v="74"/>
    <n v="93.87"/>
  </r>
  <r>
    <s v="M1100"/>
    <x v="2"/>
    <x v="2"/>
    <n v="7"/>
    <n v="380295"/>
    <n v="399930"/>
    <n v="105.16"/>
    <d v="2014-10-22T00:00:00"/>
    <x v="3"/>
    <x v="2"/>
    <x v="2"/>
    <s v="Notebook"/>
    <x v="3"/>
    <x v="1898"/>
    <n v="126288.27"/>
    <n v="273641.73"/>
    <x v="1900"/>
    <n v="27"/>
    <n v="94.48"/>
  </r>
  <r>
    <s v="M1101"/>
    <x v="1"/>
    <x v="1"/>
    <n v="10"/>
    <n v="179345"/>
    <n v="188355"/>
    <n v="105.02"/>
    <d v="2013-09-04T00:00:00"/>
    <x v="0"/>
    <x v="5"/>
    <x v="2"/>
    <s v="Stapler"/>
    <x v="3"/>
    <x v="1899"/>
    <n v="60163.839999999997"/>
    <n v="128191.16"/>
    <x v="1901"/>
    <n v="12"/>
    <n v="81.81"/>
  </r>
  <r>
    <s v="M1102"/>
    <x v="0"/>
    <x v="0"/>
    <n v="4"/>
    <n v="257233"/>
    <n v="147976"/>
    <n v="57.53"/>
    <d v="2013-05-15T00:00:00"/>
    <x v="0"/>
    <x v="8"/>
    <x v="2"/>
    <s v="Shirt"/>
    <x v="0"/>
    <x v="1900"/>
    <n v="47951.71"/>
    <n v="100024.29"/>
    <x v="1902"/>
    <n v="41"/>
    <n v="72.52"/>
  </r>
  <r>
    <s v="M1103"/>
    <x v="2"/>
    <x v="2"/>
    <n v="6"/>
    <n v="474726"/>
    <n v="450947"/>
    <n v="94.99"/>
    <d v="2013-01-07T00:00:00"/>
    <x v="0"/>
    <x v="6"/>
    <x v="4"/>
    <s v="Mobile"/>
    <x v="2"/>
    <x v="1901"/>
    <n v="196611.48"/>
    <n v="254335.52"/>
    <x v="1903"/>
    <n v="10"/>
    <n v="71.959999999999994"/>
  </r>
  <r>
    <s v="M1104"/>
    <x v="2"/>
    <x v="2"/>
    <n v="3"/>
    <n v="233437"/>
    <n v="200923"/>
    <n v="86.07"/>
    <d v="2014-03-14T00:00:00"/>
    <x v="3"/>
    <x v="10"/>
    <x v="5"/>
    <s v="Pen"/>
    <x v="3"/>
    <x v="1902"/>
    <n v="76314.070000000007"/>
    <n v="124608.93"/>
    <x v="1904"/>
    <n v="99"/>
    <n v="60.77"/>
  </r>
  <r>
    <s v="M1105"/>
    <x v="2"/>
    <x v="2"/>
    <n v="8"/>
    <n v="245970"/>
    <n v="202175"/>
    <n v="82.19"/>
    <d v="2013-10-14T00:00:00"/>
    <x v="0"/>
    <x v="2"/>
    <x v="4"/>
    <s v="Wheat"/>
    <x v="4"/>
    <x v="1903"/>
    <n v="85185.46"/>
    <n v="116989.54"/>
    <x v="1905"/>
    <n v="64"/>
    <n v="71.13"/>
  </r>
  <r>
    <s v="M1106"/>
    <x v="0"/>
    <x v="0"/>
    <n v="6"/>
    <n v="465436"/>
    <n v="384317"/>
    <n v="82.57"/>
    <d v="2013-10-14T00:00:00"/>
    <x v="0"/>
    <x v="2"/>
    <x v="4"/>
    <s v="Chair"/>
    <x v="1"/>
    <x v="1904"/>
    <n v="101340.78"/>
    <n v="282976.21999999997"/>
    <x v="1906"/>
    <n v="18"/>
    <n v="76.45"/>
  </r>
  <r>
    <s v="M1107"/>
    <x v="1"/>
    <x v="1"/>
    <n v="14"/>
    <n v="134253"/>
    <n v="134731"/>
    <n v="100.36"/>
    <d v="2013-10-14T00:00:00"/>
    <x v="0"/>
    <x v="2"/>
    <x v="4"/>
    <s v="Jacket"/>
    <x v="0"/>
    <x v="1905"/>
    <n v="43334.32"/>
    <n v="91396.68"/>
    <x v="1907"/>
    <n v="79"/>
    <n v="82.07"/>
  </r>
  <r>
    <s v="M1108"/>
    <x v="0"/>
    <x v="0"/>
    <n v="9"/>
    <n v="342076"/>
    <n v="389489"/>
    <n v="113.86"/>
    <d v="2013-10-14T00:00:00"/>
    <x v="0"/>
    <x v="2"/>
    <x v="4"/>
    <s v="Notebook"/>
    <x v="3"/>
    <x v="1906"/>
    <n v="183422.28"/>
    <n v="206066.72"/>
    <x v="1908"/>
    <n v="44"/>
    <n v="74.48"/>
  </r>
  <r>
    <s v="M1109"/>
    <x v="0"/>
    <x v="0"/>
    <n v="15"/>
    <n v="218737"/>
    <n v="194944"/>
    <n v="89.12"/>
    <d v="2013-10-14T00:00:00"/>
    <x v="0"/>
    <x v="2"/>
    <x v="4"/>
    <s v="Notebook"/>
    <x v="3"/>
    <x v="1907"/>
    <n v="43719.11"/>
    <n v="151224.89000000001"/>
    <x v="1909"/>
    <n v="43"/>
    <n v="79.11"/>
  </r>
  <r>
    <s v="M1110"/>
    <x v="2"/>
    <x v="2"/>
    <n v="14"/>
    <n v="405014"/>
    <n v="410034"/>
    <n v="101.24"/>
    <d v="2014-01-28T00:00:00"/>
    <x v="3"/>
    <x v="6"/>
    <x v="3"/>
    <s v="Stapler"/>
    <x v="3"/>
    <x v="1908"/>
    <n v="166685.07999999999"/>
    <n v="243348.92"/>
    <x v="1910"/>
    <n v="82"/>
    <n v="70.930000000000007"/>
  </r>
  <r>
    <s v="M1111"/>
    <x v="0"/>
    <x v="0"/>
    <n v="8"/>
    <n v="278407"/>
    <n v="293435"/>
    <n v="105.4"/>
    <d v="2014-01-28T00:00:00"/>
    <x v="3"/>
    <x v="6"/>
    <x v="3"/>
    <s v="Sofa"/>
    <x v="1"/>
    <x v="1909"/>
    <n v="75978.009999999995"/>
    <n v="217456.99"/>
    <x v="1911"/>
    <n v="25"/>
    <n v="81.48"/>
  </r>
  <r>
    <s v="M1112"/>
    <x v="2"/>
    <x v="2"/>
    <n v="3"/>
    <n v="460423"/>
    <n v="480693"/>
    <n v="104.4"/>
    <d v="2014-01-28T00:00:00"/>
    <x v="3"/>
    <x v="6"/>
    <x v="3"/>
    <s v="Table"/>
    <x v="1"/>
    <x v="1910"/>
    <n v="139834.91"/>
    <n v="340858.09"/>
    <x v="1912"/>
    <n v="98"/>
    <n v="61.56"/>
  </r>
  <r>
    <s v="M1113"/>
    <x v="0"/>
    <x v="0"/>
    <n v="4"/>
    <n v="348764"/>
    <n v="194988"/>
    <n v="55.91"/>
    <d v="2014-11-20T00:00:00"/>
    <x v="3"/>
    <x v="0"/>
    <x v="1"/>
    <s v="Rice"/>
    <x v="4"/>
    <x v="1911"/>
    <n v="84211.27"/>
    <n v="110776.73"/>
    <x v="1913"/>
    <n v="81"/>
    <n v="88.26"/>
  </r>
  <r>
    <s v="M1114"/>
    <x v="2"/>
    <x v="2"/>
    <n v="9"/>
    <n v="264829"/>
    <n v="197570"/>
    <n v="74.599999999999994"/>
    <d v="2011-08-01T00:00:00"/>
    <x v="2"/>
    <x v="9"/>
    <x v="4"/>
    <s v="Wheat"/>
    <x v="4"/>
    <x v="1912"/>
    <n v="92857.41"/>
    <n v="104712.59"/>
    <x v="1914"/>
    <n v="51"/>
    <n v="73.03"/>
  </r>
  <r>
    <s v="M1115"/>
    <x v="0"/>
    <x v="0"/>
    <n v="9"/>
    <n v="354546"/>
    <n v="179285"/>
    <n v="50.57"/>
    <d v="2013-07-31T00:00:00"/>
    <x v="0"/>
    <x v="7"/>
    <x v="2"/>
    <s v="Laptop"/>
    <x v="2"/>
    <x v="1913"/>
    <n v="57687.6"/>
    <n v="121597.4"/>
    <x v="1915"/>
    <n v="48"/>
    <n v="88.24"/>
  </r>
  <r>
    <s v="M1116"/>
    <x v="3"/>
    <x v="3"/>
    <n v="11"/>
    <n v="404277"/>
    <n v="333324"/>
    <n v="82.45"/>
    <d v="2012-07-30T00:00:00"/>
    <x v="1"/>
    <x v="7"/>
    <x v="4"/>
    <s v="Shirt"/>
    <x v="0"/>
    <x v="1914"/>
    <n v="137331.09"/>
    <n v="195992.91"/>
    <x v="1916"/>
    <n v="58"/>
    <n v="83.88"/>
  </r>
  <r>
    <s v="M1117"/>
    <x v="3"/>
    <x v="3"/>
    <n v="15"/>
    <n v="488266"/>
    <n v="536031"/>
    <n v="109.78"/>
    <d v="2013-10-16T00:00:00"/>
    <x v="0"/>
    <x v="2"/>
    <x v="2"/>
    <s v="Stapler"/>
    <x v="3"/>
    <x v="1915"/>
    <n v="198652.02"/>
    <n v="337378.98"/>
    <x v="1917"/>
    <n v="51"/>
    <n v="87.62"/>
  </r>
  <r>
    <s v="M1118"/>
    <x v="3"/>
    <x v="3"/>
    <n v="5"/>
    <n v="107526"/>
    <n v="94492"/>
    <n v="87.88"/>
    <d v="2013-10-16T00:00:00"/>
    <x v="0"/>
    <x v="2"/>
    <x v="2"/>
    <s v="Cabinet"/>
    <x v="1"/>
    <x v="1916"/>
    <n v="22720.27"/>
    <n v="71771.73"/>
    <x v="1918"/>
    <n v="66"/>
    <n v="71.900000000000006"/>
  </r>
  <r>
    <s v="M1119"/>
    <x v="0"/>
    <x v="0"/>
    <n v="12"/>
    <n v="336255"/>
    <n v="373259"/>
    <n v="111"/>
    <d v="2013-10-16T00:00:00"/>
    <x v="0"/>
    <x v="2"/>
    <x v="2"/>
    <s v="Sofa"/>
    <x v="1"/>
    <x v="1917"/>
    <n v="78598.14"/>
    <n v="294660.86"/>
    <x v="1919"/>
    <n v="74"/>
    <n v="88.18"/>
  </r>
  <r>
    <s v="M1120"/>
    <x v="0"/>
    <x v="0"/>
    <n v="9"/>
    <n v="168606"/>
    <n v="116090"/>
    <n v="68.849999999999994"/>
    <d v="2013-10-16T00:00:00"/>
    <x v="0"/>
    <x v="2"/>
    <x v="2"/>
    <s v="Sofa"/>
    <x v="1"/>
    <x v="1918"/>
    <n v="30220.67"/>
    <n v="85869.33"/>
    <x v="1920"/>
    <n v="26"/>
    <n v="89.9"/>
  </r>
  <r>
    <s v="M1121"/>
    <x v="2"/>
    <x v="2"/>
    <n v="15"/>
    <n v="319537"/>
    <n v="247981"/>
    <n v="77.61"/>
    <d v="2013-05-08T00:00:00"/>
    <x v="0"/>
    <x v="8"/>
    <x v="2"/>
    <s v="Chair"/>
    <x v="1"/>
    <x v="1919"/>
    <n v="115926.26"/>
    <n v="132054.74"/>
    <x v="1921"/>
    <n v="87"/>
    <n v="81.290000000000006"/>
  </r>
  <r>
    <s v="M1122"/>
    <x v="2"/>
    <x v="2"/>
    <n v="3"/>
    <n v="104800"/>
    <n v="108170"/>
    <n v="103.22"/>
    <d v="2013-05-08T00:00:00"/>
    <x v="0"/>
    <x v="8"/>
    <x v="2"/>
    <s v="Trousers"/>
    <x v="0"/>
    <x v="1920"/>
    <n v="50242.34"/>
    <n v="57927.66"/>
    <x v="1922"/>
    <n v="33"/>
    <n v="93.71"/>
  </r>
  <r>
    <s v="M1123"/>
    <x v="1"/>
    <x v="1"/>
    <n v="9"/>
    <n v="350800"/>
    <n v="357314"/>
    <n v="101.86"/>
    <d v="2013-05-08T00:00:00"/>
    <x v="0"/>
    <x v="8"/>
    <x v="2"/>
    <s v="Oil"/>
    <x v="4"/>
    <x v="1921"/>
    <n v="135646.82"/>
    <n v="221667.18"/>
    <x v="1923"/>
    <n v="88"/>
    <n v="62.36"/>
  </r>
  <r>
    <s v="M1124"/>
    <x v="0"/>
    <x v="0"/>
    <n v="4"/>
    <n v="141452"/>
    <n v="93909"/>
    <n v="66.39"/>
    <d v="2013-05-08T00:00:00"/>
    <x v="0"/>
    <x v="8"/>
    <x v="2"/>
    <s v="Chair"/>
    <x v="1"/>
    <x v="1922"/>
    <n v="44354.16"/>
    <n v="49554.84"/>
    <x v="1924"/>
    <n v="74"/>
    <n v="88.53"/>
  </r>
  <r>
    <s v="M1125"/>
    <x v="3"/>
    <x v="3"/>
    <n v="11"/>
    <n v="371093"/>
    <n v="353165"/>
    <n v="95.17"/>
    <d v="2013-05-08T00:00:00"/>
    <x v="0"/>
    <x v="8"/>
    <x v="2"/>
    <s v="Rice"/>
    <x v="4"/>
    <x v="1923"/>
    <n v="175934.16"/>
    <n v="177230.84"/>
    <x v="1925"/>
    <n v="78"/>
    <n v="60.53"/>
  </r>
  <r>
    <s v="M1126"/>
    <x v="1"/>
    <x v="1"/>
    <n v="12"/>
    <n v="370674"/>
    <n v="442756"/>
    <n v="119.45"/>
    <d v="2014-08-02T00:00:00"/>
    <x v="3"/>
    <x v="9"/>
    <x v="0"/>
    <s v="Sugar"/>
    <x v="4"/>
    <x v="1924"/>
    <n v="126942.52"/>
    <n v="315813.48"/>
    <x v="1926"/>
    <n v="26"/>
    <n v="66.86"/>
  </r>
  <r>
    <s v="M1127"/>
    <x v="0"/>
    <x v="0"/>
    <n v="5"/>
    <n v="402954"/>
    <n v="389363"/>
    <n v="96.63"/>
    <d v="2013-07-15T00:00:00"/>
    <x v="0"/>
    <x v="7"/>
    <x v="4"/>
    <s v="Rice"/>
    <x v="4"/>
    <x v="1925"/>
    <n v="85934.12"/>
    <n v="303428.88"/>
    <x v="1927"/>
    <n v="27"/>
    <n v="94.8"/>
  </r>
  <r>
    <s v="M1128"/>
    <x v="1"/>
    <x v="1"/>
    <n v="15"/>
    <n v="237951"/>
    <n v="161995"/>
    <n v="68.08"/>
    <d v="2014-08-11T00:00:00"/>
    <x v="3"/>
    <x v="9"/>
    <x v="4"/>
    <s v="Rice"/>
    <x v="4"/>
    <x v="1926"/>
    <n v="73840.17"/>
    <n v="88154.83"/>
    <x v="1928"/>
    <n v="31"/>
    <n v="61.87"/>
  </r>
  <r>
    <s v="M1129"/>
    <x v="3"/>
    <x v="3"/>
    <n v="6"/>
    <n v="485569"/>
    <n v="493772"/>
    <n v="101.69"/>
    <d v="2014-08-11T00:00:00"/>
    <x v="3"/>
    <x v="9"/>
    <x v="4"/>
    <s v="Table"/>
    <x v="1"/>
    <x v="1927"/>
    <n v="183177.01"/>
    <n v="310594.99"/>
    <x v="1929"/>
    <n v="59"/>
    <n v="90.32"/>
  </r>
  <r>
    <s v="M1130"/>
    <x v="0"/>
    <x v="0"/>
    <n v="10"/>
    <n v="390511"/>
    <n v="378941"/>
    <n v="97.04"/>
    <d v="2014-08-11T00:00:00"/>
    <x v="3"/>
    <x v="9"/>
    <x v="4"/>
    <s v="Jacket"/>
    <x v="0"/>
    <x v="1928"/>
    <n v="77675.199999999997"/>
    <n v="301265.8"/>
    <x v="1930"/>
    <n v="32"/>
    <n v="70.84"/>
  </r>
  <r>
    <s v="M1131"/>
    <x v="0"/>
    <x v="0"/>
    <n v="13"/>
    <n v="392286"/>
    <n v="318071"/>
    <n v="81.08"/>
    <d v="2013-06-26T00:00:00"/>
    <x v="0"/>
    <x v="1"/>
    <x v="2"/>
    <s v="Marker"/>
    <x v="3"/>
    <x v="1929"/>
    <n v="75193.58"/>
    <n v="242877.42"/>
    <x v="1931"/>
    <n v="44"/>
    <n v="61.65"/>
  </r>
  <r>
    <s v="M1132"/>
    <x v="1"/>
    <x v="1"/>
    <n v="7"/>
    <n v="260171"/>
    <n v="301218"/>
    <n v="115.78"/>
    <d v="2013-12-11T00:00:00"/>
    <x v="0"/>
    <x v="4"/>
    <x v="2"/>
    <s v="Sofa"/>
    <x v="1"/>
    <x v="1930"/>
    <n v="91672.05"/>
    <n v="209545.95"/>
    <x v="1932"/>
    <n v="28"/>
    <n v="90.45"/>
  </r>
  <r>
    <s v="M1133"/>
    <x v="0"/>
    <x v="0"/>
    <n v="4"/>
    <n v="173370"/>
    <n v="112053"/>
    <n v="64.63"/>
    <d v="2013-12-11T00:00:00"/>
    <x v="0"/>
    <x v="4"/>
    <x v="2"/>
    <s v="Dress"/>
    <x v="0"/>
    <x v="1931"/>
    <n v="46430.3"/>
    <n v="65622.7"/>
    <x v="1933"/>
    <n v="72"/>
    <n v="83.88"/>
  </r>
  <r>
    <s v="M1134"/>
    <x v="0"/>
    <x v="0"/>
    <n v="10"/>
    <n v="329841"/>
    <n v="367702"/>
    <n v="111.48"/>
    <d v="2013-12-11T00:00:00"/>
    <x v="0"/>
    <x v="4"/>
    <x v="2"/>
    <s v="Wheat"/>
    <x v="4"/>
    <x v="1932"/>
    <n v="157056.97"/>
    <n v="210645.03"/>
    <x v="1934"/>
    <n v="92"/>
    <n v="83.75"/>
  </r>
  <r>
    <s v="M1135"/>
    <x v="2"/>
    <x v="2"/>
    <n v="10"/>
    <n v="188982"/>
    <n v="102540"/>
    <n v="54.26"/>
    <d v="2013-12-11T00:00:00"/>
    <x v="0"/>
    <x v="4"/>
    <x v="2"/>
    <s v="Dress"/>
    <x v="0"/>
    <x v="1933"/>
    <n v="30195.48"/>
    <n v="72344.52"/>
    <x v="1935"/>
    <n v="70"/>
    <n v="72.38"/>
  </r>
  <r>
    <s v="M1136"/>
    <x v="0"/>
    <x v="0"/>
    <n v="13"/>
    <n v="384636"/>
    <n v="224183"/>
    <n v="58.28"/>
    <d v="2013-12-11T00:00:00"/>
    <x v="0"/>
    <x v="4"/>
    <x v="2"/>
    <s v="Headphones"/>
    <x v="2"/>
    <x v="1934"/>
    <n v="47371.02"/>
    <n v="176811.98"/>
    <x v="1936"/>
    <n v="42"/>
    <n v="71.510000000000005"/>
  </r>
  <r>
    <s v="M1137"/>
    <x v="2"/>
    <x v="2"/>
    <n v="3"/>
    <n v="302696"/>
    <n v="310962"/>
    <n v="102.73"/>
    <d v="2013-12-02T00:00:00"/>
    <x v="0"/>
    <x v="4"/>
    <x v="4"/>
    <s v="Jacket"/>
    <x v="0"/>
    <x v="1935"/>
    <n v="88389.09"/>
    <n v="222572.91"/>
    <x v="1937"/>
    <n v="28"/>
    <n v="69.34"/>
  </r>
  <r>
    <s v="M1138"/>
    <x v="2"/>
    <x v="2"/>
    <n v="8"/>
    <n v="220333"/>
    <n v="190272"/>
    <n v="86.36"/>
    <d v="2011-11-28T00:00:00"/>
    <x v="2"/>
    <x v="0"/>
    <x v="4"/>
    <s v="Laptop"/>
    <x v="2"/>
    <x v="1936"/>
    <n v="46169.21"/>
    <n v="144102.79"/>
    <x v="1938"/>
    <n v="91"/>
    <n v="85.91"/>
  </r>
  <r>
    <s v="M1139"/>
    <x v="0"/>
    <x v="0"/>
    <n v="14"/>
    <n v="307795"/>
    <n v="269382"/>
    <n v="87.52"/>
    <d v="2012-03-28T00:00:00"/>
    <x v="1"/>
    <x v="10"/>
    <x v="2"/>
    <s v="Oil"/>
    <x v="4"/>
    <x v="1937"/>
    <n v="93137.06"/>
    <n v="176244.94"/>
    <x v="1939"/>
    <n v="64"/>
    <n v="72.09"/>
  </r>
  <r>
    <s v="M1140"/>
    <x v="2"/>
    <x v="2"/>
    <n v="7"/>
    <n v="233222"/>
    <n v="183298"/>
    <n v="78.59"/>
    <d v="2012-03-28T00:00:00"/>
    <x v="1"/>
    <x v="10"/>
    <x v="2"/>
    <s v="Sofa"/>
    <x v="1"/>
    <x v="1938"/>
    <n v="77247.960000000006"/>
    <n v="106050.04"/>
    <x v="1940"/>
    <n v="78"/>
    <n v="67.36"/>
  </r>
  <r>
    <s v="M1141"/>
    <x v="3"/>
    <x v="3"/>
    <n v="14"/>
    <n v="134580"/>
    <n v="129563"/>
    <n v="96.27"/>
    <d v="2011-06-01T00:00:00"/>
    <x v="2"/>
    <x v="1"/>
    <x v="2"/>
    <s v="Notebook"/>
    <x v="3"/>
    <x v="1939"/>
    <n v="47277.42"/>
    <n v="82285.58"/>
    <x v="1941"/>
    <n v="23"/>
    <n v="60.54"/>
  </r>
  <r>
    <s v="M1142"/>
    <x v="3"/>
    <x v="3"/>
    <n v="6"/>
    <n v="437457"/>
    <n v="283389"/>
    <n v="64.78"/>
    <d v="2011-06-01T00:00:00"/>
    <x v="2"/>
    <x v="1"/>
    <x v="2"/>
    <s v="Dress"/>
    <x v="0"/>
    <x v="1940"/>
    <n v="60049.14"/>
    <n v="223339.86"/>
    <x v="1942"/>
    <n v="42"/>
    <n v="90.59"/>
  </r>
  <r>
    <s v="M1143"/>
    <x v="1"/>
    <x v="1"/>
    <n v="15"/>
    <n v="426158"/>
    <n v="510821"/>
    <n v="119.87"/>
    <d v="2012-09-06T00:00:00"/>
    <x v="1"/>
    <x v="5"/>
    <x v="1"/>
    <s v="Stapler"/>
    <x v="3"/>
    <x v="1941"/>
    <n v="103976.8"/>
    <n v="406844.2"/>
    <x v="1943"/>
    <n v="29"/>
    <n v="90.97"/>
  </r>
  <r>
    <s v="M1144"/>
    <x v="0"/>
    <x v="0"/>
    <n v="7"/>
    <n v="264889"/>
    <n v="258598"/>
    <n v="97.63"/>
    <d v="2012-09-06T00:00:00"/>
    <x v="1"/>
    <x v="5"/>
    <x v="1"/>
    <s v="Notebook"/>
    <x v="3"/>
    <x v="1942"/>
    <n v="64325.440000000002"/>
    <n v="194272.56"/>
    <x v="1944"/>
    <n v="67"/>
    <n v="83.84"/>
  </r>
  <r>
    <s v="M1145"/>
    <x v="3"/>
    <x v="3"/>
    <n v="9"/>
    <n v="221923"/>
    <n v="120510"/>
    <n v="54.3"/>
    <d v="2012-06-29T00:00:00"/>
    <x v="1"/>
    <x v="1"/>
    <x v="5"/>
    <s v="Headphones"/>
    <x v="2"/>
    <x v="1943"/>
    <n v="34569.279999999999"/>
    <n v="85940.72"/>
    <x v="1945"/>
    <n v="26"/>
    <n v="91.66"/>
  </r>
  <r>
    <s v="M1146"/>
    <x v="2"/>
    <x v="2"/>
    <n v="12"/>
    <n v="335683"/>
    <n v="210500"/>
    <n v="62.71"/>
    <d v="2013-09-11T00:00:00"/>
    <x v="0"/>
    <x v="5"/>
    <x v="2"/>
    <s v="Notebook"/>
    <x v="3"/>
    <x v="1944"/>
    <n v="90203.43"/>
    <n v="120296.57"/>
    <x v="1946"/>
    <n v="29"/>
    <n v="94.15"/>
  </r>
  <r>
    <s v="M1147"/>
    <x v="1"/>
    <x v="1"/>
    <n v="3"/>
    <n v="305466"/>
    <n v="193920"/>
    <n v="63.48"/>
    <d v="2011-07-14T00:00:00"/>
    <x v="2"/>
    <x v="7"/>
    <x v="1"/>
    <s v="Notebook"/>
    <x v="3"/>
    <x v="1945"/>
    <n v="39749.410000000003"/>
    <n v="154170.59"/>
    <x v="1947"/>
    <n v="75"/>
    <n v="92.35"/>
  </r>
  <r>
    <s v="M1148"/>
    <x v="2"/>
    <x v="2"/>
    <n v="5"/>
    <n v="176391"/>
    <n v="104071"/>
    <n v="59"/>
    <d v="2011-07-14T00:00:00"/>
    <x v="2"/>
    <x v="7"/>
    <x v="1"/>
    <s v="Laptop"/>
    <x v="2"/>
    <x v="1946"/>
    <n v="51570.21"/>
    <n v="52500.79"/>
    <x v="1948"/>
    <n v="10"/>
    <n v="60.57"/>
  </r>
  <r>
    <s v="M1149"/>
    <x v="1"/>
    <x v="1"/>
    <n v="10"/>
    <n v="327525"/>
    <n v="263220"/>
    <n v="80.37"/>
    <d v="2012-08-22T00:00:00"/>
    <x v="1"/>
    <x v="9"/>
    <x v="2"/>
    <s v="Laptop"/>
    <x v="2"/>
    <x v="1947"/>
    <n v="59747.72"/>
    <n v="203472.28"/>
    <x v="1949"/>
    <n v="90"/>
    <n v="80.89"/>
  </r>
  <r>
    <s v="M1150"/>
    <x v="1"/>
    <x v="1"/>
    <n v="14"/>
    <n v="302497"/>
    <n v="183151"/>
    <n v="60.55"/>
    <d v="2011-11-14T00:00:00"/>
    <x v="2"/>
    <x v="0"/>
    <x v="4"/>
    <s v="Laptop"/>
    <x v="2"/>
    <x v="1948"/>
    <n v="46639.59"/>
    <n v="136511.41"/>
    <x v="1950"/>
    <n v="59"/>
    <n v="87.89"/>
  </r>
  <r>
    <s v="M1151"/>
    <x v="3"/>
    <x v="3"/>
    <n v="3"/>
    <n v="479849"/>
    <n v="363253"/>
    <n v="75.7"/>
    <d v="2011-11-14T00:00:00"/>
    <x v="2"/>
    <x v="0"/>
    <x v="4"/>
    <s v="Marker"/>
    <x v="3"/>
    <x v="1949"/>
    <n v="80436.25"/>
    <n v="282816.75"/>
    <x v="1951"/>
    <n v="92"/>
    <n v="93.02"/>
  </r>
  <r>
    <s v="M1152"/>
    <x v="0"/>
    <x v="0"/>
    <n v="15"/>
    <n v="353015"/>
    <n v="248954"/>
    <n v="70.52"/>
    <d v="2013-11-28T00:00:00"/>
    <x v="0"/>
    <x v="0"/>
    <x v="1"/>
    <s v="Wheat"/>
    <x v="4"/>
    <x v="1950"/>
    <n v="109914.13"/>
    <n v="139039.87"/>
    <x v="1952"/>
    <n v="85"/>
    <n v="71.069999999999993"/>
  </r>
  <r>
    <s v="M1153"/>
    <x v="0"/>
    <x v="0"/>
    <n v="3"/>
    <n v="101913"/>
    <n v="76981"/>
    <n v="75.540000000000006"/>
    <d v="2014-11-22T00:00:00"/>
    <x v="3"/>
    <x v="0"/>
    <x v="0"/>
    <s v="Headphones"/>
    <x v="2"/>
    <x v="1951"/>
    <n v="19199.810000000001"/>
    <n v="57781.19"/>
    <x v="1953"/>
    <n v="33"/>
    <n v="60.12"/>
  </r>
  <r>
    <s v="M1154"/>
    <x v="3"/>
    <x v="3"/>
    <n v="8"/>
    <n v="489123"/>
    <n v="553013"/>
    <n v="113.06"/>
    <d v="2014-10-02T00:00:00"/>
    <x v="3"/>
    <x v="2"/>
    <x v="1"/>
    <s v="Sugar"/>
    <x v="4"/>
    <x v="1952"/>
    <n v="138127.53"/>
    <n v="414885.47"/>
    <x v="1954"/>
    <n v="98"/>
    <n v="61.61"/>
  </r>
  <r>
    <s v="M1155"/>
    <x v="1"/>
    <x v="1"/>
    <n v="13"/>
    <n v="304437"/>
    <n v="262864"/>
    <n v="86.34"/>
    <d v="2014-10-02T00:00:00"/>
    <x v="3"/>
    <x v="2"/>
    <x v="1"/>
    <s v="Chair"/>
    <x v="1"/>
    <x v="1953"/>
    <n v="125610.16"/>
    <n v="137253.84"/>
    <x v="1955"/>
    <n v="60"/>
    <n v="92.06"/>
  </r>
  <r>
    <s v="M1156"/>
    <x v="3"/>
    <x v="3"/>
    <n v="4"/>
    <n v="471698"/>
    <n v="283190"/>
    <n v="60.04"/>
    <d v="2014-10-02T00:00:00"/>
    <x v="3"/>
    <x v="2"/>
    <x v="1"/>
    <s v="Jacket"/>
    <x v="0"/>
    <x v="1954"/>
    <n v="141460.29"/>
    <n v="141729.71"/>
    <x v="1956"/>
    <n v="51"/>
    <n v="63.52"/>
  </r>
  <r>
    <s v="M1157"/>
    <x v="3"/>
    <x v="3"/>
    <n v="15"/>
    <n v="424331"/>
    <n v="458283"/>
    <n v="108"/>
    <d v="2014-10-02T00:00:00"/>
    <x v="3"/>
    <x v="2"/>
    <x v="1"/>
    <s v="Laptop"/>
    <x v="2"/>
    <x v="1955"/>
    <n v="178645.46"/>
    <n v="279637.53999999998"/>
    <x v="1957"/>
    <n v="34"/>
    <n v="75.05"/>
  </r>
  <r>
    <s v="M1158"/>
    <x v="2"/>
    <x v="2"/>
    <n v="7"/>
    <n v="390435"/>
    <n v="269050"/>
    <n v="68.91"/>
    <d v="2011-09-20T00:00:00"/>
    <x v="2"/>
    <x v="5"/>
    <x v="3"/>
    <s v="Sugar"/>
    <x v="4"/>
    <x v="1956"/>
    <n v="121666.65"/>
    <n v="147383.35"/>
    <x v="1958"/>
    <n v="11"/>
    <n v="78.48"/>
  </r>
  <r>
    <s v="M1159"/>
    <x v="1"/>
    <x v="1"/>
    <n v="11"/>
    <n v="391200"/>
    <n v="468250"/>
    <n v="119.7"/>
    <d v="2014-07-29T00:00:00"/>
    <x v="3"/>
    <x v="7"/>
    <x v="3"/>
    <s v="Pen"/>
    <x v="3"/>
    <x v="1957"/>
    <n v="167753.59"/>
    <n v="300496.40999999997"/>
    <x v="1959"/>
    <n v="94"/>
    <n v="82.43"/>
  </r>
  <r>
    <s v="M1160"/>
    <x v="0"/>
    <x v="0"/>
    <n v="8"/>
    <n v="116061"/>
    <n v="106657"/>
    <n v="91.9"/>
    <d v="2014-07-29T00:00:00"/>
    <x v="3"/>
    <x v="7"/>
    <x v="3"/>
    <s v="Stapler"/>
    <x v="3"/>
    <x v="1958"/>
    <n v="47549.5"/>
    <n v="59107.5"/>
    <x v="1960"/>
    <n v="19"/>
    <n v="79.930000000000007"/>
  </r>
  <r>
    <s v="M1161"/>
    <x v="1"/>
    <x v="1"/>
    <n v="3"/>
    <n v="463443"/>
    <n v="543515"/>
    <n v="117.28"/>
    <d v="2014-07-29T00:00:00"/>
    <x v="3"/>
    <x v="7"/>
    <x v="3"/>
    <s v="Trousers"/>
    <x v="0"/>
    <x v="1959"/>
    <n v="268125.14"/>
    <n v="275389.86"/>
    <x v="1961"/>
    <n v="65"/>
    <n v="90.84"/>
  </r>
  <r>
    <s v="M1162"/>
    <x v="3"/>
    <x v="3"/>
    <n v="10"/>
    <n v="430857"/>
    <n v="489094"/>
    <n v="113.52"/>
    <d v="2012-12-06T00:00:00"/>
    <x v="1"/>
    <x v="4"/>
    <x v="1"/>
    <s v="Notebook"/>
    <x v="3"/>
    <x v="1960"/>
    <n v="188769.68"/>
    <n v="300324.32"/>
    <x v="1962"/>
    <n v="20"/>
    <n v="79.37"/>
  </r>
  <r>
    <s v="M1163"/>
    <x v="0"/>
    <x v="0"/>
    <n v="15"/>
    <n v="399703"/>
    <n v="393074"/>
    <n v="98.34"/>
    <d v="2012-12-06T00:00:00"/>
    <x v="1"/>
    <x v="4"/>
    <x v="1"/>
    <s v="Shirt"/>
    <x v="0"/>
    <x v="1961"/>
    <n v="104090.11"/>
    <n v="288983.89"/>
    <x v="1963"/>
    <n v="75"/>
    <n v="71"/>
  </r>
  <r>
    <s v="M1164"/>
    <x v="0"/>
    <x v="0"/>
    <n v="10"/>
    <n v="355148"/>
    <n v="297352"/>
    <n v="83.73"/>
    <d v="2012-12-06T00:00:00"/>
    <x v="1"/>
    <x v="4"/>
    <x v="1"/>
    <s v="Chair"/>
    <x v="1"/>
    <x v="1962"/>
    <n v="88822.24"/>
    <n v="208529.76"/>
    <x v="1964"/>
    <n v="47"/>
    <n v="73.48"/>
  </r>
  <r>
    <s v="M1165"/>
    <x v="2"/>
    <x v="2"/>
    <n v="15"/>
    <n v="139126"/>
    <n v="82220"/>
    <n v="59.1"/>
    <d v="2014-08-01T00:00:00"/>
    <x v="3"/>
    <x v="9"/>
    <x v="5"/>
    <s v="Notebook"/>
    <x v="3"/>
    <x v="1963"/>
    <n v="34195.360000000001"/>
    <n v="48024.639999999999"/>
    <x v="1965"/>
    <n v="85"/>
    <n v="74.099999999999994"/>
  </r>
  <r>
    <s v="M1166"/>
    <x v="2"/>
    <x v="2"/>
    <n v="9"/>
    <n v="239602"/>
    <n v="166207"/>
    <n v="69.37"/>
    <d v="2013-03-20T00:00:00"/>
    <x v="0"/>
    <x v="10"/>
    <x v="2"/>
    <s v="Trousers"/>
    <x v="0"/>
    <x v="1964"/>
    <n v="53028.75"/>
    <n v="113178.25"/>
    <x v="1966"/>
    <n v="75"/>
    <n v="80.569999999999993"/>
  </r>
  <r>
    <s v="M1167"/>
    <x v="1"/>
    <x v="1"/>
    <n v="3"/>
    <n v="470741"/>
    <n v="373957"/>
    <n v="79.44"/>
    <d v="2014-07-30T00:00:00"/>
    <x v="3"/>
    <x v="7"/>
    <x v="2"/>
    <s v="Sofa"/>
    <x v="1"/>
    <x v="1965"/>
    <n v="84187.31"/>
    <n v="289769.69"/>
    <x v="1967"/>
    <n v="80"/>
    <n v="72.13"/>
  </r>
  <r>
    <s v="M1168"/>
    <x v="3"/>
    <x v="3"/>
    <n v="8"/>
    <n v="354859"/>
    <n v="395910"/>
    <n v="111.57"/>
    <d v="2014-07-30T00:00:00"/>
    <x v="3"/>
    <x v="7"/>
    <x v="2"/>
    <s v="Tablet"/>
    <x v="2"/>
    <x v="1966"/>
    <n v="146274.76999999999"/>
    <n v="249635.23"/>
    <x v="1968"/>
    <n v="10"/>
    <n v="89.57"/>
  </r>
  <r>
    <s v="M1169"/>
    <x v="2"/>
    <x v="2"/>
    <n v="5"/>
    <n v="292502"/>
    <n v="276522"/>
    <n v="94.54"/>
    <d v="2013-10-02T00:00:00"/>
    <x v="0"/>
    <x v="2"/>
    <x v="2"/>
    <s v="Laptop"/>
    <x v="2"/>
    <x v="1967"/>
    <n v="60439.67"/>
    <n v="216082.33"/>
    <x v="1969"/>
    <n v="90"/>
    <n v="73.98"/>
  </r>
  <r>
    <s v="M1170"/>
    <x v="3"/>
    <x v="3"/>
    <n v="9"/>
    <n v="244236"/>
    <n v="135969"/>
    <n v="55.67"/>
    <d v="2011-03-31T00:00:00"/>
    <x v="2"/>
    <x v="10"/>
    <x v="1"/>
    <s v="Wheat"/>
    <x v="4"/>
    <x v="1968"/>
    <n v="59366.559999999998"/>
    <n v="76602.44"/>
    <x v="1970"/>
    <n v="70"/>
    <n v="94.72"/>
  </r>
  <r>
    <s v="M1171"/>
    <x v="2"/>
    <x v="2"/>
    <n v="11"/>
    <n v="420353"/>
    <n v="382194"/>
    <n v="90.92"/>
    <d v="2011-03-31T00:00:00"/>
    <x v="2"/>
    <x v="10"/>
    <x v="1"/>
    <s v="Chair"/>
    <x v="1"/>
    <x v="1969"/>
    <n v="184399.73"/>
    <n v="197794.27"/>
    <x v="1971"/>
    <n v="93"/>
    <n v="93.09"/>
  </r>
  <r>
    <s v="M1172"/>
    <x v="2"/>
    <x v="2"/>
    <n v="5"/>
    <n v="461154"/>
    <n v="367844"/>
    <n v="79.77"/>
    <d v="2014-06-27T00:00:00"/>
    <x v="3"/>
    <x v="1"/>
    <x v="5"/>
    <s v="Wheat"/>
    <x v="4"/>
    <x v="1970"/>
    <n v="173980.34"/>
    <n v="193863.66"/>
    <x v="1972"/>
    <n v="19"/>
    <n v="73.63"/>
  </r>
  <r>
    <s v="M1173"/>
    <x v="3"/>
    <x v="3"/>
    <n v="3"/>
    <n v="352429"/>
    <n v="193492"/>
    <n v="54.9"/>
    <d v="2014-07-10T00:00:00"/>
    <x v="3"/>
    <x v="7"/>
    <x v="1"/>
    <s v="Tablet"/>
    <x v="2"/>
    <x v="1971"/>
    <n v="42008.79"/>
    <n v="151483.21"/>
    <x v="1973"/>
    <n v="17"/>
    <n v="63.2"/>
  </r>
  <r>
    <s v="M1174"/>
    <x v="3"/>
    <x v="3"/>
    <n v="3"/>
    <n v="420035"/>
    <n v="303340"/>
    <n v="72.22"/>
    <d v="2012-12-14T00:00:00"/>
    <x v="1"/>
    <x v="4"/>
    <x v="5"/>
    <s v="Rice"/>
    <x v="4"/>
    <x v="1972"/>
    <n v="62392.04"/>
    <n v="240947.96"/>
    <x v="1974"/>
    <n v="50"/>
    <n v="66.510000000000005"/>
  </r>
  <r>
    <s v="M1175"/>
    <x v="0"/>
    <x v="0"/>
    <n v="14"/>
    <n v="122869"/>
    <n v="108977"/>
    <n v="88.69"/>
    <d v="2014-12-06T00:00:00"/>
    <x v="3"/>
    <x v="4"/>
    <x v="0"/>
    <s v="Dress"/>
    <x v="0"/>
    <x v="1973"/>
    <n v="52747.92"/>
    <n v="56229.08"/>
    <x v="1975"/>
    <n v="35"/>
    <n v="61.53"/>
  </r>
  <r>
    <s v="M1176"/>
    <x v="1"/>
    <x v="1"/>
    <n v="4"/>
    <n v="325542"/>
    <n v="318392"/>
    <n v="97.8"/>
    <d v="2012-09-15T00:00:00"/>
    <x v="1"/>
    <x v="5"/>
    <x v="0"/>
    <s v="Chair"/>
    <x v="1"/>
    <x v="1974"/>
    <n v="158756.28"/>
    <n v="159635.72"/>
    <x v="1976"/>
    <n v="99"/>
    <n v="89.05"/>
  </r>
  <r>
    <s v="M1177"/>
    <x v="0"/>
    <x v="0"/>
    <n v="11"/>
    <n v="400942"/>
    <n v="364184"/>
    <n v="90.83"/>
    <d v="2012-09-15T00:00:00"/>
    <x v="1"/>
    <x v="5"/>
    <x v="0"/>
    <s v="Marker"/>
    <x v="3"/>
    <x v="1975"/>
    <n v="105708.76"/>
    <n v="258475.24"/>
    <x v="1977"/>
    <n v="92"/>
    <n v="64.930000000000007"/>
  </r>
  <r>
    <s v="M1178"/>
    <x v="1"/>
    <x v="1"/>
    <n v="9"/>
    <n v="410954"/>
    <n v="317327"/>
    <n v="77.22"/>
    <d v="2013-07-16T00:00:00"/>
    <x v="0"/>
    <x v="7"/>
    <x v="3"/>
    <s v="Oil"/>
    <x v="4"/>
    <x v="1976"/>
    <n v="146144.47"/>
    <n v="171182.53"/>
    <x v="1978"/>
    <n v="70"/>
    <n v="86.81"/>
  </r>
  <r>
    <s v="M1179"/>
    <x v="1"/>
    <x v="1"/>
    <n v="14"/>
    <n v="146184"/>
    <n v="154934"/>
    <n v="105.99"/>
    <d v="2014-04-21T00:00:00"/>
    <x v="3"/>
    <x v="3"/>
    <x v="4"/>
    <s v="Notebook"/>
    <x v="3"/>
    <x v="1977"/>
    <n v="32037.06"/>
    <n v="122896.94"/>
    <x v="1979"/>
    <n v="49"/>
    <n v="88.38"/>
  </r>
  <r>
    <s v="M1180"/>
    <x v="0"/>
    <x v="0"/>
    <n v="6"/>
    <n v="480293"/>
    <n v="277225"/>
    <n v="57.72"/>
    <d v="2013-11-16T00:00:00"/>
    <x v="0"/>
    <x v="0"/>
    <x v="0"/>
    <s v="Tablet"/>
    <x v="2"/>
    <x v="1978"/>
    <n v="110976.76"/>
    <n v="166248.24"/>
    <x v="1980"/>
    <n v="81"/>
    <n v="83.24"/>
  </r>
  <r>
    <s v="M1181"/>
    <x v="1"/>
    <x v="1"/>
    <n v="6"/>
    <n v="458928"/>
    <n v="325500"/>
    <n v="70.930000000000007"/>
    <d v="2013-11-16T00:00:00"/>
    <x v="0"/>
    <x v="0"/>
    <x v="0"/>
    <s v="Headphones"/>
    <x v="2"/>
    <x v="1979"/>
    <n v="75606.960000000006"/>
    <n v="249893.04"/>
    <x v="1981"/>
    <n v="56"/>
    <n v="75.319999999999993"/>
  </r>
  <r>
    <s v="M1182"/>
    <x v="2"/>
    <x v="2"/>
    <n v="8"/>
    <n v="179368"/>
    <n v="144822"/>
    <n v="80.739999999999995"/>
    <d v="2013-11-27T00:00:00"/>
    <x v="0"/>
    <x v="0"/>
    <x v="2"/>
    <s v="Pen"/>
    <x v="3"/>
    <x v="1980"/>
    <n v="54787.69"/>
    <n v="90034.31"/>
    <x v="1982"/>
    <n v="79"/>
    <n v="75.239999999999995"/>
  </r>
  <r>
    <s v="M1183"/>
    <x v="1"/>
    <x v="1"/>
    <n v="10"/>
    <n v="201584"/>
    <n v="158209"/>
    <n v="78.48"/>
    <d v="2014-11-22T00:00:00"/>
    <x v="3"/>
    <x v="0"/>
    <x v="0"/>
    <s v="Sofa"/>
    <x v="1"/>
    <x v="1981"/>
    <n v="34919.15"/>
    <n v="123289.85"/>
    <x v="1983"/>
    <n v="80"/>
    <n v="70.63"/>
  </r>
  <r>
    <s v="M1184"/>
    <x v="2"/>
    <x v="2"/>
    <n v="8"/>
    <n v="219459"/>
    <n v="210031"/>
    <n v="95.7"/>
    <d v="2014-11-22T00:00:00"/>
    <x v="3"/>
    <x v="0"/>
    <x v="0"/>
    <s v="Cabinet"/>
    <x v="1"/>
    <x v="1982"/>
    <n v="47361.71"/>
    <n v="162669.29"/>
    <x v="1984"/>
    <n v="52"/>
    <n v="71.69"/>
  </r>
  <r>
    <s v="M1185"/>
    <x v="1"/>
    <x v="1"/>
    <n v="10"/>
    <n v="245070"/>
    <n v="135673"/>
    <n v="55.36"/>
    <d v="2014-11-22T00:00:00"/>
    <x v="3"/>
    <x v="0"/>
    <x v="0"/>
    <s v="Oil"/>
    <x v="4"/>
    <x v="1983"/>
    <n v="49561.93"/>
    <n v="86111.07"/>
    <x v="1985"/>
    <n v="20"/>
    <n v="72.75"/>
  </r>
  <r>
    <s v="M1186"/>
    <x v="1"/>
    <x v="1"/>
    <n v="5"/>
    <n v="207998"/>
    <n v="151911"/>
    <n v="73.03"/>
    <d v="2014-11-22T00:00:00"/>
    <x v="3"/>
    <x v="0"/>
    <x v="0"/>
    <s v="Laptop"/>
    <x v="2"/>
    <x v="1984"/>
    <n v="51307.54"/>
    <n v="100603.46"/>
    <x v="1986"/>
    <n v="51"/>
    <n v="63.75"/>
  </r>
  <r>
    <s v="M1187"/>
    <x v="1"/>
    <x v="1"/>
    <n v="13"/>
    <n v="466916"/>
    <n v="395711"/>
    <n v="84.75"/>
    <d v="2014-11-22T00:00:00"/>
    <x v="3"/>
    <x v="0"/>
    <x v="0"/>
    <s v="Laptop"/>
    <x v="2"/>
    <x v="1985"/>
    <n v="92262.01"/>
    <n v="303448.99"/>
    <x v="1987"/>
    <n v="20"/>
    <n v="94.89"/>
  </r>
  <r>
    <s v="M1188"/>
    <x v="1"/>
    <x v="1"/>
    <n v="15"/>
    <n v="366081"/>
    <n v="429823"/>
    <n v="117.41"/>
    <d v="2012-02-15T00:00:00"/>
    <x v="1"/>
    <x v="11"/>
    <x v="2"/>
    <s v="Rice"/>
    <x v="4"/>
    <x v="1986"/>
    <n v="137410.93"/>
    <n v="292412.07"/>
    <x v="1988"/>
    <n v="28"/>
    <n v="71.5"/>
  </r>
  <r>
    <s v="M1189"/>
    <x v="3"/>
    <x v="3"/>
    <n v="14"/>
    <n v="333405"/>
    <n v="345478"/>
    <n v="103.62"/>
    <d v="2012-02-15T00:00:00"/>
    <x v="1"/>
    <x v="11"/>
    <x v="2"/>
    <s v="Rice"/>
    <x v="4"/>
    <x v="1987"/>
    <n v="101563.18"/>
    <n v="243914.82"/>
    <x v="1989"/>
    <n v="91"/>
    <n v="60.83"/>
  </r>
  <r>
    <s v="M1190"/>
    <x v="3"/>
    <x v="3"/>
    <n v="6"/>
    <n v="265217"/>
    <n v="202875"/>
    <n v="76.489999999999995"/>
    <d v="2012-02-15T00:00:00"/>
    <x v="1"/>
    <x v="11"/>
    <x v="2"/>
    <s v="Mobile"/>
    <x v="2"/>
    <x v="1988"/>
    <n v="40683.89"/>
    <n v="162191.10999999999"/>
    <x v="1990"/>
    <n v="95"/>
    <n v="64.73"/>
  </r>
  <r>
    <s v="M1191"/>
    <x v="1"/>
    <x v="1"/>
    <n v="8"/>
    <n v="396689"/>
    <n v="385695"/>
    <n v="97.23"/>
    <d v="2012-02-15T00:00:00"/>
    <x v="1"/>
    <x v="11"/>
    <x v="2"/>
    <s v="Laptop"/>
    <x v="2"/>
    <x v="1989"/>
    <n v="174576.12"/>
    <n v="211118.88"/>
    <x v="1991"/>
    <n v="99"/>
    <n v="92.16"/>
  </r>
  <r>
    <s v="M1192"/>
    <x v="0"/>
    <x v="0"/>
    <n v="8"/>
    <n v="158192"/>
    <n v="123301"/>
    <n v="77.94"/>
    <d v="2012-02-15T00:00:00"/>
    <x v="1"/>
    <x v="11"/>
    <x v="2"/>
    <s v="Trousers"/>
    <x v="0"/>
    <x v="1990"/>
    <n v="28118.59"/>
    <n v="95182.41"/>
    <x v="1992"/>
    <n v="93"/>
    <n v="84.02"/>
  </r>
  <r>
    <s v="M1193"/>
    <x v="3"/>
    <x v="3"/>
    <n v="10"/>
    <n v="432249"/>
    <n v="394268"/>
    <n v="91.21"/>
    <d v="2013-04-16T00:00:00"/>
    <x v="0"/>
    <x v="3"/>
    <x v="3"/>
    <s v="Headphones"/>
    <x v="2"/>
    <x v="1991"/>
    <n v="163717.47"/>
    <n v="230550.53"/>
    <x v="1993"/>
    <n v="73"/>
    <n v="63.5"/>
  </r>
  <r>
    <s v="M1194"/>
    <x v="1"/>
    <x v="1"/>
    <n v="14"/>
    <n v="200276"/>
    <n v="133990"/>
    <n v="66.900000000000006"/>
    <d v="2012-09-28T00:00:00"/>
    <x v="1"/>
    <x v="5"/>
    <x v="5"/>
    <s v="Rice"/>
    <x v="4"/>
    <x v="1992"/>
    <n v="29581.63"/>
    <n v="104408.37"/>
    <x v="1994"/>
    <n v="85"/>
    <n v="83.59"/>
  </r>
  <r>
    <s v="M1195"/>
    <x v="0"/>
    <x v="0"/>
    <n v="6"/>
    <n v="449399"/>
    <n v="259177"/>
    <n v="57.67"/>
    <d v="2012-09-28T00:00:00"/>
    <x v="1"/>
    <x v="5"/>
    <x v="5"/>
    <s v="Laptop"/>
    <x v="2"/>
    <x v="1993"/>
    <n v="53190.86"/>
    <n v="205986.14"/>
    <x v="1995"/>
    <n v="96"/>
    <n v="81.77"/>
  </r>
  <r>
    <s v="M1196"/>
    <x v="3"/>
    <x v="3"/>
    <n v="15"/>
    <n v="478204"/>
    <n v="245500"/>
    <n v="51.34"/>
    <d v="2013-09-18T00:00:00"/>
    <x v="0"/>
    <x v="5"/>
    <x v="2"/>
    <s v="Shirt"/>
    <x v="0"/>
    <x v="1994"/>
    <n v="122528.74"/>
    <n v="122971.26"/>
    <x v="1996"/>
    <n v="14"/>
    <n v="90.74"/>
  </r>
  <r>
    <s v="M1197"/>
    <x v="1"/>
    <x v="1"/>
    <n v="3"/>
    <n v="365542"/>
    <n v="343091"/>
    <n v="93.86"/>
    <d v="2013-09-18T00:00:00"/>
    <x v="0"/>
    <x v="5"/>
    <x v="2"/>
    <s v="Chair"/>
    <x v="1"/>
    <x v="1995"/>
    <n v="164133.84"/>
    <n v="178957.16"/>
    <x v="1997"/>
    <n v="88"/>
    <n v="91.85"/>
  </r>
  <r>
    <s v="M1198"/>
    <x v="2"/>
    <x v="2"/>
    <n v="13"/>
    <n v="276585"/>
    <n v="299608"/>
    <n v="108.32"/>
    <d v="2014-06-17T00:00:00"/>
    <x v="3"/>
    <x v="1"/>
    <x v="3"/>
    <s v="Notebook"/>
    <x v="3"/>
    <x v="1996"/>
    <n v="63530.89"/>
    <n v="236077.11"/>
    <x v="1998"/>
    <n v="41"/>
    <n v="91.83"/>
  </r>
  <r>
    <s v="M1199"/>
    <x v="3"/>
    <x v="3"/>
    <n v="5"/>
    <n v="123962"/>
    <n v="109343"/>
    <n v="88.21"/>
    <d v="2014-06-17T00:00:00"/>
    <x v="3"/>
    <x v="1"/>
    <x v="3"/>
    <s v="Rice"/>
    <x v="4"/>
    <x v="1997"/>
    <n v="53580.55"/>
    <n v="55762.45"/>
    <x v="1999"/>
    <n v="72"/>
    <n v="79.930000000000007"/>
  </r>
  <r>
    <s v="M1000"/>
    <x v="0"/>
    <x v="0"/>
    <n v="13"/>
    <n v="110077"/>
    <n v="107176"/>
    <n v="97.36"/>
    <d v="2012-11-08T00:00:00"/>
    <x v="1"/>
    <x v="0"/>
    <x v="1"/>
    <s v="Stapler"/>
    <x v="3"/>
    <x v="1998"/>
    <n v="23270.98"/>
    <n v="83905.02"/>
    <x v="2000"/>
    <n v="80"/>
    <n v="62.06"/>
  </r>
  <r>
    <s v="M1001"/>
    <x v="1"/>
    <x v="1"/>
    <n v="14"/>
    <n v="330284"/>
    <n v="290315"/>
    <n v="87.9"/>
    <d v="2012-11-08T00:00:00"/>
    <x v="1"/>
    <x v="0"/>
    <x v="1"/>
    <s v="Chair"/>
    <x v="1"/>
    <x v="1999"/>
    <n v="77372.38"/>
    <n v="212942.62"/>
    <x v="2001"/>
    <n v="71"/>
    <n v="77.53"/>
  </r>
  <r>
    <s v="M1002"/>
    <x v="2"/>
    <x v="2"/>
    <n v="14"/>
    <n v="214192"/>
    <n v="157911"/>
    <n v="73.72"/>
    <d v="2012-12-18T00:00:00"/>
    <x v="1"/>
    <x v="4"/>
    <x v="3"/>
    <s v="Marker"/>
    <x v="3"/>
    <x v="2000"/>
    <n v="64423.42"/>
    <n v="93487.58"/>
    <x v="2002"/>
    <n v="57"/>
    <n v="90.17"/>
  </r>
  <r>
    <s v="M1003"/>
    <x v="0"/>
    <x v="0"/>
    <n v="3"/>
    <n v="305851"/>
    <n v="281579"/>
    <n v="92.06"/>
    <d v="2014-02-07T00:00:00"/>
    <x v="3"/>
    <x v="11"/>
    <x v="5"/>
    <s v="Sugar"/>
    <x v="4"/>
    <x v="2001"/>
    <n v="76694"/>
    <n v="204885"/>
    <x v="2003"/>
    <n v="52"/>
    <n v="71.48"/>
  </r>
  <r>
    <s v="M1004"/>
    <x v="2"/>
    <x v="2"/>
    <n v="5"/>
    <n v="431813"/>
    <n v="398326"/>
    <n v="92.25"/>
    <d v="2013-11-15T00:00:00"/>
    <x v="0"/>
    <x v="0"/>
    <x v="5"/>
    <s v="Laptop"/>
    <x v="2"/>
    <x v="2002"/>
    <n v="140223.07"/>
    <n v="258102.93"/>
    <x v="2004"/>
    <n v="50"/>
    <n v="68.930000000000007"/>
  </r>
  <r>
    <s v="M1005"/>
    <x v="1"/>
    <x v="1"/>
    <n v="5"/>
    <n v="249877"/>
    <n v="152664"/>
    <n v="61.1"/>
    <d v="2013-11-15T00:00:00"/>
    <x v="0"/>
    <x v="0"/>
    <x v="5"/>
    <s v="Oil"/>
    <x v="4"/>
    <x v="2003"/>
    <n v="67915.47"/>
    <n v="84748.53"/>
    <x v="2005"/>
    <n v="33"/>
    <n v="83.15"/>
  </r>
  <r>
    <s v="M1006"/>
    <x v="2"/>
    <x v="2"/>
    <n v="6"/>
    <n v="216036"/>
    <n v="188683"/>
    <n v="87.34"/>
    <d v="2013-11-15T00:00:00"/>
    <x v="0"/>
    <x v="0"/>
    <x v="5"/>
    <s v="Chair"/>
    <x v="1"/>
    <x v="2004"/>
    <n v="90393.65"/>
    <n v="98289.35"/>
    <x v="2006"/>
    <n v="14"/>
    <n v="80"/>
  </r>
  <r>
    <s v="M1007"/>
    <x v="1"/>
    <x v="1"/>
    <n v="13"/>
    <n v="124324"/>
    <n v="108845"/>
    <n v="87.55"/>
    <d v="2014-10-13T00:00:00"/>
    <x v="3"/>
    <x v="2"/>
    <x v="4"/>
    <s v="Shirt"/>
    <x v="0"/>
    <x v="2005"/>
    <n v="33615.47"/>
    <n v="75229.53"/>
    <x v="2007"/>
    <n v="81"/>
    <n v="91.97"/>
  </r>
  <r>
    <s v="M1008"/>
    <x v="3"/>
    <x v="3"/>
    <n v="6"/>
    <n v="107310"/>
    <n v="73508"/>
    <n v="68.5"/>
    <d v="2014-09-18T00:00:00"/>
    <x v="3"/>
    <x v="5"/>
    <x v="1"/>
    <s v="Laptop"/>
    <x v="2"/>
    <x v="2006"/>
    <n v="28285.3"/>
    <n v="45222.7"/>
    <x v="2008"/>
    <n v="27"/>
    <n v="81.569999999999993"/>
  </r>
  <r>
    <s v="M1009"/>
    <x v="0"/>
    <x v="0"/>
    <n v="7"/>
    <n v="455644"/>
    <n v="403202"/>
    <n v="88.49"/>
    <d v="2014-12-21T00:00:00"/>
    <x v="3"/>
    <x v="4"/>
    <x v="6"/>
    <s v="Oil"/>
    <x v="4"/>
    <x v="2007"/>
    <n v="110368.03"/>
    <n v="292833.96999999997"/>
    <x v="2009"/>
    <n v="81"/>
    <n v="87.65"/>
  </r>
  <r>
    <s v="M1010"/>
    <x v="1"/>
    <x v="1"/>
    <n v="8"/>
    <n v="396533"/>
    <n v="295819"/>
    <n v="74.599999999999994"/>
    <d v="2014-12-21T00:00:00"/>
    <x v="3"/>
    <x v="4"/>
    <x v="6"/>
    <s v="Mobile"/>
    <x v="2"/>
    <x v="2008"/>
    <n v="95246.11"/>
    <n v="200572.89"/>
    <x v="2010"/>
    <n v="64"/>
    <n v="70.91"/>
  </r>
  <r>
    <s v="M1011"/>
    <x v="1"/>
    <x v="1"/>
    <n v="3"/>
    <n v="221081"/>
    <n v="173525"/>
    <n v="78.489999999999995"/>
    <d v="2014-12-03T00:00:00"/>
    <x v="3"/>
    <x v="4"/>
    <x v="2"/>
    <s v="Wheat"/>
    <x v="4"/>
    <x v="2009"/>
    <n v="45255"/>
    <n v="128270"/>
    <x v="2011"/>
    <n v="28"/>
    <n v="76.02"/>
  </r>
  <r>
    <s v="M1012"/>
    <x v="3"/>
    <x v="3"/>
    <n v="11"/>
    <n v="197799"/>
    <n v="119277"/>
    <n v="60.3"/>
    <d v="2012-09-21T00:00:00"/>
    <x v="1"/>
    <x v="5"/>
    <x v="5"/>
    <s v="Cabinet"/>
    <x v="1"/>
    <x v="2010"/>
    <n v="24452.86"/>
    <n v="94824.14"/>
    <x v="2012"/>
    <n v="98"/>
    <n v="80.849999999999994"/>
  </r>
  <r>
    <s v="M1013"/>
    <x v="0"/>
    <x v="0"/>
    <n v="10"/>
    <n v="160049"/>
    <n v="91929"/>
    <n v="57.44"/>
    <d v="2012-03-06T00:00:00"/>
    <x v="1"/>
    <x v="10"/>
    <x v="3"/>
    <s v="Table"/>
    <x v="1"/>
    <x v="2011"/>
    <n v="39741.370000000003"/>
    <n v="52187.63"/>
    <x v="2013"/>
    <n v="10"/>
    <n v="66.33"/>
  </r>
  <r>
    <s v="M1014"/>
    <x v="1"/>
    <x v="1"/>
    <n v="14"/>
    <n v="188210"/>
    <n v="120050"/>
    <n v="63.79"/>
    <d v="2012-03-06T00:00:00"/>
    <x v="1"/>
    <x v="10"/>
    <x v="3"/>
    <s v="Notebook"/>
    <x v="3"/>
    <x v="2012"/>
    <n v="57593.08"/>
    <n v="62456.92"/>
    <x v="2014"/>
    <n v="77"/>
    <n v="87.5"/>
  </r>
  <r>
    <s v="M1015"/>
    <x v="1"/>
    <x v="1"/>
    <n v="14"/>
    <n v="102241"/>
    <n v="99097"/>
    <n v="96.92"/>
    <d v="2011-10-03T00:00:00"/>
    <x v="2"/>
    <x v="2"/>
    <x v="4"/>
    <s v="Pen"/>
    <x v="3"/>
    <x v="2013"/>
    <n v="36653.949999999997"/>
    <n v="62443.05"/>
    <x v="2015"/>
    <n v="74"/>
    <n v="75.28"/>
  </r>
  <r>
    <s v="M1016"/>
    <x v="3"/>
    <x v="3"/>
    <n v="8"/>
    <n v="388483"/>
    <n v="236998"/>
    <n v="61.01"/>
    <d v="2011-10-03T00:00:00"/>
    <x v="2"/>
    <x v="2"/>
    <x v="4"/>
    <s v="Marker"/>
    <x v="3"/>
    <x v="2014"/>
    <n v="78045.22"/>
    <n v="158952.78"/>
    <x v="2016"/>
    <n v="70"/>
    <n v="65.86"/>
  </r>
  <r>
    <s v="M1017"/>
    <x v="0"/>
    <x v="0"/>
    <n v="9"/>
    <n v="391510"/>
    <n v="466688"/>
    <n v="119.2"/>
    <d v="2011-06-27T00:00:00"/>
    <x v="2"/>
    <x v="1"/>
    <x v="4"/>
    <s v="Laptop"/>
    <x v="2"/>
    <x v="2015"/>
    <n v="128281.45"/>
    <n v="338406.55"/>
    <x v="2017"/>
    <n v="40"/>
    <n v="76.760000000000005"/>
  </r>
  <r>
    <s v="M1018"/>
    <x v="2"/>
    <x v="2"/>
    <n v="4"/>
    <n v="387041"/>
    <n v="390357"/>
    <n v="100.86"/>
    <d v="2011-06-27T00:00:00"/>
    <x v="2"/>
    <x v="1"/>
    <x v="4"/>
    <s v="Notebook"/>
    <x v="3"/>
    <x v="2016"/>
    <n v="135627.16"/>
    <n v="254729.84"/>
    <x v="2018"/>
    <n v="32"/>
    <n v="88.13"/>
  </r>
  <r>
    <s v="M1019"/>
    <x v="3"/>
    <x v="3"/>
    <n v="8"/>
    <n v="263049"/>
    <n v="145527"/>
    <n v="55.32"/>
    <d v="2014-10-31T00:00:00"/>
    <x v="3"/>
    <x v="2"/>
    <x v="5"/>
    <s v="Mobile"/>
    <x v="2"/>
    <x v="2017"/>
    <n v="65423.64"/>
    <n v="80103.360000000001"/>
    <x v="2019"/>
    <n v="30"/>
    <n v="60.04"/>
  </r>
  <r>
    <s v="M1020"/>
    <x v="2"/>
    <x v="2"/>
    <n v="11"/>
    <n v="212067"/>
    <n v="183246"/>
    <n v="86.41"/>
    <d v="2014-10-31T00:00:00"/>
    <x v="3"/>
    <x v="2"/>
    <x v="5"/>
    <s v="Notebook"/>
    <x v="3"/>
    <x v="2018"/>
    <n v="57249.42"/>
    <n v="125996.58"/>
    <x v="2020"/>
    <n v="39"/>
    <n v="64.73"/>
  </r>
  <r>
    <s v="M1021"/>
    <x v="2"/>
    <x v="2"/>
    <n v="3"/>
    <n v="232100"/>
    <n v="139297"/>
    <n v="60.02"/>
    <d v="2014-10-31T00:00:00"/>
    <x v="3"/>
    <x v="2"/>
    <x v="5"/>
    <s v="Sofa"/>
    <x v="1"/>
    <x v="2019"/>
    <n v="49285.73"/>
    <n v="90011.27"/>
    <x v="2021"/>
    <n v="37"/>
    <n v="85.59"/>
  </r>
  <r>
    <s v="M1022"/>
    <x v="0"/>
    <x v="0"/>
    <n v="4"/>
    <n v="320966"/>
    <n v="254829"/>
    <n v="79.39"/>
    <d v="2013-09-04T00:00:00"/>
    <x v="0"/>
    <x v="5"/>
    <x v="2"/>
    <s v="Notebook"/>
    <x v="3"/>
    <x v="2020"/>
    <n v="73816.259999999995"/>
    <n v="181012.74"/>
    <x v="2022"/>
    <n v="90"/>
    <n v="85.72"/>
  </r>
  <r>
    <s v="M1023"/>
    <x v="2"/>
    <x v="2"/>
    <n v="3"/>
    <n v="432421"/>
    <n v="325187"/>
    <n v="75.2"/>
    <d v="2012-03-05T00:00:00"/>
    <x v="1"/>
    <x v="10"/>
    <x v="4"/>
    <s v="Tablet"/>
    <x v="2"/>
    <x v="2021"/>
    <n v="71173.23"/>
    <n v="254013.77"/>
    <x v="2023"/>
    <n v="38"/>
    <n v="89.83"/>
  </r>
  <r>
    <s v="M1024"/>
    <x v="2"/>
    <x v="2"/>
    <n v="14"/>
    <n v="330113"/>
    <n v="295610"/>
    <n v="89.55"/>
    <d v="2012-03-05T00:00:00"/>
    <x v="1"/>
    <x v="10"/>
    <x v="4"/>
    <s v="Table"/>
    <x v="1"/>
    <x v="2022"/>
    <n v="86130.18"/>
    <n v="209479.82"/>
    <x v="2024"/>
    <n v="57"/>
    <n v="85.12"/>
  </r>
  <r>
    <s v="M1025"/>
    <x v="0"/>
    <x v="0"/>
    <n v="15"/>
    <n v="498094"/>
    <n v="317541"/>
    <n v="63.75"/>
    <d v="2013-05-06T00:00:00"/>
    <x v="0"/>
    <x v="8"/>
    <x v="4"/>
    <s v="Pen"/>
    <x v="3"/>
    <x v="2023"/>
    <n v="118957.65"/>
    <n v="198583.35"/>
    <x v="2025"/>
    <n v="62"/>
    <n v="68.87"/>
  </r>
  <r>
    <s v="M1026"/>
    <x v="2"/>
    <x v="2"/>
    <n v="3"/>
    <n v="457659"/>
    <n v="258944"/>
    <n v="56.58"/>
    <d v="2014-11-18T00:00:00"/>
    <x v="3"/>
    <x v="0"/>
    <x v="3"/>
    <s v="Table"/>
    <x v="1"/>
    <x v="2024"/>
    <n v="56845.760000000002"/>
    <n v="202098.24"/>
    <x v="2026"/>
    <n v="68"/>
    <n v="72.459999999999994"/>
  </r>
  <r>
    <s v="M1027"/>
    <x v="0"/>
    <x v="0"/>
    <n v="12"/>
    <n v="381683"/>
    <n v="308409"/>
    <n v="80.8"/>
    <d v="2014-06-02T00:00:00"/>
    <x v="3"/>
    <x v="1"/>
    <x v="4"/>
    <s v="Shirt"/>
    <x v="0"/>
    <x v="2025"/>
    <n v="90938.68"/>
    <n v="217470.32"/>
    <x v="2027"/>
    <n v="86"/>
    <n v="63.14"/>
  </r>
  <r>
    <s v="M1028"/>
    <x v="0"/>
    <x v="0"/>
    <n v="10"/>
    <n v="256519"/>
    <n v="227380"/>
    <n v="88.64"/>
    <d v="2014-06-11T00:00:00"/>
    <x v="3"/>
    <x v="1"/>
    <x v="2"/>
    <s v="Pen"/>
    <x v="3"/>
    <x v="2026"/>
    <n v="54984.99"/>
    <n v="172395.01"/>
    <x v="2028"/>
    <n v="77"/>
    <n v="67.64"/>
  </r>
  <r>
    <s v="M1029"/>
    <x v="0"/>
    <x v="0"/>
    <n v="7"/>
    <n v="229992"/>
    <n v="256871"/>
    <n v="111.69"/>
    <d v="2014-01-09T00:00:00"/>
    <x v="3"/>
    <x v="6"/>
    <x v="1"/>
    <s v="Chair"/>
    <x v="1"/>
    <x v="2027"/>
    <n v="80650.66"/>
    <n v="176220.34"/>
    <x v="2029"/>
    <n v="29"/>
    <n v="79.86"/>
  </r>
  <r>
    <s v="M1030"/>
    <x v="2"/>
    <x v="2"/>
    <n v="4"/>
    <n v="320095"/>
    <n v="287671"/>
    <n v="89.87"/>
    <d v="2012-04-20T00:00:00"/>
    <x v="1"/>
    <x v="3"/>
    <x v="5"/>
    <s v="Laptop"/>
    <x v="2"/>
    <x v="2028"/>
    <n v="112172.2"/>
    <n v="175498.8"/>
    <x v="2030"/>
    <n v="57"/>
    <n v="93.91"/>
  </r>
  <r>
    <s v="M1031"/>
    <x v="1"/>
    <x v="1"/>
    <n v="9"/>
    <n v="341437"/>
    <n v="368149"/>
    <n v="107.82"/>
    <d v="2012-04-20T00:00:00"/>
    <x v="1"/>
    <x v="3"/>
    <x v="5"/>
    <s v="Headphones"/>
    <x v="2"/>
    <x v="2029"/>
    <n v="158245.03"/>
    <n v="209903.97"/>
    <x v="2031"/>
    <n v="29"/>
    <n v="62.94"/>
  </r>
  <r>
    <s v="M1032"/>
    <x v="1"/>
    <x v="1"/>
    <n v="8"/>
    <n v="289619"/>
    <n v="160654"/>
    <n v="55.47"/>
    <d v="2012-04-20T00:00:00"/>
    <x v="1"/>
    <x v="3"/>
    <x v="5"/>
    <s v="Sofa"/>
    <x v="1"/>
    <x v="2030"/>
    <n v="42791.66"/>
    <n v="117862.34"/>
    <x v="2032"/>
    <n v="48"/>
    <n v="82.96"/>
  </r>
  <r>
    <s v="M1033"/>
    <x v="1"/>
    <x v="1"/>
    <n v="9"/>
    <n v="305267"/>
    <n v="204104"/>
    <n v="66.86"/>
    <d v="2012-11-01T00:00:00"/>
    <x v="1"/>
    <x v="0"/>
    <x v="1"/>
    <s v="Table"/>
    <x v="1"/>
    <x v="2031"/>
    <n v="58132.1"/>
    <n v="145971.9"/>
    <x v="2033"/>
    <n v="54"/>
    <n v="60.3"/>
  </r>
  <r>
    <s v="M1034"/>
    <x v="1"/>
    <x v="1"/>
    <n v="5"/>
    <n v="337825"/>
    <n v="218659"/>
    <n v="64.73"/>
    <d v="2014-12-24T00:00:00"/>
    <x v="3"/>
    <x v="4"/>
    <x v="2"/>
    <s v="Trousers"/>
    <x v="0"/>
    <x v="2032"/>
    <n v="84052.06"/>
    <n v="134606.94"/>
    <x v="2034"/>
    <n v="25"/>
    <n v="63.1"/>
  </r>
  <r>
    <s v="M1035"/>
    <x v="2"/>
    <x v="2"/>
    <n v="7"/>
    <n v="213478"/>
    <n v="214463"/>
    <n v="100.46"/>
    <d v="2012-11-01T00:00:00"/>
    <x v="1"/>
    <x v="0"/>
    <x v="1"/>
    <s v="Jacket"/>
    <x v="0"/>
    <x v="2033"/>
    <n v="46699"/>
    <n v="167764"/>
    <x v="2035"/>
    <n v="51"/>
    <n v="69.33"/>
  </r>
  <r>
    <s v="M1036"/>
    <x v="2"/>
    <x v="2"/>
    <n v="4"/>
    <n v="456084"/>
    <n v="497886"/>
    <n v="109.17"/>
    <d v="2012-11-01T00:00:00"/>
    <x v="1"/>
    <x v="0"/>
    <x v="1"/>
    <s v="Pen"/>
    <x v="3"/>
    <x v="2034"/>
    <n v="169211.4"/>
    <n v="328674.59999999998"/>
    <x v="2036"/>
    <n v="86"/>
    <n v="93.26"/>
  </r>
  <r>
    <s v="M1037"/>
    <x v="0"/>
    <x v="0"/>
    <n v="14"/>
    <n v="426513"/>
    <n v="426936"/>
    <n v="100.1"/>
    <d v="2012-11-01T00:00:00"/>
    <x v="1"/>
    <x v="0"/>
    <x v="1"/>
    <s v="Trousers"/>
    <x v="0"/>
    <x v="2035"/>
    <n v="120692.05"/>
    <n v="306243.95"/>
    <x v="2037"/>
    <n v="20"/>
    <n v="83.03"/>
  </r>
  <r>
    <s v="M1038"/>
    <x v="1"/>
    <x v="1"/>
    <n v="7"/>
    <n v="215659"/>
    <n v="160523"/>
    <n v="74.430000000000007"/>
    <d v="2012-11-01T00:00:00"/>
    <x v="1"/>
    <x v="0"/>
    <x v="1"/>
    <s v="Marker"/>
    <x v="3"/>
    <x v="2036"/>
    <n v="41495.29"/>
    <n v="119027.71"/>
    <x v="2038"/>
    <n v="46"/>
    <n v="93.15"/>
  </r>
  <r>
    <s v="M1039"/>
    <x v="2"/>
    <x v="2"/>
    <n v="8"/>
    <n v="449548"/>
    <n v="254974"/>
    <n v="56.72"/>
    <d v="2012-11-01T00:00:00"/>
    <x v="1"/>
    <x v="0"/>
    <x v="1"/>
    <s v="Table"/>
    <x v="1"/>
    <x v="2037"/>
    <n v="110282.92"/>
    <n v="144691.07999999999"/>
    <x v="2039"/>
    <n v="35"/>
    <n v="93.23"/>
  </r>
  <r>
    <s v="M1040"/>
    <x v="0"/>
    <x v="0"/>
    <n v="15"/>
    <n v="461509"/>
    <n v="357047"/>
    <n v="77.37"/>
    <d v="2011-11-14T00:00:00"/>
    <x v="2"/>
    <x v="0"/>
    <x v="4"/>
    <s v="Laptop"/>
    <x v="2"/>
    <x v="2038"/>
    <n v="102857.48"/>
    <n v="254189.52"/>
    <x v="2040"/>
    <n v="95"/>
    <n v="78.52"/>
  </r>
  <r>
    <s v="M1041"/>
    <x v="1"/>
    <x v="1"/>
    <n v="3"/>
    <n v="296011"/>
    <n v="336425"/>
    <n v="113.65"/>
    <d v="2011-11-14T00:00:00"/>
    <x v="2"/>
    <x v="0"/>
    <x v="4"/>
    <s v="Sofa"/>
    <x v="1"/>
    <x v="2039"/>
    <n v="81054.83"/>
    <n v="255370.17"/>
    <x v="2041"/>
    <n v="59"/>
    <n v="92.06"/>
  </r>
  <r>
    <s v="M1042"/>
    <x v="3"/>
    <x v="3"/>
    <n v="10"/>
    <n v="273447"/>
    <n v="255613"/>
    <n v="93.48"/>
    <d v="2013-01-17T00:00:00"/>
    <x v="0"/>
    <x v="6"/>
    <x v="1"/>
    <s v="Oil"/>
    <x v="4"/>
    <x v="2040"/>
    <n v="72460.23"/>
    <n v="183152.77"/>
    <x v="2042"/>
    <n v="91"/>
    <n v="71.739999999999995"/>
  </r>
  <r>
    <s v="M1043"/>
    <x v="2"/>
    <x v="2"/>
    <n v="8"/>
    <n v="225791"/>
    <n v="227343"/>
    <n v="100.69"/>
    <d v="2014-09-18T00:00:00"/>
    <x v="3"/>
    <x v="5"/>
    <x v="1"/>
    <s v="Cabinet"/>
    <x v="1"/>
    <x v="2041"/>
    <n v="46073.68"/>
    <n v="181269.32"/>
    <x v="2043"/>
    <n v="59"/>
    <n v="92.59"/>
  </r>
  <r>
    <s v="M1044"/>
    <x v="1"/>
    <x v="1"/>
    <n v="15"/>
    <n v="133335"/>
    <n v="123146"/>
    <n v="92.36"/>
    <d v="2014-09-18T00:00:00"/>
    <x v="3"/>
    <x v="5"/>
    <x v="1"/>
    <s v="Jacket"/>
    <x v="0"/>
    <x v="2042"/>
    <n v="56900.6"/>
    <n v="66245.399999999994"/>
    <x v="2044"/>
    <n v="46"/>
    <n v="72.95"/>
  </r>
  <r>
    <s v="M1045"/>
    <x v="0"/>
    <x v="0"/>
    <n v="12"/>
    <n v="274084"/>
    <n v="299132"/>
    <n v="109.14"/>
    <d v="2013-12-24T00:00:00"/>
    <x v="0"/>
    <x v="4"/>
    <x v="3"/>
    <s v="Chair"/>
    <x v="1"/>
    <x v="2043"/>
    <n v="76449.23"/>
    <n v="222682.77"/>
    <x v="2045"/>
    <n v="61"/>
    <n v="80.86"/>
  </r>
  <r>
    <s v="M1046"/>
    <x v="3"/>
    <x v="3"/>
    <n v="15"/>
    <n v="294623"/>
    <n v="298231"/>
    <n v="101.22"/>
    <d v="2012-08-06T00:00:00"/>
    <x v="1"/>
    <x v="9"/>
    <x v="4"/>
    <s v="Sugar"/>
    <x v="4"/>
    <x v="2044"/>
    <n v="122087.98"/>
    <n v="176143.02"/>
    <x v="2046"/>
    <n v="24"/>
    <n v="89.87"/>
  </r>
  <r>
    <s v="M1047"/>
    <x v="2"/>
    <x v="2"/>
    <n v="3"/>
    <n v="337607"/>
    <n v="396898"/>
    <n v="117.56"/>
    <d v="2014-11-06T00:00:00"/>
    <x v="3"/>
    <x v="0"/>
    <x v="1"/>
    <s v="Table"/>
    <x v="1"/>
    <x v="2045"/>
    <n v="169920.29"/>
    <n v="226977.71"/>
    <x v="2047"/>
    <n v="85"/>
    <n v="94.56"/>
  </r>
  <r>
    <s v="M1048"/>
    <x v="3"/>
    <x v="3"/>
    <n v="5"/>
    <n v="301749"/>
    <n v="182997"/>
    <n v="60.65"/>
    <d v="2014-06-12T00:00:00"/>
    <x v="3"/>
    <x v="1"/>
    <x v="1"/>
    <s v="Chair"/>
    <x v="1"/>
    <x v="2046"/>
    <n v="36725.870000000003"/>
    <n v="146271.13"/>
    <x v="2048"/>
    <n v="93"/>
    <n v="79.06"/>
  </r>
  <r>
    <s v="M1049"/>
    <x v="2"/>
    <x v="2"/>
    <n v="6"/>
    <n v="182529"/>
    <n v="214597"/>
    <n v="117.57"/>
    <d v="2014-06-12T00:00:00"/>
    <x v="3"/>
    <x v="1"/>
    <x v="1"/>
    <s v="Rice"/>
    <x v="4"/>
    <x v="2047"/>
    <n v="87920.56"/>
    <n v="126676.44"/>
    <x v="2049"/>
    <n v="49"/>
    <n v="67.47"/>
  </r>
  <r>
    <s v="M1050"/>
    <x v="0"/>
    <x v="0"/>
    <n v="10"/>
    <n v="397046"/>
    <n v="414870"/>
    <n v="104.49"/>
    <d v="2014-06-12T00:00:00"/>
    <x v="3"/>
    <x v="1"/>
    <x v="1"/>
    <s v="Dress"/>
    <x v="0"/>
    <x v="2048"/>
    <n v="179306.13"/>
    <n v="235563.87"/>
    <x v="2050"/>
    <n v="97"/>
    <n v="91.63"/>
  </r>
  <r>
    <s v="M1051"/>
    <x v="0"/>
    <x v="0"/>
    <n v="11"/>
    <n v="438489"/>
    <n v="283197"/>
    <n v="64.58"/>
    <d v="2014-06-12T00:00:00"/>
    <x v="3"/>
    <x v="1"/>
    <x v="1"/>
    <s v="Oil"/>
    <x v="4"/>
    <x v="2049"/>
    <n v="63457.15"/>
    <n v="219739.85"/>
    <x v="2051"/>
    <n v="25"/>
    <n v="62.78"/>
  </r>
  <r>
    <s v="M1052"/>
    <x v="1"/>
    <x v="1"/>
    <n v="4"/>
    <n v="392018"/>
    <n v="343255"/>
    <n v="87.56"/>
    <d v="2014-06-12T00:00:00"/>
    <x v="3"/>
    <x v="1"/>
    <x v="1"/>
    <s v="Table"/>
    <x v="1"/>
    <x v="2050"/>
    <n v="150093.54"/>
    <n v="193161.46"/>
    <x v="2052"/>
    <n v="94"/>
    <n v="69.78"/>
  </r>
  <r>
    <s v="M1053"/>
    <x v="2"/>
    <x v="2"/>
    <n v="9"/>
    <n v="365020"/>
    <n v="391572"/>
    <n v="107.27"/>
    <d v="2014-07-21T00:00:00"/>
    <x v="3"/>
    <x v="7"/>
    <x v="4"/>
    <s v="Oil"/>
    <x v="4"/>
    <x v="2051"/>
    <n v="164414.12"/>
    <n v="227157.88"/>
    <x v="2053"/>
    <n v="96"/>
    <n v="77.430000000000007"/>
  </r>
  <r>
    <s v="M1054"/>
    <x v="0"/>
    <x v="0"/>
    <n v="10"/>
    <n v="201709"/>
    <n v="143740"/>
    <n v="71.260000000000005"/>
    <d v="2014-07-21T00:00:00"/>
    <x v="3"/>
    <x v="7"/>
    <x v="4"/>
    <s v="Headphones"/>
    <x v="2"/>
    <x v="2052"/>
    <n v="37517.61"/>
    <n v="106222.39"/>
    <x v="2054"/>
    <n v="28"/>
    <n v="67.790000000000006"/>
  </r>
  <r>
    <s v="M1055"/>
    <x v="1"/>
    <x v="1"/>
    <n v="10"/>
    <n v="337484"/>
    <n v="203359"/>
    <n v="60.26"/>
    <d v="2014-07-21T00:00:00"/>
    <x v="3"/>
    <x v="7"/>
    <x v="4"/>
    <s v="Stapler"/>
    <x v="3"/>
    <x v="2053"/>
    <n v="77257.81"/>
    <n v="126101.19"/>
    <x v="2055"/>
    <n v="34"/>
    <n v="66.819999999999993"/>
  </r>
  <r>
    <s v="M1056"/>
    <x v="0"/>
    <x v="0"/>
    <n v="4"/>
    <n v="246096"/>
    <n v="139286"/>
    <n v="56.6"/>
    <d v="2014-07-21T00:00:00"/>
    <x v="3"/>
    <x v="7"/>
    <x v="4"/>
    <s v="Tablet"/>
    <x v="2"/>
    <x v="2054"/>
    <n v="35575.410000000003"/>
    <n v="103710.59"/>
    <x v="2056"/>
    <n v="78"/>
    <n v="62.2"/>
  </r>
  <r>
    <s v="M1057"/>
    <x v="3"/>
    <x v="3"/>
    <n v="8"/>
    <n v="440303"/>
    <n v="492331"/>
    <n v="111.82"/>
    <d v="2014-07-21T00:00:00"/>
    <x v="3"/>
    <x v="7"/>
    <x v="4"/>
    <s v="Laptop"/>
    <x v="2"/>
    <x v="2055"/>
    <n v="242426.16"/>
    <n v="249904.84"/>
    <x v="2057"/>
    <n v="97"/>
    <n v="66.239999999999995"/>
  </r>
  <r>
    <s v="M1058"/>
    <x v="2"/>
    <x v="2"/>
    <n v="4"/>
    <n v="262103"/>
    <n v="179890"/>
    <n v="68.63"/>
    <d v="2014-07-21T00:00:00"/>
    <x v="3"/>
    <x v="7"/>
    <x v="4"/>
    <s v="Cabinet"/>
    <x v="1"/>
    <x v="2056"/>
    <n v="54188.19"/>
    <n v="125701.81"/>
    <x v="2058"/>
    <n v="25"/>
    <n v="74.89"/>
  </r>
  <r>
    <s v="M1059"/>
    <x v="3"/>
    <x v="3"/>
    <n v="6"/>
    <n v="400765"/>
    <n v="265088"/>
    <n v="66.150000000000006"/>
    <d v="2012-12-23T00:00:00"/>
    <x v="1"/>
    <x v="4"/>
    <x v="6"/>
    <s v="Dress"/>
    <x v="0"/>
    <x v="2057"/>
    <n v="90467.65"/>
    <n v="174620.35"/>
    <x v="2059"/>
    <n v="21"/>
    <n v="77.3"/>
  </r>
  <r>
    <s v="M1060"/>
    <x v="2"/>
    <x v="2"/>
    <n v="3"/>
    <n v="204049"/>
    <n v="133906"/>
    <n v="65.62"/>
    <d v="2014-03-21T00:00:00"/>
    <x v="3"/>
    <x v="10"/>
    <x v="5"/>
    <s v="Dress"/>
    <x v="0"/>
    <x v="2058"/>
    <n v="41948.69"/>
    <n v="91957.31"/>
    <x v="2060"/>
    <n v="29"/>
    <n v="78.13"/>
  </r>
  <r>
    <s v="M1061"/>
    <x v="1"/>
    <x v="1"/>
    <n v="5"/>
    <n v="477930"/>
    <n v="253010"/>
    <n v="52.94"/>
    <d v="2012-12-31T00:00:00"/>
    <x v="1"/>
    <x v="4"/>
    <x v="4"/>
    <s v="Notebook"/>
    <x v="3"/>
    <x v="2059"/>
    <n v="82814.210000000006"/>
    <n v="170195.79"/>
    <x v="2061"/>
    <n v="72"/>
    <n v="87.44"/>
  </r>
  <r>
    <s v="M1062"/>
    <x v="3"/>
    <x v="3"/>
    <n v="5"/>
    <n v="477034"/>
    <n v="434353"/>
    <n v="91.05"/>
    <d v="2012-12-31T00:00:00"/>
    <x v="1"/>
    <x v="4"/>
    <x v="4"/>
    <s v="Marker"/>
    <x v="3"/>
    <x v="2060"/>
    <n v="109381.34"/>
    <n v="324971.65999999997"/>
    <x v="2062"/>
    <n v="97"/>
    <n v="67.459999999999994"/>
  </r>
  <r>
    <s v="M1063"/>
    <x v="2"/>
    <x v="2"/>
    <n v="5"/>
    <n v="188592"/>
    <n v="133821"/>
    <n v="70.959999999999994"/>
    <d v="2012-12-31T00:00:00"/>
    <x v="1"/>
    <x v="4"/>
    <x v="4"/>
    <s v="Wheat"/>
    <x v="4"/>
    <x v="2061"/>
    <n v="38835.769999999997"/>
    <n v="94985.23"/>
    <x v="2063"/>
    <n v="76"/>
    <n v="81.12"/>
  </r>
  <r>
    <s v="M1064"/>
    <x v="2"/>
    <x v="2"/>
    <n v="3"/>
    <n v="250643"/>
    <n v="220634"/>
    <n v="88.03"/>
    <d v="2012-12-31T00:00:00"/>
    <x v="1"/>
    <x v="4"/>
    <x v="4"/>
    <s v="Wheat"/>
    <x v="4"/>
    <x v="2062"/>
    <n v="58565.62"/>
    <n v="162068.38"/>
    <x v="2064"/>
    <n v="39"/>
    <n v="74.81"/>
  </r>
  <r>
    <s v="M1065"/>
    <x v="0"/>
    <x v="0"/>
    <n v="11"/>
    <n v="283505"/>
    <n v="150863"/>
    <n v="53.21"/>
    <d v="2012-09-15T00:00:00"/>
    <x v="1"/>
    <x v="5"/>
    <x v="0"/>
    <s v="Sugar"/>
    <x v="4"/>
    <x v="2063"/>
    <n v="71284.06"/>
    <n v="79578.94"/>
    <x v="2065"/>
    <n v="68"/>
    <n v="61.59"/>
  </r>
  <r>
    <s v="M1066"/>
    <x v="2"/>
    <x v="2"/>
    <n v="9"/>
    <n v="418313"/>
    <n v="470164"/>
    <n v="112.4"/>
    <d v="2012-09-15T00:00:00"/>
    <x v="1"/>
    <x v="5"/>
    <x v="0"/>
    <s v="Mobile"/>
    <x v="2"/>
    <x v="2064"/>
    <n v="118044.32"/>
    <n v="352119.68"/>
    <x v="2066"/>
    <n v="14"/>
    <n v="63.45"/>
  </r>
  <r>
    <s v="M1067"/>
    <x v="1"/>
    <x v="1"/>
    <n v="4"/>
    <n v="181773"/>
    <n v="142846"/>
    <n v="78.58"/>
    <d v="2012-09-15T00:00:00"/>
    <x v="1"/>
    <x v="5"/>
    <x v="0"/>
    <s v="Tablet"/>
    <x v="2"/>
    <x v="2065"/>
    <n v="43790.61"/>
    <n v="99055.39"/>
    <x v="2067"/>
    <n v="80"/>
    <n v="67.78"/>
  </r>
  <r>
    <s v="M1068"/>
    <x v="2"/>
    <x v="2"/>
    <n v="14"/>
    <n v="146997"/>
    <n v="138115"/>
    <n v="93.96"/>
    <d v="2014-09-24T00:00:00"/>
    <x v="3"/>
    <x v="5"/>
    <x v="2"/>
    <s v="Oil"/>
    <x v="4"/>
    <x v="2066"/>
    <n v="46925.99"/>
    <n v="91189.01"/>
    <x v="2068"/>
    <n v="61"/>
    <n v="76.75"/>
  </r>
  <r>
    <s v="M1069"/>
    <x v="3"/>
    <x v="3"/>
    <n v="10"/>
    <n v="495182"/>
    <n v="385298"/>
    <n v="77.81"/>
    <d v="2012-12-25T00:00:00"/>
    <x v="1"/>
    <x v="4"/>
    <x v="3"/>
    <s v="Trousers"/>
    <x v="0"/>
    <x v="2067"/>
    <n v="168396.01"/>
    <n v="216901.99"/>
    <x v="2069"/>
    <n v="37"/>
    <n v="94.38"/>
  </r>
  <r>
    <s v="M1070"/>
    <x v="2"/>
    <x v="2"/>
    <n v="5"/>
    <n v="184612"/>
    <n v="212845"/>
    <n v="115.29"/>
    <d v="2013-09-25T00:00:00"/>
    <x v="0"/>
    <x v="5"/>
    <x v="2"/>
    <s v="Pen"/>
    <x v="3"/>
    <x v="2068"/>
    <n v="65892.100000000006"/>
    <n v="146952.9"/>
    <x v="2070"/>
    <n v="47"/>
    <n v="68.88"/>
  </r>
  <r>
    <s v="M1071"/>
    <x v="2"/>
    <x v="2"/>
    <n v="8"/>
    <n v="393713"/>
    <n v="277744"/>
    <n v="70.540000000000006"/>
    <d v="2013-09-25T00:00:00"/>
    <x v="0"/>
    <x v="5"/>
    <x v="2"/>
    <s v="Trousers"/>
    <x v="0"/>
    <x v="2069"/>
    <n v="77691.73"/>
    <n v="200052.27"/>
    <x v="2071"/>
    <n v="17"/>
    <n v="73.2"/>
  </r>
  <r>
    <s v="M1072"/>
    <x v="3"/>
    <x v="3"/>
    <n v="6"/>
    <n v="294820"/>
    <n v="319399"/>
    <n v="108.34"/>
    <d v="2014-03-22T00:00:00"/>
    <x v="3"/>
    <x v="10"/>
    <x v="0"/>
    <s v="Headphones"/>
    <x v="2"/>
    <x v="2070"/>
    <n v="136487.82999999999"/>
    <n v="182911.17"/>
    <x v="2072"/>
    <n v="71"/>
    <n v="90.26"/>
  </r>
  <r>
    <s v="M1073"/>
    <x v="2"/>
    <x v="2"/>
    <n v="4"/>
    <n v="439609"/>
    <n v="279960"/>
    <n v="63.68"/>
    <d v="2014-03-22T00:00:00"/>
    <x v="3"/>
    <x v="10"/>
    <x v="0"/>
    <s v="Pen"/>
    <x v="3"/>
    <x v="2071"/>
    <n v="117172.55"/>
    <n v="162787.45000000001"/>
    <x v="2073"/>
    <n v="72"/>
    <n v="69.650000000000006"/>
  </r>
  <r>
    <s v="M1074"/>
    <x v="2"/>
    <x v="2"/>
    <n v="3"/>
    <n v="354576"/>
    <n v="352662"/>
    <n v="99.46"/>
    <d v="2011-09-30T00:00:00"/>
    <x v="2"/>
    <x v="5"/>
    <x v="5"/>
    <s v="Table"/>
    <x v="1"/>
    <x v="2072"/>
    <n v="85685.74"/>
    <n v="266976.26"/>
    <x v="2074"/>
    <n v="25"/>
    <n v="82.86"/>
  </r>
  <r>
    <s v="M1075"/>
    <x v="3"/>
    <x v="3"/>
    <n v="5"/>
    <n v="107105"/>
    <n v="62954"/>
    <n v="58.78"/>
    <d v="2014-12-11T00:00:00"/>
    <x v="3"/>
    <x v="4"/>
    <x v="1"/>
    <s v="Dress"/>
    <x v="0"/>
    <x v="2073"/>
    <n v="28181.08"/>
    <n v="34772.92"/>
    <x v="2075"/>
    <n v="75"/>
    <n v="87.46"/>
  </r>
  <r>
    <s v="M1076"/>
    <x v="1"/>
    <x v="1"/>
    <n v="6"/>
    <n v="399321"/>
    <n v="447924"/>
    <n v="112.17"/>
    <d v="2014-12-11T00:00:00"/>
    <x v="3"/>
    <x v="4"/>
    <x v="1"/>
    <s v="Cabinet"/>
    <x v="1"/>
    <x v="2074"/>
    <n v="215461.63"/>
    <n v="232462.37"/>
    <x v="2076"/>
    <n v="70"/>
    <n v="61.58"/>
  </r>
  <r>
    <s v="M1077"/>
    <x v="3"/>
    <x v="3"/>
    <n v="7"/>
    <n v="398150"/>
    <n v="237201"/>
    <n v="59.58"/>
    <d v="2011-08-23T00:00:00"/>
    <x v="2"/>
    <x v="9"/>
    <x v="3"/>
    <s v="Shirt"/>
    <x v="0"/>
    <x v="2075"/>
    <n v="92393.06"/>
    <n v="144807.94"/>
    <x v="2077"/>
    <n v="44"/>
    <n v="62.52"/>
  </r>
  <r>
    <s v="M1078"/>
    <x v="3"/>
    <x v="3"/>
    <n v="8"/>
    <n v="324534"/>
    <n v="233470"/>
    <n v="71.94"/>
    <d v="2011-08-23T00:00:00"/>
    <x v="2"/>
    <x v="9"/>
    <x v="3"/>
    <s v="Laptop"/>
    <x v="2"/>
    <x v="2076"/>
    <n v="76375.14"/>
    <n v="157094.85999999999"/>
    <x v="2078"/>
    <n v="37"/>
    <n v="80.680000000000007"/>
  </r>
  <r>
    <s v="M1079"/>
    <x v="1"/>
    <x v="1"/>
    <n v="11"/>
    <n v="360388"/>
    <n v="273976"/>
    <n v="76.02"/>
    <d v="2011-08-19T00:00:00"/>
    <x v="2"/>
    <x v="9"/>
    <x v="5"/>
    <s v="Shirt"/>
    <x v="0"/>
    <x v="2077"/>
    <n v="97768.85"/>
    <n v="176207.15"/>
    <x v="2079"/>
    <n v="27"/>
    <n v="60.64"/>
  </r>
  <r>
    <s v="M1080"/>
    <x v="2"/>
    <x v="2"/>
    <n v="9"/>
    <n v="182992"/>
    <n v="178876"/>
    <n v="97.75"/>
    <d v="2013-11-11T00:00:00"/>
    <x v="0"/>
    <x v="0"/>
    <x v="4"/>
    <s v="Laptop"/>
    <x v="2"/>
    <x v="2078"/>
    <n v="56019.53"/>
    <n v="122856.47"/>
    <x v="2080"/>
    <n v="22"/>
    <n v="64.760000000000005"/>
  </r>
  <r>
    <s v="M1081"/>
    <x v="0"/>
    <x v="0"/>
    <n v="5"/>
    <n v="261208"/>
    <n v="149816"/>
    <n v="57.36"/>
    <d v="2011-12-31T00:00:00"/>
    <x v="2"/>
    <x v="4"/>
    <x v="0"/>
    <s v="Trousers"/>
    <x v="0"/>
    <x v="2079"/>
    <n v="41114.11"/>
    <n v="108701.89"/>
    <x v="2081"/>
    <n v="89"/>
    <n v="74.12"/>
  </r>
  <r>
    <s v="M1082"/>
    <x v="1"/>
    <x v="1"/>
    <n v="9"/>
    <n v="119050"/>
    <n v="133763"/>
    <n v="112.36"/>
    <d v="2011-12-31T00:00:00"/>
    <x v="2"/>
    <x v="4"/>
    <x v="0"/>
    <s v="Stapler"/>
    <x v="3"/>
    <x v="2080"/>
    <n v="58228.93"/>
    <n v="75534.070000000007"/>
    <x v="2082"/>
    <n v="72"/>
    <n v="91.26"/>
  </r>
  <r>
    <s v="M1083"/>
    <x v="2"/>
    <x v="2"/>
    <n v="4"/>
    <n v="415591"/>
    <n v="304984"/>
    <n v="73.39"/>
    <d v="2011-07-26T00:00:00"/>
    <x v="2"/>
    <x v="7"/>
    <x v="3"/>
    <s v="Dress"/>
    <x v="0"/>
    <x v="2081"/>
    <n v="92833.99"/>
    <n v="212150.01"/>
    <x v="2083"/>
    <n v="13"/>
    <n v="76.11"/>
  </r>
  <r>
    <s v="M1084"/>
    <x v="3"/>
    <x v="3"/>
    <n v="14"/>
    <n v="402396"/>
    <n v="479289"/>
    <n v="119.11"/>
    <d v="2013-02-22T00:00:00"/>
    <x v="0"/>
    <x v="11"/>
    <x v="5"/>
    <s v="Stapler"/>
    <x v="3"/>
    <x v="2082"/>
    <n v="146363.12"/>
    <n v="332925.88"/>
    <x v="2084"/>
    <n v="40"/>
    <n v="89.42"/>
  </r>
  <r>
    <s v="M1085"/>
    <x v="2"/>
    <x v="2"/>
    <n v="13"/>
    <n v="459104"/>
    <n v="529269"/>
    <n v="115.28"/>
    <d v="2013-03-14T00:00:00"/>
    <x v="0"/>
    <x v="10"/>
    <x v="1"/>
    <s v="Table"/>
    <x v="1"/>
    <x v="2083"/>
    <n v="246328.97"/>
    <n v="282940.03000000003"/>
    <x v="2085"/>
    <n v="58"/>
    <n v="71.510000000000005"/>
  </r>
  <r>
    <s v="M1086"/>
    <x v="2"/>
    <x v="2"/>
    <n v="3"/>
    <n v="368694"/>
    <n v="360537"/>
    <n v="97.79"/>
    <d v="2013-03-14T00:00:00"/>
    <x v="0"/>
    <x v="10"/>
    <x v="1"/>
    <s v="Marker"/>
    <x v="3"/>
    <x v="2084"/>
    <n v="160616.82"/>
    <n v="199920.18"/>
    <x v="2086"/>
    <n v="15"/>
    <n v="65.55"/>
  </r>
  <r>
    <s v="M1087"/>
    <x v="0"/>
    <x v="0"/>
    <n v="8"/>
    <n v="112330"/>
    <n v="101922"/>
    <n v="90.73"/>
    <d v="2014-12-03T00:00:00"/>
    <x v="3"/>
    <x v="4"/>
    <x v="2"/>
    <s v="Sugar"/>
    <x v="4"/>
    <x v="2085"/>
    <n v="42635.38"/>
    <n v="59286.62"/>
    <x v="2087"/>
    <n v="91"/>
    <n v="75.959999999999994"/>
  </r>
  <r>
    <s v="M1088"/>
    <x v="3"/>
    <x v="3"/>
    <n v="10"/>
    <n v="103611"/>
    <n v="58350"/>
    <n v="56.32"/>
    <d v="2014-12-03T00:00:00"/>
    <x v="3"/>
    <x v="4"/>
    <x v="2"/>
    <s v="Mobile"/>
    <x v="2"/>
    <x v="2086"/>
    <n v="21807.759999999998"/>
    <n v="36542.239999999998"/>
    <x v="2088"/>
    <n v="60"/>
    <n v="70.72"/>
  </r>
  <r>
    <s v="M1089"/>
    <x v="1"/>
    <x v="1"/>
    <n v="10"/>
    <n v="310194"/>
    <n v="233148"/>
    <n v="75.16"/>
    <d v="2014-12-03T00:00:00"/>
    <x v="3"/>
    <x v="4"/>
    <x v="2"/>
    <s v="Stapler"/>
    <x v="3"/>
    <x v="2087"/>
    <n v="75090.97"/>
    <n v="158057.03"/>
    <x v="2089"/>
    <n v="21"/>
    <n v="74.69"/>
  </r>
  <r>
    <s v="M1090"/>
    <x v="2"/>
    <x v="2"/>
    <n v="9"/>
    <n v="282220"/>
    <n v="252948"/>
    <n v="89.63"/>
    <d v="2014-12-03T00:00:00"/>
    <x v="3"/>
    <x v="4"/>
    <x v="2"/>
    <s v="Tablet"/>
    <x v="2"/>
    <x v="2088"/>
    <n v="61372.7"/>
    <n v="191575.3"/>
    <x v="2090"/>
    <n v="62"/>
    <n v="68.55"/>
  </r>
  <r>
    <s v="M1091"/>
    <x v="3"/>
    <x v="3"/>
    <n v="14"/>
    <n v="215653"/>
    <n v="231101"/>
    <n v="107.16"/>
    <d v="2014-12-03T00:00:00"/>
    <x v="3"/>
    <x v="4"/>
    <x v="2"/>
    <s v="Shirt"/>
    <x v="0"/>
    <x v="2089"/>
    <n v="74724.429999999993"/>
    <n v="156376.57"/>
    <x v="2091"/>
    <n v="44"/>
    <n v="79.78"/>
  </r>
  <r>
    <s v="M1092"/>
    <x v="2"/>
    <x v="2"/>
    <n v="10"/>
    <n v="331409"/>
    <n v="186433"/>
    <n v="56.25"/>
    <d v="2012-08-31T00:00:00"/>
    <x v="1"/>
    <x v="9"/>
    <x v="5"/>
    <s v="Tablet"/>
    <x v="2"/>
    <x v="2090"/>
    <n v="85534.35"/>
    <n v="100898.65"/>
    <x v="2092"/>
    <n v="38"/>
    <n v="71.239999999999995"/>
  </r>
  <r>
    <s v="M1093"/>
    <x v="0"/>
    <x v="0"/>
    <n v="14"/>
    <n v="294490"/>
    <n v="302844"/>
    <n v="102.84"/>
    <d v="2012-08-31T00:00:00"/>
    <x v="1"/>
    <x v="9"/>
    <x v="5"/>
    <s v="Rice"/>
    <x v="4"/>
    <x v="2091"/>
    <n v="135136.9"/>
    <n v="167707.1"/>
    <x v="2093"/>
    <n v="30"/>
    <n v="78.52"/>
  </r>
  <r>
    <s v="M1094"/>
    <x v="1"/>
    <x v="1"/>
    <n v="9"/>
    <n v="453590"/>
    <n v="334992"/>
    <n v="73.849999999999994"/>
    <d v="2012-08-31T00:00:00"/>
    <x v="1"/>
    <x v="9"/>
    <x v="5"/>
    <s v="Oil"/>
    <x v="4"/>
    <x v="2092"/>
    <n v="143902.1"/>
    <n v="191089.9"/>
    <x v="2094"/>
    <n v="50"/>
    <n v="81.489999999999995"/>
  </r>
  <r>
    <s v="M1095"/>
    <x v="3"/>
    <x v="3"/>
    <n v="12"/>
    <n v="306292"/>
    <n v="244550"/>
    <n v="79.84"/>
    <d v="2012-08-31T00:00:00"/>
    <x v="1"/>
    <x v="9"/>
    <x v="5"/>
    <s v="Cabinet"/>
    <x v="1"/>
    <x v="2093"/>
    <n v="74040.509999999995"/>
    <n v="170509.49"/>
    <x v="2095"/>
    <n v="52"/>
    <n v="86.38"/>
  </r>
  <r>
    <s v="M1096"/>
    <x v="3"/>
    <x v="3"/>
    <n v="14"/>
    <n v="216080"/>
    <n v="188620"/>
    <n v="87.29"/>
    <d v="2011-03-17T00:00:00"/>
    <x v="2"/>
    <x v="10"/>
    <x v="1"/>
    <s v="Chair"/>
    <x v="1"/>
    <x v="2094"/>
    <n v="49510.46"/>
    <n v="139109.54"/>
    <x v="2096"/>
    <n v="25"/>
    <n v="73.84"/>
  </r>
  <r>
    <s v="M1097"/>
    <x v="2"/>
    <x v="2"/>
    <n v="15"/>
    <n v="418484"/>
    <n v="336359"/>
    <n v="80.38"/>
    <d v="2011-03-17T00:00:00"/>
    <x v="2"/>
    <x v="10"/>
    <x v="1"/>
    <s v="Sofa"/>
    <x v="1"/>
    <x v="2095"/>
    <n v="109822.63"/>
    <n v="226536.37"/>
    <x v="2097"/>
    <n v="83"/>
    <n v="90.83"/>
  </r>
  <r>
    <s v="M1098"/>
    <x v="1"/>
    <x v="1"/>
    <n v="7"/>
    <n v="109005"/>
    <n v="123422"/>
    <n v="113.23"/>
    <d v="2011-03-17T00:00:00"/>
    <x v="2"/>
    <x v="10"/>
    <x v="1"/>
    <s v="Notebook"/>
    <x v="3"/>
    <x v="2096"/>
    <n v="56301.26"/>
    <n v="67120.740000000005"/>
    <x v="2098"/>
    <n v="52"/>
    <n v="77.52"/>
  </r>
  <r>
    <s v="M1099"/>
    <x v="2"/>
    <x v="2"/>
    <n v="12"/>
    <n v="479034"/>
    <n v="489617"/>
    <n v="102.21"/>
    <d v="2011-03-17T00:00:00"/>
    <x v="2"/>
    <x v="10"/>
    <x v="1"/>
    <s v="Jacket"/>
    <x v="0"/>
    <x v="2097"/>
    <n v="230155.39"/>
    <n v="259461.61"/>
    <x v="2099"/>
    <n v="11"/>
    <n v="94.92"/>
  </r>
  <r>
    <s v="M1100"/>
    <x v="1"/>
    <x v="1"/>
    <n v="5"/>
    <n v="132088"/>
    <n v="156650"/>
    <n v="118.6"/>
    <d v="2011-03-17T00:00:00"/>
    <x v="2"/>
    <x v="10"/>
    <x v="1"/>
    <s v="Shirt"/>
    <x v="0"/>
    <x v="2098"/>
    <n v="37889.5"/>
    <n v="118760.5"/>
    <x v="2100"/>
    <n v="71"/>
    <n v="71.44"/>
  </r>
  <r>
    <s v="M1101"/>
    <x v="3"/>
    <x v="3"/>
    <n v="6"/>
    <n v="250504"/>
    <n v="290480"/>
    <n v="115.96"/>
    <d v="2014-04-17T00:00:00"/>
    <x v="3"/>
    <x v="3"/>
    <x v="1"/>
    <s v="Oil"/>
    <x v="4"/>
    <x v="2099"/>
    <n v="115900.52"/>
    <n v="174579.48"/>
    <x v="2101"/>
    <n v="26"/>
    <n v="90.07"/>
  </r>
  <r>
    <s v="M1102"/>
    <x v="2"/>
    <x v="2"/>
    <n v="3"/>
    <n v="228153"/>
    <n v="116739"/>
    <n v="51.17"/>
    <d v="2013-03-14T00:00:00"/>
    <x v="0"/>
    <x v="10"/>
    <x v="1"/>
    <s v="Tablet"/>
    <x v="2"/>
    <x v="2100"/>
    <n v="48628.65"/>
    <n v="68110.350000000006"/>
    <x v="2102"/>
    <n v="48"/>
    <n v="73.349999999999994"/>
  </r>
  <r>
    <s v="M1103"/>
    <x v="0"/>
    <x v="0"/>
    <n v="5"/>
    <n v="479340"/>
    <n v="559977"/>
    <n v="116.82"/>
    <d v="2013-03-14T00:00:00"/>
    <x v="0"/>
    <x v="10"/>
    <x v="1"/>
    <s v="Shirt"/>
    <x v="0"/>
    <x v="2101"/>
    <n v="141736.81"/>
    <n v="418240.19"/>
    <x v="2103"/>
    <n v="55"/>
    <n v="63.73"/>
  </r>
  <r>
    <s v="M1104"/>
    <x v="0"/>
    <x v="0"/>
    <n v="6"/>
    <n v="484742"/>
    <n v="484314"/>
    <n v="99.91"/>
    <d v="2013-03-14T00:00:00"/>
    <x v="0"/>
    <x v="10"/>
    <x v="1"/>
    <s v="Cabinet"/>
    <x v="1"/>
    <x v="2102"/>
    <n v="116576.44"/>
    <n v="367737.56"/>
    <x v="2104"/>
    <n v="86"/>
    <n v="73.709999999999994"/>
  </r>
  <r>
    <s v="M1105"/>
    <x v="3"/>
    <x v="3"/>
    <n v="12"/>
    <n v="276885"/>
    <n v="303069"/>
    <n v="109.46"/>
    <d v="2011-11-24T00:00:00"/>
    <x v="2"/>
    <x v="0"/>
    <x v="1"/>
    <s v="Rice"/>
    <x v="4"/>
    <x v="2103"/>
    <n v="101039.21"/>
    <n v="202029.79"/>
    <x v="2105"/>
    <n v="20"/>
    <n v="92.29"/>
  </r>
  <r>
    <s v="M1106"/>
    <x v="2"/>
    <x v="2"/>
    <n v="4"/>
    <n v="236887"/>
    <n v="212944"/>
    <n v="89.89"/>
    <d v="2014-02-11T00:00:00"/>
    <x v="3"/>
    <x v="11"/>
    <x v="3"/>
    <s v="Marker"/>
    <x v="3"/>
    <x v="2104"/>
    <n v="94388.33"/>
    <n v="118555.67"/>
    <x v="2106"/>
    <n v="60"/>
    <n v="73.58"/>
  </r>
  <r>
    <s v="M1107"/>
    <x v="0"/>
    <x v="0"/>
    <n v="4"/>
    <n v="216823"/>
    <n v="250503"/>
    <n v="115.53"/>
    <d v="2013-09-24T00:00:00"/>
    <x v="0"/>
    <x v="5"/>
    <x v="3"/>
    <s v="Marker"/>
    <x v="3"/>
    <x v="2105"/>
    <n v="121639.9"/>
    <n v="128863.1"/>
    <x v="2107"/>
    <n v="33"/>
    <n v="66.67"/>
  </r>
  <r>
    <s v="M1108"/>
    <x v="1"/>
    <x v="1"/>
    <n v="5"/>
    <n v="451665"/>
    <n v="296994"/>
    <n v="65.760000000000005"/>
    <d v="2013-09-24T00:00:00"/>
    <x v="0"/>
    <x v="5"/>
    <x v="3"/>
    <s v="Mobile"/>
    <x v="2"/>
    <x v="2106"/>
    <n v="131131.51"/>
    <n v="165862.49"/>
    <x v="2108"/>
    <n v="33"/>
    <n v="69.28"/>
  </r>
  <r>
    <s v="M1109"/>
    <x v="2"/>
    <x v="2"/>
    <n v="13"/>
    <n v="156508"/>
    <n v="80707"/>
    <n v="51.57"/>
    <d v="2014-07-08T00:00:00"/>
    <x v="3"/>
    <x v="7"/>
    <x v="3"/>
    <s v="Table"/>
    <x v="1"/>
    <x v="2107"/>
    <n v="24293.96"/>
    <n v="56413.04"/>
    <x v="2109"/>
    <n v="63"/>
    <n v="77.66"/>
  </r>
  <r>
    <s v="M1110"/>
    <x v="1"/>
    <x v="1"/>
    <n v="15"/>
    <n v="383258"/>
    <n v="206319"/>
    <n v="53.83"/>
    <d v="2013-07-08T00:00:00"/>
    <x v="0"/>
    <x v="7"/>
    <x v="4"/>
    <s v="Tablet"/>
    <x v="2"/>
    <x v="2108"/>
    <n v="59166.78"/>
    <n v="147152.22"/>
    <x v="2110"/>
    <n v="82"/>
    <n v="90.11"/>
  </r>
  <r>
    <s v="M1111"/>
    <x v="1"/>
    <x v="1"/>
    <n v="15"/>
    <n v="405432"/>
    <n v="228994"/>
    <n v="56.48"/>
    <d v="2013-07-08T00:00:00"/>
    <x v="0"/>
    <x v="7"/>
    <x v="4"/>
    <s v="Shirt"/>
    <x v="0"/>
    <x v="2109"/>
    <n v="70074.47"/>
    <n v="158919.53"/>
    <x v="2111"/>
    <n v="66"/>
    <n v="91.12"/>
  </r>
  <r>
    <s v="M1112"/>
    <x v="0"/>
    <x v="0"/>
    <n v="10"/>
    <n v="238147"/>
    <n v="168440"/>
    <n v="70.73"/>
    <d v="2013-07-08T00:00:00"/>
    <x v="0"/>
    <x v="7"/>
    <x v="4"/>
    <s v="Tablet"/>
    <x v="2"/>
    <x v="2110"/>
    <n v="73717.460000000006"/>
    <n v="94722.54"/>
    <x v="2112"/>
    <n v="29"/>
    <n v="67.989999999999995"/>
  </r>
  <r>
    <s v="M1113"/>
    <x v="3"/>
    <x v="3"/>
    <n v="3"/>
    <n v="185652"/>
    <n v="114057"/>
    <n v="61.44"/>
    <d v="2013-07-08T00:00:00"/>
    <x v="0"/>
    <x v="7"/>
    <x v="4"/>
    <s v="Marker"/>
    <x v="3"/>
    <x v="2111"/>
    <n v="42584.63"/>
    <n v="71472.37"/>
    <x v="2113"/>
    <n v="67"/>
    <n v="86.31"/>
  </r>
  <r>
    <s v="M1114"/>
    <x v="2"/>
    <x v="2"/>
    <n v="6"/>
    <n v="205403"/>
    <n v="137691"/>
    <n v="67.03"/>
    <d v="2014-01-25T00:00:00"/>
    <x v="3"/>
    <x v="6"/>
    <x v="0"/>
    <s v="Notebook"/>
    <x v="3"/>
    <x v="2112"/>
    <n v="43085.919999999998"/>
    <n v="94605.08"/>
    <x v="2114"/>
    <n v="27"/>
    <n v="60.57"/>
  </r>
  <r>
    <s v="M1115"/>
    <x v="3"/>
    <x v="3"/>
    <n v="9"/>
    <n v="400740"/>
    <n v="256891"/>
    <n v="64.099999999999994"/>
    <d v="2011-08-19T00:00:00"/>
    <x v="2"/>
    <x v="9"/>
    <x v="5"/>
    <s v="Trousers"/>
    <x v="0"/>
    <x v="2113"/>
    <n v="60794.69"/>
    <n v="196096.31"/>
    <x v="2115"/>
    <n v="38"/>
    <n v="66.900000000000006"/>
  </r>
  <r>
    <s v="M1116"/>
    <x v="1"/>
    <x v="1"/>
    <n v="10"/>
    <n v="331196"/>
    <n v="183350"/>
    <n v="55.36"/>
    <d v="2011-08-19T00:00:00"/>
    <x v="2"/>
    <x v="9"/>
    <x v="5"/>
    <s v="Headphones"/>
    <x v="2"/>
    <x v="2114"/>
    <n v="48588.86"/>
    <n v="134761.14000000001"/>
    <x v="2116"/>
    <n v="11"/>
    <n v="75.31"/>
  </r>
  <r>
    <s v="M1117"/>
    <x v="1"/>
    <x v="1"/>
    <n v="5"/>
    <n v="350813"/>
    <n v="335227"/>
    <n v="95.56"/>
    <d v="2012-12-06T00:00:00"/>
    <x v="1"/>
    <x v="4"/>
    <x v="1"/>
    <s v="Marker"/>
    <x v="3"/>
    <x v="2115"/>
    <n v="92096.54"/>
    <n v="243130.46"/>
    <x v="2117"/>
    <n v="17"/>
    <n v="66.069999999999993"/>
  </r>
  <r>
    <s v="M1118"/>
    <x v="3"/>
    <x v="3"/>
    <n v="6"/>
    <n v="129386"/>
    <n v="74948"/>
    <n v="57.93"/>
    <d v="2013-05-07T00:00:00"/>
    <x v="0"/>
    <x v="8"/>
    <x v="3"/>
    <s v="Trousers"/>
    <x v="0"/>
    <x v="2116"/>
    <n v="20954.349999999999"/>
    <n v="53993.65"/>
    <x v="2118"/>
    <n v="43"/>
    <n v="88.56"/>
  </r>
  <r>
    <s v="M1119"/>
    <x v="2"/>
    <x v="2"/>
    <n v="6"/>
    <n v="115227"/>
    <n v="86027"/>
    <n v="74.66"/>
    <d v="2013-05-07T00:00:00"/>
    <x v="0"/>
    <x v="8"/>
    <x v="3"/>
    <s v="Table"/>
    <x v="1"/>
    <x v="2117"/>
    <n v="41809.120000000003"/>
    <n v="44217.88"/>
    <x v="2119"/>
    <n v="68"/>
    <n v="62.38"/>
  </r>
  <r>
    <s v="M1120"/>
    <x v="0"/>
    <x v="0"/>
    <n v="4"/>
    <n v="338141"/>
    <n v="357210"/>
    <n v="105.64"/>
    <d v="2013-05-07T00:00:00"/>
    <x v="0"/>
    <x v="8"/>
    <x v="3"/>
    <s v="Trousers"/>
    <x v="0"/>
    <x v="2118"/>
    <n v="107671.95"/>
    <n v="249538.05"/>
    <x v="2120"/>
    <n v="16"/>
    <n v="90.84"/>
  </r>
  <r>
    <s v="M1121"/>
    <x v="0"/>
    <x v="0"/>
    <n v="10"/>
    <n v="478647"/>
    <n v="456161"/>
    <n v="95.3"/>
    <d v="2014-03-26T00:00:00"/>
    <x v="3"/>
    <x v="10"/>
    <x v="2"/>
    <s v="Cabinet"/>
    <x v="1"/>
    <x v="2119"/>
    <n v="128229.51"/>
    <n v="327931.49"/>
    <x v="2121"/>
    <n v="70"/>
    <n v="82.48"/>
  </r>
  <r>
    <s v="M1122"/>
    <x v="1"/>
    <x v="1"/>
    <n v="8"/>
    <n v="236550"/>
    <n v="226781"/>
    <n v="95.87"/>
    <d v="2014-03-26T00:00:00"/>
    <x v="3"/>
    <x v="10"/>
    <x v="2"/>
    <s v="Mobile"/>
    <x v="2"/>
    <x v="2120"/>
    <n v="50413.919999999998"/>
    <n v="176367.08"/>
    <x v="2122"/>
    <n v="56"/>
    <n v="82.39"/>
  </r>
  <r>
    <s v="M1123"/>
    <x v="2"/>
    <x v="2"/>
    <n v="11"/>
    <n v="331056"/>
    <n v="205920"/>
    <n v="62.2"/>
    <d v="2014-03-26T00:00:00"/>
    <x v="3"/>
    <x v="10"/>
    <x v="2"/>
    <s v="Wheat"/>
    <x v="4"/>
    <x v="2121"/>
    <n v="81988.38"/>
    <n v="123931.62"/>
    <x v="2123"/>
    <n v="18"/>
    <n v="66.3"/>
  </r>
  <r>
    <s v="M1124"/>
    <x v="3"/>
    <x v="3"/>
    <n v="12"/>
    <n v="121025"/>
    <n v="137180"/>
    <n v="113.35"/>
    <d v="2014-03-26T00:00:00"/>
    <x v="3"/>
    <x v="10"/>
    <x v="2"/>
    <s v="Cabinet"/>
    <x v="1"/>
    <x v="2122"/>
    <n v="52366.97"/>
    <n v="84813.03"/>
    <x v="2124"/>
    <n v="42"/>
    <n v="92.02"/>
  </r>
  <r>
    <s v="M1125"/>
    <x v="2"/>
    <x v="2"/>
    <n v="6"/>
    <n v="354524"/>
    <n v="242563"/>
    <n v="68.42"/>
    <d v="2014-03-26T00:00:00"/>
    <x v="3"/>
    <x v="10"/>
    <x v="2"/>
    <s v="Dress"/>
    <x v="0"/>
    <x v="2123"/>
    <n v="79555.56"/>
    <n v="163007.44"/>
    <x v="2125"/>
    <n v="33"/>
    <n v="63.49"/>
  </r>
  <r>
    <s v="M1126"/>
    <x v="0"/>
    <x v="0"/>
    <n v="4"/>
    <n v="124718"/>
    <n v="77986"/>
    <n v="62.53"/>
    <d v="2012-12-12T00:00:00"/>
    <x v="1"/>
    <x v="4"/>
    <x v="2"/>
    <s v="Stapler"/>
    <x v="3"/>
    <x v="2124"/>
    <n v="16392.419999999998"/>
    <n v="61593.58"/>
    <x v="2126"/>
    <n v="99"/>
    <n v="72.13"/>
  </r>
  <r>
    <s v="M1127"/>
    <x v="1"/>
    <x v="1"/>
    <n v="15"/>
    <n v="489413"/>
    <n v="566718"/>
    <n v="115.8"/>
    <d v="2012-12-12T00:00:00"/>
    <x v="1"/>
    <x v="4"/>
    <x v="2"/>
    <s v="Laptop"/>
    <x v="2"/>
    <x v="2125"/>
    <n v="206101.52"/>
    <n v="360616.48"/>
    <x v="2127"/>
    <n v="72"/>
    <n v="70.2"/>
  </r>
  <r>
    <s v="M1128"/>
    <x v="0"/>
    <x v="0"/>
    <n v="15"/>
    <n v="429923"/>
    <n v="333206"/>
    <n v="77.5"/>
    <d v="2012-12-06T00:00:00"/>
    <x v="1"/>
    <x v="4"/>
    <x v="1"/>
    <s v="Notebook"/>
    <x v="3"/>
    <x v="2126"/>
    <n v="131364.29"/>
    <n v="201841.71"/>
    <x v="2128"/>
    <n v="89"/>
    <n v="81.599999999999994"/>
  </r>
  <r>
    <s v="M1129"/>
    <x v="3"/>
    <x v="3"/>
    <n v="5"/>
    <n v="413617"/>
    <n v="373709"/>
    <n v="90.35"/>
    <d v="2012-12-06T00:00:00"/>
    <x v="1"/>
    <x v="4"/>
    <x v="1"/>
    <s v="Headphones"/>
    <x v="2"/>
    <x v="2127"/>
    <n v="175416.35"/>
    <n v="198292.65"/>
    <x v="2129"/>
    <n v="73"/>
    <n v="93.09"/>
  </r>
  <r>
    <s v="M1130"/>
    <x v="3"/>
    <x v="3"/>
    <n v="6"/>
    <n v="215506"/>
    <n v="253913"/>
    <n v="117.82"/>
    <d v="2012-12-06T00:00:00"/>
    <x v="1"/>
    <x v="4"/>
    <x v="1"/>
    <s v="Wheat"/>
    <x v="4"/>
    <x v="2128"/>
    <n v="114498.28"/>
    <n v="139414.72"/>
    <x v="2130"/>
    <n v="47"/>
    <n v="65.239999999999995"/>
  </r>
  <r>
    <s v="M1131"/>
    <x v="0"/>
    <x v="0"/>
    <n v="9"/>
    <n v="192352"/>
    <n v="194973"/>
    <n v="101.36"/>
    <d v="2012-12-06T00:00:00"/>
    <x v="1"/>
    <x v="4"/>
    <x v="1"/>
    <s v="Sofa"/>
    <x v="1"/>
    <x v="2129"/>
    <n v="62911.79"/>
    <n v="132061.21"/>
    <x v="2131"/>
    <n v="34"/>
    <n v="91.81"/>
  </r>
  <r>
    <s v="M1132"/>
    <x v="0"/>
    <x v="0"/>
    <n v="14"/>
    <n v="382894"/>
    <n v="293946"/>
    <n v="76.77"/>
    <d v="2013-03-18T00:00:00"/>
    <x v="0"/>
    <x v="10"/>
    <x v="4"/>
    <s v="Jacket"/>
    <x v="0"/>
    <x v="2130"/>
    <n v="121009.25"/>
    <n v="172936.75"/>
    <x v="2132"/>
    <n v="12"/>
    <n v="70.67"/>
  </r>
  <r>
    <s v="M1133"/>
    <x v="1"/>
    <x v="1"/>
    <n v="11"/>
    <n v="414164"/>
    <n v="380408"/>
    <n v="91.85"/>
    <d v="2012-11-14T00:00:00"/>
    <x v="1"/>
    <x v="0"/>
    <x v="2"/>
    <s v="Tablet"/>
    <x v="2"/>
    <x v="2131"/>
    <n v="137179.89000000001"/>
    <n v="243228.11"/>
    <x v="2133"/>
    <n v="11"/>
    <n v="90.11"/>
  </r>
  <r>
    <s v="M1134"/>
    <x v="1"/>
    <x v="1"/>
    <n v="15"/>
    <n v="366069"/>
    <n v="362433"/>
    <n v="99.01"/>
    <d v="2012-11-14T00:00:00"/>
    <x v="1"/>
    <x v="0"/>
    <x v="2"/>
    <s v="Chair"/>
    <x v="1"/>
    <x v="2132"/>
    <n v="114665.38"/>
    <n v="247767.62"/>
    <x v="2134"/>
    <n v="34"/>
    <n v="87.58"/>
  </r>
  <r>
    <s v="M1135"/>
    <x v="1"/>
    <x v="1"/>
    <n v="10"/>
    <n v="234940"/>
    <n v="281025"/>
    <n v="119.62"/>
    <d v="2012-11-14T00:00:00"/>
    <x v="1"/>
    <x v="0"/>
    <x v="2"/>
    <s v="Dress"/>
    <x v="0"/>
    <x v="2133"/>
    <n v="104501.51"/>
    <n v="176523.49"/>
    <x v="2135"/>
    <n v="30"/>
    <n v="93.17"/>
  </r>
  <r>
    <s v="M1136"/>
    <x v="3"/>
    <x v="3"/>
    <n v="9"/>
    <n v="222248"/>
    <n v="181380"/>
    <n v="81.61"/>
    <d v="2014-08-15T00:00:00"/>
    <x v="3"/>
    <x v="9"/>
    <x v="5"/>
    <s v="Dress"/>
    <x v="0"/>
    <x v="2134"/>
    <n v="40559.370000000003"/>
    <n v="140820.63"/>
    <x v="2136"/>
    <n v="31"/>
    <n v="65.599999999999994"/>
  </r>
  <r>
    <s v="M1137"/>
    <x v="3"/>
    <x v="3"/>
    <n v="12"/>
    <n v="180536"/>
    <n v="92566"/>
    <n v="51.27"/>
    <d v="2014-08-15T00:00:00"/>
    <x v="3"/>
    <x v="9"/>
    <x v="5"/>
    <s v="Rice"/>
    <x v="4"/>
    <x v="2135"/>
    <n v="21683.89"/>
    <n v="70882.11"/>
    <x v="2137"/>
    <n v="20"/>
    <n v="64.959999999999994"/>
  </r>
  <r>
    <s v="M1138"/>
    <x v="2"/>
    <x v="2"/>
    <n v="3"/>
    <n v="442947"/>
    <n v="414875"/>
    <n v="93.66"/>
    <d v="2014-09-10T00:00:00"/>
    <x v="3"/>
    <x v="5"/>
    <x v="2"/>
    <s v="Notebook"/>
    <x v="3"/>
    <x v="2136"/>
    <n v="188654.94"/>
    <n v="226220.06"/>
    <x v="2138"/>
    <n v="19"/>
    <n v="71.290000000000006"/>
  </r>
  <r>
    <s v="M1139"/>
    <x v="1"/>
    <x v="1"/>
    <n v="6"/>
    <n v="122041"/>
    <n v="80895"/>
    <n v="66.290000000000006"/>
    <d v="2014-09-10T00:00:00"/>
    <x v="3"/>
    <x v="5"/>
    <x v="2"/>
    <s v="Marker"/>
    <x v="3"/>
    <x v="2137"/>
    <n v="32783.4"/>
    <n v="48111.6"/>
    <x v="2139"/>
    <n v="84"/>
    <n v="74.08"/>
  </r>
  <r>
    <s v="M1140"/>
    <x v="1"/>
    <x v="1"/>
    <n v="6"/>
    <n v="342888"/>
    <n v="346654"/>
    <n v="101.1"/>
    <d v="2014-04-02T00:00:00"/>
    <x v="3"/>
    <x v="3"/>
    <x v="2"/>
    <s v="Dress"/>
    <x v="0"/>
    <x v="2138"/>
    <n v="155402.17000000001"/>
    <n v="191251.83"/>
    <x v="2140"/>
    <n v="47"/>
    <n v="83.24"/>
  </r>
  <r>
    <s v="M1141"/>
    <x v="2"/>
    <x v="2"/>
    <n v="3"/>
    <n v="326211"/>
    <n v="261928"/>
    <n v="80.290000000000006"/>
    <d v="2014-04-02T00:00:00"/>
    <x v="3"/>
    <x v="3"/>
    <x v="2"/>
    <s v="Tablet"/>
    <x v="2"/>
    <x v="2139"/>
    <n v="78847.240000000005"/>
    <n v="183080.76"/>
    <x v="2141"/>
    <n v="13"/>
    <n v="82.62"/>
  </r>
  <r>
    <s v="M1142"/>
    <x v="3"/>
    <x v="3"/>
    <n v="4"/>
    <n v="201990"/>
    <n v="154672"/>
    <n v="76.569999999999993"/>
    <d v="2013-09-28T00:00:00"/>
    <x v="0"/>
    <x v="5"/>
    <x v="0"/>
    <s v="Mobile"/>
    <x v="2"/>
    <x v="2140"/>
    <n v="46956.81"/>
    <n v="107715.19"/>
    <x v="2142"/>
    <n v="15"/>
    <n v="61.53"/>
  </r>
  <r>
    <s v="M1143"/>
    <x v="2"/>
    <x v="2"/>
    <n v="14"/>
    <n v="182331"/>
    <n v="99584"/>
    <n v="54.62"/>
    <d v="2014-10-08T00:00:00"/>
    <x v="3"/>
    <x v="2"/>
    <x v="2"/>
    <s v="Mobile"/>
    <x v="2"/>
    <x v="2141"/>
    <n v="24383.03"/>
    <n v="75200.97"/>
    <x v="2143"/>
    <n v="32"/>
    <n v="87.37"/>
  </r>
  <r>
    <s v="M1144"/>
    <x v="3"/>
    <x v="3"/>
    <n v="14"/>
    <n v="255227"/>
    <n v="261663"/>
    <n v="102.52"/>
    <d v="2014-10-08T00:00:00"/>
    <x v="3"/>
    <x v="2"/>
    <x v="2"/>
    <s v="Tablet"/>
    <x v="2"/>
    <x v="2142"/>
    <n v="88573.47"/>
    <n v="173089.53"/>
    <x v="2144"/>
    <n v="79"/>
    <n v="74.599999999999994"/>
  </r>
  <r>
    <s v="M1145"/>
    <x v="1"/>
    <x v="1"/>
    <n v="9"/>
    <n v="256213"/>
    <n v="130317"/>
    <n v="50.86"/>
    <d v="2014-10-08T00:00:00"/>
    <x v="3"/>
    <x v="2"/>
    <x v="2"/>
    <s v="Laptop"/>
    <x v="2"/>
    <x v="2143"/>
    <n v="44405.32"/>
    <n v="85911.679999999993"/>
    <x v="2145"/>
    <n v="78"/>
    <n v="62.05"/>
  </r>
  <r>
    <s v="M1146"/>
    <x v="3"/>
    <x v="3"/>
    <n v="7"/>
    <n v="493256"/>
    <n v="316654"/>
    <n v="64.2"/>
    <d v="2014-01-21T00:00:00"/>
    <x v="3"/>
    <x v="6"/>
    <x v="3"/>
    <s v="Laptop"/>
    <x v="2"/>
    <x v="2144"/>
    <n v="82841.84"/>
    <n v="233812.16"/>
    <x v="2146"/>
    <n v="74"/>
    <n v="92.04"/>
  </r>
  <r>
    <s v="M1147"/>
    <x v="1"/>
    <x v="1"/>
    <n v="10"/>
    <n v="434643"/>
    <n v="492266"/>
    <n v="113.26"/>
    <d v="2014-01-21T00:00:00"/>
    <x v="3"/>
    <x v="6"/>
    <x v="3"/>
    <s v="Wheat"/>
    <x v="4"/>
    <x v="2145"/>
    <n v="123276.95"/>
    <n v="368989.05"/>
    <x v="2147"/>
    <n v="59"/>
    <n v="82.32"/>
  </r>
  <r>
    <s v="M1148"/>
    <x v="3"/>
    <x v="3"/>
    <n v="9"/>
    <n v="492657"/>
    <n v="409272"/>
    <n v="83.07"/>
    <d v="2014-03-24T00:00:00"/>
    <x v="3"/>
    <x v="10"/>
    <x v="4"/>
    <s v="Headphones"/>
    <x v="2"/>
    <x v="2146"/>
    <n v="115715.05"/>
    <n v="293556.95"/>
    <x v="2148"/>
    <n v="94"/>
    <n v="66.31"/>
  </r>
  <r>
    <s v="M1149"/>
    <x v="2"/>
    <x v="2"/>
    <n v="14"/>
    <n v="328651"/>
    <n v="376311"/>
    <n v="114.5"/>
    <d v="2011-08-01T00:00:00"/>
    <x v="2"/>
    <x v="9"/>
    <x v="4"/>
    <s v="Trousers"/>
    <x v="0"/>
    <x v="2147"/>
    <n v="179676.79"/>
    <n v="196634.21"/>
    <x v="2149"/>
    <n v="49"/>
    <n v="84.16"/>
  </r>
  <r>
    <s v="M1150"/>
    <x v="0"/>
    <x v="0"/>
    <n v="7"/>
    <n v="185508"/>
    <n v="172935"/>
    <n v="93.22"/>
    <d v="2012-06-07T00:00:00"/>
    <x v="1"/>
    <x v="1"/>
    <x v="1"/>
    <s v="Table"/>
    <x v="1"/>
    <x v="2148"/>
    <n v="45179.040000000001"/>
    <n v="127755.96"/>
    <x v="2150"/>
    <n v="72"/>
    <n v="92.82"/>
  </r>
  <r>
    <s v="M1151"/>
    <x v="0"/>
    <x v="0"/>
    <n v="4"/>
    <n v="346970"/>
    <n v="399636"/>
    <n v="115.18"/>
    <d v="2011-11-12T00:00:00"/>
    <x v="2"/>
    <x v="0"/>
    <x v="0"/>
    <s v="Stapler"/>
    <x v="3"/>
    <x v="2149"/>
    <n v="181423.84"/>
    <n v="218212.16"/>
    <x v="2151"/>
    <n v="85"/>
    <n v="81.33"/>
  </r>
  <r>
    <s v="M1152"/>
    <x v="3"/>
    <x v="3"/>
    <n v="12"/>
    <n v="462101"/>
    <n v="507269"/>
    <n v="109.77"/>
    <d v="2011-11-12T00:00:00"/>
    <x v="2"/>
    <x v="0"/>
    <x v="0"/>
    <s v="Mobile"/>
    <x v="2"/>
    <x v="2150"/>
    <n v="175461.21"/>
    <n v="331807.78999999998"/>
    <x v="2152"/>
    <n v="80"/>
    <n v="60.7"/>
  </r>
  <r>
    <s v="M1153"/>
    <x v="2"/>
    <x v="2"/>
    <n v="9"/>
    <n v="321379"/>
    <n v="268121"/>
    <n v="83.43"/>
    <d v="2013-12-30T00:00:00"/>
    <x v="0"/>
    <x v="4"/>
    <x v="4"/>
    <s v="Mobile"/>
    <x v="2"/>
    <x v="2151"/>
    <n v="77253.94"/>
    <n v="190867.06"/>
    <x v="2153"/>
    <n v="54"/>
    <n v="92.77"/>
  </r>
  <r>
    <s v="M1154"/>
    <x v="2"/>
    <x v="2"/>
    <n v="11"/>
    <n v="276507"/>
    <n v="188949"/>
    <n v="68.33"/>
    <d v="2012-07-06T00:00:00"/>
    <x v="1"/>
    <x v="7"/>
    <x v="5"/>
    <s v="Stapler"/>
    <x v="3"/>
    <x v="2152"/>
    <n v="83786.48"/>
    <n v="105162.52"/>
    <x v="2154"/>
    <n v="51"/>
    <n v="82.11"/>
  </r>
  <r>
    <s v="M1155"/>
    <x v="3"/>
    <x v="3"/>
    <n v="15"/>
    <n v="194088"/>
    <n v="167862"/>
    <n v="86.49"/>
    <d v="2014-10-13T00:00:00"/>
    <x v="3"/>
    <x v="2"/>
    <x v="4"/>
    <s v="Trousers"/>
    <x v="0"/>
    <x v="2153"/>
    <n v="56242.16"/>
    <n v="111619.84"/>
    <x v="2155"/>
    <n v="55"/>
    <n v="79.36"/>
  </r>
  <r>
    <s v="M1156"/>
    <x v="2"/>
    <x v="2"/>
    <n v="9"/>
    <n v="422932"/>
    <n v="301075"/>
    <n v="71.19"/>
    <d v="2014-10-13T00:00:00"/>
    <x v="3"/>
    <x v="2"/>
    <x v="4"/>
    <s v="Pen"/>
    <x v="3"/>
    <x v="2154"/>
    <n v="145150.54999999999"/>
    <n v="155924.45000000001"/>
    <x v="2156"/>
    <n v="99"/>
    <n v="75.13"/>
  </r>
  <r>
    <s v="M1157"/>
    <x v="1"/>
    <x v="1"/>
    <n v="15"/>
    <n v="328667"/>
    <n v="228313"/>
    <n v="69.47"/>
    <d v="2013-05-22T00:00:00"/>
    <x v="0"/>
    <x v="8"/>
    <x v="2"/>
    <s v="Trousers"/>
    <x v="0"/>
    <x v="2155"/>
    <n v="56358.85"/>
    <n v="171954.15"/>
    <x v="2157"/>
    <n v="36"/>
    <n v="90.87"/>
  </r>
  <r>
    <s v="M1158"/>
    <x v="1"/>
    <x v="1"/>
    <n v="13"/>
    <n v="206874"/>
    <n v="159664"/>
    <n v="77.180000000000007"/>
    <d v="2014-11-10T00:00:00"/>
    <x v="3"/>
    <x v="0"/>
    <x v="4"/>
    <s v="Sugar"/>
    <x v="4"/>
    <x v="2156"/>
    <n v="36716.57"/>
    <n v="122947.43"/>
    <x v="2158"/>
    <n v="53"/>
    <n v="82.22"/>
  </r>
  <r>
    <s v="M1159"/>
    <x v="1"/>
    <x v="1"/>
    <n v="5"/>
    <n v="308482"/>
    <n v="273483"/>
    <n v="88.65"/>
    <d v="2014-11-10T00:00:00"/>
    <x v="3"/>
    <x v="0"/>
    <x v="4"/>
    <s v="Mobile"/>
    <x v="2"/>
    <x v="2157"/>
    <n v="101129.63"/>
    <n v="172353.37"/>
    <x v="2159"/>
    <n v="23"/>
    <n v="60.03"/>
  </r>
  <r>
    <s v="M1160"/>
    <x v="0"/>
    <x v="0"/>
    <n v="6"/>
    <n v="181292"/>
    <n v="177654"/>
    <n v="97.99"/>
    <d v="2013-04-19T00:00:00"/>
    <x v="0"/>
    <x v="3"/>
    <x v="5"/>
    <s v="Notebook"/>
    <x v="3"/>
    <x v="2158"/>
    <n v="78107.8"/>
    <n v="99546.2"/>
    <x v="2160"/>
    <n v="87"/>
    <n v="65.33"/>
  </r>
  <r>
    <s v="M1161"/>
    <x v="2"/>
    <x v="2"/>
    <n v="8"/>
    <n v="197955"/>
    <n v="219848"/>
    <n v="111.06"/>
    <d v="2013-04-19T00:00:00"/>
    <x v="0"/>
    <x v="3"/>
    <x v="5"/>
    <s v="Pen"/>
    <x v="3"/>
    <x v="2159"/>
    <n v="75076.66"/>
    <n v="144771.34"/>
    <x v="2161"/>
    <n v="99"/>
    <n v="60.69"/>
  </r>
  <r>
    <s v="M1162"/>
    <x v="1"/>
    <x v="1"/>
    <n v="10"/>
    <n v="302187"/>
    <n v="175989"/>
    <n v="58.24"/>
    <d v="2014-12-26T00:00:00"/>
    <x v="3"/>
    <x v="4"/>
    <x v="5"/>
    <s v="Headphones"/>
    <x v="2"/>
    <x v="2160"/>
    <n v="48105.66"/>
    <n v="127883.34"/>
    <x v="2162"/>
    <n v="84"/>
    <n v="65.849999999999994"/>
  </r>
  <r>
    <s v="M1163"/>
    <x v="0"/>
    <x v="0"/>
    <n v="13"/>
    <n v="239670"/>
    <n v="184679"/>
    <n v="77.06"/>
    <d v="2014-12-26T00:00:00"/>
    <x v="3"/>
    <x v="4"/>
    <x v="5"/>
    <s v="Mobile"/>
    <x v="2"/>
    <x v="2161"/>
    <n v="66461.05"/>
    <n v="118217.95"/>
    <x v="2163"/>
    <n v="62"/>
    <n v="64.09"/>
  </r>
  <r>
    <s v="M1164"/>
    <x v="0"/>
    <x v="0"/>
    <n v="8"/>
    <n v="411123"/>
    <n v="425237"/>
    <n v="103.43"/>
    <d v="2014-12-26T00:00:00"/>
    <x v="3"/>
    <x v="4"/>
    <x v="5"/>
    <s v="Notebook"/>
    <x v="3"/>
    <x v="2162"/>
    <n v="143600.26999999999"/>
    <n v="281636.73"/>
    <x v="2164"/>
    <n v="94"/>
    <n v="77.41"/>
  </r>
  <r>
    <s v="M1165"/>
    <x v="0"/>
    <x v="0"/>
    <n v="14"/>
    <n v="483718"/>
    <n v="320856"/>
    <n v="66.33"/>
    <d v="2014-12-26T00:00:00"/>
    <x v="3"/>
    <x v="4"/>
    <x v="5"/>
    <s v="Sugar"/>
    <x v="4"/>
    <x v="2163"/>
    <n v="124943.95"/>
    <n v="195912.05"/>
    <x v="2165"/>
    <n v="61"/>
    <n v="78.69"/>
  </r>
  <r>
    <s v="M1166"/>
    <x v="2"/>
    <x v="2"/>
    <n v="12"/>
    <n v="285546"/>
    <n v="293439"/>
    <n v="102.76"/>
    <d v="2013-06-12T00:00:00"/>
    <x v="0"/>
    <x v="1"/>
    <x v="2"/>
    <s v="Mobile"/>
    <x v="2"/>
    <x v="2164"/>
    <n v="118226.03"/>
    <n v="175212.97"/>
    <x v="2166"/>
    <n v="88"/>
    <n v="77.75"/>
  </r>
  <r>
    <s v="M1167"/>
    <x v="2"/>
    <x v="2"/>
    <n v="8"/>
    <n v="270996"/>
    <n v="194091"/>
    <n v="71.62"/>
    <d v="2013-06-12T00:00:00"/>
    <x v="0"/>
    <x v="1"/>
    <x v="2"/>
    <s v="Marker"/>
    <x v="3"/>
    <x v="2165"/>
    <n v="57965.52"/>
    <n v="136125.48000000001"/>
    <x v="2167"/>
    <n v="11"/>
    <n v="86.74"/>
  </r>
  <r>
    <s v="M1168"/>
    <x v="3"/>
    <x v="3"/>
    <n v="5"/>
    <n v="403736"/>
    <n v="213651"/>
    <n v="52.92"/>
    <d v="2013-06-12T00:00:00"/>
    <x v="0"/>
    <x v="1"/>
    <x v="2"/>
    <s v="Oil"/>
    <x v="4"/>
    <x v="2166"/>
    <n v="66612.009999999995"/>
    <n v="147038.99"/>
    <x v="2168"/>
    <n v="89"/>
    <n v="74.42"/>
  </r>
  <r>
    <s v="M1169"/>
    <x v="3"/>
    <x v="3"/>
    <n v="4"/>
    <n v="329571"/>
    <n v="315280"/>
    <n v="95.66"/>
    <d v="2014-05-14T00:00:00"/>
    <x v="3"/>
    <x v="8"/>
    <x v="2"/>
    <s v="Stapler"/>
    <x v="3"/>
    <x v="2167"/>
    <n v="111820.56"/>
    <n v="203459.44"/>
    <x v="2169"/>
    <n v="80"/>
    <n v="87.36"/>
  </r>
  <r>
    <s v="M1170"/>
    <x v="1"/>
    <x v="1"/>
    <n v="7"/>
    <n v="459662"/>
    <n v="490942"/>
    <n v="106.81"/>
    <d v="2014-12-29T00:00:00"/>
    <x v="3"/>
    <x v="4"/>
    <x v="4"/>
    <s v="Sofa"/>
    <x v="1"/>
    <x v="2168"/>
    <n v="144496.42000000001"/>
    <n v="346445.58"/>
    <x v="2170"/>
    <n v="46"/>
    <n v="74.2"/>
  </r>
  <r>
    <s v="M1171"/>
    <x v="0"/>
    <x v="0"/>
    <n v="11"/>
    <n v="201471"/>
    <n v="232873"/>
    <n v="115.59"/>
    <d v="2011-03-25T00:00:00"/>
    <x v="2"/>
    <x v="10"/>
    <x v="5"/>
    <s v="Chair"/>
    <x v="1"/>
    <x v="2169"/>
    <n v="87726.51"/>
    <n v="145146.49"/>
    <x v="2171"/>
    <n v="68"/>
    <n v="78.16"/>
  </r>
  <r>
    <s v="M1172"/>
    <x v="3"/>
    <x v="3"/>
    <n v="6"/>
    <n v="309016"/>
    <n v="346679"/>
    <n v="112.19"/>
    <d v="2014-05-29T00:00:00"/>
    <x v="3"/>
    <x v="8"/>
    <x v="1"/>
    <s v="Pen"/>
    <x v="3"/>
    <x v="2170"/>
    <n v="69622.69"/>
    <n v="277056.31"/>
    <x v="2172"/>
    <n v="84"/>
    <n v="78.680000000000007"/>
  </r>
  <r>
    <s v="M1173"/>
    <x v="3"/>
    <x v="3"/>
    <n v="7"/>
    <n v="265694"/>
    <n v="135436"/>
    <n v="50.97"/>
    <d v="2012-11-14T00:00:00"/>
    <x v="1"/>
    <x v="0"/>
    <x v="2"/>
    <s v="Notebook"/>
    <x v="3"/>
    <x v="2171"/>
    <n v="40784.6"/>
    <n v="94651.4"/>
    <x v="2173"/>
    <n v="60"/>
    <n v="90.65"/>
  </r>
  <r>
    <s v="M1174"/>
    <x v="3"/>
    <x v="3"/>
    <n v="5"/>
    <n v="162006"/>
    <n v="190539"/>
    <n v="117.61"/>
    <d v="2012-11-14T00:00:00"/>
    <x v="1"/>
    <x v="0"/>
    <x v="2"/>
    <s v="Mobile"/>
    <x v="2"/>
    <x v="2172"/>
    <n v="72492.19"/>
    <n v="118046.81"/>
    <x v="2174"/>
    <n v="15"/>
    <n v="73.88"/>
  </r>
  <r>
    <s v="M1175"/>
    <x v="3"/>
    <x v="3"/>
    <n v="11"/>
    <n v="415531"/>
    <n v="239854"/>
    <n v="57.72"/>
    <d v="2014-07-04T00:00:00"/>
    <x v="3"/>
    <x v="7"/>
    <x v="5"/>
    <s v="Mobile"/>
    <x v="2"/>
    <x v="2173"/>
    <n v="100458.56"/>
    <n v="139395.44"/>
    <x v="2175"/>
    <n v="55"/>
    <n v="78.2"/>
  </r>
  <r>
    <s v="M1176"/>
    <x v="2"/>
    <x v="2"/>
    <n v="3"/>
    <n v="391651"/>
    <n v="295415"/>
    <n v="75.430000000000007"/>
    <d v="2011-11-18T00:00:00"/>
    <x v="2"/>
    <x v="0"/>
    <x v="5"/>
    <s v="Tablet"/>
    <x v="2"/>
    <x v="2174"/>
    <n v="104949.05"/>
    <n v="190465.95"/>
    <x v="2176"/>
    <n v="79"/>
    <n v="79.290000000000006"/>
  </r>
  <r>
    <s v="M1177"/>
    <x v="1"/>
    <x v="1"/>
    <n v="7"/>
    <n v="489814"/>
    <n v="300474"/>
    <n v="61.34"/>
    <d v="2011-11-18T00:00:00"/>
    <x v="2"/>
    <x v="0"/>
    <x v="5"/>
    <s v="Marker"/>
    <x v="3"/>
    <x v="2175"/>
    <n v="112738.38"/>
    <n v="187735.62"/>
    <x v="2177"/>
    <n v="11"/>
    <n v="65.23"/>
  </r>
  <r>
    <s v="M1178"/>
    <x v="1"/>
    <x v="1"/>
    <n v="15"/>
    <n v="294279"/>
    <n v="150474"/>
    <n v="51.13"/>
    <d v="2014-07-18T00:00:00"/>
    <x v="3"/>
    <x v="7"/>
    <x v="5"/>
    <s v="Laptop"/>
    <x v="2"/>
    <x v="2176"/>
    <n v="65628.3"/>
    <n v="84845.7"/>
    <x v="2178"/>
    <n v="59"/>
    <n v="86.59"/>
  </r>
  <r>
    <s v="M1179"/>
    <x v="1"/>
    <x v="1"/>
    <n v="4"/>
    <n v="410469"/>
    <n v="391823"/>
    <n v="95.46"/>
    <d v="2013-05-23T00:00:00"/>
    <x v="0"/>
    <x v="8"/>
    <x v="1"/>
    <s v="Shirt"/>
    <x v="0"/>
    <x v="2177"/>
    <n v="88807.41"/>
    <n v="303015.59000000003"/>
    <x v="2179"/>
    <n v="59"/>
    <n v="70.25"/>
  </r>
  <r>
    <s v="M1180"/>
    <x v="3"/>
    <x v="3"/>
    <n v="15"/>
    <n v="396397"/>
    <n v="298642"/>
    <n v="75.34"/>
    <d v="2013-05-23T00:00:00"/>
    <x v="0"/>
    <x v="8"/>
    <x v="1"/>
    <s v="Oil"/>
    <x v="4"/>
    <x v="2178"/>
    <n v="110617.61"/>
    <n v="188024.39"/>
    <x v="2180"/>
    <n v="74"/>
    <n v="86.64"/>
  </r>
  <r>
    <s v="M1181"/>
    <x v="0"/>
    <x v="0"/>
    <n v="13"/>
    <n v="162031"/>
    <n v="150590"/>
    <n v="92.94"/>
    <d v="2013-05-23T00:00:00"/>
    <x v="0"/>
    <x v="8"/>
    <x v="1"/>
    <s v="Wheat"/>
    <x v="4"/>
    <x v="2179"/>
    <n v="56571.6"/>
    <n v="94018.4"/>
    <x v="2181"/>
    <n v="14"/>
    <n v="61.09"/>
  </r>
  <r>
    <s v="M1182"/>
    <x v="2"/>
    <x v="2"/>
    <n v="9"/>
    <n v="295224"/>
    <n v="327949"/>
    <n v="111.08"/>
    <d v="2013-05-23T00:00:00"/>
    <x v="0"/>
    <x v="8"/>
    <x v="1"/>
    <s v="Laptop"/>
    <x v="2"/>
    <x v="2180"/>
    <n v="141254.9"/>
    <n v="186694.1"/>
    <x v="2182"/>
    <n v="48"/>
    <n v="93.24"/>
  </r>
  <r>
    <s v="M1183"/>
    <x v="3"/>
    <x v="3"/>
    <n v="5"/>
    <n v="415334"/>
    <n v="230350"/>
    <n v="55.46"/>
    <d v="2013-05-23T00:00:00"/>
    <x v="0"/>
    <x v="8"/>
    <x v="1"/>
    <s v="Sugar"/>
    <x v="4"/>
    <x v="2181"/>
    <n v="96222.35"/>
    <n v="134127.65"/>
    <x v="2183"/>
    <n v="64"/>
    <n v="79.55"/>
  </r>
  <r>
    <s v="M1184"/>
    <x v="1"/>
    <x v="1"/>
    <n v="8"/>
    <n v="186420"/>
    <n v="132647"/>
    <n v="71.150000000000006"/>
    <d v="2013-05-23T00:00:00"/>
    <x v="0"/>
    <x v="8"/>
    <x v="1"/>
    <s v="Headphones"/>
    <x v="2"/>
    <x v="2182"/>
    <n v="60682.15"/>
    <n v="71964.850000000006"/>
    <x v="2184"/>
    <n v="24"/>
    <n v="71.33"/>
  </r>
  <r>
    <s v="M1185"/>
    <x v="3"/>
    <x v="3"/>
    <n v="12"/>
    <n v="413186"/>
    <n v="435281"/>
    <n v="105.35"/>
    <d v="2012-09-25T00:00:00"/>
    <x v="1"/>
    <x v="5"/>
    <x v="3"/>
    <s v="Wheat"/>
    <x v="4"/>
    <x v="2183"/>
    <n v="176450.77"/>
    <n v="258830.23"/>
    <x v="2185"/>
    <n v="32"/>
    <n v="66.45"/>
  </r>
  <r>
    <s v="M1186"/>
    <x v="2"/>
    <x v="2"/>
    <n v="4"/>
    <n v="419285"/>
    <n v="213791"/>
    <n v="50.99"/>
    <d v="2013-11-01T00:00:00"/>
    <x v="0"/>
    <x v="0"/>
    <x v="5"/>
    <s v="Table"/>
    <x v="1"/>
    <x v="2184"/>
    <n v="93076.81"/>
    <n v="120714.19"/>
    <x v="2186"/>
    <n v="94"/>
    <n v="70.319999999999993"/>
  </r>
  <r>
    <s v="M1187"/>
    <x v="0"/>
    <x v="0"/>
    <n v="7"/>
    <n v="361569"/>
    <n v="261341"/>
    <n v="72.28"/>
    <d v="2012-09-14T00:00:00"/>
    <x v="1"/>
    <x v="5"/>
    <x v="5"/>
    <s v="Sugar"/>
    <x v="4"/>
    <x v="2185"/>
    <n v="106869.6"/>
    <n v="154471.4"/>
    <x v="2187"/>
    <n v="51"/>
    <n v="73.03"/>
  </r>
  <r>
    <s v="M1188"/>
    <x v="2"/>
    <x v="2"/>
    <n v="12"/>
    <n v="329152"/>
    <n v="250102"/>
    <n v="75.98"/>
    <d v="2013-11-06T00:00:00"/>
    <x v="0"/>
    <x v="0"/>
    <x v="2"/>
    <s v="Shirt"/>
    <x v="0"/>
    <x v="2186"/>
    <n v="61417.31"/>
    <n v="188684.69"/>
    <x v="2188"/>
    <n v="78"/>
    <n v="67.88"/>
  </r>
  <r>
    <s v="M1189"/>
    <x v="0"/>
    <x v="0"/>
    <n v="10"/>
    <n v="142905"/>
    <n v="89432"/>
    <n v="62.58"/>
    <d v="2014-03-18T00:00:00"/>
    <x v="3"/>
    <x v="10"/>
    <x v="3"/>
    <s v="Sofa"/>
    <x v="1"/>
    <x v="2187"/>
    <n v="25166.5"/>
    <n v="64265.5"/>
    <x v="2189"/>
    <n v="31"/>
    <n v="84.55"/>
  </r>
  <r>
    <s v="M1190"/>
    <x v="0"/>
    <x v="0"/>
    <n v="3"/>
    <n v="488509"/>
    <n v="374873"/>
    <n v="76.739999999999995"/>
    <d v="2014-03-18T00:00:00"/>
    <x v="3"/>
    <x v="10"/>
    <x v="3"/>
    <s v="Wheat"/>
    <x v="4"/>
    <x v="2188"/>
    <n v="113390.23"/>
    <n v="261482.77"/>
    <x v="2190"/>
    <n v="18"/>
    <n v="92.53"/>
  </r>
  <r>
    <s v="M1191"/>
    <x v="1"/>
    <x v="1"/>
    <n v="6"/>
    <n v="435592"/>
    <n v="292866"/>
    <n v="67.23"/>
    <d v="2014-03-18T00:00:00"/>
    <x v="3"/>
    <x v="10"/>
    <x v="3"/>
    <s v="Sugar"/>
    <x v="4"/>
    <x v="2189"/>
    <n v="132634.35999999999"/>
    <n v="160231.64000000001"/>
    <x v="2191"/>
    <n v="78"/>
    <n v="82.49"/>
  </r>
  <r>
    <s v="M1192"/>
    <x v="2"/>
    <x v="2"/>
    <n v="12"/>
    <n v="281668"/>
    <n v="286503"/>
    <n v="101.72"/>
    <d v="2014-03-18T00:00:00"/>
    <x v="3"/>
    <x v="10"/>
    <x v="3"/>
    <s v="Sofa"/>
    <x v="1"/>
    <x v="2190"/>
    <n v="95622.34"/>
    <n v="190880.66"/>
    <x v="2192"/>
    <n v="84"/>
    <n v="83.4"/>
  </r>
  <r>
    <s v="M1193"/>
    <x v="2"/>
    <x v="2"/>
    <n v="13"/>
    <n v="281548"/>
    <n v="177459"/>
    <n v="63.03"/>
    <d v="2014-03-18T00:00:00"/>
    <x v="3"/>
    <x v="10"/>
    <x v="3"/>
    <s v="Chair"/>
    <x v="1"/>
    <x v="2191"/>
    <n v="67110.720000000001"/>
    <n v="110348.28"/>
    <x v="2193"/>
    <n v="51"/>
    <n v="77.12"/>
  </r>
  <r>
    <s v="M1194"/>
    <x v="0"/>
    <x v="0"/>
    <n v="10"/>
    <n v="134896"/>
    <n v="74622"/>
    <n v="55.32"/>
    <d v="2014-03-18T00:00:00"/>
    <x v="3"/>
    <x v="10"/>
    <x v="3"/>
    <s v="Chair"/>
    <x v="1"/>
    <x v="2192"/>
    <n v="25466.41"/>
    <n v="49155.59"/>
    <x v="2194"/>
    <n v="56"/>
    <n v="70.8"/>
  </r>
  <r>
    <s v="M1195"/>
    <x v="0"/>
    <x v="0"/>
    <n v="7"/>
    <n v="335005"/>
    <n v="286543"/>
    <n v="85.53"/>
    <d v="2014-03-18T00:00:00"/>
    <x v="3"/>
    <x v="10"/>
    <x v="3"/>
    <s v="Sofa"/>
    <x v="1"/>
    <x v="2193"/>
    <n v="102730.03"/>
    <n v="183812.97"/>
    <x v="2195"/>
    <n v="91"/>
    <n v="67.52"/>
  </r>
  <r>
    <s v="M1196"/>
    <x v="2"/>
    <x v="2"/>
    <n v="7"/>
    <n v="329827"/>
    <n v="393986"/>
    <n v="119.45"/>
    <d v="2014-03-18T00:00:00"/>
    <x v="3"/>
    <x v="10"/>
    <x v="3"/>
    <s v="Marker"/>
    <x v="3"/>
    <x v="2194"/>
    <n v="183739.12"/>
    <n v="210246.88"/>
    <x v="2196"/>
    <n v="69"/>
    <n v="64.17"/>
  </r>
  <r>
    <s v="M1197"/>
    <x v="3"/>
    <x v="3"/>
    <n v="14"/>
    <n v="399408"/>
    <n v="440594"/>
    <n v="110.31"/>
    <d v="2014-03-18T00:00:00"/>
    <x v="3"/>
    <x v="10"/>
    <x v="3"/>
    <s v="Jacket"/>
    <x v="0"/>
    <x v="2195"/>
    <n v="182046.62"/>
    <n v="258547.38"/>
    <x v="2197"/>
    <n v="36"/>
    <n v="61.28"/>
  </r>
  <r>
    <s v="M1198"/>
    <x v="2"/>
    <x v="2"/>
    <n v="10"/>
    <n v="367672"/>
    <n v="323903"/>
    <n v="88.1"/>
    <d v="2014-08-16T00:00:00"/>
    <x v="3"/>
    <x v="9"/>
    <x v="0"/>
    <s v="Mobile"/>
    <x v="2"/>
    <x v="2196"/>
    <n v="142980.26999999999"/>
    <n v="180922.73"/>
    <x v="2198"/>
    <n v="63"/>
    <n v="62.91"/>
  </r>
  <r>
    <s v="M1199"/>
    <x v="0"/>
    <x v="0"/>
    <n v="14"/>
    <n v="205402"/>
    <n v="165522"/>
    <n v="80.58"/>
    <d v="2012-07-11T00:00:00"/>
    <x v="1"/>
    <x v="7"/>
    <x v="2"/>
    <s v="Notebook"/>
    <x v="3"/>
    <x v="2197"/>
    <n v="61551.47"/>
    <n v="103970.53"/>
    <x v="2199"/>
    <n v="70"/>
    <n v="77.709999999999994"/>
  </r>
  <r>
    <s v="M1000"/>
    <x v="2"/>
    <x v="2"/>
    <n v="15"/>
    <n v="391932"/>
    <n v="231783"/>
    <n v="59.14"/>
    <d v="2012-07-11T00:00:00"/>
    <x v="1"/>
    <x v="7"/>
    <x v="2"/>
    <s v="Table"/>
    <x v="1"/>
    <x v="2198"/>
    <n v="82520.38"/>
    <n v="149262.62"/>
    <x v="2200"/>
    <n v="11"/>
    <n v="69.98"/>
  </r>
  <r>
    <s v="M1001"/>
    <x v="1"/>
    <x v="1"/>
    <n v="5"/>
    <n v="265659"/>
    <n v="312206"/>
    <n v="117.52"/>
    <d v="2014-12-04T00:00:00"/>
    <x v="3"/>
    <x v="4"/>
    <x v="1"/>
    <s v="Tablet"/>
    <x v="2"/>
    <x v="2199"/>
    <n v="139099.70000000001"/>
    <n v="173106.3"/>
    <x v="2201"/>
    <n v="49"/>
    <n v="74.3"/>
  </r>
  <r>
    <s v="M1002"/>
    <x v="2"/>
    <x v="2"/>
    <n v="8"/>
    <n v="482173"/>
    <n v="359798"/>
    <n v="74.62"/>
    <d v="2014-12-04T00:00:00"/>
    <x v="3"/>
    <x v="4"/>
    <x v="1"/>
    <s v="Rice"/>
    <x v="4"/>
    <x v="2200"/>
    <n v="168940.22"/>
    <n v="190857.78"/>
    <x v="2202"/>
    <n v="23"/>
    <n v="72.47"/>
  </r>
  <r>
    <s v="M1003"/>
    <x v="1"/>
    <x v="1"/>
    <n v="6"/>
    <n v="253373"/>
    <n v="199880"/>
    <n v="78.89"/>
    <d v="2014-12-04T00:00:00"/>
    <x v="3"/>
    <x v="4"/>
    <x v="1"/>
    <s v="Sugar"/>
    <x v="4"/>
    <x v="2201"/>
    <n v="94685.81"/>
    <n v="105194.19"/>
    <x v="2203"/>
    <n v="58"/>
    <n v="92.67"/>
  </r>
  <r>
    <s v="M1004"/>
    <x v="1"/>
    <x v="1"/>
    <n v="12"/>
    <n v="134238"/>
    <n v="107802"/>
    <n v="80.31"/>
    <d v="2014-12-04T00:00:00"/>
    <x v="3"/>
    <x v="4"/>
    <x v="1"/>
    <s v="Trousers"/>
    <x v="0"/>
    <x v="2202"/>
    <n v="27587.63"/>
    <n v="80214.37"/>
    <x v="2204"/>
    <n v="87"/>
    <n v="80.150000000000006"/>
  </r>
  <r>
    <s v="M1005"/>
    <x v="1"/>
    <x v="1"/>
    <n v="13"/>
    <n v="325449"/>
    <n v="231403"/>
    <n v="71.099999999999994"/>
    <d v="2014-05-05T00:00:00"/>
    <x v="3"/>
    <x v="8"/>
    <x v="4"/>
    <s v="Chair"/>
    <x v="1"/>
    <x v="2203"/>
    <n v="73383.12"/>
    <n v="158019.88"/>
    <x v="2205"/>
    <n v="13"/>
    <n v="84.13"/>
  </r>
  <r>
    <s v="M1006"/>
    <x v="0"/>
    <x v="0"/>
    <n v="3"/>
    <n v="379060"/>
    <n v="367936"/>
    <n v="97.07"/>
    <d v="2014-05-05T00:00:00"/>
    <x v="3"/>
    <x v="8"/>
    <x v="4"/>
    <s v="Wheat"/>
    <x v="4"/>
    <x v="2204"/>
    <n v="120229.77"/>
    <n v="247706.23"/>
    <x v="2206"/>
    <n v="39"/>
    <n v="89.14"/>
  </r>
  <r>
    <s v="M1007"/>
    <x v="3"/>
    <x v="3"/>
    <n v="5"/>
    <n v="149912"/>
    <n v="167266"/>
    <n v="111.58"/>
    <d v="2014-05-05T00:00:00"/>
    <x v="3"/>
    <x v="8"/>
    <x v="4"/>
    <s v="Headphones"/>
    <x v="2"/>
    <x v="2205"/>
    <n v="50335.13"/>
    <n v="116930.87"/>
    <x v="2207"/>
    <n v="46"/>
    <n v="65.959999999999994"/>
  </r>
  <r>
    <s v="M1008"/>
    <x v="3"/>
    <x v="3"/>
    <n v="9"/>
    <n v="245193"/>
    <n v="257495"/>
    <n v="105.02"/>
    <d v="2014-05-05T00:00:00"/>
    <x v="3"/>
    <x v="8"/>
    <x v="4"/>
    <s v="Marker"/>
    <x v="3"/>
    <x v="2206"/>
    <n v="80911.12"/>
    <n v="176583.88"/>
    <x v="2208"/>
    <n v="95"/>
    <n v="81.53"/>
  </r>
  <r>
    <s v="M1009"/>
    <x v="1"/>
    <x v="1"/>
    <n v="12"/>
    <n v="294359"/>
    <n v="262008"/>
    <n v="89.01"/>
    <d v="2013-01-22T00:00:00"/>
    <x v="0"/>
    <x v="6"/>
    <x v="3"/>
    <s v="Jacket"/>
    <x v="0"/>
    <x v="2207"/>
    <n v="66244.639999999999"/>
    <n v="195763.36"/>
    <x v="2209"/>
    <n v="52"/>
    <n v="82.23"/>
  </r>
  <r>
    <s v="M1010"/>
    <x v="3"/>
    <x v="3"/>
    <n v="15"/>
    <n v="372576"/>
    <n v="219427"/>
    <n v="58.89"/>
    <d v="2013-01-22T00:00:00"/>
    <x v="0"/>
    <x v="6"/>
    <x v="3"/>
    <s v="Pen"/>
    <x v="3"/>
    <x v="2208"/>
    <n v="54247.6"/>
    <n v="165179.4"/>
    <x v="2210"/>
    <n v="28"/>
    <n v="62.5"/>
  </r>
  <r>
    <s v="M1011"/>
    <x v="1"/>
    <x v="1"/>
    <n v="14"/>
    <n v="382493"/>
    <n v="230032"/>
    <n v="60.14"/>
    <d v="2013-01-22T00:00:00"/>
    <x v="0"/>
    <x v="6"/>
    <x v="3"/>
    <s v="Jacket"/>
    <x v="0"/>
    <x v="2209"/>
    <n v="78522.600000000006"/>
    <n v="151509.4"/>
    <x v="2211"/>
    <n v="87"/>
    <n v="91.76"/>
  </r>
  <r>
    <s v="M1012"/>
    <x v="1"/>
    <x v="1"/>
    <n v="4"/>
    <n v="342285"/>
    <n v="174913"/>
    <n v="51.1"/>
    <d v="2013-11-04T00:00:00"/>
    <x v="0"/>
    <x v="0"/>
    <x v="4"/>
    <s v="Sofa"/>
    <x v="1"/>
    <x v="2210"/>
    <n v="39395.440000000002"/>
    <n v="135517.56"/>
    <x v="2212"/>
    <n v="52"/>
    <n v="88.38"/>
  </r>
  <r>
    <s v="M1013"/>
    <x v="3"/>
    <x v="3"/>
    <n v="15"/>
    <n v="208061"/>
    <n v="215560"/>
    <n v="103.6"/>
    <d v="2013-11-04T00:00:00"/>
    <x v="0"/>
    <x v="0"/>
    <x v="4"/>
    <s v="Wheat"/>
    <x v="4"/>
    <x v="2211"/>
    <n v="73953.960000000006"/>
    <n v="141606.04"/>
    <x v="2213"/>
    <n v="76"/>
    <n v="63.67"/>
  </r>
  <r>
    <s v="M1014"/>
    <x v="2"/>
    <x v="2"/>
    <n v="14"/>
    <n v="214104"/>
    <n v="114833"/>
    <n v="53.63"/>
    <d v="2013-11-04T00:00:00"/>
    <x v="0"/>
    <x v="0"/>
    <x v="4"/>
    <s v="Jacket"/>
    <x v="0"/>
    <x v="2212"/>
    <n v="31510.67"/>
    <n v="83322.33"/>
    <x v="2214"/>
    <n v="24"/>
    <n v="87.14"/>
  </r>
  <r>
    <s v="M1015"/>
    <x v="2"/>
    <x v="2"/>
    <n v="12"/>
    <n v="357784"/>
    <n v="397596"/>
    <n v="111.13"/>
    <d v="2013-11-04T00:00:00"/>
    <x v="0"/>
    <x v="0"/>
    <x v="4"/>
    <s v="Pen"/>
    <x v="3"/>
    <x v="2213"/>
    <n v="165984.13"/>
    <n v="231611.87"/>
    <x v="2215"/>
    <n v="83"/>
    <n v="60.4"/>
  </r>
  <r>
    <s v="M1016"/>
    <x v="0"/>
    <x v="0"/>
    <n v="14"/>
    <n v="423588"/>
    <n v="299310"/>
    <n v="70.66"/>
    <d v="2014-09-05T00:00:00"/>
    <x v="3"/>
    <x v="5"/>
    <x v="5"/>
    <s v="Headphones"/>
    <x v="2"/>
    <x v="2214"/>
    <n v="107630.95"/>
    <n v="191679.05"/>
    <x v="2216"/>
    <n v="50"/>
    <n v="65.17"/>
  </r>
  <r>
    <s v="M1017"/>
    <x v="1"/>
    <x v="1"/>
    <n v="9"/>
    <n v="406813"/>
    <n v="312314"/>
    <n v="76.77"/>
    <d v="2011-09-13T00:00:00"/>
    <x v="2"/>
    <x v="5"/>
    <x v="3"/>
    <s v="Jacket"/>
    <x v="0"/>
    <x v="2215"/>
    <n v="147777.9"/>
    <n v="164536.1"/>
    <x v="2217"/>
    <n v="50"/>
    <n v="86.06"/>
  </r>
  <r>
    <s v="M1018"/>
    <x v="0"/>
    <x v="0"/>
    <n v="15"/>
    <n v="478489"/>
    <n v="482869"/>
    <n v="100.92"/>
    <d v="2014-06-20T00:00:00"/>
    <x v="3"/>
    <x v="1"/>
    <x v="5"/>
    <s v="Tablet"/>
    <x v="2"/>
    <x v="2216"/>
    <n v="213163.65"/>
    <n v="269705.34999999998"/>
    <x v="2218"/>
    <n v="12"/>
    <n v="86.11"/>
  </r>
  <r>
    <s v="M1019"/>
    <x v="0"/>
    <x v="0"/>
    <n v="4"/>
    <n v="401818"/>
    <n v="327331"/>
    <n v="81.459999999999994"/>
    <d v="2014-06-20T00:00:00"/>
    <x v="3"/>
    <x v="1"/>
    <x v="5"/>
    <s v="Pen"/>
    <x v="3"/>
    <x v="2217"/>
    <n v="162640.76999999999"/>
    <n v="164690.23000000001"/>
    <x v="2219"/>
    <n v="78"/>
    <n v="64.400000000000006"/>
  </r>
  <r>
    <s v="M1020"/>
    <x v="1"/>
    <x v="1"/>
    <n v="7"/>
    <n v="170464"/>
    <n v="169946"/>
    <n v="99.7"/>
    <d v="2014-08-29T00:00:00"/>
    <x v="3"/>
    <x v="9"/>
    <x v="5"/>
    <s v="Sofa"/>
    <x v="1"/>
    <x v="2218"/>
    <n v="78790.570000000007"/>
    <n v="91155.43"/>
    <x v="2220"/>
    <n v="15"/>
    <n v="80.09"/>
  </r>
  <r>
    <s v="M1021"/>
    <x v="3"/>
    <x v="3"/>
    <n v="11"/>
    <n v="152986"/>
    <n v="142328"/>
    <n v="93.03"/>
    <d v="2014-08-29T00:00:00"/>
    <x v="3"/>
    <x v="9"/>
    <x v="5"/>
    <s v="Laptop"/>
    <x v="2"/>
    <x v="2219"/>
    <n v="59062.97"/>
    <n v="83265.03"/>
    <x v="2221"/>
    <n v="27"/>
    <n v="70.48"/>
  </r>
  <r>
    <s v="M1022"/>
    <x v="1"/>
    <x v="1"/>
    <n v="6"/>
    <n v="309956"/>
    <n v="173243"/>
    <n v="55.89"/>
    <d v="2014-08-29T00:00:00"/>
    <x v="3"/>
    <x v="9"/>
    <x v="5"/>
    <s v="Cabinet"/>
    <x v="1"/>
    <x v="2220"/>
    <n v="75933.710000000006"/>
    <n v="97309.29"/>
    <x v="2222"/>
    <n v="27"/>
    <n v="92.03"/>
  </r>
  <r>
    <s v="M1023"/>
    <x v="0"/>
    <x v="0"/>
    <n v="6"/>
    <n v="461867"/>
    <n v="413741"/>
    <n v="89.58"/>
    <d v="2014-08-29T00:00:00"/>
    <x v="3"/>
    <x v="9"/>
    <x v="5"/>
    <s v="Stapler"/>
    <x v="3"/>
    <x v="2221"/>
    <n v="136325.6"/>
    <n v="277415.40000000002"/>
    <x v="2223"/>
    <n v="40"/>
    <n v="87.95"/>
  </r>
  <r>
    <s v="M1024"/>
    <x v="0"/>
    <x v="0"/>
    <n v="14"/>
    <n v="103729"/>
    <n v="95624"/>
    <n v="92.19"/>
    <d v="2012-01-02T00:00:00"/>
    <x v="1"/>
    <x v="6"/>
    <x v="4"/>
    <s v="Marker"/>
    <x v="3"/>
    <x v="2222"/>
    <n v="19829.71"/>
    <n v="75794.289999999994"/>
    <x v="2224"/>
    <n v="65"/>
    <n v="63.16"/>
  </r>
  <r>
    <s v="M1025"/>
    <x v="3"/>
    <x v="3"/>
    <n v="10"/>
    <n v="448997"/>
    <n v="353635"/>
    <n v="78.760000000000005"/>
    <d v="2012-01-02T00:00:00"/>
    <x v="1"/>
    <x v="6"/>
    <x v="4"/>
    <s v="Tablet"/>
    <x v="2"/>
    <x v="2223"/>
    <n v="85497.54"/>
    <n v="268137.46000000002"/>
    <x v="2225"/>
    <n v="40"/>
    <n v="80.47"/>
  </r>
  <r>
    <s v="M1026"/>
    <x v="2"/>
    <x v="2"/>
    <n v="8"/>
    <n v="281779"/>
    <n v="171216"/>
    <n v="60.76"/>
    <d v="2012-01-02T00:00:00"/>
    <x v="1"/>
    <x v="6"/>
    <x v="4"/>
    <s v="Headphones"/>
    <x v="2"/>
    <x v="2224"/>
    <n v="70703.100000000006"/>
    <n v="100512.9"/>
    <x v="2226"/>
    <n v="96"/>
    <n v="81.47"/>
  </r>
  <r>
    <s v="M1027"/>
    <x v="2"/>
    <x v="2"/>
    <n v="11"/>
    <n v="225820"/>
    <n v="236520"/>
    <n v="104.74"/>
    <d v="2012-10-09T00:00:00"/>
    <x v="1"/>
    <x v="2"/>
    <x v="3"/>
    <s v="Wheat"/>
    <x v="4"/>
    <x v="2225"/>
    <n v="85837.67"/>
    <n v="150682.32999999999"/>
    <x v="2227"/>
    <n v="79"/>
    <n v="80.81"/>
  </r>
  <r>
    <s v="M1028"/>
    <x v="1"/>
    <x v="1"/>
    <n v="9"/>
    <n v="102456"/>
    <n v="96200"/>
    <n v="93.89"/>
    <d v="2012-10-09T00:00:00"/>
    <x v="1"/>
    <x v="2"/>
    <x v="3"/>
    <s v="Jacket"/>
    <x v="0"/>
    <x v="2226"/>
    <n v="42989.21"/>
    <n v="53210.79"/>
    <x v="2228"/>
    <n v="42"/>
    <n v="68.97"/>
  </r>
  <r>
    <s v="M1029"/>
    <x v="1"/>
    <x v="1"/>
    <n v="4"/>
    <n v="118330"/>
    <n v="72906"/>
    <n v="61.61"/>
    <d v="2011-12-13T00:00:00"/>
    <x v="2"/>
    <x v="4"/>
    <x v="3"/>
    <s v="Stapler"/>
    <x v="3"/>
    <x v="2227"/>
    <n v="15480.14"/>
    <n v="57425.86"/>
    <x v="2229"/>
    <n v="36"/>
    <n v="71.72"/>
  </r>
  <r>
    <s v="M1030"/>
    <x v="3"/>
    <x v="3"/>
    <n v="9"/>
    <n v="239251"/>
    <n v="130858"/>
    <n v="54.69"/>
    <d v="2011-11-19T00:00:00"/>
    <x v="2"/>
    <x v="0"/>
    <x v="0"/>
    <s v="Chair"/>
    <x v="1"/>
    <x v="2228"/>
    <n v="63957.89"/>
    <n v="66900.11"/>
    <x v="2230"/>
    <n v="79"/>
    <n v="60.04"/>
  </r>
  <r>
    <s v="M1031"/>
    <x v="1"/>
    <x v="1"/>
    <n v="6"/>
    <n v="104337"/>
    <n v="86778"/>
    <n v="83.17"/>
    <d v="2013-09-11T00:00:00"/>
    <x v="0"/>
    <x v="5"/>
    <x v="2"/>
    <s v="Dress"/>
    <x v="0"/>
    <x v="2229"/>
    <n v="32462.82"/>
    <n v="54315.18"/>
    <x v="2231"/>
    <n v="75"/>
    <n v="90.53"/>
  </r>
  <r>
    <s v="M1032"/>
    <x v="3"/>
    <x v="3"/>
    <n v="13"/>
    <n v="235876"/>
    <n v="188871"/>
    <n v="80.069999999999993"/>
    <d v="2013-09-11T00:00:00"/>
    <x v="0"/>
    <x v="5"/>
    <x v="2"/>
    <s v="Rice"/>
    <x v="4"/>
    <x v="2230"/>
    <n v="64469.120000000003"/>
    <n v="124401.88"/>
    <x v="2232"/>
    <n v="85"/>
    <n v="71.09"/>
  </r>
  <r>
    <s v="M1033"/>
    <x v="2"/>
    <x v="2"/>
    <n v="3"/>
    <n v="401646"/>
    <n v="416704"/>
    <n v="103.75"/>
    <d v="2011-06-16T00:00:00"/>
    <x v="2"/>
    <x v="1"/>
    <x v="1"/>
    <s v="Pen"/>
    <x v="3"/>
    <x v="2231"/>
    <n v="156048.68"/>
    <n v="260655.32"/>
    <x v="2233"/>
    <n v="98"/>
    <n v="86.47"/>
  </r>
  <r>
    <s v="M1034"/>
    <x v="0"/>
    <x v="0"/>
    <n v="12"/>
    <n v="191069"/>
    <n v="140919"/>
    <n v="73.75"/>
    <d v="2012-09-26T00:00:00"/>
    <x v="1"/>
    <x v="5"/>
    <x v="2"/>
    <s v="Marker"/>
    <x v="3"/>
    <x v="2232"/>
    <n v="30784.41"/>
    <n v="110134.59"/>
    <x v="2234"/>
    <n v="44"/>
    <n v="90.49"/>
  </r>
  <r>
    <s v="M1035"/>
    <x v="3"/>
    <x v="3"/>
    <n v="4"/>
    <n v="470625"/>
    <n v="359636"/>
    <n v="76.42"/>
    <d v="2012-09-26T00:00:00"/>
    <x v="1"/>
    <x v="5"/>
    <x v="2"/>
    <s v="Cabinet"/>
    <x v="1"/>
    <x v="2233"/>
    <n v="165168.07"/>
    <n v="194467.93"/>
    <x v="2235"/>
    <n v="68"/>
    <n v="69.31"/>
  </r>
  <r>
    <s v="M1036"/>
    <x v="2"/>
    <x v="2"/>
    <n v="3"/>
    <n v="436489"/>
    <n v="440971"/>
    <n v="101.03"/>
    <d v="2013-05-20T00:00:00"/>
    <x v="0"/>
    <x v="8"/>
    <x v="4"/>
    <s v="Pen"/>
    <x v="3"/>
    <x v="2234"/>
    <n v="116129.34"/>
    <n v="324841.65999999997"/>
    <x v="2236"/>
    <n v="44"/>
    <n v="87.15"/>
  </r>
  <r>
    <s v="M1037"/>
    <x v="0"/>
    <x v="0"/>
    <n v="6"/>
    <n v="259942"/>
    <n v="184566"/>
    <n v="71"/>
    <d v="2014-06-23T00:00:00"/>
    <x v="3"/>
    <x v="1"/>
    <x v="4"/>
    <s v="Pen"/>
    <x v="3"/>
    <x v="2235"/>
    <n v="64196.27"/>
    <n v="120369.73"/>
    <x v="2237"/>
    <n v="70"/>
    <n v="75.510000000000005"/>
  </r>
  <r>
    <s v="M1038"/>
    <x v="3"/>
    <x v="3"/>
    <n v="11"/>
    <n v="216625"/>
    <n v="169663"/>
    <n v="78.319999999999993"/>
    <d v="2014-06-18T00:00:00"/>
    <x v="3"/>
    <x v="1"/>
    <x v="2"/>
    <s v="Dress"/>
    <x v="0"/>
    <x v="2236"/>
    <n v="70378.009999999995"/>
    <n v="99284.99"/>
    <x v="2238"/>
    <n v="11"/>
    <n v="89.03"/>
  </r>
  <r>
    <s v="M1039"/>
    <x v="0"/>
    <x v="0"/>
    <n v="6"/>
    <n v="476155"/>
    <n v="242496"/>
    <n v="50.93"/>
    <d v="2014-06-18T00:00:00"/>
    <x v="3"/>
    <x v="1"/>
    <x v="2"/>
    <s v="Pen"/>
    <x v="3"/>
    <x v="2237"/>
    <n v="75948.149999999994"/>
    <n v="166547.85"/>
    <x v="2239"/>
    <n v="54"/>
    <n v="66.760000000000005"/>
  </r>
  <r>
    <s v="M1040"/>
    <x v="1"/>
    <x v="1"/>
    <n v="3"/>
    <n v="197669"/>
    <n v="132314"/>
    <n v="66.94"/>
    <d v="2014-06-18T00:00:00"/>
    <x v="3"/>
    <x v="1"/>
    <x v="2"/>
    <s v="Wheat"/>
    <x v="4"/>
    <x v="2238"/>
    <n v="52316.39"/>
    <n v="79997.61"/>
    <x v="2240"/>
    <n v="15"/>
    <n v="92.33"/>
  </r>
  <r>
    <s v="M1041"/>
    <x v="0"/>
    <x v="0"/>
    <n v="13"/>
    <n v="189331"/>
    <n v="155651"/>
    <n v="82.21"/>
    <d v="2013-11-15T00:00:00"/>
    <x v="0"/>
    <x v="0"/>
    <x v="5"/>
    <s v="Laptop"/>
    <x v="2"/>
    <x v="2239"/>
    <n v="44010.58"/>
    <n v="111640.42"/>
    <x v="2241"/>
    <n v="69"/>
    <n v="64.69"/>
  </r>
  <r>
    <s v="M1042"/>
    <x v="3"/>
    <x v="3"/>
    <n v="15"/>
    <n v="246537"/>
    <n v="140644"/>
    <n v="57.05"/>
    <d v="2011-07-25T00:00:00"/>
    <x v="2"/>
    <x v="7"/>
    <x v="4"/>
    <s v="Laptop"/>
    <x v="2"/>
    <x v="2240"/>
    <n v="40479.760000000002"/>
    <n v="100164.24"/>
    <x v="2242"/>
    <n v="85"/>
    <n v="89.36"/>
  </r>
  <r>
    <s v="M1043"/>
    <x v="3"/>
    <x v="3"/>
    <n v="4"/>
    <n v="396236"/>
    <n v="310887"/>
    <n v="78.459999999999994"/>
    <d v="2011-07-25T00:00:00"/>
    <x v="2"/>
    <x v="7"/>
    <x v="4"/>
    <s v="Jacket"/>
    <x v="0"/>
    <x v="2241"/>
    <n v="120820.19"/>
    <n v="190066.81"/>
    <x v="2243"/>
    <n v="80"/>
    <n v="82.51"/>
  </r>
  <r>
    <s v="M1044"/>
    <x v="0"/>
    <x v="0"/>
    <n v="12"/>
    <n v="353084"/>
    <n v="363866"/>
    <n v="103.05"/>
    <d v="2011-07-25T00:00:00"/>
    <x v="2"/>
    <x v="7"/>
    <x v="4"/>
    <s v="Marker"/>
    <x v="3"/>
    <x v="2242"/>
    <n v="171149.03"/>
    <n v="192716.97"/>
    <x v="2244"/>
    <n v="28"/>
    <n v="65.05"/>
  </r>
  <r>
    <s v="M1045"/>
    <x v="3"/>
    <x v="3"/>
    <n v="11"/>
    <n v="344116"/>
    <n v="179440"/>
    <n v="52.15"/>
    <d v="2012-07-02T00:00:00"/>
    <x v="1"/>
    <x v="7"/>
    <x v="4"/>
    <s v="Stapler"/>
    <x v="3"/>
    <x v="2243"/>
    <n v="81590.11"/>
    <n v="97849.89"/>
    <x v="2245"/>
    <n v="42"/>
    <n v="90.29"/>
  </r>
  <r>
    <s v="M1046"/>
    <x v="1"/>
    <x v="1"/>
    <n v="6"/>
    <n v="196118"/>
    <n v="144578"/>
    <n v="73.72"/>
    <d v="2014-03-03T00:00:00"/>
    <x v="3"/>
    <x v="10"/>
    <x v="4"/>
    <s v="Chair"/>
    <x v="1"/>
    <x v="2244"/>
    <n v="29268.84"/>
    <n v="115309.16"/>
    <x v="2246"/>
    <n v="28"/>
    <n v="66.489999999999995"/>
  </r>
  <r>
    <s v="M1047"/>
    <x v="0"/>
    <x v="0"/>
    <n v="7"/>
    <n v="463801"/>
    <n v="344089"/>
    <n v="74.19"/>
    <d v="2014-03-03T00:00:00"/>
    <x v="3"/>
    <x v="10"/>
    <x v="4"/>
    <s v="Dress"/>
    <x v="0"/>
    <x v="2245"/>
    <n v="161754.99"/>
    <n v="182334.01"/>
    <x v="2247"/>
    <n v="89"/>
    <n v="61.81"/>
  </r>
  <r>
    <s v="M1048"/>
    <x v="2"/>
    <x v="2"/>
    <n v="7"/>
    <n v="300577"/>
    <n v="288133"/>
    <n v="95.86"/>
    <d v="2013-11-19T00:00:00"/>
    <x v="0"/>
    <x v="0"/>
    <x v="3"/>
    <s v="Rice"/>
    <x v="4"/>
    <x v="2246"/>
    <n v="84635.41"/>
    <n v="203497.59"/>
    <x v="2248"/>
    <n v="70"/>
    <n v="60.42"/>
  </r>
  <r>
    <s v="M1049"/>
    <x v="1"/>
    <x v="1"/>
    <n v="10"/>
    <n v="464096"/>
    <n v="321090"/>
    <n v="69.19"/>
    <d v="2012-04-18T00:00:00"/>
    <x v="1"/>
    <x v="3"/>
    <x v="2"/>
    <s v="Mobile"/>
    <x v="2"/>
    <x v="2247"/>
    <n v="85502.8"/>
    <n v="235587.20000000001"/>
    <x v="2249"/>
    <n v="52"/>
    <n v="87.28"/>
  </r>
  <r>
    <s v="M1050"/>
    <x v="2"/>
    <x v="2"/>
    <n v="9"/>
    <n v="317110"/>
    <n v="347676"/>
    <n v="109.64"/>
    <d v="2014-12-03T00:00:00"/>
    <x v="3"/>
    <x v="4"/>
    <x v="2"/>
    <s v="Shirt"/>
    <x v="0"/>
    <x v="2248"/>
    <n v="114255.94"/>
    <n v="233420.06"/>
    <x v="2250"/>
    <n v="79"/>
    <n v="80.42"/>
  </r>
  <r>
    <s v="M1051"/>
    <x v="0"/>
    <x v="0"/>
    <n v="8"/>
    <n v="343713"/>
    <n v="296583"/>
    <n v="86.29"/>
    <d v="2013-11-12T00:00:00"/>
    <x v="0"/>
    <x v="0"/>
    <x v="3"/>
    <s v="Marker"/>
    <x v="3"/>
    <x v="2249"/>
    <n v="145620.01999999999"/>
    <n v="150962.98000000001"/>
    <x v="2251"/>
    <n v="41"/>
    <n v="64.78"/>
  </r>
  <r>
    <s v="M1052"/>
    <x v="0"/>
    <x v="0"/>
    <n v="3"/>
    <n v="341903"/>
    <n v="227623"/>
    <n v="66.58"/>
    <d v="2013-11-12T00:00:00"/>
    <x v="0"/>
    <x v="0"/>
    <x v="3"/>
    <s v="Stapler"/>
    <x v="3"/>
    <x v="2250"/>
    <n v="107701.51"/>
    <n v="119921.49"/>
    <x v="2252"/>
    <n v="14"/>
    <n v="82.9"/>
  </r>
  <r>
    <s v="M1053"/>
    <x v="2"/>
    <x v="2"/>
    <n v="5"/>
    <n v="149033"/>
    <n v="88823"/>
    <n v="59.6"/>
    <d v="2011-09-05T00:00:00"/>
    <x v="2"/>
    <x v="5"/>
    <x v="4"/>
    <s v="Dress"/>
    <x v="0"/>
    <x v="2251"/>
    <n v="29319.45"/>
    <n v="59503.55"/>
    <x v="2253"/>
    <n v="70"/>
    <n v="90.96"/>
  </r>
  <r>
    <s v="M1054"/>
    <x v="1"/>
    <x v="1"/>
    <n v="10"/>
    <n v="174729"/>
    <n v="111695"/>
    <n v="63.92"/>
    <d v="2011-11-15T00:00:00"/>
    <x v="2"/>
    <x v="0"/>
    <x v="3"/>
    <s v="Laptop"/>
    <x v="2"/>
    <x v="2252"/>
    <n v="28897.79"/>
    <n v="82797.210000000006"/>
    <x v="2254"/>
    <n v="100"/>
    <n v="87.07"/>
  </r>
  <r>
    <s v="M1055"/>
    <x v="1"/>
    <x v="1"/>
    <n v="15"/>
    <n v="158654"/>
    <n v="144335"/>
    <n v="90.97"/>
    <d v="2014-05-03T00:00:00"/>
    <x v="3"/>
    <x v="8"/>
    <x v="0"/>
    <s v="Mobile"/>
    <x v="2"/>
    <x v="2253"/>
    <n v="48475.3"/>
    <n v="95859.7"/>
    <x v="2255"/>
    <n v="18"/>
    <n v="76.59"/>
  </r>
  <r>
    <s v="M1056"/>
    <x v="0"/>
    <x v="0"/>
    <n v="10"/>
    <n v="234655"/>
    <n v="197646"/>
    <n v="84.23"/>
    <d v="2013-10-16T00:00:00"/>
    <x v="0"/>
    <x v="2"/>
    <x v="2"/>
    <s v="Dress"/>
    <x v="0"/>
    <x v="2254"/>
    <n v="95633.37"/>
    <n v="102012.63"/>
    <x v="2256"/>
    <n v="38"/>
    <n v="86.59"/>
  </r>
  <r>
    <s v="M1057"/>
    <x v="3"/>
    <x v="3"/>
    <n v="15"/>
    <n v="169072"/>
    <n v="108609"/>
    <n v="64.239999999999995"/>
    <d v="2013-10-16T00:00:00"/>
    <x v="0"/>
    <x v="2"/>
    <x v="2"/>
    <s v="Table"/>
    <x v="1"/>
    <x v="2255"/>
    <n v="51279.43"/>
    <n v="57329.57"/>
    <x v="2257"/>
    <n v="28"/>
    <n v="71.98"/>
  </r>
  <r>
    <s v="M1058"/>
    <x v="2"/>
    <x v="2"/>
    <n v="12"/>
    <n v="241493"/>
    <n v="142315"/>
    <n v="58.93"/>
    <d v="2013-10-16T00:00:00"/>
    <x v="0"/>
    <x v="2"/>
    <x v="2"/>
    <s v="Shirt"/>
    <x v="0"/>
    <x v="2256"/>
    <n v="46252.05"/>
    <n v="96062.95"/>
    <x v="2258"/>
    <n v="67"/>
    <n v="87.92"/>
  </r>
  <r>
    <s v="M1059"/>
    <x v="1"/>
    <x v="1"/>
    <n v="5"/>
    <n v="297041"/>
    <n v="310269"/>
    <n v="104.45"/>
    <d v="2013-10-16T00:00:00"/>
    <x v="0"/>
    <x v="2"/>
    <x v="2"/>
    <s v="Mobile"/>
    <x v="2"/>
    <x v="2257"/>
    <n v="92360.6"/>
    <n v="217908.4"/>
    <x v="2259"/>
    <n v="90"/>
    <n v="72.36"/>
  </r>
  <r>
    <s v="M1060"/>
    <x v="0"/>
    <x v="0"/>
    <n v="6"/>
    <n v="168445"/>
    <n v="145868"/>
    <n v="86.6"/>
    <d v="2013-10-16T00:00:00"/>
    <x v="0"/>
    <x v="2"/>
    <x v="2"/>
    <s v="Rice"/>
    <x v="4"/>
    <x v="2258"/>
    <n v="44422.1"/>
    <n v="101445.9"/>
    <x v="2260"/>
    <n v="48"/>
    <n v="85.21"/>
  </r>
  <r>
    <s v="M1061"/>
    <x v="0"/>
    <x v="0"/>
    <n v="13"/>
    <n v="170221"/>
    <n v="120545"/>
    <n v="70.819999999999993"/>
    <d v="2013-10-16T00:00:00"/>
    <x v="0"/>
    <x v="2"/>
    <x v="2"/>
    <s v="Sofa"/>
    <x v="1"/>
    <x v="2259"/>
    <n v="39140.5"/>
    <n v="81404.5"/>
    <x v="2261"/>
    <n v="58"/>
    <n v="61.3"/>
  </r>
  <r>
    <s v="M1062"/>
    <x v="0"/>
    <x v="0"/>
    <n v="4"/>
    <n v="401451"/>
    <n v="258627"/>
    <n v="64.42"/>
    <d v="2012-04-06T00:00:00"/>
    <x v="1"/>
    <x v="3"/>
    <x v="5"/>
    <s v="Chair"/>
    <x v="1"/>
    <x v="2260"/>
    <n v="116066.92"/>
    <n v="142560.07999999999"/>
    <x v="2262"/>
    <n v="61"/>
    <n v="94.77"/>
  </r>
  <r>
    <s v="M1063"/>
    <x v="3"/>
    <x v="3"/>
    <n v="14"/>
    <n v="418059"/>
    <n v="489974"/>
    <n v="117.2"/>
    <d v="2012-04-06T00:00:00"/>
    <x v="1"/>
    <x v="3"/>
    <x v="5"/>
    <s v="Oil"/>
    <x v="4"/>
    <x v="2261"/>
    <n v="174582.22"/>
    <n v="315391.78000000003"/>
    <x v="2263"/>
    <n v="75"/>
    <n v="83.61"/>
  </r>
  <r>
    <s v="M1064"/>
    <x v="2"/>
    <x v="2"/>
    <n v="6"/>
    <n v="343064"/>
    <n v="270981"/>
    <n v="78.989999999999995"/>
    <d v="2012-04-06T00:00:00"/>
    <x v="1"/>
    <x v="3"/>
    <x v="5"/>
    <s v="Laptop"/>
    <x v="2"/>
    <x v="2262"/>
    <n v="94827.1"/>
    <n v="176153.9"/>
    <x v="2264"/>
    <n v="68"/>
    <n v="69.06"/>
  </r>
  <r>
    <s v="M1065"/>
    <x v="2"/>
    <x v="2"/>
    <n v="10"/>
    <n v="444640"/>
    <n v="514605"/>
    <n v="115.74"/>
    <d v="2012-04-06T00:00:00"/>
    <x v="1"/>
    <x v="3"/>
    <x v="5"/>
    <s v="Laptop"/>
    <x v="2"/>
    <x v="2263"/>
    <n v="169013.72"/>
    <n v="345591.28"/>
    <x v="2265"/>
    <n v="89"/>
    <n v="89.62"/>
  </r>
  <r>
    <s v="M1066"/>
    <x v="2"/>
    <x v="2"/>
    <n v="4"/>
    <n v="329209"/>
    <n v="243450"/>
    <n v="73.95"/>
    <d v="2012-04-06T00:00:00"/>
    <x v="1"/>
    <x v="3"/>
    <x v="5"/>
    <s v="Laptop"/>
    <x v="2"/>
    <x v="2264"/>
    <n v="92243.41"/>
    <n v="151206.59"/>
    <x v="2266"/>
    <n v="77"/>
    <n v="92.67"/>
  </r>
  <r>
    <s v="M1067"/>
    <x v="2"/>
    <x v="2"/>
    <n v="9"/>
    <n v="418730"/>
    <n v="276399"/>
    <n v="66.010000000000005"/>
    <d v="2011-10-24T00:00:00"/>
    <x v="2"/>
    <x v="2"/>
    <x v="4"/>
    <s v="Jacket"/>
    <x v="0"/>
    <x v="2265"/>
    <n v="56967.43"/>
    <n v="219431.57"/>
    <x v="2267"/>
    <n v="44"/>
    <n v="77.849999999999994"/>
  </r>
  <r>
    <s v="M1068"/>
    <x v="3"/>
    <x v="3"/>
    <n v="10"/>
    <n v="120485"/>
    <n v="126324"/>
    <n v="104.85"/>
    <d v="2011-08-17T00:00:00"/>
    <x v="2"/>
    <x v="9"/>
    <x v="2"/>
    <s v="Shirt"/>
    <x v="0"/>
    <x v="2266"/>
    <n v="54672.97"/>
    <n v="71651.03"/>
    <x v="2268"/>
    <n v="62"/>
    <n v="71.150000000000006"/>
  </r>
  <r>
    <s v="M1069"/>
    <x v="1"/>
    <x v="1"/>
    <n v="5"/>
    <n v="177612"/>
    <n v="182445"/>
    <n v="102.72"/>
    <d v="2011-08-17T00:00:00"/>
    <x v="2"/>
    <x v="9"/>
    <x v="2"/>
    <s v="Mobile"/>
    <x v="2"/>
    <x v="2267"/>
    <n v="87614.57"/>
    <n v="94830.43"/>
    <x v="2269"/>
    <n v="72"/>
    <n v="84.02"/>
  </r>
  <r>
    <s v="M1070"/>
    <x v="2"/>
    <x v="2"/>
    <n v="3"/>
    <n v="288365"/>
    <n v="230388"/>
    <n v="79.89"/>
    <d v="2011-08-17T00:00:00"/>
    <x v="2"/>
    <x v="9"/>
    <x v="2"/>
    <s v="Mobile"/>
    <x v="2"/>
    <x v="2268"/>
    <n v="62571.37"/>
    <n v="167816.63"/>
    <x v="2270"/>
    <n v="12"/>
    <n v="60.64"/>
  </r>
  <r>
    <s v="M1071"/>
    <x v="1"/>
    <x v="1"/>
    <n v="6"/>
    <n v="252929"/>
    <n v="232188"/>
    <n v="91.8"/>
    <d v="2011-08-17T00:00:00"/>
    <x v="2"/>
    <x v="9"/>
    <x v="2"/>
    <s v="Wheat"/>
    <x v="4"/>
    <x v="2269"/>
    <n v="74735.95"/>
    <n v="157452.04999999999"/>
    <x v="2271"/>
    <n v="10"/>
    <n v="78.069999999999993"/>
  </r>
  <r>
    <s v="M1072"/>
    <x v="0"/>
    <x v="0"/>
    <n v="4"/>
    <n v="232184"/>
    <n v="147316"/>
    <n v="63.45"/>
    <d v="2014-08-16T00:00:00"/>
    <x v="3"/>
    <x v="9"/>
    <x v="0"/>
    <s v="Rice"/>
    <x v="4"/>
    <x v="2270"/>
    <n v="72635.210000000006"/>
    <n v="74680.789999999994"/>
    <x v="2272"/>
    <n v="21"/>
    <n v="73.459999999999994"/>
  </r>
  <r>
    <s v="M1073"/>
    <x v="2"/>
    <x v="2"/>
    <n v="6"/>
    <n v="172804"/>
    <n v="176253"/>
    <n v="102"/>
    <d v="2012-09-06T00:00:00"/>
    <x v="1"/>
    <x v="5"/>
    <x v="1"/>
    <s v="Wheat"/>
    <x v="4"/>
    <x v="2271"/>
    <n v="38749.99"/>
    <n v="137503.01"/>
    <x v="2273"/>
    <n v="84"/>
    <n v="83.56"/>
  </r>
  <r>
    <s v="M1074"/>
    <x v="1"/>
    <x v="1"/>
    <n v="14"/>
    <n v="475579"/>
    <n v="561681"/>
    <n v="118.1"/>
    <d v="2012-01-27T00:00:00"/>
    <x v="1"/>
    <x v="6"/>
    <x v="5"/>
    <s v="Headphones"/>
    <x v="2"/>
    <x v="2272"/>
    <n v="279339.74"/>
    <n v="282341.26"/>
    <x v="2274"/>
    <n v="53"/>
    <n v="70.510000000000005"/>
  </r>
  <r>
    <s v="M1075"/>
    <x v="0"/>
    <x v="0"/>
    <n v="11"/>
    <n v="322957"/>
    <n v="287314"/>
    <n v="88.96"/>
    <d v="2012-01-27T00:00:00"/>
    <x v="1"/>
    <x v="6"/>
    <x v="5"/>
    <s v="Cabinet"/>
    <x v="1"/>
    <x v="2273"/>
    <n v="122544.26"/>
    <n v="164769.74"/>
    <x v="2275"/>
    <n v="86"/>
    <n v="88.56"/>
  </r>
  <r>
    <s v="M1076"/>
    <x v="3"/>
    <x v="3"/>
    <n v="13"/>
    <n v="214880"/>
    <n v="172724"/>
    <n v="80.38"/>
    <d v="2012-01-27T00:00:00"/>
    <x v="1"/>
    <x v="6"/>
    <x v="5"/>
    <s v="Rice"/>
    <x v="4"/>
    <x v="2274"/>
    <n v="40228.18"/>
    <n v="132495.82"/>
    <x v="2276"/>
    <n v="41"/>
    <n v="93.36"/>
  </r>
  <r>
    <s v="M1077"/>
    <x v="0"/>
    <x v="0"/>
    <n v="4"/>
    <n v="374407"/>
    <n v="418513"/>
    <n v="111.78"/>
    <d v="2012-07-16T00:00:00"/>
    <x v="1"/>
    <x v="7"/>
    <x v="4"/>
    <s v="Tablet"/>
    <x v="2"/>
    <x v="2275"/>
    <n v="197646.92"/>
    <n v="220866.08"/>
    <x v="2277"/>
    <n v="92"/>
    <n v="72.930000000000007"/>
  </r>
  <r>
    <s v="M1078"/>
    <x v="3"/>
    <x v="3"/>
    <n v="8"/>
    <n v="362798"/>
    <n v="218498"/>
    <n v="60.23"/>
    <d v="2012-07-16T00:00:00"/>
    <x v="1"/>
    <x v="7"/>
    <x v="4"/>
    <s v="Marker"/>
    <x v="3"/>
    <x v="2276"/>
    <n v="99411.27"/>
    <n v="119086.73"/>
    <x v="2278"/>
    <n v="91"/>
    <n v="69.09"/>
  </r>
  <r>
    <s v="M1079"/>
    <x v="0"/>
    <x v="0"/>
    <n v="4"/>
    <n v="290326"/>
    <n v="198497"/>
    <n v="68.37"/>
    <d v="2013-05-01T00:00:00"/>
    <x v="0"/>
    <x v="8"/>
    <x v="2"/>
    <s v="Table"/>
    <x v="1"/>
    <x v="2277"/>
    <n v="82709.679999999993"/>
    <n v="115787.32"/>
    <x v="2279"/>
    <n v="67"/>
    <n v="71.260000000000005"/>
  </r>
  <r>
    <s v="M1080"/>
    <x v="3"/>
    <x v="3"/>
    <n v="7"/>
    <n v="405138"/>
    <n v="345876"/>
    <n v="85.37"/>
    <d v="2011-09-26T00:00:00"/>
    <x v="2"/>
    <x v="5"/>
    <x v="4"/>
    <s v="Sugar"/>
    <x v="4"/>
    <x v="2278"/>
    <n v="127114.61"/>
    <n v="218761.39"/>
    <x v="2280"/>
    <n v="22"/>
    <n v="62.05"/>
  </r>
  <r>
    <s v="M1081"/>
    <x v="2"/>
    <x v="2"/>
    <n v="7"/>
    <n v="437621"/>
    <n v="227215"/>
    <n v="51.92"/>
    <d v="2013-09-09T00:00:00"/>
    <x v="0"/>
    <x v="5"/>
    <x v="4"/>
    <s v="Shirt"/>
    <x v="0"/>
    <x v="2279"/>
    <n v="66661.36"/>
    <n v="160553.64000000001"/>
    <x v="2281"/>
    <n v="27"/>
    <n v="82.84"/>
  </r>
  <r>
    <s v="M1082"/>
    <x v="1"/>
    <x v="1"/>
    <n v="12"/>
    <n v="251511"/>
    <n v="126050"/>
    <n v="50.12"/>
    <d v="2013-09-09T00:00:00"/>
    <x v="0"/>
    <x v="5"/>
    <x v="4"/>
    <s v="Dress"/>
    <x v="0"/>
    <x v="2280"/>
    <n v="57702.98"/>
    <n v="68347.02"/>
    <x v="2282"/>
    <n v="74"/>
    <n v="91.05"/>
  </r>
  <r>
    <s v="M1083"/>
    <x v="1"/>
    <x v="1"/>
    <n v="7"/>
    <n v="461143"/>
    <n v="400839"/>
    <n v="86.92"/>
    <d v="2014-04-17T00:00:00"/>
    <x v="3"/>
    <x v="3"/>
    <x v="1"/>
    <s v="Dress"/>
    <x v="0"/>
    <x v="2281"/>
    <n v="173074.08"/>
    <n v="227764.92"/>
    <x v="2283"/>
    <n v="91"/>
    <n v="93.98"/>
  </r>
  <r>
    <s v="M1084"/>
    <x v="1"/>
    <x v="1"/>
    <n v="7"/>
    <n v="183765"/>
    <n v="216536"/>
    <n v="117.83"/>
    <d v="2014-04-17T00:00:00"/>
    <x v="3"/>
    <x v="3"/>
    <x v="1"/>
    <s v="Jacket"/>
    <x v="0"/>
    <x v="2282"/>
    <n v="43583.56"/>
    <n v="172952.44"/>
    <x v="2284"/>
    <n v="47"/>
    <n v="63.05"/>
  </r>
  <r>
    <s v="M1085"/>
    <x v="0"/>
    <x v="0"/>
    <n v="15"/>
    <n v="393608"/>
    <n v="269936"/>
    <n v="68.58"/>
    <d v="2012-08-16T00:00:00"/>
    <x v="1"/>
    <x v="9"/>
    <x v="1"/>
    <s v="Marker"/>
    <x v="3"/>
    <x v="2283"/>
    <n v="126288.25"/>
    <n v="143647.75"/>
    <x v="2285"/>
    <n v="63"/>
    <n v="92.84"/>
  </r>
  <r>
    <s v="M1086"/>
    <x v="2"/>
    <x v="2"/>
    <n v="15"/>
    <n v="431112"/>
    <n v="387189"/>
    <n v="89.81"/>
    <d v="2012-08-16T00:00:00"/>
    <x v="1"/>
    <x v="9"/>
    <x v="1"/>
    <s v="Chair"/>
    <x v="1"/>
    <x v="2284"/>
    <n v="160273.24"/>
    <n v="226915.76"/>
    <x v="2286"/>
    <n v="60"/>
    <n v="64"/>
  </r>
  <r>
    <s v="M1087"/>
    <x v="0"/>
    <x v="0"/>
    <n v="3"/>
    <n v="343609"/>
    <n v="329513"/>
    <n v="95.9"/>
    <d v="2012-08-16T00:00:00"/>
    <x v="1"/>
    <x v="9"/>
    <x v="1"/>
    <s v="Trousers"/>
    <x v="0"/>
    <x v="2285"/>
    <n v="159281.82999999999"/>
    <n v="170231.17"/>
    <x v="2287"/>
    <n v="13"/>
    <n v="61.88"/>
  </r>
  <r>
    <s v="M1088"/>
    <x v="2"/>
    <x v="2"/>
    <n v="11"/>
    <n v="227036"/>
    <n v="250454"/>
    <n v="110.31"/>
    <d v="2012-08-16T00:00:00"/>
    <x v="1"/>
    <x v="9"/>
    <x v="1"/>
    <s v="Dress"/>
    <x v="0"/>
    <x v="726"/>
    <n v="118715.25"/>
    <n v="131738.75"/>
    <x v="2288"/>
    <n v="32"/>
    <n v="67.02"/>
  </r>
  <r>
    <s v="M1089"/>
    <x v="2"/>
    <x v="2"/>
    <n v="12"/>
    <n v="485355"/>
    <n v="571482"/>
    <n v="117.75"/>
    <d v="2014-11-20T00:00:00"/>
    <x v="3"/>
    <x v="0"/>
    <x v="1"/>
    <s v="Rice"/>
    <x v="4"/>
    <x v="2286"/>
    <n v="225590.09"/>
    <n v="345891.91"/>
    <x v="2289"/>
    <n v="93"/>
    <n v="91.66"/>
  </r>
  <r>
    <s v="M1090"/>
    <x v="3"/>
    <x v="3"/>
    <n v="3"/>
    <n v="360968"/>
    <n v="373272"/>
    <n v="103.41"/>
    <d v="2014-11-20T00:00:00"/>
    <x v="3"/>
    <x v="0"/>
    <x v="1"/>
    <s v="Sugar"/>
    <x v="4"/>
    <x v="2287"/>
    <n v="102489.66"/>
    <n v="270782.34000000003"/>
    <x v="2290"/>
    <n v="43"/>
    <n v="70.92"/>
  </r>
  <r>
    <s v="M1091"/>
    <x v="0"/>
    <x v="0"/>
    <n v="7"/>
    <n v="443456"/>
    <n v="314896"/>
    <n v="71.010000000000005"/>
    <d v="2013-09-15T00:00:00"/>
    <x v="0"/>
    <x v="5"/>
    <x v="6"/>
    <s v="Dress"/>
    <x v="0"/>
    <x v="2288"/>
    <n v="117869.17"/>
    <n v="197026.83"/>
    <x v="2291"/>
    <n v="91"/>
    <n v="70.489999999999995"/>
  </r>
  <r>
    <s v="M1092"/>
    <x v="0"/>
    <x v="0"/>
    <n v="4"/>
    <n v="426127"/>
    <n v="259259"/>
    <n v="60.84"/>
    <d v="2013-08-16T00:00:00"/>
    <x v="0"/>
    <x v="9"/>
    <x v="5"/>
    <s v="Table"/>
    <x v="1"/>
    <x v="2289"/>
    <n v="129097.22"/>
    <n v="130161.78"/>
    <x v="2292"/>
    <n v="90"/>
    <n v="94.41"/>
  </r>
  <r>
    <s v="M1093"/>
    <x v="3"/>
    <x v="3"/>
    <n v="10"/>
    <n v="178066"/>
    <n v="123042"/>
    <n v="69.099999999999994"/>
    <d v="2012-09-26T00:00:00"/>
    <x v="1"/>
    <x v="5"/>
    <x v="2"/>
    <s v="Jacket"/>
    <x v="0"/>
    <x v="2290"/>
    <n v="40911.43"/>
    <n v="82130.570000000007"/>
    <x v="2293"/>
    <n v="72"/>
    <n v="94.97"/>
  </r>
  <r>
    <s v="M1094"/>
    <x v="2"/>
    <x v="2"/>
    <n v="5"/>
    <n v="266645"/>
    <n v="159944"/>
    <n v="59.98"/>
    <d v="2013-10-09T00:00:00"/>
    <x v="0"/>
    <x v="2"/>
    <x v="2"/>
    <s v="Dress"/>
    <x v="0"/>
    <x v="2291"/>
    <n v="47910.66"/>
    <n v="112033.34"/>
    <x v="2294"/>
    <n v="67"/>
    <n v="94.54"/>
  </r>
  <r>
    <s v="M1095"/>
    <x v="1"/>
    <x v="1"/>
    <n v="9"/>
    <n v="468885"/>
    <n v="437565"/>
    <n v="93.32"/>
    <d v="2012-03-24T00:00:00"/>
    <x v="1"/>
    <x v="10"/>
    <x v="0"/>
    <s v="Cabinet"/>
    <x v="1"/>
    <x v="2292"/>
    <n v="93721.58"/>
    <n v="343843.42"/>
    <x v="2295"/>
    <n v="45"/>
    <n v="94.42"/>
  </r>
  <r>
    <s v="M1096"/>
    <x v="1"/>
    <x v="1"/>
    <n v="9"/>
    <n v="386144"/>
    <n v="424806"/>
    <n v="110.01"/>
    <d v="2012-05-31T00:00:00"/>
    <x v="1"/>
    <x v="8"/>
    <x v="1"/>
    <s v="Marker"/>
    <x v="3"/>
    <x v="2293"/>
    <n v="111710.35"/>
    <n v="313095.65000000002"/>
    <x v="2296"/>
    <n v="69"/>
    <n v="89.05"/>
  </r>
  <r>
    <s v="M1097"/>
    <x v="2"/>
    <x v="2"/>
    <n v="12"/>
    <n v="131504"/>
    <n v="149521"/>
    <n v="113.7"/>
    <d v="2012-05-31T00:00:00"/>
    <x v="1"/>
    <x v="8"/>
    <x v="1"/>
    <s v="Jacket"/>
    <x v="0"/>
    <x v="2294"/>
    <n v="74085.649999999994"/>
    <n v="75435.350000000006"/>
    <x v="2297"/>
    <n v="23"/>
    <n v="88.22"/>
  </r>
  <r>
    <s v="M1098"/>
    <x v="3"/>
    <x v="3"/>
    <n v="11"/>
    <n v="396550"/>
    <n v="451701"/>
    <n v="113.91"/>
    <d v="2012-05-31T00:00:00"/>
    <x v="1"/>
    <x v="8"/>
    <x v="1"/>
    <s v="Table"/>
    <x v="1"/>
    <x v="2295"/>
    <n v="208836.63"/>
    <n v="242864.37"/>
    <x v="2298"/>
    <n v="44"/>
    <n v="88.41"/>
  </r>
  <r>
    <s v="M1099"/>
    <x v="3"/>
    <x v="3"/>
    <n v="3"/>
    <n v="261081"/>
    <n v="240450"/>
    <n v="92.1"/>
    <d v="2012-12-25T00:00:00"/>
    <x v="1"/>
    <x v="4"/>
    <x v="3"/>
    <s v="Wheat"/>
    <x v="4"/>
    <x v="2296"/>
    <n v="51878.94"/>
    <n v="188571.06"/>
    <x v="2299"/>
    <n v="53"/>
    <n v="87.67"/>
  </r>
  <r>
    <s v="M1100"/>
    <x v="1"/>
    <x v="1"/>
    <n v="7"/>
    <n v="416985"/>
    <n v="395285"/>
    <n v="94.8"/>
    <d v="2012-12-25T00:00:00"/>
    <x v="1"/>
    <x v="4"/>
    <x v="3"/>
    <s v="Jacket"/>
    <x v="0"/>
    <x v="2297"/>
    <n v="167192.35999999999"/>
    <n v="228092.64"/>
    <x v="2300"/>
    <n v="12"/>
    <n v="93.95"/>
  </r>
  <r>
    <s v="M1101"/>
    <x v="3"/>
    <x v="3"/>
    <n v="15"/>
    <n v="248402"/>
    <n v="292711"/>
    <n v="117.84"/>
    <d v="2012-03-17T00:00:00"/>
    <x v="1"/>
    <x v="10"/>
    <x v="0"/>
    <s v="Laptop"/>
    <x v="2"/>
    <x v="2298"/>
    <n v="137479.74"/>
    <n v="155231.26"/>
    <x v="2301"/>
    <n v="73"/>
    <n v="87.09"/>
  </r>
  <r>
    <s v="M1102"/>
    <x v="0"/>
    <x v="0"/>
    <n v="11"/>
    <n v="176940"/>
    <n v="149234"/>
    <n v="84.34"/>
    <d v="2012-03-17T00:00:00"/>
    <x v="1"/>
    <x v="10"/>
    <x v="0"/>
    <s v="Shirt"/>
    <x v="0"/>
    <x v="2299"/>
    <n v="36241.120000000003"/>
    <n v="112992.88"/>
    <x v="2302"/>
    <n v="49"/>
    <n v="67.89"/>
  </r>
  <r>
    <s v="M1103"/>
    <x v="3"/>
    <x v="3"/>
    <n v="11"/>
    <n v="363554"/>
    <n v="393141"/>
    <n v="108.14"/>
    <d v="2014-12-22T00:00:00"/>
    <x v="3"/>
    <x v="4"/>
    <x v="4"/>
    <s v="Shirt"/>
    <x v="0"/>
    <x v="2300"/>
    <n v="134269.24"/>
    <n v="258871.76"/>
    <x v="2303"/>
    <n v="63"/>
    <n v="78.790000000000006"/>
  </r>
  <r>
    <s v="M1104"/>
    <x v="1"/>
    <x v="1"/>
    <n v="9"/>
    <n v="236142"/>
    <n v="122864"/>
    <n v="52.03"/>
    <d v="2014-11-02T00:00:00"/>
    <x v="3"/>
    <x v="0"/>
    <x v="6"/>
    <s v="Chair"/>
    <x v="1"/>
    <x v="2301"/>
    <n v="31334.3"/>
    <n v="91529.7"/>
    <x v="2304"/>
    <n v="33"/>
    <n v="63.19"/>
  </r>
  <r>
    <s v="M1105"/>
    <x v="3"/>
    <x v="3"/>
    <n v="7"/>
    <n v="202798"/>
    <n v="174528"/>
    <n v="86.06"/>
    <d v="2014-11-02T00:00:00"/>
    <x v="3"/>
    <x v="0"/>
    <x v="6"/>
    <s v="Mobile"/>
    <x v="2"/>
    <x v="2302"/>
    <n v="74324.429999999993"/>
    <n v="100203.57"/>
    <x v="2305"/>
    <n v="100"/>
    <n v="74.05"/>
  </r>
  <r>
    <s v="M1106"/>
    <x v="3"/>
    <x v="3"/>
    <n v="12"/>
    <n v="490056"/>
    <n v="521795"/>
    <n v="106.48"/>
    <d v="2014-09-08T00:00:00"/>
    <x v="3"/>
    <x v="5"/>
    <x v="4"/>
    <s v="Rice"/>
    <x v="4"/>
    <x v="2303"/>
    <n v="131941.76999999999"/>
    <n v="389853.23"/>
    <x v="2306"/>
    <n v="28"/>
    <n v="63.52"/>
  </r>
  <r>
    <s v="M1107"/>
    <x v="1"/>
    <x v="1"/>
    <n v="3"/>
    <n v="130646"/>
    <n v="91882"/>
    <n v="70.33"/>
    <d v="2014-12-28T00:00:00"/>
    <x v="3"/>
    <x v="4"/>
    <x v="6"/>
    <s v="Shirt"/>
    <x v="0"/>
    <x v="2304"/>
    <n v="18390.11"/>
    <n v="73491.89"/>
    <x v="2307"/>
    <n v="86"/>
    <n v="75.64"/>
  </r>
  <r>
    <s v="M1108"/>
    <x v="0"/>
    <x v="0"/>
    <n v="4"/>
    <n v="146905"/>
    <n v="109630"/>
    <n v="74.63"/>
    <d v="2014-12-28T00:00:00"/>
    <x v="3"/>
    <x v="4"/>
    <x v="6"/>
    <s v="Laptop"/>
    <x v="2"/>
    <x v="2305"/>
    <n v="47913.03"/>
    <n v="61716.97"/>
    <x v="2308"/>
    <n v="70"/>
    <n v="88.47"/>
  </r>
  <r>
    <s v="M1109"/>
    <x v="2"/>
    <x v="2"/>
    <n v="4"/>
    <n v="493327"/>
    <n v="506910"/>
    <n v="102.75"/>
    <d v="2014-07-17T00:00:00"/>
    <x v="3"/>
    <x v="7"/>
    <x v="1"/>
    <s v="Headphones"/>
    <x v="2"/>
    <x v="2306"/>
    <n v="137586.39000000001"/>
    <n v="369323.61"/>
    <x v="2309"/>
    <n v="15"/>
    <n v="87.32"/>
  </r>
  <r>
    <s v="M1110"/>
    <x v="0"/>
    <x v="0"/>
    <n v="13"/>
    <n v="497237"/>
    <n v="452017"/>
    <n v="90.91"/>
    <d v="2013-08-13T00:00:00"/>
    <x v="0"/>
    <x v="9"/>
    <x v="3"/>
    <s v="Jacket"/>
    <x v="0"/>
    <x v="2307"/>
    <n v="133289.47"/>
    <n v="318727.53000000003"/>
    <x v="2310"/>
    <n v="16"/>
    <n v="85.26"/>
  </r>
  <r>
    <s v="M1111"/>
    <x v="3"/>
    <x v="3"/>
    <n v="4"/>
    <n v="405048"/>
    <n v="351891"/>
    <n v="86.88"/>
    <d v="2014-07-10T00:00:00"/>
    <x v="3"/>
    <x v="7"/>
    <x v="1"/>
    <s v="Oil"/>
    <x v="4"/>
    <x v="2308"/>
    <n v="84383.21"/>
    <n v="267507.78999999998"/>
    <x v="2311"/>
    <n v="90"/>
    <n v="64.22"/>
  </r>
  <r>
    <s v="M1112"/>
    <x v="2"/>
    <x v="2"/>
    <n v="10"/>
    <n v="278638"/>
    <n v="197896"/>
    <n v="71.02"/>
    <d v="2011-11-22T00:00:00"/>
    <x v="2"/>
    <x v="0"/>
    <x v="3"/>
    <s v="Table"/>
    <x v="1"/>
    <x v="2309"/>
    <n v="57023.61"/>
    <n v="140872.39000000001"/>
    <x v="2312"/>
    <n v="31"/>
    <n v="79.53"/>
  </r>
  <r>
    <s v="M1113"/>
    <x v="1"/>
    <x v="1"/>
    <n v="11"/>
    <n v="490425"/>
    <n v="247027"/>
    <n v="50.37"/>
    <d v="2011-11-22T00:00:00"/>
    <x v="2"/>
    <x v="0"/>
    <x v="3"/>
    <s v="Wheat"/>
    <x v="4"/>
    <x v="2310"/>
    <n v="65754.42"/>
    <n v="181272.58"/>
    <x v="2313"/>
    <n v="17"/>
    <n v="85.03"/>
  </r>
  <r>
    <s v="M1114"/>
    <x v="1"/>
    <x v="1"/>
    <n v="4"/>
    <n v="317842"/>
    <n v="186651"/>
    <n v="58.72"/>
    <d v="2011-11-22T00:00:00"/>
    <x v="2"/>
    <x v="0"/>
    <x v="3"/>
    <s v="Rice"/>
    <x v="4"/>
    <x v="2311"/>
    <n v="62386.71"/>
    <n v="124264.29"/>
    <x v="2314"/>
    <n v="88"/>
    <n v="76.45"/>
  </r>
  <r>
    <s v="M1115"/>
    <x v="2"/>
    <x v="2"/>
    <n v="5"/>
    <n v="206326"/>
    <n v="203878"/>
    <n v="98.81"/>
    <d v="2011-11-22T00:00:00"/>
    <x v="2"/>
    <x v="0"/>
    <x v="3"/>
    <s v="Cabinet"/>
    <x v="1"/>
    <x v="2312"/>
    <n v="71943.86"/>
    <n v="131934.14000000001"/>
    <x v="2315"/>
    <n v="35"/>
    <n v="76.98"/>
  </r>
  <r>
    <s v="M1116"/>
    <x v="2"/>
    <x v="2"/>
    <n v="3"/>
    <n v="334571"/>
    <n v="397527"/>
    <n v="118.82"/>
    <d v="2011-01-27T00:00:00"/>
    <x v="2"/>
    <x v="6"/>
    <x v="1"/>
    <s v="Rice"/>
    <x v="4"/>
    <x v="2313"/>
    <n v="91470.53"/>
    <n v="306056.46999999997"/>
    <x v="2316"/>
    <n v="46"/>
    <n v="79.150000000000006"/>
  </r>
  <r>
    <s v="M1117"/>
    <x v="3"/>
    <x v="3"/>
    <n v="15"/>
    <n v="284495"/>
    <n v="264280"/>
    <n v="92.89"/>
    <d v="2011-01-27T00:00:00"/>
    <x v="2"/>
    <x v="6"/>
    <x v="1"/>
    <s v="Pen"/>
    <x v="3"/>
    <x v="2314"/>
    <n v="130972.11"/>
    <n v="133307.89000000001"/>
    <x v="2317"/>
    <n v="95"/>
    <n v="90.38"/>
  </r>
  <r>
    <s v="M1118"/>
    <x v="2"/>
    <x v="2"/>
    <n v="15"/>
    <n v="170754"/>
    <n v="113332"/>
    <n v="66.37"/>
    <d v="2011-01-27T00:00:00"/>
    <x v="2"/>
    <x v="6"/>
    <x v="1"/>
    <s v="Wheat"/>
    <x v="4"/>
    <x v="2315"/>
    <n v="51148.91"/>
    <n v="62183.09"/>
    <x v="2318"/>
    <n v="60"/>
    <n v="80.48"/>
  </r>
  <r>
    <s v="M1119"/>
    <x v="1"/>
    <x v="1"/>
    <n v="12"/>
    <n v="450690"/>
    <n v="425846"/>
    <n v="94.49"/>
    <d v="2011-01-27T00:00:00"/>
    <x v="2"/>
    <x v="6"/>
    <x v="1"/>
    <s v="Marker"/>
    <x v="3"/>
    <x v="2316"/>
    <n v="104726.27"/>
    <n v="321119.73"/>
    <x v="2319"/>
    <n v="95"/>
    <n v="76.53"/>
  </r>
  <r>
    <s v="M1120"/>
    <x v="1"/>
    <x v="1"/>
    <n v="15"/>
    <n v="331989"/>
    <n v="344839"/>
    <n v="103.87"/>
    <d v="2011-01-27T00:00:00"/>
    <x v="2"/>
    <x v="6"/>
    <x v="1"/>
    <s v="Chair"/>
    <x v="1"/>
    <x v="2317"/>
    <n v="127218.28"/>
    <n v="217620.72"/>
    <x v="2320"/>
    <n v="41"/>
    <n v="80.23"/>
  </r>
  <r>
    <s v="M1121"/>
    <x v="3"/>
    <x v="3"/>
    <n v="14"/>
    <n v="492465"/>
    <n v="320700"/>
    <n v="65.12"/>
    <d v="2012-11-03T00:00:00"/>
    <x v="1"/>
    <x v="0"/>
    <x v="0"/>
    <s v="Tablet"/>
    <x v="2"/>
    <x v="2318"/>
    <n v="155066.26999999999"/>
    <n v="165633.73000000001"/>
    <x v="2321"/>
    <n v="62"/>
    <n v="91.31"/>
  </r>
  <r>
    <s v="M1122"/>
    <x v="2"/>
    <x v="2"/>
    <n v="9"/>
    <n v="138115"/>
    <n v="69635"/>
    <n v="50.42"/>
    <d v="2014-07-01T00:00:00"/>
    <x v="3"/>
    <x v="7"/>
    <x v="3"/>
    <s v="Rice"/>
    <x v="4"/>
    <x v="2319"/>
    <n v="30272.03"/>
    <n v="39362.97"/>
    <x v="2322"/>
    <n v="93"/>
    <n v="78.290000000000006"/>
  </r>
  <r>
    <s v="M1123"/>
    <x v="3"/>
    <x v="3"/>
    <n v="15"/>
    <n v="182072"/>
    <n v="128007"/>
    <n v="70.31"/>
    <d v="2014-07-01T00:00:00"/>
    <x v="3"/>
    <x v="7"/>
    <x v="3"/>
    <s v="Shirt"/>
    <x v="0"/>
    <x v="2320"/>
    <n v="40194.089999999997"/>
    <n v="87812.91"/>
    <x v="2323"/>
    <n v="83"/>
    <n v="64.790000000000006"/>
  </r>
  <r>
    <s v="M1124"/>
    <x v="3"/>
    <x v="3"/>
    <n v="11"/>
    <n v="134581"/>
    <n v="96177"/>
    <n v="71.459999999999994"/>
    <d v="2013-05-06T00:00:00"/>
    <x v="0"/>
    <x v="8"/>
    <x v="4"/>
    <s v="Laptop"/>
    <x v="2"/>
    <x v="2321"/>
    <n v="39391.370000000003"/>
    <n v="56785.63"/>
    <x v="2324"/>
    <n v="64"/>
    <n v="81.02"/>
  </r>
  <r>
    <s v="M1125"/>
    <x v="0"/>
    <x v="0"/>
    <n v="3"/>
    <n v="265880"/>
    <n v="192874"/>
    <n v="72.540000000000006"/>
    <d v="2013-05-06T00:00:00"/>
    <x v="0"/>
    <x v="8"/>
    <x v="4"/>
    <s v="Mobile"/>
    <x v="2"/>
    <x v="2322"/>
    <n v="90596.74"/>
    <n v="102277.26"/>
    <x v="2325"/>
    <n v="58"/>
    <n v="76.67"/>
  </r>
  <r>
    <s v="M1126"/>
    <x v="3"/>
    <x v="3"/>
    <n v="15"/>
    <n v="474502"/>
    <n v="525635"/>
    <n v="110.78"/>
    <d v="2013-09-09T00:00:00"/>
    <x v="0"/>
    <x v="5"/>
    <x v="4"/>
    <s v="Oil"/>
    <x v="4"/>
    <x v="2323"/>
    <n v="199066.4"/>
    <n v="326568.59999999998"/>
    <x v="2326"/>
    <n v="39"/>
    <n v="83.37"/>
  </r>
  <r>
    <s v="M1127"/>
    <x v="3"/>
    <x v="3"/>
    <n v="6"/>
    <n v="262454"/>
    <n v="275393"/>
    <n v="104.93"/>
    <d v="2013-09-09T00:00:00"/>
    <x v="0"/>
    <x v="5"/>
    <x v="4"/>
    <s v="Laptop"/>
    <x v="2"/>
    <x v="2324"/>
    <n v="137437.06"/>
    <n v="137955.94"/>
    <x v="2327"/>
    <n v="25"/>
    <n v="90.82"/>
  </r>
  <r>
    <s v="M1128"/>
    <x v="3"/>
    <x v="3"/>
    <n v="10"/>
    <n v="320521"/>
    <n v="228306"/>
    <n v="71.23"/>
    <d v="2014-11-25T00:00:00"/>
    <x v="3"/>
    <x v="0"/>
    <x v="3"/>
    <s v="Dress"/>
    <x v="0"/>
    <x v="2325"/>
    <n v="79525.990000000005"/>
    <n v="148780.01"/>
    <x v="2328"/>
    <n v="64"/>
    <n v="89.94"/>
  </r>
  <r>
    <s v="M1129"/>
    <x v="0"/>
    <x v="0"/>
    <n v="8"/>
    <n v="347704"/>
    <n v="238544"/>
    <n v="68.61"/>
    <d v="2014-11-25T00:00:00"/>
    <x v="3"/>
    <x v="0"/>
    <x v="3"/>
    <s v="Marker"/>
    <x v="3"/>
    <x v="2326"/>
    <n v="96303.679999999993"/>
    <n v="142240.32000000001"/>
    <x v="2329"/>
    <n v="24"/>
    <n v="64.790000000000006"/>
  </r>
  <r>
    <s v="M1130"/>
    <x v="0"/>
    <x v="0"/>
    <n v="10"/>
    <n v="358305"/>
    <n v="265532"/>
    <n v="74.11"/>
    <d v="2014-05-14T00:00:00"/>
    <x v="3"/>
    <x v="8"/>
    <x v="2"/>
    <s v="Mobile"/>
    <x v="2"/>
    <x v="2327"/>
    <n v="114108.91"/>
    <n v="151423.09"/>
    <x v="2330"/>
    <n v="82"/>
    <n v="77.42"/>
  </r>
  <r>
    <s v="M1131"/>
    <x v="0"/>
    <x v="0"/>
    <n v="8"/>
    <n v="289939"/>
    <n v="213020"/>
    <n v="73.47"/>
    <d v="2014-05-14T00:00:00"/>
    <x v="3"/>
    <x v="8"/>
    <x v="2"/>
    <s v="Dress"/>
    <x v="0"/>
    <x v="2328"/>
    <n v="51929.04"/>
    <n v="161090.96"/>
    <x v="2331"/>
    <n v="95"/>
    <n v="88.42"/>
  </r>
  <r>
    <s v="M1132"/>
    <x v="1"/>
    <x v="1"/>
    <n v="5"/>
    <n v="219056"/>
    <n v="210021"/>
    <n v="95.88"/>
    <d v="2014-05-14T00:00:00"/>
    <x v="3"/>
    <x v="8"/>
    <x v="2"/>
    <s v="Mobile"/>
    <x v="2"/>
    <x v="2329"/>
    <n v="86383.58"/>
    <n v="123637.42"/>
    <x v="2332"/>
    <n v="57"/>
    <n v="87.01"/>
  </r>
  <r>
    <s v="M1133"/>
    <x v="1"/>
    <x v="1"/>
    <n v="15"/>
    <n v="342523"/>
    <n v="294092"/>
    <n v="85.86"/>
    <d v="2014-05-14T00:00:00"/>
    <x v="3"/>
    <x v="8"/>
    <x v="2"/>
    <s v="Shirt"/>
    <x v="0"/>
    <x v="2330"/>
    <n v="115451.43"/>
    <n v="178640.57"/>
    <x v="2333"/>
    <n v="13"/>
    <n v="76.12"/>
  </r>
  <r>
    <s v="M1134"/>
    <x v="0"/>
    <x v="0"/>
    <n v="11"/>
    <n v="343188"/>
    <n v="203707"/>
    <n v="59.36"/>
    <d v="2014-05-14T00:00:00"/>
    <x v="3"/>
    <x v="8"/>
    <x v="2"/>
    <s v="Cabinet"/>
    <x v="1"/>
    <x v="2331"/>
    <n v="52627.16"/>
    <n v="151079.84"/>
    <x v="2334"/>
    <n v="71"/>
    <n v="78.599999999999994"/>
  </r>
  <r>
    <s v="M1135"/>
    <x v="2"/>
    <x v="2"/>
    <n v="10"/>
    <n v="448431"/>
    <n v="256302"/>
    <n v="57.16"/>
    <d v="2014-04-24T00:00:00"/>
    <x v="3"/>
    <x v="3"/>
    <x v="1"/>
    <s v="Shirt"/>
    <x v="0"/>
    <x v="2332"/>
    <n v="90730.19"/>
    <n v="165571.81"/>
    <x v="2335"/>
    <n v="39"/>
    <n v="78.55"/>
  </r>
  <r>
    <s v="M1136"/>
    <x v="2"/>
    <x v="2"/>
    <n v="10"/>
    <n v="255454"/>
    <n v="146836"/>
    <n v="57.48"/>
    <d v="2014-04-24T00:00:00"/>
    <x v="3"/>
    <x v="3"/>
    <x v="1"/>
    <s v="Sofa"/>
    <x v="1"/>
    <x v="2333"/>
    <n v="42332.33"/>
    <n v="104503.67"/>
    <x v="2336"/>
    <n v="59"/>
    <n v="61.74"/>
  </r>
  <r>
    <s v="M1137"/>
    <x v="2"/>
    <x v="2"/>
    <n v="8"/>
    <n v="236084"/>
    <n v="221438"/>
    <n v="93.8"/>
    <d v="2013-06-05T00:00:00"/>
    <x v="0"/>
    <x v="1"/>
    <x v="2"/>
    <s v="Stapler"/>
    <x v="3"/>
    <x v="2334"/>
    <n v="45532.18"/>
    <n v="175905.82"/>
    <x v="2337"/>
    <n v="33"/>
    <n v="79.430000000000007"/>
  </r>
  <r>
    <s v="M1138"/>
    <x v="3"/>
    <x v="3"/>
    <n v="3"/>
    <n v="335245"/>
    <n v="276836"/>
    <n v="82.58"/>
    <d v="2013-06-05T00:00:00"/>
    <x v="0"/>
    <x v="1"/>
    <x v="2"/>
    <s v="Oil"/>
    <x v="4"/>
    <x v="2335"/>
    <n v="127114.23"/>
    <n v="149721.76999999999"/>
    <x v="2338"/>
    <n v="58"/>
    <n v="83.91"/>
  </r>
  <r>
    <s v="M1139"/>
    <x v="2"/>
    <x v="2"/>
    <n v="10"/>
    <n v="135440"/>
    <n v="160310"/>
    <n v="118.36"/>
    <d v="2013-06-05T00:00:00"/>
    <x v="0"/>
    <x v="1"/>
    <x v="2"/>
    <s v="Jacket"/>
    <x v="0"/>
    <x v="2336"/>
    <n v="70139.83"/>
    <n v="90170.17"/>
    <x v="2339"/>
    <n v="61"/>
    <n v="76.66"/>
  </r>
  <r>
    <s v="M1140"/>
    <x v="2"/>
    <x v="2"/>
    <n v="8"/>
    <n v="416534"/>
    <n v="274002"/>
    <n v="65.78"/>
    <d v="2013-06-05T00:00:00"/>
    <x v="0"/>
    <x v="1"/>
    <x v="2"/>
    <s v="Dress"/>
    <x v="0"/>
    <x v="2337"/>
    <n v="77649.240000000005"/>
    <n v="196352.76"/>
    <x v="2340"/>
    <n v="87"/>
    <n v="61.82"/>
  </r>
  <r>
    <s v="M1141"/>
    <x v="0"/>
    <x v="0"/>
    <n v="15"/>
    <n v="238016"/>
    <n v="254539"/>
    <n v="106.94"/>
    <d v="2011-12-16T00:00:00"/>
    <x v="2"/>
    <x v="4"/>
    <x v="5"/>
    <s v="Stapler"/>
    <x v="3"/>
    <x v="2338"/>
    <n v="82115.16"/>
    <n v="172423.84"/>
    <x v="2341"/>
    <n v="17"/>
    <n v="84.29"/>
  </r>
  <r>
    <s v="M1142"/>
    <x v="3"/>
    <x v="3"/>
    <n v="15"/>
    <n v="223373"/>
    <n v="179766"/>
    <n v="80.48"/>
    <d v="2013-03-05T00:00:00"/>
    <x v="0"/>
    <x v="10"/>
    <x v="3"/>
    <s v="Tablet"/>
    <x v="2"/>
    <x v="2339"/>
    <n v="47375.17"/>
    <n v="132390.82999999999"/>
    <x v="2342"/>
    <n v="87"/>
    <n v="87.02"/>
  </r>
  <r>
    <s v="M1143"/>
    <x v="1"/>
    <x v="1"/>
    <n v="6"/>
    <n v="402886"/>
    <n v="420658"/>
    <n v="104.41"/>
    <d v="2011-11-25T00:00:00"/>
    <x v="2"/>
    <x v="0"/>
    <x v="5"/>
    <s v="Tablet"/>
    <x v="2"/>
    <x v="2340"/>
    <n v="135092.48000000001"/>
    <n v="285565.52"/>
    <x v="2343"/>
    <n v="42"/>
    <n v="87.18"/>
  </r>
  <r>
    <s v="M1144"/>
    <x v="3"/>
    <x v="3"/>
    <n v="6"/>
    <n v="457465"/>
    <n v="397379"/>
    <n v="86.87"/>
    <d v="2011-11-25T00:00:00"/>
    <x v="2"/>
    <x v="0"/>
    <x v="5"/>
    <s v="Sugar"/>
    <x v="4"/>
    <x v="2341"/>
    <n v="191802.17"/>
    <n v="205576.83"/>
    <x v="2344"/>
    <n v="86"/>
    <n v="90.86"/>
  </r>
  <r>
    <s v="M1145"/>
    <x v="1"/>
    <x v="1"/>
    <n v="14"/>
    <n v="277734"/>
    <n v="229113"/>
    <n v="82.49"/>
    <d v="2011-11-25T00:00:00"/>
    <x v="2"/>
    <x v="0"/>
    <x v="5"/>
    <s v="Table"/>
    <x v="1"/>
    <x v="2342"/>
    <n v="84565.55"/>
    <n v="144547.45000000001"/>
    <x v="2345"/>
    <n v="100"/>
    <n v="90.19"/>
  </r>
  <r>
    <s v="M1146"/>
    <x v="2"/>
    <x v="2"/>
    <n v="15"/>
    <n v="376283"/>
    <n v="324283"/>
    <n v="86.18"/>
    <d v="2011-11-25T00:00:00"/>
    <x v="2"/>
    <x v="0"/>
    <x v="5"/>
    <s v="Trousers"/>
    <x v="0"/>
    <x v="2343"/>
    <n v="115750.53"/>
    <n v="208532.47"/>
    <x v="2346"/>
    <n v="26"/>
    <n v="75.94"/>
  </r>
  <r>
    <s v="M1147"/>
    <x v="2"/>
    <x v="2"/>
    <n v="5"/>
    <n v="131266"/>
    <n v="88710"/>
    <n v="67.58"/>
    <d v="2011-11-25T00:00:00"/>
    <x v="2"/>
    <x v="0"/>
    <x v="5"/>
    <s v="Trousers"/>
    <x v="0"/>
    <x v="2344"/>
    <n v="31523.67"/>
    <n v="57186.33"/>
    <x v="2347"/>
    <n v="19"/>
    <n v="89.26"/>
  </r>
  <r>
    <s v="M1148"/>
    <x v="3"/>
    <x v="3"/>
    <n v="13"/>
    <n v="356951"/>
    <n v="290129"/>
    <n v="81.28"/>
    <d v="2013-04-29T00:00:00"/>
    <x v="0"/>
    <x v="3"/>
    <x v="4"/>
    <s v="Pen"/>
    <x v="3"/>
    <x v="2345"/>
    <n v="60749.07"/>
    <n v="229379.93"/>
    <x v="2348"/>
    <n v="31"/>
    <n v="62"/>
  </r>
  <r>
    <s v="M1149"/>
    <x v="3"/>
    <x v="3"/>
    <n v="5"/>
    <n v="423374"/>
    <n v="496477"/>
    <n v="117.27"/>
    <d v="2011-04-26T00:00:00"/>
    <x v="2"/>
    <x v="3"/>
    <x v="3"/>
    <s v="Chair"/>
    <x v="1"/>
    <x v="2346"/>
    <n v="205201.37"/>
    <n v="291275.63"/>
    <x v="2349"/>
    <n v="61"/>
    <n v="80.2"/>
  </r>
  <r>
    <s v="M1150"/>
    <x v="2"/>
    <x v="2"/>
    <n v="3"/>
    <n v="296501"/>
    <n v="194314"/>
    <n v="65.540000000000006"/>
    <d v="2011-04-26T00:00:00"/>
    <x v="2"/>
    <x v="3"/>
    <x v="3"/>
    <s v="Headphones"/>
    <x v="2"/>
    <x v="2347"/>
    <n v="41465.410000000003"/>
    <n v="152848.59"/>
    <x v="2350"/>
    <n v="84"/>
    <n v="89.98"/>
  </r>
  <r>
    <s v="M1151"/>
    <x v="2"/>
    <x v="2"/>
    <n v="5"/>
    <n v="115512"/>
    <n v="81372"/>
    <n v="70.44"/>
    <d v="2014-04-02T00:00:00"/>
    <x v="3"/>
    <x v="3"/>
    <x v="2"/>
    <s v="Rice"/>
    <x v="4"/>
    <x v="2348"/>
    <n v="38350.9"/>
    <n v="43021.1"/>
    <x v="2351"/>
    <n v="44"/>
    <n v="66.45"/>
  </r>
  <r>
    <s v="M1152"/>
    <x v="1"/>
    <x v="1"/>
    <n v="7"/>
    <n v="359761"/>
    <n v="397151"/>
    <n v="110.39"/>
    <d v="2014-04-02T00:00:00"/>
    <x v="3"/>
    <x v="3"/>
    <x v="2"/>
    <s v="Laptop"/>
    <x v="2"/>
    <x v="2349"/>
    <n v="148260.1"/>
    <n v="248890.9"/>
    <x v="2352"/>
    <n v="19"/>
    <n v="75.77"/>
  </r>
  <r>
    <s v="M1153"/>
    <x v="0"/>
    <x v="0"/>
    <n v="6"/>
    <n v="142144"/>
    <n v="123508"/>
    <n v="86.89"/>
    <d v="2014-12-23T00:00:00"/>
    <x v="3"/>
    <x v="4"/>
    <x v="3"/>
    <s v="Dress"/>
    <x v="0"/>
    <x v="2350"/>
    <n v="28885.040000000001"/>
    <n v="94622.96"/>
    <x v="2353"/>
    <n v="53"/>
    <n v="83.98"/>
  </r>
  <r>
    <s v="M1154"/>
    <x v="0"/>
    <x v="0"/>
    <n v="7"/>
    <n v="405818"/>
    <n v="306867"/>
    <n v="75.62"/>
    <d v="2014-12-23T00:00:00"/>
    <x v="3"/>
    <x v="4"/>
    <x v="3"/>
    <s v="Trousers"/>
    <x v="0"/>
    <x v="2351"/>
    <n v="115387.93"/>
    <n v="191479.07"/>
    <x v="2354"/>
    <n v="42"/>
    <n v="92.09"/>
  </r>
  <r>
    <s v="M1155"/>
    <x v="1"/>
    <x v="1"/>
    <n v="12"/>
    <n v="217375"/>
    <n v="138343"/>
    <n v="63.64"/>
    <d v="2014-12-23T00:00:00"/>
    <x v="3"/>
    <x v="4"/>
    <x v="3"/>
    <s v="Wheat"/>
    <x v="4"/>
    <x v="2352"/>
    <n v="45797.01"/>
    <n v="92545.99"/>
    <x v="2355"/>
    <n v="65"/>
    <n v="94.26"/>
  </r>
  <r>
    <s v="M1156"/>
    <x v="0"/>
    <x v="0"/>
    <n v="11"/>
    <n v="216545"/>
    <n v="255812"/>
    <n v="118.13"/>
    <d v="2014-12-23T00:00:00"/>
    <x v="3"/>
    <x v="4"/>
    <x v="3"/>
    <s v="Headphones"/>
    <x v="2"/>
    <x v="2353"/>
    <n v="69870.03"/>
    <n v="185941.97"/>
    <x v="2356"/>
    <n v="17"/>
    <n v="65.47"/>
  </r>
  <r>
    <s v="M1157"/>
    <x v="3"/>
    <x v="3"/>
    <n v="12"/>
    <n v="481958"/>
    <n v="562235"/>
    <n v="116.66"/>
    <d v="2011-12-03T00:00:00"/>
    <x v="2"/>
    <x v="4"/>
    <x v="0"/>
    <s v="Marker"/>
    <x v="3"/>
    <x v="2354"/>
    <n v="262778.68"/>
    <n v="299456.32"/>
    <x v="2357"/>
    <n v="87"/>
    <n v="67.87"/>
  </r>
  <r>
    <s v="M1158"/>
    <x v="1"/>
    <x v="1"/>
    <n v="14"/>
    <n v="182839"/>
    <n v="190786"/>
    <n v="104.35"/>
    <d v="2014-10-23T00:00:00"/>
    <x v="3"/>
    <x v="2"/>
    <x v="1"/>
    <s v="Wheat"/>
    <x v="4"/>
    <x v="2355"/>
    <n v="64433.120000000003"/>
    <n v="126352.88"/>
    <x v="2358"/>
    <n v="83"/>
    <n v="64.13"/>
  </r>
  <r>
    <s v="M1159"/>
    <x v="1"/>
    <x v="1"/>
    <n v="6"/>
    <n v="282484"/>
    <n v="312216"/>
    <n v="110.53"/>
    <d v="2014-10-23T00:00:00"/>
    <x v="3"/>
    <x v="2"/>
    <x v="1"/>
    <s v="Tablet"/>
    <x v="2"/>
    <x v="2356"/>
    <n v="64790.42"/>
    <n v="247425.58"/>
    <x v="2359"/>
    <n v="64"/>
    <n v="62.08"/>
  </r>
  <r>
    <s v="M1160"/>
    <x v="1"/>
    <x v="1"/>
    <n v="14"/>
    <n v="320086"/>
    <n v="278679"/>
    <n v="87.06"/>
    <d v="2014-10-23T00:00:00"/>
    <x v="3"/>
    <x v="2"/>
    <x v="1"/>
    <s v="Oil"/>
    <x v="4"/>
    <x v="2357"/>
    <n v="70444.800000000003"/>
    <n v="208234.2"/>
    <x v="2360"/>
    <n v="31"/>
    <n v="79.349999999999994"/>
  </r>
  <r>
    <s v="M1161"/>
    <x v="3"/>
    <x v="3"/>
    <n v="8"/>
    <n v="207693"/>
    <n v="232100"/>
    <n v="111.75"/>
    <d v="2014-10-23T00:00:00"/>
    <x v="3"/>
    <x v="2"/>
    <x v="1"/>
    <s v="Sofa"/>
    <x v="1"/>
    <x v="2358"/>
    <n v="114421.01"/>
    <n v="117678.99"/>
    <x v="2361"/>
    <n v="74"/>
    <n v="90.07"/>
  </r>
  <r>
    <s v="M1162"/>
    <x v="1"/>
    <x v="1"/>
    <n v="7"/>
    <n v="101462"/>
    <n v="105610"/>
    <n v="104.09"/>
    <d v="2014-11-14T00:00:00"/>
    <x v="3"/>
    <x v="0"/>
    <x v="5"/>
    <s v="Oil"/>
    <x v="4"/>
    <x v="2359"/>
    <n v="28930.68"/>
    <n v="76679.320000000007"/>
    <x v="2362"/>
    <n v="12"/>
    <n v="65.94"/>
  </r>
  <r>
    <s v="M1163"/>
    <x v="0"/>
    <x v="0"/>
    <n v="13"/>
    <n v="474796"/>
    <n v="291547"/>
    <n v="61.4"/>
    <d v="2014-11-14T00:00:00"/>
    <x v="3"/>
    <x v="0"/>
    <x v="5"/>
    <s v="Notebook"/>
    <x v="3"/>
    <x v="2360"/>
    <n v="93730.45"/>
    <n v="197816.55"/>
    <x v="2363"/>
    <n v="19"/>
    <n v="91.64"/>
  </r>
  <r>
    <s v="M1164"/>
    <x v="3"/>
    <x v="3"/>
    <n v="6"/>
    <n v="424899"/>
    <n v="229527"/>
    <n v="54.02"/>
    <d v="2014-11-14T00:00:00"/>
    <x v="3"/>
    <x v="0"/>
    <x v="5"/>
    <s v="Sofa"/>
    <x v="1"/>
    <x v="2361"/>
    <n v="77427.679999999993"/>
    <n v="152099.32"/>
    <x v="2364"/>
    <n v="84"/>
    <n v="67.88"/>
  </r>
  <r>
    <s v="M1165"/>
    <x v="2"/>
    <x v="2"/>
    <n v="8"/>
    <n v="200887"/>
    <n v="165262"/>
    <n v="82.27"/>
    <d v="2012-09-10T00:00:00"/>
    <x v="1"/>
    <x v="5"/>
    <x v="4"/>
    <s v="Trousers"/>
    <x v="0"/>
    <x v="2362"/>
    <n v="82305.740000000005"/>
    <n v="82956.259999999995"/>
    <x v="2365"/>
    <n v="55"/>
    <n v="62.35"/>
  </r>
  <r>
    <s v="M1166"/>
    <x v="2"/>
    <x v="2"/>
    <n v="15"/>
    <n v="296209"/>
    <n v="319015"/>
    <n v="107.7"/>
    <d v="2014-05-16T00:00:00"/>
    <x v="3"/>
    <x v="8"/>
    <x v="5"/>
    <s v="Sofa"/>
    <x v="1"/>
    <x v="2363"/>
    <n v="77823.039999999994"/>
    <n v="241191.96"/>
    <x v="2366"/>
    <n v="89"/>
    <n v="90.97"/>
  </r>
  <r>
    <s v="M1167"/>
    <x v="2"/>
    <x v="2"/>
    <n v="8"/>
    <n v="248729"/>
    <n v="210494"/>
    <n v="84.63"/>
    <d v="2014-05-16T00:00:00"/>
    <x v="3"/>
    <x v="8"/>
    <x v="5"/>
    <s v="Mobile"/>
    <x v="2"/>
    <x v="2364"/>
    <n v="51235.32"/>
    <n v="159258.68"/>
    <x v="2367"/>
    <n v="80"/>
    <n v="88.3"/>
  </r>
  <r>
    <s v="M1168"/>
    <x v="3"/>
    <x v="3"/>
    <n v="14"/>
    <n v="209131"/>
    <n v="155326"/>
    <n v="74.27"/>
    <d v="2014-05-16T00:00:00"/>
    <x v="3"/>
    <x v="8"/>
    <x v="5"/>
    <s v="Trousers"/>
    <x v="0"/>
    <x v="2365"/>
    <n v="36883.07"/>
    <n v="118442.93"/>
    <x v="2368"/>
    <n v="41"/>
    <n v="73.790000000000006"/>
  </r>
  <r>
    <s v="M1169"/>
    <x v="2"/>
    <x v="2"/>
    <n v="12"/>
    <n v="323742"/>
    <n v="196542"/>
    <n v="60.71"/>
    <d v="2012-07-05T00:00:00"/>
    <x v="1"/>
    <x v="7"/>
    <x v="1"/>
    <s v="Laptop"/>
    <x v="2"/>
    <x v="2366"/>
    <n v="77821.61"/>
    <n v="118720.39"/>
    <x v="2369"/>
    <n v="78"/>
    <n v="94.99"/>
  </r>
  <r>
    <s v="M1170"/>
    <x v="2"/>
    <x v="2"/>
    <n v="4"/>
    <n v="166230"/>
    <n v="192121"/>
    <n v="115.58"/>
    <d v="2012-07-05T00:00:00"/>
    <x v="1"/>
    <x v="7"/>
    <x v="1"/>
    <s v="Sofa"/>
    <x v="1"/>
    <x v="2367"/>
    <n v="90846.38"/>
    <n v="101274.62"/>
    <x v="2370"/>
    <n v="17"/>
    <n v="75.55"/>
  </r>
  <r>
    <s v="M1171"/>
    <x v="3"/>
    <x v="3"/>
    <n v="15"/>
    <n v="413757"/>
    <n v="412829"/>
    <n v="99.78"/>
    <d v="2012-08-15T00:00:00"/>
    <x v="1"/>
    <x v="9"/>
    <x v="2"/>
    <s v="Table"/>
    <x v="1"/>
    <x v="2368"/>
    <n v="88587.47"/>
    <n v="324241.53000000003"/>
    <x v="2371"/>
    <n v="41"/>
    <n v="93.84"/>
  </r>
  <r>
    <s v="M1172"/>
    <x v="1"/>
    <x v="1"/>
    <n v="6"/>
    <n v="139454"/>
    <n v="132788"/>
    <n v="95.22"/>
    <d v="2014-06-13T00:00:00"/>
    <x v="3"/>
    <x v="1"/>
    <x v="5"/>
    <s v="Oil"/>
    <x v="4"/>
    <x v="2369"/>
    <n v="42970.27"/>
    <n v="89817.73"/>
    <x v="2372"/>
    <n v="18"/>
    <n v="91.72"/>
  </r>
  <r>
    <s v="M1173"/>
    <x v="1"/>
    <x v="1"/>
    <n v="5"/>
    <n v="412107"/>
    <n v="346667"/>
    <n v="84.12"/>
    <d v="2014-06-13T00:00:00"/>
    <x v="3"/>
    <x v="1"/>
    <x v="5"/>
    <s v="Mobile"/>
    <x v="2"/>
    <x v="2370"/>
    <n v="79557.960000000006"/>
    <n v="267109.03999999998"/>
    <x v="2373"/>
    <n v="22"/>
    <n v="80.510000000000005"/>
  </r>
  <r>
    <s v="M1174"/>
    <x v="2"/>
    <x v="2"/>
    <n v="9"/>
    <n v="334009"/>
    <n v="186930"/>
    <n v="55.97"/>
    <d v="2014-06-13T00:00:00"/>
    <x v="3"/>
    <x v="1"/>
    <x v="5"/>
    <s v="Shirt"/>
    <x v="0"/>
    <x v="2371"/>
    <n v="66456.37"/>
    <n v="120473.63"/>
    <x v="2374"/>
    <n v="61"/>
    <n v="64.48"/>
  </r>
  <r>
    <s v="M1175"/>
    <x v="1"/>
    <x v="1"/>
    <n v="7"/>
    <n v="348225"/>
    <n v="257605"/>
    <n v="73.98"/>
    <d v="2014-06-13T00:00:00"/>
    <x v="3"/>
    <x v="1"/>
    <x v="5"/>
    <s v="Dress"/>
    <x v="0"/>
    <x v="2372"/>
    <n v="109337.26"/>
    <n v="148267.74"/>
    <x v="2375"/>
    <n v="28"/>
    <n v="84.54"/>
  </r>
  <r>
    <s v="M1176"/>
    <x v="1"/>
    <x v="1"/>
    <n v="4"/>
    <n v="335179"/>
    <n v="379572"/>
    <n v="113.24"/>
    <d v="2012-02-20T00:00:00"/>
    <x v="1"/>
    <x v="11"/>
    <x v="4"/>
    <s v="Shirt"/>
    <x v="0"/>
    <x v="2373"/>
    <n v="189272.5"/>
    <n v="190299.5"/>
    <x v="2376"/>
    <n v="94"/>
    <n v="85.96"/>
  </r>
  <r>
    <s v="M1177"/>
    <x v="3"/>
    <x v="3"/>
    <n v="8"/>
    <n v="172052"/>
    <n v="121478"/>
    <n v="70.61"/>
    <d v="2013-12-30T00:00:00"/>
    <x v="0"/>
    <x v="4"/>
    <x v="4"/>
    <s v="Mobile"/>
    <x v="2"/>
    <x v="2374"/>
    <n v="54681.55"/>
    <n v="66796.45"/>
    <x v="2377"/>
    <n v="55"/>
    <n v="84.19"/>
  </r>
  <r>
    <s v="M1178"/>
    <x v="3"/>
    <x v="3"/>
    <n v="8"/>
    <n v="105207"/>
    <n v="94257"/>
    <n v="89.59"/>
    <d v="2013-04-18T00:00:00"/>
    <x v="0"/>
    <x v="3"/>
    <x v="1"/>
    <s v="Tablet"/>
    <x v="2"/>
    <x v="2375"/>
    <n v="41193.599999999999"/>
    <n v="53063.4"/>
    <x v="2378"/>
    <n v="22"/>
    <n v="80.37"/>
  </r>
  <r>
    <s v="M1179"/>
    <x v="0"/>
    <x v="0"/>
    <n v="7"/>
    <n v="224656"/>
    <n v="125269"/>
    <n v="55.76"/>
    <d v="2013-04-18T00:00:00"/>
    <x v="0"/>
    <x v="3"/>
    <x v="1"/>
    <s v="Stapler"/>
    <x v="3"/>
    <x v="2376"/>
    <n v="44403.56"/>
    <n v="80865.440000000002"/>
    <x v="2379"/>
    <n v="91"/>
    <n v="64.89"/>
  </r>
  <r>
    <s v="M1180"/>
    <x v="1"/>
    <x v="1"/>
    <n v="12"/>
    <n v="166505"/>
    <n v="132320"/>
    <n v="79.47"/>
    <d v="2011-09-07T00:00:00"/>
    <x v="2"/>
    <x v="5"/>
    <x v="2"/>
    <s v="Table"/>
    <x v="1"/>
    <x v="2377"/>
    <n v="60073.59"/>
    <n v="72246.41"/>
    <x v="2380"/>
    <n v="79"/>
    <n v="68.27"/>
  </r>
  <r>
    <s v="M1181"/>
    <x v="3"/>
    <x v="3"/>
    <n v="13"/>
    <n v="454107"/>
    <n v="395525"/>
    <n v="87.1"/>
    <d v="2011-09-07T00:00:00"/>
    <x v="2"/>
    <x v="5"/>
    <x v="2"/>
    <s v="Pen"/>
    <x v="3"/>
    <x v="2378"/>
    <n v="127671.42"/>
    <n v="267853.58"/>
    <x v="2381"/>
    <n v="10"/>
    <n v="70.59"/>
  </r>
  <r>
    <s v="M1182"/>
    <x v="1"/>
    <x v="1"/>
    <n v="10"/>
    <n v="121730"/>
    <n v="117412"/>
    <n v="96.45"/>
    <d v="2011-09-07T00:00:00"/>
    <x v="2"/>
    <x v="5"/>
    <x v="2"/>
    <s v="Sugar"/>
    <x v="4"/>
    <x v="2379"/>
    <n v="29487.5"/>
    <n v="87924.5"/>
    <x v="2382"/>
    <n v="36"/>
    <n v="90.82"/>
  </r>
  <r>
    <s v="M1183"/>
    <x v="2"/>
    <x v="2"/>
    <n v="12"/>
    <n v="409103"/>
    <n v="429993"/>
    <n v="105.11"/>
    <d v="2011-09-07T00:00:00"/>
    <x v="2"/>
    <x v="5"/>
    <x v="2"/>
    <s v="Chair"/>
    <x v="1"/>
    <x v="2380"/>
    <n v="168819.32"/>
    <n v="261173.68"/>
    <x v="2383"/>
    <n v="17"/>
    <n v="65.81"/>
  </r>
  <r>
    <s v="M1184"/>
    <x v="1"/>
    <x v="1"/>
    <n v="14"/>
    <n v="384636"/>
    <n v="344275"/>
    <n v="89.51"/>
    <d v="2011-09-07T00:00:00"/>
    <x v="2"/>
    <x v="5"/>
    <x v="2"/>
    <s v="Oil"/>
    <x v="4"/>
    <x v="2381"/>
    <n v="166216.31"/>
    <n v="178058.69"/>
    <x v="2384"/>
    <n v="91"/>
    <n v="77.62"/>
  </r>
  <r>
    <s v="M1185"/>
    <x v="3"/>
    <x v="3"/>
    <n v="14"/>
    <n v="376452"/>
    <n v="288944"/>
    <n v="76.75"/>
    <d v="2013-09-27T00:00:00"/>
    <x v="0"/>
    <x v="5"/>
    <x v="5"/>
    <s v="Notebook"/>
    <x v="3"/>
    <x v="2382"/>
    <n v="60158.67"/>
    <n v="228785.33"/>
    <x v="2385"/>
    <n v="65"/>
    <n v="84.87"/>
  </r>
  <r>
    <s v="M1186"/>
    <x v="1"/>
    <x v="1"/>
    <n v="5"/>
    <n v="312090"/>
    <n v="362755"/>
    <n v="116.23"/>
    <d v="2014-09-18T00:00:00"/>
    <x v="3"/>
    <x v="5"/>
    <x v="1"/>
    <s v="Shirt"/>
    <x v="0"/>
    <x v="2383"/>
    <n v="100883.32"/>
    <n v="261871.68"/>
    <x v="2386"/>
    <n v="71"/>
    <n v="64.39"/>
  </r>
  <r>
    <s v="M1187"/>
    <x v="2"/>
    <x v="2"/>
    <n v="8"/>
    <n v="259983"/>
    <n v="186799"/>
    <n v="71.849999999999994"/>
    <d v="2014-09-18T00:00:00"/>
    <x v="3"/>
    <x v="5"/>
    <x v="1"/>
    <s v="Sofa"/>
    <x v="1"/>
    <x v="2384"/>
    <n v="88907.74"/>
    <n v="97891.26"/>
    <x v="2387"/>
    <n v="31"/>
    <n v="79.44"/>
  </r>
  <r>
    <s v="M1188"/>
    <x v="2"/>
    <x v="2"/>
    <n v="5"/>
    <n v="283691"/>
    <n v="144105"/>
    <n v="50.8"/>
    <d v="2014-09-18T00:00:00"/>
    <x v="3"/>
    <x v="5"/>
    <x v="1"/>
    <s v="Mobile"/>
    <x v="2"/>
    <x v="2385"/>
    <n v="56806.1"/>
    <n v="87298.9"/>
    <x v="2388"/>
    <n v="91"/>
    <n v="74.2"/>
  </r>
  <r>
    <s v="M1189"/>
    <x v="3"/>
    <x v="3"/>
    <n v="10"/>
    <n v="190231"/>
    <n v="202905"/>
    <n v="106.66"/>
    <d v="2014-09-18T00:00:00"/>
    <x v="3"/>
    <x v="5"/>
    <x v="1"/>
    <s v="Jacket"/>
    <x v="0"/>
    <x v="2386"/>
    <n v="47836.160000000003"/>
    <n v="155068.84"/>
    <x v="2389"/>
    <n v="21"/>
    <n v="89.79"/>
  </r>
  <r>
    <s v="M1190"/>
    <x v="2"/>
    <x v="2"/>
    <n v="15"/>
    <n v="185210"/>
    <n v="124807"/>
    <n v="67.39"/>
    <d v="2014-09-18T00:00:00"/>
    <x v="3"/>
    <x v="5"/>
    <x v="1"/>
    <s v="Chair"/>
    <x v="1"/>
    <x v="2387"/>
    <n v="51639.89"/>
    <n v="73167.11"/>
    <x v="2390"/>
    <n v="86"/>
    <n v="60.4"/>
  </r>
  <r>
    <s v="M1191"/>
    <x v="0"/>
    <x v="0"/>
    <n v="12"/>
    <n v="468137"/>
    <n v="452961"/>
    <n v="96.76"/>
    <d v="2014-09-18T00:00:00"/>
    <x v="3"/>
    <x v="5"/>
    <x v="1"/>
    <s v="Wheat"/>
    <x v="4"/>
    <x v="2388"/>
    <n v="113492.74"/>
    <n v="339468.26"/>
    <x v="2391"/>
    <n v="27"/>
    <n v="74.349999999999994"/>
  </r>
  <r>
    <s v="M1192"/>
    <x v="0"/>
    <x v="0"/>
    <n v="7"/>
    <n v="279668"/>
    <n v="153626"/>
    <n v="54.93"/>
    <d v="2014-09-18T00:00:00"/>
    <x v="3"/>
    <x v="5"/>
    <x v="1"/>
    <s v="Marker"/>
    <x v="3"/>
    <x v="2389"/>
    <n v="56981.02"/>
    <n v="96644.98"/>
    <x v="2392"/>
    <n v="71"/>
    <n v="89.26"/>
  </r>
  <r>
    <s v="M1193"/>
    <x v="0"/>
    <x v="0"/>
    <n v="3"/>
    <n v="476007"/>
    <n v="359427"/>
    <n v="75.510000000000005"/>
    <d v="2013-08-17T00:00:00"/>
    <x v="0"/>
    <x v="9"/>
    <x v="0"/>
    <s v="Pen"/>
    <x v="3"/>
    <x v="2390"/>
    <n v="174332.64"/>
    <n v="185094.36"/>
    <x v="2393"/>
    <n v="83"/>
    <n v="67.69"/>
  </r>
  <r>
    <s v="M1194"/>
    <x v="3"/>
    <x v="3"/>
    <n v="15"/>
    <n v="205272"/>
    <n v="243864"/>
    <n v="118.8"/>
    <d v="2012-12-24T00:00:00"/>
    <x v="1"/>
    <x v="4"/>
    <x v="4"/>
    <s v="Notebook"/>
    <x v="3"/>
    <x v="2391"/>
    <n v="112094.37"/>
    <n v="131769.63"/>
    <x v="2394"/>
    <n v="69"/>
    <n v="63.28"/>
  </r>
  <r>
    <s v="M1195"/>
    <x v="2"/>
    <x v="2"/>
    <n v="9"/>
    <n v="103035"/>
    <n v="57648"/>
    <n v="55.95"/>
    <d v="2014-11-29T00:00:00"/>
    <x v="3"/>
    <x v="0"/>
    <x v="0"/>
    <s v="Rice"/>
    <x v="4"/>
    <x v="2392"/>
    <n v="12709.7"/>
    <n v="44938.3"/>
    <x v="2395"/>
    <n v="72"/>
    <n v="83.07"/>
  </r>
  <r>
    <s v="M1196"/>
    <x v="3"/>
    <x v="3"/>
    <n v="9"/>
    <n v="247317"/>
    <n v="228576"/>
    <n v="92.42"/>
    <d v="2014-11-29T00:00:00"/>
    <x v="3"/>
    <x v="0"/>
    <x v="0"/>
    <s v="Headphones"/>
    <x v="2"/>
    <x v="2393"/>
    <n v="57307.19"/>
    <n v="171268.81"/>
    <x v="2396"/>
    <n v="65"/>
    <n v="90.46"/>
  </r>
  <r>
    <s v="M1197"/>
    <x v="1"/>
    <x v="1"/>
    <n v="7"/>
    <n v="214498"/>
    <n v="245063"/>
    <n v="114.25"/>
    <d v="2014-04-15T00:00:00"/>
    <x v="3"/>
    <x v="3"/>
    <x v="3"/>
    <s v="Chair"/>
    <x v="1"/>
    <x v="2394"/>
    <n v="121448.91"/>
    <n v="123614.09"/>
    <x v="2397"/>
    <n v="69"/>
    <n v="66.069999999999993"/>
  </r>
  <r>
    <s v="M1198"/>
    <x v="3"/>
    <x v="3"/>
    <n v="9"/>
    <n v="147254"/>
    <n v="131913"/>
    <n v="89.58"/>
    <d v="2013-05-02T00:00:00"/>
    <x v="0"/>
    <x v="8"/>
    <x v="1"/>
    <s v="Wheat"/>
    <x v="4"/>
    <x v="2395"/>
    <n v="32026.25"/>
    <n v="99886.75"/>
    <x v="2398"/>
    <n v="36"/>
    <n v="94.41"/>
  </r>
  <r>
    <s v="M1199"/>
    <x v="2"/>
    <x v="2"/>
    <n v="15"/>
    <n v="315150"/>
    <n v="187634"/>
    <n v="59.54"/>
    <d v="2013-05-02T00:00:00"/>
    <x v="0"/>
    <x v="8"/>
    <x v="1"/>
    <s v="Tablet"/>
    <x v="2"/>
    <x v="2396"/>
    <n v="77880.44"/>
    <n v="109753.56"/>
    <x v="2399"/>
    <n v="65"/>
    <n v="70.489999999999995"/>
  </r>
  <r>
    <s v="M1000"/>
    <x v="2"/>
    <x v="2"/>
    <n v="14"/>
    <n v="151978"/>
    <n v="126987"/>
    <n v="83.56"/>
    <d v="2013-05-02T00:00:00"/>
    <x v="0"/>
    <x v="8"/>
    <x v="1"/>
    <s v="Sofa"/>
    <x v="1"/>
    <x v="2397"/>
    <n v="29209.75"/>
    <n v="97777.25"/>
    <x v="2400"/>
    <n v="35"/>
    <n v="76.09"/>
  </r>
  <r>
    <s v="M1001"/>
    <x v="1"/>
    <x v="1"/>
    <n v="10"/>
    <n v="445239"/>
    <n v="426232"/>
    <n v="95.73"/>
    <d v="2013-10-02T00:00:00"/>
    <x v="0"/>
    <x v="2"/>
    <x v="2"/>
    <s v="Marker"/>
    <x v="3"/>
    <x v="2398"/>
    <n v="152172.22"/>
    <n v="274059.78000000003"/>
    <x v="2401"/>
    <n v="14"/>
    <n v="74.77"/>
  </r>
  <r>
    <s v="M1002"/>
    <x v="2"/>
    <x v="2"/>
    <n v="15"/>
    <n v="231600"/>
    <n v="274241"/>
    <n v="118.41"/>
    <d v="2013-10-02T00:00:00"/>
    <x v="0"/>
    <x v="2"/>
    <x v="2"/>
    <s v="Table"/>
    <x v="1"/>
    <x v="2399"/>
    <n v="85809.27"/>
    <n v="188431.73"/>
    <x v="2402"/>
    <n v="45"/>
    <n v="90.8"/>
  </r>
  <r>
    <s v="M1003"/>
    <x v="0"/>
    <x v="0"/>
    <n v="10"/>
    <n v="271858"/>
    <n v="225105"/>
    <n v="82.8"/>
    <d v="2012-08-25T00:00:00"/>
    <x v="1"/>
    <x v="9"/>
    <x v="0"/>
    <s v="Headphones"/>
    <x v="2"/>
    <x v="2400"/>
    <n v="111217.21"/>
    <n v="113887.79"/>
    <x v="2403"/>
    <n v="73"/>
    <n v="81.69"/>
  </r>
  <r>
    <s v="M1004"/>
    <x v="2"/>
    <x v="2"/>
    <n v="5"/>
    <n v="257170"/>
    <n v="176492"/>
    <n v="68.63"/>
    <d v="2012-08-25T00:00:00"/>
    <x v="1"/>
    <x v="9"/>
    <x v="0"/>
    <s v="Mobile"/>
    <x v="2"/>
    <x v="2401"/>
    <n v="73048.39"/>
    <n v="103443.61"/>
    <x v="2404"/>
    <n v="49"/>
    <n v="69.33"/>
  </r>
  <r>
    <s v="M1005"/>
    <x v="3"/>
    <x v="3"/>
    <n v="4"/>
    <n v="360157"/>
    <n v="224175"/>
    <n v="62.24"/>
    <d v="2011-09-09T00:00:00"/>
    <x v="2"/>
    <x v="5"/>
    <x v="5"/>
    <s v="Jacket"/>
    <x v="0"/>
    <x v="2402"/>
    <n v="88861.82"/>
    <n v="135313.18"/>
    <x v="2405"/>
    <n v="35"/>
    <n v="77.53"/>
  </r>
  <r>
    <s v="M1006"/>
    <x v="1"/>
    <x v="1"/>
    <n v="12"/>
    <n v="233970"/>
    <n v="234592"/>
    <n v="100.27"/>
    <d v="2011-09-09T00:00:00"/>
    <x v="2"/>
    <x v="5"/>
    <x v="5"/>
    <s v="Pen"/>
    <x v="3"/>
    <x v="2403"/>
    <n v="105647.96"/>
    <n v="128944.04"/>
    <x v="2406"/>
    <n v="78"/>
    <n v="72.94"/>
  </r>
  <r>
    <s v="M1007"/>
    <x v="2"/>
    <x v="2"/>
    <n v="9"/>
    <n v="499017"/>
    <n v="321238"/>
    <n v="64.37"/>
    <d v="2011-09-09T00:00:00"/>
    <x v="2"/>
    <x v="5"/>
    <x v="5"/>
    <s v="Rice"/>
    <x v="4"/>
    <x v="2404"/>
    <n v="133550.78"/>
    <n v="187687.22"/>
    <x v="2407"/>
    <n v="35"/>
    <n v="78.05"/>
  </r>
  <r>
    <s v="M1008"/>
    <x v="3"/>
    <x v="3"/>
    <n v="4"/>
    <n v="442274"/>
    <n v="227474"/>
    <n v="51.43"/>
    <d v="2011-09-09T00:00:00"/>
    <x v="2"/>
    <x v="5"/>
    <x v="5"/>
    <s v="Tablet"/>
    <x v="2"/>
    <x v="2405"/>
    <n v="98236.7"/>
    <n v="129237.3"/>
    <x v="2408"/>
    <n v="90"/>
    <n v="91"/>
  </r>
  <r>
    <s v="M1009"/>
    <x v="1"/>
    <x v="1"/>
    <n v="14"/>
    <n v="240465"/>
    <n v="165944"/>
    <n v="69.010000000000005"/>
    <d v="2014-12-04T00:00:00"/>
    <x v="3"/>
    <x v="4"/>
    <x v="1"/>
    <s v="Headphones"/>
    <x v="2"/>
    <x v="2406"/>
    <n v="46823.77"/>
    <n v="119120.23"/>
    <x v="2409"/>
    <n v="85"/>
    <n v="81.12"/>
  </r>
  <r>
    <s v="M1010"/>
    <x v="0"/>
    <x v="0"/>
    <n v="12"/>
    <n v="215539"/>
    <n v="232800"/>
    <n v="108.01"/>
    <d v="2014-11-28T00:00:00"/>
    <x v="3"/>
    <x v="0"/>
    <x v="5"/>
    <s v="Pen"/>
    <x v="3"/>
    <x v="2407"/>
    <n v="98112.38"/>
    <n v="134687.62"/>
    <x v="2410"/>
    <n v="49"/>
    <n v="77.11"/>
  </r>
  <r>
    <s v="M1011"/>
    <x v="1"/>
    <x v="1"/>
    <n v="14"/>
    <n v="149211"/>
    <n v="113087"/>
    <n v="75.790000000000006"/>
    <d v="2014-11-28T00:00:00"/>
    <x v="3"/>
    <x v="0"/>
    <x v="5"/>
    <s v="Dress"/>
    <x v="0"/>
    <x v="2408"/>
    <n v="39404.410000000003"/>
    <n v="73682.59"/>
    <x v="2411"/>
    <n v="43"/>
    <n v="69.650000000000006"/>
  </r>
  <r>
    <s v="M1012"/>
    <x v="1"/>
    <x v="1"/>
    <n v="3"/>
    <n v="307712"/>
    <n v="344629"/>
    <n v="112"/>
    <d v="2011-06-21T00:00:00"/>
    <x v="2"/>
    <x v="1"/>
    <x v="3"/>
    <s v="Rice"/>
    <x v="4"/>
    <x v="2409"/>
    <n v="116253.82"/>
    <n v="228375.18"/>
    <x v="2412"/>
    <n v="93"/>
    <n v="93.71"/>
  </r>
  <r>
    <s v="M1013"/>
    <x v="3"/>
    <x v="3"/>
    <n v="9"/>
    <n v="234431"/>
    <n v="225767"/>
    <n v="96.3"/>
    <d v="2011-06-21T00:00:00"/>
    <x v="2"/>
    <x v="1"/>
    <x v="3"/>
    <s v="Wheat"/>
    <x v="4"/>
    <x v="2410"/>
    <n v="66865.19"/>
    <n v="158901.81"/>
    <x v="2413"/>
    <n v="39"/>
    <n v="74.14"/>
  </r>
  <r>
    <s v="M1014"/>
    <x v="0"/>
    <x v="0"/>
    <n v="8"/>
    <n v="445569"/>
    <n v="378463"/>
    <n v="84.94"/>
    <d v="2014-01-22T00:00:00"/>
    <x v="3"/>
    <x v="6"/>
    <x v="2"/>
    <s v="Tablet"/>
    <x v="2"/>
    <x v="2411"/>
    <n v="96529.67"/>
    <n v="281933.33"/>
    <x v="2414"/>
    <n v="83"/>
    <n v="61.17"/>
  </r>
  <r>
    <s v="M1015"/>
    <x v="0"/>
    <x v="0"/>
    <n v="5"/>
    <n v="337403"/>
    <n v="293318"/>
    <n v="86.93"/>
    <d v="2014-01-22T00:00:00"/>
    <x v="3"/>
    <x v="6"/>
    <x v="2"/>
    <s v="Shirt"/>
    <x v="0"/>
    <x v="2412"/>
    <n v="145682.87"/>
    <n v="147635.13"/>
    <x v="2415"/>
    <n v="52"/>
    <n v="61.44"/>
  </r>
  <r>
    <s v="M1016"/>
    <x v="1"/>
    <x v="1"/>
    <n v="13"/>
    <n v="394701"/>
    <n v="399231"/>
    <n v="101.15"/>
    <d v="2014-01-22T00:00:00"/>
    <x v="3"/>
    <x v="6"/>
    <x v="2"/>
    <s v="Tablet"/>
    <x v="2"/>
    <x v="2413"/>
    <n v="82685.570000000007"/>
    <n v="316545.43"/>
    <x v="2416"/>
    <n v="64"/>
    <n v="61.16"/>
  </r>
  <r>
    <s v="M1017"/>
    <x v="0"/>
    <x v="0"/>
    <n v="6"/>
    <n v="470088"/>
    <n v="365056"/>
    <n v="77.66"/>
    <d v="2014-01-22T00:00:00"/>
    <x v="3"/>
    <x v="6"/>
    <x v="2"/>
    <s v="Oil"/>
    <x v="4"/>
    <x v="2414"/>
    <n v="82336.899999999994"/>
    <n v="282719.09999999998"/>
    <x v="2417"/>
    <n v="41"/>
    <n v="67.39"/>
  </r>
  <r>
    <s v="M1018"/>
    <x v="1"/>
    <x v="1"/>
    <n v="10"/>
    <n v="437962"/>
    <n v="449684"/>
    <n v="102.68"/>
    <d v="2014-01-22T00:00:00"/>
    <x v="3"/>
    <x v="6"/>
    <x v="2"/>
    <s v="Shirt"/>
    <x v="0"/>
    <x v="2415"/>
    <n v="114567.34"/>
    <n v="335116.65999999997"/>
    <x v="2418"/>
    <n v="25"/>
    <n v="79.180000000000007"/>
  </r>
  <r>
    <s v="M1019"/>
    <x v="2"/>
    <x v="2"/>
    <n v="5"/>
    <n v="485296"/>
    <n v="338807"/>
    <n v="69.81"/>
    <d v="2014-06-30T00:00:00"/>
    <x v="3"/>
    <x v="1"/>
    <x v="4"/>
    <s v="Sugar"/>
    <x v="4"/>
    <x v="2416"/>
    <n v="79160.3"/>
    <n v="259646.7"/>
    <x v="2419"/>
    <n v="83"/>
    <n v="82.48"/>
  </r>
  <r>
    <s v="M1020"/>
    <x v="0"/>
    <x v="0"/>
    <n v="12"/>
    <n v="108464"/>
    <n v="121327"/>
    <n v="111.86"/>
    <d v="2013-09-07T00:00:00"/>
    <x v="0"/>
    <x v="5"/>
    <x v="0"/>
    <s v="Sugar"/>
    <x v="4"/>
    <x v="2417"/>
    <n v="48685"/>
    <n v="72642"/>
    <x v="2420"/>
    <n v="52"/>
    <n v="83.67"/>
  </r>
  <r>
    <s v="M1021"/>
    <x v="0"/>
    <x v="0"/>
    <n v="9"/>
    <n v="346797"/>
    <n v="370380"/>
    <n v="106.8"/>
    <d v="2013-09-07T00:00:00"/>
    <x v="0"/>
    <x v="5"/>
    <x v="0"/>
    <s v="Dress"/>
    <x v="0"/>
    <x v="2418"/>
    <n v="162483.82"/>
    <n v="207896.18"/>
    <x v="2421"/>
    <n v="31"/>
    <n v="84.37"/>
  </r>
  <r>
    <s v="M1022"/>
    <x v="1"/>
    <x v="1"/>
    <n v="9"/>
    <n v="112619"/>
    <n v="97585"/>
    <n v="86.65"/>
    <d v="2013-08-05T00:00:00"/>
    <x v="0"/>
    <x v="9"/>
    <x v="4"/>
    <s v="Chair"/>
    <x v="1"/>
    <x v="2419"/>
    <n v="24088.59"/>
    <n v="73496.41"/>
    <x v="2422"/>
    <n v="83"/>
    <n v="64.83"/>
  </r>
  <r>
    <s v="M1023"/>
    <x v="0"/>
    <x v="0"/>
    <n v="14"/>
    <n v="338766"/>
    <n v="184766"/>
    <n v="54.54"/>
    <d v="2012-11-12T00:00:00"/>
    <x v="1"/>
    <x v="0"/>
    <x v="4"/>
    <s v="Cabinet"/>
    <x v="1"/>
    <x v="2420"/>
    <n v="49979.519999999997"/>
    <n v="134786.48000000001"/>
    <x v="2423"/>
    <n v="79"/>
    <n v="90.25"/>
  </r>
  <r>
    <s v="M1024"/>
    <x v="1"/>
    <x v="1"/>
    <n v="3"/>
    <n v="313455"/>
    <n v="259160"/>
    <n v="82.68"/>
    <d v="2011-06-30T00:00:00"/>
    <x v="2"/>
    <x v="1"/>
    <x v="1"/>
    <s v="Trousers"/>
    <x v="0"/>
    <x v="2421"/>
    <n v="64354.41"/>
    <n v="194805.59"/>
    <x v="2424"/>
    <n v="61"/>
    <n v="86.71"/>
  </r>
  <r>
    <s v="M1025"/>
    <x v="0"/>
    <x v="0"/>
    <n v="10"/>
    <n v="200483"/>
    <n v="146722"/>
    <n v="73.180000000000007"/>
    <d v="2014-12-05T00:00:00"/>
    <x v="3"/>
    <x v="4"/>
    <x v="5"/>
    <s v="Pen"/>
    <x v="3"/>
    <x v="2422"/>
    <n v="43742.06"/>
    <n v="102979.94"/>
    <x v="2425"/>
    <n v="78"/>
    <n v="92.57"/>
  </r>
  <r>
    <s v="M1026"/>
    <x v="1"/>
    <x v="1"/>
    <n v="4"/>
    <n v="394572"/>
    <n v="277983"/>
    <n v="70.45"/>
    <d v="2013-08-29T00:00:00"/>
    <x v="0"/>
    <x v="9"/>
    <x v="1"/>
    <s v="Oil"/>
    <x v="4"/>
    <x v="2423"/>
    <n v="58450.75"/>
    <n v="219532.25"/>
    <x v="2426"/>
    <n v="39"/>
    <n v="76.23"/>
  </r>
  <r>
    <s v="M1027"/>
    <x v="1"/>
    <x v="1"/>
    <n v="14"/>
    <n v="103185"/>
    <n v="121570"/>
    <n v="117.82"/>
    <d v="2013-08-29T00:00:00"/>
    <x v="0"/>
    <x v="9"/>
    <x v="1"/>
    <s v="Oil"/>
    <x v="4"/>
    <x v="2424"/>
    <n v="38510.480000000003"/>
    <n v="83059.520000000004"/>
    <x v="2427"/>
    <n v="85"/>
    <n v="70.22"/>
  </r>
  <r>
    <s v="M1028"/>
    <x v="0"/>
    <x v="0"/>
    <n v="6"/>
    <n v="476419"/>
    <n v="548251"/>
    <n v="115.08"/>
    <d v="2013-01-22T00:00:00"/>
    <x v="0"/>
    <x v="6"/>
    <x v="3"/>
    <s v="Notebook"/>
    <x v="3"/>
    <x v="2425"/>
    <n v="114177.19"/>
    <n v="434073.81"/>
    <x v="2428"/>
    <n v="40"/>
    <n v="93.52"/>
  </r>
  <r>
    <s v="M1029"/>
    <x v="3"/>
    <x v="3"/>
    <n v="13"/>
    <n v="435404"/>
    <n v="227809"/>
    <n v="52.32"/>
    <d v="2011-10-15T00:00:00"/>
    <x v="2"/>
    <x v="2"/>
    <x v="0"/>
    <s v="Tablet"/>
    <x v="2"/>
    <x v="2426"/>
    <n v="89383.65"/>
    <n v="138425.35"/>
    <x v="2429"/>
    <n v="63"/>
    <n v="75.739999999999995"/>
  </r>
  <r>
    <s v="M1030"/>
    <x v="1"/>
    <x v="1"/>
    <n v="12"/>
    <n v="194179"/>
    <n v="113737"/>
    <n v="58.57"/>
    <d v="2013-02-07T00:00:00"/>
    <x v="0"/>
    <x v="11"/>
    <x v="1"/>
    <s v="Marker"/>
    <x v="3"/>
    <x v="2427"/>
    <n v="28905.37"/>
    <n v="84831.63"/>
    <x v="2430"/>
    <n v="10"/>
    <n v="72.88"/>
  </r>
  <r>
    <s v="M1031"/>
    <x v="2"/>
    <x v="2"/>
    <n v="7"/>
    <n v="221634"/>
    <n v="257987"/>
    <n v="116.4"/>
    <d v="2011-03-18T00:00:00"/>
    <x v="2"/>
    <x v="10"/>
    <x v="5"/>
    <s v="Marker"/>
    <x v="3"/>
    <x v="2428"/>
    <n v="78013.539999999994"/>
    <n v="179973.46"/>
    <x v="2431"/>
    <n v="16"/>
    <n v="84.41"/>
  </r>
  <r>
    <s v="M1032"/>
    <x v="0"/>
    <x v="0"/>
    <n v="10"/>
    <n v="479940"/>
    <n v="522444"/>
    <n v="108.86"/>
    <d v="2011-03-18T00:00:00"/>
    <x v="2"/>
    <x v="10"/>
    <x v="5"/>
    <s v="Headphones"/>
    <x v="2"/>
    <x v="2429"/>
    <n v="187326.06"/>
    <n v="335117.94"/>
    <x v="2432"/>
    <n v="10"/>
    <n v="73.52"/>
  </r>
  <r>
    <s v="M1033"/>
    <x v="1"/>
    <x v="1"/>
    <n v="13"/>
    <n v="242123"/>
    <n v="179202"/>
    <n v="74.010000000000005"/>
    <d v="2011-03-18T00:00:00"/>
    <x v="2"/>
    <x v="10"/>
    <x v="5"/>
    <s v="Tablet"/>
    <x v="2"/>
    <x v="2430"/>
    <n v="42128.87"/>
    <n v="137073.13"/>
    <x v="2433"/>
    <n v="16"/>
    <n v="63.6"/>
  </r>
  <r>
    <s v="M1034"/>
    <x v="3"/>
    <x v="3"/>
    <n v="15"/>
    <n v="404568"/>
    <n v="276689"/>
    <n v="68.39"/>
    <d v="2011-03-18T00:00:00"/>
    <x v="2"/>
    <x v="10"/>
    <x v="5"/>
    <s v="Pen"/>
    <x v="3"/>
    <x v="2431"/>
    <n v="111071.19"/>
    <n v="165617.81"/>
    <x v="2434"/>
    <n v="67"/>
    <n v="87.11"/>
  </r>
  <r>
    <s v="M1035"/>
    <x v="0"/>
    <x v="0"/>
    <n v="10"/>
    <n v="128520"/>
    <n v="142782"/>
    <n v="111.1"/>
    <d v="2011-03-18T00:00:00"/>
    <x v="2"/>
    <x v="10"/>
    <x v="5"/>
    <s v="Dress"/>
    <x v="0"/>
    <x v="2432"/>
    <n v="44370.47"/>
    <n v="98411.53"/>
    <x v="2435"/>
    <n v="16"/>
    <n v="67.13"/>
  </r>
  <r>
    <s v="M1036"/>
    <x v="0"/>
    <x v="0"/>
    <n v="11"/>
    <n v="435870"/>
    <n v="252323"/>
    <n v="57.89"/>
    <d v="2011-03-18T00:00:00"/>
    <x v="2"/>
    <x v="10"/>
    <x v="5"/>
    <s v="Wheat"/>
    <x v="4"/>
    <x v="2433"/>
    <n v="95722.93"/>
    <n v="156600.07"/>
    <x v="2436"/>
    <n v="86"/>
    <n v="93.11"/>
  </r>
  <r>
    <s v="M1037"/>
    <x v="2"/>
    <x v="2"/>
    <n v="13"/>
    <n v="255180"/>
    <n v="206009"/>
    <n v="80.73"/>
    <d v="2011-03-18T00:00:00"/>
    <x v="2"/>
    <x v="10"/>
    <x v="5"/>
    <s v="Marker"/>
    <x v="3"/>
    <x v="2434"/>
    <n v="56512.44"/>
    <n v="149496.56"/>
    <x v="2437"/>
    <n v="12"/>
    <n v="76.02"/>
  </r>
  <r>
    <s v="M1038"/>
    <x v="3"/>
    <x v="3"/>
    <n v="12"/>
    <n v="196390"/>
    <n v="220597"/>
    <n v="112.33"/>
    <d v="2011-05-24T00:00:00"/>
    <x v="2"/>
    <x v="8"/>
    <x v="3"/>
    <s v="Chair"/>
    <x v="1"/>
    <x v="2435"/>
    <n v="105317.73"/>
    <n v="115279.27"/>
    <x v="2438"/>
    <n v="64"/>
    <n v="92.8"/>
  </r>
  <r>
    <s v="M1039"/>
    <x v="0"/>
    <x v="0"/>
    <n v="14"/>
    <n v="414489"/>
    <n v="409031"/>
    <n v="98.68"/>
    <d v="2014-07-12T00:00:00"/>
    <x v="3"/>
    <x v="7"/>
    <x v="0"/>
    <s v="Mobile"/>
    <x v="2"/>
    <x v="2436"/>
    <n v="106371.49"/>
    <n v="302659.51"/>
    <x v="2439"/>
    <n v="26"/>
    <n v="60.54"/>
  </r>
  <r>
    <s v="M1040"/>
    <x v="0"/>
    <x v="0"/>
    <n v="11"/>
    <n v="169976"/>
    <n v="195176"/>
    <n v="114.83"/>
    <d v="2014-06-17T00:00:00"/>
    <x v="3"/>
    <x v="1"/>
    <x v="3"/>
    <s v="Mobile"/>
    <x v="2"/>
    <x v="2437"/>
    <n v="60998.33"/>
    <n v="134177.67000000001"/>
    <x v="2440"/>
    <n v="91"/>
    <n v="86.51"/>
  </r>
  <r>
    <s v="M1041"/>
    <x v="2"/>
    <x v="2"/>
    <n v="9"/>
    <n v="202036"/>
    <n v="170371"/>
    <n v="84.33"/>
    <d v="2014-06-17T00:00:00"/>
    <x v="3"/>
    <x v="1"/>
    <x v="3"/>
    <s v="Sofa"/>
    <x v="1"/>
    <x v="2438"/>
    <n v="74025.75"/>
    <n v="96345.25"/>
    <x v="2441"/>
    <n v="58"/>
    <n v="82.06"/>
  </r>
  <r>
    <s v="M1042"/>
    <x v="2"/>
    <x v="2"/>
    <n v="13"/>
    <n v="232687"/>
    <n v="203901"/>
    <n v="87.63"/>
    <d v="2014-06-17T00:00:00"/>
    <x v="3"/>
    <x v="1"/>
    <x v="3"/>
    <s v="Stapler"/>
    <x v="3"/>
    <x v="2439"/>
    <n v="46897.83"/>
    <n v="157003.17000000001"/>
    <x v="2442"/>
    <n v="11"/>
    <n v="85.75"/>
  </r>
  <r>
    <s v="M1043"/>
    <x v="3"/>
    <x v="3"/>
    <n v="15"/>
    <n v="447038"/>
    <n v="298284"/>
    <n v="66.72"/>
    <d v="2012-01-30T00:00:00"/>
    <x v="1"/>
    <x v="6"/>
    <x v="4"/>
    <s v="Table"/>
    <x v="1"/>
    <x v="2440"/>
    <n v="90293.9"/>
    <n v="207990.1"/>
    <x v="2443"/>
    <n v="62"/>
    <n v="80.88"/>
  </r>
  <r>
    <s v="M1044"/>
    <x v="0"/>
    <x v="0"/>
    <n v="5"/>
    <n v="216826"/>
    <n v="228613"/>
    <n v="105.44"/>
    <d v="2012-01-30T00:00:00"/>
    <x v="1"/>
    <x v="6"/>
    <x v="4"/>
    <s v="Table"/>
    <x v="1"/>
    <x v="2441"/>
    <n v="113692.34"/>
    <n v="114920.66"/>
    <x v="2444"/>
    <n v="44"/>
    <n v="79.95"/>
  </r>
  <r>
    <s v="M1045"/>
    <x v="1"/>
    <x v="1"/>
    <n v="14"/>
    <n v="130827"/>
    <n v="98171"/>
    <n v="75.040000000000006"/>
    <d v="2012-12-11T00:00:00"/>
    <x v="1"/>
    <x v="4"/>
    <x v="3"/>
    <s v="Stapler"/>
    <x v="3"/>
    <x v="2442"/>
    <n v="29970.86"/>
    <n v="68200.14"/>
    <x v="2445"/>
    <n v="26"/>
    <n v="92.14"/>
  </r>
  <r>
    <s v="M1046"/>
    <x v="3"/>
    <x v="3"/>
    <n v="6"/>
    <n v="296834"/>
    <n v="231843"/>
    <n v="78.11"/>
    <d v="2014-10-10T00:00:00"/>
    <x v="3"/>
    <x v="2"/>
    <x v="5"/>
    <s v="Jacket"/>
    <x v="0"/>
    <x v="2443"/>
    <n v="112998.29"/>
    <n v="118844.71"/>
    <x v="2446"/>
    <n v="99"/>
    <n v="86.74"/>
  </r>
  <r>
    <s v="M1047"/>
    <x v="3"/>
    <x v="3"/>
    <n v="11"/>
    <n v="495260"/>
    <n v="289132"/>
    <n v="58.38"/>
    <d v="2014-07-30T00:00:00"/>
    <x v="3"/>
    <x v="7"/>
    <x v="2"/>
    <s v="Stapler"/>
    <x v="3"/>
    <x v="2444"/>
    <n v="76061.42"/>
    <n v="213070.58"/>
    <x v="2447"/>
    <n v="45"/>
    <n v="83.79"/>
  </r>
  <r>
    <s v="M1048"/>
    <x v="2"/>
    <x v="2"/>
    <n v="9"/>
    <n v="467885"/>
    <n v="376536"/>
    <n v="80.48"/>
    <d v="2011-04-25T00:00:00"/>
    <x v="2"/>
    <x v="3"/>
    <x v="4"/>
    <s v="Notebook"/>
    <x v="3"/>
    <x v="2445"/>
    <n v="174841.88"/>
    <n v="201694.12"/>
    <x v="2448"/>
    <n v="82"/>
    <n v="75.81"/>
  </r>
  <r>
    <s v="M1049"/>
    <x v="1"/>
    <x v="1"/>
    <n v="6"/>
    <n v="371460"/>
    <n v="282576"/>
    <n v="76.069999999999993"/>
    <d v="2012-12-01T00:00:00"/>
    <x v="1"/>
    <x v="4"/>
    <x v="0"/>
    <s v="Cabinet"/>
    <x v="1"/>
    <x v="2446"/>
    <n v="106436.73"/>
    <n v="176139.27"/>
    <x v="2449"/>
    <n v="26"/>
    <n v="68.08"/>
  </r>
  <r>
    <s v="M1050"/>
    <x v="0"/>
    <x v="0"/>
    <n v="9"/>
    <n v="311409"/>
    <n v="367201"/>
    <n v="117.92"/>
    <d v="2011-12-04T00:00:00"/>
    <x v="2"/>
    <x v="4"/>
    <x v="6"/>
    <s v="Sugar"/>
    <x v="4"/>
    <x v="2447"/>
    <n v="152347.6"/>
    <n v="214853.4"/>
    <x v="2450"/>
    <n v="57"/>
    <n v="80.349999999999994"/>
  </r>
  <r>
    <s v="M1051"/>
    <x v="1"/>
    <x v="1"/>
    <n v="13"/>
    <n v="191320"/>
    <n v="131020"/>
    <n v="68.48"/>
    <d v="2014-08-27T00:00:00"/>
    <x v="3"/>
    <x v="9"/>
    <x v="2"/>
    <s v="Tablet"/>
    <x v="2"/>
    <x v="2448"/>
    <n v="58199.27"/>
    <n v="72820.73"/>
    <x v="2451"/>
    <n v="33"/>
    <n v="65.8"/>
  </r>
  <r>
    <s v="M1052"/>
    <x v="1"/>
    <x v="1"/>
    <n v="12"/>
    <n v="424997"/>
    <n v="280031"/>
    <n v="65.89"/>
    <d v="2011-09-07T00:00:00"/>
    <x v="2"/>
    <x v="5"/>
    <x v="2"/>
    <s v="Headphones"/>
    <x v="2"/>
    <x v="2449"/>
    <n v="104987.58"/>
    <n v="175043.42"/>
    <x v="2452"/>
    <n v="68"/>
    <n v="93.2"/>
  </r>
  <r>
    <s v="M1053"/>
    <x v="1"/>
    <x v="1"/>
    <n v="5"/>
    <n v="199165"/>
    <n v="189956"/>
    <n v="95.38"/>
    <d v="2014-12-22T00:00:00"/>
    <x v="3"/>
    <x v="4"/>
    <x v="4"/>
    <s v="Wheat"/>
    <x v="4"/>
    <x v="2450"/>
    <n v="61470.46"/>
    <n v="128485.54"/>
    <x v="2453"/>
    <n v="80"/>
    <n v="68.680000000000007"/>
  </r>
  <r>
    <s v="M1054"/>
    <x v="3"/>
    <x v="3"/>
    <n v="15"/>
    <n v="389850"/>
    <n v="445251"/>
    <n v="114.21"/>
    <d v="2011-12-06T00:00:00"/>
    <x v="2"/>
    <x v="4"/>
    <x v="3"/>
    <s v="Sugar"/>
    <x v="4"/>
    <x v="2451"/>
    <n v="127771.6"/>
    <n v="317479.40000000002"/>
    <x v="2454"/>
    <n v="33"/>
    <n v="73.03"/>
  </r>
  <r>
    <s v="M1055"/>
    <x v="1"/>
    <x v="1"/>
    <n v="3"/>
    <n v="257867"/>
    <n v="160762"/>
    <n v="62.34"/>
    <d v="2011-11-04T00:00:00"/>
    <x v="2"/>
    <x v="0"/>
    <x v="5"/>
    <s v="Jacket"/>
    <x v="0"/>
    <x v="2452"/>
    <n v="55051.73"/>
    <n v="105710.27"/>
    <x v="2455"/>
    <n v="42"/>
    <n v="91.33"/>
  </r>
  <r>
    <s v="M1056"/>
    <x v="2"/>
    <x v="2"/>
    <n v="4"/>
    <n v="271636"/>
    <n v="188284"/>
    <n v="69.31"/>
    <d v="2011-11-04T00:00:00"/>
    <x v="2"/>
    <x v="0"/>
    <x v="5"/>
    <s v="Notebook"/>
    <x v="3"/>
    <x v="2453"/>
    <n v="39009.72"/>
    <n v="149274.28"/>
    <x v="2456"/>
    <n v="29"/>
    <n v="94.69"/>
  </r>
  <r>
    <s v="M1057"/>
    <x v="1"/>
    <x v="1"/>
    <n v="3"/>
    <n v="115377"/>
    <n v="58267"/>
    <n v="50.5"/>
    <d v="2013-04-15T00:00:00"/>
    <x v="0"/>
    <x v="3"/>
    <x v="4"/>
    <s v="Tablet"/>
    <x v="2"/>
    <x v="2454"/>
    <n v="23933.33"/>
    <n v="34333.67"/>
    <x v="2457"/>
    <n v="94"/>
    <n v="84.44"/>
  </r>
  <r>
    <s v="M1058"/>
    <x v="1"/>
    <x v="1"/>
    <n v="5"/>
    <n v="423454"/>
    <n v="247031"/>
    <n v="58.34"/>
    <d v="2011-10-04T00:00:00"/>
    <x v="2"/>
    <x v="2"/>
    <x v="3"/>
    <s v="Table"/>
    <x v="1"/>
    <x v="2455"/>
    <n v="60307.15"/>
    <n v="186723.85"/>
    <x v="2458"/>
    <n v="82"/>
    <n v="62.48"/>
  </r>
  <r>
    <s v="M1059"/>
    <x v="3"/>
    <x v="3"/>
    <n v="4"/>
    <n v="108746"/>
    <n v="81128"/>
    <n v="74.599999999999994"/>
    <d v="2011-10-04T00:00:00"/>
    <x v="2"/>
    <x v="2"/>
    <x v="3"/>
    <s v="Stapler"/>
    <x v="3"/>
    <x v="2456"/>
    <n v="32741.71"/>
    <n v="48386.29"/>
    <x v="2459"/>
    <n v="79"/>
    <n v="76.45"/>
  </r>
  <r>
    <s v="M1060"/>
    <x v="0"/>
    <x v="0"/>
    <n v="12"/>
    <n v="421334"/>
    <n v="493859"/>
    <n v="117.21"/>
    <d v="2014-11-08T00:00:00"/>
    <x v="3"/>
    <x v="0"/>
    <x v="0"/>
    <s v="Oil"/>
    <x v="4"/>
    <x v="474"/>
    <n v="123540.32"/>
    <n v="370318.68"/>
    <x v="2460"/>
    <n v="30"/>
    <n v="85.98"/>
  </r>
  <r>
    <s v="M1061"/>
    <x v="2"/>
    <x v="2"/>
    <n v="7"/>
    <n v="105954"/>
    <n v="96166"/>
    <n v="90.76"/>
    <d v="2014-11-08T00:00:00"/>
    <x v="3"/>
    <x v="0"/>
    <x v="0"/>
    <s v="Notebook"/>
    <x v="3"/>
    <x v="2457"/>
    <n v="46478.63"/>
    <n v="49687.37"/>
    <x v="2461"/>
    <n v="53"/>
    <n v="89.11"/>
  </r>
  <r>
    <s v="M1062"/>
    <x v="0"/>
    <x v="0"/>
    <n v="12"/>
    <n v="354006"/>
    <n v="288840"/>
    <n v="81.59"/>
    <d v="2014-12-23T00:00:00"/>
    <x v="3"/>
    <x v="4"/>
    <x v="3"/>
    <s v="Rice"/>
    <x v="4"/>
    <x v="2458"/>
    <n v="90489.07"/>
    <n v="198350.93"/>
    <x v="2462"/>
    <n v="89"/>
    <n v="74.02"/>
  </r>
  <r>
    <s v="M1063"/>
    <x v="0"/>
    <x v="0"/>
    <n v="13"/>
    <n v="293997"/>
    <n v="252458"/>
    <n v="85.87"/>
    <d v="2014-12-23T00:00:00"/>
    <x v="3"/>
    <x v="4"/>
    <x v="3"/>
    <s v="Notebook"/>
    <x v="3"/>
    <x v="2459"/>
    <n v="59629.56"/>
    <n v="192828.44"/>
    <x v="2463"/>
    <n v="94"/>
    <n v="72.760000000000005"/>
  </r>
  <r>
    <s v="M1064"/>
    <x v="0"/>
    <x v="0"/>
    <n v="10"/>
    <n v="422797"/>
    <n v="425565"/>
    <n v="100.65"/>
    <d v="2014-02-14T00:00:00"/>
    <x v="3"/>
    <x v="11"/>
    <x v="5"/>
    <s v="Rice"/>
    <x v="4"/>
    <x v="2460"/>
    <n v="93226.74"/>
    <n v="332338.26"/>
    <x v="2464"/>
    <n v="52"/>
    <n v="94.24"/>
  </r>
  <r>
    <s v="M1065"/>
    <x v="2"/>
    <x v="2"/>
    <n v="15"/>
    <n v="441645"/>
    <n v="373064"/>
    <n v="84.47"/>
    <d v="2014-02-14T00:00:00"/>
    <x v="3"/>
    <x v="11"/>
    <x v="5"/>
    <s v="Tablet"/>
    <x v="2"/>
    <x v="2461"/>
    <n v="158786.23999999999"/>
    <n v="214277.76000000001"/>
    <x v="2465"/>
    <n v="72"/>
    <n v="69.02"/>
  </r>
  <r>
    <s v="M1066"/>
    <x v="2"/>
    <x v="2"/>
    <n v="8"/>
    <n v="218247"/>
    <n v="128139"/>
    <n v="58.71"/>
    <d v="2014-02-14T00:00:00"/>
    <x v="3"/>
    <x v="11"/>
    <x v="5"/>
    <s v="Dress"/>
    <x v="0"/>
    <x v="2462"/>
    <n v="38679.67"/>
    <n v="89459.33"/>
    <x v="2466"/>
    <n v="61"/>
    <n v="63.39"/>
  </r>
  <r>
    <s v="M1067"/>
    <x v="0"/>
    <x v="0"/>
    <n v="10"/>
    <n v="357001"/>
    <n v="308488"/>
    <n v="86.41"/>
    <d v="2011-07-02T00:00:00"/>
    <x v="2"/>
    <x v="7"/>
    <x v="0"/>
    <s v="Trousers"/>
    <x v="0"/>
    <x v="2463"/>
    <n v="147462.70000000001"/>
    <n v="161025.29999999999"/>
    <x v="2467"/>
    <n v="54"/>
    <n v="62.17"/>
  </r>
  <r>
    <s v="M1068"/>
    <x v="1"/>
    <x v="1"/>
    <n v="4"/>
    <n v="497184"/>
    <n v="550371"/>
    <n v="110.7"/>
    <d v="2011-07-02T00:00:00"/>
    <x v="2"/>
    <x v="7"/>
    <x v="0"/>
    <s v="Shirt"/>
    <x v="0"/>
    <x v="2464"/>
    <n v="250978.08"/>
    <n v="299392.92"/>
    <x v="2468"/>
    <n v="89"/>
    <n v="86.05"/>
  </r>
  <r>
    <s v="M1069"/>
    <x v="0"/>
    <x v="0"/>
    <n v="12"/>
    <n v="203953"/>
    <n v="237146"/>
    <n v="116.27"/>
    <d v="2012-02-21T00:00:00"/>
    <x v="1"/>
    <x v="11"/>
    <x v="3"/>
    <s v="Wheat"/>
    <x v="4"/>
    <x v="2465"/>
    <n v="103635.14"/>
    <n v="133510.85999999999"/>
    <x v="2469"/>
    <n v="48"/>
    <n v="85.61"/>
  </r>
  <r>
    <s v="M1070"/>
    <x v="3"/>
    <x v="3"/>
    <n v="7"/>
    <n v="244211"/>
    <n v="239690"/>
    <n v="98.15"/>
    <d v="2012-11-13T00:00:00"/>
    <x v="1"/>
    <x v="0"/>
    <x v="3"/>
    <s v="Chair"/>
    <x v="1"/>
    <x v="2466"/>
    <n v="63776.9"/>
    <n v="175913.1"/>
    <x v="2470"/>
    <n v="13"/>
    <n v="75.540000000000006"/>
  </r>
  <r>
    <s v="M1071"/>
    <x v="1"/>
    <x v="1"/>
    <n v="5"/>
    <n v="218223"/>
    <n v="191742"/>
    <n v="87.87"/>
    <d v="2012-11-13T00:00:00"/>
    <x v="1"/>
    <x v="0"/>
    <x v="3"/>
    <s v="Laptop"/>
    <x v="2"/>
    <x v="2467"/>
    <n v="56075.24"/>
    <n v="135666.76"/>
    <x v="2471"/>
    <n v="51"/>
    <n v="62.67"/>
  </r>
  <r>
    <s v="M1072"/>
    <x v="0"/>
    <x v="0"/>
    <n v="15"/>
    <n v="347053"/>
    <n v="338643"/>
    <n v="97.58"/>
    <d v="2012-11-13T00:00:00"/>
    <x v="1"/>
    <x v="0"/>
    <x v="3"/>
    <s v="Tablet"/>
    <x v="2"/>
    <x v="2468"/>
    <n v="160195.57"/>
    <n v="178447.43"/>
    <x v="2472"/>
    <n v="94"/>
    <n v="65.83"/>
  </r>
  <r>
    <s v="M1073"/>
    <x v="3"/>
    <x v="3"/>
    <n v="4"/>
    <n v="240501"/>
    <n v="212439"/>
    <n v="88.33"/>
    <d v="2012-11-13T00:00:00"/>
    <x v="1"/>
    <x v="0"/>
    <x v="3"/>
    <s v="Wheat"/>
    <x v="4"/>
    <x v="2469"/>
    <n v="44297.75"/>
    <n v="168141.25"/>
    <x v="2473"/>
    <n v="19"/>
    <n v="79.540000000000006"/>
  </r>
  <r>
    <s v="M1074"/>
    <x v="3"/>
    <x v="3"/>
    <n v="11"/>
    <n v="100763"/>
    <n v="95510"/>
    <n v="94.79"/>
    <d v="2014-04-17T00:00:00"/>
    <x v="3"/>
    <x v="3"/>
    <x v="1"/>
    <s v="Chair"/>
    <x v="1"/>
    <x v="2470"/>
    <n v="26869.26"/>
    <n v="68640.740000000005"/>
    <x v="2474"/>
    <n v="51"/>
    <n v="91.33"/>
  </r>
  <r>
    <s v="M1075"/>
    <x v="1"/>
    <x v="1"/>
    <n v="7"/>
    <n v="242212"/>
    <n v="283413"/>
    <n v="117.01"/>
    <d v="2014-04-17T00:00:00"/>
    <x v="3"/>
    <x v="3"/>
    <x v="1"/>
    <s v="Oil"/>
    <x v="4"/>
    <x v="2471"/>
    <n v="120546.06"/>
    <n v="162866.94"/>
    <x v="2475"/>
    <n v="60"/>
    <n v="61.64"/>
  </r>
  <r>
    <s v="M1076"/>
    <x v="1"/>
    <x v="1"/>
    <n v="10"/>
    <n v="101411"/>
    <n v="57334"/>
    <n v="56.54"/>
    <d v="2013-02-25T00:00:00"/>
    <x v="0"/>
    <x v="11"/>
    <x v="4"/>
    <s v="Chair"/>
    <x v="1"/>
    <x v="2472"/>
    <n v="18556.169999999998"/>
    <n v="38777.83"/>
    <x v="2476"/>
    <n v="11"/>
    <n v="85.09"/>
  </r>
  <r>
    <s v="M1077"/>
    <x v="3"/>
    <x v="3"/>
    <n v="7"/>
    <n v="161462"/>
    <n v="151454"/>
    <n v="93.8"/>
    <d v="2011-11-04T00:00:00"/>
    <x v="2"/>
    <x v="0"/>
    <x v="5"/>
    <s v="Chair"/>
    <x v="1"/>
    <x v="2473"/>
    <n v="30542.47"/>
    <n v="120911.53"/>
    <x v="2477"/>
    <n v="79"/>
    <n v="65.239999999999995"/>
  </r>
  <r>
    <s v="M1078"/>
    <x v="0"/>
    <x v="0"/>
    <n v="15"/>
    <n v="382920"/>
    <n v="204112"/>
    <n v="53.3"/>
    <d v="2012-06-20T00:00:00"/>
    <x v="1"/>
    <x v="1"/>
    <x v="2"/>
    <s v="Dress"/>
    <x v="0"/>
    <x v="2474"/>
    <n v="77951.009999999995"/>
    <n v="126160.99"/>
    <x v="2478"/>
    <n v="15"/>
    <n v="68.349999999999994"/>
  </r>
  <r>
    <s v="M1079"/>
    <x v="3"/>
    <x v="3"/>
    <n v="11"/>
    <n v="390813"/>
    <n v="404775"/>
    <n v="103.57"/>
    <d v="2012-06-20T00:00:00"/>
    <x v="1"/>
    <x v="1"/>
    <x v="2"/>
    <s v="Chair"/>
    <x v="1"/>
    <x v="2475"/>
    <n v="122233.37"/>
    <n v="282541.63"/>
    <x v="2479"/>
    <n v="11"/>
    <n v="65.3"/>
  </r>
  <r>
    <s v="M1080"/>
    <x v="3"/>
    <x v="3"/>
    <n v="5"/>
    <n v="418809"/>
    <n v="386585"/>
    <n v="92.31"/>
    <d v="2014-08-08T00:00:00"/>
    <x v="3"/>
    <x v="9"/>
    <x v="5"/>
    <s v="Headphones"/>
    <x v="2"/>
    <x v="2476"/>
    <n v="160531.21"/>
    <n v="226053.79"/>
    <x v="2480"/>
    <n v="86"/>
    <n v="67.23"/>
  </r>
  <r>
    <s v="M1081"/>
    <x v="2"/>
    <x v="2"/>
    <n v="14"/>
    <n v="224114"/>
    <n v="201853"/>
    <n v="90.07"/>
    <d v="2011-05-12T00:00:00"/>
    <x v="2"/>
    <x v="8"/>
    <x v="1"/>
    <s v="Wheat"/>
    <x v="4"/>
    <x v="2477"/>
    <n v="88810.02"/>
    <n v="113042.98"/>
    <x v="2481"/>
    <n v="87"/>
    <n v="94.49"/>
  </r>
  <r>
    <s v="M1082"/>
    <x v="3"/>
    <x v="3"/>
    <n v="7"/>
    <n v="110834"/>
    <n v="121364"/>
    <n v="109.5"/>
    <d v="2012-11-22T00:00:00"/>
    <x v="1"/>
    <x v="0"/>
    <x v="1"/>
    <s v="Pen"/>
    <x v="3"/>
    <x v="2478"/>
    <n v="32935.019999999997"/>
    <n v="88428.98"/>
    <x v="2482"/>
    <n v="72"/>
    <n v="61.49"/>
  </r>
  <r>
    <s v="M1083"/>
    <x v="1"/>
    <x v="1"/>
    <n v="3"/>
    <n v="412780"/>
    <n v="294568"/>
    <n v="71.36"/>
    <d v="2012-12-04T00:00:00"/>
    <x v="1"/>
    <x v="4"/>
    <x v="3"/>
    <s v="Laptop"/>
    <x v="2"/>
    <x v="2479"/>
    <n v="94307.25"/>
    <n v="200260.75"/>
    <x v="2483"/>
    <n v="79"/>
    <n v="89.37"/>
  </r>
  <r>
    <s v="M1084"/>
    <x v="3"/>
    <x v="3"/>
    <n v="6"/>
    <n v="141345"/>
    <n v="82714"/>
    <n v="58.52"/>
    <d v="2011-06-08T00:00:00"/>
    <x v="2"/>
    <x v="1"/>
    <x v="2"/>
    <s v="Trousers"/>
    <x v="0"/>
    <x v="2480"/>
    <n v="21238.720000000001"/>
    <n v="61475.28"/>
    <x v="2484"/>
    <n v="22"/>
    <n v="71.739999999999995"/>
  </r>
  <r>
    <s v="M1085"/>
    <x v="3"/>
    <x v="3"/>
    <n v="11"/>
    <n v="277473"/>
    <n v="285766"/>
    <n v="102.99"/>
    <d v="2011-08-08T00:00:00"/>
    <x v="2"/>
    <x v="9"/>
    <x v="4"/>
    <s v="Tablet"/>
    <x v="2"/>
    <x v="2481"/>
    <n v="128908.24"/>
    <n v="156857.76"/>
    <x v="2485"/>
    <n v="33"/>
    <n v="83.03"/>
  </r>
  <r>
    <s v="M1086"/>
    <x v="0"/>
    <x v="0"/>
    <n v="12"/>
    <n v="444036"/>
    <n v="433451"/>
    <n v="97.62"/>
    <d v="2011-05-26T00:00:00"/>
    <x v="2"/>
    <x v="8"/>
    <x v="1"/>
    <s v="Tablet"/>
    <x v="2"/>
    <x v="2482"/>
    <n v="87445.06"/>
    <n v="346005.94"/>
    <x v="2486"/>
    <n v="96"/>
    <n v="94.57"/>
  </r>
  <r>
    <s v="M1087"/>
    <x v="2"/>
    <x v="2"/>
    <n v="3"/>
    <n v="264384"/>
    <n v="191407"/>
    <n v="72.400000000000006"/>
    <d v="2012-04-17T00:00:00"/>
    <x v="1"/>
    <x v="3"/>
    <x v="3"/>
    <s v="Stapler"/>
    <x v="3"/>
    <x v="2483"/>
    <n v="56764.39"/>
    <n v="134642.60999999999"/>
    <x v="2487"/>
    <n v="44"/>
    <n v="72.72"/>
  </r>
  <r>
    <s v="M1088"/>
    <x v="3"/>
    <x v="3"/>
    <n v="7"/>
    <n v="351788"/>
    <n v="366317"/>
    <n v="104.13"/>
    <d v="2012-04-17T00:00:00"/>
    <x v="1"/>
    <x v="3"/>
    <x v="3"/>
    <s v="Mobile"/>
    <x v="2"/>
    <x v="2484"/>
    <n v="82216.13"/>
    <n v="284100.87"/>
    <x v="2488"/>
    <n v="20"/>
    <n v="75.53"/>
  </r>
  <r>
    <s v="M1089"/>
    <x v="0"/>
    <x v="0"/>
    <n v="7"/>
    <n v="304682"/>
    <n v="347873"/>
    <n v="114.18"/>
    <d v="2012-04-17T00:00:00"/>
    <x v="1"/>
    <x v="3"/>
    <x v="3"/>
    <s v="Tablet"/>
    <x v="2"/>
    <x v="2485"/>
    <n v="97836.36"/>
    <n v="250036.64"/>
    <x v="2489"/>
    <n v="63"/>
    <n v="90.67"/>
  </r>
  <r>
    <s v="M1090"/>
    <x v="1"/>
    <x v="1"/>
    <n v="15"/>
    <n v="303154"/>
    <n v="258577"/>
    <n v="85.3"/>
    <d v="2012-04-17T00:00:00"/>
    <x v="1"/>
    <x v="3"/>
    <x v="3"/>
    <s v="Dress"/>
    <x v="0"/>
    <x v="2486"/>
    <n v="115340.7"/>
    <n v="143236.29999999999"/>
    <x v="2490"/>
    <n v="83"/>
    <n v="73.16"/>
  </r>
  <r>
    <s v="M1091"/>
    <x v="0"/>
    <x v="0"/>
    <n v="8"/>
    <n v="221681"/>
    <n v="114407"/>
    <n v="51.61"/>
    <d v="2012-04-17T00:00:00"/>
    <x v="1"/>
    <x v="3"/>
    <x v="3"/>
    <s v="Dress"/>
    <x v="0"/>
    <x v="2487"/>
    <n v="54674.91"/>
    <n v="59732.09"/>
    <x v="2491"/>
    <n v="12"/>
    <n v="64.540000000000006"/>
  </r>
  <r>
    <s v="M1092"/>
    <x v="1"/>
    <x v="1"/>
    <n v="11"/>
    <n v="335103"/>
    <n v="169107"/>
    <n v="50.46"/>
    <d v="2013-06-12T00:00:00"/>
    <x v="0"/>
    <x v="1"/>
    <x v="2"/>
    <s v="Dress"/>
    <x v="0"/>
    <x v="2488"/>
    <n v="58328.22"/>
    <n v="110778.78"/>
    <x v="2492"/>
    <n v="16"/>
    <n v="73.77"/>
  </r>
  <r>
    <s v="M1093"/>
    <x v="0"/>
    <x v="0"/>
    <n v="9"/>
    <n v="307518"/>
    <n v="216334"/>
    <n v="70.349999999999994"/>
    <d v="2013-03-12T00:00:00"/>
    <x v="0"/>
    <x v="10"/>
    <x v="3"/>
    <s v="Rice"/>
    <x v="4"/>
    <x v="2489"/>
    <n v="84091.33"/>
    <n v="132242.67000000001"/>
    <x v="2493"/>
    <n v="77"/>
    <n v="91.05"/>
  </r>
  <r>
    <s v="M1094"/>
    <x v="0"/>
    <x v="0"/>
    <n v="13"/>
    <n v="432024"/>
    <n v="440897"/>
    <n v="102.05"/>
    <d v="2013-03-12T00:00:00"/>
    <x v="0"/>
    <x v="10"/>
    <x v="3"/>
    <s v="Chair"/>
    <x v="1"/>
    <x v="2490"/>
    <n v="137933.17000000001"/>
    <n v="302963.83"/>
    <x v="2494"/>
    <n v="11"/>
    <n v="90.09"/>
  </r>
  <r>
    <s v="M1095"/>
    <x v="0"/>
    <x v="0"/>
    <n v="12"/>
    <n v="162005"/>
    <n v="102616"/>
    <n v="63.34"/>
    <d v="2011-05-26T00:00:00"/>
    <x v="2"/>
    <x v="8"/>
    <x v="1"/>
    <s v="Mobile"/>
    <x v="2"/>
    <x v="2491"/>
    <n v="31633.599999999999"/>
    <n v="70982.399999999994"/>
    <x v="2495"/>
    <n v="27"/>
    <n v="60.82"/>
  </r>
  <r>
    <s v="M1096"/>
    <x v="3"/>
    <x v="3"/>
    <n v="8"/>
    <n v="182879"/>
    <n v="181689"/>
    <n v="99.35"/>
    <d v="2014-10-13T00:00:00"/>
    <x v="3"/>
    <x v="2"/>
    <x v="4"/>
    <s v="Dress"/>
    <x v="0"/>
    <x v="2492"/>
    <n v="49584.23"/>
    <n v="132104.76999999999"/>
    <x v="2496"/>
    <n v="99"/>
    <n v="80.91"/>
  </r>
  <r>
    <s v="M1097"/>
    <x v="2"/>
    <x v="2"/>
    <n v="4"/>
    <n v="401191"/>
    <n v="298465"/>
    <n v="74.39"/>
    <d v="2014-10-13T00:00:00"/>
    <x v="3"/>
    <x v="2"/>
    <x v="4"/>
    <s v="Rice"/>
    <x v="4"/>
    <x v="2493"/>
    <n v="144796.79999999999"/>
    <n v="153668.20000000001"/>
    <x v="2497"/>
    <n v="65"/>
    <n v="61.5"/>
  </r>
  <r>
    <s v="M1098"/>
    <x v="1"/>
    <x v="1"/>
    <n v="8"/>
    <n v="358472"/>
    <n v="424195"/>
    <n v="118.33"/>
    <d v="2014-06-23T00:00:00"/>
    <x v="3"/>
    <x v="1"/>
    <x v="4"/>
    <s v="Sofa"/>
    <x v="1"/>
    <x v="2494"/>
    <n v="179291.58"/>
    <n v="244903.42"/>
    <x v="2498"/>
    <n v="90"/>
    <n v="80.67"/>
  </r>
  <r>
    <s v="M1099"/>
    <x v="2"/>
    <x v="2"/>
    <n v="3"/>
    <n v="267259"/>
    <n v="208557"/>
    <n v="78.040000000000006"/>
    <d v="2014-06-23T00:00:00"/>
    <x v="3"/>
    <x v="1"/>
    <x v="4"/>
    <s v="Marker"/>
    <x v="3"/>
    <x v="2495"/>
    <n v="60889.11"/>
    <n v="147667.89000000001"/>
    <x v="2499"/>
    <n v="38"/>
    <n v="77.98"/>
  </r>
  <r>
    <s v="M1100"/>
    <x v="0"/>
    <x v="0"/>
    <n v="11"/>
    <n v="108540"/>
    <n v="127809"/>
    <n v="117.75"/>
    <d v="2014-06-23T00:00:00"/>
    <x v="3"/>
    <x v="1"/>
    <x v="4"/>
    <s v="Headphones"/>
    <x v="2"/>
    <x v="2496"/>
    <n v="50566.58"/>
    <n v="77242.42"/>
    <x v="2500"/>
    <n v="37"/>
    <n v="69.92"/>
  </r>
  <r>
    <s v="M1101"/>
    <x v="3"/>
    <x v="3"/>
    <n v="15"/>
    <n v="273104"/>
    <n v="240921"/>
    <n v="88.22"/>
    <d v="2014-01-16T00:00:00"/>
    <x v="3"/>
    <x v="6"/>
    <x v="1"/>
    <s v="Wheat"/>
    <x v="4"/>
    <x v="2497"/>
    <n v="57800.14"/>
    <n v="183120.86"/>
    <x v="2501"/>
    <n v="97"/>
    <n v="72.98"/>
  </r>
  <r>
    <s v="M1102"/>
    <x v="0"/>
    <x v="0"/>
    <n v="10"/>
    <n v="423239"/>
    <n v="471163"/>
    <n v="111.32"/>
    <d v="2014-01-16T00:00:00"/>
    <x v="3"/>
    <x v="6"/>
    <x v="1"/>
    <s v="Tablet"/>
    <x v="2"/>
    <x v="2498"/>
    <n v="136720.47"/>
    <n v="334442.53000000003"/>
    <x v="2502"/>
    <n v="40"/>
    <n v="93.93"/>
  </r>
  <r>
    <s v="M1103"/>
    <x v="1"/>
    <x v="1"/>
    <n v="4"/>
    <n v="320200"/>
    <n v="380394"/>
    <n v="118.8"/>
    <d v="2012-04-02T00:00:00"/>
    <x v="1"/>
    <x v="3"/>
    <x v="4"/>
    <s v="Jacket"/>
    <x v="0"/>
    <x v="2499"/>
    <n v="128372.24"/>
    <n v="252021.76000000001"/>
    <x v="2503"/>
    <n v="11"/>
    <n v="70.37"/>
  </r>
  <r>
    <s v="M1104"/>
    <x v="2"/>
    <x v="2"/>
    <n v="15"/>
    <n v="321039"/>
    <n v="266976"/>
    <n v="83.16"/>
    <d v="2012-04-02T00:00:00"/>
    <x v="1"/>
    <x v="3"/>
    <x v="4"/>
    <s v="Mobile"/>
    <x v="2"/>
    <x v="2500"/>
    <n v="117730.52"/>
    <n v="149245.48000000001"/>
    <x v="2504"/>
    <n v="18"/>
    <n v="72.81"/>
  </r>
  <r>
    <s v="M1105"/>
    <x v="3"/>
    <x v="3"/>
    <n v="3"/>
    <n v="137227"/>
    <n v="117694"/>
    <n v="85.77"/>
    <d v="2012-04-02T00:00:00"/>
    <x v="1"/>
    <x v="3"/>
    <x v="4"/>
    <s v="Shirt"/>
    <x v="0"/>
    <x v="2501"/>
    <n v="56451.28"/>
    <n v="61242.720000000001"/>
    <x v="2505"/>
    <n v="91"/>
    <n v="93.29"/>
  </r>
  <r>
    <s v="M1106"/>
    <x v="1"/>
    <x v="1"/>
    <n v="10"/>
    <n v="149225"/>
    <n v="116035"/>
    <n v="77.760000000000005"/>
    <d v="2013-09-04T00:00:00"/>
    <x v="0"/>
    <x v="5"/>
    <x v="2"/>
    <s v="Rice"/>
    <x v="4"/>
    <x v="2502"/>
    <n v="45943.1"/>
    <n v="70091.899999999994"/>
    <x v="2506"/>
    <n v="17"/>
    <n v="73.069999999999993"/>
  </r>
  <r>
    <s v="M1107"/>
    <x v="2"/>
    <x v="2"/>
    <n v="7"/>
    <n v="258451"/>
    <n v="148899"/>
    <n v="57.61"/>
    <d v="2014-12-11T00:00:00"/>
    <x v="3"/>
    <x v="4"/>
    <x v="1"/>
    <s v="Trousers"/>
    <x v="0"/>
    <x v="2503"/>
    <n v="48061.74"/>
    <n v="100837.26"/>
    <x v="2507"/>
    <n v="82"/>
    <n v="69.290000000000006"/>
  </r>
  <r>
    <s v="M1108"/>
    <x v="1"/>
    <x v="1"/>
    <n v="7"/>
    <n v="483738"/>
    <n v="433426"/>
    <n v="89.6"/>
    <d v="2013-11-23T00:00:00"/>
    <x v="0"/>
    <x v="0"/>
    <x v="0"/>
    <s v="Shirt"/>
    <x v="0"/>
    <x v="2504"/>
    <n v="128292.87"/>
    <n v="305133.13"/>
    <x v="2508"/>
    <n v="69"/>
    <n v="80.42"/>
  </r>
  <r>
    <s v="M1109"/>
    <x v="3"/>
    <x v="3"/>
    <n v="14"/>
    <n v="341295"/>
    <n v="202919"/>
    <n v="59.46"/>
    <d v="2014-11-12T00:00:00"/>
    <x v="3"/>
    <x v="0"/>
    <x v="2"/>
    <s v="Pen"/>
    <x v="3"/>
    <x v="2505"/>
    <n v="55287.03"/>
    <n v="147631.97"/>
    <x v="2509"/>
    <n v="91"/>
    <n v="80.150000000000006"/>
  </r>
  <r>
    <s v="M1110"/>
    <x v="1"/>
    <x v="1"/>
    <n v="9"/>
    <n v="489857"/>
    <n v="402394"/>
    <n v="82.15"/>
    <d v="2013-10-22T00:00:00"/>
    <x v="0"/>
    <x v="2"/>
    <x v="3"/>
    <s v="Wheat"/>
    <x v="4"/>
    <x v="2506"/>
    <n v="149326.18"/>
    <n v="253067.82"/>
    <x v="2510"/>
    <n v="25"/>
    <n v="79.38"/>
  </r>
  <r>
    <s v="M1111"/>
    <x v="2"/>
    <x v="2"/>
    <n v="8"/>
    <n v="474070"/>
    <n v="555421"/>
    <n v="117.16"/>
    <d v="2012-12-21T00:00:00"/>
    <x v="1"/>
    <x v="4"/>
    <x v="5"/>
    <s v="Oil"/>
    <x v="4"/>
    <x v="2507"/>
    <n v="173202.27"/>
    <n v="382218.73"/>
    <x v="2511"/>
    <n v="60"/>
    <n v="79.14"/>
  </r>
  <r>
    <s v="M1112"/>
    <x v="0"/>
    <x v="0"/>
    <n v="8"/>
    <n v="460010"/>
    <n v="475742"/>
    <n v="103.42"/>
    <d v="2012-07-17T00:00:00"/>
    <x v="1"/>
    <x v="7"/>
    <x v="3"/>
    <s v="Mobile"/>
    <x v="2"/>
    <x v="2508"/>
    <n v="99348.85"/>
    <n v="376393.15"/>
    <x v="2512"/>
    <n v="98"/>
    <n v="76.739999999999995"/>
  </r>
  <r>
    <s v="M1113"/>
    <x v="1"/>
    <x v="1"/>
    <n v="15"/>
    <n v="483273"/>
    <n v="288141"/>
    <n v="59.62"/>
    <d v="2014-05-01T00:00:00"/>
    <x v="3"/>
    <x v="8"/>
    <x v="1"/>
    <s v="Marker"/>
    <x v="3"/>
    <x v="1564"/>
    <n v="122947.4"/>
    <n v="165193.60000000001"/>
    <x v="2513"/>
    <n v="92"/>
    <n v="63.51"/>
  </r>
  <r>
    <s v="M1114"/>
    <x v="2"/>
    <x v="2"/>
    <n v="5"/>
    <n v="113386"/>
    <n v="135791"/>
    <n v="119.76"/>
    <d v="2014-05-01T00:00:00"/>
    <x v="3"/>
    <x v="8"/>
    <x v="1"/>
    <s v="Cabinet"/>
    <x v="1"/>
    <x v="2509"/>
    <n v="47980.3"/>
    <n v="87810.7"/>
    <x v="2514"/>
    <n v="28"/>
    <n v="84.16"/>
  </r>
  <r>
    <s v="M1115"/>
    <x v="1"/>
    <x v="1"/>
    <n v="6"/>
    <n v="457885"/>
    <n v="298809"/>
    <n v="65.260000000000005"/>
    <d v="2014-05-07T00:00:00"/>
    <x v="3"/>
    <x v="8"/>
    <x v="2"/>
    <s v="Dress"/>
    <x v="0"/>
    <x v="2510"/>
    <n v="123489.17"/>
    <n v="175319.83"/>
    <x v="2515"/>
    <n v="81"/>
    <n v="92.25"/>
  </r>
  <r>
    <s v="M1116"/>
    <x v="3"/>
    <x v="3"/>
    <n v="6"/>
    <n v="185912"/>
    <n v="199842"/>
    <n v="107.49"/>
    <d v="2014-11-21T00:00:00"/>
    <x v="3"/>
    <x v="0"/>
    <x v="5"/>
    <s v="Sugar"/>
    <x v="4"/>
    <x v="2511"/>
    <n v="77375.100000000006"/>
    <n v="122466.9"/>
    <x v="2516"/>
    <n v="93"/>
    <n v="66.540000000000006"/>
  </r>
  <r>
    <s v="M1117"/>
    <x v="2"/>
    <x v="2"/>
    <n v="10"/>
    <n v="348196"/>
    <n v="414863"/>
    <n v="119.15"/>
    <d v="2013-11-12T00:00:00"/>
    <x v="0"/>
    <x v="0"/>
    <x v="3"/>
    <s v="Trousers"/>
    <x v="0"/>
    <x v="2512"/>
    <n v="179573.32"/>
    <n v="235289.68"/>
    <x v="2517"/>
    <n v="53"/>
    <n v="82.81"/>
  </r>
  <r>
    <s v="M1118"/>
    <x v="0"/>
    <x v="0"/>
    <n v="5"/>
    <n v="224937"/>
    <n v="160272"/>
    <n v="71.25"/>
    <d v="2013-11-06T00:00:00"/>
    <x v="0"/>
    <x v="0"/>
    <x v="2"/>
    <s v="Laptop"/>
    <x v="2"/>
    <x v="2513"/>
    <n v="68050.100000000006"/>
    <n v="92221.9"/>
    <x v="2518"/>
    <n v="18"/>
    <n v="74.81"/>
  </r>
  <r>
    <s v="M1119"/>
    <x v="2"/>
    <x v="2"/>
    <n v="6"/>
    <n v="499059"/>
    <n v="341377"/>
    <n v="68.400000000000006"/>
    <d v="2013-10-10T00:00:00"/>
    <x v="0"/>
    <x v="2"/>
    <x v="1"/>
    <s v="Marker"/>
    <x v="3"/>
    <x v="2514"/>
    <n v="140647.14000000001"/>
    <n v="200729.86"/>
    <x v="2519"/>
    <n v="48"/>
    <n v="77.31"/>
  </r>
  <r>
    <s v="M1120"/>
    <x v="0"/>
    <x v="0"/>
    <n v="12"/>
    <n v="409848"/>
    <n v="480317"/>
    <n v="117.19"/>
    <d v="2012-09-21T00:00:00"/>
    <x v="1"/>
    <x v="5"/>
    <x v="5"/>
    <s v="Shirt"/>
    <x v="0"/>
    <x v="2515"/>
    <n v="124926.31"/>
    <n v="355390.69"/>
    <x v="2520"/>
    <n v="51"/>
    <n v="90.17"/>
  </r>
  <r>
    <s v="M1121"/>
    <x v="3"/>
    <x v="3"/>
    <n v="7"/>
    <n v="461781"/>
    <n v="410247"/>
    <n v="88.84"/>
    <d v="2011-12-02T00:00:00"/>
    <x v="2"/>
    <x v="4"/>
    <x v="5"/>
    <s v="Dress"/>
    <x v="0"/>
    <x v="2516"/>
    <n v="198037.02"/>
    <n v="212209.98"/>
    <x v="2521"/>
    <n v="51"/>
    <n v="75.27"/>
  </r>
  <r>
    <s v="M1122"/>
    <x v="0"/>
    <x v="0"/>
    <n v="6"/>
    <n v="388942"/>
    <n v="310410"/>
    <n v="79.81"/>
    <d v="2011-12-02T00:00:00"/>
    <x v="2"/>
    <x v="4"/>
    <x v="5"/>
    <s v="Laptop"/>
    <x v="2"/>
    <x v="2517"/>
    <n v="154852.98000000001"/>
    <n v="155557.01999999999"/>
    <x v="2522"/>
    <n v="46"/>
    <n v="94.46"/>
  </r>
  <r>
    <s v="M1123"/>
    <x v="2"/>
    <x v="2"/>
    <n v="13"/>
    <n v="181120"/>
    <n v="114717"/>
    <n v="63.34"/>
    <d v="2011-12-02T00:00:00"/>
    <x v="2"/>
    <x v="4"/>
    <x v="5"/>
    <s v="Wheat"/>
    <x v="4"/>
    <x v="2518"/>
    <n v="25916.49"/>
    <n v="88800.51"/>
    <x v="2523"/>
    <n v="69"/>
    <n v="76.34"/>
  </r>
  <r>
    <s v="M1124"/>
    <x v="2"/>
    <x v="2"/>
    <n v="4"/>
    <n v="317143"/>
    <n v="348881"/>
    <n v="110.01"/>
    <d v="2011-09-21T00:00:00"/>
    <x v="2"/>
    <x v="5"/>
    <x v="2"/>
    <s v="Pen"/>
    <x v="3"/>
    <x v="2519"/>
    <n v="74492.2"/>
    <n v="274388.8"/>
    <x v="2524"/>
    <n v="48"/>
    <n v="85.55"/>
  </r>
  <r>
    <s v="M1125"/>
    <x v="0"/>
    <x v="0"/>
    <n v="15"/>
    <n v="332233"/>
    <n v="167020"/>
    <n v="50.27"/>
    <d v="2011-09-21T00:00:00"/>
    <x v="2"/>
    <x v="5"/>
    <x v="2"/>
    <s v="Jacket"/>
    <x v="0"/>
    <x v="2520"/>
    <n v="80886.45"/>
    <n v="86133.55"/>
    <x v="2525"/>
    <n v="14"/>
    <n v="71.73"/>
  </r>
  <r>
    <s v="M1126"/>
    <x v="3"/>
    <x v="3"/>
    <n v="5"/>
    <n v="427105"/>
    <n v="477490"/>
    <n v="111.8"/>
    <d v="2011-09-21T00:00:00"/>
    <x v="2"/>
    <x v="5"/>
    <x v="2"/>
    <s v="Table"/>
    <x v="1"/>
    <x v="2521"/>
    <n v="148474.39000000001"/>
    <n v="329015.61"/>
    <x v="2526"/>
    <n v="14"/>
    <n v="82.41"/>
  </r>
  <r>
    <s v="M1127"/>
    <x v="3"/>
    <x v="3"/>
    <n v="14"/>
    <n v="128125"/>
    <n v="81399"/>
    <n v="63.53"/>
    <d v="2011-04-12T00:00:00"/>
    <x v="2"/>
    <x v="3"/>
    <x v="3"/>
    <s v="Oil"/>
    <x v="4"/>
    <x v="2522"/>
    <n v="40247.67"/>
    <n v="41151.33"/>
    <x v="2527"/>
    <n v="65"/>
    <n v="76.56"/>
  </r>
  <r>
    <s v="M1128"/>
    <x v="3"/>
    <x v="3"/>
    <n v="11"/>
    <n v="187558"/>
    <n v="205983"/>
    <n v="109.82"/>
    <d v="2011-04-12T00:00:00"/>
    <x v="2"/>
    <x v="3"/>
    <x v="3"/>
    <s v="Sugar"/>
    <x v="4"/>
    <x v="2523"/>
    <n v="94481.1"/>
    <n v="111501.9"/>
    <x v="2528"/>
    <n v="10"/>
    <n v="89.47"/>
  </r>
  <r>
    <s v="M1129"/>
    <x v="1"/>
    <x v="1"/>
    <n v="5"/>
    <n v="107231"/>
    <n v="58859"/>
    <n v="54.89"/>
    <d v="2011-04-12T00:00:00"/>
    <x v="2"/>
    <x v="3"/>
    <x v="3"/>
    <s v="Dress"/>
    <x v="0"/>
    <x v="2524"/>
    <n v="26058.46"/>
    <n v="32800.54"/>
    <x v="2529"/>
    <n v="55"/>
    <n v="82.2"/>
  </r>
  <r>
    <s v="M1130"/>
    <x v="1"/>
    <x v="1"/>
    <n v="15"/>
    <n v="237558"/>
    <n v="226683"/>
    <n v="95.42"/>
    <d v="2011-04-12T00:00:00"/>
    <x v="2"/>
    <x v="3"/>
    <x v="3"/>
    <s v="Tablet"/>
    <x v="2"/>
    <x v="2525"/>
    <n v="74328.679999999993"/>
    <n v="152354.32"/>
    <x v="2530"/>
    <n v="86"/>
    <n v="77"/>
  </r>
  <r>
    <s v="M1131"/>
    <x v="2"/>
    <x v="2"/>
    <n v="4"/>
    <n v="374055"/>
    <n v="429591"/>
    <n v="114.85"/>
    <d v="2014-10-21T00:00:00"/>
    <x v="3"/>
    <x v="2"/>
    <x v="3"/>
    <s v="Dress"/>
    <x v="0"/>
    <x v="2526"/>
    <n v="118322.9"/>
    <n v="311268.09999999998"/>
    <x v="2531"/>
    <n v="100"/>
    <n v="69.72"/>
  </r>
  <r>
    <s v="M1132"/>
    <x v="0"/>
    <x v="0"/>
    <n v="7"/>
    <n v="413913"/>
    <n v="472290"/>
    <n v="114.1"/>
    <d v="2014-10-21T00:00:00"/>
    <x v="3"/>
    <x v="2"/>
    <x v="3"/>
    <s v="Rice"/>
    <x v="4"/>
    <x v="2527"/>
    <n v="152652.07"/>
    <n v="319637.93"/>
    <x v="2532"/>
    <n v="50"/>
    <n v="88.49"/>
  </r>
  <r>
    <s v="M1133"/>
    <x v="0"/>
    <x v="0"/>
    <n v="7"/>
    <n v="413112"/>
    <n v="315365"/>
    <n v="76.34"/>
    <d v="2014-10-21T00:00:00"/>
    <x v="3"/>
    <x v="2"/>
    <x v="3"/>
    <s v="Dress"/>
    <x v="0"/>
    <x v="2528"/>
    <n v="84352.8"/>
    <n v="231012.2"/>
    <x v="2533"/>
    <n v="37"/>
    <n v="64.459999999999994"/>
  </r>
  <r>
    <s v="M1134"/>
    <x v="2"/>
    <x v="2"/>
    <n v="12"/>
    <n v="234878"/>
    <n v="217317"/>
    <n v="92.52"/>
    <d v="2013-10-26T00:00:00"/>
    <x v="0"/>
    <x v="2"/>
    <x v="0"/>
    <s v="Mobile"/>
    <x v="2"/>
    <x v="2529"/>
    <n v="102083.95"/>
    <n v="115233.05"/>
    <x v="2534"/>
    <n v="84"/>
    <n v="84.64"/>
  </r>
  <r>
    <s v="M1135"/>
    <x v="0"/>
    <x v="0"/>
    <n v="13"/>
    <n v="154698"/>
    <n v="120543"/>
    <n v="77.92"/>
    <d v="2012-11-01T00:00:00"/>
    <x v="1"/>
    <x v="0"/>
    <x v="1"/>
    <s v="Marker"/>
    <x v="3"/>
    <x v="2530"/>
    <n v="39934.03"/>
    <n v="80608.97"/>
    <x v="2535"/>
    <n v="42"/>
    <n v="60.57"/>
  </r>
  <r>
    <s v="M1136"/>
    <x v="0"/>
    <x v="0"/>
    <n v="5"/>
    <n v="459166"/>
    <n v="465738"/>
    <n v="101.43"/>
    <d v="2014-11-04T00:00:00"/>
    <x v="3"/>
    <x v="0"/>
    <x v="3"/>
    <s v="Wheat"/>
    <x v="4"/>
    <x v="2531"/>
    <n v="213661.41"/>
    <n v="252076.59"/>
    <x v="2536"/>
    <n v="85"/>
    <n v="94.03"/>
  </r>
  <r>
    <s v="M1137"/>
    <x v="3"/>
    <x v="3"/>
    <n v="10"/>
    <n v="257376"/>
    <n v="173940"/>
    <n v="67.58"/>
    <d v="2012-05-12T00:00:00"/>
    <x v="1"/>
    <x v="8"/>
    <x v="0"/>
    <s v="Jacket"/>
    <x v="0"/>
    <x v="2532"/>
    <n v="66217.649999999994"/>
    <n v="107722.35"/>
    <x v="2537"/>
    <n v="74"/>
    <n v="84.36"/>
  </r>
  <r>
    <s v="M1138"/>
    <x v="0"/>
    <x v="0"/>
    <n v="11"/>
    <n v="362766"/>
    <n v="319363"/>
    <n v="88.04"/>
    <d v="2012-05-12T00:00:00"/>
    <x v="1"/>
    <x v="8"/>
    <x v="0"/>
    <s v="Trousers"/>
    <x v="0"/>
    <x v="2533"/>
    <n v="140037.85"/>
    <n v="179325.15"/>
    <x v="2538"/>
    <n v="79"/>
    <n v="82.71"/>
  </r>
  <r>
    <s v="M1139"/>
    <x v="0"/>
    <x v="0"/>
    <n v="8"/>
    <n v="444595"/>
    <n v="508901"/>
    <n v="114.46"/>
    <d v="2012-09-07T00:00:00"/>
    <x v="1"/>
    <x v="5"/>
    <x v="5"/>
    <s v="Chair"/>
    <x v="1"/>
    <x v="2534"/>
    <n v="195224.68"/>
    <n v="313676.32"/>
    <x v="2539"/>
    <n v="99"/>
    <n v="62.7"/>
  </r>
  <r>
    <s v="M1140"/>
    <x v="2"/>
    <x v="2"/>
    <n v="14"/>
    <n v="479236"/>
    <n v="373530"/>
    <n v="77.94"/>
    <d v="2012-07-25T00:00:00"/>
    <x v="1"/>
    <x v="7"/>
    <x v="2"/>
    <s v="Marker"/>
    <x v="3"/>
    <x v="2535"/>
    <n v="141850.18"/>
    <n v="231679.82"/>
    <x v="2540"/>
    <n v="83"/>
    <n v="80.98"/>
  </r>
  <r>
    <s v="M1141"/>
    <x v="3"/>
    <x v="3"/>
    <n v="9"/>
    <n v="112845"/>
    <n v="98963"/>
    <n v="87.7"/>
    <d v="2012-07-25T00:00:00"/>
    <x v="1"/>
    <x v="7"/>
    <x v="2"/>
    <s v="Stapler"/>
    <x v="3"/>
    <x v="2536"/>
    <n v="29094.18"/>
    <n v="69868.820000000007"/>
    <x v="2541"/>
    <n v="82"/>
    <n v="87.13"/>
  </r>
  <r>
    <s v="M1142"/>
    <x v="1"/>
    <x v="1"/>
    <n v="6"/>
    <n v="455609"/>
    <n v="511746"/>
    <n v="112.32"/>
    <d v="2012-07-25T00:00:00"/>
    <x v="1"/>
    <x v="7"/>
    <x v="2"/>
    <s v="Shirt"/>
    <x v="0"/>
    <x v="2537"/>
    <n v="124408.11"/>
    <n v="387337.89"/>
    <x v="2542"/>
    <n v="66"/>
    <n v="65.400000000000006"/>
  </r>
  <r>
    <s v="M1143"/>
    <x v="1"/>
    <x v="1"/>
    <n v="15"/>
    <n v="162563"/>
    <n v="87925"/>
    <n v="54.09"/>
    <d v="2012-07-25T00:00:00"/>
    <x v="1"/>
    <x v="7"/>
    <x v="2"/>
    <s v="Pen"/>
    <x v="3"/>
    <x v="2538"/>
    <n v="28823.66"/>
    <n v="59101.34"/>
    <x v="2543"/>
    <n v="20"/>
    <n v="73.45"/>
  </r>
  <r>
    <s v="M1144"/>
    <x v="2"/>
    <x v="2"/>
    <n v="3"/>
    <n v="151881"/>
    <n v="130819"/>
    <n v="86.13"/>
    <d v="2012-11-16T00:00:00"/>
    <x v="1"/>
    <x v="0"/>
    <x v="5"/>
    <s v="Sofa"/>
    <x v="1"/>
    <x v="2539"/>
    <n v="30054.29"/>
    <n v="100764.71"/>
    <x v="2544"/>
    <n v="97"/>
    <n v="77.73"/>
  </r>
  <r>
    <s v="M1145"/>
    <x v="3"/>
    <x v="3"/>
    <n v="8"/>
    <n v="361757"/>
    <n v="355337"/>
    <n v="98.23"/>
    <d v="2012-11-16T00:00:00"/>
    <x v="1"/>
    <x v="0"/>
    <x v="5"/>
    <s v="Stapler"/>
    <x v="3"/>
    <x v="2540"/>
    <n v="143292.45000000001"/>
    <n v="212044.55"/>
    <x v="2545"/>
    <n v="55"/>
    <n v="91.1"/>
  </r>
  <r>
    <s v="M1146"/>
    <x v="3"/>
    <x v="3"/>
    <n v="4"/>
    <n v="190255"/>
    <n v="161912"/>
    <n v="85.1"/>
    <d v="2012-11-16T00:00:00"/>
    <x v="1"/>
    <x v="0"/>
    <x v="5"/>
    <s v="Sugar"/>
    <x v="4"/>
    <x v="2541"/>
    <n v="67617.83"/>
    <n v="94294.17"/>
    <x v="2546"/>
    <n v="59"/>
    <n v="78.33"/>
  </r>
  <r>
    <s v="M1147"/>
    <x v="3"/>
    <x v="3"/>
    <n v="11"/>
    <n v="317540"/>
    <n v="370675"/>
    <n v="116.73"/>
    <d v="2012-11-16T00:00:00"/>
    <x v="1"/>
    <x v="0"/>
    <x v="5"/>
    <s v="Notebook"/>
    <x v="3"/>
    <x v="2542"/>
    <n v="152958.65"/>
    <n v="217716.35"/>
    <x v="2547"/>
    <n v="19"/>
    <n v="74.52"/>
  </r>
  <r>
    <s v="M1148"/>
    <x v="3"/>
    <x v="3"/>
    <n v="7"/>
    <n v="270443"/>
    <n v="163142"/>
    <n v="60.32"/>
    <d v="2012-11-16T00:00:00"/>
    <x v="1"/>
    <x v="0"/>
    <x v="5"/>
    <s v="Trousers"/>
    <x v="0"/>
    <x v="2543"/>
    <n v="37925.26"/>
    <n v="125216.74"/>
    <x v="2548"/>
    <n v="43"/>
    <n v="62.4"/>
  </r>
  <r>
    <s v="M1149"/>
    <x v="1"/>
    <x v="1"/>
    <n v="7"/>
    <n v="102589"/>
    <n v="70131"/>
    <n v="68.36"/>
    <d v="2012-09-01T00:00:00"/>
    <x v="1"/>
    <x v="5"/>
    <x v="0"/>
    <s v="Trousers"/>
    <x v="0"/>
    <x v="2544"/>
    <n v="23929.74"/>
    <n v="46201.26"/>
    <x v="2549"/>
    <n v="64"/>
    <n v="60.59"/>
  </r>
  <r>
    <s v="M1150"/>
    <x v="2"/>
    <x v="2"/>
    <n v="8"/>
    <n v="346390"/>
    <n v="400542"/>
    <n v="115.63"/>
    <d v="2012-09-01T00:00:00"/>
    <x v="1"/>
    <x v="5"/>
    <x v="0"/>
    <s v="Laptop"/>
    <x v="2"/>
    <x v="2545"/>
    <n v="145881.17000000001"/>
    <n v="254660.83"/>
    <x v="2550"/>
    <n v="62"/>
    <n v="66.790000000000006"/>
  </r>
  <r>
    <s v="M1151"/>
    <x v="3"/>
    <x v="3"/>
    <n v="15"/>
    <n v="240394"/>
    <n v="160536"/>
    <n v="66.78"/>
    <d v="2012-09-01T00:00:00"/>
    <x v="1"/>
    <x v="5"/>
    <x v="0"/>
    <s v="Dress"/>
    <x v="0"/>
    <x v="2546"/>
    <n v="77341.600000000006"/>
    <n v="83194.399999999994"/>
    <x v="2551"/>
    <n v="98"/>
    <n v="71.650000000000006"/>
  </r>
  <r>
    <s v="M1152"/>
    <x v="0"/>
    <x v="0"/>
    <n v="11"/>
    <n v="420582"/>
    <n v="490614"/>
    <n v="116.65"/>
    <d v="2012-09-01T00:00:00"/>
    <x v="1"/>
    <x v="5"/>
    <x v="0"/>
    <s v="Shirt"/>
    <x v="0"/>
    <x v="2547"/>
    <n v="100607.38"/>
    <n v="390006.62"/>
    <x v="2552"/>
    <n v="45"/>
    <n v="86.13"/>
  </r>
  <r>
    <s v="M1153"/>
    <x v="2"/>
    <x v="2"/>
    <n v="7"/>
    <n v="450210"/>
    <n v="528346"/>
    <n v="117.36"/>
    <d v="2013-05-06T00:00:00"/>
    <x v="0"/>
    <x v="8"/>
    <x v="4"/>
    <s v="Headphones"/>
    <x v="2"/>
    <x v="2548"/>
    <n v="163052.32"/>
    <n v="365293.68"/>
    <x v="2553"/>
    <n v="70"/>
    <n v="80.87"/>
  </r>
  <r>
    <s v="M1154"/>
    <x v="1"/>
    <x v="1"/>
    <n v="5"/>
    <n v="242992"/>
    <n v="209742"/>
    <n v="86.32"/>
    <d v="2013-05-06T00:00:00"/>
    <x v="0"/>
    <x v="8"/>
    <x v="4"/>
    <s v="Jacket"/>
    <x v="0"/>
    <x v="2549"/>
    <n v="97979.98"/>
    <n v="111762.02"/>
    <x v="2554"/>
    <n v="88"/>
    <n v="69.459999999999994"/>
  </r>
  <r>
    <s v="M1155"/>
    <x v="0"/>
    <x v="0"/>
    <n v="7"/>
    <n v="266604"/>
    <n v="144374"/>
    <n v="54.15"/>
    <d v="2014-01-01T00:00:00"/>
    <x v="3"/>
    <x v="6"/>
    <x v="2"/>
    <s v="Wheat"/>
    <x v="4"/>
    <x v="2550"/>
    <n v="56857.19"/>
    <n v="87516.81"/>
    <x v="2555"/>
    <n v="98"/>
    <n v="77.23"/>
  </r>
  <r>
    <s v="M1156"/>
    <x v="0"/>
    <x v="0"/>
    <n v="12"/>
    <n v="268751"/>
    <n v="264992"/>
    <n v="98.6"/>
    <d v="2014-09-19T00:00:00"/>
    <x v="3"/>
    <x v="5"/>
    <x v="5"/>
    <s v="Jacket"/>
    <x v="0"/>
    <x v="2551"/>
    <n v="78689.59"/>
    <n v="186302.41"/>
    <x v="2556"/>
    <n v="84"/>
    <n v="88.99"/>
  </r>
  <r>
    <s v="M1157"/>
    <x v="0"/>
    <x v="0"/>
    <n v="5"/>
    <n v="444908"/>
    <n v="449049"/>
    <n v="100.93"/>
    <d v="2014-09-19T00:00:00"/>
    <x v="3"/>
    <x v="5"/>
    <x v="5"/>
    <s v="Mobile"/>
    <x v="2"/>
    <x v="2552"/>
    <n v="127903.47"/>
    <n v="321145.53000000003"/>
    <x v="2557"/>
    <n v="28"/>
    <n v="82.77"/>
  </r>
  <r>
    <s v="M1158"/>
    <x v="0"/>
    <x v="0"/>
    <n v="15"/>
    <n v="222299"/>
    <n v="134748"/>
    <n v="60.62"/>
    <d v="2011-09-25T00:00:00"/>
    <x v="2"/>
    <x v="5"/>
    <x v="6"/>
    <s v="Table"/>
    <x v="1"/>
    <x v="2553"/>
    <n v="53948.1"/>
    <n v="80799.899999999994"/>
    <x v="2558"/>
    <n v="12"/>
    <n v="76.400000000000006"/>
  </r>
  <r>
    <s v="M1159"/>
    <x v="3"/>
    <x v="3"/>
    <n v="5"/>
    <n v="121427"/>
    <n v="90513"/>
    <n v="74.540000000000006"/>
    <d v="2011-09-25T00:00:00"/>
    <x v="2"/>
    <x v="5"/>
    <x v="6"/>
    <s v="Headphones"/>
    <x v="2"/>
    <x v="2554"/>
    <n v="27199.49"/>
    <n v="63313.51"/>
    <x v="2559"/>
    <n v="78"/>
    <n v="75.290000000000006"/>
  </r>
  <r>
    <s v="M1160"/>
    <x v="3"/>
    <x v="3"/>
    <n v="12"/>
    <n v="291522"/>
    <n v="175561"/>
    <n v="60.22"/>
    <d v="2011-09-25T00:00:00"/>
    <x v="2"/>
    <x v="5"/>
    <x v="6"/>
    <s v="Chair"/>
    <x v="1"/>
    <x v="2555"/>
    <n v="60736.1"/>
    <n v="114824.9"/>
    <x v="2560"/>
    <n v="44"/>
    <n v="94.77"/>
  </r>
  <r>
    <s v="M1161"/>
    <x v="2"/>
    <x v="2"/>
    <n v="6"/>
    <n v="101936"/>
    <n v="116616"/>
    <n v="114.4"/>
    <d v="2011-09-25T00:00:00"/>
    <x v="2"/>
    <x v="5"/>
    <x v="6"/>
    <s v="Notebook"/>
    <x v="3"/>
    <x v="2556"/>
    <n v="28952.29"/>
    <n v="87663.71"/>
    <x v="2561"/>
    <n v="92"/>
    <n v="78.2"/>
  </r>
  <r>
    <s v="M1162"/>
    <x v="1"/>
    <x v="1"/>
    <n v="14"/>
    <n v="369642"/>
    <n v="396104"/>
    <n v="107.16"/>
    <d v="2013-04-24T00:00:00"/>
    <x v="0"/>
    <x v="3"/>
    <x v="2"/>
    <s v="Chair"/>
    <x v="1"/>
    <x v="2557"/>
    <n v="130252.68"/>
    <n v="265851.32"/>
    <x v="2562"/>
    <n v="92"/>
    <n v="86.83"/>
  </r>
  <r>
    <s v="M1163"/>
    <x v="2"/>
    <x v="2"/>
    <n v="9"/>
    <n v="116320"/>
    <n v="105423"/>
    <n v="90.63"/>
    <d v="2013-04-24T00:00:00"/>
    <x v="0"/>
    <x v="3"/>
    <x v="2"/>
    <s v="Stapler"/>
    <x v="3"/>
    <x v="2558"/>
    <n v="30052.99"/>
    <n v="75370.009999999995"/>
    <x v="2563"/>
    <n v="31"/>
    <n v="76.069999999999993"/>
  </r>
  <r>
    <s v="M1164"/>
    <x v="1"/>
    <x v="1"/>
    <n v="7"/>
    <n v="370718"/>
    <n v="240353"/>
    <n v="64.83"/>
    <d v="2013-04-24T00:00:00"/>
    <x v="0"/>
    <x v="3"/>
    <x v="2"/>
    <s v="Headphones"/>
    <x v="2"/>
    <x v="2559"/>
    <n v="106298.29"/>
    <n v="134054.71"/>
    <x v="2564"/>
    <n v="61"/>
    <n v="66.36"/>
  </r>
  <r>
    <s v="M1165"/>
    <x v="2"/>
    <x v="2"/>
    <n v="13"/>
    <n v="436719"/>
    <n v="263684"/>
    <n v="60.38"/>
    <d v="2011-11-01T00:00:00"/>
    <x v="2"/>
    <x v="0"/>
    <x v="3"/>
    <s v="Chair"/>
    <x v="1"/>
    <x v="2560"/>
    <n v="54182.37"/>
    <n v="209501.63"/>
    <x v="2565"/>
    <n v="21"/>
    <n v="76.41"/>
  </r>
  <r>
    <s v="M1166"/>
    <x v="2"/>
    <x v="2"/>
    <n v="7"/>
    <n v="176903"/>
    <n v="204627"/>
    <n v="115.67"/>
    <d v="2011-11-01T00:00:00"/>
    <x v="2"/>
    <x v="0"/>
    <x v="3"/>
    <s v="Oil"/>
    <x v="4"/>
    <x v="2561"/>
    <n v="51870.76"/>
    <n v="152756.24"/>
    <x v="2566"/>
    <n v="63"/>
    <n v="81.8"/>
  </r>
  <r>
    <s v="M1167"/>
    <x v="0"/>
    <x v="0"/>
    <n v="9"/>
    <n v="180091"/>
    <n v="120921"/>
    <n v="67.14"/>
    <d v="2014-01-27T00:00:00"/>
    <x v="3"/>
    <x v="6"/>
    <x v="4"/>
    <s v="Dress"/>
    <x v="0"/>
    <x v="2562"/>
    <n v="34162.620000000003"/>
    <n v="86758.38"/>
    <x v="2567"/>
    <n v="70"/>
    <n v="64.17"/>
  </r>
  <r>
    <s v="M1168"/>
    <x v="0"/>
    <x v="0"/>
    <n v="5"/>
    <n v="189791"/>
    <n v="154663"/>
    <n v="81.489999999999995"/>
    <d v="2014-01-27T00:00:00"/>
    <x v="3"/>
    <x v="6"/>
    <x v="4"/>
    <s v="Rice"/>
    <x v="4"/>
    <x v="2563"/>
    <n v="75665.240000000005"/>
    <n v="78997.759999999995"/>
    <x v="2568"/>
    <n v="64"/>
    <n v="71.069999999999993"/>
  </r>
  <r>
    <s v="M1169"/>
    <x v="3"/>
    <x v="3"/>
    <n v="15"/>
    <n v="474586"/>
    <n v="521537"/>
    <n v="109.89"/>
    <d v="2014-11-12T00:00:00"/>
    <x v="3"/>
    <x v="0"/>
    <x v="2"/>
    <s v="Rice"/>
    <x v="4"/>
    <x v="2564"/>
    <n v="155767.64000000001"/>
    <n v="365769.36"/>
    <x v="2569"/>
    <n v="69"/>
    <n v="94.46"/>
  </r>
  <r>
    <s v="M1170"/>
    <x v="3"/>
    <x v="3"/>
    <n v="14"/>
    <n v="236047"/>
    <n v="136530"/>
    <n v="57.84"/>
    <d v="2014-11-12T00:00:00"/>
    <x v="3"/>
    <x v="0"/>
    <x v="2"/>
    <s v="Sugar"/>
    <x v="4"/>
    <x v="2565"/>
    <n v="47932.97"/>
    <n v="88597.03"/>
    <x v="2570"/>
    <n v="85"/>
    <n v="78.37"/>
  </r>
  <r>
    <s v="M1171"/>
    <x v="0"/>
    <x v="0"/>
    <n v="10"/>
    <n v="492663"/>
    <n v="356500"/>
    <n v="72.36"/>
    <d v="2014-11-12T00:00:00"/>
    <x v="3"/>
    <x v="0"/>
    <x v="2"/>
    <s v="Rice"/>
    <x v="4"/>
    <x v="2566"/>
    <n v="140524.20000000001"/>
    <n v="215975.8"/>
    <x v="2571"/>
    <n v="73"/>
    <n v="81.09"/>
  </r>
  <r>
    <s v="M1172"/>
    <x v="3"/>
    <x v="3"/>
    <n v="8"/>
    <n v="367349"/>
    <n v="343195"/>
    <n v="93.42"/>
    <d v="2013-06-10T00:00:00"/>
    <x v="0"/>
    <x v="1"/>
    <x v="4"/>
    <s v="Wheat"/>
    <x v="4"/>
    <x v="2567"/>
    <n v="129900.64"/>
    <n v="213294.36"/>
    <x v="2572"/>
    <n v="74"/>
    <n v="69.23"/>
  </r>
  <r>
    <s v="M1173"/>
    <x v="1"/>
    <x v="1"/>
    <n v="9"/>
    <n v="207669"/>
    <n v="241492"/>
    <n v="116.29"/>
    <d v="2012-09-03T00:00:00"/>
    <x v="1"/>
    <x v="5"/>
    <x v="4"/>
    <s v="Mobile"/>
    <x v="2"/>
    <x v="2568"/>
    <n v="51233.63"/>
    <n v="190258.37"/>
    <x v="2573"/>
    <n v="61"/>
    <n v="62.77"/>
  </r>
  <r>
    <s v="M1174"/>
    <x v="2"/>
    <x v="2"/>
    <n v="12"/>
    <n v="309268"/>
    <n v="333221"/>
    <n v="107.75"/>
    <d v="2011-03-14T00:00:00"/>
    <x v="2"/>
    <x v="10"/>
    <x v="4"/>
    <s v="Mobile"/>
    <x v="2"/>
    <x v="2569"/>
    <n v="155162.73000000001"/>
    <n v="178058.27"/>
    <x v="2574"/>
    <n v="95"/>
    <n v="81.09"/>
  </r>
  <r>
    <s v="M1175"/>
    <x v="3"/>
    <x v="3"/>
    <n v="14"/>
    <n v="146250"/>
    <n v="144845"/>
    <n v="99.04"/>
    <d v="2014-09-01T00:00:00"/>
    <x v="3"/>
    <x v="5"/>
    <x v="4"/>
    <s v="Pen"/>
    <x v="3"/>
    <x v="2570"/>
    <n v="65700.84"/>
    <n v="79144.160000000003"/>
    <x v="2575"/>
    <n v="79"/>
    <n v="78.3"/>
  </r>
  <r>
    <s v="M1176"/>
    <x v="1"/>
    <x v="1"/>
    <n v="13"/>
    <n v="499726"/>
    <n v="301396"/>
    <n v="60.31"/>
    <d v="2014-03-24T00:00:00"/>
    <x v="3"/>
    <x v="10"/>
    <x v="4"/>
    <s v="Notebook"/>
    <x v="3"/>
    <x v="2571"/>
    <n v="76963.34"/>
    <n v="224432.66"/>
    <x v="2576"/>
    <n v="72"/>
    <n v="60.25"/>
  </r>
  <r>
    <s v="M1177"/>
    <x v="1"/>
    <x v="1"/>
    <n v="9"/>
    <n v="475006"/>
    <n v="549973"/>
    <n v="115.78"/>
    <d v="2014-05-19T00:00:00"/>
    <x v="3"/>
    <x v="8"/>
    <x v="4"/>
    <s v="Laptop"/>
    <x v="2"/>
    <x v="2572"/>
    <n v="267219.45"/>
    <n v="282753.55"/>
    <x v="2577"/>
    <n v="38"/>
    <n v="76.84"/>
  </r>
  <r>
    <s v="M1178"/>
    <x v="2"/>
    <x v="2"/>
    <n v="12"/>
    <n v="390894"/>
    <n v="270933"/>
    <n v="69.31"/>
    <d v="2013-12-28T00:00:00"/>
    <x v="0"/>
    <x v="4"/>
    <x v="0"/>
    <s v="Wheat"/>
    <x v="4"/>
    <x v="2573"/>
    <n v="117267.63"/>
    <n v="153665.37"/>
    <x v="2578"/>
    <n v="75"/>
    <n v="83.2"/>
  </r>
  <r>
    <s v="M1179"/>
    <x v="1"/>
    <x v="1"/>
    <n v="13"/>
    <n v="259272"/>
    <n v="288881"/>
    <n v="111.42"/>
    <d v="2014-11-18T00:00:00"/>
    <x v="3"/>
    <x v="0"/>
    <x v="3"/>
    <s v="Rice"/>
    <x v="4"/>
    <x v="2574"/>
    <n v="123414.84"/>
    <n v="165466.16"/>
    <x v="2579"/>
    <n v="63"/>
    <n v="77.180000000000007"/>
  </r>
  <r>
    <s v="M1180"/>
    <x v="1"/>
    <x v="1"/>
    <n v="11"/>
    <n v="422009"/>
    <n v="427936"/>
    <n v="101.4"/>
    <d v="2014-09-11T00:00:00"/>
    <x v="3"/>
    <x v="5"/>
    <x v="1"/>
    <s v="Notebook"/>
    <x v="3"/>
    <x v="2575"/>
    <n v="86030.92"/>
    <n v="341905.08"/>
    <x v="2580"/>
    <n v="55"/>
    <n v="84.17"/>
  </r>
  <r>
    <s v="M1181"/>
    <x v="0"/>
    <x v="0"/>
    <n v="15"/>
    <n v="355243"/>
    <n v="293556"/>
    <n v="82.64"/>
    <d v="2014-04-09T00:00:00"/>
    <x v="3"/>
    <x v="3"/>
    <x v="2"/>
    <s v="Shirt"/>
    <x v="0"/>
    <x v="2576"/>
    <n v="79323.929999999993"/>
    <n v="214232.07"/>
    <x v="2581"/>
    <n v="94"/>
    <n v="91.46"/>
  </r>
  <r>
    <s v="M1182"/>
    <x v="2"/>
    <x v="2"/>
    <n v="4"/>
    <n v="269295"/>
    <n v="220963"/>
    <n v="82.05"/>
    <d v="2014-04-09T00:00:00"/>
    <x v="3"/>
    <x v="3"/>
    <x v="2"/>
    <s v="Chair"/>
    <x v="1"/>
    <x v="2577"/>
    <n v="65315.85"/>
    <n v="155647.15"/>
    <x v="2582"/>
    <n v="66"/>
    <n v="83.66"/>
  </r>
  <r>
    <s v="M1183"/>
    <x v="0"/>
    <x v="0"/>
    <n v="8"/>
    <n v="166573"/>
    <n v="167658"/>
    <n v="100.65"/>
    <d v="2013-11-29T00:00:00"/>
    <x v="0"/>
    <x v="0"/>
    <x v="5"/>
    <s v="Headphones"/>
    <x v="2"/>
    <x v="2578"/>
    <n v="52751.88"/>
    <n v="114906.12"/>
    <x v="2583"/>
    <n v="38"/>
    <n v="78.08"/>
  </r>
  <r>
    <s v="M1184"/>
    <x v="3"/>
    <x v="3"/>
    <n v="7"/>
    <n v="123442"/>
    <n v="102507"/>
    <n v="83.04"/>
    <d v="2013-06-03T00:00:00"/>
    <x v="0"/>
    <x v="1"/>
    <x v="4"/>
    <s v="Table"/>
    <x v="1"/>
    <x v="2579"/>
    <n v="48034.66"/>
    <n v="54472.34"/>
    <x v="2584"/>
    <n v="18"/>
    <n v="70.8"/>
  </r>
  <r>
    <s v="M1185"/>
    <x v="1"/>
    <x v="1"/>
    <n v="3"/>
    <n v="441521"/>
    <n v="274448"/>
    <n v="62.16"/>
    <d v="2014-12-18T00:00:00"/>
    <x v="3"/>
    <x v="4"/>
    <x v="1"/>
    <s v="Trousers"/>
    <x v="0"/>
    <x v="2580"/>
    <n v="56719.33"/>
    <n v="217728.67"/>
    <x v="2585"/>
    <n v="16"/>
    <n v="66.95"/>
  </r>
  <r>
    <s v="M1186"/>
    <x v="1"/>
    <x v="1"/>
    <n v="4"/>
    <n v="270026"/>
    <n v="299583"/>
    <n v="110.95"/>
    <d v="2013-03-20T00:00:00"/>
    <x v="0"/>
    <x v="10"/>
    <x v="2"/>
    <s v="Rice"/>
    <x v="4"/>
    <x v="2581"/>
    <n v="82955.62"/>
    <n v="216627.38"/>
    <x v="2586"/>
    <n v="66"/>
    <n v="90.74"/>
  </r>
  <r>
    <s v="M1187"/>
    <x v="1"/>
    <x v="1"/>
    <n v="12"/>
    <n v="334046"/>
    <n v="307984"/>
    <n v="92.2"/>
    <d v="2013-03-20T00:00:00"/>
    <x v="0"/>
    <x v="10"/>
    <x v="2"/>
    <s v="Mobile"/>
    <x v="2"/>
    <x v="2582"/>
    <n v="132545.16"/>
    <n v="175438.84"/>
    <x v="2587"/>
    <n v="90"/>
    <n v="69.349999999999994"/>
  </r>
  <r>
    <s v="M1188"/>
    <x v="1"/>
    <x v="1"/>
    <n v="11"/>
    <n v="253051"/>
    <n v="195574"/>
    <n v="77.290000000000006"/>
    <d v="2014-08-21T00:00:00"/>
    <x v="3"/>
    <x v="9"/>
    <x v="1"/>
    <s v="Sugar"/>
    <x v="4"/>
    <x v="2583"/>
    <n v="64079.53"/>
    <n v="131494.47"/>
    <x v="2588"/>
    <n v="39"/>
    <n v="88.68"/>
  </r>
  <r>
    <s v="M1189"/>
    <x v="1"/>
    <x v="1"/>
    <n v="14"/>
    <n v="324014"/>
    <n v="240168"/>
    <n v="74.12"/>
    <d v="2014-07-26T00:00:00"/>
    <x v="3"/>
    <x v="7"/>
    <x v="0"/>
    <s v="Laptop"/>
    <x v="2"/>
    <x v="2584"/>
    <n v="88957.77"/>
    <n v="151210.23000000001"/>
    <x v="2589"/>
    <n v="88"/>
    <n v="71.180000000000007"/>
  </r>
  <r>
    <s v="M1190"/>
    <x v="2"/>
    <x v="2"/>
    <n v="15"/>
    <n v="361414"/>
    <n v="313360"/>
    <n v="86.7"/>
    <d v="2013-08-27T00:00:00"/>
    <x v="0"/>
    <x v="9"/>
    <x v="3"/>
    <s v="Shirt"/>
    <x v="0"/>
    <x v="2585"/>
    <n v="123300.84"/>
    <n v="190059.16"/>
    <x v="2590"/>
    <n v="56"/>
    <n v="75.86"/>
  </r>
  <r>
    <s v="M1191"/>
    <x v="2"/>
    <x v="2"/>
    <n v="12"/>
    <n v="468732"/>
    <n v="311594"/>
    <n v="66.48"/>
    <d v="2013-08-16T00:00:00"/>
    <x v="0"/>
    <x v="9"/>
    <x v="5"/>
    <s v="Wheat"/>
    <x v="4"/>
    <x v="2586"/>
    <n v="146032.21"/>
    <n v="165561.79"/>
    <x v="2591"/>
    <n v="81"/>
    <n v="87.09"/>
  </r>
  <r>
    <s v="M1192"/>
    <x v="2"/>
    <x v="2"/>
    <n v="14"/>
    <n v="119789"/>
    <n v="77812"/>
    <n v="64.959999999999994"/>
    <d v="2014-05-20T00:00:00"/>
    <x v="3"/>
    <x v="8"/>
    <x v="3"/>
    <s v="Pen"/>
    <x v="3"/>
    <x v="2587"/>
    <n v="31169.31"/>
    <n v="46642.69"/>
    <x v="2592"/>
    <n v="100"/>
    <n v="83.17"/>
  </r>
  <r>
    <s v="M1193"/>
    <x v="2"/>
    <x v="2"/>
    <n v="6"/>
    <n v="218824"/>
    <n v="155300"/>
    <n v="70.97"/>
    <d v="2014-05-20T00:00:00"/>
    <x v="3"/>
    <x v="8"/>
    <x v="3"/>
    <s v="Chair"/>
    <x v="1"/>
    <x v="2588"/>
    <n v="60136.11"/>
    <n v="95163.89"/>
    <x v="2593"/>
    <n v="57"/>
    <n v="62.41"/>
  </r>
  <r>
    <s v="M1194"/>
    <x v="3"/>
    <x v="3"/>
    <n v="13"/>
    <n v="487378"/>
    <n v="377009"/>
    <n v="77.349999999999994"/>
    <d v="2014-05-20T00:00:00"/>
    <x v="3"/>
    <x v="8"/>
    <x v="3"/>
    <s v="Notebook"/>
    <x v="3"/>
    <x v="2589"/>
    <n v="122556.81"/>
    <n v="254452.19"/>
    <x v="2594"/>
    <n v="13"/>
    <n v="93.14"/>
  </r>
  <r>
    <s v="M1195"/>
    <x v="2"/>
    <x v="2"/>
    <n v="7"/>
    <n v="252901"/>
    <n v="227192"/>
    <n v="89.83"/>
    <d v="2014-05-20T00:00:00"/>
    <x v="3"/>
    <x v="8"/>
    <x v="3"/>
    <s v="Oil"/>
    <x v="4"/>
    <x v="2590"/>
    <n v="87097.95"/>
    <n v="140094.04999999999"/>
    <x v="2595"/>
    <n v="54"/>
    <n v="86.01"/>
  </r>
  <r>
    <s v="M1196"/>
    <x v="3"/>
    <x v="3"/>
    <n v="11"/>
    <n v="248601"/>
    <n v="294772"/>
    <n v="118.57"/>
    <d v="2014-08-13T00:00:00"/>
    <x v="3"/>
    <x v="9"/>
    <x v="2"/>
    <s v="Headphones"/>
    <x v="2"/>
    <x v="2591"/>
    <n v="123709.79"/>
    <n v="171062.21"/>
    <x v="2596"/>
    <n v="88"/>
    <n v="64.02"/>
  </r>
  <r>
    <s v="M1197"/>
    <x v="0"/>
    <x v="0"/>
    <n v="10"/>
    <n v="101540"/>
    <n v="94898"/>
    <n v="93.46"/>
    <d v="2014-08-14T00:00:00"/>
    <x v="3"/>
    <x v="9"/>
    <x v="1"/>
    <s v="Mobile"/>
    <x v="2"/>
    <x v="1388"/>
    <n v="21896.01"/>
    <n v="73001.990000000005"/>
    <x v="2597"/>
    <n v="95"/>
    <n v="63.29"/>
  </r>
  <r>
    <s v="M1198"/>
    <x v="0"/>
    <x v="0"/>
    <n v="13"/>
    <n v="250302"/>
    <n v="151072"/>
    <n v="60.36"/>
    <d v="2014-08-14T00:00:00"/>
    <x v="3"/>
    <x v="9"/>
    <x v="1"/>
    <s v="Jacket"/>
    <x v="0"/>
    <x v="2592"/>
    <n v="37566.6"/>
    <n v="113505.4"/>
    <x v="2598"/>
    <n v="59"/>
    <n v="84.47"/>
  </r>
  <r>
    <s v="M1199"/>
    <x v="0"/>
    <x v="0"/>
    <n v="14"/>
    <n v="409748"/>
    <n v="338643"/>
    <n v="82.65"/>
    <d v="2014-08-14T00:00:00"/>
    <x v="3"/>
    <x v="9"/>
    <x v="1"/>
    <s v="Notebook"/>
    <x v="3"/>
    <x v="2468"/>
    <n v="98816.55"/>
    <n v="239826.45"/>
    <x v="2599"/>
    <n v="46"/>
    <n v="60.9"/>
  </r>
  <r>
    <s v="M1000"/>
    <x v="2"/>
    <x v="2"/>
    <n v="12"/>
    <n v="476945"/>
    <n v="304204"/>
    <n v="63.78"/>
    <d v="2014-08-14T00:00:00"/>
    <x v="3"/>
    <x v="9"/>
    <x v="1"/>
    <s v="Stapler"/>
    <x v="3"/>
    <x v="2593"/>
    <n v="125762.6"/>
    <n v="178441.4"/>
    <x v="2600"/>
    <n v="40"/>
    <n v="93.99"/>
  </r>
  <r>
    <s v="M1001"/>
    <x v="0"/>
    <x v="0"/>
    <n v="15"/>
    <n v="179462"/>
    <n v="145404"/>
    <n v="81.02"/>
    <d v="2013-11-11T00:00:00"/>
    <x v="0"/>
    <x v="0"/>
    <x v="4"/>
    <s v="Chair"/>
    <x v="1"/>
    <x v="2594"/>
    <n v="47613.79"/>
    <n v="97790.21"/>
    <x v="2601"/>
    <n v="59"/>
    <n v="84.75"/>
  </r>
  <r>
    <s v="M1002"/>
    <x v="2"/>
    <x v="2"/>
    <n v="4"/>
    <n v="392463"/>
    <n v="295115"/>
    <n v="75.2"/>
    <d v="2013-11-11T00:00:00"/>
    <x v="0"/>
    <x v="0"/>
    <x v="4"/>
    <s v="Sugar"/>
    <x v="4"/>
    <x v="2595"/>
    <n v="107502.73"/>
    <n v="187612.27"/>
    <x v="2602"/>
    <n v="58"/>
    <n v="94.65"/>
  </r>
  <r>
    <s v="M1003"/>
    <x v="1"/>
    <x v="1"/>
    <n v="9"/>
    <n v="140873"/>
    <n v="70632"/>
    <n v="50.14"/>
    <d v="2014-06-13T00:00:00"/>
    <x v="3"/>
    <x v="1"/>
    <x v="5"/>
    <s v="Jacket"/>
    <x v="0"/>
    <x v="2596"/>
    <n v="19495.73"/>
    <n v="51136.27"/>
    <x v="2603"/>
    <n v="45"/>
    <n v="66.09"/>
  </r>
  <r>
    <s v="M1004"/>
    <x v="0"/>
    <x v="0"/>
    <n v="5"/>
    <n v="167111"/>
    <n v="101071"/>
    <n v="60.48"/>
    <d v="2011-03-22T00:00:00"/>
    <x v="2"/>
    <x v="10"/>
    <x v="3"/>
    <s v="Jacket"/>
    <x v="0"/>
    <x v="2597"/>
    <n v="31926.76"/>
    <n v="69144.240000000005"/>
    <x v="2604"/>
    <n v="19"/>
    <n v="91.49"/>
  </r>
  <r>
    <s v="M1005"/>
    <x v="2"/>
    <x v="2"/>
    <n v="14"/>
    <n v="329490"/>
    <n v="275730"/>
    <n v="83.68"/>
    <d v="2011-03-22T00:00:00"/>
    <x v="2"/>
    <x v="10"/>
    <x v="3"/>
    <s v="Notebook"/>
    <x v="3"/>
    <x v="2598"/>
    <n v="64153.83"/>
    <n v="211576.17"/>
    <x v="2605"/>
    <n v="89"/>
    <n v="85.91"/>
  </r>
  <r>
    <s v="M1006"/>
    <x v="0"/>
    <x v="0"/>
    <n v="10"/>
    <n v="337156"/>
    <n v="329604"/>
    <n v="97.76"/>
    <d v="2014-06-16T00:00:00"/>
    <x v="3"/>
    <x v="1"/>
    <x v="4"/>
    <s v="Tablet"/>
    <x v="2"/>
    <x v="2599"/>
    <n v="149997.51"/>
    <n v="179606.49"/>
    <x v="2606"/>
    <n v="61"/>
    <n v="64.209999999999994"/>
  </r>
  <r>
    <s v="M1007"/>
    <x v="3"/>
    <x v="3"/>
    <n v="3"/>
    <n v="423371"/>
    <n v="297775"/>
    <n v="70.33"/>
    <d v="2014-11-17T00:00:00"/>
    <x v="3"/>
    <x v="0"/>
    <x v="4"/>
    <s v="Trousers"/>
    <x v="0"/>
    <x v="2600"/>
    <n v="79488.289999999994"/>
    <n v="218286.71"/>
    <x v="2607"/>
    <n v="68"/>
    <n v="70.64"/>
  </r>
  <r>
    <s v="M1008"/>
    <x v="1"/>
    <x v="1"/>
    <n v="8"/>
    <n v="327688"/>
    <n v="244366"/>
    <n v="74.569999999999993"/>
    <d v="2014-12-30T00:00:00"/>
    <x v="3"/>
    <x v="4"/>
    <x v="3"/>
    <s v="Dress"/>
    <x v="0"/>
    <x v="2601"/>
    <n v="62541.36"/>
    <n v="181824.64000000001"/>
    <x v="2608"/>
    <n v="59"/>
    <n v="68.62"/>
  </r>
  <r>
    <s v="M1009"/>
    <x v="2"/>
    <x v="2"/>
    <n v="9"/>
    <n v="214391"/>
    <n v="124623"/>
    <n v="58.13"/>
    <d v="2013-01-21T00:00:00"/>
    <x v="0"/>
    <x v="6"/>
    <x v="4"/>
    <s v="Marker"/>
    <x v="3"/>
    <x v="2602"/>
    <n v="34829.730000000003"/>
    <n v="89793.27"/>
    <x v="2609"/>
    <n v="88"/>
    <n v="82.18"/>
  </r>
  <r>
    <s v="M1010"/>
    <x v="3"/>
    <x v="3"/>
    <n v="12"/>
    <n v="497375"/>
    <n v="331498"/>
    <n v="66.650000000000006"/>
    <d v="2013-01-21T00:00:00"/>
    <x v="0"/>
    <x v="6"/>
    <x v="4"/>
    <s v="Dress"/>
    <x v="0"/>
    <x v="2603"/>
    <n v="97595.42"/>
    <n v="233902.58"/>
    <x v="2610"/>
    <n v="43"/>
    <n v="88.42"/>
  </r>
  <r>
    <s v="M1011"/>
    <x v="3"/>
    <x v="3"/>
    <n v="12"/>
    <n v="123583"/>
    <n v="65241"/>
    <n v="52.79"/>
    <d v="2013-01-15T00:00:00"/>
    <x v="0"/>
    <x v="6"/>
    <x v="3"/>
    <s v="Jacket"/>
    <x v="0"/>
    <x v="2604"/>
    <n v="32571.96"/>
    <n v="32669.040000000001"/>
    <x v="2611"/>
    <n v="52"/>
    <n v="72.010000000000005"/>
  </r>
  <r>
    <s v="M1012"/>
    <x v="2"/>
    <x v="2"/>
    <n v="15"/>
    <n v="242127"/>
    <n v="196704"/>
    <n v="81.239999999999995"/>
    <d v="2013-01-15T00:00:00"/>
    <x v="0"/>
    <x v="6"/>
    <x v="3"/>
    <s v="Cabinet"/>
    <x v="1"/>
    <x v="2605"/>
    <n v="69961.05"/>
    <n v="126742.95"/>
    <x v="2612"/>
    <n v="78"/>
    <n v="68"/>
  </r>
  <r>
    <s v="M1013"/>
    <x v="0"/>
    <x v="0"/>
    <n v="7"/>
    <n v="345797"/>
    <n v="370824"/>
    <n v="107.24"/>
    <d v="2013-01-15T00:00:00"/>
    <x v="0"/>
    <x v="6"/>
    <x v="3"/>
    <s v="Trousers"/>
    <x v="0"/>
    <x v="2606"/>
    <n v="178058.04"/>
    <n v="192765.96"/>
    <x v="2613"/>
    <n v="45"/>
    <n v="73.23"/>
  </r>
  <r>
    <s v="M1014"/>
    <x v="0"/>
    <x v="0"/>
    <n v="8"/>
    <n v="459995"/>
    <n v="482809"/>
    <n v="104.96"/>
    <d v="2013-09-20T00:00:00"/>
    <x v="0"/>
    <x v="5"/>
    <x v="5"/>
    <s v="Table"/>
    <x v="1"/>
    <x v="2607"/>
    <n v="219849.46"/>
    <n v="262959.53999999998"/>
    <x v="2614"/>
    <n v="43"/>
    <n v="84.38"/>
  </r>
  <r>
    <s v="M1015"/>
    <x v="1"/>
    <x v="1"/>
    <n v="11"/>
    <n v="371087"/>
    <n v="307848"/>
    <n v="82.96"/>
    <d v="2013-09-20T00:00:00"/>
    <x v="0"/>
    <x v="5"/>
    <x v="5"/>
    <s v="Marker"/>
    <x v="3"/>
    <x v="2608"/>
    <n v="134191.9"/>
    <n v="173656.1"/>
    <x v="2615"/>
    <n v="98"/>
    <n v="60.28"/>
  </r>
  <r>
    <s v="M1016"/>
    <x v="0"/>
    <x v="0"/>
    <n v="12"/>
    <n v="268941"/>
    <n v="209289"/>
    <n v="77.819999999999993"/>
    <d v="2011-02-22T00:00:00"/>
    <x v="2"/>
    <x v="11"/>
    <x v="3"/>
    <s v="Dress"/>
    <x v="0"/>
    <x v="2609"/>
    <n v="73530.73"/>
    <n v="135758.26999999999"/>
    <x v="2616"/>
    <n v="22"/>
    <n v="77.98"/>
  </r>
  <r>
    <s v="M1017"/>
    <x v="0"/>
    <x v="0"/>
    <n v="14"/>
    <n v="377000"/>
    <n v="384571"/>
    <n v="102.01"/>
    <d v="2013-11-12T00:00:00"/>
    <x v="0"/>
    <x v="0"/>
    <x v="3"/>
    <s v="Pen"/>
    <x v="3"/>
    <x v="2610"/>
    <n v="185389.23"/>
    <n v="199181.77"/>
    <x v="2617"/>
    <n v="78"/>
    <n v="76.81"/>
  </r>
  <r>
    <s v="M1018"/>
    <x v="2"/>
    <x v="2"/>
    <n v="4"/>
    <n v="263588"/>
    <n v="185829"/>
    <n v="70.5"/>
    <d v="2013-01-30T00:00:00"/>
    <x v="0"/>
    <x v="6"/>
    <x v="2"/>
    <s v="Pen"/>
    <x v="3"/>
    <x v="2611"/>
    <n v="74820.009999999995"/>
    <n v="111008.99"/>
    <x v="2618"/>
    <n v="42"/>
    <n v="68.010000000000005"/>
  </r>
  <r>
    <s v="M1019"/>
    <x v="1"/>
    <x v="1"/>
    <n v="11"/>
    <n v="316296"/>
    <n v="202930"/>
    <n v="64.16"/>
    <d v="2013-10-19T00:00:00"/>
    <x v="0"/>
    <x v="2"/>
    <x v="0"/>
    <s v="Laptop"/>
    <x v="2"/>
    <x v="2612"/>
    <n v="71884.789999999994"/>
    <n v="131045.21"/>
    <x v="2619"/>
    <n v="80"/>
    <n v="75.959999999999994"/>
  </r>
  <r>
    <s v="M1020"/>
    <x v="0"/>
    <x v="0"/>
    <n v="12"/>
    <n v="452000"/>
    <n v="438540"/>
    <n v="97.02"/>
    <d v="2014-12-19T00:00:00"/>
    <x v="3"/>
    <x v="4"/>
    <x v="5"/>
    <s v="Marker"/>
    <x v="3"/>
    <x v="2613"/>
    <n v="163587.07999999999"/>
    <n v="274952.92"/>
    <x v="2620"/>
    <n v="68"/>
    <n v="89.36"/>
  </r>
  <r>
    <s v="M1021"/>
    <x v="1"/>
    <x v="1"/>
    <n v="13"/>
    <n v="387265"/>
    <n v="194837"/>
    <n v="50.31"/>
    <d v="2014-12-19T00:00:00"/>
    <x v="3"/>
    <x v="4"/>
    <x v="5"/>
    <s v="Dress"/>
    <x v="0"/>
    <x v="2614"/>
    <n v="49373.56"/>
    <n v="145463.44"/>
    <x v="2621"/>
    <n v="41"/>
    <n v="92.36"/>
  </r>
  <r>
    <s v="M1022"/>
    <x v="0"/>
    <x v="0"/>
    <n v="8"/>
    <n v="238033"/>
    <n v="165993"/>
    <n v="69.739999999999995"/>
    <d v="2014-12-19T00:00:00"/>
    <x v="3"/>
    <x v="4"/>
    <x v="5"/>
    <s v="Shirt"/>
    <x v="0"/>
    <x v="2615"/>
    <n v="62865.98"/>
    <n v="103127.02"/>
    <x v="2622"/>
    <n v="34"/>
    <n v="61.9"/>
  </r>
  <r>
    <s v="M1023"/>
    <x v="1"/>
    <x v="1"/>
    <n v="8"/>
    <n v="439231"/>
    <n v="395323"/>
    <n v="90"/>
    <d v="2014-11-03T00:00:00"/>
    <x v="3"/>
    <x v="0"/>
    <x v="4"/>
    <s v="Tablet"/>
    <x v="2"/>
    <x v="2616"/>
    <n v="89084.56"/>
    <n v="306238.44"/>
    <x v="2623"/>
    <n v="46"/>
    <n v="85.93"/>
  </r>
  <r>
    <s v="M1024"/>
    <x v="0"/>
    <x v="0"/>
    <n v="7"/>
    <n v="180427"/>
    <n v="93792"/>
    <n v="51.98"/>
    <d v="2011-04-29T00:00:00"/>
    <x v="2"/>
    <x v="3"/>
    <x v="5"/>
    <s v="Sugar"/>
    <x v="4"/>
    <x v="2617"/>
    <n v="33378.71"/>
    <n v="60413.29"/>
    <x v="2624"/>
    <n v="19"/>
    <n v="68.959999999999994"/>
  </r>
  <r>
    <s v="M1025"/>
    <x v="2"/>
    <x v="2"/>
    <n v="3"/>
    <n v="150042"/>
    <n v="127685"/>
    <n v="85.1"/>
    <d v="2011-04-29T00:00:00"/>
    <x v="2"/>
    <x v="3"/>
    <x v="5"/>
    <s v="Wheat"/>
    <x v="4"/>
    <x v="2618"/>
    <n v="55958.97"/>
    <n v="71726.03"/>
    <x v="2625"/>
    <n v="28"/>
    <n v="64.510000000000005"/>
  </r>
  <r>
    <s v="M1026"/>
    <x v="2"/>
    <x v="2"/>
    <n v="7"/>
    <n v="119586"/>
    <n v="63922"/>
    <n v="53.45"/>
    <d v="2014-10-24T00:00:00"/>
    <x v="3"/>
    <x v="2"/>
    <x v="5"/>
    <s v="Table"/>
    <x v="1"/>
    <x v="2619"/>
    <n v="15295.37"/>
    <n v="48626.63"/>
    <x v="2626"/>
    <n v="33"/>
    <n v="83.27"/>
  </r>
  <r>
    <s v="M1027"/>
    <x v="0"/>
    <x v="0"/>
    <n v="8"/>
    <n v="298065"/>
    <n v="185689"/>
    <n v="62.3"/>
    <d v="2014-10-24T00:00:00"/>
    <x v="3"/>
    <x v="2"/>
    <x v="5"/>
    <s v="Laptop"/>
    <x v="2"/>
    <x v="2620"/>
    <n v="39317.03"/>
    <n v="146371.97"/>
    <x v="2627"/>
    <n v="15"/>
    <n v="89.76"/>
  </r>
  <r>
    <s v="M1028"/>
    <x v="0"/>
    <x v="0"/>
    <n v="15"/>
    <n v="208912"/>
    <n v="171571"/>
    <n v="82.13"/>
    <d v="2014-10-24T00:00:00"/>
    <x v="3"/>
    <x v="2"/>
    <x v="5"/>
    <s v="Marker"/>
    <x v="3"/>
    <x v="2621"/>
    <n v="75024.09"/>
    <n v="96546.91"/>
    <x v="2628"/>
    <n v="34"/>
    <n v="67.97"/>
  </r>
  <r>
    <s v="M1029"/>
    <x v="2"/>
    <x v="2"/>
    <n v="8"/>
    <n v="195176"/>
    <n v="233122"/>
    <n v="119.44"/>
    <d v="2014-10-24T00:00:00"/>
    <x v="3"/>
    <x v="2"/>
    <x v="5"/>
    <s v="Rice"/>
    <x v="4"/>
    <x v="2622"/>
    <n v="60849.01"/>
    <n v="172272.99"/>
    <x v="2629"/>
    <n v="86"/>
    <n v="68.900000000000006"/>
  </r>
  <r>
    <s v="M1030"/>
    <x v="1"/>
    <x v="1"/>
    <n v="13"/>
    <n v="248535"/>
    <n v="211628"/>
    <n v="85.15"/>
    <d v="2011-03-30T00:00:00"/>
    <x v="2"/>
    <x v="10"/>
    <x v="2"/>
    <s v="Trousers"/>
    <x v="0"/>
    <x v="2623"/>
    <n v="86495.8"/>
    <n v="125132.2"/>
    <x v="2630"/>
    <n v="48"/>
    <n v="87.04"/>
  </r>
  <r>
    <s v="M1031"/>
    <x v="3"/>
    <x v="3"/>
    <n v="12"/>
    <n v="332111"/>
    <n v="278304"/>
    <n v="83.8"/>
    <d v="2013-01-04T00:00:00"/>
    <x v="0"/>
    <x v="6"/>
    <x v="5"/>
    <s v="Mobile"/>
    <x v="2"/>
    <x v="2624"/>
    <n v="117134.63"/>
    <n v="161169.37"/>
    <x v="2631"/>
    <n v="64"/>
    <n v="66.77"/>
  </r>
  <r>
    <s v="M1032"/>
    <x v="2"/>
    <x v="2"/>
    <n v="14"/>
    <n v="128578"/>
    <n v="140748"/>
    <n v="109.47"/>
    <d v="2012-04-26T00:00:00"/>
    <x v="1"/>
    <x v="3"/>
    <x v="1"/>
    <s v="Table"/>
    <x v="1"/>
    <x v="2625"/>
    <n v="51910.73"/>
    <n v="88837.27"/>
    <x v="2632"/>
    <n v="95"/>
    <n v="76.569999999999993"/>
  </r>
  <r>
    <s v="M1033"/>
    <x v="2"/>
    <x v="2"/>
    <n v="7"/>
    <n v="447011"/>
    <n v="523842"/>
    <n v="117.19"/>
    <d v="2012-09-12T00:00:00"/>
    <x v="1"/>
    <x v="5"/>
    <x v="2"/>
    <s v="Marker"/>
    <x v="3"/>
    <x v="2626"/>
    <n v="234050.47"/>
    <n v="289791.53000000003"/>
    <x v="2633"/>
    <n v="39"/>
    <n v="72.47"/>
  </r>
  <r>
    <s v="M1034"/>
    <x v="0"/>
    <x v="0"/>
    <n v="8"/>
    <n v="460897"/>
    <n v="323542"/>
    <n v="70.2"/>
    <d v="2012-09-12T00:00:00"/>
    <x v="1"/>
    <x v="5"/>
    <x v="2"/>
    <s v="Sugar"/>
    <x v="4"/>
    <x v="2627"/>
    <n v="125767.93"/>
    <n v="197774.07"/>
    <x v="2634"/>
    <n v="18"/>
    <n v="69.36"/>
  </r>
  <r>
    <s v="M1035"/>
    <x v="1"/>
    <x v="1"/>
    <n v="5"/>
    <n v="293846"/>
    <n v="211485"/>
    <n v="71.97"/>
    <d v="2014-09-12T00:00:00"/>
    <x v="3"/>
    <x v="5"/>
    <x v="5"/>
    <s v="Pen"/>
    <x v="3"/>
    <x v="2628"/>
    <n v="66432.399999999994"/>
    <n v="145052.6"/>
    <x v="2635"/>
    <n v="48"/>
    <n v="63.68"/>
  </r>
  <r>
    <s v="M1036"/>
    <x v="1"/>
    <x v="1"/>
    <n v="15"/>
    <n v="293710"/>
    <n v="204310"/>
    <n v="69.56"/>
    <d v="2013-06-13T00:00:00"/>
    <x v="0"/>
    <x v="1"/>
    <x v="1"/>
    <s v="Dress"/>
    <x v="0"/>
    <x v="2629"/>
    <n v="50117.49"/>
    <n v="154192.51"/>
    <x v="2636"/>
    <n v="30"/>
    <n v="70.099999999999994"/>
  </r>
  <r>
    <s v="M1037"/>
    <x v="1"/>
    <x v="1"/>
    <n v="15"/>
    <n v="241974"/>
    <n v="224221"/>
    <n v="92.66"/>
    <d v="2013-06-28T00:00:00"/>
    <x v="0"/>
    <x v="1"/>
    <x v="5"/>
    <s v="Oil"/>
    <x v="4"/>
    <x v="2630"/>
    <n v="67249.03"/>
    <n v="156971.97"/>
    <x v="2637"/>
    <n v="81"/>
    <n v="80.319999999999993"/>
  </r>
  <r>
    <s v="M1038"/>
    <x v="1"/>
    <x v="1"/>
    <n v="5"/>
    <n v="499449"/>
    <n v="582012"/>
    <n v="116.53"/>
    <d v="2013-06-28T00:00:00"/>
    <x v="0"/>
    <x v="1"/>
    <x v="5"/>
    <s v="Marker"/>
    <x v="3"/>
    <x v="2631"/>
    <n v="160413.39000000001"/>
    <n v="421598.61"/>
    <x v="2638"/>
    <n v="35"/>
    <n v="90.71"/>
  </r>
  <r>
    <s v="M1039"/>
    <x v="1"/>
    <x v="1"/>
    <n v="10"/>
    <n v="410583"/>
    <n v="284319"/>
    <n v="69.25"/>
    <d v="2011-09-26T00:00:00"/>
    <x v="2"/>
    <x v="5"/>
    <x v="4"/>
    <s v="Chair"/>
    <x v="1"/>
    <x v="2632"/>
    <n v="113265.18"/>
    <n v="171053.82"/>
    <x v="2639"/>
    <n v="92"/>
    <n v="76.02"/>
  </r>
  <r>
    <s v="M1040"/>
    <x v="1"/>
    <x v="1"/>
    <n v="6"/>
    <n v="490566"/>
    <n v="573118"/>
    <n v="116.83"/>
    <d v="2014-11-04T00:00:00"/>
    <x v="3"/>
    <x v="0"/>
    <x v="3"/>
    <s v="Notebook"/>
    <x v="3"/>
    <x v="2633"/>
    <n v="230855.1"/>
    <n v="342262.9"/>
    <x v="2640"/>
    <n v="94"/>
    <n v="70.03"/>
  </r>
  <r>
    <s v="M1041"/>
    <x v="3"/>
    <x v="3"/>
    <n v="11"/>
    <n v="492735"/>
    <n v="471373"/>
    <n v="95.66"/>
    <d v="2014-11-04T00:00:00"/>
    <x v="3"/>
    <x v="0"/>
    <x v="3"/>
    <s v="Shirt"/>
    <x v="0"/>
    <x v="2634"/>
    <n v="177289.21"/>
    <n v="294083.78999999998"/>
    <x v="2641"/>
    <n v="78"/>
    <n v="65.150000000000006"/>
  </r>
  <r>
    <s v="M1042"/>
    <x v="1"/>
    <x v="1"/>
    <n v="12"/>
    <n v="434975"/>
    <n v="341409"/>
    <n v="78.489999999999995"/>
    <d v="2014-11-04T00:00:00"/>
    <x v="3"/>
    <x v="0"/>
    <x v="3"/>
    <s v="Pen"/>
    <x v="3"/>
    <x v="2635"/>
    <n v="128170.34"/>
    <n v="213238.66"/>
    <x v="2642"/>
    <n v="38"/>
    <n v="83.58"/>
  </r>
  <r>
    <s v="M1043"/>
    <x v="0"/>
    <x v="0"/>
    <n v="4"/>
    <n v="306386"/>
    <n v="358087"/>
    <n v="116.87"/>
    <d v="2014-02-20T00:00:00"/>
    <x v="3"/>
    <x v="11"/>
    <x v="1"/>
    <s v="Notebook"/>
    <x v="3"/>
    <x v="2636"/>
    <n v="104421.23"/>
    <n v="253665.77"/>
    <x v="2643"/>
    <n v="41"/>
    <n v="60.81"/>
  </r>
  <r>
    <s v="M1044"/>
    <x v="2"/>
    <x v="2"/>
    <n v="10"/>
    <n v="168576"/>
    <n v="134035"/>
    <n v="79.510000000000005"/>
    <d v="2012-11-05T00:00:00"/>
    <x v="1"/>
    <x v="0"/>
    <x v="4"/>
    <s v="Headphones"/>
    <x v="2"/>
    <x v="2637"/>
    <n v="39226.68"/>
    <n v="94808.320000000007"/>
    <x v="2644"/>
    <n v="10"/>
    <n v="93"/>
  </r>
  <r>
    <s v="M1045"/>
    <x v="3"/>
    <x v="3"/>
    <n v="11"/>
    <n v="421674"/>
    <n v="432931"/>
    <n v="102.67"/>
    <d v="2011-06-16T00:00:00"/>
    <x v="2"/>
    <x v="1"/>
    <x v="1"/>
    <s v="Rice"/>
    <x v="4"/>
    <x v="2638"/>
    <n v="144261.45000000001"/>
    <n v="288669.55"/>
    <x v="2645"/>
    <n v="45"/>
    <n v="80.08"/>
  </r>
  <r>
    <s v="M1046"/>
    <x v="0"/>
    <x v="0"/>
    <n v="5"/>
    <n v="164217"/>
    <n v="119525"/>
    <n v="72.78"/>
    <d v="2011-06-16T00:00:00"/>
    <x v="2"/>
    <x v="1"/>
    <x v="1"/>
    <s v="Wheat"/>
    <x v="4"/>
    <x v="2639"/>
    <n v="38529.360000000001"/>
    <n v="80995.64"/>
    <x v="2646"/>
    <n v="66"/>
    <n v="73.89"/>
  </r>
  <r>
    <s v="M1047"/>
    <x v="3"/>
    <x v="3"/>
    <n v="13"/>
    <n v="245736"/>
    <n v="160656"/>
    <n v="65.38"/>
    <d v="2011-06-16T00:00:00"/>
    <x v="2"/>
    <x v="1"/>
    <x v="1"/>
    <s v="Notebook"/>
    <x v="3"/>
    <x v="2640"/>
    <n v="61598.7"/>
    <n v="99057.3"/>
    <x v="2647"/>
    <n v="54"/>
    <n v="86.27"/>
  </r>
  <r>
    <s v="M1048"/>
    <x v="2"/>
    <x v="2"/>
    <n v="6"/>
    <n v="413444"/>
    <n v="263808"/>
    <n v="63.81"/>
    <d v="2012-10-12T00:00:00"/>
    <x v="1"/>
    <x v="2"/>
    <x v="5"/>
    <s v="Wheat"/>
    <x v="4"/>
    <x v="2641"/>
    <n v="72701.429999999993"/>
    <n v="191106.57"/>
    <x v="2648"/>
    <n v="85"/>
    <n v="82.07"/>
  </r>
  <r>
    <s v="M1049"/>
    <x v="3"/>
    <x v="3"/>
    <n v="3"/>
    <n v="212843"/>
    <n v="210075"/>
    <n v="98.7"/>
    <d v="2012-10-12T00:00:00"/>
    <x v="1"/>
    <x v="2"/>
    <x v="5"/>
    <s v="Marker"/>
    <x v="3"/>
    <x v="2642"/>
    <n v="73171.62"/>
    <n v="136903.38"/>
    <x v="2649"/>
    <n v="95"/>
    <n v="63.84"/>
  </r>
  <r>
    <s v="M1050"/>
    <x v="1"/>
    <x v="1"/>
    <n v="14"/>
    <n v="300942"/>
    <n v="338849"/>
    <n v="112.6"/>
    <d v="2012-10-12T00:00:00"/>
    <x v="1"/>
    <x v="2"/>
    <x v="5"/>
    <s v="Cabinet"/>
    <x v="1"/>
    <x v="2643"/>
    <n v="160435.04999999999"/>
    <n v="178413.95"/>
    <x v="2650"/>
    <n v="96"/>
    <n v="60.9"/>
  </r>
  <r>
    <s v="M1051"/>
    <x v="2"/>
    <x v="2"/>
    <n v="6"/>
    <n v="272300"/>
    <n v="193998"/>
    <n v="71.239999999999995"/>
    <d v="2014-08-28T00:00:00"/>
    <x v="3"/>
    <x v="9"/>
    <x v="1"/>
    <s v="Pen"/>
    <x v="3"/>
    <x v="2644"/>
    <n v="95086.48"/>
    <n v="98911.52"/>
    <x v="2651"/>
    <n v="23"/>
    <n v="65.94"/>
  </r>
  <r>
    <s v="M1052"/>
    <x v="0"/>
    <x v="0"/>
    <n v="4"/>
    <n v="310424"/>
    <n v="358654"/>
    <n v="115.54"/>
    <d v="2013-11-24T00:00:00"/>
    <x v="0"/>
    <x v="0"/>
    <x v="6"/>
    <s v="Jacket"/>
    <x v="0"/>
    <x v="2645"/>
    <n v="100633.12"/>
    <n v="258020.88"/>
    <x v="2652"/>
    <n v="20"/>
    <n v="66.81"/>
  </r>
  <r>
    <s v="M1053"/>
    <x v="2"/>
    <x v="2"/>
    <n v="7"/>
    <n v="242552"/>
    <n v="177753"/>
    <n v="73.28"/>
    <d v="2013-11-24T00:00:00"/>
    <x v="0"/>
    <x v="0"/>
    <x v="6"/>
    <s v="Sugar"/>
    <x v="4"/>
    <x v="2646"/>
    <n v="44443.72"/>
    <n v="133309.28"/>
    <x v="2653"/>
    <n v="36"/>
    <n v="93.49"/>
  </r>
  <r>
    <s v="M1054"/>
    <x v="3"/>
    <x v="3"/>
    <n v="11"/>
    <n v="152633"/>
    <n v="113205"/>
    <n v="74.17"/>
    <d v="2013-11-24T00:00:00"/>
    <x v="0"/>
    <x v="0"/>
    <x v="6"/>
    <s v="Tablet"/>
    <x v="2"/>
    <x v="2647"/>
    <n v="53593.14"/>
    <n v="59611.86"/>
    <x v="2654"/>
    <n v="19"/>
    <n v="90.27"/>
  </r>
  <r>
    <s v="M1055"/>
    <x v="1"/>
    <x v="1"/>
    <n v="12"/>
    <n v="213513"/>
    <n v="116638"/>
    <n v="54.63"/>
    <d v="2014-01-31T00:00:00"/>
    <x v="3"/>
    <x v="6"/>
    <x v="5"/>
    <s v="Tablet"/>
    <x v="2"/>
    <x v="2648"/>
    <n v="26521.97"/>
    <n v="90116.03"/>
    <x v="2655"/>
    <n v="61"/>
    <n v="60.36"/>
  </r>
  <r>
    <s v="M1056"/>
    <x v="3"/>
    <x v="3"/>
    <n v="12"/>
    <n v="443121"/>
    <n v="531055"/>
    <n v="119.84"/>
    <d v="2012-11-30T00:00:00"/>
    <x v="1"/>
    <x v="0"/>
    <x v="5"/>
    <s v="Laptop"/>
    <x v="2"/>
    <x v="2649"/>
    <n v="257950.3"/>
    <n v="273104.7"/>
    <x v="2656"/>
    <n v="30"/>
    <n v="91.28"/>
  </r>
  <r>
    <s v="M1057"/>
    <x v="0"/>
    <x v="0"/>
    <n v="5"/>
    <n v="377682"/>
    <n v="407589"/>
    <n v="107.92"/>
    <d v="2011-06-28T00:00:00"/>
    <x v="2"/>
    <x v="1"/>
    <x v="3"/>
    <s v="Rice"/>
    <x v="4"/>
    <x v="2650"/>
    <n v="154370.46"/>
    <n v="253218.54"/>
    <x v="2657"/>
    <n v="14"/>
    <n v="86.18"/>
  </r>
  <r>
    <s v="M1058"/>
    <x v="0"/>
    <x v="0"/>
    <n v="12"/>
    <n v="415737"/>
    <n v="228606"/>
    <n v="54.99"/>
    <d v="2011-09-02T00:00:00"/>
    <x v="2"/>
    <x v="5"/>
    <x v="5"/>
    <s v="Jacket"/>
    <x v="0"/>
    <x v="2651"/>
    <n v="104401.2"/>
    <n v="124204.8"/>
    <x v="2658"/>
    <n v="35"/>
    <n v="69.02"/>
  </r>
  <r>
    <s v="M1059"/>
    <x v="3"/>
    <x v="3"/>
    <n v="7"/>
    <n v="390202"/>
    <n v="332009"/>
    <n v="85.09"/>
    <d v="2011-09-02T00:00:00"/>
    <x v="2"/>
    <x v="5"/>
    <x v="5"/>
    <s v="Shirt"/>
    <x v="0"/>
    <x v="2652"/>
    <n v="145134.76"/>
    <n v="186874.23999999999"/>
    <x v="2659"/>
    <n v="64"/>
    <n v="62.15"/>
  </r>
  <r>
    <s v="M1060"/>
    <x v="1"/>
    <x v="1"/>
    <n v="12"/>
    <n v="451954"/>
    <n v="276396"/>
    <n v="61.16"/>
    <d v="2014-07-11T00:00:00"/>
    <x v="3"/>
    <x v="7"/>
    <x v="5"/>
    <s v="Rice"/>
    <x v="4"/>
    <x v="2653"/>
    <n v="121165.74"/>
    <n v="155230.26"/>
    <x v="2660"/>
    <n v="17"/>
    <n v="62.79"/>
  </r>
  <r>
    <s v="M1061"/>
    <x v="1"/>
    <x v="1"/>
    <n v="4"/>
    <n v="467992"/>
    <n v="279299"/>
    <n v="59.68"/>
    <d v="2014-06-05T00:00:00"/>
    <x v="3"/>
    <x v="1"/>
    <x v="1"/>
    <s v="Rice"/>
    <x v="4"/>
    <x v="2654"/>
    <n v="122616.88"/>
    <n v="156682.12"/>
    <x v="2661"/>
    <n v="100"/>
    <n v="63.42"/>
  </r>
  <r>
    <s v="M1062"/>
    <x v="3"/>
    <x v="3"/>
    <n v="3"/>
    <n v="170966"/>
    <n v="125257"/>
    <n v="73.260000000000005"/>
    <d v="2014-10-20T00:00:00"/>
    <x v="3"/>
    <x v="2"/>
    <x v="4"/>
    <s v="Rice"/>
    <x v="4"/>
    <x v="2655"/>
    <n v="56557.09"/>
    <n v="68699.91"/>
    <x v="2662"/>
    <n v="81"/>
    <n v="88.11"/>
  </r>
  <r>
    <s v="M1063"/>
    <x v="0"/>
    <x v="0"/>
    <n v="7"/>
    <n v="148242"/>
    <n v="89748"/>
    <n v="60.54"/>
    <d v="2014-11-19T00:00:00"/>
    <x v="3"/>
    <x v="0"/>
    <x v="2"/>
    <s v="Dress"/>
    <x v="0"/>
    <x v="2656"/>
    <n v="21959.06"/>
    <n v="67788.94"/>
    <x v="2663"/>
    <n v="27"/>
    <n v="91.8"/>
  </r>
  <r>
    <s v="M1064"/>
    <x v="0"/>
    <x v="0"/>
    <n v="15"/>
    <n v="418542"/>
    <n v="321010"/>
    <n v="76.7"/>
    <d v="2012-08-08T00:00:00"/>
    <x v="1"/>
    <x v="9"/>
    <x v="2"/>
    <s v="Sugar"/>
    <x v="4"/>
    <x v="2657"/>
    <n v="78730.929999999993"/>
    <n v="242279.07"/>
    <x v="2664"/>
    <n v="58"/>
    <n v="70.31"/>
  </r>
  <r>
    <s v="M1065"/>
    <x v="1"/>
    <x v="1"/>
    <n v="6"/>
    <n v="417297"/>
    <n v="246264"/>
    <n v="59.01"/>
    <d v="2012-08-08T00:00:00"/>
    <x v="1"/>
    <x v="9"/>
    <x v="2"/>
    <s v="Shirt"/>
    <x v="0"/>
    <x v="2658"/>
    <n v="120360.85"/>
    <n v="125903.15"/>
    <x v="2665"/>
    <n v="48"/>
    <n v="81.510000000000005"/>
  </r>
  <r>
    <s v="M1066"/>
    <x v="0"/>
    <x v="0"/>
    <n v="13"/>
    <n v="298679"/>
    <n v="181350"/>
    <n v="60.72"/>
    <d v="2012-08-08T00:00:00"/>
    <x v="1"/>
    <x v="9"/>
    <x v="2"/>
    <s v="Marker"/>
    <x v="3"/>
    <x v="2659"/>
    <n v="81463.19"/>
    <n v="99886.81"/>
    <x v="2666"/>
    <n v="25"/>
    <n v="72.19"/>
  </r>
  <r>
    <s v="M1067"/>
    <x v="0"/>
    <x v="0"/>
    <n v="4"/>
    <n v="472237"/>
    <n v="360619"/>
    <n v="76.36"/>
    <d v="2013-12-07T00:00:00"/>
    <x v="0"/>
    <x v="4"/>
    <x v="0"/>
    <s v="Tablet"/>
    <x v="2"/>
    <x v="2660"/>
    <n v="156747.20000000001"/>
    <n v="203871.8"/>
    <x v="2667"/>
    <n v="86"/>
    <n v="83.22"/>
  </r>
  <r>
    <s v="M1068"/>
    <x v="2"/>
    <x v="2"/>
    <n v="9"/>
    <n v="134828"/>
    <n v="120697"/>
    <n v="89.52"/>
    <d v="2013-12-07T00:00:00"/>
    <x v="0"/>
    <x v="4"/>
    <x v="0"/>
    <s v="Marker"/>
    <x v="3"/>
    <x v="2661"/>
    <n v="30868.91"/>
    <n v="89828.09"/>
    <x v="2668"/>
    <n v="51"/>
    <n v="66.14"/>
  </r>
  <r>
    <s v="M1069"/>
    <x v="1"/>
    <x v="1"/>
    <n v="14"/>
    <n v="263519"/>
    <n v="151433"/>
    <n v="57.47"/>
    <d v="2013-12-07T00:00:00"/>
    <x v="0"/>
    <x v="4"/>
    <x v="0"/>
    <s v="Mobile"/>
    <x v="2"/>
    <x v="2662"/>
    <n v="46959.53"/>
    <n v="104473.47"/>
    <x v="2669"/>
    <n v="18"/>
    <n v="92.7"/>
  </r>
  <r>
    <s v="M1070"/>
    <x v="1"/>
    <x v="1"/>
    <n v="12"/>
    <n v="384585"/>
    <n v="336952"/>
    <n v="87.61"/>
    <d v="2013-12-07T00:00:00"/>
    <x v="0"/>
    <x v="4"/>
    <x v="0"/>
    <s v="Marker"/>
    <x v="3"/>
    <x v="2663"/>
    <n v="125421.74"/>
    <n v="211530.26"/>
    <x v="2670"/>
    <n v="74"/>
    <n v="79.959999999999994"/>
  </r>
  <r>
    <s v="M1071"/>
    <x v="2"/>
    <x v="2"/>
    <n v="3"/>
    <n v="116056"/>
    <n v="106425"/>
    <n v="91.7"/>
    <d v="2013-12-07T00:00:00"/>
    <x v="0"/>
    <x v="4"/>
    <x v="0"/>
    <s v="Tablet"/>
    <x v="2"/>
    <x v="2664"/>
    <n v="39397.919999999998"/>
    <n v="67027.08"/>
    <x v="2671"/>
    <n v="94"/>
    <n v="92.1"/>
  </r>
  <r>
    <s v="M1072"/>
    <x v="2"/>
    <x v="2"/>
    <n v="8"/>
    <n v="290873"/>
    <n v="277783"/>
    <n v="95.5"/>
    <d v="2013-12-07T00:00:00"/>
    <x v="0"/>
    <x v="4"/>
    <x v="0"/>
    <s v="Table"/>
    <x v="1"/>
    <x v="2665"/>
    <n v="67912.02"/>
    <n v="209870.98"/>
    <x v="2672"/>
    <n v="91"/>
    <n v="85.35"/>
  </r>
  <r>
    <s v="M1073"/>
    <x v="1"/>
    <x v="1"/>
    <n v="5"/>
    <n v="304323"/>
    <n v="258121"/>
    <n v="84.82"/>
    <d v="2013-12-07T00:00:00"/>
    <x v="0"/>
    <x v="4"/>
    <x v="0"/>
    <s v="Jacket"/>
    <x v="0"/>
    <x v="2666"/>
    <n v="97691.55"/>
    <n v="160429.45000000001"/>
    <x v="2673"/>
    <n v="58"/>
    <n v="90.59"/>
  </r>
  <r>
    <s v="M1074"/>
    <x v="1"/>
    <x v="1"/>
    <n v="3"/>
    <n v="447779"/>
    <n v="246346"/>
    <n v="55.02"/>
    <d v="2014-03-26T00:00:00"/>
    <x v="3"/>
    <x v="10"/>
    <x v="2"/>
    <s v="Tablet"/>
    <x v="2"/>
    <x v="2667"/>
    <n v="59688.05"/>
    <n v="186657.95"/>
    <x v="2674"/>
    <n v="45"/>
    <n v="63.89"/>
  </r>
  <r>
    <s v="M1075"/>
    <x v="2"/>
    <x v="2"/>
    <n v="3"/>
    <n v="298219"/>
    <n v="282604"/>
    <n v="94.76"/>
    <d v="2014-03-26T00:00:00"/>
    <x v="3"/>
    <x v="10"/>
    <x v="2"/>
    <s v="Wheat"/>
    <x v="4"/>
    <x v="2668"/>
    <n v="119201.49"/>
    <n v="163402.51"/>
    <x v="2675"/>
    <n v="75"/>
    <n v="75.58"/>
  </r>
  <r>
    <s v="M1076"/>
    <x v="0"/>
    <x v="0"/>
    <n v="3"/>
    <n v="101798"/>
    <n v="104881"/>
    <n v="103.03"/>
    <d v="2014-03-26T00:00:00"/>
    <x v="3"/>
    <x v="10"/>
    <x v="2"/>
    <s v="Rice"/>
    <x v="4"/>
    <x v="2669"/>
    <n v="31286.55"/>
    <n v="73594.45"/>
    <x v="2676"/>
    <n v="22"/>
    <n v="77.010000000000005"/>
  </r>
  <r>
    <s v="M1077"/>
    <x v="2"/>
    <x v="2"/>
    <n v="3"/>
    <n v="347313"/>
    <n v="280517"/>
    <n v="80.77"/>
    <d v="2014-11-20T00:00:00"/>
    <x v="3"/>
    <x v="0"/>
    <x v="1"/>
    <s v="Trousers"/>
    <x v="0"/>
    <x v="2670"/>
    <n v="98054.53"/>
    <n v="182462.47"/>
    <x v="2677"/>
    <n v="54"/>
    <n v="90.46"/>
  </r>
  <r>
    <s v="M1078"/>
    <x v="2"/>
    <x v="2"/>
    <n v="5"/>
    <n v="220255"/>
    <n v="147567"/>
    <n v="67"/>
    <d v="2014-11-20T00:00:00"/>
    <x v="3"/>
    <x v="0"/>
    <x v="1"/>
    <s v="Notebook"/>
    <x v="3"/>
    <x v="2671"/>
    <n v="65771.44"/>
    <n v="81795.56"/>
    <x v="2678"/>
    <n v="46"/>
    <n v="60.46"/>
  </r>
  <r>
    <s v="M1079"/>
    <x v="3"/>
    <x v="3"/>
    <n v="10"/>
    <n v="271306"/>
    <n v="176428"/>
    <n v="65.03"/>
    <d v="2013-11-05T00:00:00"/>
    <x v="0"/>
    <x v="0"/>
    <x v="3"/>
    <s v="Notebook"/>
    <x v="3"/>
    <x v="2672"/>
    <n v="69270.09"/>
    <n v="107157.91"/>
    <x v="2679"/>
    <n v="86"/>
    <n v="70.400000000000006"/>
  </r>
  <r>
    <s v="M1080"/>
    <x v="0"/>
    <x v="0"/>
    <n v="7"/>
    <n v="148375"/>
    <n v="79300"/>
    <n v="53.45"/>
    <d v="2014-12-15T00:00:00"/>
    <x v="3"/>
    <x v="4"/>
    <x v="4"/>
    <s v="Marker"/>
    <x v="3"/>
    <x v="2673"/>
    <n v="28888.09"/>
    <n v="50411.91"/>
    <x v="2680"/>
    <n v="39"/>
    <n v="73.06"/>
  </r>
  <r>
    <s v="M1081"/>
    <x v="0"/>
    <x v="0"/>
    <n v="14"/>
    <n v="160534"/>
    <n v="112546"/>
    <n v="70.11"/>
    <d v="2014-12-15T00:00:00"/>
    <x v="3"/>
    <x v="4"/>
    <x v="4"/>
    <s v="Chair"/>
    <x v="1"/>
    <x v="2674"/>
    <n v="28382.66"/>
    <n v="84163.34"/>
    <x v="2681"/>
    <n v="50"/>
    <n v="66.8"/>
  </r>
  <r>
    <s v="M1082"/>
    <x v="1"/>
    <x v="1"/>
    <n v="5"/>
    <n v="186367"/>
    <n v="193602"/>
    <n v="103.88"/>
    <d v="2014-12-15T00:00:00"/>
    <x v="3"/>
    <x v="4"/>
    <x v="4"/>
    <s v="Notebook"/>
    <x v="3"/>
    <x v="2675"/>
    <n v="43161.49"/>
    <n v="150440.51"/>
    <x v="2682"/>
    <n v="65"/>
    <n v="70.12"/>
  </r>
  <r>
    <s v="M1083"/>
    <x v="3"/>
    <x v="3"/>
    <n v="10"/>
    <n v="391779"/>
    <n v="217350"/>
    <n v="55.48"/>
    <d v="2014-11-13T00:00:00"/>
    <x v="3"/>
    <x v="0"/>
    <x v="1"/>
    <s v="Stapler"/>
    <x v="3"/>
    <x v="2676"/>
    <n v="74495.14"/>
    <n v="142854.85999999999"/>
    <x v="2683"/>
    <n v="79"/>
    <n v="60.6"/>
  </r>
  <r>
    <s v="M1084"/>
    <x v="0"/>
    <x v="0"/>
    <n v="3"/>
    <n v="257339"/>
    <n v="155493"/>
    <n v="60.42"/>
    <d v="2014-11-13T00:00:00"/>
    <x v="3"/>
    <x v="0"/>
    <x v="1"/>
    <s v="Marker"/>
    <x v="3"/>
    <x v="2677"/>
    <n v="35295.35"/>
    <n v="120197.65"/>
    <x v="2684"/>
    <n v="52"/>
    <n v="68.489999999999995"/>
  </r>
  <r>
    <s v="M1085"/>
    <x v="0"/>
    <x v="0"/>
    <n v="12"/>
    <n v="274544"/>
    <n v="170367"/>
    <n v="62.05"/>
    <d v="2014-11-13T00:00:00"/>
    <x v="3"/>
    <x v="0"/>
    <x v="1"/>
    <s v="Pen"/>
    <x v="3"/>
    <x v="2678"/>
    <n v="37659.54"/>
    <n v="132707.46"/>
    <x v="2685"/>
    <n v="70"/>
    <n v="79.45"/>
  </r>
  <r>
    <s v="M1086"/>
    <x v="1"/>
    <x v="1"/>
    <n v="7"/>
    <n v="484179"/>
    <n v="571765"/>
    <n v="118.09"/>
    <d v="2014-11-13T00:00:00"/>
    <x v="3"/>
    <x v="0"/>
    <x v="1"/>
    <s v="Shirt"/>
    <x v="0"/>
    <x v="2679"/>
    <n v="255815.75"/>
    <n v="315949.25"/>
    <x v="2686"/>
    <n v="96"/>
    <n v="79.44"/>
  </r>
  <r>
    <s v="M1087"/>
    <x v="2"/>
    <x v="2"/>
    <n v="3"/>
    <n v="302126"/>
    <n v="209262"/>
    <n v="69.260000000000005"/>
    <d v="2014-11-13T00:00:00"/>
    <x v="3"/>
    <x v="0"/>
    <x v="1"/>
    <s v="Cabinet"/>
    <x v="1"/>
    <x v="2680"/>
    <n v="43023.92"/>
    <n v="166238.07999999999"/>
    <x v="2687"/>
    <n v="100"/>
    <n v="93.88"/>
  </r>
  <r>
    <s v="M1088"/>
    <x v="2"/>
    <x v="2"/>
    <n v="10"/>
    <n v="392715"/>
    <n v="256864"/>
    <n v="65.41"/>
    <d v="2014-11-13T00:00:00"/>
    <x v="3"/>
    <x v="0"/>
    <x v="1"/>
    <s v="Shirt"/>
    <x v="0"/>
    <x v="2681"/>
    <n v="111331.13"/>
    <n v="145532.87"/>
    <x v="2688"/>
    <n v="66"/>
    <n v="68.77"/>
  </r>
  <r>
    <s v="M1089"/>
    <x v="2"/>
    <x v="2"/>
    <n v="14"/>
    <n v="311024"/>
    <n v="311818"/>
    <n v="100.26"/>
    <d v="2013-08-19T00:00:00"/>
    <x v="0"/>
    <x v="9"/>
    <x v="4"/>
    <s v="Pen"/>
    <x v="3"/>
    <x v="2682"/>
    <n v="126073.96"/>
    <n v="185744.04"/>
    <x v="2689"/>
    <n v="51"/>
    <n v="93.52"/>
  </r>
  <r>
    <s v="M1090"/>
    <x v="1"/>
    <x v="1"/>
    <n v="15"/>
    <n v="295077"/>
    <n v="302820"/>
    <n v="102.62"/>
    <d v="2014-06-28T00:00:00"/>
    <x v="3"/>
    <x v="1"/>
    <x v="0"/>
    <s v="Marker"/>
    <x v="3"/>
    <x v="2683"/>
    <n v="88011.05"/>
    <n v="214808.95"/>
    <x v="2690"/>
    <n v="45"/>
    <n v="66.53"/>
  </r>
  <r>
    <s v="M1091"/>
    <x v="0"/>
    <x v="0"/>
    <n v="9"/>
    <n v="416010"/>
    <n v="433409"/>
    <n v="104.18"/>
    <d v="2014-05-05T00:00:00"/>
    <x v="3"/>
    <x v="8"/>
    <x v="4"/>
    <s v="Pen"/>
    <x v="3"/>
    <x v="2684"/>
    <n v="127057.69"/>
    <n v="306351.31"/>
    <x v="2691"/>
    <n v="29"/>
    <n v="78.19"/>
  </r>
  <r>
    <s v="M1092"/>
    <x v="1"/>
    <x v="1"/>
    <n v="3"/>
    <n v="297794"/>
    <n v="166376"/>
    <n v="55.87"/>
    <d v="2012-12-24T00:00:00"/>
    <x v="1"/>
    <x v="4"/>
    <x v="4"/>
    <s v="Headphones"/>
    <x v="2"/>
    <x v="2685"/>
    <n v="66638.94"/>
    <n v="99737.06"/>
    <x v="2692"/>
    <n v="39"/>
    <n v="75.83"/>
  </r>
  <r>
    <s v="M1093"/>
    <x v="3"/>
    <x v="3"/>
    <n v="8"/>
    <n v="332811"/>
    <n v="177737"/>
    <n v="53.4"/>
    <d v="2012-12-24T00:00:00"/>
    <x v="1"/>
    <x v="4"/>
    <x v="4"/>
    <s v="Headphones"/>
    <x v="2"/>
    <x v="2686"/>
    <n v="71893.87"/>
    <n v="105843.13"/>
    <x v="2693"/>
    <n v="21"/>
    <n v="92.43"/>
  </r>
  <r>
    <s v="M1094"/>
    <x v="1"/>
    <x v="1"/>
    <n v="13"/>
    <n v="393674"/>
    <n v="233071"/>
    <n v="59.2"/>
    <d v="2014-04-27T00:00:00"/>
    <x v="3"/>
    <x v="3"/>
    <x v="6"/>
    <s v="Chair"/>
    <x v="1"/>
    <x v="2687"/>
    <n v="106745.58"/>
    <n v="126325.42"/>
    <x v="2694"/>
    <n v="12"/>
    <n v="77.92"/>
  </r>
  <r>
    <s v="M1095"/>
    <x v="2"/>
    <x v="2"/>
    <n v="10"/>
    <n v="479000"/>
    <n v="448412"/>
    <n v="93.61"/>
    <d v="2014-04-27T00:00:00"/>
    <x v="3"/>
    <x v="3"/>
    <x v="6"/>
    <s v="Notebook"/>
    <x v="3"/>
    <x v="2688"/>
    <n v="138091.01999999999"/>
    <n v="310320.98"/>
    <x v="2695"/>
    <n v="47"/>
    <n v="69.430000000000007"/>
  </r>
  <r>
    <s v="M1096"/>
    <x v="1"/>
    <x v="1"/>
    <n v="15"/>
    <n v="361565"/>
    <n v="406142"/>
    <n v="112.33"/>
    <d v="2014-12-17T00:00:00"/>
    <x v="3"/>
    <x v="4"/>
    <x v="2"/>
    <s v="Jacket"/>
    <x v="0"/>
    <x v="2689"/>
    <n v="105267.05"/>
    <n v="300874.95"/>
    <x v="2696"/>
    <n v="78"/>
    <n v="69.87"/>
  </r>
  <r>
    <s v="M1097"/>
    <x v="2"/>
    <x v="2"/>
    <n v="6"/>
    <n v="490042"/>
    <n v="318860"/>
    <n v="65.069999999999993"/>
    <d v="2014-12-17T00:00:00"/>
    <x v="3"/>
    <x v="4"/>
    <x v="2"/>
    <s v="Table"/>
    <x v="1"/>
    <x v="2690"/>
    <n v="139093.89000000001"/>
    <n v="179766.11"/>
    <x v="2697"/>
    <n v="14"/>
    <n v="69.59"/>
  </r>
  <r>
    <s v="M1098"/>
    <x v="1"/>
    <x v="1"/>
    <n v="14"/>
    <n v="166070"/>
    <n v="123380"/>
    <n v="74.290000000000006"/>
    <d v="2014-12-17T00:00:00"/>
    <x v="3"/>
    <x v="4"/>
    <x v="2"/>
    <s v="Tablet"/>
    <x v="2"/>
    <x v="2691"/>
    <n v="49030.92"/>
    <n v="74349.08"/>
    <x v="2698"/>
    <n v="60"/>
    <n v="81.010000000000005"/>
  </r>
  <r>
    <s v="M1099"/>
    <x v="3"/>
    <x v="3"/>
    <n v="11"/>
    <n v="277228"/>
    <n v="221274"/>
    <n v="79.819999999999993"/>
    <d v="2014-12-17T00:00:00"/>
    <x v="3"/>
    <x v="4"/>
    <x v="2"/>
    <s v="Oil"/>
    <x v="4"/>
    <x v="2692"/>
    <n v="54487.98"/>
    <n v="166786.01999999999"/>
    <x v="2699"/>
    <n v="13"/>
    <n v="73.45"/>
  </r>
  <r>
    <s v="M1100"/>
    <x v="1"/>
    <x v="1"/>
    <n v="12"/>
    <n v="298612"/>
    <n v="153224"/>
    <n v="51.31"/>
    <d v="2011-12-27T00:00:00"/>
    <x v="2"/>
    <x v="4"/>
    <x v="3"/>
    <s v="Jacket"/>
    <x v="0"/>
    <x v="2693"/>
    <n v="69048.45"/>
    <n v="84175.55"/>
    <x v="2700"/>
    <n v="40"/>
    <n v="94.89"/>
  </r>
  <r>
    <s v="M1101"/>
    <x v="2"/>
    <x v="2"/>
    <n v="6"/>
    <n v="444540"/>
    <n v="297976"/>
    <n v="67.03"/>
    <d v="2011-12-27T00:00:00"/>
    <x v="2"/>
    <x v="4"/>
    <x v="3"/>
    <s v="Marker"/>
    <x v="3"/>
    <x v="2694"/>
    <n v="88589.17"/>
    <n v="209386.83"/>
    <x v="2701"/>
    <n v="33"/>
    <n v="92.58"/>
  </r>
  <r>
    <s v="M1102"/>
    <x v="0"/>
    <x v="0"/>
    <n v="8"/>
    <n v="435563"/>
    <n v="499753"/>
    <n v="114.74"/>
    <d v="2014-11-07T00:00:00"/>
    <x v="3"/>
    <x v="0"/>
    <x v="5"/>
    <s v="Dress"/>
    <x v="0"/>
    <x v="2695"/>
    <n v="215939.3"/>
    <n v="283813.7"/>
    <x v="2702"/>
    <n v="27"/>
    <n v="81.180000000000007"/>
  </r>
  <r>
    <s v="M1103"/>
    <x v="1"/>
    <x v="1"/>
    <n v="5"/>
    <n v="461841"/>
    <n v="545542"/>
    <n v="118.12"/>
    <d v="2014-11-07T00:00:00"/>
    <x v="3"/>
    <x v="0"/>
    <x v="5"/>
    <s v="Headphones"/>
    <x v="2"/>
    <x v="2696"/>
    <n v="246923.5"/>
    <n v="298618.5"/>
    <x v="2703"/>
    <n v="30"/>
    <n v="81.010000000000005"/>
  </r>
  <r>
    <s v="M1104"/>
    <x v="2"/>
    <x v="2"/>
    <n v="3"/>
    <n v="258353"/>
    <n v="151985"/>
    <n v="58.83"/>
    <d v="2014-11-07T00:00:00"/>
    <x v="3"/>
    <x v="0"/>
    <x v="5"/>
    <s v="Sugar"/>
    <x v="4"/>
    <x v="2697"/>
    <n v="51299.16"/>
    <n v="100685.84"/>
    <x v="2704"/>
    <n v="25"/>
    <n v="72.569999999999993"/>
  </r>
  <r>
    <s v="M1105"/>
    <x v="2"/>
    <x v="2"/>
    <n v="12"/>
    <n v="192323"/>
    <n v="202622"/>
    <n v="105.36"/>
    <d v="2014-11-07T00:00:00"/>
    <x v="3"/>
    <x v="0"/>
    <x v="5"/>
    <s v="Wheat"/>
    <x v="4"/>
    <x v="2698"/>
    <n v="72447.149999999994"/>
    <n v="130174.85"/>
    <x v="2705"/>
    <n v="10"/>
    <n v="73.87"/>
  </r>
  <r>
    <s v="M1106"/>
    <x v="2"/>
    <x v="2"/>
    <n v="8"/>
    <n v="494015"/>
    <n v="264317"/>
    <n v="53.5"/>
    <d v="2014-11-07T00:00:00"/>
    <x v="3"/>
    <x v="0"/>
    <x v="5"/>
    <s v="Shirt"/>
    <x v="0"/>
    <x v="2699"/>
    <n v="65629.789999999994"/>
    <n v="198687.21"/>
    <x v="2706"/>
    <n v="74"/>
    <n v="61.58"/>
  </r>
  <r>
    <s v="M1107"/>
    <x v="3"/>
    <x v="3"/>
    <n v="3"/>
    <n v="196965"/>
    <n v="138124"/>
    <n v="70.13"/>
    <d v="2014-12-17T00:00:00"/>
    <x v="3"/>
    <x v="4"/>
    <x v="2"/>
    <s v="Headphones"/>
    <x v="2"/>
    <x v="2700"/>
    <n v="65116.36"/>
    <n v="73007.64"/>
    <x v="2707"/>
    <n v="23"/>
    <n v="80.180000000000007"/>
  </r>
  <r>
    <s v="M1108"/>
    <x v="2"/>
    <x v="2"/>
    <n v="6"/>
    <n v="295911"/>
    <n v="310220"/>
    <n v="104.84"/>
    <d v="2012-05-07T00:00:00"/>
    <x v="1"/>
    <x v="8"/>
    <x v="4"/>
    <s v="Dress"/>
    <x v="0"/>
    <x v="2701"/>
    <n v="98879.96"/>
    <n v="211340.04"/>
    <x v="2708"/>
    <n v="17"/>
    <n v="60.07"/>
  </r>
  <r>
    <s v="M1109"/>
    <x v="0"/>
    <x v="0"/>
    <n v="5"/>
    <n v="471580"/>
    <n v="540803"/>
    <n v="114.68"/>
    <d v="2012-05-07T00:00:00"/>
    <x v="1"/>
    <x v="8"/>
    <x v="4"/>
    <s v="Cabinet"/>
    <x v="1"/>
    <x v="2702"/>
    <n v="254266.64"/>
    <n v="286536.36"/>
    <x v="2709"/>
    <n v="53"/>
    <n v="73.180000000000007"/>
  </r>
  <r>
    <s v="M1110"/>
    <x v="3"/>
    <x v="3"/>
    <n v="14"/>
    <n v="358069"/>
    <n v="195808"/>
    <n v="54.68"/>
    <d v="2014-12-05T00:00:00"/>
    <x v="3"/>
    <x v="4"/>
    <x v="5"/>
    <s v="Marker"/>
    <x v="3"/>
    <x v="2703"/>
    <n v="77115.22"/>
    <n v="118692.78"/>
    <x v="2710"/>
    <n v="10"/>
    <n v="85.45"/>
  </r>
  <r>
    <s v="M1111"/>
    <x v="2"/>
    <x v="2"/>
    <n v="6"/>
    <n v="100246"/>
    <n v="87564"/>
    <n v="87.35"/>
    <d v="2014-10-04T00:00:00"/>
    <x v="3"/>
    <x v="2"/>
    <x v="0"/>
    <s v="Table"/>
    <x v="1"/>
    <x v="2704"/>
    <n v="40190.57"/>
    <n v="47373.43"/>
    <x v="2711"/>
    <n v="59"/>
    <n v="82.78"/>
  </r>
  <r>
    <s v="M1112"/>
    <x v="1"/>
    <x v="1"/>
    <n v="10"/>
    <n v="380218"/>
    <n v="229676"/>
    <n v="60.41"/>
    <d v="2011-01-14T00:00:00"/>
    <x v="2"/>
    <x v="6"/>
    <x v="5"/>
    <s v="Sofa"/>
    <x v="1"/>
    <x v="2705"/>
    <n v="88872.36"/>
    <n v="140803.64000000001"/>
    <x v="2712"/>
    <n v="46"/>
    <n v="89.33"/>
  </r>
  <r>
    <s v="M1113"/>
    <x v="1"/>
    <x v="1"/>
    <n v="3"/>
    <n v="488020"/>
    <n v="306017"/>
    <n v="62.71"/>
    <d v="2012-06-12T00:00:00"/>
    <x v="1"/>
    <x v="1"/>
    <x v="3"/>
    <s v="Marker"/>
    <x v="3"/>
    <x v="2706"/>
    <n v="66254.429999999993"/>
    <n v="239762.57"/>
    <x v="2713"/>
    <n v="96"/>
    <n v="81.5"/>
  </r>
  <r>
    <s v="M1114"/>
    <x v="0"/>
    <x v="0"/>
    <n v="4"/>
    <n v="451314"/>
    <n v="462299"/>
    <n v="102.43"/>
    <d v="2012-06-12T00:00:00"/>
    <x v="1"/>
    <x v="1"/>
    <x v="3"/>
    <s v="Sugar"/>
    <x v="4"/>
    <x v="2707"/>
    <n v="96731.93"/>
    <n v="365567.07"/>
    <x v="2714"/>
    <n v="53"/>
    <n v="62.04"/>
  </r>
  <r>
    <s v="M1115"/>
    <x v="2"/>
    <x v="2"/>
    <n v="13"/>
    <n v="346903"/>
    <n v="343347"/>
    <n v="98.97"/>
    <d v="2011-07-12T00:00:00"/>
    <x v="2"/>
    <x v="7"/>
    <x v="3"/>
    <s v="Rice"/>
    <x v="4"/>
    <x v="2708"/>
    <n v="158795.76"/>
    <n v="184551.24"/>
    <x v="2715"/>
    <n v="30"/>
    <n v="79.38"/>
  </r>
  <r>
    <s v="M1116"/>
    <x v="3"/>
    <x v="3"/>
    <n v="10"/>
    <n v="387016"/>
    <n v="222314"/>
    <n v="57.44"/>
    <d v="2011-07-12T00:00:00"/>
    <x v="2"/>
    <x v="7"/>
    <x v="3"/>
    <s v="Rice"/>
    <x v="4"/>
    <x v="2709"/>
    <n v="57991.48"/>
    <n v="164322.51999999999"/>
    <x v="2716"/>
    <n v="29"/>
    <n v="64.62"/>
  </r>
  <r>
    <s v="M1117"/>
    <x v="0"/>
    <x v="0"/>
    <n v="13"/>
    <n v="159704"/>
    <n v="131073"/>
    <n v="82.07"/>
    <d v="2011-12-06T00:00:00"/>
    <x v="2"/>
    <x v="4"/>
    <x v="3"/>
    <s v="Sugar"/>
    <x v="4"/>
    <x v="2710"/>
    <n v="64591.19"/>
    <n v="66481.81"/>
    <x v="2717"/>
    <n v="71"/>
    <n v="82.14"/>
  </r>
  <r>
    <s v="M1118"/>
    <x v="2"/>
    <x v="2"/>
    <n v="8"/>
    <n v="229013"/>
    <n v="150022"/>
    <n v="65.510000000000005"/>
    <d v="2011-12-06T00:00:00"/>
    <x v="2"/>
    <x v="4"/>
    <x v="3"/>
    <s v="Trousers"/>
    <x v="0"/>
    <x v="2711"/>
    <n v="44228.5"/>
    <n v="105793.5"/>
    <x v="2718"/>
    <n v="55"/>
    <n v="80.5"/>
  </r>
  <r>
    <s v="M1119"/>
    <x v="0"/>
    <x v="0"/>
    <n v="5"/>
    <n v="298469"/>
    <n v="315894"/>
    <n v="105.84"/>
    <d v="2013-05-26T00:00:00"/>
    <x v="0"/>
    <x v="8"/>
    <x v="6"/>
    <s v="Marker"/>
    <x v="3"/>
    <x v="2712"/>
    <n v="96620.46"/>
    <n v="219273.54"/>
    <x v="2719"/>
    <n v="38"/>
    <n v="91.91"/>
  </r>
  <r>
    <s v="M1120"/>
    <x v="0"/>
    <x v="0"/>
    <n v="4"/>
    <n v="249981"/>
    <n v="164894"/>
    <n v="65.959999999999994"/>
    <d v="2013-05-26T00:00:00"/>
    <x v="0"/>
    <x v="8"/>
    <x v="6"/>
    <s v="Marker"/>
    <x v="3"/>
    <x v="2713"/>
    <n v="72921.149999999994"/>
    <n v="91972.85"/>
    <x v="2720"/>
    <n v="41"/>
    <n v="75.87"/>
  </r>
  <r>
    <s v="M1121"/>
    <x v="3"/>
    <x v="3"/>
    <n v="15"/>
    <n v="228795"/>
    <n v="263766"/>
    <n v="115.28"/>
    <d v="2013-05-26T00:00:00"/>
    <x v="0"/>
    <x v="8"/>
    <x v="6"/>
    <s v="Notebook"/>
    <x v="3"/>
    <x v="2714"/>
    <n v="62747.18"/>
    <n v="201018.82"/>
    <x v="2721"/>
    <n v="19"/>
    <n v="67.25"/>
  </r>
  <r>
    <s v="M1122"/>
    <x v="3"/>
    <x v="3"/>
    <n v="9"/>
    <n v="280658"/>
    <n v="297468"/>
    <n v="105.99"/>
    <d v="2013-02-21T00:00:00"/>
    <x v="0"/>
    <x v="11"/>
    <x v="1"/>
    <s v="Stapler"/>
    <x v="3"/>
    <x v="2715"/>
    <n v="114823.59"/>
    <n v="182644.41"/>
    <x v="2722"/>
    <n v="71"/>
    <n v="86.42"/>
  </r>
  <r>
    <s v="M1123"/>
    <x v="3"/>
    <x v="3"/>
    <n v="4"/>
    <n v="357367"/>
    <n v="351464"/>
    <n v="98.35"/>
    <d v="2013-02-21T00:00:00"/>
    <x v="0"/>
    <x v="11"/>
    <x v="1"/>
    <s v="Notebook"/>
    <x v="3"/>
    <x v="2716"/>
    <n v="91228.03"/>
    <n v="260235.97"/>
    <x v="2723"/>
    <n v="53"/>
    <n v="79.95"/>
  </r>
  <r>
    <s v="M1124"/>
    <x v="3"/>
    <x v="3"/>
    <n v="6"/>
    <n v="374618"/>
    <n v="260426"/>
    <n v="69.52"/>
    <d v="2013-02-21T00:00:00"/>
    <x v="0"/>
    <x v="11"/>
    <x v="1"/>
    <s v="Laptop"/>
    <x v="2"/>
    <x v="2717"/>
    <n v="122528.21"/>
    <n v="137897.79"/>
    <x v="2724"/>
    <n v="13"/>
    <n v="88.51"/>
  </r>
  <r>
    <s v="M1125"/>
    <x v="3"/>
    <x v="3"/>
    <n v="5"/>
    <n v="467174"/>
    <n v="457966"/>
    <n v="98.03"/>
    <d v="2013-02-21T00:00:00"/>
    <x v="0"/>
    <x v="11"/>
    <x v="1"/>
    <s v="Oil"/>
    <x v="4"/>
    <x v="2718"/>
    <n v="203704.77"/>
    <n v="254261.23"/>
    <x v="2725"/>
    <n v="38"/>
    <n v="90.5"/>
  </r>
  <r>
    <s v="M1126"/>
    <x v="3"/>
    <x v="3"/>
    <n v="4"/>
    <n v="175759"/>
    <n v="151822"/>
    <n v="86.38"/>
    <d v="2013-10-03T00:00:00"/>
    <x v="0"/>
    <x v="2"/>
    <x v="1"/>
    <s v="Jacket"/>
    <x v="0"/>
    <x v="2719"/>
    <n v="61521.8"/>
    <n v="90300.2"/>
    <x v="2726"/>
    <n v="41"/>
    <n v="77.12"/>
  </r>
  <r>
    <s v="M1127"/>
    <x v="3"/>
    <x v="3"/>
    <n v="13"/>
    <n v="305652"/>
    <n v="235143"/>
    <n v="76.930000000000007"/>
    <d v="2014-03-12T00:00:00"/>
    <x v="3"/>
    <x v="10"/>
    <x v="2"/>
    <s v="Sugar"/>
    <x v="4"/>
    <x v="2720"/>
    <n v="48620.91"/>
    <n v="186522.09"/>
    <x v="2727"/>
    <n v="66"/>
    <n v="77.900000000000006"/>
  </r>
  <r>
    <s v="M1128"/>
    <x v="1"/>
    <x v="1"/>
    <n v="5"/>
    <n v="186343"/>
    <n v="129698"/>
    <n v="69.599999999999994"/>
    <d v="2013-09-10T00:00:00"/>
    <x v="0"/>
    <x v="5"/>
    <x v="3"/>
    <s v="Marker"/>
    <x v="3"/>
    <x v="2721"/>
    <n v="37295.01"/>
    <n v="92402.99"/>
    <x v="2728"/>
    <n v="12"/>
    <n v="70.739999999999995"/>
  </r>
  <r>
    <s v="M1129"/>
    <x v="2"/>
    <x v="2"/>
    <n v="8"/>
    <n v="103047"/>
    <n v="105691"/>
    <n v="102.57"/>
    <d v="2011-07-14T00:00:00"/>
    <x v="2"/>
    <x v="7"/>
    <x v="1"/>
    <s v="Notebook"/>
    <x v="3"/>
    <x v="2722"/>
    <n v="22067.39"/>
    <n v="83623.61"/>
    <x v="2729"/>
    <n v="59"/>
    <n v="78.680000000000007"/>
  </r>
  <r>
    <s v="M1130"/>
    <x v="3"/>
    <x v="3"/>
    <n v="4"/>
    <n v="174970"/>
    <n v="194757"/>
    <n v="111.31"/>
    <d v="2011-06-21T00:00:00"/>
    <x v="2"/>
    <x v="1"/>
    <x v="3"/>
    <s v="Headphones"/>
    <x v="2"/>
    <x v="2723"/>
    <n v="52628.27"/>
    <n v="142128.73000000001"/>
    <x v="2730"/>
    <n v="63"/>
    <n v="84.88"/>
  </r>
  <r>
    <s v="M1131"/>
    <x v="2"/>
    <x v="2"/>
    <n v="12"/>
    <n v="221328"/>
    <n v="194439"/>
    <n v="87.85"/>
    <d v="2011-06-21T00:00:00"/>
    <x v="2"/>
    <x v="1"/>
    <x v="3"/>
    <s v="Headphones"/>
    <x v="2"/>
    <x v="2724"/>
    <n v="63135.89"/>
    <n v="131303.10999999999"/>
    <x v="2731"/>
    <n v="97"/>
    <n v="90.71"/>
  </r>
  <r>
    <s v="M1132"/>
    <x v="2"/>
    <x v="2"/>
    <n v="4"/>
    <n v="168676"/>
    <n v="159773"/>
    <n v="94.72"/>
    <d v="2011-06-21T00:00:00"/>
    <x v="2"/>
    <x v="1"/>
    <x v="3"/>
    <s v="Tablet"/>
    <x v="2"/>
    <x v="2725"/>
    <n v="58936.13"/>
    <n v="100836.87"/>
    <x v="2732"/>
    <n v="57"/>
    <n v="91.54"/>
  </r>
  <r>
    <s v="M1133"/>
    <x v="2"/>
    <x v="2"/>
    <n v="5"/>
    <n v="202699"/>
    <n v="178080"/>
    <n v="87.85"/>
    <d v="2011-06-21T00:00:00"/>
    <x v="2"/>
    <x v="1"/>
    <x v="3"/>
    <s v="Sugar"/>
    <x v="4"/>
    <x v="2726"/>
    <n v="59651.25"/>
    <n v="118428.75"/>
    <x v="2733"/>
    <n v="99"/>
    <n v="83.38"/>
  </r>
  <r>
    <s v="M1134"/>
    <x v="0"/>
    <x v="0"/>
    <n v="7"/>
    <n v="280821"/>
    <n v="269580"/>
    <n v="96"/>
    <d v="2011-06-21T00:00:00"/>
    <x v="2"/>
    <x v="1"/>
    <x v="3"/>
    <s v="Stapler"/>
    <x v="3"/>
    <x v="2727"/>
    <n v="65402.57"/>
    <n v="204177.43"/>
    <x v="2734"/>
    <n v="24"/>
    <n v="90.24"/>
  </r>
  <r>
    <s v="M1135"/>
    <x v="3"/>
    <x v="3"/>
    <n v="14"/>
    <n v="443638"/>
    <n v="249050"/>
    <n v="56.14"/>
    <d v="2011-06-21T00:00:00"/>
    <x v="2"/>
    <x v="1"/>
    <x v="3"/>
    <s v="Rice"/>
    <x v="4"/>
    <x v="2728"/>
    <n v="109312.14"/>
    <n v="139737.85999999999"/>
    <x v="2735"/>
    <n v="77"/>
    <n v="64.69"/>
  </r>
  <r>
    <s v="M1136"/>
    <x v="3"/>
    <x v="3"/>
    <n v="10"/>
    <n v="391242"/>
    <n v="271128"/>
    <n v="69.3"/>
    <d v="2012-07-05T00:00:00"/>
    <x v="1"/>
    <x v="7"/>
    <x v="1"/>
    <s v="Trousers"/>
    <x v="0"/>
    <x v="2729"/>
    <n v="99392.21"/>
    <n v="171735.79"/>
    <x v="2736"/>
    <n v="29"/>
    <n v="84.27"/>
  </r>
  <r>
    <s v="M1137"/>
    <x v="3"/>
    <x v="3"/>
    <n v="8"/>
    <n v="133570"/>
    <n v="118520"/>
    <n v="88.73"/>
    <d v="2014-12-17T00:00:00"/>
    <x v="3"/>
    <x v="4"/>
    <x v="2"/>
    <s v="Sugar"/>
    <x v="4"/>
    <x v="2730"/>
    <n v="32026.33"/>
    <n v="86493.67"/>
    <x v="2737"/>
    <n v="60"/>
    <n v="66.900000000000006"/>
  </r>
  <r>
    <s v="M1138"/>
    <x v="2"/>
    <x v="2"/>
    <n v="13"/>
    <n v="173727"/>
    <n v="198104"/>
    <n v="114.03"/>
    <d v="2013-09-09T00:00:00"/>
    <x v="0"/>
    <x v="5"/>
    <x v="4"/>
    <s v="Stapler"/>
    <x v="3"/>
    <x v="2731"/>
    <n v="87138.35"/>
    <n v="110965.65"/>
    <x v="2738"/>
    <n v="27"/>
    <n v="90.91"/>
  </r>
  <r>
    <s v="M1139"/>
    <x v="2"/>
    <x v="2"/>
    <n v="3"/>
    <n v="125695"/>
    <n v="130741"/>
    <n v="104.01"/>
    <d v="2011-05-17T00:00:00"/>
    <x v="2"/>
    <x v="8"/>
    <x v="3"/>
    <s v="Sofa"/>
    <x v="1"/>
    <x v="2732"/>
    <n v="60408.87"/>
    <n v="70332.13"/>
    <x v="2739"/>
    <n v="79"/>
    <n v="67.12"/>
  </r>
  <r>
    <s v="M1140"/>
    <x v="2"/>
    <x v="2"/>
    <n v="9"/>
    <n v="336642"/>
    <n v="345450"/>
    <n v="102.62"/>
    <d v="2014-10-14T00:00:00"/>
    <x v="3"/>
    <x v="2"/>
    <x v="3"/>
    <s v="Stapler"/>
    <x v="3"/>
    <x v="2733"/>
    <n v="170347.51"/>
    <n v="175102.49"/>
    <x v="2740"/>
    <n v="31"/>
    <n v="92.85"/>
  </r>
  <r>
    <s v="M1141"/>
    <x v="1"/>
    <x v="1"/>
    <n v="10"/>
    <n v="479470"/>
    <n v="574302"/>
    <n v="119.78"/>
    <d v="2011-10-24T00:00:00"/>
    <x v="2"/>
    <x v="2"/>
    <x v="4"/>
    <s v="Mobile"/>
    <x v="2"/>
    <x v="2734"/>
    <n v="221475.44"/>
    <n v="352826.56"/>
    <x v="2741"/>
    <n v="91"/>
    <n v="83.7"/>
  </r>
  <r>
    <s v="M1142"/>
    <x v="3"/>
    <x v="3"/>
    <n v="9"/>
    <n v="414255"/>
    <n v="276899"/>
    <n v="66.84"/>
    <d v="2013-12-06T00:00:00"/>
    <x v="0"/>
    <x v="4"/>
    <x v="5"/>
    <s v="Tablet"/>
    <x v="2"/>
    <x v="2735"/>
    <n v="62255.74"/>
    <n v="214643.26"/>
    <x v="2742"/>
    <n v="16"/>
    <n v="63.98"/>
  </r>
  <r>
    <s v="M1143"/>
    <x v="2"/>
    <x v="2"/>
    <n v="5"/>
    <n v="237128"/>
    <n v="281521"/>
    <n v="118.72"/>
    <d v="2013-07-26T00:00:00"/>
    <x v="0"/>
    <x v="7"/>
    <x v="5"/>
    <s v="Chair"/>
    <x v="1"/>
    <x v="2736"/>
    <n v="64066.01"/>
    <n v="217454.99"/>
    <x v="2743"/>
    <n v="57"/>
    <n v="61.75"/>
  </r>
  <r>
    <s v="M1144"/>
    <x v="0"/>
    <x v="0"/>
    <n v="4"/>
    <n v="156770"/>
    <n v="121874"/>
    <n v="77.739999999999995"/>
    <d v="2014-04-18T00:00:00"/>
    <x v="3"/>
    <x v="3"/>
    <x v="5"/>
    <s v="Cabinet"/>
    <x v="1"/>
    <x v="2737"/>
    <n v="56925.23"/>
    <n v="64948.77"/>
    <x v="2744"/>
    <n v="77"/>
    <n v="85.04"/>
  </r>
  <r>
    <s v="M1145"/>
    <x v="0"/>
    <x v="0"/>
    <n v="11"/>
    <n v="125578"/>
    <n v="91197"/>
    <n v="72.62"/>
    <d v="2014-04-18T00:00:00"/>
    <x v="3"/>
    <x v="3"/>
    <x v="5"/>
    <s v="Pen"/>
    <x v="3"/>
    <x v="2738"/>
    <n v="37778.14"/>
    <n v="53418.86"/>
    <x v="2745"/>
    <n v="17"/>
    <n v="69.86"/>
  </r>
  <r>
    <s v="M1146"/>
    <x v="3"/>
    <x v="3"/>
    <n v="6"/>
    <n v="133488"/>
    <n v="112431"/>
    <n v="84.23"/>
    <d v="2014-04-18T00:00:00"/>
    <x v="3"/>
    <x v="3"/>
    <x v="5"/>
    <s v="Sugar"/>
    <x v="4"/>
    <x v="2739"/>
    <n v="26074.16"/>
    <n v="86356.84"/>
    <x v="2746"/>
    <n v="97"/>
    <n v="67.48"/>
  </r>
  <r>
    <s v="M1147"/>
    <x v="3"/>
    <x v="3"/>
    <n v="6"/>
    <n v="373909"/>
    <n v="353233"/>
    <n v="94.47"/>
    <d v="2014-04-18T00:00:00"/>
    <x v="3"/>
    <x v="3"/>
    <x v="5"/>
    <s v="Tablet"/>
    <x v="2"/>
    <x v="2740"/>
    <n v="122036.53"/>
    <n v="231196.47"/>
    <x v="2747"/>
    <n v="49"/>
    <n v="76.03"/>
  </r>
  <r>
    <s v="M1148"/>
    <x v="3"/>
    <x v="3"/>
    <n v="11"/>
    <n v="126182"/>
    <n v="88923"/>
    <n v="70.47"/>
    <d v="2014-04-18T00:00:00"/>
    <x v="3"/>
    <x v="3"/>
    <x v="5"/>
    <s v="Laptop"/>
    <x v="2"/>
    <x v="2741"/>
    <n v="41710.86"/>
    <n v="47212.14"/>
    <x v="2748"/>
    <n v="50"/>
    <n v="73.349999999999994"/>
  </r>
  <r>
    <s v="M1149"/>
    <x v="1"/>
    <x v="1"/>
    <n v="4"/>
    <n v="355358"/>
    <n v="398088"/>
    <n v="112.02"/>
    <d v="2012-09-17T00:00:00"/>
    <x v="1"/>
    <x v="5"/>
    <x v="4"/>
    <s v="Oil"/>
    <x v="4"/>
    <x v="2742"/>
    <n v="194733.7"/>
    <n v="203354.3"/>
    <x v="2749"/>
    <n v="87"/>
    <n v="61.3"/>
  </r>
  <r>
    <s v="M1150"/>
    <x v="1"/>
    <x v="1"/>
    <n v="15"/>
    <n v="444487"/>
    <n v="276091"/>
    <n v="62.11"/>
    <d v="2013-08-24T00:00:00"/>
    <x v="0"/>
    <x v="9"/>
    <x v="0"/>
    <s v="Wheat"/>
    <x v="4"/>
    <x v="2743"/>
    <n v="97979.21"/>
    <n v="178111.79"/>
    <x v="2750"/>
    <n v="21"/>
    <n v="63.73"/>
  </r>
  <r>
    <s v="M1151"/>
    <x v="1"/>
    <x v="1"/>
    <n v="9"/>
    <n v="371245"/>
    <n v="441937"/>
    <n v="119.04"/>
    <d v="2013-08-24T00:00:00"/>
    <x v="0"/>
    <x v="9"/>
    <x v="0"/>
    <s v="Rice"/>
    <x v="4"/>
    <x v="2744"/>
    <n v="209674.25"/>
    <n v="232262.75"/>
    <x v="2751"/>
    <n v="59"/>
    <n v="75.349999999999994"/>
  </r>
  <r>
    <s v="M1152"/>
    <x v="2"/>
    <x v="2"/>
    <n v="13"/>
    <n v="204441"/>
    <n v="144118"/>
    <n v="70.489999999999995"/>
    <d v="2013-08-24T00:00:00"/>
    <x v="0"/>
    <x v="9"/>
    <x v="0"/>
    <s v="Rice"/>
    <x v="4"/>
    <x v="2745"/>
    <n v="51457.75"/>
    <n v="92660.25"/>
    <x v="2752"/>
    <n v="51"/>
    <n v="90.27"/>
  </r>
  <r>
    <s v="M1153"/>
    <x v="3"/>
    <x v="3"/>
    <n v="11"/>
    <n v="208726"/>
    <n v="202647"/>
    <n v="97.09"/>
    <d v="2012-11-08T00:00:00"/>
    <x v="1"/>
    <x v="0"/>
    <x v="1"/>
    <s v="Jacket"/>
    <x v="0"/>
    <x v="2746"/>
    <n v="79648.149999999994"/>
    <n v="122998.85"/>
    <x v="2753"/>
    <n v="85"/>
    <n v="72.17"/>
  </r>
  <r>
    <s v="M1154"/>
    <x v="3"/>
    <x v="3"/>
    <n v="10"/>
    <n v="469931"/>
    <n v="313582"/>
    <n v="66.73"/>
    <d v="2012-11-08T00:00:00"/>
    <x v="1"/>
    <x v="0"/>
    <x v="1"/>
    <s v="Marker"/>
    <x v="3"/>
    <x v="2747"/>
    <n v="133562.69"/>
    <n v="180019.31"/>
    <x v="2754"/>
    <n v="41"/>
    <n v="80.25"/>
  </r>
  <r>
    <s v="M1155"/>
    <x v="2"/>
    <x v="2"/>
    <n v="7"/>
    <n v="183478"/>
    <n v="142581"/>
    <n v="77.709999999999994"/>
    <d v="2012-11-08T00:00:00"/>
    <x v="1"/>
    <x v="0"/>
    <x v="1"/>
    <s v="Wheat"/>
    <x v="4"/>
    <x v="2748"/>
    <n v="67258.41"/>
    <n v="75322.59"/>
    <x v="2755"/>
    <n v="99"/>
    <n v="76.87"/>
  </r>
  <r>
    <s v="M1156"/>
    <x v="0"/>
    <x v="0"/>
    <n v="4"/>
    <n v="457207"/>
    <n v="401749"/>
    <n v="87.87"/>
    <d v="2012-11-08T00:00:00"/>
    <x v="1"/>
    <x v="0"/>
    <x v="1"/>
    <s v="Marker"/>
    <x v="3"/>
    <x v="2749"/>
    <n v="88903.37"/>
    <n v="312845.63"/>
    <x v="2756"/>
    <n v="72"/>
    <n v="81.17"/>
  </r>
  <r>
    <s v="M1157"/>
    <x v="2"/>
    <x v="2"/>
    <n v="3"/>
    <n v="206112"/>
    <n v="104749"/>
    <n v="50.82"/>
    <d v="2014-11-18T00:00:00"/>
    <x v="3"/>
    <x v="0"/>
    <x v="3"/>
    <s v="Jacket"/>
    <x v="0"/>
    <x v="2750"/>
    <n v="45947.88"/>
    <n v="58801.120000000003"/>
    <x v="2757"/>
    <n v="69"/>
    <n v="66.260000000000005"/>
  </r>
  <r>
    <s v="M1158"/>
    <x v="1"/>
    <x v="1"/>
    <n v="9"/>
    <n v="410654"/>
    <n v="321707"/>
    <n v="78.34"/>
    <d v="2012-11-08T00:00:00"/>
    <x v="1"/>
    <x v="0"/>
    <x v="1"/>
    <s v="Sofa"/>
    <x v="1"/>
    <x v="2751"/>
    <n v="154133.13"/>
    <n v="167573.87"/>
    <x v="2758"/>
    <n v="100"/>
    <n v="62.14"/>
  </r>
  <r>
    <s v="M1159"/>
    <x v="3"/>
    <x v="3"/>
    <n v="5"/>
    <n v="371507"/>
    <n v="282907"/>
    <n v="76.150000000000006"/>
    <d v="2012-11-08T00:00:00"/>
    <x v="1"/>
    <x v="0"/>
    <x v="1"/>
    <s v="Cabinet"/>
    <x v="1"/>
    <x v="2752"/>
    <n v="132415.01999999999"/>
    <n v="150491.98000000001"/>
    <x v="2759"/>
    <n v="79"/>
    <n v="76.349999999999994"/>
  </r>
  <r>
    <s v="M1160"/>
    <x v="2"/>
    <x v="2"/>
    <n v="3"/>
    <n v="380583"/>
    <n v="437703"/>
    <n v="115.01"/>
    <d v="2011-08-24T00:00:00"/>
    <x v="2"/>
    <x v="9"/>
    <x v="2"/>
    <s v="Shirt"/>
    <x v="0"/>
    <x v="2753"/>
    <n v="134955.84"/>
    <n v="302747.15999999997"/>
    <x v="2760"/>
    <n v="38"/>
    <n v="79.44"/>
  </r>
  <r>
    <s v="M1161"/>
    <x v="2"/>
    <x v="2"/>
    <n v="10"/>
    <n v="349097"/>
    <n v="297530"/>
    <n v="85.23"/>
    <d v="2014-12-18T00:00:00"/>
    <x v="3"/>
    <x v="4"/>
    <x v="1"/>
    <s v="Rice"/>
    <x v="4"/>
    <x v="2754"/>
    <n v="137976.21"/>
    <n v="159553.79"/>
    <x v="2761"/>
    <n v="47"/>
    <n v="64.91"/>
  </r>
  <r>
    <s v="M1162"/>
    <x v="2"/>
    <x v="2"/>
    <n v="14"/>
    <n v="484034"/>
    <n v="494058"/>
    <n v="102.07"/>
    <d v="2013-03-25T00:00:00"/>
    <x v="0"/>
    <x v="10"/>
    <x v="4"/>
    <s v="Stapler"/>
    <x v="3"/>
    <x v="2755"/>
    <n v="217619.77"/>
    <n v="276438.23"/>
    <x v="2762"/>
    <n v="17"/>
    <n v="60.3"/>
  </r>
  <r>
    <s v="M1163"/>
    <x v="0"/>
    <x v="0"/>
    <n v="5"/>
    <n v="138369"/>
    <n v="75482"/>
    <n v="54.55"/>
    <d v="2012-09-21T00:00:00"/>
    <x v="1"/>
    <x v="5"/>
    <x v="5"/>
    <s v="Jacket"/>
    <x v="0"/>
    <x v="2756"/>
    <n v="34552.36"/>
    <n v="40929.64"/>
    <x v="2763"/>
    <n v="47"/>
    <n v="77.11"/>
  </r>
  <r>
    <s v="M1164"/>
    <x v="0"/>
    <x v="0"/>
    <n v="8"/>
    <n v="487375"/>
    <n v="497142"/>
    <n v="102"/>
    <d v="2012-09-21T00:00:00"/>
    <x v="1"/>
    <x v="5"/>
    <x v="5"/>
    <s v="Sugar"/>
    <x v="4"/>
    <x v="2757"/>
    <n v="234561.19"/>
    <n v="262580.81"/>
    <x v="2764"/>
    <n v="64"/>
    <n v="92.71"/>
  </r>
  <r>
    <s v="M1165"/>
    <x v="1"/>
    <x v="1"/>
    <n v="4"/>
    <n v="297236"/>
    <n v="244238"/>
    <n v="82.17"/>
    <d v="2013-11-22T00:00:00"/>
    <x v="0"/>
    <x v="0"/>
    <x v="5"/>
    <s v="Stapler"/>
    <x v="3"/>
    <x v="2758"/>
    <n v="96483.75"/>
    <n v="147754.25"/>
    <x v="2765"/>
    <n v="68"/>
    <n v="74.239999999999995"/>
  </r>
  <r>
    <s v="M1166"/>
    <x v="0"/>
    <x v="0"/>
    <n v="12"/>
    <n v="419501"/>
    <n v="407735"/>
    <n v="97.2"/>
    <d v="2014-09-17T00:00:00"/>
    <x v="3"/>
    <x v="5"/>
    <x v="2"/>
    <s v="Notebook"/>
    <x v="3"/>
    <x v="2759"/>
    <n v="180042.97"/>
    <n v="227692.03"/>
    <x v="2766"/>
    <n v="12"/>
    <n v="60.61"/>
  </r>
  <r>
    <s v="M1167"/>
    <x v="3"/>
    <x v="3"/>
    <n v="5"/>
    <n v="184660"/>
    <n v="215035"/>
    <n v="116.45"/>
    <d v="2012-06-11T00:00:00"/>
    <x v="1"/>
    <x v="1"/>
    <x v="4"/>
    <s v="Table"/>
    <x v="1"/>
    <x v="2760"/>
    <n v="43883.47"/>
    <n v="171151.53"/>
    <x v="2767"/>
    <n v="56"/>
    <n v="66.87"/>
  </r>
  <r>
    <s v="M1168"/>
    <x v="1"/>
    <x v="1"/>
    <n v="12"/>
    <n v="205010"/>
    <n v="150293"/>
    <n v="73.31"/>
    <d v="2012-06-11T00:00:00"/>
    <x v="1"/>
    <x v="1"/>
    <x v="4"/>
    <s v="Shirt"/>
    <x v="0"/>
    <x v="2761"/>
    <n v="49020.07"/>
    <n v="101272.93"/>
    <x v="2768"/>
    <n v="41"/>
    <n v="94.44"/>
  </r>
  <r>
    <s v="M1169"/>
    <x v="0"/>
    <x v="0"/>
    <n v="10"/>
    <n v="111141"/>
    <n v="102997"/>
    <n v="92.67"/>
    <d v="2012-06-11T00:00:00"/>
    <x v="1"/>
    <x v="1"/>
    <x v="4"/>
    <s v="Cabinet"/>
    <x v="1"/>
    <x v="2762"/>
    <n v="30741.66"/>
    <n v="72255.34"/>
    <x v="2769"/>
    <n v="24"/>
    <n v="71.709999999999994"/>
  </r>
  <r>
    <s v="M1170"/>
    <x v="0"/>
    <x v="0"/>
    <n v="4"/>
    <n v="272361"/>
    <n v="145916"/>
    <n v="53.57"/>
    <d v="2012-06-11T00:00:00"/>
    <x v="1"/>
    <x v="1"/>
    <x v="4"/>
    <s v="Laptop"/>
    <x v="2"/>
    <x v="2763"/>
    <n v="69926.91"/>
    <n v="75989.09"/>
    <x v="2770"/>
    <n v="29"/>
    <n v="74.67"/>
  </r>
  <r>
    <s v="M1171"/>
    <x v="0"/>
    <x v="0"/>
    <n v="11"/>
    <n v="117142"/>
    <n v="76206"/>
    <n v="65.05"/>
    <d v="2012-06-11T00:00:00"/>
    <x v="1"/>
    <x v="1"/>
    <x v="4"/>
    <s v="Oil"/>
    <x v="4"/>
    <x v="2764"/>
    <n v="25288.39"/>
    <n v="50917.61"/>
    <x v="2771"/>
    <n v="95"/>
    <n v="69.16"/>
  </r>
  <r>
    <s v="M1172"/>
    <x v="1"/>
    <x v="1"/>
    <n v="8"/>
    <n v="413457"/>
    <n v="445653"/>
    <n v="107.79"/>
    <d v="2014-10-04T00:00:00"/>
    <x v="3"/>
    <x v="2"/>
    <x v="0"/>
    <s v="Notebook"/>
    <x v="3"/>
    <x v="2765"/>
    <n v="193325.56"/>
    <n v="252327.44"/>
    <x v="2772"/>
    <n v="74"/>
    <n v="84.98"/>
  </r>
  <r>
    <s v="M1173"/>
    <x v="3"/>
    <x v="3"/>
    <n v="10"/>
    <n v="146797"/>
    <n v="152057"/>
    <n v="103.58"/>
    <d v="2013-05-06T00:00:00"/>
    <x v="0"/>
    <x v="8"/>
    <x v="4"/>
    <s v="Shirt"/>
    <x v="0"/>
    <x v="2766"/>
    <n v="63087.47"/>
    <n v="88969.53"/>
    <x v="2773"/>
    <n v="82"/>
    <n v="63.2"/>
  </r>
  <r>
    <s v="M1174"/>
    <x v="3"/>
    <x v="3"/>
    <n v="9"/>
    <n v="227122"/>
    <n v="246037"/>
    <n v="108.33"/>
    <d v="2014-09-12T00:00:00"/>
    <x v="3"/>
    <x v="5"/>
    <x v="5"/>
    <s v="Sugar"/>
    <x v="4"/>
    <x v="2767"/>
    <n v="60052.92"/>
    <n v="185984.08"/>
    <x v="2774"/>
    <n v="40"/>
    <n v="88.43"/>
  </r>
  <r>
    <s v="M1175"/>
    <x v="0"/>
    <x v="0"/>
    <n v="6"/>
    <n v="148034"/>
    <n v="138878"/>
    <n v="93.81"/>
    <d v="2014-09-12T00:00:00"/>
    <x v="3"/>
    <x v="5"/>
    <x v="5"/>
    <s v="Dress"/>
    <x v="0"/>
    <x v="2768"/>
    <n v="51803.61"/>
    <n v="87074.39"/>
    <x v="2775"/>
    <n v="76"/>
    <n v="64.97"/>
  </r>
  <r>
    <s v="M1176"/>
    <x v="1"/>
    <x v="1"/>
    <n v="11"/>
    <n v="274625"/>
    <n v="206483"/>
    <n v="75.19"/>
    <d v="2014-09-12T00:00:00"/>
    <x v="3"/>
    <x v="5"/>
    <x v="5"/>
    <s v="Notebook"/>
    <x v="3"/>
    <x v="2769"/>
    <n v="42008.89"/>
    <n v="164474.10999999999"/>
    <x v="2776"/>
    <n v="26"/>
    <n v="70.150000000000006"/>
  </r>
  <r>
    <s v="M1177"/>
    <x v="0"/>
    <x v="0"/>
    <n v="15"/>
    <n v="118026"/>
    <n v="77526"/>
    <n v="65.69"/>
    <d v="2012-04-30T00:00:00"/>
    <x v="1"/>
    <x v="3"/>
    <x v="4"/>
    <s v="Headphones"/>
    <x v="2"/>
    <x v="2770"/>
    <n v="23318.17"/>
    <n v="54207.83"/>
    <x v="2777"/>
    <n v="95"/>
    <n v="86.12"/>
  </r>
  <r>
    <s v="M1178"/>
    <x v="0"/>
    <x v="0"/>
    <n v="8"/>
    <n v="145097"/>
    <n v="149779"/>
    <n v="103.23"/>
    <d v="2014-11-07T00:00:00"/>
    <x v="3"/>
    <x v="0"/>
    <x v="5"/>
    <s v="Tablet"/>
    <x v="2"/>
    <x v="2771"/>
    <n v="62316.9"/>
    <n v="87462.1"/>
    <x v="2778"/>
    <n v="73"/>
    <n v="90.71"/>
  </r>
  <r>
    <s v="M1179"/>
    <x v="1"/>
    <x v="1"/>
    <n v="13"/>
    <n v="206387"/>
    <n v="118140"/>
    <n v="57.24"/>
    <d v="2014-11-07T00:00:00"/>
    <x v="3"/>
    <x v="0"/>
    <x v="5"/>
    <s v="Trousers"/>
    <x v="0"/>
    <x v="2772"/>
    <n v="47719.05"/>
    <n v="70420.95"/>
    <x v="2779"/>
    <n v="93"/>
    <n v="91.84"/>
  </r>
  <r>
    <s v="M1180"/>
    <x v="1"/>
    <x v="1"/>
    <n v="12"/>
    <n v="473695"/>
    <n v="342109"/>
    <n v="72.22"/>
    <d v="2011-09-30T00:00:00"/>
    <x v="2"/>
    <x v="5"/>
    <x v="5"/>
    <s v="Laptop"/>
    <x v="2"/>
    <x v="2773"/>
    <n v="77958.990000000005"/>
    <n v="264150.01"/>
    <x v="2780"/>
    <n v="14"/>
    <n v="80.63"/>
  </r>
  <r>
    <s v="M1181"/>
    <x v="2"/>
    <x v="2"/>
    <n v="4"/>
    <n v="389954"/>
    <n v="427429"/>
    <n v="109.61"/>
    <d v="2014-04-03T00:00:00"/>
    <x v="3"/>
    <x v="3"/>
    <x v="1"/>
    <s v="Pen"/>
    <x v="3"/>
    <x v="2774"/>
    <n v="120477.05"/>
    <n v="306951.95"/>
    <x v="2781"/>
    <n v="49"/>
    <n v="89.88"/>
  </r>
  <r>
    <s v="M1182"/>
    <x v="0"/>
    <x v="0"/>
    <n v="5"/>
    <n v="376156"/>
    <n v="309000"/>
    <n v="82.15"/>
    <d v="2014-04-03T00:00:00"/>
    <x v="3"/>
    <x v="3"/>
    <x v="1"/>
    <s v="Sofa"/>
    <x v="1"/>
    <x v="2775"/>
    <n v="148523.73000000001"/>
    <n v="160476.26999999999"/>
    <x v="2782"/>
    <n v="86"/>
    <n v="86.46"/>
  </r>
  <r>
    <s v="M1183"/>
    <x v="0"/>
    <x v="0"/>
    <n v="12"/>
    <n v="487760"/>
    <n v="364526"/>
    <n v="74.73"/>
    <d v="2014-10-07T00:00:00"/>
    <x v="3"/>
    <x v="2"/>
    <x v="3"/>
    <s v="Tablet"/>
    <x v="2"/>
    <x v="2776"/>
    <n v="105026.09"/>
    <n v="259499.91"/>
    <x v="2783"/>
    <n v="63"/>
    <n v="74.86"/>
  </r>
  <r>
    <s v="M1184"/>
    <x v="2"/>
    <x v="2"/>
    <n v="15"/>
    <n v="318881"/>
    <n v="262700"/>
    <n v="82.38"/>
    <d v="2014-10-07T00:00:00"/>
    <x v="3"/>
    <x v="2"/>
    <x v="3"/>
    <s v="Shirt"/>
    <x v="0"/>
    <x v="2777"/>
    <n v="91011.5"/>
    <n v="171688.5"/>
    <x v="2784"/>
    <n v="27"/>
    <n v="94.48"/>
  </r>
  <r>
    <s v="M1185"/>
    <x v="1"/>
    <x v="1"/>
    <n v="11"/>
    <n v="135011"/>
    <n v="113221"/>
    <n v="83.86"/>
    <d v="2014-10-07T00:00:00"/>
    <x v="3"/>
    <x v="2"/>
    <x v="3"/>
    <s v="Marker"/>
    <x v="3"/>
    <x v="2778"/>
    <n v="30123.25"/>
    <n v="83097.75"/>
    <x v="2785"/>
    <n v="42"/>
    <n v="86.92"/>
  </r>
  <r>
    <s v="M1186"/>
    <x v="0"/>
    <x v="0"/>
    <n v="8"/>
    <n v="476337"/>
    <n v="353662"/>
    <n v="74.25"/>
    <d v="2013-04-10T00:00:00"/>
    <x v="0"/>
    <x v="3"/>
    <x v="2"/>
    <s v="Laptop"/>
    <x v="2"/>
    <x v="2779"/>
    <n v="172975.82"/>
    <n v="180686.18"/>
    <x v="2786"/>
    <n v="80"/>
    <n v="93.14"/>
  </r>
  <r>
    <s v="M1187"/>
    <x v="2"/>
    <x v="2"/>
    <n v="3"/>
    <n v="421321"/>
    <n v="437493"/>
    <n v="103.84"/>
    <d v="2013-04-10T00:00:00"/>
    <x v="0"/>
    <x v="3"/>
    <x v="2"/>
    <s v="Wheat"/>
    <x v="4"/>
    <x v="2780"/>
    <n v="139386.10999999999"/>
    <n v="298106.89"/>
    <x v="2787"/>
    <n v="47"/>
    <n v="94.26"/>
  </r>
  <r>
    <s v="M1188"/>
    <x v="0"/>
    <x v="0"/>
    <n v="11"/>
    <n v="406461"/>
    <n v="268656"/>
    <n v="66.099999999999994"/>
    <d v="2012-08-28T00:00:00"/>
    <x v="1"/>
    <x v="9"/>
    <x v="3"/>
    <s v="Table"/>
    <x v="1"/>
    <x v="2781"/>
    <n v="80548.5"/>
    <n v="188107.5"/>
    <x v="2788"/>
    <n v="70"/>
    <n v="94.95"/>
  </r>
  <r>
    <s v="M1189"/>
    <x v="3"/>
    <x v="3"/>
    <n v="13"/>
    <n v="115089"/>
    <n v="71155"/>
    <n v="61.83"/>
    <d v="2014-10-20T00:00:00"/>
    <x v="3"/>
    <x v="2"/>
    <x v="4"/>
    <s v="Sugar"/>
    <x v="4"/>
    <x v="2782"/>
    <n v="26459.54"/>
    <n v="44695.46"/>
    <x v="2789"/>
    <n v="22"/>
    <n v="77.819999999999993"/>
  </r>
  <r>
    <s v="M1190"/>
    <x v="1"/>
    <x v="1"/>
    <n v="9"/>
    <n v="165675"/>
    <n v="169108"/>
    <n v="102.07"/>
    <d v="2014-10-20T00:00:00"/>
    <x v="3"/>
    <x v="2"/>
    <x v="4"/>
    <s v="Notebook"/>
    <x v="3"/>
    <x v="2783"/>
    <n v="63795.97"/>
    <n v="105312.03"/>
    <x v="2790"/>
    <n v="79"/>
    <n v="78.41"/>
  </r>
  <r>
    <s v="M1191"/>
    <x v="3"/>
    <x v="3"/>
    <n v="3"/>
    <n v="146022"/>
    <n v="168524"/>
    <n v="115.41"/>
    <d v="2014-10-20T00:00:00"/>
    <x v="3"/>
    <x v="2"/>
    <x v="4"/>
    <s v="Wheat"/>
    <x v="4"/>
    <x v="2784"/>
    <n v="61011.24"/>
    <n v="107512.76"/>
    <x v="2791"/>
    <n v="85"/>
    <n v="65.56"/>
  </r>
  <r>
    <s v="M1192"/>
    <x v="1"/>
    <x v="1"/>
    <n v="9"/>
    <n v="328055"/>
    <n v="280380"/>
    <n v="85.47"/>
    <d v="2014-10-20T00:00:00"/>
    <x v="3"/>
    <x v="2"/>
    <x v="4"/>
    <s v="Pen"/>
    <x v="3"/>
    <x v="2785"/>
    <n v="92255.45"/>
    <n v="188124.55"/>
    <x v="2792"/>
    <n v="67"/>
    <n v="82.53"/>
  </r>
  <r>
    <s v="M1193"/>
    <x v="0"/>
    <x v="0"/>
    <n v="9"/>
    <n v="270322"/>
    <n v="179465"/>
    <n v="66.39"/>
    <d v="2013-11-08T00:00:00"/>
    <x v="0"/>
    <x v="0"/>
    <x v="5"/>
    <s v="Shirt"/>
    <x v="0"/>
    <x v="2786"/>
    <n v="64761.760000000002"/>
    <n v="114703.24"/>
    <x v="2793"/>
    <n v="40"/>
    <n v="88.29"/>
  </r>
  <r>
    <s v="M1194"/>
    <x v="0"/>
    <x v="0"/>
    <n v="5"/>
    <n v="269585"/>
    <n v="224287"/>
    <n v="83.2"/>
    <d v="2014-03-04T00:00:00"/>
    <x v="3"/>
    <x v="10"/>
    <x v="3"/>
    <s v="Stapler"/>
    <x v="3"/>
    <x v="2787"/>
    <n v="79827.850000000006"/>
    <n v="144459.15"/>
    <x v="2794"/>
    <n v="51"/>
    <n v="94.11"/>
  </r>
  <r>
    <s v="M1195"/>
    <x v="1"/>
    <x v="1"/>
    <n v="9"/>
    <n v="255391"/>
    <n v="134232"/>
    <n v="52.56"/>
    <d v="2012-11-27T00:00:00"/>
    <x v="1"/>
    <x v="0"/>
    <x v="3"/>
    <s v="Notebook"/>
    <x v="3"/>
    <x v="2788"/>
    <n v="30384.69"/>
    <n v="103847.31"/>
    <x v="2795"/>
    <n v="78"/>
    <n v="60.86"/>
  </r>
  <r>
    <s v="M1196"/>
    <x v="0"/>
    <x v="0"/>
    <n v="4"/>
    <n v="472549"/>
    <n v="388793"/>
    <n v="82.28"/>
    <d v="2012-11-27T00:00:00"/>
    <x v="1"/>
    <x v="0"/>
    <x v="3"/>
    <s v="Headphones"/>
    <x v="2"/>
    <x v="2789"/>
    <n v="181640.93"/>
    <n v="207152.07"/>
    <x v="2796"/>
    <n v="59"/>
    <n v="71.540000000000006"/>
  </r>
  <r>
    <s v="M1197"/>
    <x v="2"/>
    <x v="2"/>
    <n v="12"/>
    <n v="136684"/>
    <n v="86570"/>
    <n v="63.34"/>
    <d v="2014-03-14T00:00:00"/>
    <x v="3"/>
    <x v="10"/>
    <x v="5"/>
    <s v="Marker"/>
    <x v="3"/>
    <x v="2790"/>
    <n v="20757.689999999999"/>
    <n v="65812.31"/>
    <x v="2797"/>
    <n v="21"/>
    <n v="78.7"/>
  </r>
  <r>
    <s v="M1198"/>
    <x v="1"/>
    <x v="1"/>
    <n v="4"/>
    <n v="439889"/>
    <n v="279791"/>
    <n v="63.6"/>
    <d v="2014-03-14T00:00:00"/>
    <x v="3"/>
    <x v="10"/>
    <x v="5"/>
    <s v="Cabinet"/>
    <x v="1"/>
    <x v="2791"/>
    <n v="136590.23000000001"/>
    <n v="143200.76999999999"/>
    <x v="2798"/>
    <n v="56"/>
    <n v="87.09"/>
  </r>
  <r>
    <s v="M1199"/>
    <x v="0"/>
    <x v="0"/>
    <n v="14"/>
    <n v="416391"/>
    <n v="304472"/>
    <n v="73.12"/>
    <d v="2014-03-14T00:00:00"/>
    <x v="3"/>
    <x v="10"/>
    <x v="5"/>
    <s v="Sofa"/>
    <x v="1"/>
    <x v="2792"/>
    <n v="97945.67"/>
    <n v="206526.33"/>
    <x v="2799"/>
    <n v="76"/>
    <n v="93.18"/>
  </r>
  <r>
    <s v="M1000"/>
    <x v="1"/>
    <x v="1"/>
    <n v="8"/>
    <n v="435257"/>
    <n v="460402"/>
    <n v="105.78"/>
    <d v="2014-03-14T00:00:00"/>
    <x v="3"/>
    <x v="10"/>
    <x v="5"/>
    <s v="Mobile"/>
    <x v="2"/>
    <x v="2793"/>
    <n v="141450.17000000001"/>
    <n v="318951.83"/>
    <x v="2800"/>
    <n v="85"/>
    <n v="66.87"/>
  </r>
  <r>
    <s v="M1001"/>
    <x v="0"/>
    <x v="0"/>
    <n v="4"/>
    <n v="483299"/>
    <n v="320253"/>
    <n v="66.260000000000005"/>
    <d v="2014-03-14T00:00:00"/>
    <x v="3"/>
    <x v="10"/>
    <x v="5"/>
    <s v="Chair"/>
    <x v="1"/>
    <x v="2794"/>
    <n v="153996.1"/>
    <n v="166256.9"/>
    <x v="2801"/>
    <n v="90"/>
    <n v="61.26"/>
  </r>
  <r>
    <s v="M1002"/>
    <x v="3"/>
    <x v="3"/>
    <n v="5"/>
    <n v="399693"/>
    <n v="211882"/>
    <n v="53.01"/>
    <d v="2014-12-01T00:00:00"/>
    <x v="3"/>
    <x v="4"/>
    <x v="4"/>
    <s v="Oil"/>
    <x v="4"/>
    <x v="2795"/>
    <n v="96454.95"/>
    <n v="115427.05"/>
    <x v="2802"/>
    <n v="39"/>
    <n v="89.78"/>
  </r>
  <r>
    <s v="M1003"/>
    <x v="1"/>
    <x v="1"/>
    <n v="12"/>
    <n v="210530"/>
    <n v="136477"/>
    <n v="64.83"/>
    <d v="2011-11-17T00:00:00"/>
    <x v="2"/>
    <x v="0"/>
    <x v="1"/>
    <s v="Pen"/>
    <x v="3"/>
    <x v="2796"/>
    <n v="52498.26"/>
    <n v="83978.74"/>
    <x v="2803"/>
    <n v="11"/>
    <n v="87.39"/>
  </r>
  <r>
    <s v="M1004"/>
    <x v="1"/>
    <x v="1"/>
    <n v="13"/>
    <n v="202532"/>
    <n v="106459"/>
    <n v="52.56"/>
    <d v="2011-11-17T00:00:00"/>
    <x v="2"/>
    <x v="0"/>
    <x v="1"/>
    <s v="Jacket"/>
    <x v="0"/>
    <x v="2797"/>
    <n v="28142.55"/>
    <n v="78316.45"/>
    <x v="2804"/>
    <n v="93"/>
    <n v="84.87"/>
  </r>
  <r>
    <s v="M1005"/>
    <x v="2"/>
    <x v="2"/>
    <n v="7"/>
    <n v="467918"/>
    <n v="535014"/>
    <n v="114.34"/>
    <d v="2011-11-17T00:00:00"/>
    <x v="2"/>
    <x v="0"/>
    <x v="1"/>
    <s v="Oil"/>
    <x v="4"/>
    <x v="2798"/>
    <n v="229111.5"/>
    <n v="305902.5"/>
    <x v="2805"/>
    <n v="91"/>
    <n v="70.09"/>
  </r>
  <r>
    <s v="M1006"/>
    <x v="0"/>
    <x v="0"/>
    <n v="14"/>
    <n v="271249"/>
    <n v="265337"/>
    <n v="97.82"/>
    <d v="2013-01-03T00:00:00"/>
    <x v="0"/>
    <x v="6"/>
    <x v="1"/>
    <s v="Tablet"/>
    <x v="2"/>
    <x v="2799"/>
    <n v="108384.15"/>
    <n v="156952.85"/>
    <x v="2806"/>
    <n v="86"/>
    <n v="72.86"/>
  </r>
  <r>
    <s v="M1007"/>
    <x v="1"/>
    <x v="1"/>
    <n v="13"/>
    <n v="360066"/>
    <n v="247066"/>
    <n v="68.62"/>
    <d v="2012-10-03T00:00:00"/>
    <x v="1"/>
    <x v="2"/>
    <x v="2"/>
    <s v="Headphones"/>
    <x v="2"/>
    <x v="2800"/>
    <n v="83304.47"/>
    <n v="163761.53"/>
    <x v="2807"/>
    <n v="36"/>
    <n v="72.67"/>
  </r>
  <r>
    <s v="M1008"/>
    <x v="3"/>
    <x v="3"/>
    <n v="7"/>
    <n v="295390"/>
    <n v="205070"/>
    <n v="69.42"/>
    <d v="2011-07-20T00:00:00"/>
    <x v="2"/>
    <x v="7"/>
    <x v="2"/>
    <s v="Sofa"/>
    <x v="1"/>
    <x v="2801"/>
    <n v="57959.74"/>
    <n v="147110.26"/>
    <x v="2808"/>
    <n v="93"/>
    <n v="75.02"/>
  </r>
  <r>
    <s v="M1009"/>
    <x v="1"/>
    <x v="1"/>
    <n v="8"/>
    <n v="369543"/>
    <n v="236839"/>
    <n v="64.09"/>
    <d v="2011-07-20T00:00:00"/>
    <x v="2"/>
    <x v="7"/>
    <x v="2"/>
    <s v="Table"/>
    <x v="1"/>
    <x v="2802"/>
    <n v="62533.86"/>
    <n v="174305.14"/>
    <x v="2809"/>
    <n v="39"/>
    <n v="83.15"/>
  </r>
  <r>
    <s v="M1010"/>
    <x v="3"/>
    <x v="3"/>
    <n v="13"/>
    <n v="386802"/>
    <n v="418299"/>
    <n v="108.14"/>
    <d v="2011-07-20T00:00:00"/>
    <x v="2"/>
    <x v="7"/>
    <x v="2"/>
    <s v="Dress"/>
    <x v="0"/>
    <x v="2803"/>
    <n v="104726.38"/>
    <n v="313572.62"/>
    <x v="2810"/>
    <n v="60"/>
    <n v="89.05"/>
  </r>
  <r>
    <s v="M1011"/>
    <x v="3"/>
    <x v="3"/>
    <n v="6"/>
    <n v="180875"/>
    <n v="94277"/>
    <n v="52.12"/>
    <d v="2011-05-21T00:00:00"/>
    <x v="2"/>
    <x v="8"/>
    <x v="0"/>
    <s v="Sugar"/>
    <x v="4"/>
    <x v="2804"/>
    <n v="36817.47"/>
    <n v="57459.53"/>
    <x v="2811"/>
    <n v="75"/>
    <n v="91.54"/>
  </r>
  <r>
    <s v="M1012"/>
    <x v="3"/>
    <x v="3"/>
    <n v="6"/>
    <n v="183397"/>
    <n v="193034"/>
    <n v="105.25"/>
    <d v="2014-09-05T00:00:00"/>
    <x v="3"/>
    <x v="5"/>
    <x v="5"/>
    <s v="Wheat"/>
    <x v="4"/>
    <x v="2805"/>
    <n v="58476.53"/>
    <n v="134557.47"/>
    <x v="2812"/>
    <n v="48"/>
    <n v="68.53"/>
  </r>
  <r>
    <s v="M1013"/>
    <x v="1"/>
    <x v="1"/>
    <n v="12"/>
    <n v="462025"/>
    <n v="407810"/>
    <n v="88.27"/>
    <d v="2014-09-05T00:00:00"/>
    <x v="3"/>
    <x v="5"/>
    <x v="5"/>
    <s v="Pen"/>
    <x v="3"/>
    <x v="2806"/>
    <n v="160347.09"/>
    <n v="247462.91"/>
    <x v="2813"/>
    <n v="49"/>
    <n v="71.17"/>
  </r>
  <r>
    <s v="M1014"/>
    <x v="0"/>
    <x v="0"/>
    <n v="8"/>
    <n v="477870"/>
    <n v="255649"/>
    <n v="53.5"/>
    <d v="2014-05-28T00:00:00"/>
    <x v="3"/>
    <x v="8"/>
    <x v="2"/>
    <s v="Notebook"/>
    <x v="3"/>
    <x v="2807"/>
    <n v="87022.02"/>
    <n v="168626.98"/>
    <x v="2814"/>
    <n v="31"/>
    <n v="85.65"/>
  </r>
  <r>
    <s v="M1015"/>
    <x v="0"/>
    <x v="0"/>
    <n v="3"/>
    <n v="340063"/>
    <n v="221692"/>
    <n v="65.19"/>
    <d v="2014-05-28T00:00:00"/>
    <x v="3"/>
    <x v="8"/>
    <x v="2"/>
    <s v="Table"/>
    <x v="1"/>
    <x v="2808"/>
    <n v="49807.59"/>
    <n v="171884.41"/>
    <x v="2815"/>
    <n v="35"/>
    <n v="79.849999999999994"/>
  </r>
  <r>
    <s v="M1016"/>
    <x v="1"/>
    <x v="1"/>
    <n v="10"/>
    <n v="219158"/>
    <n v="238035"/>
    <n v="108.61"/>
    <d v="2011-01-29T00:00:00"/>
    <x v="2"/>
    <x v="6"/>
    <x v="0"/>
    <s v="Jacket"/>
    <x v="0"/>
    <x v="2809"/>
    <n v="99762.3"/>
    <n v="138272.70000000001"/>
    <x v="2816"/>
    <n v="54"/>
    <n v="83.34"/>
  </r>
  <r>
    <s v="M1017"/>
    <x v="0"/>
    <x v="0"/>
    <n v="6"/>
    <n v="394769"/>
    <n v="212366"/>
    <n v="53.8"/>
    <d v="2014-02-10T00:00:00"/>
    <x v="3"/>
    <x v="11"/>
    <x v="4"/>
    <s v="Headphones"/>
    <x v="2"/>
    <x v="2810"/>
    <n v="97409.7"/>
    <n v="114956.3"/>
    <x v="2817"/>
    <n v="54"/>
    <n v="63.85"/>
  </r>
  <r>
    <s v="M1018"/>
    <x v="0"/>
    <x v="0"/>
    <n v="13"/>
    <n v="169549"/>
    <n v="175099"/>
    <n v="103.27"/>
    <d v="2014-02-10T00:00:00"/>
    <x v="3"/>
    <x v="11"/>
    <x v="4"/>
    <s v="Tablet"/>
    <x v="2"/>
    <x v="2811"/>
    <n v="35416.019999999997"/>
    <n v="139682.98000000001"/>
    <x v="2818"/>
    <n v="33"/>
    <n v="93.58"/>
  </r>
  <r>
    <s v="M1019"/>
    <x v="0"/>
    <x v="0"/>
    <n v="7"/>
    <n v="209952"/>
    <n v="195000"/>
    <n v="92.88"/>
    <d v="2014-02-10T00:00:00"/>
    <x v="3"/>
    <x v="11"/>
    <x v="4"/>
    <s v="Shirt"/>
    <x v="0"/>
    <x v="2812"/>
    <n v="89352.75"/>
    <n v="105647.25"/>
    <x v="2819"/>
    <n v="43"/>
    <n v="87.01"/>
  </r>
  <r>
    <s v="M1020"/>
    <x v="2"/>
    <x v="2"/>
    <n v="6"/>
    <n v="493528"/>
    <n v="504436"/>
    <n v="102.21"/>
    <d v="2014-02-10T00:00:00"/>
    <x v="3"/>
    <x v="11"/>
    <x v="4"/>
    <s v="Marker"/>
    <x v="3"/>
    <x v="2813"/>
    <n v="223754.08"/>
    <n v="280681.92"/>
    <x v="2820"/>
    <n v="22"/>
    <n v="63.91"/>
  </r>
  <r>
    <s v="M1021"/>
    <x v="2"/>
    <x v="2"/>
    <n v="13"/>
    <n v="284860"/>
    <n v="293452"/>
    <n v="103.02"/>
    <d v="2014-04-01T00:00:00"/>
    <x v="3"/>
    <x v="3"/>
    <x v="3"/>
    <s v="Tablet"/>
    <x v="2"/>
    <x v="2814"/>
    <n v="59239.86"/>
    <n v="234212.14"/>
    <x v="2821"/>
    <n v="55"/>
    <n v="66.459999999999994"/>
  </r>
  <r>
    <s v="M1022"/>
    <x v="1"/>
    <x v="1"/>
    <n v="7"/>
    <n v="178112"/>
    <n v="161323"/>
    <n v="90.57"/>
    <d v="2014-04-01T00:00:00"/>
    <x v="3"/>
    <x v="3"/>
    <x v="3"/>
    <s v="Sugar"/>
    <x v="4"/>
    <x v="2815"/>
    <n v="36808.550000000003"/>
    <n v="124514.45"/>
    <x v="2822"/>
    <n v="54"/>
    <n v="63.89"/>
  </r>
  <r>
    <s v="M1023"/>
    <x v="0"/>
    <x v="0"/>
    <n v="11"/>
    <n v="290566"/>
    <n v="275282"/>
    <n v="94.74"/>
    <d v="2013-03-04T00:00:00"/>
    <x v="0"/>
    <x v="10"/>
    <x v="4"/>
    <s v="Trousers"/>
    <x v="0"/>
    <x v="2816"/>
    <n v="91888.54"/>
    <n v="183393.46"/>
    <x v="2823"/>
    <n v="54"/>
    <n v="70.239999999999995"/>
  </r>
  <r>
    <s v="M1024"/>
    <x v="0"/>
    <x v="0"/>
    <n v="7"/>
    <n v="431308"/>
    <n v="441826"/>
    <n v="102.44"/>
    <d v="2013-03-04T00:00:00"/>
    <x v="0"/>
    <x v="10"/>
    <x v="4"/>
    <s v="Laptop"/>
    <x v="2"/>
    <x v="2817"/>
    <n v="143425.51"/>
    <n v="298400.49"/>
    <x v="2824"/>
    <n v="20"/>
    <n v="76.680000000000007"/>
  </r>
  <r>
    <s v="M1025"/>
    <x v="3"/>
    <x v="3"/>
    <n v="8"/>
    <n v="287422"/>
    <n v="225674"/>
    <n v="78.52"/>
    <d v="2013-03-04T00:00:00"/>
    <x v="0"/>
    <x v="10"/>
    <x v="4"/>
    <s v="Dress"/>
    <x v="0"/>
    <x v="2818"/>
    <n v="65544.47"/>
    <n v="160129.53"/>
    <x v="2825"/>
    <n v="63"/>
    <n v="64.75"/>
  </r>
  <r>
    <s v="M1026"/>
    <x v="2"/>
    <x v="2"/>
    <n v="11"/>
    <n v="156441"/>
    <n v="132710"/>
    <n v="84.83"/>
    <d v="2012-08-23T00:00:00"/>
    <x v="1"/>
    <x v="9"/>
    <x v="1"/>
    <s v="Wheat"/>
    <x v="4"/>
    <x v="2819"/>
    <n v="56503.24"/>
    <n v="76206.759999999995"/>
    <x v="2826"/>
    <n v="22"/>
    <n v="94.92"/>
  </r>
  <r>
    <s v="M1027"/>
    <x v="2"/>
    <x v="2"/>
    <n v="4"/>
    <n v="450119"/>
    <n v="391499"/>
    <n v="86.98"/>
    <d v="2012-08-23T00:00:00"/>
    <x v="1"/>
    <x v="9"/>
    <x v="1"/>
    <s v="Oil"/>
    <x v="4"/>
    <x v="2820"/>
    <n v="82607.539999999994"/>
    <n v="308891.46000000002"/>
    <x v="2827"/>
    <n v="31"/>
    <n v="86.64"/>
  </r>
  <r>
    <s v="M1028"/>
    <x v="3"/>
    <x v="3"/>
    <n v="4"/>
    <n v="191121"/>
    <n v="206791"/>
    <n v="108.2"/>
    <d v="2012-08-23T00:00:00"/>
    <x v="1"/>
    <x v="9"/>
    <x v="1"/>
    <s v="Tablet"/>
    <x v="2"/>
    <x v="2821"/>
    <n v="70781.31"/>
    <n v="136009.69"/>
    <x v="2828"/>
    <n v="93"/>
    <n v="75.47"/>
  </r>
  <r>
    <s v="M1029"/>
    <x v="2"/>
    <x v="2"/>
    <n v="3"/>
    <n v="408887"/>
    <n v="235486"/>
    <n v="57.59"/>
    <d v="2012-08-23T00:00:00"/>
    <x v="1"/>
    <x v="9"/>
    <x v="1"/>
    <s v="Wheat"/>
    <x v="4"/>
    <x v="2822"/>
    <n v="111820.32"/>
    <n v="123665.68"/>
    <x v="2829"/>
    <n v="40"/>
    <n v="60.71"/>
  </r>
  <r>
    <s v="M1030"/>
    <x v="2"/>
    <x v="2"/>
    <n v="12"/>
    <n v="413373"/>
    <n v="382860"/>
    <n v="92.62"/>
    <d v="2014-04-28T00:00:00"/>
    <x v="3"/>
    <x v="3"/>
    <x v="4"/>
    <s v="Headphones"/>
    <x v="2"/>
    <x v="2823"/>
    <n v="105891.61"/>
    <n v="276968.39"/>
    <x v="2830"/>
    <n v="49"/>
    <n v="71.75"/>
  </r>
  <r>
    <s v="M1031"/>
    <x v="3"/>
    <x v="3"/>
    <n v="14"/>
    <n v="422723"/>
    <n v="494399"/>
    <n v="116.96"/>
    <d v="2014-04-28T00:00:00"/>
    <x v="3"/>
    <x v="3"/>
    <x v="4"/>
    <s v="Trousers"/>
    <x v="0"/>
    <x v="2824"/>
    <n v="111579"/>
    <n v="382820"/>
    <x v="2831"/>
    <n v="63"/>
    <n v="75.42"/>
  </r>
  <r>
    <s v="M1032"/>
    <x v="0"/>
    <x v="0"/>
    <n v="5"/>
    <n v="498767"/>
    <n v="362269"/>
    <n v="72.63"/>
    <d v="2014-04-15T00:00:00"/>
    <x v="3"/>
    <x v="3"/>
    <x v="3"/>
    <s v="Table"/>
    <x v="1"/>
    <x v="2825"/>
    <n v="91170.28"/>
    <n v="271098.71999999997"/>
    <x v="2832"/>
    <n v="81"/>
    <n v="78.569999999999993"/>
  </r>
  <r>
    <s v="M1033"/>
    <x v="0"/>
    <x v="0"/>
    <n v="7"/>
    <n v="363235"/>
    <n v="271835"/>
    <n v="74.84"/>
    <d v="2014-04-15T00:00:00"/>
    <x v="3"/>
    <x v="3"/>
    <x v="3"/>
    <s v="Tablet"/>
    <x v="2"/>
    <x v="2826"/>
    <n v="82892.31"/>
    <n v="188942.69"/>
    <x v="2833"/>
    <n v="57"/>
    <n v="81.27"/>
  </r>
  <r>
    <s v="M1034"/>
    <x v="2"/>
    <x v="2"/>
    <n v="9"/>
    <n v="256122"/>
    <n v="224075"/>
    <n v="87.49"/>
    <d v="2014-12-23T00:00:00"/>
    <x v="3"/>
    <x v="4"/>
    <x v="3"/>
    <s v="Mobile"/>
    <x v="2"/>
    <x v="2827"/>
    <n v="74865"/>
    <n v="149210"/>
    <x v="2834"/>
    <n v="40"/>
    <n v="63.75"/>
  </r>
  <r>
    <s v="M1035"/>
    <x v="3"/>
    <x v="3"/>
    <n v="5"/>
    <n v="347139"/>
    <n v="268415"/>
    <n v="77.319999999999993"/>
    <d v="2014-12-23T00:00:00"/>
    <x v="3"/>
    <x v="4"/>
    <x v="3"/>
    <s v="Cabinet"/>
    <x v="1"/>
    <x v="2828"/>
    <n v="103721.19"/>
    <n v="164693.81"/>
    <x v="2835"/>
    <n v="88"/>
    <n v="62.24"/>
  </r>
  <r>
    <s v="M1036"/>
    <x v="3"/>
    <x v="3"/>
    <n v="7"/>
    <n v="409576"/>
    <n v="217519"/>
    <n v="53.11"/>
    <d v="2013-12-09T00:00:00"/>
    <x v="0"/>
    <x v="4"/>
    <x v="4"/>
    <s v="Sofa"/>
    <x v="1"/>
    <x v="2829"/>
    <n v="96094.51"/>
    <n v="121424.49"/>
    <x v="2836"/>
    <n v="100"/>
    <n v="67.11"/>
  </r>
  <r>
    <s v="M1037"/>
    <x v="3"/>
    <x v="3"/>
    <n v="6"/>
    <n v="328525"/>
    <n v="325490"/>
    <n v="99.08"/>
    <d v="2014-03-24T00:00:00"/>
    <x v="3"/>
    <x v="10"/>
    <x v="4"/>
    <s v="Table"/>
    <x v="1"/>
    <x v="2830"/>
    <n v="73363.67"/>
    <n v="252126.33"/>
    <x v="2837"/>
    <n v="14"/>
    <n v="84"/>
  </r>
  <r>
    <s v="M1038"/>
    <x v="2"/>
    <x v="2"/>
    <n v="13"/>
    <n v="406842"/>
    <n v="457076"/>
    <n v="112.35"/>
    <d v="2013-07-26T00:00:00"/>
    <x v="0"/>
    <x v="7"/>
    <x v="5"/>
    <s v="Rice"/>
    <x v="4"/>
    <x v="2831"/>
    <n v="135540.81"/>
    <n v="321535.19"/>
    <x v="2838"/>
    <n v="12"/>
    <n v="74.28"/>
  </r>
  <r>
    <s v="M1039"/>
    <x v="0"/>
    <x v="0"/>
    <n v="13"/>
    <n v="345209"/>
    <n v="331189"/>
    <n v="95.94"/>
    <d v="2014-07-11T00:00:00"/>
    <x v="3"/>
    <x v="7"/>
    <x v="5"/>
    <s v="Dress"/>
    <x v="0"/>
    <x v="2832"/>
    <n v="75850.559999999998"/>
    <n v="255338.44"/>
    <x v="2839"/>
    <n v="18"/>
    <n v="91.84"/>
  </r>
  <r>
    <s v="M1040"/>
    <x v="2"/>
    <x v="2"/>
    <n v="5"/>
    <n v="366985"/>
    <n v="212732"/>
    <n v="57.97"/>
    <d v="2013-07-18T00:00:00"/>
    <x v="0"/>
    <x v="7"/>
    <x v="1"/>
    <s v="Wheat"/>
    <x v="4"/>
    <x v="2833"/>
    <n v="62629.9"/>
    <n v="150102.1"/>
    <x v="2840"/>
    <n v="16"/>
    <n v="85.59"/>
  </r>
  <r>
    <s v="M1041"/>
    <x v="1"/>
    <x v="1"/>
    <n v="6"/>
    <n v="424299"/>
    <n v="293738"/>
    <n v="69.23"/>
    <d v="2013-07-18T00:00:00"/>
    <x v="0"/>
    <x v="7"/>
    <x v="1"/>
    <s v="Shirt"/>
    <x v="0"/>
    <x v="2834"/>
    <n v="94550.98"/>
    <n v="199187.02"/>
    <x v="2841"/>
    <n v="82"/>
    <n v="91.5"/>
  </r>
  <r>
    <s v="M1042"/>
    <x v="3"/>
    <x v="3"/>
    <n v="10"/>
    <n v="214206"/>
    <n v="227822"/>
    <n v="106.36"/>
    <d v="2013-07-18T00:00:00"/>
    <x v="0"/>
    <x v="7"/>
    <x v="1"/>
    <s v="Sugar"/>
    <x v="4"/>
    <x v="2835"/>
    <n v="106125.75"/>
    <n v="121696.25"/>
    <x v="2842"/>
    <n v="27"/>
    <n v="79.77"/>
  </r>
  <r>
    <s v="M1043"/>
    <x v="1"/>
    <x v="1"/>
    <n v="10"/>
    <n v="100513"/>
    <n v="108199"/>
    <n v="107.65"/>
    <d v="2013-07-18T00:00:00"/>
    <x v="0"/>
    <x v="7"/>
    <x v="1"/>
    <s v="Sofa"/>
    <x v="1"/>
    <x v="2836"/>
    <n v="26494.39"/>
    <n v="81704.61"/>
    <x v="2843"/>
    <n v="20"/>
    <n v="73.06"/>
  </r>
  <r>
    <s v="M1044"/>
    <x v="2"/>
    <x v="2"/>
    <n v="3"/>
    <n v="233324"/>
    <n v="188532"/>
    <n v="80.8"/>
    <d v="2013-07-18T00:00:00"/>
    <x v="0"/>
    <x v="7"/>
    <x v="1"/>
    <s v="Chair"/>
    <x v="1"/>
    <x v="2837"/>
    <n v="93680.48"/>
    <n v="94851.520000000004"/>
    <x v="2844"/>
    <n v="10"/>
    <n v="64.58"/>
  </r>
  <r>
    <s v="M1045"/>
    <x v="1"/>
    <x v="1"/>
    <n v="14"/>
    <n v="373019"/>
    <n v="250481"/>
    <n v="67.150000000000006"/>
    <d v="2013-08-24T00:00:00"/>
    <x v="0"/>
    <x v="9"/>
    <x v="0"/>
    <s v="Stapler"/>
    <x v="3"/>
    <x v="2838"/>
    <n v="83539.05"/>
    <n v="166941.95000000001"/>
    <x v="2845"/>
    <n v="37"/>
    <n v="86.07"/>
  </r>
  <r>
    <s v="M1046"/>
    <x v="3"/>
    <x v="3"/>
    <n v="13"/>
    <n v="281519"/>
    <n v="155252"/>
    <n v="55.15"/>
    <d v="2013-08-24T00:00:00"/>
    <x v="0"/>
    <x v="9"/>
    <x v="0"/>
    <s v="Jacket"/>
    <x v="0"/>
    <x v="2839"/>
    <n v="54198.52"/>
    <n v="101053.48"/>
    <x v="2846"/>
    <n v="60"/>
    <n v="61.65"/>
  </r>
  <r>
    <s v="M1047"/>
    <x v="0"/>
    <x v="0"/>
    <n v="7"/>
    <n v="104461"/>
    <n v="79193"/>
    <n v="75.81"/>
    <d v="2013-08-24T00:00:00"/>
    <x v="0"/>
    <x v="9"/>
    <x v="0"/>
    <s v="Cabinet"/>
    <x v="1"/>
    <x v="2840"/>
    <n v="23326.04"/>
    <n v="55866.96"/>
    <x v="2847"/>
    <n v="54"/>
    <n v="70.42"/>
  </r>
  <r>
    <s v="M1048"/>
    <x v="0"/>
    <x v="0"/>
    <n v="11"/>
    <n v="472760"/>
    <n v="313028"/>
    <n v="66.209999999999994"/>
    <d v="2013-08-24T00:00:00"/>
    <x v="0"/>
    <x v="9"/>
    <x v="0"/>
    <s v="Dress"/>
    <x v="0"/>
    <x v="2841"/>
    <n v="105643.49"/>
    <n v="207384.51"/>
    <x v="2848"/>
    <n v="19"/>
    <n v="91.1"/>
  </r>
  <r>
    <s v="M1049"/>
    <x v="2"/>
    <x v="2"/>
    <n v="10"/>
    <n v="190451"/>
    <n v="114013"/>
    <n v="59.86"/>
    <d v="2013-08-24T00:00:00"/>
    <x v="0"/>
    <x v="9"/>
    <x v="0"/>
    <s v="Tablet"/>
    <x v="2"/>
    <x v="2842"/>
    <n v="53581.71"/>
    <n v="60431.29"/>
    <x v="2849"/>
    <n v="58"/>
    <n v="62.1"/>
  </r>
  <r>
    <s v="M1050"/>
    <x v="3"/>
    <x v="3"/>
    <n v="5"/>
    <n v="178065"/>
    <n v="89414"/>
    <n v="50.21"/>
    <d v="2013-08-24T00:00:00"/>
    <x v="0"/>
    <x v="9"/>
    <x v="0"/>
    <s v="Mobile"/>
    <x v="2"/>
    <x v="2843"/>
    <n v="30344.86"/>
    <n v="59069.14"/>
    <x v="2850"/>
    <n v="56"/>
    <n v="87.86"/>
  </r>
  <r>
    <s v="M1051"/>
    <x v="2"/>
    <x v="2"/>
    <n v="3"/>
    <n v="388449"/>
    <n v="297501"/>
    <n v="76.59"/>
    <d v="2012-06-11T00:00:00"/>
    <x v="1"/>
    <x v="1"/>
    <x v="4"/>
    <s v="Headphones"/>
    <x v="2"/>
    <x v="2844"/>
    <n v="102075.1"/>
    <n v="195425.9"/>
    <x v="2851"/>
    <n v="91"/>
    <n v="74.39"/>
  </r>
  <r>
    <s v="M1052"/>
    <x v="1"/>
    <x v="1"/>
    <n v="3"/>
    <n v="224549"/>
    <n v="253168"/>
    <n v="112.75"/>
    <d v="2012-06-11T00:00:00"/>
    <x v="1"/>
    <x v="1"/>
    <x v="4"/>
    <s v="Pen"/>
    <x v="3"/>
    <x v="2845"/>
    <n v="77329.19"/>
    <n v="175838.81"/>
    <x v="2852"/>
    <n v="41"/>
    <n v="85.84"/>
  </r>
  <r>
    <s v="M1053"/>
    <x v="0"/>
    <x v="0"/>
    <n v="10"/>
    <n v="492736"/>
    <n v="513902"/>
    <n v="104.3"/>
    <d v="2012-06-11T00:00:00"/>
    <x v="1"/>
    <x v="1"/>
    <x v="4"/>
    <s v="Marker"/>
    <x v="3"/>
    <x v="2846"/>
    <n v="157045.98000000001"/>
    <n v="356856.02"/>
    <x v="2853"/>
    <n v="33"/>
    <n v="61.62"/>
  </r>
  <r>
    <s v="M1054"/>
    <x v="0"/>
    <x v="0"/>
    <n v="8"/>
    <n v="167843"/>
    <n v="94510"/>
    <n v="56.31"/>
    <d v="2012-06-11T00:00:00"/>
    <x v="1"/>
    <x v="1"/>
    <x v="4"/>
    <s v="Chair"/>
    <x v="1"/>
    <x v="2847"/>
    <n v="25124.26"/>
    <n v="69385.740000000005"/>
    <x v="2854"/>
    <n v="11"/>
    <n v="75.989999999999995"/>
  </r>
  <r>
    <s v="M1055"/>
    <x v="1"/>
    <x v="1"/>
    <n v="6"/>
    <n v="241030"/>
    <n v="267480"/>
    <n v="110.97"/>
    <d v="2012-06-11T00:00:00"/>
    <x v="1"/>
    <x v="1"/>
    <x v="4"/>
    <s v="Chair"/>
    <x v="1"/>
    <x v="2848"/>
    <n v="69989.679999999993"/>
    <n v="197490.32"/>
    <x v="2855"/>
    <n v="87"/>
    <n v="71.22"/>
  </r>
  <r>
    <s v="M1056"/>
    <x v="2"/>
    <x v="2"/>
    <n v="6"/>
    <n v="340531"/>
    <n v="171947"/>
    <n v="50.49"/>
    <d v="2012-06-11T00:00:00"/>
    <x v="1"/>
    <x v="1"/>
    <x v="4"/>
    <s v="Marker"/>
    <x v="3"/>
    <x v="2849"/>
    <n v="81798.95"/>
    <n v="90148.05"/>
    <x v="2856"/>
    <n v="84"/>
    <n v="86.37"/>
  </r>
  <r>
    <s v="M1057"/>
    <x v="3"/>
    <x v="3"/>
    <n v="15"/>
    <n v="436898"/>
    <n v="377797"/>
    <n v="86.47"/>
    <d v="2012-06-11T00:00:00"/>
    <x v="1"/>
    <x v="1"/>
    <x v="4"/>
    <s v="Sofa"/>
    <x v="1"/>
    <x v="2850"/>
    <n v="82955.899999999994"/>
    <n v="294841.09999999998"/>
    <x v="2857"/>
    <n v="70"/>
    <n v="64.959999999999994"/>
  </r>
  <r>
    <s v="M1058"/>
    <x v="1"/>
    <x v="1"/>
    <n v="8"/>
    <n v="277435"/>
    <n v="240818"/>
    <n v="86.8"/>
    <d v="2012-06-11T00:00:00"/>
    <x v="1"/>
    <x v="1"/>
    <x v="4"/>
    <s v="Mobile"/>
    <x v="2"/>
    <x v="2851"/>
    <n v="87644.3"/>
    <n v="153173.70000000001"/>
    <x v="2858"/>
    <n v="40"/>
    <n v="75.37"/>
  </r>
  <r>
    <s v="M1059"/>
    <x v="0"/>
    <x v="0"/>
    <n v="14"/>
    <n v="495967"/>
    <n v="510664"/>
    <n v="102.96"/>
    <d v="2014-09-09T00:00:00"/>
    <x v="3"/>
    <x v="5"/>
    <x v="3"/>
    <s v="Stapler"/>
    <x v="3"/>
    <x v="2852"/>
    <n v="140419.79999999999"/>
    <n v="370244.2"/>
    <x v="2859"/>
    <n v="40"/>
    <n v="80.459999999999994"/>
  </r>
  <r>
    <s v="M1060"/>
    <x v="1"/>
    <x v="1"/>
    <n v="4"/>
    <n v="170502"/>
    <n v="182530"/>
    <n v="107.05"/>
    <d v="2014-10-03T00:00:00"/>
    <x v="3"/>
    <x v="2"/>
    <x v="5"/>
    <s v="Sugar"/>
    <x v="4"/>
    <x v="2853"/>
    <n v="40685.94"/>
    <n v="141844.06"/>
    <x v="2860"/>
    <n v="38"/>
    <n v="92.9"/>
  </r>
  <r>
    <s v="M1061"/>
    <x v="3"/>
    <x v="3"/>
    <n v="8"/>
    <n v="359217"/>
    <n v="233995"/>
    <n v="65.14"/>
    <d v="2011-12-16T00:00:00"/>
    <x v="2"/>
    <x v="4"/>
    <x v="5"/>
    <s v="Rice"/>
    <x v="4"/>
    <x v="2854"/>
    <n v="103266.87"/>
    <n v="130728.13"/>
    <x v="2861"/>
    <n v="77"/>
    <n v="76.72"/>
  </r>
  <r>
    <s v="M1062"/>
    <x v="3"/>
    <x v="3"/>
    <n v="3"/>
    <n v="186965"/>
    <n v="189090"/>
    <n v="101.14"/>
    <d v="2011-12-16T00:00:00"/>
    <x v="2"/>
    <x v="4"/>
    <x v="5"/>
    <s v="Trousers"/>
    <x v="0"/>
    <x v="2855"/>
    <n v="55551.39"/>
    <n v="133538.60999999999"/>
    <x v="2862"/>
    <n v="46"/>
    <n v="83.35"/>
  </r>
  <r>
    <s v="M1063"/>
    <x v="0"/>
    <x v="0"/>
    <n v="7"/>
    <n v="255776"/>
    <n v="230381"/>
    <n v="90.07"/>
    <d v="2011-12-16T00:00:00"/>
    <x v="2"/>
    <x v="4"/>
    <x v="5"/>
    <s v="Wheat"/>
    <x v="4"/>
    <x v="2856"/>
    <n v="81031.509999999995"/>
    <n v="149349.49"/>
    <x v="2863"/>
    <n v="37"/>
    <n v="60.03"/>
  </r>
  <r>
    <s v="M1064"/>
    <x v="0"/>
    <x v="0"/>
    <n v="4"/>
    <n v="339640"/>
    <n v="278897"/>
    <n v="82.12"/>
    <d v="2011-12-16T00:00:00"/>
    <x v="2"/>
    <x v="4"/>
    <x v="5"/>
    <s v="Tablet"/>
    <x v="2"/>
    <x v="2857"/>
    <n v="124880.39"/>
    <n v="154016.60999999999"/>
    <x v="2864"/>
    <n v="57"/>
    <n v="66.489999999999995"/>
  </r>
  <r>
    <s v="M1065"/>
    <x v="2"/>
    <x v="2"/>
    <n v="4"/>
    <n v="415078"/>
    <n v="415567"/>
    <n v="100.12"/>
    <d v="2011-08-24T00:00:00"/>
    <x v="2"/>
    <x v="9"/>
    <x v="2"/>
    <s v="Stapler"/>
    <x v="3"/>
    <x v="2858"/>
    <n v="181950.74"/>
    <n v="233616.26"/>
    <x v="2865"/>
    <n v="43"/>
    <n v="76.77"/>
  </r>
  <r>
    <s v="M1066"/>
    <x v="3"/>
    <x v="3"/>
    <n v="9"/>
    <n v="264203"/>
    <n v="230957"/>
    <n v="87.42"/>
    <d v="2011-08-24T00:00:00"/>
    <x v="2"/>
    <x v="9"/>
    <x v="2"/>
    <s v="Stapler"/>
    <x v="3"/>
    <x v="2859"/>
    <n v="74380.490000000005"/>
    <n v="156576.51"/>
    <x v="2866"/>
    <n v="12"/>
    <n v="67.58"/>
  </r>
  <r>
    <s v="M1067"/>
    <x v="2"/>
    <x v="2"/>
    <n v="3"/>
    <n v="114840"/>
    <n v="93897"/>
    <n v="81.760000000000005"/>
    <d v="2014-11-13T00:00:00"/>
    <x v="3"/>
    <x v="0"/>
    <x v="1"/>
    <s v="Notebook"/>
    <x v="3"/>
    <x v="2860"/>
    <n v="33246.449999999997"/>
    <n v="60650.55"/>
    <x v="2867"/>
    <n v="92"/>
    <n v="67.97"/>
  </r>
  <r>
    <s v="M1068"/>
    <x v="2"/>
    <x v="2"/>
    <n v="14"/>
    <n v="141291"/>
    <n v="115801"/>
    <n v="81.96"/>
    <d v="2014-11-13T00:00:00"/>
    <x v="3"/>
    <x v="0"/>
    <x v="1"/>
    <s v="Notebook"/>
    <x v="3"/>
    <x v="2861"/>
    <n v="31955.75"/>
    <n v="83845.25"/>
    <x v="2868"/>
    <n v="100"/>
    <n v="94.57"/>
  </r>
  <r>
    <s v="M1069"/>
    <x v="0"/>
    <x v="0"/>
    <n v="13"/>
    <n v="437562"/>
    <n v="306686"/>
    <n v="70.09"/>
    <d v="2014-11-13T00:00:00"/>
    <x v="3"/>
    <x v="0"/>
    <x v="1"/>
    <s v="Rice"/>
    <x v="4"/>
    <x v="2862"/>
    <n v="118077.01"/>
    <n v="188608.99"/>
    <x v="2869"/>
    <n v="45"/>
    <n v="62.25"/>
  </r>
  <r>
    <s v="M1070"/>
    <x v="3"/>
    <x v="3"/>
    <n v="3"/>
    <n v="297719"/>
    <n v="343586"/>
    <n v="115.41"/>
    <d v="2014-11-13T00:00:00"/>
    <x v="3"/>
    <x v="0"/>
    <x v="1"/>
    <s v="Shirt"/>
    <x v="0"/>
    <x v="2863"/>
    <n v="163345.32"/>
    <n v="180240.68"/>
    <x v="2870"/>
    <n v="26"/>
    <n v="77.97"/>
  </r>
  <r>
    <s v="M1071"/>
    <x v="3"/>
    <x v="3"/>
    <n v="10"/>
    <n v="165052"/>
    <n v="150499"/>
    <n v="91.18"/>
    <d v="2014-11-13T00:00:00"/>
    <x v="3"/>
    <x v="0"/>
    <x v="1"/>
    <s v="Shirt"/>
    <x v="0"/>
    <x v="2864"/>
    <n v="71298.67"/>
    <n v="79200.33"/>
    <x v="2871"/>
    <n v="99"/>
    <n v="80.42"/>
  </r>
  <r>
    <s v="M1072"/>
    <x v="1"/>
    <x v="1"/>
    <n v="13"/>
    <n v="128011"/>
    <n v="126979"/>
    <n v="99.19"/>
    <d v="2014-11-13T00:00:00"/>
    <x v="3"/>
    <x v="0"/>
    <x v="1"/>
    <s v="Cabinet"/>
    <x v="1"/>
    <x v="2865"/>
    <n v="43459.06"/>
    <n v="83519.94"/>
    <x v="2872"/>
    <n v="76"/>
    <n v="82.97"/>
  </r>
  <r>
    <s v="M1073"/>
    <x v="1"/>
    <x v="1"/>
    <n v="7"/>
    <n v="404944"/>
    <n v="437770"/>
    <n v="108.11"/>
    <d v="2012-04-25T00:00:00"/>
    <x v="1"/>
    <x v="3"/>
    <x v="2"/>
    <s v="Pen"/>
    <x v="3"/>
    <x v="2866"/>
    <n v="177420.67"/>
    <n v="260349.33"/>
    <x v="2873"/>
    <n v="27"/>
    <n v="63.73"/>
  </r>
  <r>
    <s v="M1074"/>
    <x v="0"/>
    <x v="0"/>
    <n v="4"/>
    <n v="246359"/>
    <n v="266384"/>
    <n v="108.13"/>
    <d v="2011-12-12T00:00:00"/>
    <x v="2"/>
    <x v="4"/>
    <x v="4"/>
    <s v="Oil"/>
    <x v="4"/>
    <x v="2867"/>
    <n v="54248.19"/>
    <n v="212135.81"/>
    <x v="2874"/>
    <n v="22"/>
    <n v="79.349999999999994"/>
  </r>
  <r>
    <s v="M1075"/>
    <x v="0"/>
    <x v="0"/>
    <n v="3"/>
    <n v="326842"/>
    <n v="183598"/>
    <n v="56.17"/>
    <d v="2014-09-26T00:00:00"/>
    <x v="3"/>
    <x v="5"/>
    <x v="5"/>
    <s v="Wheat"/>
    <x v="4"/>
    <x v="2868"/>
    <n v="56997.49"/>
    <n v="126600.51"/>
    <x v="2875"/>
    <n v="100"/>
    <n v="70.97"/>
  </r>
  <r>
    <s v="M1076"/>
    <x v="2"/>
    <x v="2"/>
    <n v="4"/>
    <n v="313875"/>
    <n v="209396"/>
    <n v="66.709999999999994"/>
    <d v="2014-09-26T00:00:00"/>
    <x v="3"/>
    <x v="5"/>
    <x v="5"/>
    <s v="Mobile"/>
    <x v="2"/>
    <x v="2869"/>
    <n v="67234.27"/>
    <n v="142161.73000000001"/>
    <x v="2876"/>
    <n v="56"/>
    <n v="89.15"/>
  </r>
  <r>
    <s v="M1077"/>
    <x v="1"/>
    <x v="1"/>
    <n v="5"/>
    <n v="490514"/>
    <n v="462531"/>
    <n v="94.3"/>
    <d v="2013-09-06T00:00:00"/>
    <x v="0"/>
    <x v="5"/>
    <x v="5"/>
    <s v="Headphones"/>
    <x v="2"/>
    <x v="2870"/>
    <n v="148470.12"/>
    <n v="314060.88"/>
    <x v="2877"/>
    <n v="37"/>
    <n v="77.08"/>
  </r>
  <r>
    <s v="M1078"/>
    <x v="0"/>
    <x v="0"/>
    <n v="4"/>
    <n v="400919"/>
    <n v="311219"/>
    <n v="77.63"/>
    <d v="2014-02-12T00:00:00"/>
    <x v="3"/>
    <x v="11"/>
    <x v="2"/>
    <s v="Pen"/>
    <x v="3"/>
    <x v="2871"/>
    <n v="119013.52"/>
    <n v="192205.48"/>
    <x v="2878"/>
    <n v="31"/>
    <n v="84.42"/>
  </r>
  <r>
    <s v="M1079"/>
    <x v="0"/>
    <x v="0"/>
    <n v="15"/>
    <n v="208622"/>
    <n v="107710"/>
    <n v="51.63"/>
    <d v="2014-02-12T00:00:00"/>
    <x v="3"/>
    <x v="11"/>
    <x v="2"/>
    <s v="Rice"/>
    <x v="4"/>
    <x v="2872"/>
    <n v="40089.07"/>
    <n v="67620.929999999993"/>
    <x v="2879"/>
    <n v="34"/>
    <n v="87.84"/>
  </r>
  <r>
    <s v="M1080"/>
    <x v="2"/>
    <x v="2"/>
    <n v="4"/>
    <n v="303957"/>
    <n v="210122"/>
    <n v="69.13"/>
    <d v="2011-06-30T00:00:00"/>
    <x v="2"/>
    <x v="1"/>
    <x v="1"/>
    <s v="Dress"/>
    <x v="0"/>
    <x v="1589"/>
    <n v="47009.13"/>
    <n v="163112.87"/>
    <x v="2880"/>
    <n v="40"/>
    <n v="62.69"/>
  </r>
  <r>
    <s v="M1081"/>
    <x v="3"/>
    <x v="3"/>
    <n v="7"/>
    <n v="403245"/>
    <n v="220827"/>
    <n v="54.76"/>
    <d v="2013-06-08T00:00:00"/>
    <x v="0"/>
    <x v="1"/>
    <x v="0"/>
    <s v="Tablet"/>
    <x v="2"/>
    <x v="2873"/>
    <n v="64752.19"/>
    <n v="156074.81"/>
    <x v="2881"/>
    <n v="41"/>
    <n v="76.67"/>
  </r>
  <r>
    <s v="M1082"/>
    <x v="2"/>
    <x v="2"/>
    <n v="12"/>
    <n v="287305"/>
    <n v="340190"/>
    <n v="118.41"/>
    <d v="2011-12-20T00:00:00"/>
    <x v="2"/>
    <x v="4"/>
    <x v="3"/>
    <s v="Sofa"/>
    <x v="1"/>
    <x v="2874"/>
    <n v="117444.96"/>
    <n v="222745.04"/>
    <x v="2882"/>
    <n v="38"/>
    <n v="71.959999999999994"/>
  </r>
  <r>
    <s v="M1083"/>
    <x v="1"/>
    <x v="1"/>
    <n v="6"/>
    <n v="456559"/>
    <n v="541646"/>
    <n v="118.64"/>
    <d v="2012-12-15T00:00:00"/>
    <x v="1"/>
    <x v="4"/>
    <x v="0"/>
    <s v="Pen"/>
    <x v="3"/>
    <x v="2875"/>
    <n v="245937.3"/>
    <n v="295708.7"/>
    <x v="2883"/>
    <n v="37"/>
    <n v="81.13"/>
  </r>
  <r>
    <s v="M1084"/>
    <x v="2"/>
    <x v="2"/>
    <n v="5"/>
    <n v="268902"/>
    <n v="224110"/>
    <n v="83.34"/>
    <d v="2012-12-15T00:00:00"/>
    <x v="1"/>
    <x v="4"/>
    <x v="0"/>
    <s v="Headphones"/>
    <x v="2"/>
    <x v="2876"/>
    <n v="57682.2"/>
    <n v="166427.79999999999"/>
    <x v="2884"/>
    <n v="86"/>
    <n v="84.52"/>
  </r>
  <r>
    <s v="M1085"/>
    <x v="2"/>
    <x v="2"/>
    <n v="8"/>
    <n v="392369"/>
    <n v="231190"/>
    <n v="58.92"/>
    <d v="2012-12-15T00:00:00"/>
    <x v="1"/>
    <x v="4"/>
    <x v="0"/>
    <s v="Cabinet"/>
    <x v="1"/>
    <x v="2877"/>
    <n v="55417.65"/>
    <n v="175772.35"/>
    <x v="2885"/>
    <n v="23"/>
    <n v="88.66"/>
  </r>
  <r>
    <s v="M1086"/>
    <x v="2"/>
    <x v="2"/>
    <n v="14"/>
    <n v="198497"/>
    <n v="205630"/>
    <n v="103.59"/>
    <d v="2012-12-15T00:00:00"/>
    <x v="1"/>
    <x v="4"/>
    <x v="0"/>
    <s v="Laptop"/>
    <x v="2"/>
    <x v="2878"/>
    <n v="59866.29"/>
    <n v="145763.71"/>
    <x v="2886"/>
    <n v="83"/>
    <n v="80.94"/>
  </r>
  <r>
    <s v="M1087"/>
    <x v="3"/>
    <x v="3"/>
    <n v="7"/>
    <n v="151206"/>
    <n v="102854"/>
    <n v="68.02"/>
    <d v="2014-07-21T00:00:00"/>
    <x v="3"/>
    <x v="7"/>
    <x v="4"/>
    <s v="Marker"/>
    <x v="3"/>
    <x v="2879"/>
    <n v="41604.269999999997"/>
    <n v="61249.73"/>
    <x v="2887"/>
    <n v="59"/>
    <n v="67.62"/>
  </r>
  <r>
    <s v="M1088"/>
    <x v="0"/>
    <x v="0"/>
    <n v="12"/>
    <n v="227067"/>
    <n v="115807"/>
    <n v="51"/>
    <d v="2011-08-03T00:00:00"/>
    <x v="2"/>
    <x v="9"/>
    <x v="2"/>
    <s v="Sugar"/>
    <x v="4"/>
    <x v="2880"/>
    <n v="39791.870000000003"/>
    <n v="76015.13"/>
    <x v="2888"/>
    <n v="89"/>
    <n v="61.61"/>
  </r>
  <r>
    <s v="M1089"/>
    <x v="1"/>
    <x v="1"/>
    <n v="14"/>
    <n v="446869"/>
    <n v="383789"/>
    <n v="85.88"/>
    <d v="2012-08-24T00:00:00"/>
    <x v="1"/>
    <x v="9"/>
    <x v="5"/>
    <s v="Cabinet"/>
    <x v="1"/>
    <x v="2881"/>
    <n v="176280.66"/>
    <n v="207508.34"/>
    <x v="2889"/>
    <n v="14"/>
    <n v="79.680000000000007"/>
  </r>
  <r>
    <s v="M1090"/>
    <x v="2"/>
    <x v="2"/>
    <n v="14"/>
    <n v="156419"/>
    <n v="138620"/>
    <n v="88.62"/>
    <d v="2012-08-24T00:00:00"/>
    <x v="1"/>
    <x v="9"/>
    <x v="5"/>
    <s v="Wheat"/>
    <x v="4"/>
    <x v="2882"/>
    <n v="55643.92"/>
    <n v="82976.08"/>
    <x v="2890"/>
    <n v="21"/>
    <n v="74.650000000000006"/>
  </r>
  <r>
    <s v="M1091"/>
    <x v="0"/>
    <x v="0"/>
    <n v="4"/>
    <n v="208105"/>
    <n v="160620"/>
    <n v="77.180000000000007"/>
    <d v="2013-03-27T00:00:00"/>
    <x v="0"/>
    <x v="10"/>
    <x v="2"/>
    <s v="Stapler"/>
    <x v="3"/>
    <x v="2883"/>
    <n v="71053.009999999995"/>
    <n v="89566.99"/>
    <x v="2891"/>
    <n v="13"/>
    <n v="76.739999999999995"/>
  </r>
  <r>
    <s v="M1092"/>
    <x v="2"/>
    <x v="2"/>
    <n v="4"/>
    <n v="351040"/>
    <n v="347712"/>
    <n v="99.05"/>
    <d v="2013-03-27T00:00:00"/>
    <x v="0"/>
    <x v="10"/>
    <x v="2"/>
    <s v="Jacket"/>
    <x v="0"/>
    <x v="2884"/>
    <n v="72189.78"/>
    <n v="275522.21999999997"/>
    <x v="2892"/>
    <n v="33"/>
    <n v="70.7"/>
  </r>
  <r>
    <s v="M1093"/>
    <x v="2"/>
    <x v="2"/>
    <n v="13"/>
    <n v="189514"/>
    <n v="165633"/>
    <n v="87.4"/>
    <d v="2011-09-12T00:00:00"/>
    <x v="2"/>
    <x v="5"/>
    <x v="4"/>
    <s v="Mobile"/>
    <x v="2"/>
    <x v="2885"/>
    <n v="42530"/>
    <n v="123103"/>
    <x v="2893"/>
    <n v="96"/>
    <n v="91.93"/>
  </r>
  <r>
    <s v="M1094"/>
    <x v="2"/>
    <x v="2"/>
    <n v="14"/>
    <n v="223044"/>
    <n v="225260"/>
    <n v="100.99"/>
    <d v="2011-09-21T00:00:00"/>
    <x v="2"/>
    <x v="5"/>
    <x v="2"/>
    <s v="Sofa"/>
    <x v="1"/>
    <x v="2886"/>
    <n v="51689.01"/>
    <n v="173570.99"/>
    <x v="2894"/>
    <n v="79"/>
    <n v="63.5"/>
  </r>
  <r>
    <s v="M1095"/>
    <x v="3"/>
    <x v="3"/>
    <n v="7"/>
    <n v="240747"/>
    <n v="164464"/>
    <n v="68.31"/>
    <d v="2011-09-21T00:00:00"/>
    <x v="2"/>
    <x v="5"/>
    <x v="2"/>
    <s v="Sofa"/>
    <x v="1"/>
    <x v="2887"/>
    <n v="74569.56"/>
    <n v="89894.44"/>
    <x v="2895"/>
    <n v="13"/>
    <n v="65.510000000000005"/>
  </r>
  <r>
    <s v="M1096"/>
    <x v="3"/>
    <x v="3"/>
    <n v="6"/>
    <n v="495280"/>
    <n v="440502"/>
    <n v="88.94"/>
    <d v="2011-09-21T00:00:00"/>
    <x v="2"/>
    <x v="5"/>
    <x v="2"/>
    <s v="Tablet"/>
    <x v="2"/>
    <x v="2888"/>
    <n v="162208.04"/>
    <n v="278293.96000000002"/>
    <x v="2896"/>
    <n v="21"/>
    <n v="64.13"/>
  </r>
  <r>
    <s v="M1097"/>
    <x v="1"/>
    <x v="1"/>
    <n v="13"/>
    <n v="134144"/>
    <n v="111159"/>
    <n v="82.87"/>
    <d v="2011-09-21T00:00:00"/>
    <x v="2"/>
    <x v="5"/>
    <x v="2"/>
    <s v="Oil"/>
    <x v="4"/>
    <x v="2889"/>
    <n v="55310.57"/>
    <n v="55848.43"/>
    <x v="2897"/>
    <n v="46"/>
    <n v="63.61"/>
  </r>
  <r>
    <s v="M1098"/>
    <x v="1"/>
    <x v="1"/>
    <n v="8"/>
    <n v="200875"/>
    <n v="117464"/>
    <n v="58.48"/>
    <d v="2011-09-21T00:00:00"/>
    <x v="2"/>
    <x v="5"/>
    <x v="2"/>
    <s v="Dress"/>
    <x v="0"/>
    <x v="2890"/>
    <n v="57360.09"/>
    <n v="60103.91"/>
    <x v="2898"/>
    <n v="91"/>
    <n v="64.7"/>
  </r>
  <r>
    <s v="M1099"/>
    <x v="3"/>
    <x v="3"/>
    <n v="4"/>
    <n v="458810"/>
    <n v="258661"/>
    <n v="56.38"/>
    <d v="2011-09-21T00:00:00"/>
    <x v="2"/>
    <x v="5"/>
    <x v="2"/>
    <s v="Notebook"/>
    <x v="3"/>
    <x v="2891"/>
    <n v="99412.98"/>
    <n v="159248.01999999999"/>
    <x v="2899"/>
    <n v="19"/>
    <n v="60.95"/>
  </r>
  <r>
    <s v="M1100"/>
    <x v="2"/>
    <x v="2"/>
    <n v="8"/>
    <n v="300975"/>
    <n v="234248"/>
    <n v="77.83"/>
    <d v="2013-10-30T00:00:00"/>
    <x v="0"/>
    <x v="2"/>
    <x v="2"/>
    <s v="Marker"/>
    <x v="3"/>
    <x v="2892"/>
    <n v="104387.57"/>
    <n v="129860.43"/>
    <x v="2900"/>
    <n v="32"/>
    <n v="61.23"/>
  </r>
  <r>
    <s v="M1101"/>
    <x v="2"/>
    <x v="2"/>
    <n v="6"/>
    <n v="351807"/>
    <n v="276102"/>
    <n v="78.48"/>
    <d v="2013-05-29T00:00:00"/>
    <x v="0"/>
    <x v="8"/>
    <x v="2"/>
    <s v="Sugar"/>
    <x v="4"/>
    <x v="2893"/>
    <n v="89753.64"/>
    <n v="186348.36"/>
    <x v="2901"/>
    <n v="64"/>
    <n v="81"/>
  </r>
  <r>
    <s v="M1102"/>
    <x v="2"/>
    <x v="2"/>
    <n v="12"/>
    <n v="281914"/>
    <n v="202227"/>
    <n v="71.73"/>
    <d v="2013-05-29T00:00:00"/>
    <x v="0"/>
    <x v="8"/>
    <x v="2"/>
    <s v="Dress"/>
    <x v="0"/>
    <x v="2894"/>
    <n v="95454.95"/>
    <n v="106772.05"/>
    <x v="2902"/>
    <n v="18"/>
    <n v="81.88"/>
  </r>
  <r>
    <s v="M1103"/>
    <x v="2"/>
    <x v="2"/>
    <n v="12"/>
    <n v="454841"/>
    <n v="235935"/>
    <n v="51.87"/>
    <d v="2014-12-22T00:00:00"/>
    <x v="3"/>
    <x v="4"/>
    <x v="4"/>
    <s v="Notebook"/>
    <x v="3"/>
    <x v="2895"/>
    <n v="62515.11"/>
    <n v="173419.89"/>
    <x v="2903"/>
    <n v="45"/>
    <n v="82.88"/>
  </r>
  <r>
    <s v="M1104"/>
    <x v="2"/>
    <x v="2"/>
    <n v="7"/>
    <n v="101153"/>
    <n v="100192"/>
    <n v="99.05"/>
    <d v="2013-03-22T00:00:00"/>
    <x v="0"/>
    <x v="10"/>
    <x v="5"/>
    <s v="Wheat"/>
    <x v="4"/>
    <x v="2896"/>
    <n v="34694.870000000003"/>
    <n v="65497.13"/>
    <x v="2904"/>
    <n v="62"/>
    <n v="66.7"/>
  </r>
  <r>
    <s v="M1105"/>
    <x v="3"/>
    <x v="3"/>
    <n v="13"/>
    <n v="371262"/>
    <n v="326873"/>
    <n v="88.04"/>
    <d v="2013-03-22T00:00:00"/>
    <x v="0"/>
    <x v="10"/>
    <x v="5"/>
    <s v="Notebook"/>
    <x v="3"/>
    <x v="2897"/>
    <n v="70054.899999999994"/>
    <n v="256818.1"/>
    <x v="2905"/>
    <n v="70"/>
    <n v="72.98"/>
  </r>
  <r>
    <s v="M1106"/>
    <x v="1"/>
    <x v="1"/>
    <n v="9"/>
    <n v="421018"/>
    <n v="343888"/>
    <n v="81.680000000000007"/>
    <d v="2014-11-12T00:00:00"/>
    <x v="3"/>
    <x v="0"/>
    <x v="2"/>
    <s v="Headphones"/>
    <x v="2"/>
    <x v="2898"/>
    <n v="91882.12"/>
    <n v="252005.88"/>
    <x v="2906"/>
    <n v="46"/>
    <n v="66.150000000000006"/>
  </r>
  <r>
    <s v="M1107"/>
    <x v="2"/>
    <x v="2"/>
    <n v="14"/>
    <n v="394660"/>
    <n v="289916"/>
    <n v="73.459999999999994"/>
    <d v="2014-09-24T00:00:00"/>
    <x v="3"/>
    <x v="5"/>
    <x v="2"/>
    <s v="Wheat"/>
    <x v="4"/>
    <x v="2899"/>
    <n v="96731.77"/>
    <n v="193184.23"/>
    <x v="2907"/>
    <n v="67"/>
    <n v="69.41"/>
  </r>
  <r>
    <s v="M1108"/>
    <x v="3"/>
    <x v="3"/>
    <n v="3"/>
    <n v="402838"/>
    <n v="383554"/>
    <n v="95.21"/>
    <d v="2014-09-24T00:00:00"/>
    <x v="3"/>
    <x v="5"/>
    <x v="2"/>
    <s v="Jacket"/>
    <x v="0"/>
    <x v="2900"/>
    <n v="121727.16"/>
    <n v="261826.84"/>
    <x v="2908"/>
    <n v="71"/>
    <n v="89.52"/>
  </r>
  <r>
    <s v="M1109"/>
    <x v="0"/>
    <x v="0"/>
    <n v="6"/>
    <n v="398486"/>
    <n v="423072"/>
    <n v="106.17"/>
    <d v="2014-09-11T00:00:00"/>
    <x v="3"/>
    <x v="5"/>
    <x v="1"/>
    <s v="Stapler"/>
    <x v="3"/>
    <x v="2901"/>
    <n v="175569.05"/>
    <n v="247502.95"/>
    <x v="2909"/>
    <n v="86"/>
    <n v="63.36"/>
  </r>
  <r>
    <s v="M1110"/>
    <x v="1"/>
    <x v="1"/>
    <n v="9"/>
    <n v="272038"/>
    <n v="147763"/>
    <n v="54.32"/>
    <d v="2014-12-06T00:00:00"/>
    <x v="3"/>
    <x v="4"/>
    <x v="0"/>
    <s v="Cabinet"/>
    <x v="1"/>
    <x v="2902"/>
    <n v="68358.080000000002"/>
    <n v="79404.92"/>
    <x v="2910"/>
    <n v="35"/>
    <n v="60.16"/>
  </r>
  <r>
    <s v="M1111"/>
    <x v="3"/>
    <x v="3"/>
    <n v="7"/>
    <n v="171499"/>
    <n v="157901"/>
    <n v="92.07"/>
    <d v="2014-12-06T00:00:00"/>
    <x v="3"/>
    <x v="4"/>
    <x v="0"/>
    <s v="Stapler"/>
    <x v="3"/>
    <x v="2903"/>
    <n v="68895.37"/>
    <n v="89005.63"/>
    <x v="2911"/>
    <n v="46"/>
    <n v="85.89"/>
  </r>
  <r>
    <s v="M1112"/>
    <x v="1"/>
    <x v="1"/>
    <n v="13"/>
    <n v="297809"/>
    <n v="284260"/>
    <n v="95.45"/>
    <d v="2014-12-06T00:00:00"/>
    <x v="3"/>
    <x v="4"/>
    <x v="0"/>
    <s v="Sugar"/>
    <x v="4"/>
    <x v="2904"/>
    <n v="103757.13"/>
    <n v="180502.87"/>
    <x v="2912"/>
    <n v="84"/>
    <n v="69.040000000000006"/>
  </r>
  <r>
    <s v="M1113"/>
    <x v="0"/>
    <x v="0"/>
    <n v="9"/>
    <n v="467419"/>
    <n v="289541"/>
    <n v="61.94"/>
    <d v="2014-11-10T00:00:00"/>
    <x v="3"/>
    <x v="0"/>
    <x v="4"/>
    <s v="Rice"/>
    <x v="4"/>
    <x v="2905"/>
    <n v="69010.710000000006"/>
    <n v="220530.29"/>
    <x v="2913"/>
    <n v="65"/>
    <n v="80.45"/>
  </r>
  <r>
    <s v="M1114"/>
    <x v="0"/>
    <x v="0"/>
    <n v="7"/>
    <n v="425701"/>
    <n v="443701"/>
    <n v="104.23"/>
    <d v="2014-11-10T00:00:00"/>
    <x v="3"/>
    <x v="0"/>
    <x v="4"/>
    <s v="Laptop"/>
    <x v="2"/>
    <x v="2906"/>
    <n v="218347.45"/>
    <n v="225353.55"/>
    <x v="2914"/>
    <n v="77"/>
    <n v="69.12"/>
  </r>
  <r>
    <s v="M1115"/>
    <x v="1"/>
    <x v="1"/>
    <n v="4"/>
    <n v="276539"/>
    <n v="241078"/>
    <n v="87.18"/>
    <d v="2014-11-10T00:00:00"/>
    <x v="3"/>
    <x v="0"/>
    <x v="4"/>
    <s v="Oil"/>
    <x v="4"/>
    <x v="2907"/>
    <n v="90247.69"/>
    <n v="150830.31"/>
    <x v="2915"/>
    <n v="10"/>
    <n v="82.84"/>
  </r>
  <r>
    <s v="M1116"/>
    <x v="0"/>
    <x v="0"/>
    <n v="11"/>
    <n v="481666"/>
    <n v="505694"/>
    <n v="104.99"/>
    <d v="2014-11-10T00:00:00"/>
    <x v="3"/>
    <x v="0"/>
    <x v="4"/>
    <s v="Rice"/>
    <x v="4"/>
    <x v="2908"/>
    <n v="148741.04"/>
    <n v="356952.96"/>
    <x v="2916"/>
    <n v="94"/>
    <n v="70.239999999999995"/>
  </r>
  <r>
    <s v="M1117"/>
    <x v="2"/>
    <x v="2"/>
    <n v="6"/>
    <n v="248943"/>
    <n v="178862"/>
    <n v="71.849999999999994"/>
    <d v="2011-11-07T00:00:00"/>
    <x v="2"/>
    <x v="0"/>
    <x v="4"/>
    <s v="Cabinet"/>
    <x v="1"/>
    <x v="2909"/>
    <n v="58551.35"/>
    <n v="120310.65"/>
    <x v="2917"/>
    <n v="45"/>
    <n v="71.349999999999994"/>
  </r>
  <r>
    <s v="M1118"/>
    <x v="0"/>
    <x v="0"/>
    <n v="13"/>
    <n v="275701"/>
    <n v="245056"/>
    <n v="88.88"/>
    <d v="2011-11-07T00:00:00"/>
    <x v="2"/>
    <x v="0"/>
    <x v="4"/>
    <s v="Wheat"/>
    <x v="4"/>
    <x v="2910"/>
    <n v="86911.13"/>
    <n v="158144.87"/>
    <x v="2918"/>
    <n v="27"/>
    <n v="88.87"/>
  </r>
  <r>
    <s v="M1119"/>
    <x v="3"/>
    <x v="3"/>
    <n v="5"/>
    <n v="394120"/>
    <n v="424933"/>
    <n v="107.82"/>
    <d v="2014-03-13T00:00:00"/>
    <x v="3"/>
    <x v="10"/>
    <x v="1"/>
    <s v="Headphones"/>
    <x v="2"/>
    <x v="2911"/>
    <n v="106474.77"/>
    <n v="318458.23"/>
    <x v="2919"/>
    <n v="31"/>
    <n v="91.48"/>
  </r>
  <r>
    <s v="M1120"/>
    <x v="1"/>
    <x v="1"/>
    <n v="4"/>
    <n v="257633"/>
    <n v="137543"/>
    <n v="53.39"/>
    <d v="2014-10-21T00:00:00"/>
    <x v="3"/>
    <x v="2"/>
    <x v="3"/>
    <s v="Jacket"/>
    <x v="0"/>
    <x v="2912"/>
    <n v="66473.279999999999"/>
    <n v="71069.72"/>
    <x v="2920"/>
    <n v="40"/>
    <n v="78.86"/>
  </r>
  <r>
    <s v="M1121"/>
    <x v="1"/>
    <x v="1"/>
    <n v="9"/>
    <n v="490368"/>
    <n v="335586"/>
    <n v="68.44"/>
    <d v="2014-10-21T00:00:00"/>
    <x v="3"/>
    <x v="2"/>
    <x v="3"/>
    <s v="Oil"/>
    <x v="4"/>
    <x v="2913"/>
    <n v="116029.3"/>
    <n v="219556.7"/>
    <x v="2921"/>
    <n v="90"/>
    <n v="74.39"/>
  </r>
  <r>
    <s v="M1122"/>
    <x v="2"/>
    <x v="2"/>
    <n v="11"/>
    <n v="439122"/>
    <n v="370305"/>
    <n v="84.33"/>
    <d v="2012-12-27T00:00:00"/>
    <x v="1"/>
    <x v="4"/>
    <x v="1"/>
    <s v="Notebook"/>
    <x v="3"/>
    <x v="2914"/>
    <n v="100862.83"/>
    <n v="269442.17"/>
    <x v="2922"/>
    <n v="81"/>
    <n v="90.39"/>
  </r>
  <r>
    <s v="M1123"/>
    <x v="1"/>
    <x v="1"/>
    <n v="6"/>
    <n v="269385"/>
    <n v="268948"/>
    <n v="99.84"/>
    <d v="2014-10-03T00:00:00"/>
    <x v="3"/>
    <x v="2"/>
    <x v="5"/>
    <s v="Table"/>
    <x v="1"/>
    <x v="2915"/>
    <n v="132945.41"/>
    <n v="136002.59"/>
    <x v="2923"/>
    <n v="12"/>
    <n v="86.94"/>
  </r>
  <r>
    <s v="M1124"/>
    <x v="2"/>
    <x v="2"/>
    <n v="10"/>
    <n v="387976"/>
    <n v="391839"/>
    <n v="101"/>
    <d v="2014-06-05T00:00:00"/>
    <x v="3"/>
    <x v="1"/>
    <x v="1"/>
    <s v="Marker"/>
    <x v="3"/>
    <x v="2916"/>
    <n v="186038.2"/>
    <n v="205800.8"/>
    <x v="2924"/>
    <n v="93"/>
    <n v="67.290000000000006"/>
  </r>
  <r>
    <s v="M1125"/>
    <x v="3"/>
    <x v="3"/>
    <n v="13"/>
    <n v="364091"/>
    <n v="407398"/>
    <n v="111.89"/>
    <d v="2011-09-01T00:00:00"/>
    <x v="2"/>
    <x v="5"/>
    <x v="1"/>
    <s v="Table"/>
    <x v="1"/>
    <x v="2917"/>
    <n v="92900.85"/>
    <n v="314497.15000000002"/>
    <x v="2925"/>
    <n v="72"/>
    <n v="76.09"/>
  </r>
  <r>
    <s v="M1126"/>
    <x v="1"/>
    <x v="1"/>
    <n v="15"/>
    <n v="348957"/>
    <n v="187263"/>
    <n v="53.66"/>
    <d v="2011-09-01T00:00:00"/>
    <x v="2"/>
    <x v="5"/>
    <x v="1"/>
    <s v="Dress"/>
    <x v="0"/>
    <x v="2918"/>
    <n v="75230.22"/>
    <n v="112032.78"/>
    <x v="2926"/>
    <n v="34"/>
    <n v="86.16"/>
  </r>
  <r>
    <s v="M1127"/>
    <x v="2"/>
    <x v="2"/>
    <n v="7"/>
    <n v="259406"/>
    <n v="307961"/>
    <n v="118.72"/>
    <d v="2013-08-09T00:00:00"/>
    <x v="0"/>
    <x v="9"/>
    <x v="5"/>
    <s v="Table"/>
    <x v="1"/>
    <x v="2919"/>
    <n v="95880.45"/>
    <n v="212080.55"/>
    <x v="2927"/>
    <n v="75"/>
    <n v="87.33"/>
  </r>
  <r>
    <s v="M1128"/>
    <x v="1"/>
    <x v="1"/>
    <n v="14"/>
    <n v="487317"/>
    <n v="371901"/>
    <n v="76.319999999999993"/>
    <d v="2014-07-23T00:00:00"/>
    <x v="3"/>
    <x v="7"/>
    <x v="2"/>
    <s v="Shirt"/>
    <x v="0"/>
    <x v="2920"/>
    <n v="126013.04"/>
    <n v="245887.96"/>
    <x v="2928"/>
    <n v="29"/>
    <n v="66.87"/>
  </r>
  <r>
    <s v="M1129"/>
    <x v="3"/>
    <x v="3"/>
    <n v="10"/>
    <n v="456320"/>
    <n v="449241"/>
    <n v="98.45"/>
    <d v="2012-07-10T00:00:00"/>
    <x v="1"/>
    <x v="7"/>
    <x v="3"/>
    <s v="Headphones"/>
    <x v="2"/>
    <x v="2921"/>
    <n v="128384.4"/>
    <n v="320856.59999999998"/>
    <x v="2929"/>
    <n v="16"/>
    <n v="75.7"/>
  </r>
  <r>
    <s v="M1130"/>
    <x v="2"/>
    <x v="2"/>
    <n v="4"/>
    <n v="334094"/>
    <n v="246071"/>
    <n v="73.650000000000006"/>
    <d v="2011-12-01T00:00:00"/>
    <x v="2"/>
    <x v="4"/>
    <x v="1"/>
    <s v="Sofa"/>
    <x v="1"/>
    <x v="2922"/>
    <n v="89005.06"/>
    <n v="157065.94"/>
    <x v="2930"/>
    <n v="32"/>
    <n v="83.63"/>
  </r>
  <r>
    <s v="M1131"/>
    <x v="2"/>
    <x v="2"/>
    <n v="9"/>
    <n v="228452"/>
    <n v="217094"/>
    <n v="95.03"/>
    <d v="2014-12-19T00:00:00"/>
    <x v="3"/>
    <x v="4"/>
    <x v="5"/>
    <s v="Oil"/>
    <x v="4"/>
    <x v="2923"/>
    <n v="63177.37"/>
    <n v="153916.63"/>
    <x v="2931"/>
    <n v="80"/>
    <n v="92.02"/>
  </r>
  <r>
    <s v="M1132"/>
    <x v="1"/>
    <x v="1"/>
    <n v="10"/>
    <n v="238918"/>
    <n v="249428"/>
    <n v="104.4"/>
    <d v="2011-05-18T00:00:00"/>
    <x v="2"/>
    <x v="8"/>
    <x v="2"/>
    <s v="Sofa"/>
    <x v="1"/>
    <x v="2924"/>
    <n v="73521.02"/>
    <n v="175906.98"/>
    <x v="2932"/>
    <n v="46"/>
    <n v="89.38"/>
  </r>
  <r>
    <s v="M1133"/>
    <x v="3"/>
    <x v="3"/>
    <n v="5"/>
    <n v="407984"/>
    <n v="389664"/>
    <n v="95.51"/>
    <d v="2011-05-18T00:00:00"/>
    <x v="2"/>
    <x v="8"/>
    <x v="2"/>
    <s v="Dress"/>
    <x v="0"/>
    <x v="2925"/>
    <n v="107168.75"/>
    <n v="282495.25"/>
    <x v="2933"/>
    <n v="13"/>
    <n v="93.68"/>
  </r>
  <r>
    <s v="M1134"/>
    <x v="2"/>
    <x v="2"/>
    <n v="10"/>
    <n v="304101"/>
    <n v="274138"/>
    <n v="90.15"/>
    <d v="2011-11-10T00:00:00"/>
    <x v="2"/>
    <x v="0"/>
    <x v="1"/>
    <s v="Sugar"/>
    <x v="4"/>
    <x v="2926"/>
    <n v="113926.88"/>
    <n v="160211.12"/>
    <x v="2934"/>
    <n v="29"/>
    <n v="60.79"/>
  </r>
  <r>
    <s v="M1135"/>
    <x v="1"/>
    <x v="1"/>
    <n v="9"/>
    <n v="344971"/>
    <n v="265465"/>
    <n v="76.95"/>
    <d v="2011-11-10T00:00:00"/>
    <x v="2"/>
    <x v="0"/>
    <x v="1"/>
    <s v="Tablet"/>
    <x v="2"/>
    <x v="2927"/>
    <n v="85205.81"/>
    <n v="180259.19"/>
    <x v="2935"/>
    <n v="48"/>
    <n v="63.09"/>
  </r>
  <r>
    <s v="M1136"/>
    <x v="3"/>
    <x v="3"/>
    <n v="15"/>
    <n v="347036"/>
    <n v="374459"/>
    <n v="107.9"/>
    <d v="2011-11-10T00:00:00"/>
    <x v="2"/>
    <x v="0"/>
    <x v="1"/>
    <s v="Trousers"/>
    <x v="0"/>
    <x v="2928"/>
    <n v="180557.21"/>
    <n v="193901.79"/>
    <x v="2936"/>
    <n v="14"/>
    <n v="82.52"/>
  </r>
  <r>
    <s v="M1137"/>
    <x v="0"/>
    <x v="0"/>
    <n v="12"/>
    <n v="245627"/>
    <n v="131594"/>
    <n v="53.57"/>
    <d v="2011-11-10T00:00:00"/>
    <x v="2"/>
    <x v="0"/>
    <x v="1"/>
    <s v="Oil"/>
    <x v="4"/>
    <x v="2929"/>
    <n v="50067.78"/>
    <n v="81526.22"/>
    <x v="2937"/>
    <n v="29"/>
    <n v="68.48"/>
  </r>
  <r>
    <s v="M1138"/>
    <x v="3"/>
    <x v="3"/>
    <n v="14"/>
    <n v="238093"/>
    <n v="209067"/>
    <n v="87.81"/>
    <d v="2011-11-10T00:00:00"/>
    <x v="2"/>
    <x v="0"/>
    <x v="1"/>
    <s v="Jacket"/>
    <x v="0"/>
    <x v="2930"/>
    <n v="63471.02"/>
    <n v="145595.98000000001"/>
    <x v="2938"/>
    <n v="41"/>
    <n v="71.97"/>
  </r>
  <r>
    <s v="M1139"/>
    <x v="2"/>
    <x v="2"/>
    <n v="6"/>
    <n v="454855"/>
    <n v="295654"/>
    <n v="65"/>
    <d v="2011-11-10T00:00:00"/>
    <x v="2"/>
    <x v="0"/>
    <x v="1"/>
    <s v="Sugar"/>
    <x v="4"/>
    <x v="2931"/>
    <n v="60562.95"/>
    <n v="235091.05"/>
    <x v="2939"/>
    <n v="95"/>
    <n v="86.69"/>
  </r>
  <r>
    <s v="M1140"/>
    <x v="0"/>
    <x v="0"/>
    <n v="7"/>
    <n v="344535"/>
    <n v="179843"/>
    <n v="52.2"/>
    <d v="2013-01-09T00:00:00"/>
    <x v="0"/>
    <x v="6"/>
    <x v="2"/>
    <s v="Pen"/>
    <x v="3"/>
    <x v="2932"/>
    <n v="86137.27"/>
    <n v="93705.73"/>
    <x v="2940"/>
    <n v="49"/>
    <n v="80.47"/>
  </r>
  <r>
    <s v="M1141"/>
    <x v="3"/>
    <x v="3"/>
    <n v="9"/>
    <n v="140787"/>
    <n v="80703"/>
    <n v="57.32"/>
    <d v="2013-01-09T00:00:00"/>
    <x v="0"/>
    <x v="6"/>
    <x v="2"/>
    <s v="Stapler"/>
    <x v="3"/>
    <x v="2933"/>
    <n v="20170.55"/>
    <n v="60532.45"/>
    <x v="2941"/>
    <n v="21"/>
    <n v="79.17"/>
  </r>
  <r>
    <s v="M1142"/>
    <x v="3"/>
    <x v="3"/>
    <n v="11"/>
    <n v="212741"/>
    <n v="223763"/>
    <n v="105.18"/>
    <d v="2014-09-23T00:00:00"/>
    <x v="3"/>
    <x v="5"/>
    <x v="3"/>
    <s v="Cabinet"/>
    <x v="1"/>
    <x v="2934"/>
    <n v="83258.73"/>
    <n v="140504.26999999999"/>
    <x v="2942"/>
    <n v="49"/>
    <n v="76.459999999999994"/>
  </r>
  <r>
    <s v="M1143"/>
    <x v="1"/>
    <x v="1"/>
    <n v="4"/>
    <n v="367767"/>
    <n v="352398"/>
    <n v="95.82"/>
    <d v="2014-09-23T00:00:00"/>
    <x v="3"/>
    <x v="5"/>
    <x v="3"/>
    <s v="Sugar"/>
    <x v="4"/>
    <x v="2935"/>
    <n v="105480.17"/>
    <n v="246917.83"/>
    <x v="2943"/>
    <n v="69"/>
    <n v="85.66"/>
  </r>
  <r>
    <s v="M1144"/>
    <x v="1"/>
    <x v="1"/>
    <n v="9"/>
    <n v="451909"/>
    <n v="426965"/>
    <n v="94.48"/>
    <d v="2011-12-23T00:00:00"/>
    <x v="2"/>
    <x v="4"/>
    <x v="5"/>
    <s v="Notebook"/>
    <x v="3"/>
    <x v="2936"/>
    <n v="122773.39"/>
    <n v="304191.61"/>
    <x v="2944"/>
    <n v="57"/>
    <n v="84.92"/>
  </r>
  <r>
    <s v="M1145"/>
    <x v="3"/>
    <x v="3"/>
    <n v="9"/>
    <n v="279879"/>
    <n v="297329"/>
    <n v="106.23"/>
    <d v="2013-05-27T00:00:00"/>
    <x v="0"/>
    <x v="8"/>
    <x v="4"/>
    <s v="Marker"/>
    <x v="3"/>
    <x v="2937"/>
    <n v="147168.10999999999"/>
    <n v="150160.89000000001"/>
    <x v="2945"/>
    <n v="18"/>
    <n v="69.67"/>
  </r>
  <r>
    <s v="M1146"/>
    <x v="2"/>
    <x v="2"/>
    <n v="14"/>
    <n v="221986"/>
    <n v="171694"/>
    <n v="77.34"/>
    <d v="2013-05-27T00:00:00"/>
    <x v="0"/>
    <x v="8"/>
    <x v="4"/>
    <s v="Mobile"/>
    <x v="2"/>
    <x v="2938"/>
    <n v="56268.34"/>
    <n v="115425.66"/>
    <x v="2946"/>
    <n v="64"/>
    <n v="91.79"/>
  </r>
  <r>
    <s v="M1147"/>
    <x v="0"/>
    <x v="0"/>
    <n v="8"/>
    <n v="245877"/>
    <n v="249076"/>
    <n v="101.3"/>
    <d v="2014-07-09T00:00:00"/>
    <x v="3"/>
    <x v="7"/>
    <x v="2"/>
    <s v="Dress"/>
    <x v="0"/>
    <x v="2939"/>
    <n v="111481.3"/>
    <n v="137594.70000000001"/>
    <x v="2947"/>
    <n v="42"/>
    <n v="61.92"/>
  </r>
  <r>
    <s v="M1148"/>
    <x v="0"/>
    <x v="0"/>
    <n v="6"/>
    <n v="146262"/>
    <n v="142852"/>
    <n v="97.67"/>
    <d v="2011-05-13T00:00:00"/>
    <x v="2"/>
    <x v="8"/>
    <x v="5"/>
    <s v="Sugar"/>
    <x v="4"/>
    <x v="1050"/>
    <n v="70044.7"/>
    <n v="72807.3"/>
    <x v="2948"/>
    <n v="67"/>
    <n v="90.37"/>
  </r>
  <r>
    <s v="M1149"/>
    <x v="2"/>
    <x v="2"/>
    <n v="11"/>
    <n v="409739"/>
    <n v="252206"/>
    <n v="61.55"/>
    <d v="2014-11-11T00:00:00"/>
    <x v="3"/>
    <x v="0"/>
    <x v="3"/>
    <s v="Cabinet"/>
    <x v="1"/>
    <x v="2940"/>
    <n v="70625.320000000007"/>
    <n v="181580.68"/>
    <x v="2949"/>
    <n v="31"/>
    <n v="69.14"/>
  </r>
  <r>
    <s v="M1150"/>
    <x v="3"/>
    <x v="3"/>
    <n v="7"/>
    <n v="167214"/>
    <n v="83956"/>
    <n v="50.21"/>
    <d v="2014-11-11T00:00:00"/>
    <x v="3"/>
    <x v="0"/>
    <x v="3"/>
    <s v="Jacket"/>
    <x v="0"/>
    <x v="2941"/>
    <n v="26722.16"/>
    <n v="57233.84"/>
    <x v="2950"/>
    <n v="12"/>
    <n v="92.55"/>
  </r>
  <r>
    <s v="M1151"/>
    <x v="2"/>
    <x v="2"/>
    <n v="14"/>
    <n v="218452"/>
    <n v="241490"/>
    <n v="110.55"/>
    <d v="2012-10-02T00:00:00"/>
    <x v="1"/>
    <x v="2"/>
    <x v="3"/>
    <s v="Wheat"/>
    <x v="4"/>
    <x v="2942"/>
    <n v="60012.480000000003"/>
    <n v="181477.52"/>
    <x v="2951"/>
    <n v="78"/>
    <n v="92.05"/>
  </r>
  <r>
    <s v="M1152"/>
    <x v="1"/>
    <x v="1"/>
    <n v="9"/>
    <n v="262578"/>
    <n v="261548"/>
    <n v="99.61"/>
    <d v="2012-10-02T00:00:00"/>
    <x v="1"/>
    <x v="2"/>
    <x v="3"/>
    <s v="Oil"/>
    <x v="4"/>
    <x v="2943"/>
    <n v="123279.71"/>
    <n v="138268.29"/>
    <x v="2952"/>
    <n v="36"/>
    <n v="92.15"/>
  </r>
  <r>
    <s v="M1153"/>
    <x v="0"/>
    <x v="0"/>
    <n v="11"/>
    <n v="453535"/>
    <n v="325279"/>
    <n v="71.72"/>
    <d v="2012-10-02T00:00:00"/>
    <x v="1"/>
    <x v="2"/>
    <x v="3"/>
    <s v="Mobile"/>
    <x v="2"/>
    <x v="2944"/>
    <n v="127963.96"/>
    <n v="197315.04"/>
    <x v="2953"/>
    <n v="44"/>
    <n v="91.52"/>
  </r>
  <r>
    <s v="M1154"/>
    <x v="1"/>
    <x v="1"/>
    <n v="15"/>
    <n v="266870"/>
    <n v="273554"/>
    <n v="102.5"/>
    <d v="2011-10-02T00:00:00"/>
    <x v="2"/>
    <x v="2"/>
    <x v="6"/>
    <s v="Tablet"/>
    <x v="2"/>
    <x v="2945"/>
    <n v="119540.03"/>
    <n v="154013.97"/>
    <x v="2954"/>
    <n v="77"/>
    <n v="87.15"/>
  </r>
  <r>
    <s v="M1155"/>
    <x v="3"/>
    <x v="3"/>
    <n v="13"/>
    <n v="187968"/>
    <n v="125160"/>
    <n v="66.59"/>
    <d v="2011-10-02T00:00:00"/>
    <x v="2"/>
    <x v="2"/>
    <x v="6"/>
    <s v="Oil"/>
    <x v="4"/>
    <x v="2946"/>
    <n v="49673.73"/>
    <n v="75486.27"/>
    <x v="2955"/>
    <n v="89"/>
    <n v="62.03"/>
  </r>
  <r>
    <s v="M1156"/>
    <x v="3"/>
    <x v="3"/>
    <n v="14"/>
    <n v="455161"/>
    <n v="267413"/>
    <n v="58.75"/>
    <d v="2011-10-02T00:00:00"/>
    <x v="2"/>
    <x v="2"/>
    <x v="6"/>
    <s v="Dress"/>
    <x v="0"/>
    <x v="2947"/>
    <n v="107209.18"/>
    <n v="160203.82"/>
    <x v="2956"/>
    <n v="24"/>
    <n v="73.19"/>
  </r>
  <r>
    <s v="M1157"/>
    <x v="3"/>
    <x v="3"/>
    <n v="15"/>
    <n v="425495"/>
    <n v="305973"/>
    <n v="71.91"/>
    <d v="2011-10-02T00:00:00"/>
    <x v="2"/>
    <x v="2"/>
    <x v="6"/>
    <s v="Trousers"/>
    <x v="0"/>
    <x v="2948"/>
    <n v="66475.929999999993"/>
    <n v="239497.07"/>
    <x v="2957"/>
    <n v="38"/>
    <n v="70.89"/>
  </r>
  <r>
    <s v="M1158"/>
    <x v="0"/>
    <x v="0"/>
    <n v="11"/>
    <n v="475640"/>
    <n v="259343"/>
    <n v="54.53"/>
    <d v="2011-10-02T00:00:00"/>
    <x v="2"/>
    <x v="2"/>
    <x v="6"/>
    <s v="Mobile"/>
    <x v="2"/>
    <x v="2949"/>
    <n v="54940.47"/>
    <n v="204402.53"/>
    <x v="2958"/>
    <n v="43"/>
    <n v="90.32"/>
  </r>
  <r>
    <s v="M1159"/>
    <x v="2"/>
    <x v="2"/>
    <n v="7"/>
    <n v="166655"/>
    <n v="175546"/>
    <n v="105.33"/>
    <d v="2011-10-02T00:00:00"/>
    <x v="2"/>
    <x v="2"/>
    <x v="6"/>
    <s v="Notebook"/>
    <x v="3"/>
    <x v="2950"/>
    <n v="71354.710000000006"/>
    <n v="104191.29"/>
    <x v="2959"/>
    <n v="98"/>
    <n v="81.290000000000006"/>
  </r>
  <r>
    <s v="M1160"/>
    <x v="3"/>
    <x v="3"/>
    <n v="12"/>
    <n v="342908"/>
    <n v="366636"/>
    <n v="106.92"/>
    <d v="2011-10-02T00:00:00"/>
    <x v="2"/>
    <x v="2"/>
    <x v="6"/>
    <s v="Shirt"/>
    <x v="0"/>
    <x v="2951"/>
    <n v="90879.92"/>
    <n v="275756.08"/>
    <x v="2960"/>
    <n v="23"/>
    <n v="66.069999999999993"/>
  </r>
  <r>
    <s v="M1161"/>
    <x v="3"/>
    <x v="3"/>
    <n v="5"/>
    <n v="347559"/>
    <n v="410915"/>
    <n v="118.23"/>
    <d v="2011-08-11T00:00:00"/>
    <x v="2"/>
    <x v="9"/>
    <x v="1"/>
    <s v="Jacket"/>
    <x v="0"/>
    <x v="2952"/>
    <n v="194279.23"/>
    <n v="216635.77"/>
    <x v="2961"/>
    <n v="61"/>
    <n v="63.08"/>
  </r>
  <r>
    <s v="M1162"/>
    <x v="2"/>
    <x v="2"/>
    <n v="4"/>
    <n v="274241"/>
    <n v="305184"/>
    <n v="111.28"/>
    <d v="2014-09-02T00:00:00"/>
    <x v="3"/>
    <x v="5"/>
    <x v="3"/>
    <s v="Sofa"/>
    <x v="1"/>
    <x v="2953"/>
    <n v="134667.57999999999"/>
    <n v="170516.42"/>
    <x v="2962"/>
    <n v="18"/>
    <n v="71.23"/>
  </r>
  <r>
    <s v="M1163"/>
    <x v="0"/>
    <x v="0"/>
    <n v="6"/>
    <n v="130873"/>
    <n v="105715"/>
    <n v="80.78"/>
    <d v="2014-04-17T00:00:00"/>
    <x v="3"/>
    <x v="3"/>
    <x v="1"/>
    <s v="Chair"/>
    <x v="1"/>
    <x v="2954"/>
    <n v="38592.94"/>
    <n v="67122.06"/>
    <x v="2963"/>
    <n v="95"/>
    <n v="84.93"/>
  </r>
  <r>
    <s v="M1164"/>
    <x v="0"/>
    <x v="0"/>
    <n v="12"/>
    <n v="488183"/>
    <n v="457616"/>
    <n v="93.74"/>
    <d v="2014-04-17T00:00:00"/>
    <x v="3"/>
    <x v="3"/>
    <x v="1"/>
    <s v="Sofa"/>
    <x v="1"/>
    <x v="2955"/>
    <n v="137699.79"/>
    <n v="319916.21000000002"/>
    <x v="2964"/>
    <n v="68"/>
    <n v="74.239999999999995"/>
  </r>
  <r>
    <s v="M1165"/>
    <x v="1"/>
    <x v="1"/>
    <n v="6"/>
    <n v="492855"/>
    <n v="406558"/>
    <n v="82.49"/>
    <d v="2014-04-17T00:00:00"/>
    <x v="3"/>
    <x v="3"/>
    <x v="1"/>
    <s v="Sofa"/>
    <x v="1"/>
    <x v="2956"/>
    <n v="188682.02"/>
    <n v="217875.98"/>
    <x v="2965"/>
    <n v="33"/>
    <n v="80.92"/>
  </r>
  <r>
    <s v="M1166"/>
    <x v="0"/>
    <x v="0"/>
    <n v="5"/>
    <n v="313180"/>
    <n v="317513"/>
    <n v="101.38"/>
    <d v="2013-04-25T00:00:00"/>
    <x v="0"/>
    <x v="3"/>
    <x v="1"/>
    <s v="Marker"/>
    <x v="3"/>
    <x v="2957"/>
    <n v="126251.75"/>
    <n v="191261.25"/>
    <x v="2966"/>
    <n v="49"/>
    <n v="83.96"/>
  </r>
  <r>
    <s v="M1167"/>
    <x v="0"/>
    <x v="0"/>
    <n v="3"/>
    <n v="319860"/>
    <n v="187361"/>
    <n v="58.58"/>
    <d v="2013-01-15T00:00:00"/>
    <x v="0"/>
    <x v="6"/>
    <x v="3"/>
    <s v="Sugar"/>
    <x v="4"/>
    <x v="2958"/>
    <n v="54895.55"/>
    <n v="132465.45000000001"/>
    <x v="2967"/>
    <n v="17"/>
    <n v="91.33"/>
  </r>
  <r>
    <s v="M1168"/>
    <x v="2"/>
    <x v="2"/>
    <n v="5"/>
    <n v="448207"/>
    <n v="355205"/>
    <n v="79.25"/>
    <d v="2013-05-03T00:00:00"/>
    <x v="0"/>
    <x v="8"/>
    <x v="5"/>
    <s v="Shirt"/>
    <x v="0"/>
    <x v="2959"/>
    <n v="134498.6"/>
    <n v="220706.4"/>
    <x v="2968"/>
    <n v="74"/>
    <n v="92.38"/>
  </r>
  <r>
    <s v="M1169"/>
    <x v="2"/>
    <x v="2"/>
    <n v="13"/>
    <n v="143892"/>
    <n v="154890"/>
    <n v="107.64"/>
    <d v="2013-05-03T00:00:00"/>
    <x v="0"/>
    <x v="8"/>
    <x v="5"/>
    <s v="Oil"/>
    <x v="4"/>
    <x v="2960"/>
    <n v="34329.629999999997"/>
    <n v="120560.37"/>
    <x v="2969"/>
    <n v="93"/>
    <n v="87.38"/>
  </r>
  <r>
    <s v="M1170"/>
    <x v="1"/>
    <x v="1"/>
    <n v="5"/>
    <n v="115978"/>
    <n v="127336"/>
    <n v="109.79"/>
    <d v="2013-11-21T00:00:00"/>
    <x v="0"/>
    <x v="0"/>
    <x v="1"/>
    <s v="Jacket"/>
    <x v="0"/>
    <x v="2961"/>
    <n v="44698.65"/>
    <n v="82637.350000000006"/>
    <x v="2970"/>
    <n v="100"/>
    <n v="63.02"/>
  </r>
  <r>
    <s v="M1171"/>
    <x v="0"/>
    <x v="0"/>
    <n v="3"/>
    <n v="281017"/>
    <n v="289590"/>
    <n v="103.05"/>
    <d v="2013-11-21T00:00:00"/>
    <x v="0"/>
    <x v="0"/>
    <x v="1"/>
    <s v="Trousers"/>
    <x v="0"/>
    <x v="2962"/>
    <n v="87278.19"/>
    <n v="202311.81"/>
    <x v="2971"/>
    <n v="91"/>
    <n v="72.31"/>
  </r>
  <r>
    <s v="M1172"/>
    <x v="2"/>
    <x v="2"/>
    <n v="15"/>
    <n v="169556"/>
    <n v="157033"/>
    <n v="92.61"/>
    <d v="2013-11-21T00:00:00"/>
    <x v="0"/>
    <x v="0"/>
    <x v="1"/>
    <s v="Rice"/>
    <x v="4"/>
    <x v="2963"/>
    <n v="45376.61"/>
    <n v="111656.39"/>
    <x v="2972"/>
    <n v="13"/>
    <n v="61.63"/>
  </r>
  <r>
    <s v="M1173"/>
    <x v="1"/>
    <x v="1"/>
    <n v="7"/>
    <n v="393001"/>
    <n v="374548"/>
    <n v="95.3"/>
    <d v="2013-02-01T00:00:00"/>
    <x v="0"/>
    <x v="11"/>
    <x v="5"/>
    <s v="Stapler"/>
    <x v="3"/>
    <x v="2964"/>
    <n v="104684.36"/>
    <n v="269863.64"/>
    <x v="2973"/>
    <n v="34"/>
    <n v="79.48"/>
  </r>
  <r>
    <s v="M1174"/>
    <x v="0"/>
    <x v="0"/>
    <n v="5"/>
    <n v="419847"/>
    <n v="393239"/>
    <n v="93.66"/>
    <d v="2014-04-01T00:00:00"/>
    <x v="3"/>
    <x v="3"/>
    <x v="3"/>
    <s v="Tablet"/>
    <x v="2"/>
    <x v="2965"/>
    <n v="157137.07"/>
    <n v="236101.93"/>
    <x v="2974"/>
    <n v="15"/>
    <n v="71.59"/>
  </r>
  <r>
    <s v="M1175"/>
    <x v="0"/>
    <x v="0"/>
    <n v="14"/>
    <n v="177290"/>
    <n v="208382"/>
    <n v="117.54"/>
    <d v="2014-12-02T00:00:00"/>
    <x v="3"/>
    <x v="4"/>
    <x v="3"/>
    <s v="Stapler"/>
    <x v="3"/>
    <x v="2966"/>
    <n v="103194.79"/>
    <n v="105187.21"/>
    <x v="2975"/>
    <n v="46"/>
    <n v="79.33"/>
  </r>
  <r>
    <s v="M1176"/>
    <x v="2"/>
    <x v="2"/>
    <n v="15"/>
    <n v="195383"/>
    <n v="166411"/>
    <n v="85.17"/>
    <d v="2014-12-02T00:00:00"/>
    <x v="3"/>
    <x v="4"/>
    <x v="3"/>
    <s v="Headphones"/>
    <x v="2"/>
    <x v="2967"/>
    <n v="44106.79"/>
    <n v="122304.21"/>
    <x v="2976"/>
    <n v="71"/>
    <n v="69.22"/>
  </r>
  <r>
    <s v="M1177"/>
    <x v="1"/>
    <x v="1"/>
    <n v="14"/>
    <n v="418236"/>
    <n v="387934"/>
    <n v="92.75"/>
    <d v="2014-12-11T00:00:00"/>
    <x v="3"/>
    <x v="4"/>
    <x v="1"/>
    <s v="Laptop"/>
    <x v="2"/>
    <x v="2968"/>
    <n v="164036.85"/>
    <n v="223897.15"/>
    <x v="2977"/>
    <n v="74"/>
    <n v="94.02"/>
  </r>
  <r>
    <s v="M1178"/>
    <x v="3"/>
    <x v="3"/>
    <n v="9"/>
    <n v="305595"/>
    <n v="333102"/>
    <n v="109"/>
    <d v="2014-12-11T00:00:00"/>
    <x v="3"/>
    <x v="4"/>
    <x v="1"/>
    <s v="Table"/>
    <x v="1"/>
    <x v="2969"/>
    <n v="163025.73000000001"/>
    <n v="170076.27"/>
    <x v="2978"/>
    <n v="52"/>
    <n v="81.95"/>
  </r>
  <r>
    <s v="M1179"/>
    <x v="3"/>
    <x v="3"/>
    <n v="9"/>
    <n v="170536"/>
    <n v="114176"/>
    <n v="66.95"/>
    <d v="2014-12-11T00:00:00"/>
    <x v="3"/>
    <x v="4"/>
    <x v="1"/>
    <s v="Stapler"/>
    <x v="3"/>
    <x v="2970"/>
    <n v="38905.14"/>
    <n v="75270.86"/>
    <x v="2979"/>
    <n v="66"/>
    <n v="85.48"/>
  </r>
  <r>
    <s v="M1180"/>
    <x v="1"/>
    <x v="1"/>
    <n v="8"/>
    <n v="323120"/>
    <n v="344341"/>
    <n v="106.57"/>
    <d v="2013-09-18T00:00:00"/>
    <x v="0"/>
    <x v="5"/>
    <x v="2"/>
    <s v="Notebook"/>
    <x v="3"/>
    <x v="2971"/>
    <n v="164519.01"/>
    <n v="179821.99"/>
    <x v="2980"/>
    <n v="16"/>
    <n v="74.58"/>
  </r>
  <r>
    <s v="M1181"/>
    <x v="2"/>
    <x v="2"/>
    <n v="5"/>
    <n v="410157"/>
    <n v="217152"/>
    <n v="52.94"/>
    <d v="2013-09-18T00:00:00"/>
    <x v="0"/>
    <x v="5"/>
    <x v="2"/>
    <s v="Laptop"/>
    <x v="2"/>
    <x v="2972"/>
    <n v="56500.93"/>
    <n v="160651.07"/>
    <x v="2981"/>
    <n v="81"/>
    <n v="73.38"/>
  </r>
  <r>
    <s v="M1182"/>
    <x v="3"/>
    <x v="3"/>
    <n v="10"/>
    <n v="408869"/>
    <n v="349711"/>
    <n v="85.53"/>
    <d v="2013-12-24T00:00:00"/>
    <x v="0"/>
    <x v="4"/>
    <x v="3"/>
    <s v="Rice"/>
    <x v="4"/>
    <x v="2973"/>
    <n v="95785.98"/>
    <n v="253925.02"/>
    <x v="2982"/>
    <n v="37"/>
    <n v="77.81"/>
  </r>
  <r>
    <s v="M1183"/>
    <x v="2"/>
    <x v="2"/>
    <n v="8"/>
    <n v="163571"/>
    <n v="181390"/>
    <n v="110.89"/>
    <d v="2014-04-18T00:00:00"/>
    <x v="3"/>
    <x v="3"/>
    <x v="5"/>
    <s v="Sofa"/>
    <x v="1"/>
    <x v="2974"/>
    <n v="50978.61"/>
    <n v="130411.39"/>
    <x v="2983"/>
    <n v="82"/>
    <n v="70.14"/>
  </r>
  <r>
    <s v="M1184"/>
    <x v="0"/>
    <x v="0"/>
    <n v="12"/>
    <n v="472924"/>
    <n v="300443"/>
    <n v="63.53"/>
    <d v="2014-10-28T00:00:00"/>
    <x v="3"/>
    <x v="2"/>
    <x v="3"/>
    <s v="Cabinet"/>
    <x v="1"/>
    <x v="1178"/>
    <n v="77314.880000000005"/>
    <n v="223128.12"/>
    <x v="2984"/>
    <n v="56"/>
    <n v="68.17"/>
  </r>
  <r>
    <s v="M1185"/>
    <x v="1"/>
    <x v="1"/>
    <n v="5"/>
    <n v="394017"/>
    <n v="322506"/>
    <n v="81.849999999999994"/>
    <d v="2014-10-28T00:00:00"/>
    <x v="3"/>
    <x v="2"/>
    <x v="3"/>
    <s v="Marker"/>
    <x v="3"/>
    <x v="2975"/>
    <n v="75849.710000000006"/>
    <n v="246656.29"/>
    <x v="2985"/>
    <n v="62"/>
    <n v="76.599999999999994"/>
  </r>
  <r>
    <s v="M1186"/>
    <x v="0"/>
    <x v="0"/>
    <n v="12"/>
    <n v="273739"/>
    <n v="327896"/>
    <n v="119.78"/>
    <d v="2013-07-09T00:00:00"/>
    <x v="0"/>
    <x v="7"/>
    <x v="3"/>
    <s v="Trousers"/>
    <x v="0"/>
    <x v="2976"/>
    <n v="99269.73"/>
    <n v="228626.27"/>
    <x v="2986"/>
    <n v="11"/>
    <n v="88.27"/>
  </r>
  <r>
    <s v="M1187"/>
    <x v="3"/>
    <x v="3"/>
    <n v="11"/>
    <n v="498007"/>
    <n v="520095"/>
    <n v="104.44"/>
    <d v="2013-07-09T00:00:00"/>
    <x v="0"/>
    <x v="7"/>
    <x v="3"/>
    <s v="Sugar"/>
    <x v="4"/>
    <x v="2977"/>
    <n v="129808.46"/>
    <n v="390286.54"/>
    <x v="2987"/>
    <n v="98"/>
    <n v="83.13"/>
  </r>
  <r>
    <s v="M1188"/>
    <x v="2"/>
    <x v="2"/>
    <n v="8"/>
    <n v="447882"/>
    <n v="504328"/>
    <n v="112.6"/>
    <d v="2012-08-09T00:00:00"/>
    <x v="1"/>
    <x v="9"/>
    <x v="1"/>
    <s v="Trousers"/>
    <x v="0"/>
    <x v="2978"/>
    <n v="172651.07"/>
    <n v="331676.93"/>
    <x v="2988"/>
    <n v="78"/>
    <n v="91.54"/>
  </r>
  <r>
    <s v="M1189"/>
    <x v="0"/>
    <x v="0"/>
    <n v="11"/>
    <n v="214469"/>
    <n v="147672"/>
    <n v="68.849999999999994"/>
    <d v="2013-12-10T00:00:00"/>
    <x v="0"/>
    <x v="4"/>
    <x v="3"/>
    <s v="Jacket"/>
    <x v="0"/>
    <x v="2979"/>
    <n v="64547.35"/>
    <n v="83124.649999999994"/>
    <x v="2989"/>
    <n v="75"/>
    <n v="78"/>
  </r>
  <r>
    <s v="M1190"/>
    <x v="1"/>
    <x v="1"/>
    <n v="11"/>
    <n v="481415"/>
    <n v="396958"/>
    <n v="82.46"/>
    <d v="2013-12-10T00:00:00"/>
    <x v="0"/>
    <x v="4"/>
    <x v="3"/>
    <s v="Sugar"/>
    <x v="4"/>
    <x v="2980"/>
    <n v="90508.66"/>
    <n v="306449.34000000003"/>
    <x v="2990"/>
    <n v="74"/>
    <n v="60.65"/>
  </r>
  <r>
    <s v="M1191"/>
    <x v="1"/>
    <x v="1"/>
    <n v="7"/>
    <n v="269841"/>
    <n v="279535"/>
    <n v="103.59"/>
    <d v="2013-11-14T00:00:00"/>
    <x v="0"/>
    <x v="0"/>
    <x v="1"/>
    <s v="Dress"/>
    <x v="0"/>
    <x v="2981"/>
    <n v="58123.77"/>
    <n v="221411.23"/>
    <x v="2991"/>
    <n v="83"/>
    <n v="71.39"/>
  </r>
  <r>
    <s v="M1192"/>
    <x v="1"/>
    <x v="1"/>
    <n v="8"/>
    <n v="176839"/>
    <n v="98819"/>
    <n v="55.88"/>
    <d v="2011-11-14T00:00:00"/>
    <x v="2"/>
    <x v="0"/>
    <x v="4"/>
    <s v="Jacket"/>
    <x v="0"/>
    <x v="2982"/>
    <n v="30549.55"/>
    <n v="68269.45"/>
    <x v="2992"/>
    <n v="71"/>
    <n v="71.28"/>
  </r>
  <r>
    <s v="M1193"/>
    <x v="3"/>
    <x v="3"/>
    <n v="13"/>
    <n v="471782"/>
    <n v="408776"/>
    <n v="86.65"/>
    <d v="2011-11-17T00:00:00"/>
    <x v="2"/>
    <x v="0"/>
    <x v="1"/>
    <s v="Notebook"/>
    <x v="3"/>
    <x v="2983"/>
    <n v="91104.02"/>
    <n v="317671.98"/>
    <x v="2993"/>
    <n v="72"/>
    <n v="69.61"/>
  </r>
  <r>
    <s v="M1194"/>
    <x v="1"/>
    <x v="1"/>
    <n v="7"/>
    <n v="145605"/>
    <n v="162695"/>
    <n v="111.74"/>
    <d v="2011-11-17T00:00:00"/>
    <x v="2"/>
    <x v="0"/>
    <x v="1"/>
    <s v="Tablet"/>
    <x v="2"/>
    <x v="2984"/>
    <n v="33967.5"/>
    <n v="128727.5"/>
    <x v="2994"/>
    <n v="30"/>
    <n v="75"/>
  </r>
  <r>
    <s v="M1195"/>
    <x v="3"/>
    <x v="3"/>
    <n v="15"/>
    <n v="163072"/>
    <n v="191509"/>
    <n v="117.44"/>
    <d v="2011-11-17T00:00:00"/>
    <x v="2"/>
    <x v="0"/>
    <x v="1"/>
    <s v="Headphones"/>
    <x v="2"/>
    <x v="2985"/>
    <n v="71371.53"/>
    <n v="120137.47"/>
    <x v="2995"/>
    <n v="44"/>
    <n v="81.459999999999994"/>
  </r>
  <r>
    <s v="M1196"/>
    <x v="3"/>
    <x v="3"/>
    <n v="15"/>
    <n v="266877"/>
    <n v="152297"/>
    <n v="57.07"/>
    <d v="2013-03-05T00:00:00"/>
    <x v="0"/>
    <x v="10"/>
    <x v="3"/>
    <s v="Cabinet"/>
    <x v="1"/>
    <x v="2986"/>
    <n v="61953.79"/>
    <n v="90343.21"/>
    <x v="2996"/>
    <n v="61"/>
    <n v="75.42"/>
  </r>
  <r>
    <s v="M1197"/>
    <x v="1"/>
    <x v="1"/>
    <n v="6"/>
    <n v="478863"/>
    <n v="243591"/>
    <n v="50.87"/>
    <d v="2011-10-11T00:00:00"/>
    <x v="2"/>
    <x v="2"/>
    <x v="3"/>
    <s v="Mobile"/>
    <x v="2"/>
    <x v="2987"/>
    <n v="96148.11"/>
    <n v="147442.89000000001"/>
    <x v="2997"/>
    <n v="33"/>
    <n v="62.14"/>
  </r>
  <r>
    <s v="M1198"/>
    <x v="0"/>
    <x v="0"/>
    <n v="9"/>
    <n v="200490"/>
    <n v="110111"/>
    <n v="54.92"/>
    <d v="2011-10-11T00:00:00"/>
    <x v="2"/>
    <x v="2"/>
    <x v="3"/>
    <s v="Tablet"/>
    <x v="2"/>
    <x v="2988"/>
    <n v="36041.29"/>
    <n v="74069.710000000006"/>
    <x v="2998"/>
    <n v="29"/>
    <n v="66.040000000000006"/>
  </r>
  <r>
    <s v="M1199"/>
    <x v="3"/>
    <x v="3"/>
    <n v="5"/>
    <n v="166192"/>
    <n v="151820"/>
    <n v="91.35"/>
    <d v="2011-05-22T00:00:00"/>
    <x v="2"/>
    <x v="8"/>
    <x v="6"/>
    <s v="Table"/>
    <x v="1"/>
    <x v="2989"/>
    <n v="62004.37"/>
    <n v="89815.63"/>
    <x v="2999"/>
    <n v="31"/>
    <n v="76.790000000000006"/>
  </r>
  <r>
    <s v="M1000"/>
    <x v="1"/>
    <x v="1"/>
    <n v="11"/>
    <n v="125595"/>
    <n v="137209"/>
    <n v="109.25"/>
    <d v="2011-05-22T00:00:00"/>
    <x v="2"/>
    <x v="8"/>
    <x v="6"/>
    <s v="Marker"/>
    <x v="3"/>
    <x v="2990"/>
    <n v="50661.93"/>
    <n v="86547.07"/>
    <x v="3000"/>
    <n v="20"/>
    <n v="88.16"/>
  </r>
  <r>
    <s v="M1001"/>
    <x v="0"/>
    <x v="0"/>
    <n v="7"/>
    <n v="104250"/>
    <n v="78861"/>
    <n v="75.650000000000006"/>
    <d v="2011-07-15T00:00:00"/>
    <x v="2"/>
    <x v="7"/>
    <x v="5"/>
    <s v="Jacket"/>
    <x v="0"/>
    <x v="2991"/>
    <n v="26334.48"/>
    <n v="52526.52"/>
    <x v="3001"/>
    <n v="52"/>
    <n v="90.47"/>
  </r>
  <r>
    <s v="M1002"/>
    <x v="1"/>
    <x v="1"/>
    <n v="14"/>
    <n v="226883"/>
    <n v="211673"/>
    <n v="93.3"/>
    <d v="2011-07-15T00:00:00"/>
    <x v="2"/>
    <x v="7"/>
    <x v="5"/>
    <s v="Stapler"/>
    <x v="3"/>
    <x v="2992"/>
    <n v="80420.17"/>
    <n v="131252.82999999999"/>
    <x v="3002"/>
    <n v="23"/>
    <n v="92.5"/>
  </r>
  <r>
    <s v="M1003"/>
    <x v="3"/>
    <x v="3"/>
    <n v="7"/>
    <n v="242902"/>
    <n v="230720"/>
    <n v="94.98"/>
    <d v="2012-12-27T00:00:00"/>
    <x v="1"/>
    <x v="4"/>
    <x v="1"/>
    <s v="Tablet"/>
    <x v="2"/>
    <x v="2993"/>
    <n v="98398.73"/>
    <n v="132321.26999999999"/>
    <x v="3003"/>
    <n v="60"/>
    <n v="61.43"/>
  </r>
  <r>
    <s v="M1004"/>
    <x v="1"/>
    <x v="1"/>
    <n v="10"/>
    <n v="240154"/>
    <n v="225694"/>
    <n v="93.98"/>
    <d v="2012-02-09T00:00:00"/>
    <x v="1"/>
    <x v="11"/>
    <x v="1"/>
    <s v="Dress"/>
    <x v="0"/>
    <x v="2994"/>
    <n v="103636.45"/>
    <n v="122057.55"/>
    <x v="3004"/>
    <n v="36"/>
    <n v="73.83"/>
  </r>
  <r>
    <s v="M1005"/>
    <x v="3"/>
    <x v="3"/>
    <n v="12"/>
    <n v="400619"/>
    <n v="233321"/>
    <n v="58.24"/>
    <d v="2014-05-09T00:00:00"/>
    <x v="3"/>
    <x v="8"/>
    <x v="5"/>
    <s v="Mobile"/>
    <x v="2"/>
    <x v="2995"/>
    <n v="66921.31"/>
    <n v="166399.69"/>
    <x v="3005"/>
    <n v="54"/>
    <n v="74.31"/>
  </r>
  <r>
    <s v="M1006"/>
    <x v="2"/>
    <x v="2"/>
    <n v="15"/>
    <n v="362831"/>
    <n v="276948"/>
    <n v="76.33"/>
    <d v="2014-11-03T00:00:00"/>
    <x v="3"/>
    <x v="0"/>
    <x v="4"/>
    <s v="Mobile"/>
    <x v="2"/>
    <x v="2996"/>
    <n v="56958.63"/>
    <n v="219989.37"/>
    <x v="3006"/>
    <n v="55"/>
    <n v="93.94"/>
  </r>
  <r>
    <s v="M1007"/>
    <x v="2"/>
    <x v="2"/>
    <n v="11"/>
    <n v="228922"/>
    <n v="119601"/>
    <n v="52.25"/>
    <d v="2014-11-03T00:00:00"/>
    <x v="3"/>
    <x v="0"/>
    <x v="4"/>
    <s v="Sugar"/>
    <x v="4"/>
    <x v="2997"/>
    <n v="47594.59"/>
    <n v="72006.41"/>
    <x v="3007"/>
    <n v="27"/>
    <n v="63.13"/>
  </r>
  <r>
    <s v="M1008"/>
    <x v="2"/>
    <x v="2"/>
    <n v="9"/>
    <n v="195626"/>
    <n v="207070"/>
    <n v="105.85"/>
    <d v="2011-04-05T00:00:00"/>
    <x v="2"/>
    <x v="3"/>
    <x v="3"/>
    <s v="Table"/>
    <x v="1"/>
    <x v="2998"/>
    <n v="44992.6"/>
    <n v="162077.4"/>
    <x v="3008"/>
    <n v="71"/>
    <n v="82.45"/>
  </r>
  <r>
    <s v="M1009"/>
    <x v="3"/>
    <x v="3"/>
    <n v="7"/>
    <n v="492371"/>
    <n v="453501"/>
    <n v="92.11"/>
    <d v="2011-04-05T00:00:00"/>
    <x v="2"/>
    <x v="3"/>
    <x v="3"/>
    <s v="Headphones"/>
    <x v="2"/>
    <x v="2999"/>
    <n v="150401.97"/>
    <n v="303099.03000000003"/>
    <x v="3009"/>
    <n v="12"/>
    <n v="89.09"/>
  </r>
  <r>
    <s v="M1010"/>
    <x v="3"/>
    <x v="3"/>
    <n v="4"/>
    <n v="449335"/>
    <n v="519619"/>
    <n v="115.64"/>
    <d v="2011-04-05T00:00:00"/>
    <x v="2"/>
    <x v="3"/>
    <x v="3"/>
    <s v="Pen"/>
    <x v="3"/>
    <x v="3000"/>
    <n v="165163.51999999999"/>
    <n v="354455.48"/>
    <x v="3010"/>
    <n v="71"/>
    <n v="73.11"/>
  </r>
  <r>
    <s v="M1011"/>
    <x v="0"/>
    <x v="0"/>
    <n v="5"/>
    <n v="400200"/>
    <n v="345504"/>
    <n v="86.33"/>
    <d v="2011-04-05T00:00:00"/>
    <x v="2"/>
    <x v="3"/>
    <x v="3"/>
    <s v="Chair"/>
    <x v="1"/>
    <x v="3001"/>
    <n v="90508.35"/>
    <n v="254995.65"/>
    <x v="3011"/>
    <n v="31"/>
    <n v="71.87"/>
  </r>
  <r>
    <s v="M1012"/>
    <x v="0"/>
    <x v="0"/>
    <n v="9"/>
    <n v="244489"/>
    <n v="284750"/>
    <n v="116.47"/>
    <d v="2011-04-05T00:00:00"/>
    <x v="2"/>
    <x v="3"/>
    <x v="3"/>
    <s v="Notebook"/>
    <x v="3"/>
    <x v="3002"/>
    <n v="97952.85"/>
    <n v="186797.15"/>
    <x v="3012"/>
    <n v="41"/>
    <n v="78.11"/>
  </r>
  <r>
    <s v="M1013"/>
    <x v="3"/>
    <x v="3"/>
    <n v="13"/>
    <n v="399035"/>
    <n v="449009"/>
    <n v="112.52"/>
    <d v="2011-09-17T00:00:00"/>
    <x v="2"/>
    <x v="5"/>
    <x v="0"/>
    <s v="Cabinet"/>
    <x v="1"/>
    <x v="3003"/>
    <n v="164569.71"/>
    <n v="284439.28999999998"/>
    <x v="3013"/>
    <n v="50"/>
    <n v="80.38"/>
  </r>
  <r>
    <s v="M1014"/>
    <x v="0"/>
    <x v="0"/>
    <n v="10"/>
    <n v="109826"/>
    <n v="102314"/>
    <n v="93.16"/>
    <d v="2011-09-17T00:00:00"/>
    <x v="2"/>
    <x v="5"/>
    <x v="0"/>
    <s v="Sofa"/>
    <x v="1"/>
    <x v="3004"/>
    <n v="28894.98"/>
    <n v="73419.02"/>
    <x v="3014"/>
    <n v="100"/>
    <n v="67.36"/>
  </r>
  <r>
    <s v="M1015"/>
    <x v="3"/>
    <x v="3"/>
    <n v="6"/>
    <n v="326444"/>
    <n v="304004"/>
    <n v="93.13"/>
    <d v="2011-09-30T00:00:00"/>
    <x v="2"/>
    <x v="5"/>
    <x v="5"/>
    <s v="Sugar"/>
    <x v="4"/>
    <x v="3005"/>
    <n v="142713.29"/>
    <n v="161290.71"/>
    <x v="3015"/>
    <n v="82"/>
    <n v="66.12"/>
  </r>
  <r>
    <s v="M1016"/>
    <x v="2"/>
    <x v="2"/>
    <n v="14"/>
    <n v="101401"/>
    <n v="85516"/>
    <n v="84.33"/>
    <d v="2011-09-12T00:00:00"/>
    <x v="2"/>
    <x v="5"/>
    <x v="4"/>
    <s v="Pen"/>
    <x v="3"/>
    <x v="3006"/>
    <n v="30267.27"/>
    <n v="55248.73"/>
    <x v="3016"/>
    <n v="98"/>
    <n v="68.430000000000007"/>
  </r>
  <r>
    <s v="M1017"/>
    <x v="0"/>
    <x v="0"/>
    <n v="8"/>
    <n v="210367"/>
    <n v="199539"/>
    <n v="94.85"/>
    <d v="2014-02-21T00:00:00"/>
    <x v="3"/>
    <x v="11"/>
    <x v="5"/>
    <s v="Stapler"/>
    <x v="3"/>
    <x v="3007"/>
    <n v="71836.759999999995"/>
    <n v="127702.24"/>
    <x v="3017"/>
    <n v="94"/>
    <n v="61.67"/>
  </r>
  <r>
    <s v="M1018"/>
    <x v="0"/>
    <x v="0"/>
    <n v="8"/>
    <n v="437352"/>
    <n v="350933"/>
    <n v="80.239999999999995"/>
    <d v="2014-02-21T00:00:00"/>
    <x v="3"/>
    <x v="11"/>
    <x v="5"/>
    <s v="Sugar"/>
    <x v="4"/>
    <x v="3008"/>
    <n v="85051.25"/>
    <n v="265881.75"/>
    <x v="3018"/>
    <n v="88"/>
    <n v="93.63"/>
  </r>
  <r>
    <s v="M1019"/>
    <x v="2"/>
    <x v="2"/>
    <n v="13"/>
    <n v="137621"/>
    <n v="155220"/>
    <n v="112.79"/>
    <d v="2012-12-13T00:00:00"/>
    <x v="1"/>
    <x v="4"/>
    <x v="1"/>
    <s v="Cabinet"/>
    <x v="1"/>
    <x v="3009"/>
    <n v="71393.820000000007"/>
    <n v="83826.179999999993"/>
    <x v="3019"/>
    <n v="56"/>
    <n v="76.39"/>
  </r>
  <r>
    <s v="M1020"/>
    <x v="3"/>
    <x v="3"/>
    <n v="9"/>
    <n v="233463"/>
    <n v="143957"/>
    <n v="61.66"/>
    <d v="2012-12-13T00:00:00"/>
    <x v="1"/>
    <x v="4"/>
    <x v="1"/>
    <s v="Jacket"/>
    <x v="0"/>
    <x v="3010"/>
    <n v="60302.28"/>
    <n v="83654.720000000001"/>
    <x v="3020"/>
    <n v="91"/>
    <n v="77.069999999999993"/>
  </r>
  <r>
    <s v="M1021"/>
    <x v="0"/>
    <x v="0"/>
    <n v="9"/>
    <n v="379952"/>
    <n v="362361"/>
    <n v="95.37"/>
    <d v="2012-12-13T00:00:00"/>
    <x v="1"/>
    <x v="4"/>
    <x v="1"/>
    <s v="Cabinet"/>
    <x v="1"/>
    <x v="3011"/>
    <n v="157917.29"/>
    <n v="204443.71"/>
    <x v="3021"/>
    <n v="29"/>
    <n v="68.319999999999993"/>
  </r>
  <r>
    <s v="M1022"/>
    <x v="2"/>
    <x v="2"/>
    <n v="11"/>
    <n v="292266"/>
    <n v="243881"/>
    <n v="83.44"/>
    <d v="2012-12-13T00:00:00"/>
    <x v="1"/>
    <x v="4"/>
    <x v="1"/>
    <s v="Chair"/>
    <x v="1"/>
    <x v="3012"/>
    <n v="60922.22"/>
    <n v="182958.78"/>
    <x v="3022"/>
    <n v="84"/>
    <n v="87.5"/>
  </r>
  <r>
    <s v="M1023"/>
    <x v="3"/>
    <x v="3"/>
    <n v="10"/>
    <n v="491557"/>
    <n v="559199"/>
    <n v="113.76"/>
    <d v="2013-10-31T00:00:00"/>
    <x v="0"/>
    <x v="2"/>
    <x v="1"/>
    <s v="Cabinet"/>
    <x v="1"/>
    <x v="3013"/>
    <n v="218849.46"/>
    <n v="340349.54"/>
    <x v="3023"/>
    <n v="93"/>
    <n v="74.31"/>
  </r>
  <r>
    <s v="M1024"/>
    <x v="0"/>
    <x v="0"/>
    <n v="5"/>
    <n v="378346"/>
    <n v="326794"/>
    <n v="86.37"/>
    <d v="2011-12-26T00:00:00"/>
    <x v="2"/>
    <x v="4"/>
    <x v="4"/>
    <s v="Mobile"/>
    <x v="2"/>
    <x v="3014"/>
    <n v="123147.94"/>
    <n v="203646.06"/>
    <x v="3024"/>
    <n v="93"/>
    <n v="87.55"/>
  </r>
  <r>
    <s v="M1025"/>
    <x v="3"/>
    <x v="3"/>
    <n v="10"/>
    <n v="100986"/>
    <n v="89891"/>
    <n v="89.01"/>
    <d v="2011-12-26T00:00:00"/>
    <x v="2"/>
    <x v="4"/>
    <x v="4"/>
    <s v="Headphones"/>
    <x v="2"/>
    <x v="3015"/>
    <n v="42201.25"/>
    <n v="47689.75"/>
    <x v="3025"/>
    <n v="85"/>
    <n v="94.9"/>
  </r>
  <r>
    <s v="M1026"/>
    <x v="1"/>
    <x v="1"/>
    <n v="13"/>
    <n v="475556"/>
    <n v="288118"/>
    <n v="60.59"/>
    <d v="2011-08-15T00:00:00"/>
    <x v="2"/>
    <x v="9"/>
    <x v="4"/>
    <s v="Cabinet"/>
    <x v="1"/>
    <x v="3016"/>
    <n v="86195.6"/>
    <n v="201922.4"/>
    <x v="3026"/>
    <n v="98"/>
    <n v="68.59"/>
  </r>
  <r>
    <s v="M1027"/>
    <x v="3"/>
    <x v="3"/>
    <n v="4"/>
    <n v="391488"/>
    <n v="378877"/>
    <n v="96.78"/>
    <d v="2014-10-02T00:00:00"/>
    <x v="3"/>
    <x v="2"/>
    <x v="1"/>
    <s v="Sofa"/>
    <x v="1"/>
    <x v="3017"/>
    <n v="76378.5"/>
    <n v="302498.5"/>
    <x v="3027"/>
    <n v="37"/>
    <n v="77.48"/>
  </r>
  <r>
    <s v="M1028"/>
    <x v="3"/>
    <x v="3"/>
    <n v="8"/>
    <n v="474281"/>
    <n v="448125"/>
    <n v="94.49"/>
    <d v="2012-05-23T00:00:00"/>
    <x v="1"/>
    <x v="8"/>
    <x v="2"/>
    <s v="Laptop"/>
    <x v="2"/>
    <x v="3018"/>
    <n v="162022.35"/>
    <n v="286102.65000000002"/>
    <x v="3028"/>
    <n v="59"/>
    <n v="63.53"/>
  </r>
  <r>
    <s v="M1029"/>
    <x v="0"/>
    <x v="0"/>
    <n v="10"/>
    <n v="282417"/>
    <n v="302629"/>
    <n v="107.16"/>
    <d v="2012-05-23T00:00:00"/>
    <x v="1"/>
    <x v="8"/>
    <x v="2"/>
    <s v="Laptop"/>
    <x v="2"/>
    <x v="3019"/>
    <n v="82498.62"/>
    <n v="220130.38"/>
    <x v="3029"/>
    <n v="14"/>
    <n v="92.9"/>
  </r>
  <r>
    <s v="M1030"/>
    <x v="1"/>
    <x v="1"/>
    <n v="12"/>
    <n v="438797"/>
    <n v="360803"/>
    <n v="82.23"/>
    <d v="2014-11-17T00:00:00"/>
    <x v="3"/>
    <x v="0"/>
    <x v="4"/>
    <s v="Pen"/>
    <x v="3"/>
    <x v="3020"/>
    <n v="127484.56"/>
    <n v="233318.44"/>
    <x v="3030"/>
    <n v="86"/>
    <n v="66.23"/>
  </r>
  <r>
    <s v="M1031"/>
    <x v="3"/>
    <x v="3"/>
    <n v="8"/>
    <n v="456465"/>
    <n v="279542"/>
    <n v="61.24"/>
    <d v="2011-11-18T00:00:00"/>
    <x v="2"/>
    <x v="0"/>
    <x v="5"/>
    <s v="Wheat"/>
    <x v="4"/>
    <x v="3021"/>
    <n v="130559.37"/>
    <n v="148982.63"/>
    <x v="3031"/>
    <n v="84"/>
    <n v="88.36"/>
  </r>
  <r>
    <s v="M1032"/>
    <x v="2"/>
    <x v="2"/>
    <n v="13"/>
    <n v="388189"/>
    <n v="416507"/>
    <n v="107.29"/>
    <d v="2011-11-18T00:00:00"/>
    <x v="2"/>
    <x v="0"/>
    <x v="5"/>
    <s v="Sugar"/>
    <x v="4"/>
    <x v="3022"/>
    <n v="123678.93"/>
    <n v="292828.07"/>
    <x v="3032"/>
    <n v="35"/>
    <n v="87.67"/>
  </r>
  <r>
    <s v="M1033"/>
    <x v="1"/>
    <x v="1"/>
    <n v="6"/>
    <n v="292945"/>
    <n v="323106"/>
    <n v="110.3"/>
    <d v="2011-11-18T00:00:00"/>
    <x v="2"/>
    <x v="0"/>
    <x v="5"/>
    <s v="Cabinet"/>
    <x v="1"/>
    <x v="3023"/>
    <n v="157144.98000000001"/>
    <n v="165961.01999999999"/>
    <x v="3033"/>
    <n v="26"/>
    <n v="64.650000000000006"/>
  </r>
  <r>
    <s v="M1034"/>
    <x v="2"/>
    <x v="2"/>
    <n v="7"/>
    <n v="144760"/>
    <n v="100381"/>
    <n v="69.34"/>
    <d v="2011-11-18T00:00:00"/>
    <x v="2"/>
    <x v="0"/>
    <x v="5"/>
    <s v="Jacket"/>
    <x v="0"/>
    <x v="3024"/>
    <n v="25488.560000000001"/>
    <n v="74892.44"/>
    <x v="3034"/>
    <n v="88"/>
    <n v="60.26"/>
  </r>
  <r>
    <s v="M1035"/>
    <x v="3"/>
    <x v="3"/>
    <n v="6"/>
    <n v="124708"/>
    <n v="141469"/>
    <n v="113.44"/>
    <d v="2011-11-18T00:00:00"/>
    <x v="2"/>
    <x v="0"/>
    <x v="5"/>
    <s v="Oil"/>
    <x v="4"/>
    <x v="3025"/>
    <n v="63733.120000000003"/>
    <n v="77735.88"/>
    <x v="3035"/>
    <n v="88"/>
    <n v="67.930000000000007"/>
  </r>
  <r>
    <s v="M1036"/>
    <x v="1"/>
    <x v="1"/>
    <n v="13"/>
    <n v="217973"/>
    <n v="191207"/>
    <n v="87.72"/>
    <d v="2011-12-30T00:00:00"/>
    <x v="2"/>
    <x v="4"/>
    <x v="5"/>
    <s v="Sugar"/>
    <x v="4"/>
    <x v="3026"/>
    <n v="70270.710000000006"/>
    <n v="120936.29"/>
    <x v="3036"/>
    <n v="18"/>
    <n v="93.27"/>
  </r>
  <r>
    <s v="M1037"/>
    <x v="3"/>
    <x v="3"/>
    <n v="11"/>
    <n v="111716"/>
    <n v="81550"/>
    <n v="73"/>
    <d v="2011-12-30T00:00:00"/>
    <x v="2"/>
    <x v="4"/>
    <x v="5"/>
    <s v="Laptop"/>
    <x v="2"/>
    <x v="3027"/>
    <n v="18409.759999999998"/>
    <n v="63140.24"/>
    <x v="3037"/>
    <n v="39"/>
    <n v="88.16"/>
  </r>
  <r>
    <s v="M1038"/>
    <x v="1"/>
    <x v="1"/>
    <n v="8"/>
    <n v="393978"/>
    <n v="277397"/>
    <n v="70.41"/>
    <d v="2011-12-30T00:00:00"/>
    <x v="2"/>
    <x v="4"/>
    <x v="5"/>
    <s v="Rice"/>
    <x v="4"/>
    <x v="3028"/>
    <n v="95951.66"/>
    <n v="181445.34"/>
    <x v="3038"/>
    <n v="53"/>
    <n v="66.349999999999994"/>
  </r>
  <r>
    <s v="M1039"/>
    <x v="1"/>
    <x v="1"/>
    <n v="6"/>
    <n v="482446"/>
    <n v="488097"/>
    <n v="101.17"/>
    <d v="2011-12-30T00:00:00"/>
    <x v="2"/>
    <x v="4"/>
    <x v="5"/>
    <s v="Marker"/>
    <x v="3"/>
    <x v="3029"/>
    <n v="140443.76"/>
    <n v="347653.24"/>
    <x v="3039"/>
    <n v="28"/>
    <n v="91.02"/>
  </r>
  <r>
    <s v="M1040"/>
    <x v="1"/>
    <x v="1"/>
    <n v="9"/>
    <n v="405803"/>
    <n v="257262"/>
    <n v="63.4"/>
    <d v="2011-12-30T00:00:00"/>
    <x v="2"/>
    <x v="4"/>
    <x v="5"/>
    <s v="Mobile"/>
    <x v="2"/>
    <x v="3030"/>
    <n v="76750.070000000007"/>
    <n v="180511.93"/>
    <x v="3040"/>
    <n v="31"/>
    <n v="62.64"/>
  </r>
  <r>
    <s v="M1041"/>
    <x v="2"/>
    <x v="2"/>
    <n v="8"/>
    <n v="183396"/>
    <n v="197224"/>
    <n v="107.54"/>
    <d v="2012-11-05T00:00:00"/>
    <x v="1"/>
    <x v="0"/>
    <x v="4"/>
    <s v="Rice"/>
    <x v="4"/>
    <x v="3031"/>
    <n v="43984.53"/>
    <n v="153239.47"/>
    <x v="3041"/>
    <n v="92"/>
    <n v="79.13"/>
  </r>
  <r>
    <s v="M1042"/>
    <x v="2"/>
    <x v="2"/>
    <n v="8"/>
    <n v="424375"/>
    <n v="372689"/>
    <n v="87.82"/>
    <d v="2013-09-18T00:00:00"/>
    <x v="0"/>
    <x v="5"/>
    <x v="2"/>
    <s v="Oil"/>
    <x v="4"/>
    <x v="3032"/>
    <n v="135863.22"/>
    <n v="236825.78"/>
    <x v="3042"/>
    <n v="90"/>
    <n v="69.55"/>
  </r>
  <r>
    <s v="M1043"/>
    <x v="3"/>
    <x v="3"/>
    <n v="14"/>
    <n v="212601"/>
    <n v="153712"/>
    <n v="72.3"/>
    <d v="2013-03-21T00:00:00"/>
    <x v="0"/>
    <x v="10"/>
    <x v="1"/>
    <s v="Sofa"/>
    <x v="1"/>
    <x v="3033"/>
    <n v="63936.63"/>
    <n v="89775.37"/>
    <x v="3043"/>
    <n v="24"/>
    <n v="78.23"/>
  </r>
  <r>
    <s v="M1044"/>
    <x v="3"/>
    <x v="3"/>
    <n v="4"/>
    <n v="212108"/>
    <n v="206205"/>
    <n v="97.22"/>
    <d v="2011-09-27T00:00:00"/>
    <x v="2"/>
    <x v="5"/>
    <x v="3"/>
    <s v="Wheat"/>
    <x v="4"/>
    <x v="3034"/>
    <n v="71478.320000000007"/>
    <n v="134726.68"/>
    <x v="3044"/>
    <n v="53"/>
    <n v="65.05"/>
  </r>
  <r>
    <s v="M1045"/>
    <x v="2"/>
    <x v="2"/>
    <n v="11"/>
    <n v="439774"/>
    <n v="502936"/>
    <n v="114.36"/>
    <d v="2011-09-27T00:00:00"/>
    <x v="2"/>
    <x v="5"/>
    <x v="3"/>
    <s v="Mobile"/>
    <x v="2"/>
    <x v="3035"/>
    <n v="184392.56"/>
    <n v="318543.44"/>
    <x v="3045"/>
    <n v="64"/>
    <n v="77.95"/>
  </r>
  <r>
    <s v="M1046"/>
    <x v="0"/>
    <x v="0"/>
    <n v="11"/>
    <n v="246516"/>
    <n v="253453"/>
    <n v="102.81"/>
    <d v="2014-12-25T00:00:00"/>
    <x v="3"/>
    <x v="4"/>
    <x v="1"/>
    <s v="Tablet"/>
    <x v="2"/>
    <x v="3036"/>
    <n v="97680.65"/>
    <n v="155772.35"/>
    <x v="3046"/>
    <n v="13"/>
    <n v="93.11"/>
  </r>
  <r>
    <s v="M1047"/>
    <x v="3"/>
    <x v="3"/>
    <n v="13"/>
    <n v="373797"/>
    <n v="250816"/>
    <n v="67.099999999999994"/>
    <d v="2014-12-25T00:00:00"/>
    <x v="3"/>
    <x v="4"/>
    <x v="1"/>
    <s v="Trousers"/>
    <x v="0"/>
    <x v="3037"/>
    <n v="101055.53"/>
    <n v="149760.47"/>
    <x v="3047"/>
    <n v="22"/>
    <n v="63.9"/>
  </r>
  <r>
    <s v="M1048"/>
    <x v="1"/>
    <x v="1"/>
    <n v="5"/>
    <n v="384008"/>
    <n v="300562"/>
    <n v="78.27"/>
    <d v="2014-11-11T00:00:00"/>
    <x v="3"/>
    <x v="0"/>
    <x v="3"/>
    <s v="Rice"/>
    <x v="4"/>
    <x v="3038"/>
    <n v="132644.47"/>
    <n v="167917.53"/>
    <x v="3048"/>
    <n v="60"/>
    <n v="92.2"/>
  </r>
  <r>
    <s v="M1049"/>
    <x v="1"/>
    <x v="1"/>
    <n v="10"/>
    <n v="124227"/>
    <n v="137218"/>
    <n v="110.46"/>
    <d v="2012-09-11T00:00:00"/>
    <x v="1"/>
    <x v="5"/>
    <x v="3"/>
    <s v="Headphones"/>
    <x v="2"/>
    <x v="3039"/>
    <n v="41382.19"/>
    <n v="95835.81"/>
    <x v="3049"/>
    <n v="23"/>
    <n v="94"/>
  </r>
  <r>
    <s v="M1050"/>
    <x v="2"/>
    <x v="2"/>
    <n v="15"/>
    <n v="343810"/>
    <n v="270790"/>
    <n v="78.760000000000005"/>
    <d v="2012-09-11T00:00:00"/>
    <x v="1"/>
    <x v="5"/>
    <x v="3"/>
    <s v="Jacket"/>
    <x v="0"/>
    <x v="3040"/>
    <n v="135185.10999999999"/>
    <n v="135604.89000000001"/>
    <x v="3050"/>
    <n v="71"/>
    <n v="84.12"/>
  </r>
  <r>
    <s v="M1051"/>
    <x v="0"/>
    <x v="0"/>
    <n v="13"/>
    <n v="318122"/>
    <n v="207699"/>
    <n v="65.290000000000006"/>
    <d v="2011-12-20T00:00:00"/>
    <x v="2"/>
    <x v="4"/>
    <x v="3"/>
    <s v="Headphones"/>
    <x v="2"/>
    <x v="3041"/>
    <n v="94672.42"/>
    <n v="113026.58"/>
    <x v="3051"/>
    <n v="77"/>
    <n v="89.59"/>
  </r>
  <r>
    <s v="M1052"/>
    <x v="1"/>
    <x v="1"/>
    <n v="11"/>
    <n v="125860"/>
    <n v="149014"/>
    <n v="118.4"/>
    <d v="2011-12-20T00:00:00"/>
    <x v="2"/>
    <x v="4"/>
    <x v="3"/>
    <s v="Chair"/>
    <x v="1"/>
    <x v="3042"/>
    <n v="52110.02"/>
    <n v="96903.98"/>
    <x v="3052"/>
    <n v="38"/>
    <n v="61.57"/>
  </r>
  <r>
    <s v="M1053"/>
    <x v="2"/>
    <x v="2"/>
    <n v="9"/>
    <n v="255909"/>
    <n v="299485"/>
    <n v="117.03"/>
    <d v="2011-12-20T00:00:00"/>
    <x v="2"/>
    <x v="4"/>
    <x v="3"/>
    <s v="Cabinet"/>
    <x v="1"/>
    <x v="3043"/>
    <n v="126678.93"/>
    <n v="172806.07"/>
    <x v="3053"/>
    <n v="48"/>
    <n v="63.82"/>
  </r>
  <r>
    <s v="M1054"/>
    <x v="0"/>
    <x v="0"/>
    <n v="9"/>
    <n v="119401"/>
    <n v="102023"/>
    <n v="85.45"/>
    <d v="2012-07-23T00:00:00"/>
    <x v="1"/>
    <x v="7"/>
    <x v="4"/>
    <s v="Shirt"/>
    <x v="0"/>
    <x v="3044"/>
    <n v="39169.58"/>
    <n v="62853.42"/>
    <x v="3054"/>
    <n v="82"/>
    <n v="61.16"/>
  </r>
  <r>
    <s v="M1055"/>
    <x v="1"/>
    <x v="1"/>
    <n v="13"/>
    <n v="108108"/>
    <n v="84130"/>
    <n v="77.819999999999993"/>
    <d v="2012-07-23T00:00:00"/>
    <x v="1"/>
    <x v="7"/>
    <x v="4"/>
    <s v="Table"/>
    <x v="1"/>
    <x v="3045"/>
    <n v="33577.300000000003"/>
    <n v="50552.7"/>
    <x v="3055"/>
    <n v="24"/>
    <n v="84.68"/>
  </r>
  <r>
    <s v="M1056"/>
    <x v="1"/>
    <x v="1"/>
    <n v="13"/>
    <n v="127829"/>
    <n v="80086"/>
    <n v="62.65"/>
    <d v="2011-11-11T00:00:00"/>
    <x v="2"/>
    <x v="0"/>
    <x v="5"/>
    <s v="Pen"/>
    <x v="3"/>
    <x v="3046"/>
    <n v="22326.54"/>
    <n v="57759.46"/>
    <x v="3056"/>
    <n v="83"/>
    <n v="63.49"/>
  </r>
  <r>
    <s v="M1057"/>
    <x v="1"/>
    <x v="1"/>
    <n v="11"/>
    <n v="174554"/>
    <n v="163243"/>
    <n v="93.52"/>
    <d v="2011-11-11T00:00:00"/>
    <x v="2"/>
    <x v="0"/>
    <x v="5"/>
    <s v="Sugar"/>
    <x v="4"/>
    <x v="3047"/>
    <n v="34877.620000000003"/>
    <n v="128365.38"/>
    <x v="3057"/>
    <n v="32"/>
    <n v="64.13"/>
  </r>
  <r>
    <s v="M1058"/>
    <x v="3"/>
    <x v="3"/>
    <n v="6"/>
    <n v="135119"/>
    <n v="145987"/>
    <n v="108.04"/>
    <d v="2011-11-11T00:00:00"/>
    <x v="2"/>
    <x v="0"/>
    <x v="5"/>
    <s v="Dress"/>
    <x v="0"/>
    <x v="3048"/>
    <n v="41082.550000000003"/>
    <n v="104904.45"/>
    <x v="3058"/>
    <n v="53"/>
    <n v="93.34"/>
  </r>
  <r>
    <s v="M1059"/>
    <x v="1"/>
    <x v="1"/>
    <n v="15"/>
    <n v="101807"/>
    <n v="69331"/>
    <n v="68.099999999999994"/>
    <d v="2011-11-11T00:00:00"/>
    <x v="2"/>
    <x v="0"/>
    <x v="5"/>
    <s v="Shirt"/>
    <x v="0"/>
    <x v="3049"/>
    <n v="25858.17"/>
    <n v="43472.83"/>
    <x v="3059"/>
    <n v="13"/>
    <n v="79.260000000000005"/>
  </r>
  <r>
    <s v="M1060"/>
    <x v="1"/>
    <x v="1"/>
    <n v="8"/>
    <n v="244884"/>
    <n v="257288"/>
    <n v="105.07"/>
    <d v="2011-11-11T00:00:00"/>
    <x v="2"/>
    <x v="0"/>
    <x v="5"/>
    <s v="Mobile"/>
    <x v="2"/>
    <x v="3050"/>
    <n v="61890.15"/>
    <n v="195397.85"/>
    <x v="3060"/>
    <n v="39"/>
    <n v="66.959999999999994"/>
  </r>
  <r>
    <s v="M1061"/>
    <x v="3"/>
    <x v="3"/>
    <n v="11"/>
    <n v="221000"/>
    <n v="242485"/>
    <n v="109.72"/>
    <d v="2011-11-11T00:00:00"/>
    <x v="2"/>
    <x v="0"/>
    <x v="5"/>
    <s v="Table"/>
    <x v="1"/>
    <x v="3051"/>
    <n v="71597.850000000006"/>
    <n v="170887.15"/>
    <x v="3061"/>
    <n v="20"/>
    <n v="60.15"/>
  </r>
  <r>
    <s v="M1062"/>
    <x v="3"/>
    <x v="3"/>
    <n v="10"/>
    <n v="225468"/>
    <n v="198264"/>
    <n v="87.93"/>
    <d v="2011-11-11T00:00:00"/>
    <x v="2"/>
    <x v="0"/>
    <x v="5"/>
    <s v="Headphones"/>
    <x v="2"/>
    <x v="3052"/>
    <n v="80604.320000000007"/>
    <n v="117659.68"/>
    <x v="3062"/>
    <n v="58"/>
    <n v="80.09"/>
  </r>
  <r>
    <s v="M1063"/>
    <x v="3"/>
    <x v="3"/>
    <n v="4"/>
    <n v="113630"/>
    <n v="78169"/>
    <n v="68.790000000000006"/>
    <d v="2014-12-15T00:00:00"/>
    <x v="3"/>
    <x v="4"/>
    <x v="4"/>
    <s v="Tablet"/>
    <x v="2"/>
    <x v="3053"/>
    <n v="37980.33"/>
    <n v="40188.67"/>
    <x v="3063"/>
    <n v="21"/>
    <n v="65.27"/>
  </r>
  <r>
    <s v="M1064"/>
    <x v="2"/>
    <x v="2"/>
    <n v="6"/>
    <n v="145498"/>
    <n v="147637"/>
    <n v="101.47"/>
    <d v="2014-12-15T00:00:00"/>
    <x v="3"/>
    <x v="4"/>
    <x v="4"/>
    <s v="Sofa"/>
    <x v="1"/>
    <x v="3054"/>
    <n v="51087.1"/>
    <n v="96549.9"/>
    <x v="3064"/>
    <n v="100"/>
    <n v="76.88"/>
  </r>
  <r>
    <s v="M1065"/>
    <x v="0"/>
    <x v="0"/>
    <n v="6"/>
    <n v="277667"/>
    <n v="296879"/>
    <n v="106.92"/>
    <d v="2014-12-15T00:00:00"/>
    <x v="3"/>
    <x v="4"/>
    <x v="4"/>
    <s v="Rice"/>
    <x v="4"/>
    <x v="3055"/>
    <n v="104550.52"/>
    <n v="192328.48"/>
    <x v="3065"/>
    <n v="72"/>
    <n v="84.47"/>
  </r>
  <r>
    <s v="M1066"/>
    <x v="2"/>
    <x v="2"/>
    <n v="3"/>
    <n v="281088"/>
    <n v="248234"/>
    <n v="88.31"/>
    <d v="2014-08-22T00:00:00"/>
    <x v="3"/>
    <x v="9"/>
    <x v="5"/>
    <s v="Stapler"/>
    <x v="3"/>
    <x v="3056"/>
    <n v="56531.22"/>
    <n v="191702.78"/>
    <x v="3066"/>
    <n v="48"/>
    <n v="62.58"/>
  </r>
  <r>
    <s v="M1067"/>
    <x v="3"/>
    <x v="3"/>
    <n v="14"/>
    <n v="300271"/>
    <n v="151396"/>
    <n v="50.42"/>
    <d v="2014-08-22T00:00:00"/>
    <x v="3"/>
    <x v="9"/>
    <x v="5"/>
    <s v="Chair"/>
    <x v="1"/>
    <x v="3057"/>
    <n v="31951.69"/>
    <n v="119444.31"/>
    <x v="3067"/>
    <n v="39"/>
    <n v="86.63"/>
  </r>
  <r>
    <s v="M1068"/>
    <x v="3"/>
    <x v="3"/>
    <n v="6"/>
    <n v="225340"/>
    <n v="230167"/>
    <n v="102.14"/>
    <d v="2014-08-22T00:00:00"/>
    <x v="3"/>
    <x v="9"/>
    <x v="5"/>
    <s v="Oil"/>
    <x v="4"/>
    <x v="3058"/>
    <n v="107121.79"/>
    <n v="123045.21"/>
    <x v="3068"/>
    <n v="61"/>
    <n v="76.010000000000005"/>
  </r>
  <r>
    <s v="M1069"/>
    <x v="1"/>
    <x v="1"/>
    <n v="3"/>
    <n v="104923"/>
    <n v="103287"/>
    <n v="98.44"/>
    <d v="2014-08-22T00:00:00"/>
    <x v="3"/>
    <x v="9"/>
    <x v="5"/>
    <s v="Table"/>
    <x v="1"/>
    <x v="3059"/>
    <n v="42032.73"/>
    <n v="61254.27"/>
    <x v="3069"/>
    <n v="93"/>
    <n v="89.5"/>
  </r>
  <r>
    <s v="M1070"/>
    <x v="1"/>
    <x v="1"/>
    <n v="13"/>
    <n v="432934"/>
    <n v="338719"/>
    <n v="78.239999999999995"/>
    <d v="2014-08-22T00:00:00"/>
    <x v="3"/>
    <x v="9"/>
    <x v="5"/>
    <s v="Headphones"/>
    <x v="2"/>
    <x v="3060"/>
    <n v="92100.65"/>
    <n v="246618.35"/>
    <x v="3070"/>
    <n v="38"/>
    <n v="66.2"/>
  </r>
  <r>
    <s v="M1071"/>
    <x v="1"/>
    <x v="1"/>
    <n v="14"/>
    <n v="478830"/>
    <n v="475967"/>
    <n v="99.4"/>
    <d v="2014-08-22T00:00:00"/>
    <x v="3"/>
    <x v="9"/>
    <x v="5"/>
    <s v="Cabinet"/>
    <x v="1"/>
    <x v="3061"/>
    <n v="110024.01"/>
    <n v="365942.99"/>
    <x v="3071"/>
    <n v="53"/>
    <n v="64.069999999999993"/>
  </r>
  <r>
    <s v="M1072"/>
    <x v="0"/>
    <x v="0"/>
    <n v="7"/>
    <n v="384607"/>
    <n v="339578"/>
    <n v="88.29"/>
    <d v="2014-08-22T00:00:00"/>
    <x v="3"/>
    <x v="9"/>
    <x v="5"/>
    <s v="Pen"/>
    <x v="3"/>
    <x v="3062"/>
    <n v="110025.11"/>
    <n v="229552.89"/>
    <x v="3072"/>
    <n v="66"/>
    <n v="85.39"/>
  </r>
  <r>
    <s v="M1073"/>
    <x v="2"/>
    <x v="2"/>
    <n v="4"/>
    <n v="383850"/>
    <n v="240542"/>
    <n v="62.67"/>
    <d v="2013-08-28T00:00:00"/>
    <x v="0"/>
    <x v="9"/>
    <x v="2"/>
    <s v="Cabinet"/>
    <x v="1"/>
    <x v="3063"/>
    <n v="118861.4"/>
    <n v="121680.6"/>
    <x v="3073"/>
    <n v="47"/>
    <n v="65.680000000000007"/>
  </r>
  <r>
    <s v="M1074"/>
    <x v="0"/>
    <x v="0"/>
    <n v="10"/>
    <n v="411611"/>
    <n v="394485"/>
    <n v="95.84"/>
    <d v="2013-08-28T00:00:00"/>
    <x v="0"/>
    <x v="9"/>
    <x v="2"/>
    <s v="Marker"/>
    <x v="3"/>
    <x v="3064"/>
    <n v="102241.09"/>
    <n v="292243.90999999997"/>
    <x v="3074"/>
    <n v="25"/>
    <n v="63.68"/>
  </r>
  <r>
    <s v="M1075"/>
    <x v="0"/>
    <x v="0"/>
    <n v="10"/>
    <n v="402058"/>
    <n v="448837"/>
    <n v="111.63"/>
    <d v="2013-08-28T00:00:00"/>
    <x v="0"/>
    <x v="9"/>
    <x v="2"/>
    <s v="Oil"/>
    <x v="4"/>
    <x v="3065"/>
    <n v="105775.69"/>
    <n v="343061.31"/>
    <x v="3075"/>
    <n v="96"/>
    <n v="86.01"/>
  </r>
  <r>
    <s v="M1076"/>
    <x v="1"/>
    <x v="1"/>
    <n v="8"/>
    <n v="341872"/>
    <n v="210220"/>
    <n v="61.49"/>
    <d v="2013-08-28T00:00:00"/>
    <x v="0"/>
    <x v="9"/>
    <x v="2"/>
    <s v="Stapler"/>
    <x v="3"/>
    <x v="3066"/>
    <n v="95542.84"/>
    <n v="114677.16"/>
    <x v="3076"/>
    <n v="83"/>
    <n v="67.349999999999994"/>
  </r>
  <r>
    <s v="M1077"/>
    <x v="3"/>
    <x v="3"/>
    <n v="7"/>
    <n v="456673"/>
    <n v="241301"/>
    <n v="52.84"/>
    <d v="2013-08-28T00:00:00"/>
    <x v="0"/>
    <x v="9"/>
    <x v="2"/>
    <s v="Shirt"/>
    <x v="0"/>
    <x v="3067"/>
    <n v="76575.3"/>
    <n v="164725.70000000001"/>
    <x v="3077"/>
    <n v="97"/>
    <n v="73.31"/>
  </r>
  <r>
    <s v="M1078"/>
    <x v="3"/>
    <x v="3"/>
    <n v="14"/>
    <n v="318555"/>
    <n v="162267"/>
    <n v="50.94"/>
    <d v="2013-08-28T00:00:00"/>
    <x v="0"/>
    <x v="9"/>
    <x v="2"/>
    <s v="Sugar"/>
    <x v="4"/>
    <x v="3068"/>
    <n v="45910.29"/>
    <n v="116356.71"/>
    <x v="3078"/>
    <n v="33"/>
    <n v="92.28"/>
  </r>
  <r>
    <s v="M1079"/>
    <x v="1"/>
    <x v="1"/>
    <n v="4"/>
    <n v="214548"/>
    <n v="243432"/>
    <n v="113.46"/>
    <d v="2012-08-13T00:00:00"/>
    <x v="1"/>
    <x v="9"/>
    <x v="4"/>
    <s v="Dress"/>
    <x v="0"/>
    <x v="3069"/>
    <n v="64622.35"/>
    <n v="178809.65"/>
    <x v="3079"/>
    <n v="89"/>
    <n v="86.86"/>
  </r>
  <r>
    <s v="M1080"/>
    <x v="1"/>
    <x v="1"/>
    <n v="10"/>
    <n v="339188"/>
    <n v="284683"/>
    <n v="83.93"/>
    <d v="2014-11-06T00:00:00"/>
    <x v="3"/>
    <x v="0"/>
    <x v="1"/>
    <s v="Marker"/>
    <x v="3"/>
    <x v="3070"/>
    <n v="102338.92"/>
    <n v="182344.08"/>
    <x v="3080"/>
    <n v="36"/>
    <n v="79.930000000000007"/>
  </r>
  <r>
    <s v="M1081"/>
    <x v="1"/>
    <x v="1"/>
    <n v="5"/>
    <n v="297262"/>
    <n v="207042"/>
    <n v="69.650000000000006"/>
    <d v="2013-08-18T00:00:00"/>
    <x v="0"/>
    <x v="9"/>
    <x v="6"/>
    <s v="Sugar"/>
    <x v="4"/>
    <x v="3071"/>
    <n v="66920.56"/>
    <n v="140121.44"/>
    <x v="3081"/>
    <n v="66"/>
    <n v="62.44"/>
  </r>
  <r>
    <s v="M1082"/>
    <x v="0"/>
    <x v="0"/>
    <n v="3"/>
    <n v="329535"/>
    <n v="363810"/>
    <n v="110.4"/>
    <d v="2013-12-27T00:00:00"/>
    <x v="0"/>
    <x v="4"/>
    <x v="5"/>
    <s v="Jacket"/>
    <x v="0"/>
    <x v="3072"/>
    <n v="168458.29"/>
    <n v="195351.71"/>
    <x v="3082"/>
    <n v="63"/>
    <n v="66.03"/>
  </r>
  <r>
    <s v="M1083"/>
    <x v="0"/>
    <x v="0"/>
    <n v="9"/>
    <n v="382926"/>
    <n v="279504"/>
    <n v="72.989999999999995"/>
    <d v="2011-09-23T00:00:00"/>
    <x v="2"/>
    <x v="5"/>
    <x v="5"/>
    <s v="Table"/>
    <x v="1"/>
    <x v="3073"/>
    <n v="126003.47"/>
    <n v="153500.53"/>
    <x v="3083"/>
    <n v="40"/>
    <n v="61.82"/>
  </r>
  <r>
    <s v="M1084"/>
    <x v="2"/>
    <x v="2"/>
    <n v="6"/>
    <n v="423371"/>
    <n v="332158"/>
    <n v="78.459999999999994"/>
    <d v="2011-09-23T00:00:00"/>
    <x v="2"/>
    <x v="5"/>
    <x v="5"/>
    <s v="Sofa"/>
    <x v="1"/>
    <x v="3074"/>
    <n v="128304.14"/>
    <n v="203853.86"/>
    <x v="3084"/>
    <n v="100"/>
    <n v="91.14"/>
  </r>
  <r>
    <s v="M1085"/>
    <x v="1"/>
    <x v="1"/>
    <n v="12"/>
    <n v="235575"/>
    <n v="177179"/>
    <n v="75.209999999999994"/>
    <d v="2011-07-19T00:00:00"/>
    <x v="2"/>
    <x v="7"/>
    <x v="3"/>
    <s v="Headphones"/>
    <x v="2"/>
    <x v="3075"/>
    <n v="56060.92"/>
    <n v="121118.08"/>
    <x v="3085"/>
    <n v="34"/>
    <n v="71.94"/>
  </r>
  <r>
    <s v="M1086"/>
    <x v="1"/>
    <x v="1"/>
    <n v="8"/>
    <n v="173701"/>
    <n v="165334"/>
    <n v="95.18"/>
    <d v="2011-07-19T00:00:00"/>
    <x v="2"/>
    <x v="7"/>
    <x v="3"/>
    <s v="Chair"/>
    <x v="1"/>
    <x v="3076"/>
    <n v="75894.58"/>
    <n v="89439.42"/>
    <x v="3086"/>
    <n v="71"/>
    <n v="85.04"/>
  </r>
  <r>
    <s v="M1087"/>
    <x v="0"/>
    <x v="0"/>
    <n v="3"/>
    <n v="300561"/>
    <n v="219722"/>
    <n v="73.099999999999994"/>
    <d v="2011-07-19T00:00:00"/>
    <x v="2"/>
    <x v="7"/>
    <x v="3"/>
    <s v="Sofa"/>
    <x v="1"/>
    <x v="3077"/>
    <n v="90925.24"/>
    <n v="128796.76"/>
    <x v="3087"/>
    <n v="53"/>
    <n v="68.59"/>
  </r>
  <r>
    <s v="M1088"/>
    <x v="0"/>
    <x v="0"/>
    <n v="12"/>
    <n v="431219"/>
    <n v="488386"/>
    <n v="113.26"/>
    <d v="2011-07-19T00:00:00"/>
    <x v="2"/>
    <x v="7"/>
    <x v="3"/>
    <s v="Tablet"/>
    <x v="2"/>
    <x v="3078"/>
    <n v="219766.09"/>
    <n v="268619.90999999997"/>
    <x v="3088"/>
    <n v="49"/>
    <n v="91.66"/>
  </r>
  <r>
    <s v="M1089"/>
    <x v="0"/>
    <x v="0"/>
    <n v="8"/>
    <n v="229803"/>
    <n v="231310"/>
    <n v="100.66"/>
    <d v="2014-09-08T00:00:00"/>
    <x v="3"/>
    <x v="5"/>
    <x v="4"/>
    <s v="Oil"/>
    <x v="4"/>
    <x v="3079"/>
    <n v="48300.56"/>
    <n v="183009.44"/>
    <x v="3089"/>
    <n v="13"/>
    <n v="76.790000000000006"/>
  </r>
  <r>
    <s v="M1090"/>
    <x v="1"/>
    <x v="1"/>
    <n v="11"/>
    <n v="377890"/>
    <n v="423107"/>
    <n v="111.97"/>
    <d v="2013-05-07T00:00:00"/>
    <x v="0"/>
    <x v="8"/>
    <x v="3"/>
    <s v="Stapler"/>
    <x v="3"/>
    <x v="3080"/>
    <n v="208073.91"/>
    <n v="215033.09"/>
    <x v="3090"/>
    <n v="39"/>
    <n v="85.27"/>
  </r>
  <r>
    <s v="M1091"/>
    <x v="2"/>
    <x v="2"/>
    <n v="5"/>
    <n v="164143"/>
    <n v="114721"/>
    <n v="69.89"/>
    <d v="2013-05-07T00:00:00"/>
    <x v="0"/>
    <x v="8"/>
    <x v="3"/>
    <s v="Headphones"/>
    <x v="2"/>
    <x v="3081"/>
    <n v="56184.06"/>
    <n v="58536.94"/>
    <x v="3091"/>
    <n v="89"/>
    <n v="93.91"/>
  </r>
  <r>
    <s v="M1092"/>
    <x v="3"/>
    <x v="3"/>
    <n v="11"/>
    <n v="310388"/>
    <n v="263906"/>
    <n v="85.02"/>
    <d v="2012-06-04T00:00:00"/>
    <x v="1"/>
    <x v="1"/>
    <x v="4"/>
    <s v="Trousers"/>
    <x v="0"/>
    <x v="3082"/>
    <n v="89204.54"/>
    <n v="174701.46"/>
    <x v="3092"/>
    <n v="77"/>
    <n v="87.19"/>
  </r>
  <r>
    <s v="M1093"/>
    <x v="2"/>
    <x v="2"/>
    <n v="11"/>
    <n v="360604"/>
    <n v="233512"/>
    <n v="64.760000000000005"/>
    <d v="2012-06-04T00:00:00"/>
    <x v="1"/>
    <x v="1"/>
    <x v="4"/>
    <s v="Tablet"/>
    <x v="2"/>
    <x v="3083"/>
    <n v="60612.33"/>
    <n v="172899.67"/>
    <x v="3093"/>
    <n v="82"/>
    <n v="72.680000000000007"/>
  </r>
  <r>
    <s v="M1094"/>
    <x v="1"/>
    <x v="1"/>
    <n v="5"/>
    <n v="402135"/>
    <n v="260364"/>
    <n v="64.75"/>
    <d v="2012-12-13T00:00:00"/>
    <x v="1"/>
    <x v="4"/>
    <x v="1"/>
    <s v="Sugar"/>
    <x v="4"/>
    <x v="3084"/>
    <n v="105990.84"/>
    <n v="154373.16"/>
    <x v="3094"/>
    <n v="11"/>
    <n v="68.209999999999994"/>
  </r>
  <r>
    <s v="M1095"/>
    <x v="2"/>
    <x v="2"/>
    <n v="11"/>
    <n v="391875"/>
    <n v="461519"/>
    <n v="117.77"/>
    <d v="2012-12-13T00:00:00"/>
    <x v="1"/>
    <x v="4"/>
    <x v="1"/>
    <s v="Headphones"/>
    <x v="2"/>
    <x v="3085"/>
    <n v="230137.96"/>
    <n v="231381.04"/>
    <x v="3095"/>
    <n v="99"/>
    <n v="61.45"/>
  </r>
  <r>
    <s v="M1096"/>
    <x v="1"/>
    <x v="1"/>
    <n v="7"/>
    <n v="277458"/>
    <n v="318238"/>
    <n v="114.7"/>
    <d v="2013-07-17T00:00:00"/>
    <x v="0"/>
    <x v="7"/>
    <x v="2"/>
    <s v="Mobile"/>
    <x v="2"/>
    <x v="3086"/>
    <n v="69471.67"/>
    <n v="248766.33"/>
    <x v="3096"/>
    <n v="30"/>
    <n v="85.57"/>
  </r>
  <r>
    <s v="M1097"/>
    <x v="0"/>
    <x v="0"/>
    <n v="4"/>
    <n v="479143"/>
    <n v="495999"/>
    <n v="103.52"/>
    <d v="2011-02-01T00:00:00"/>
    <x v="2"/>
    <x v="11"/>
    <x v="3"/>
    <s v="Sofa"/>
    <x v="1"/>
    <x v="3087"/>
    <n v="193453.39"/>
    <n v="302545.61"/>
    <x v="3097"/>
    <n v="60"/>
    <n v="69.64"/>
  </r>
  <r>
    <s v="M1098"/>
    <x v="1"/>
    <x v="1"/>
    <n v="12"/>
    <n v="172083"/>
    <n v="172358"/>
    <n v="100.16"/>
    <d v="2011-07-09T00:00:00"/>
    <x v="2"/>
    <x v="7"/>
    <x v="0"/>
    <s v="Laptop"/>
    <x v="2"/>
    <x v="3088"/>
    <n v="41274.03"/>
    <n v="131083.97"/>
    <x v="3098"/>
    <n v="63"/>
    <n v="64.61"/>
  </r>
  <r>
    <s v="M1099"/>
    <x v="1"/>
    <x v="1"/>
    <n v="8"/>
    <n v="440909"/>
    <n v="229842"/>
    <n v="52.13"/>
    <d v="2011-07-09T00:00:00"/>
    <x v="2"/>
    <x v="7"/>
    <x v="0"/>
    <s v="Tablet"/>
    <x v="2"/>
    <x v="3089"/>
    <n v="103122.02"/>
    <n v="126719.98"/>
    <x v="3099"/>
    <n v="83"/>
    <n v="75.66"/>
  </r>
  <r>
    <s v="M1100"/>
    <x v="3"/>
    <x v="3"/>
    <n v="5"/>
    <n v="126634"/>
    <n v="93438"/>
    <n v="73.790000000000006"/>
    <d v="2012-11-21T00:00:00"/>
    <x v="1"/>
    <x v="0"/>
    <x v="2"/>
    <s v="Rice"/>
    <x v="4"/>
    <x v="3090"/>
    <n v="33228.01"/>
    <n v="60209.99"/>
    <x v="3100"/>
    <n v="53"/>
    <n v="70.23"/>
  </r>
  <r>
    <s v="M1101"/>
    <x v="2"/>
    <x v="2"/>
    <n v="6"/>
    <n v="107023"/>
    <n v="102330"/>
    <n v="95.61"/>
    <d v="2012-11-21T00:00:00"/>
    <x v="1"/>
    <x v="0"/>
    <x v="2"/>
    <s v="Stapler"/>
    <x v="3"/>
    <x v="3091"/>
    <n v="46813.15"/>
    <n v="55516.85"/>
    <x v="3101"/>
    <n v="81"/>
    <n v="67.569999999999993"/>
  </r>
  <r>
    <s v="M1102"/>
    <x v="0"/>
    <x v="0"/>
    <n v="9"/>
    <n v="125676"/>
    <n v="74362"/>
    <n v="59.17"/>
    <d v="2013-03-26T00:00:00"/>
    <x v="0"/>
    <x v="10"/>
    <x v="3"/>
    <s v="Sofa"/>
    <x v="1"/>
    <x v="3092"/>
    <n v="27243.99"/>
    <n v="47118.01"/>
    <x v="3102"/>
    <n v="39"/>
    <n v="64.709999999999994"/>
  </r>
  <r>
    <s v="M1103"/>
    <x v="1"/>
    <x v="1"/>
    <n v="4"/>
    <n v="240452"/>
    <n v="259562"/>
    <n v="107.95"/>
    <d v="2014-09-24T00:00:00"/>
    <x v="3"/>
    <x v="5"/>
    <x v="2"/>
    <s v="Chair"/>
    <x v="1"/>
    <x v="3093"/>
    <n v="81427.649999999994"/>
    <n v="178134.35"/>
    <x v="3103"/>
    <n v="22"/>
    <n v="72.77"/>
  </r>
  <r>
    <s v="M1104"/>
    <x v="0"/>
    <x v="0"/>
    <n v="12"/>
    <n v="326642"/>
    <n v="293436"/>
    <n v="89.83"/>
    <d v="2014-09-24T00:00:00"/>
    <x v="3"/>
    <x v="5"/>
    <x v="2"/>
    <s v="Stapler"/>
    <x v="3"/>
    <x v="3094"/>
    <n v="87798.16"/>
    <n v="205637.84"/>
    <x v="3104"/>
    <n v="26"/>
    <n v="72.260000000000005"/>
  </r>
  <r>
    <s v="M1105"/>
    <x v="2"/>
    <x v="2"/>
    <n v="3"/>
    <n v="162473"/>
    <n v="192435"/>
    <n v="118.44"/>
    <d v="2012-12-04T00:00:00"/>
    <x v="1"/>
    <x v="4"/>
    <x v="3"/>
    <s v="Notebook"/>
    <x v="3"/>
    <x v="3095"/>
    <n v="64482.54"/>
    <n v="127952.46"/>
    <x v="3105"/>
    <n v="26"/>
    <n v="68.34"/>
  </r>
  <r>
    <s v="M1106"/>
    <x v="2"/>
    <x v="2"/>
    <n v="12"/>
    <n v="335910"/>
    <n v="388621"/>
    <n v="115.69"/>
    <d v="2012-12-04T00:00:00"/>
    <x v="1"/>
    <x v="4"/>
    <x v="3"/>
    <s v="Tablet"/>
    <x v="2"/>
    <x v="3096"/>
    <n v="127232.68"/>
    <n v="261388.32"/>
    <x v="3106"/>
    <n v="71"/>
    <n v="80.489999999999995"/>
  </r>
  <r>
    <s v="M1107"/>
    <x v="2"/>
    <x v="2"/>
    <n v="12"/>
    <n v="154075"/>
    <n v="122082"/>
    <n v="79.239999999999995"/>
    <d v="2012-12-04T00:00:00"/>
    <x v="1"/>
    <x v="4"/>
    <x v="3"/>
    <s v="Marker"/>
    <x v="3"/>
    <x v="3097"/>
    <n v="27548.33"/>
    <n v="94533.67"/>
    <x v="3107"/>
    <n v="19"/>
    <n v="75.03"/>
  </r>
  <r>
    <s v="M1108"/>
    <x v="2"/>
    <x v="2"/>
    <n v="15"/>
    <n v="416857"/>
    <n v="441018"/>
    <n v="105.8"/>
    <d v="2012-12-04T00:00:00"/>
    <x v="1"/>
    <x v="4"/>
    <x v="3"/>
    <s v="Tablet"/>
    <x v="2"/>
    <x v="3098"/>
    <n v="140921.75"/>
    <n v="300096.25"/>
    <x v="3108"/>
    <n v="69"/>
    <n v="71.7"/>
  </r>
  <r>
    <s v="M1109"/>
    <x v="1"/>
    <x v="1"/>
    <n v="7"/>
    <n v="464899"/>
    <n v="290487"/>
    <n v="62.48"/>
    <d v="2013-11-02T00:00:00"/>
    <x v="0"/>
    <x v="0"/>
    <x v="0"/>
    <s v="Table"/>
    <x v="1"/>
    <x v="3099"/>
    <n v="119184.49"/>
    <n v="171302.51"/>
    <x v="3109"/>
    <n v="40"/>
    <n v="80.400000000000006"/>
  </r>
  <r>
    <s v="M1110"/>
    <x v="2"/>
    <x v="2"/>
    <n v="9"/>
    <n v="168307"/>
    <n v="129481"/>
    <n v="76.930000000000007"/>
    <d v="2014-03-18T00:00:00"/>
    <x v="3"/>
    <x v="10"/>
    <x v="3"/>
    <s v="Pen"/>
    <x v="3"/>
    <x v="3100"/>
    <n v="44652.89"/>
    <n v="84828.11"/>
    <x v="3110"/>
    <n v="98"/>
    <n v="62.45"/>
  </r>
  <r>
    <s v="M1111"/>
    <x v="3"/>
    <x v="3"/>
    <n v="13"/>
    <n v="401520"/>
    <n v="447084"/>
    <n v="111.35"/>
    <d v="2014-03-18T00:00:00"/>
    <x v="3"/>
    <x v="10"/>
    <x v="3"/>
    <s v="Wheat"/>
    <x v="4"/>
    <x v="3101"/>
    <n v="121643.74"/>
    <n v="325440.26"/>
    <x v="3111"/>
    <n v="100"/>
    <n v="87.63"/>
  </r>
  <r>
    <s v="M1112"/>
    <x v="1"/>
    <x v="1"/>
    <n v="5"/>
    <n v="494000"/>
    <n v="382204"/>
    <n v="77.37"/>
    <d v="2014-11-24T00:00:00"/>
    <x v="3"/>
    <x v="0"/>
    <x v="4"/>
    <s v="Table"/>
    <x v="1"/>
    <x v="3102"/>
    <n v="118251.27"/>
    <n v="263952.73"/>
    <x v="3112"/>
    <n v="53"/>
    <n v="90.1"/>
  </r>
  <r>
    <s v="M1113"/>
    <x v="1"/>
    <x v="1"/>
    <n v="11"/>
    <n v="359736"/>
    <n v="223066"/>
    <n v="62.01"/>
    <d v="2014-08-28T00:00:00"/>
    <x v="3"/>
    <x v="9"/>
    <x v="1"/>
    <s v="Stapler"/>
    <x v="3"/>
    <x v="3103"/>
    <n v="87314.51"/>
    <n v="135751.49"/>
    <x v="3113"/>
    <n v="61"/>
    <n v="86.34"/>
  </r>
  <r>
    <s v="M1114"/>
    <x v="3"/>
    <x v="3"/>
    <n v="6"/>
    <n v="371857"/>
    <n v="413088"/>
    <n v="111.09"/>
    <d v="2012-12-04T00:00:00"/>
    <x v="1"/>
    <x v="4"/>
    <x v="3"/>
    <s v="Mobile"/>
    <x v="2"/>
    <x v="3104"/>
    <n v="130529.61"/>
    <n v="282558.39"/>
    <x v="3114"/>
    <n v="38"/>
    <n v="69.459999999999994"/>
  </r>
  <r>
    <s v="M1115"/>
    <x v="0"/>
    <x v="0"/>
    <n v="13"/>
    <n v="255623"/>
    <n v="160673"/>
    <n v="62.86"/>
    <d v="2012-12-04T00:00:00"/>
    <x v="1"/>
    <x v="4"/>
    <x v="3"/>
    <s v="Cabinet"/>
    <x v="1"/>
    <x v="3105"/>
    <n v="52322.41"/>
    <n v="108350.59"/>
    <x v="3115"/>
    <n v="16"/>
    <n v="81.93"/>
  </r>
  <r>
    <s v="M1116"/>
    <x v="0"/>
    <x v="0"/>
    <n v="12"/>
    <n v="250512"/>
    <n v="127742"/>
    <n v="50.99"/>
    <d v="2012-12-04T00:00:00"/>
    <x v="1"/>
    <x v="4"/>
    <x v="3"/>
    <s v="Pen"/>
    <x v="3"/>
    <x v="3106"/>
    <n v="47815.74"/>
    <n v="79926.259999999995"/>
    <x v="3116"/>
    <n v="39"/>
    <n v="76.73"/>
  </r>
  <r>
    <s v="M1117"/>
    <x v="2"/>
    <x v="2"/>
    <n v="7"/>
    <n v="187971"/>
    <n v="200288"/>
    <n v="106.55"/>
    <d v="2014-10-08T00:00:00"/>
    <x v="3"/>
    <x v="2"/>
    <x v="2"/>
    <s v="Wheat"/>
    <x v="4"/>
    <x v="3107"/>
    <n v="92579.68"/>
    <n v="107708.32"/>
    <x v="3117"/>
    <n v="29"/>
    <n v="92.3"/>
  </r>
  <r>
    <s v="M1118"/>
    <x v="2"/>
    <x v="2"/>
    <n v="9"/>
    <n v="414360"/>
    <n v="328253"/>
    <n v="79.22"/>
    <d v="2014-10-08T00:00:00"/>
    <x v="3"/>
    <x v="2"/>
    <x v="2"/>
    <s v="Laptop"/>
    <x v="2"/>
    <x v="3108"/>
    <n v="93437.31"/>
    <n v="234815.69"/>
    <x v="3118"/>
    <n v="90"/>
    <n v="94.11"/>
  </r>
  <r>
    <s v="M1119"/>
    <x v="0"/>
    <x v="0"/>
    <n v="13"/>
    <n v="274109"/>
    <n v="175932"/>
    <n v="64.180000000000007"/>
    <d v="2014-10-08T00:00:00"/>
    <x v="3"/>
    <x v="2"/>
    <x v="2"/>
    <s v="Wheat"/>
    <x v="4"/>
    <x v="3109"/>
    <n v="82227.11"/>
    <n v="93704.89"/>
    <x v="3119"/>
    <n v="68"/>
    <n v="66.45"/>
  </r>
  <r>
    <s v="M1120"/>
    <x v="2"/>
    <x v="2"/>
    <n v="9"/>
    <n v="262916"/>
    <n v="148715"/>
    <n v="56.56"/>
    <d v="2014-10-08T00:00:00"/>
    <x v="3"/>
    <x v="2"/>
    <x v="2"/>
    <s v="Cabinet"/>
    <x v="1"/>
    <x v="3110"/>
    <n v="31527.51"/>
    <n v="117187.49"/>
    <x v="3120"/>
    <n v="83"/>
    <n v="93.94"/>
  </r>
  <r>
    <s v="M1121"/>
    <x v="0"/>
    <x v="0"/>
    <n v="3"/>
    <n v="432469"/>
    <n v="250719"/>
    <n v="57.97"/>
    <d v="2014-10-08T00:00:00"/>
    <x v="3"/>
    <x v="2"/>
    <x v="2"/>
    <s v="Marker"/>
    <x v="3"/>
    <x v="3111"/>
    <n v="115891.82"/>
    <n v="134827.18"/>
    <x v="3121"/>
    <n v="38"/>
    <n v="67.61"/>
  </r>
  <r>
    <s v="M1122"/>
    <x v="3"/>
    <x v="3"/>
    <n v="12"/>
    <n v="376555"/>
    <n v="331353"/>
    <n v="88"/>
    <d v="2014-03-26T00:00:00"/>
    <x v="3"/>
    <x v="10"/>
    <x v="2"/>
    <s v="Oil"/>
    <x v="4"/>
    <x v="3112"/>
    <n v="149415.29"/>
    <n v="181937.71"/>
    <x v="3122"/>
    <n v="91"/>
    <n v="68.48"/>
  </r>
  <r>
    <s v="M1123"/>
    <x v="3"/>
    <x v="3"/>
    <n v="12"/>
    <n v="318762"/>
    <n v="338790"/>
    <n v="106.28"/>
    <d v="2011-08-09T00:00:00"/>
    <x v="2"/>
    <x v="9"/>
    <x v="3"/>
    <s v="Sugar"/>
    <x v="4"/>
    <x v="3113"/>
    <n v="89354.17"/>
    <n v="249435.83"/>
    <x v="3123"/>
    <n v="20"/>
    <n v="94.4"/>
  </r>
  <r>
    <s v="M1124"/>
    <x v="2"/>
    <x v="2"/>
    <n v="12"/>
    <n v="110422"/>
    <n v="77337"/>
    <n v="70.040000000000006"/>
    <d v="2011-08-09T00:00:00"/>
    <x v="2"/>
    <x v="9"/>
    <x v="3"/>
    <s v="Dress"/>
    <x v="0"/>
    <x v="3114"/>
    <n v="20823.419999999998"/>
    <n v="56513.58"/>
    <x v="3124"/>
    <n v="48"/>
    <n v="76.27"/>
  </r>
  <r>
    <s v="M1125"/>
    <x v="2"/>
    <x v="2"/>
    <n v="9"/>
    <n v="270103"/>
    <n v="137829"/>
    <n v="51.03"/>
    <d v="2011-11-22T00:00:00"/>
    <x v="2"/>
    <x v="0"/>
    <x v="3"/>
    <s v="Mobile"/>
    <x v="2"/>
    <x v="3115"/>
    <n v="62991.32"/>
    <n v="74837.679999999993"/>
    <x v="3125"/>
    <n v="83"/>
    <n v="61.33"/>
  </r>
  <r>
    <s v="M1126"/>
    <x v="0"/>
    <x v="0"/>
    <n v="9"/>
    <n v="257608"/>
    <n v="247629"/>
    <n v="96.13"/>
    <d v="2014-06-11T00:00:00"/>
    <x v="3"/>
    <x v="1"/>
    <x v="2"/>
    <s v="Rice"/>
    <x v="4"/>
    <x v="3116"/>
    <n v="59579.64"/>
    <n v="188049.36"/>
    <x v="3126"/>
    <n v="48"/>
    <n v="65.099999999999994"/>
  </r>
  <r>
    <s v="M1127"/>
    <x v="1"/>
    <x v="1"/>
    <n v="6"/>
    <n v="486686"/>
    <n v="413676"/>
    <n v="85"/>
    <d v="2014-07-02T00:00:00"/>
    <x v="3"/>
    <x v="7"/>
    <x v="2"/>
    <s v="Sofa"/>
    <x v="1"/>
    <x v="3117"/>
    <n v="125096.61"/>
    <n v="288579.39"/>
    <x v="3127"/>
    <n v="46"/>
    <n v="66.16"/>
  </r>
  <r>
    <s v="M1128"/>
    <x v="2"/>
    <x v="2"/>
    <n v="4"/>
    <n v="310004"/>
    <n v="317332"/>
    <n v="102.36"/>
    <d v="2014-07-02T00:00:00"/>
    <x v="3"/>
    <x v="7"/>
    <x v="2"/>
    <s v="Wheat"/>
    <x v="4"/>
    <x v="3118"/>
    <n v="89730.22"/>
    <n v="227601.78"/>
    <x v="3128"/>
    <n v="65"/>
    <n v="75.5"/>
  </r>
  <r>
    <s v="M1129"/>
    <x v="3"/>
    <x v="3"/>
    <n v="15"/>
    <n v="240320"/>
    <n v="269819"/>
    <n v="112.27"/>
    <d v="2014-07-02T00:00:00"/>
    <x v="3"/>
    <x v="7"/>
    <x v="2"/>
    <s v="Trousers"/>
    <x v="0"/>
    <x v="3119"/>
    <n v="110158.17"/>
    <n v="159660.82999999999"/>
    <x v="3129"/>
    <n v="83"/>
    <n v="74.010000000000005"/>
  </r>
  <r>
    <s v="M1130"/>
    <x v="0"/>
    <x v="0"/>
    <n v="7"/>
    <n v="267491"/>
    <n v="189322"/>
    <n v="70.78"/>
    <d v="2011-11-21T00:00:00"/>
    <x v="2"/>
    <x v="0"/>
    <x v="4"/>
    <s v="Notebook"/>
    <x v="3"/>
    <x v="3120"/>
    <n v="49724.41"/>
    <n v="139597.59"/>
    <x v="3130"/>
    <n v="32"/>
    <n v="77.97"/>
  </r>
  <r>
    <s v="M1131"/>
    <x v="2"/>
    <x v="2"/>
    <n v="8"/>
    <n v="339428"/>
    <n v="221652"/>
    <n v="65.3"/>
    <d v="2011-11-21T00:00:00"/>
    <x v="2"/>
    <x v="0"/>
    <x v="4"/>
    <s v="Shirt"/>
    <x v="0"/>
    <x v="3121"/>
    <n v="51516.14"/>
    <n v="170135.86"/>
    <x v="3131"/>
    <n v="71"/>
    <n v="68.14"/>
  </r>
  <r>
    <s v="M1132"/>
    <x v="3"/>
    <x v="3"/>
    <n v="6"/>
    <n v="429814"/>
    <n v="324059"/>
    <n v="75.400000000000006"/>
    <d v="2011-11-21T00:00:00"/>
    <x v="2"/>
    <x v="0"/>
    <x v="4"/>
    <s v="Mobile"/>
    <x v="2"/>
    <x v="3122"/>
    <n v="66196.149999999994"/>
    <n v="257862.85"/>
    <x v="3132"/>
    <n v="22"/>
    <n v="89.58"/>
  </r>
  <r>
    <s v="M1133"/>
    <x v="2"/>
    <x v="2"/>
    <n v="7"/>
    <n v="497490"/>
    <n v="498124"/>
    <n v="100.13"/>
    <d v="2011-11-21T00:00:00"/>
    <x v="2"/>
    <x v="0"/>
    <x v="4"/>
    <s v="Chair"/>
    <x v="1"/>
    <x v="3123"/>
    <n v="154387.4"/>
    <n v="343736.6"/>
    <x v="3133"/>
    <n v="34"/>
    <n v="85.01"/>
  </r>
  <r>
    <s v="M1134"/>
    <x v="1"/>
    <x v="1"/>
    <n v="5"/>
    <n v="128817"/>
    <n v="96091"/>
    <n v="74.59"/>
    <d v="2012-05-04T00:00:00"/>
    <x v="1"/>
    <x v="8"/>
    <x v="5"/>
    <s v="Jacket"/>
    <x v="0"/>
    <x v="3124"/>
    <n v="46753.39"/>
    <n v="49337.61"/>
    <x v="3134"/>
    <n v="61"/>
    <n v="61.69"/>
  </r>
  <r>
    <s v="M1135"/>
    <x v="2"/>
    <x v="2"/>
    <n v="5"/>
    <n v="271260"/>
    <n v="160753"/>
    <n v="59.26"/>
    <d v="2014-05-30T00:00:00"/>
    <x v="3"/>
    <x v="8"/>
    <x v="5"/>
    <s v="Headphones"/>
    <x v="2"/>
    <x v="3125"/>
    <n v="46198.720000000001"/>
    <n v="114554.28"/>
    <x v="3135"/>
    <n v="55"/>
    <n v="71.349999999999994"/>
  </r>
  <r>
    <s v="M1136"/>
    <x v="1"/>
    <x v="1"/>
    <n v="3"/>
    <n v="408154"/>
    <n v="343942"/>
    <n v="84.27"/>
    <d v="2012-10-17T00:00:00"/>
    <x v="1"/>
    <x v="2"/>
    <x v="2"/>
    <s v="Tablet"/>
    <x v="2"/>
    <x v="3126"/>
    <n v="156299.06"/>
    <n v="187642.94"/>
    <x v="3136"/>
    <n v="97"/>
    <n v="83.63"/>
  </r>
  <r>
    <s v="M1137"/>
    <x v="3"/>
    <x v="3"/>
    <n v="9"/>
    <n v="260195"/>
    <n v="148763"/>
    <n v="57.17"/>
    <d v="2011-04-23T00:00:00"/>
    <x v="2"/>
    <x v="3"/>
    <x v="0"/>
    <s v="Mobile"/>
    <x v="2"/>
    <x v="3127"/>
    <n v="57809.19"/>
    <n v="90953.81"/>
    <x v="3137"/>
    <n v="21"/>
    <n v="64.61"/>
  </r>
  <r>
    <s v="M1138"/>
    <x v="2"/>
    <x v="2"/>
    <n v="11"/>
    <n v="118661"/>
    <n v="123072"/>
    <n v="103.72"/>
    <d v="2011-04-23T00:00:00"/>
    <x v="2"/>
    <x v="3"/>
    <x v="0"/>
    <s v="Pen"/>
    <x v="3"/>
    <x v="3128"/>
    <n v="39885.82"/>
    <n v="83186.179999999993"/>
    <x v="3138"/>
    <n v="54"/>
    <n v="91.62"/>
  </r>
  <r>
    <s v="M1139"/>
    <x v="3"/>
    <x v="3"/>
    <n v="14"/>
    <n v="489505"/>
    <n v="361780"/>
    <n v="73.91"/>
    <d v="2011-04-23T00:00:00"/>
    <x v="2"/>
    <x v="3"/>
    <x v="0"/>
    <s v="Sofa"/>
    <x v="1"/>
    <x v="3129"/>
    <n v="79779.66"/>
    <n v="282000.34000000003"/>
    <x v="3139"/>
    <n v="88"/>
    <n v="84.95"/>
  </r>
  <r>
    <s v="M1140"/>
    <x v="1"/>
    <x v="1"/>
    <n v="4"/>
    <n v="274683"/>
    <n v="318746"/>
    <n v="116.04"/>
    <d v="2011-04-23T00:00:00"/>
    <x v="2"/>
    <x v="3"/>
    <x v="0"/>
    <s v="Oil"/>
    <x v="4"/>
    <x v="3130"/>
    <n v="125145.2"/>
    <n v="193600.8"/>
    <x v="3140"/>
    <n v="60"/>
    <n v="75.13"/>
  </r>
  <r>
    <s v="M1141"/>
    <x v="2"/>
    <x v="2"/>
    <n v="5"/>
    <n v="369972"/>
    <n v="350609"/>
    <n v="94.77"/>
    <d v="2014-05-01T00:00:00"/>
    <x v="3"/>
    <x v="8"/>
    <x v="1"/>
    <s v="Jacket"/>
    <x v="0"/>
    <x v="3131"/>
    <n v="132223.81"/>
    <n v="218385.19"/>
    <x v="3141"/>
    <n v="65"/>
    <n v="64.209999999999994"/>
  </r>
  <r>
    <s v="M1142"/>
    <x v="1"/>
    <x v="1"/>
    <n v="5"/>
    <n v="139024"/>
    <n v="157507"/>
    <n v="113.29"/>
    <d v="2013-09-21T00:00:00"/>
    <x v="0"/>
    <x v="5"/>
    <x v="0"/>
    <s v="Marker"/>
    <x v="3"/>
    <x v="3132"/>
    <n v="36615.15"/>
    <n v="120891.85"/>
    <x v="3142"/>
    <n v="40"/>
    <n v="71.06"/>
  </r>
  <r>
    <s v="M1143"/>
    <x v="0"/>
    <x v="0"/>
    <n v="15"/>
    <n v="100406"/>
    <n v="110260"/>
    <n v="109.81"/>
    <d v="2013-09-21T00:00:00"/>
    <x v="0"/>
    <x v="5"/>
    <x v="0"/>
    <s v="Rice"/>
    <x v="4"/>
    <x v="3133"/>
    <n v="44787.8"/>
    <n v="65472.2"/>
    <x v="3143"/>
    <n v="17"/>
    <n v="71"/>
  </r>
  <r>
    <s v="M1144"/>
    <x v="1"/>
    <x v="1"/>
    <n v="11"/>
    <n v="287956"/>
    <n v="318997"/>
    <n v="110.78"/>
    <d v="2013-09-21T00:00:00"/>
    <x v="0"/>
    <x v="5"/>
    <x v="0"/>
    <s v="Sugar"/>
    <x v="4"/>
    <x v="3134"/>
    <n v="115421.49"/>
    <n v="203575.51"/>
    <x v="3144"/>
    <n v="34"/>
    <n v="84"/>
  </r>
  <r>
    <s v="M1145"/>
    <x v="1"/>
    <x v="1"/>
    <n v="3"/>
    <n v="364863"/>
    <n v="193449"/>
    <n v="53.02"/>
    <d v="2013-09-21T00:00:00"/>
    <x v="0"/>
    <x v="5"/>
    <x v="0"/>
    <s v="Pen"/>
    <x v="3"/>
    <x v="3135"/>
    <n v="90381.06"/>
    <n v="103067.94"/>
    <x v="3145"/>
    <n v="46"/>
    <n v="86.79"/>
  </r>
  <r>
    <s v="M1146"/>
    <x v="1"/>
    <x v="1"/>
    <n v="14"/>
    <n v="150356"/>
    <n v="81738"/>
    <n v="54.36"/>
    <d v="2013-09-21T00:00:00"/>
    <x v="0"/>
    <x v="5"/>
    <x v="0"/>
    <s v="Trousers"/>
    <x v="0"/>
    <x v="3136"/>
    <n v="28961.599999999999"/>
    <n v="52776.4"/>
    <x v="3146"/>
    <n v="74"/>
    <n v="79.5"/>
  </r>
  <r>
    <s v="M1147"/>
    <x v="2"/>
    <x v="2"/>
    <n v="3"/>
    <n v="247349"/>
    <n v="226103"/>
    <n v="91.41"/>
    <d v="2013-09-03T00:00:00"/>
    <x v="0"/>
    <x v="5"/>
    <x v="3"/>
    <s v="Headphones"/>
    <x v="2"/>
    <x v="3137"/>
    <n v="49407.75"/>
    <n v="176695.25"/>
    <x v="3147"/>
    <n v="24"/>
    <n v="74.27"/>
  </r>
  <r>
    <s v="M1148"/>
    <x v="1"/>
    <x v="1"/>
    <n v="14"/>
    <n v="380838"/>
    <n v="375133"/>
    <n v="98.5"/>
    <d v="2013-09-03T00:00:00"/>
    <x v="0"/>
    <x v="5"/>
    <x v="3"/>
    <s v="Tablet"/>
    <x v="2"/>
    <x v="3138"/>
    <n v="82612.179999999993"/>
    <n v="292520.82"/>
    <x v="3148"/>
    <n v="15"/>
    <n v="94.76"/>
  </r>
  <r>
    <s v="M1149"/>
    <x v="0"/>
    <x v="0"/>
    <n v="13"/>
    <n v="409965"/>
    <n v="405160"/>
    <n v="98.83"/>
    <d v="2012-04-27T00:00:00"/>
    <x v="1"/>
    <x v="3"/>
    <x v="5"/>
    <s v="Cabinet"/>
    <x v="1"/>
    <x v="3139"/>
    <n v="110356.01"/>
    <n v="294803.99"/>
    <x v="3149"/>
    <n v="30"/>
    <n v="73.31"/>
  </r>
  <r>
    <s v="M1150"/>
    <x v="2"/>
    <x v="2"/>
    <n v="11"/>
    <n v="117969"/>
    <n v="60560"/>
    <n v="51.34"/>
    <d v="2012-04-27T00:00:00"/>
    <x v="1"/>
    <x v="3"/>
    <x v="5"/>
    <s v="Wheat"/>
    <x v="4"/>
    <x v="3140"/>
    <n v="17298.32"/>
    <n v="43261.68"/>
    <x v="3150"/>
    <n v="10"/>
    <n v="85.34"/>
  </r>
  <r>
    <s v="M1151"/>
    <x v="0"/>
    <x v="0"/>
    <n v="13"/>
    <n v="450625"/>
    <n v="377556"/>
    <n v="83.78"/>
    <d v="2012-09-06T00:00:00"/>
    <x v="1"/>
    <x v="5"/>
    <x v="1"/>
    <s v="Wheat"/>
    <x v="4"/>
    <x v="3141"/>
    <n v="117162.39"/>
    <n v="260393.61"/>
    <x v="3151"/>
    <n v="55"/>
    <n v="74.7"/>
  </r>
  <r>
    <s v="M1152"/>
    <x v="0"/>
    <x v="0"/>
    <n v="10"/>
    <n v="370409"/>
    <n v="243734"/>
    <n v="65.8"/>
    <d v="2013-05-29T00:00:00"/>
    <x v="0"/>
    <x v="8"/>
    <x v="2"/>
    <s v="Mobile"/>
    <x v="2"/>
    <x v="3142"/>
    <n v="118231.69"/>
    <n v="125502.31"/>
    <x v="3152"/>
    <n v="66"/>
    <n v="93.33"/>
  </r>
  <r>
    <s v="M1153"/>
    <x v="3"/>
    <x v="3"/>
    <n v="4"/>
    <n v="436353"/>
    <n v="352028"/>
    <n v="80.680000000000007"/>
    <d v="2013-05-29T00:00:00"/>
    <x v="0"/>
    <x v="8"/>
    <x v="2"/>
    <s v="Sofa"/>
    <x v="1"/>
    <x v="3143"/>
    <n v="111850.05"/>
    <n v="240177.95"/>
    <x v="3153"/>
    <n v="69"/>
    <n v="91.21"/>
  </r>
  <r>
    <s v="M1154"/>
    <x v="3"/>
    <x v="3"/>
    <n v="9"/>
    <n v="352080"/>
    <n v="245098"/>
    <n v="69.61"/>
    <d v="2013-05-29T00:00:00"/>
    <x v="0"/>
    <x v="8"/>
    <x v="2"/>
    <s v="Pen"/>
    <x v="3"/>
    <x v="3144"/>
    <n v="53150.53"/>
    <n v="191947.47"/>
    <x v="3154"/>
    <n v="75"/>
    <n v="85.31"/>
  </r>
  <r>
    <s v="M1155"/>
    <x v="1"/>
    <x v="1"/>
    <n v="8"/>
    <n v="135849"/>
    <n v="141479"/>
    <n v="104.14"/>
    <d v="2013-05-29T00:00:00"/>
    <x v="0"/>
    <x v="8"/>
    <x v="2"/>
    <s v="Cabinet"/>
    <x v="1"/>
    <x v="3145"/>
    <n v="32828.129999999997"/>
    <n v="108650.87"/>
    <x v="3155"/>
    <n v="48"/>
    <n v="72.400000000000006"/>
  </r>
  <r>
    <s v="M1156"/>
    <x v="0"/>
    <x v="0"/>
    <n v="8"/>
    <n v="450662"/>
    <n v="416928"/>
    <n v="92.51"/>
    <d v="2013-05-29T00:00:00"/>
    <x v="0"/>
    <x v="8"/>
    <x v="2"/>
    <s v="Wheat"/>
    <x v="4"/>
    <x v="3146"/>
    <n v="83771.78"/>
    <n v="333156.21999999997"/>
    <x v="3156"/>
    <n v="21"/>
    <n v="77.63"/>
  </r>
  <r>
    <s v="M1157"/>
    <x v="1"/>
    <x v="1"/>
    <n v="6"/>
    <n v="408580"/>
    <n v="281124"/>
    <n v="68.81"/>
    <d v="2012-09-24T00:00:00"/>
    <x v="1"/>
    <x v="5"/>
    <x v="4"/>
    <s v="Laptop"/>
    <x v="2"/>
    <x v="3147"/>
    <n v="129201.55"/>
    <n v="151922.45000000001"/>
    <x v="3157"/>
    <n v="54"/>
    <n v="75"/>
  </r>
  <r>
    <s v="M1158"/>
    <x v="2"/>
    <x v="2"/>
    <n v="6"/>
    <n v="346271"/>
    <n v="357554"/>
    <n v="103.26"/>
    <d v="2012-09-24T00:00:00"/>
    <x v="1"/>
    <x v="5"/>
    <x v="4"/>
    <s v="Sugar"/>
    <x v="4"/>
    <x v="3148"/>
    <n v="93543.07"/>
    <n v="264010.93"/>
    <x v="3158"/>
    <n v="35"/>
    <n v="63.48"/>
  </r>
  <r>
    <s v="M1159"/>
    <x v="1"/>
    <x v="1"/>
    <n v="14"/>
    <n v="392138"/>
    <n v="448267"/>
    <n v="114.31"/>
    <d v="2014-07-04T00:00:00"/>
    <x v="3"/>
    <x v="7"/>
    <x v="5"/>
    <s v="Mobile"/>
    <x v="2"/>
    <x v="3149"/>
    <n v="111217.38"/>
    <n v="337049.62"/>
    <x v="3159"/>
    <n v="46"/>
    <n v="79.16"/>
  </r>
  <r>
    <s v="M1160"/>
    <x v="2"/>
    <x v="2"/>
    <n v="3"/>
    <n v="154261"/>
    <n v="95948"/>
    <n v="62.2"/>
    <d v="2014-07-04T00:00:00"/>
    <x v="3"/>
    <x v="7"/>
    <x v="5"/>
    <s v="Chair"/>
    <x v="1"/>
    <x v="3150"/>
    <n v="43987.48"/>
    <n v="51960.52"/>
    <x v="3160"/>
    <n v="47"/>
    <n v="71.8"/>
  </r>
  <r>
    <s v="M1161"/>
    <x v="0"/>
    <x v="0"/>
    <n v="13"/>
    <n v="130305"/>
    <n v="109991"/>
    <n v="84.41"/>
    <d v="2014-07-04T00:00:00"/>
    <x v="3"/>
    <x v="7"/>
    <x v="5"/>
    <s v="Chair"/>
    <x v="1"/>
    <x v="3151"/>
    <n v="38256.6"/>
    <n v="71734.399999999994"/>
    <x v="3161"/>
    <n v="14"/>
    <n v="83.3"/>
  </r>
  <r>
    <s v="M1162"/>
    <x v="2"/>
    <x v="2"/>
    <n v="12"/>
    <n v="360033"/>
    <n v="285256"/>
    <n v="79.23"/>
    <d v="2014-12-09T00:00:00"/>
    <x v="3"/>
    <x v="4"/>
    <x v="3"/>
    <s v="Wheat"/>
    <x v="4"/>
    <x v="3152"/>
    <n v="98091.4"/>
    <n v="187164.6"/>
    <x v="3162"/>
    <n v="49"/>
    <n v="73.209999999999994"/>
  </r>
  <r>
    <s v="M1163"/>
    <x v="1"/>
    <x v="1"/>
    <n v="6"/>
    <n v="106915"/>
    <n v="79959"/>
    <n v="74.790000000000006"/>
    <d v="2014-12-09T00:00:00"/>
    <x v="3"/>
    <x v="4"/>
    <x v="3"/>
    <s v="Table"/>
    <x v="1"/>
    <x v="3153"/>
    <n v="27358.33"/>
    <n v="52600.67"/>
    <x v="3163"/>
    <n v="17"/>
    <n v="60.96"/>
  </r>
  <r>
    <s v="M1164"/>
    <x v="0"/>
    <x v="0"/>
    <n v="7"/>
    <n v="217126"/>
    <n v="190580"/>
    <n v="87.77"/>
    <d v="2014-12-09T00:00:00"/>
    <x v="3"/>
    <x v="4"/>
    <x v="3"/>
    <s v="Jacket"/>
    <x v="0"/>
    <x v="3154"/>
    <n v="59930.09"/>
    <n v="130649.91"/>
    <x v="3164"/>
    <n v="12"/>
    <n v="77.209999999999994"/>
  </r>
  <r>
    <s v="M1165"/>
    <x v="3"/>
    <x v="3"/>
    <n v="4"/>
    <n v="329471"/>
    <n v="313669"/>
    <n v="95.2"/>
    <d v="2014-12-06T00:00:00"/>
    <x v="3"/>
    <x v="4"/>
    <x v="0"/>
    <s v="Stapler"/>
    <x v="3"/>
    <x v="3155"/>
    <n v="127278.23"/>
    <n v="186390.77"/>
    <x v="3165"/>
    <n v="59"/>
    <n v="65.34"/>
  </r>
  <r>
    <s v="M1166"/>
    <x v="1"/>
    <x v="1"/>
    <n v="14"/>
    <n v="202053"/>
    <n v="195195"/>
    <n v="96.61"/>
    <d v="2014-12-06T00:00:00"/>
    <x v="3"/>
    <x v="4"/>
    <x v="0"/>
    <s v="Headphones"/>
    <x v="2"/>
    <x v="3156"/>
    <n v="88417.74"/>
    <n v="106777.26"/>
    <x v="3166"/>
    <n v="67"/>
    <n v="87.23"/>
  </r>
  <r>
    <s v="M1167"/>
    <x v="1"/>
    <x v="1"/>
    <n v="3"/>
    <n v="102190"/>
    <n v="72844"/>
    <n v="71.28"/>
    <d v="2012-09-27T00:00:00"/>
    <x v="1"/>
    <x v="5"/>
    <x v="1"/>
    <s v="Trousers"/>
    <x v="0"/>
    <x v="3157"/>
    <n v="35605.67"/>
    <n v="37238.33"/>
    <x v="3167"/>
    <n v="46"/>
    <n v="61.36"/>
  </r>
  <r>
    <s v="M1168"/>
    <x v="1"/>
    <x v="1"/>
    <n v="14"/>
    <n v="345418"/>
    <n v="291095"/>
    <n v="84.27"/>
    <d v="2012-09-27T00:00:00"/>
    <x v="1"/>
    <x v="5"/>
    <x v="1"/>
    <s v="Mobile"/>
    <x v="2"/>
    <x v="3158"/>
    <n v="114159.39"/>
    <n v="176935.61"/>
    <x v="3168"/>
    <n v="76"/>
    <n v="79.739999999999995"/>
  </r>
  <r>
    <s v="M1169"/>
    <x v="0"/>
    <x v="0"/>
    <n v="7"/>
    <n v="153628"/>
    <n v="144523"/>
    <n v="94.07"/>
    <d v="2014-10-31T00:00:00"/>
    <x v="3"/>
    <x v="2"/>
    <x v="5"/>
    <s v="Shirt"/>
    <x v="0"/>
    <x v="3159"/>
    <n v="57658.28"/>
    <n v="86864.72"/>
    <x v="3169"/>
    <n v="65"/>
    <n v="61.52"/>
  </r>
  <r>
    <s v="M1170"/>
    <x v="0"/>
    <x v="0"/>
    <n v="5"/>
    <n v="214037"/>
    <n v="140333"/>
    <n v="65.56"/>
    <d v="2014-10-31T00:00:00"/>
    <x v="3"/>
    <x v="2"/>
    <x v="5"/>
    <s v="Oil"/>
    <x v="4"/>
    <x v="3160"/>
    <n v="37693.83"/>
    <n v="102639.17"/>
    <x v="3170"/>
    <n v="88"/>
    <n v="61.18"/>
  </r>
  <r>
    <s v="M1171"/>
    <x v="1"/>
    <x v="1"/>
    <n v="15"/>
    <n v="201555"/>
    <n v="209903"/>
    <n v="104.14"/>
    <d v="2014-10-31T00:00:00"/>
    <x v="3"/>
    <x v="2"/>
    <x v="5"/>
    <s v="Tablet"/>
    <x v="2"/>
    <x v="3161"/>
    <n v="96101.88"/>
    <n v="113801.12"/>
    <x v="3171"/>
    <n v="51"/>
    <n v="89.02"/>
  </r>
  <r>
    <s v="M1172"/>
    <x v="3"/>
    <x v="3"/>
    <n v="7"/>
    <n v="258823"/>
    <n v="170120"/>
    <n v="65.73"/>
    <d v="2012-11-29T00:00:00"/>
    <x v="1"/>
    <x v="0"/>
    <x v="1"/>
    <s v="Mobile"/>
    <x v="2"/>
    <x v="3162"/>
    <n v="76890.63"/>
    <n v="93229.37"/>
    <x v="3172"/>
    <n v="98"/>
    <n v="79.44"/>
  </r>
  <r>
    <s v="M1173"/>
    <x v="3"/>
    <x v="3"/>
    <n v="11"/>
    <n v="385327"/>
    <n v="398648"/>
    <n v="103.46"/>
    <d v="2011-03-11T00:00:00"/>
    <x v="2"/>
    <x v="10"/>
    <x v="5"/>
    <s v="Shirt"/>
    <x v="0"/>
    <x v="3163"/>
    <n v="170105.13"/>
    <n v="228542.87"/>
    <x v="3173"/>
    <n v="69"/>
    <n v="62.69"/>
  </r>
  <r>
    <s v="M1174"/>
    <x v="3"/>
    <x v="3"/>
    <n v="3"/>
    <n v="218679"/>
    <n v="128652"/>
    <n v="58.83"/>
    <d v="2014-11-20T00:00:00"/>
    <x v="3"/>
    <x v="0"/>
    <x v="1"/>
    <s v="Laptop"/>
    <x v="2"/>
    <x v="3164"/>
    <n v="37484.69"/>
    <n v="91167.31"/>
    <x v="3174"/>
    <n v="58"/>
    <n v="82.1"/>
  </r>
  <r>
    <s v="M1175"/>
    <x v="0"/>
    <x v="0"/>
    <n v="7"/>
    <n v="163712"/>
    <n v="161060"/>
    <n v="98.38"/>
    <d v="2014-11-20T00:00:00"/>
    <x v="3"/>
    <x v="0"/>
    <x v="1"/>
    <s v="Dress"/>
    <x v="0"/>
    <x v="3165"/>
    <n v="80220.710000000006"/>
    <n v="80839.289999999994"/>
    <x v="3175"/>
    <n v="43"/>
    <n v="75.900000000000006"/>
  </r>
  <r>
    <s v="M1176"/>
    <x v="0"/>
    <x v="0"/>
    <n v="11"/>
    <n v="397722"/>
    <n v="263946"/>
    <n v="66.36"/>
    <d v="2013-07-30T00:00:00"/>
    <x v="0"/>
    <x v="7"/>
    <x v="3"/>
    <s v="Mobile"/>
    <x v="2"/>
    <x v="3166"/>
    <n v="73880.78"/>
    <n v="190065.22"/>
    <x v="3176"/>
    <n v="58"/>
    <n v="93.47"/>
  </r>
  <r>
    <s v="M1177"/>
    <x v="2"/>
    <x v="2"/>
    <n v="7"/>
    <n v="480780"/>
    <n v="495299"/>
    <n v="103.02"/>
    <d v="2012-06-12T00:00:00"/>
    <x v="1"/>
    <x v="1"/>
    <x v="3"/>
    <s v="Wheat"/>
    <x v="4"/>
    <x v="3167"/>
    <n v="204637.83"/>
    <n v="290661.17"/>
    <x v="3177"/>
    <n v="38"/>
    <n v="69.16"/>
  </r>
  <r>
    <s v="M1178"/>
    <x v="3"/>
    <x v="3"/>
    <n v="4"/>
    <n v="203811"/>
    <n v="120192"/>
    <n v="58.97"/>
    <d v="2013-08-07T00:00:00"/>
    <x v="0"/>
    <x v="9"/>
    <x v="2"/>
    <s v="Pen"/>
    <x v="3"/>
    <x v="3168"/>
    <n v="56098.5"/>
    <n v="64093.5"/>
    <x v="3178"/>
    <n v="81"/>
    <n v="82.17"/>
  </r>
  <r>
    <s v="M1179"/>
    <x v="3"/>
    <x v="3"/>
    <n v="3"/>
    <n v="279204"/>
    <n v="162126"/>
    <n v="58.07"/>
    <d v="2014-06-12T00:00:00"/>
    <x v="3"/>
    <x v="1"/>
    <x v="1"/>
    <s v="Trousers"/>
    <x v="0"/>
    <x v="3169"/>
    <n v="65748.759999999995"/>
    <n v="96377.24"/>
    <x v="3179"/>
    <n v="85"/>
    <n v="83.4"/>
  </r>
  <r>
    <s v="M1180"/>
    <x v="3"/>
    <x v="3"/>
    <n v="7"/>
    <n v="336158"/>
    <n v="178185"/>
    <n v="53.01"/>
    <d v="2013-10-08T00:00:00"/>
    <x v="0"/>
    <x v="2"/>
    <x v="3"/>
    <s v="Marker"/>
    <x v="3"/>
    <x v="3170"/>
    <n v="66958.149999999994"/>
    <n v="111226.85"/>
    <x v="3180"/>
    <n v="45"/>
    <n v="87.73"/>
  </r>
  <r>
    <s v="M1181"/>
    <x v="1"/>
    <x v="1"/>
    <n v="10"/>
    <n v="152474"/>
    <n v="115022"/>
    <n v="75.44"/>
    <d v="2011-09-08T00:00:00"/>
    <x v="2"/>
    <x v="5"/>
    <x v="1"/>
    <s v="Stapler"/>
    <x v="3"/>
    <x v="3171"/>
    <n v="39340.959999999999"/>
    <n v="75681.039999999994"/>
    <x v="3181"/>
    <n v="35"/>
    <n v="63.66"/>
  </r>
  <r>
    <s v="M1182"/>
    <x v="3"/>
    <x v="3"/>
    <n v="15"/>
    <n v="304328"/>
    <n v="223405"/>
    <n v="73.41"/>
    <d v="2011-09-08T00:00:00"/>
    <x v="2"/>
    <x v="5"/>
    <x v="1"/>
    <s v="Cabinet"/>
    <x v="1"/>
    <x v="3172"/>
    <n v="103315.21"/>
    <n v="120089.79"/>
    <x v="3182"/>
    <n v="68"/>
    <n v="71.48"/>
  </r>
  <r>
    <s v="M1183"/>
    <x v="1"/>
    <x v="1"/>
    <n v="12"/>
    <n v="240925"/>
    <n v="134788"/>
    <n v="55.95"/>
    <d v="2011-09-08T00:00:00"/>
    <x v="2"/>
    <x v="5"/>
    <x v="1"/>
    <s v="Oil"/>
    <x v="4"/>
    <x v="3173"/>
    <n v="66289.22"/>
    <n v="68498.78"/>
    <x v="3183"/>
    <n v="67"/>
    <n v="69.290000000000006"/>
  </r>
  <r>
    <s v="M1184"/>
    <x v="1"/>
    <x v="1"/>
    <n v="3"/>
    <n v="416810"/>
    <n v="328818"/>
    <n v="78.89"/>
    <d v="2011-03-16T00:00:00"/>
    <x v="2"/>
    <x v="10"/>
    <x v="2"/>
    <s v="Shirt"/>
    <x v="0"/>
    <x v="3174"/>
    <n v="94566.19"/>
    <n v="234251.81"/>
    <x v="3184"/>
    <n v="88"/>
    <n v="70.11"/>
  </r>
  <r>
    <s v="M1185"/>
    <x v="2"/>
    <x v="2"/>
    <n v="13"/>
    <n v="312085"/>
    <n v="234805"/>
    <n v="75.239999999999995"/>
    <d v="2012-02-29T00:00:00"/>
    <x v="1"/>
    <x v="11"/>
    <x v="2"/>
    <s v="Laptop"/>
    <x v="2"/>
    <x v="3175"/>
    <n v="58692.63"/>
    <n v="176112.37"/>
    <x v="3185"/>
    <n v="31"/>
    <n v="74.930000000000007"/>
  </r>
  <r>
    <s v="M1186"/>
    <x v="1"/>
    <x v="1"/>
    <n v="8"/>
    <n v="222548"/>
    <n v="128409"/>
    <n v="57.7"/>
    <d v="2012-07-09T00:00:00"/>
    <x v="1"/>
    <x v="7"/>
    <x v="4"/>
    <s v="Pen"/>
    <x v="3"/>
    <x v="3176"/>
    <n v="50810.81"/>
    <n v="77598.19"/>
    <x v="3186"/>
    <n v="60"/>
    <n v="68.45"/>
  </r>
  <r>
    <s v="M1187"/>
    <x v="0"/>
    <x v="0"/>
    <n v="4"/>
    <n v="114031"/>
    <n v="126983"/>
    <n v="111.36"/>
    <d v="2013-02-20T00:00:00"/>
    <x v="0"/>
    <x v="11"/>
    <x v="2"/>
    <s v="Stapler"/>
    <x v="3"/>
    <x v="3177"/>
    <n v="38958.11"/>
    <n v="88024.89"/>
    <x v="3187"/>
    <n v="22"/>
    <n v="65.8"/>
  </r>
  <r>
    <s v="M1188"/>
    <x v="2"/>
    <x v="2"/>
    <n v="9"/>
    <n v="119635"/>
    <n v="110738"/>
    <n v="92.56"/>
    <d v="2014-09-17T00:00:00"/>
    <x v="3"/>
    <x v="5"/>
    <x v="2"/>
    <s v="Chair"/>
    <x v="1"/>
    <x v="3178"/>
    <n v="53328.12"/>
    <n v="57409.88"/>
    <x v="3188"/>
    <n v="76"/>
    <n v="74"/>
  </r>
  <r>
    <s v="M1189"/>
    <x v="3"/>
    <x v="3"/>
    <n v="11"/>
    <n v="298480"/>
    <n v="352374"/>
    <n v="118.06"/>
    <d v="2014-09-17T00:00:00"/>
    <x v="3"/>
    <x v="5"/>
    <x v="2"/>
    <s v="Marker"/>
    <x v="3"/>
    <x v="3179"/>
    <n v="122404.27"/>
    <n v="229969.73"/>
    <x v="3189"/>
    <n v="69"/>
    <n v="60.42"/>
  </r>
  <r>
    <s v="M1190"/>
    <x v="2"/>
    <x v="2"/>
    <n v="9"/>
    <n v="155849"/>
    <n v="81247"/>
    <n v="52.13"/>
    <d v="2014-09-17T00:00:00"/>
    <x v="3"/>
    <x v="5"/>
    <x v="2"/>
    <s v="Headphones"/>
    <x v="2"/>
    <x v="3180"/>
    <n v="21174.62"/>
    <n v="60072.38"/>
    <x v="3190"/>
    <n v="19"/>
    <n v="75.56"/>
  </r>
  <r>
    <s v="M1191"/>
    <x v="2"/>
    <x v="2"/>
    <n v="13"/>
    <n v="351905"/>
    <n v="258055"/>
    <n v="73.33"/>
    <d v="2014-09-17T00:00:00"/>
    <x v="3"/>
    <x v="5"/>
    <x v="2"/>
    <s v="Marker"/>
    <x v="3"/>
    <x v="3181"/>
    <n v="82924.56"/>
    <n v="175130.44"/>
    <x v="3191"/>
    <n v="14"/>
    <n v="75.55"/>
  </r>
  <r>
    <s v="M1192"/>
    <x v="0"/>
    <x v="0"/>
    <n v="4"/>
    <n v="138736"/>
    <n v="127347"/>
    <n v="91.79"/>
    <d v="2014-09-17T00:00:00"/>
    <x v="3"/>
    <x v="5"/>
    <x v="2"/>
    <s v="Headphones"/>
    <x v="2"/>
    <x v="3182"/>
    <n v="31882.06"/>
    <n v="95464.94"/>
    <x v="3192"/>
    <n v="45"/>
    <n v="81.56"/>
  </r>
  <r>
    <s v="M1193"/>
    <x v="2"/>
    <x v="2"/>
    <n v="4"/>
    <n v="240535"/>
    <n v="195401"/>
    <n v="81.239999999999995"/>
    <d v="2014-11-06T00:00:00"/>
    <x v="3"/>
    <x v="0"/>
    <x v="1"/>
    <s v="Chair"/>
    <x v="1"/>
    <x v="3183"/>
    <n v="42315.27"/>
    <n v="153085.73000000001"/>
    <x v="3193"/>
    <n v="52"/>
    <n v="89.72"/>
  </r>
  <r>
    <s v="M1194"/>
    <x v="1"/>
    <x v="1"/>
    <n v="10"/>
    <n v="246442"/>
    <n v="182845"/>
    <n v="74.19"/>
    <d v="2012-02-20T00:00:00"/>
    <x v="1"/>
    <x v="11"/>
    <x v="4"/>
    <s v="Trousers"/>
    <x v="0"/>
    <x v="3184"/>
    <n v="54912.92"/>
    <n v="127932.08"/>
    <x v="3194"/>
    <n v="94"/>
    <n v="79.760000000000005"/>
  </r>
  <r>
    <s v="M1195"/>
    <x v="1"/>
    <x v="1"/>
    <n v="14"/>
    <n v="279538"/>
    <n v="237817"/>
    <n v="85.08"/>
    <d v="2013-11-26T00:00:00"/>
    <x v="0"/>
    <x v="0"/>
    <x v="3"/>
    <s v="Trousers"/>
    <x v="0"/>
    <x v="3185"/>
    <n v="78416.81"/>
    <n v="159400.19"/>
    <x v="3195"/>
    <n v="97"/>
    <n v="60.93"/>
  </r>
  <r>
    <s v="M1196"/>
    <x v="2"/>
    <x v="2"/>
    <n v="14"/>
    <n v="222755"/>
    <n v="205799"/>
    <n v="92.39"/>
    <d v="2014-12-04T00:00:00"/>
    <x v="3"/>
    <x v="4"/>
    <x v="1"/>
    <s v="Shirt"/>
    <x v="0"/>
    <x v="3186"/>
    <n v="48788.72"/>
    <n v="157010.28"/>
    <x v="3196"/>
    <n v="49"/>
    <n v="81.599999999999994"/>
  </r>
  <r>
    <s v="M1197"/>
    <x v="2"/>
    <x v="2"/>
    <n v="9"/>
    <n v="428470"/>
    <n v="426161"/>
    <n v="99.46"/>
    <d v="2012-09-10T00:00:00"/>
    <x v="1"/>
    <x v="5"/>
    <x v="4"/>
    <s v="Table"/>
    <x v="1"/>
    <x v="3187"/>
    <n v="121113.99"/>
    <n v="305047.01"/>
    <x v="3197"/>
    <n v="88"/>
    <n v="76.72"/>
  </r>
  <r>
    <s v="M1198"/>
    <x v="1"/>
    <x v="1"/>
    <n v="6"/>
    <n v="154403"/>
    <n v="136764"/>
    <n v="88.58"/>
    <d v="2012-09-10T00:00:00"/>
    <x v="1"/>
    <x v="5"/>
    <x v="4"/>
    <s v="Jacket"/>
    <x v="0"/>
    <x v="3188"/>
    <n v="37062.410000000003"/>
    <n v="99701.59"/>
    <x v="3198"/>
    <n v="29"/>
    <n v="69.56"/>
  </r>
  <r>
    <s v="M1199"/>
    <x v="1"/>
    <x v="1"/>
    <n v="14"/>
    <n v="478941"/>
    <n v="319285"/>
    <n v="66.66"/>
    <d v="2012-09-10T00:00:00"/>
    <x v="1"/>
    <x v="5"/>
    <x v="4"/>
    <s v="Jacket"/>
    <x v="0"/>
    <x v="3189"/>
    <n v="78627.360000000001"/>
    <n v="240657.64"/>
    <x v="3199"/>
    <n v="52"/>
    <n v="93.94"/>
  </r>
  <r>
    <s v="M1000"/>
    <x v="2"/>
    <x v="2"/>
    <n v="12"/>
    <n v="180443"/>
    <n v="203697"/>
    <n v="112.89"/>
    <d v="2013-12-15T00:00:00"/>
    <x v="0"/>
    <x v="4"/>
    <x v="6"/>
    <s v="Sugar"/>
    <x v="4"/>
    <x v="3190"/>
    <n v="68030.23"/>
    <n v="135666.76999999999"/>
    <x v="3200"/>
    <n v="43"/>
    <n v="84.55"/>
  </r>
  <r>
    <s v="M1001"/>
    <x v="2"/>
    <x v="2"/>
    <n v="7"/>
    <n v="402255"/>
    <n v="306382"/>
    <n v="76.17"/>
    <d v="2012-04-06T00:00:00"/>
    <x v="1"/>
    <x v="3"/>
    <x v="5"/>
    <s v="Headphones"/>
    <x v="2"/>
    <x v="3191"/>
    <n v="68867.539999999994"/>
    <n v="237514.46"/>
    <x v="3201"/>
    <n v="14"/>
    <n v="75.06"/>
  </r>
  <r>
    <s v="M1002"/>
    <x v="3"/>
    <x v="3"/>
    <n v="8"/>
    <n v="393189"/>
    <n v="249687"/>
    <n v="63.5"/>
    <d v="2013-12-02T00:00:00"/>
    <x v="0"/>
    <x v="4"/>
    <x v="4"/>
    <s v="Wheat"/>
    <x v="4"/>
    <x v="3192"/>
    <n v="63064.21"/>
    <n v="186622.79"/>
    <x v="3202"/>
    <n v="26"/>
    <n v="64.150000000000006"/>
  </r>
  <r>
    <s v="M1003"/>
    <x v="0"/>
    <x v="0"/>
    <n v="9"/>
    <n v="171432"/>
    <n v="130149"/>
    <n v="75.92"/>
    <d v="2014-11-13T00:00:00"/>
    <x v="3"/>
    <x v="0"/>
    <x v="1"/>
    <s v="Headphones"/>
    <x v="2"/>
    <x v="3193"/>
    <n v="37841.370000000003"/>
    <n v="92307.63"/>
    <x v="3203"/>
    <n v="88"/>
    <n v="66.58"/>
  </r>
  <r>
    <s v="M1004"/>
    <x v="3"/>
    <x v="3"/>
    <n v="15"/>
    <n v="237873"/>
    <n v="221996"/>
    <n v="93.33"/>
    <d v="2014-11-13T00:00:00"/>
    <x v="3"/>
    <x v="0"/>
    <x v="1"/>
    <s v="Cabinet"/>
    <x v="1"/>
    <x v="3194"/>
    <n v="97103.76"/>
    <n v="124892.24"/>
    <x v="3204"/>
    <n v="98"/>
    <n v="80.86"/>
  </r>
  <r>
    <s v="M1005"/>
    <x v="0"/>
    <x v="0"/>
    <n v="4"/>
    <n v="255173"/>
    <n v="301288"/>
    <n v="118.07"/>
    <d v="2014-03-04T00:00:00"/>
    <x v="3"/>
    <x v="10"/>
    <x v="3"/>
    <s v="Sofa"/>
    <x v="1"/>
    <x v="3195"/>
    <n v="106716.42"/>
    <n v="194571.58"/>
    <x v="3205"/>
    <n v="39"/>
    <n v="80.98"/>
  </r>
  <r>
    <s v="M1006"/>
    <x v="2"/>
    <x v="2"/>
    <n v="7"/>
    <n v="446770"/>
    <n v="292758"/>
    <n v="65.53"/>
    <d v="2014-03-04T00:00:00"/>
    <x v="3"/>
    <x v="10"/>
    <x v="3"/>
    <s v="Rice"/>
    <x v="4"/>
    <x v="3196"/>
    <n v="82765.740000000005"/>
    <n v="209992.26"/>
    <x v="3206"/>
    <n v="60"/>
    <n v="93.38"/>
  </r>
  <r>
    <s v="M1007"/>
    <x v="2"/>
    <x v="2"/>
    <n v="8"/>
    <n v="268901"/>
    <n v="167517"/>
    <n v="62.3"/>
    <d v="2013-11-28T00:00:00"/>
    <x v="0"/>
    <x v="0"/>
    <x v="1"/>
    <s v="Pen"/>
    <x v="3"/>
    <x v="3197"/>
    <n v="67211.149999999994"/>
    <n v="100305.85"/>
    <x v="3207"/>
    <n v="32"/>
    <n v="73.63"/>
  </r>
  <r>
    <s v="M1008"/>
    <x v="0"/>
    <x v="0"/>
    <n v="3"/>
    <n v="125118"/>
    <n v="149959"/>
    <n v="119.85"/>
    <d v="2013-11-28T00:00:00"/>
    <x v="0"/>
    <x v="0"/>
    <x v="1"/>
    <s v="Laptop"/>
    <x v="2"/>
    <x v="3198"/>
    <n v="44962.7"/>
    <n v="104996.3"/>
    <x v="3208"/>
    <n v="20"/>
    <n v="88.63"/>
  </r>
  <r>
    <s v="M1009"/>
    <x v="1"/>
    <x v="1"/>
    <n v="4"/>
    <n v="317725"/>
    <n v="177320"/>
    <n v="55.81"/>
    <d v="2011-08-31T00:00:00"/>
    <x v="2"/>
    <x v="9"/>
    <x v="2"/>
    <s v="Stapler"/>
    <x v="3"/>
    <x v="3199"/>
    <n v="78418.36"/>
    <n v="98901.64"/>
    <x v="3209"/>
    <n v="42"/>
    <n v="93.88"/>
  </r>
  <r>
    <s v="M1010"/>
    <x v="0"/>
    <x v="0"/>
    <n v="5"/>
    <n v="145990"/>
    <n v="103271"/>
    <n v="70.739999999999995"/>
    <d v="2013-12-09T00:00:00"/>
    <x v="0"/>
    <x v="4"/>
    <x v="4"/>
    <s v="Laptop"/>
    <x v="2"/>
    <x v="3200"/>
    <n v="30797.91"/>
    <n v="72473.09"/>
    <x v="3210"/>
    <n v="27"/>
    <n v="82.93"/>
  </r>
  <r>
    <s v="M1011"/>
    <x v="2"/>
    <x v="2"/>
    <n v="11"/>
    <n v="258835"/>
    <n v="304007"/>
    <n v="117.45"/>
    <d v="2013-12-09T00:00:00"/>
    <x v="0"/>
    <x v="4"/>
    <x v="4"/>
    <s v="Rice"/>
    <x v="4"/>
    <x v="3201"/>
    <n v="82310.320000000007"/>
    <n v="221696.68"/>
    <x v="3211"/>
    <n v="100"/>
    <n v="88.7"/>
  </r>
  <r>
    <s v="M1012"/>
    <x v="1"/>
    <x v="1"/>
    <n v="10"/>
    <n v="167033"/>
    <n v="109290"/>
    <n v="65.430000000000007"/>
    <d v="2013-12-09T00:00:00"/>
    <x v="0"/>
    <x v="4"/>
    <x v="4"/>
    <s v="Shirt"/>
    <x v="0"/>
    <x v="3202"/>
    <n v="52633.15"/>
    <n v="56656.85"/>
    <x v="3212"/>
    <n v="77"/>
    <n v="64.37"/>
  </r>
  <r>
    <s v="M1013"/>
    <x v="1"/>
    <x v="1"/>
    <n v="13"/>
    <n v="228456"/>
    <n v="222412"/>
    <n v="97.35"/>
    <d v="2011-04-07T00:00:00"/>
    <x v="2"/>
    <x v="3"/>
    <x v="1"/>
    <s v="Sofa"/>
    <x v="1"/>
    <x v="3203"/>
    <n v="62855.45"/>
    <n v="159556.54999999999"/>
    <x v="3213"/>
    <n v="27"/>
    <n v="64.430000000000007"/>
  </r>
  <r>
    <s v="M1014"/>
    <x v="0"/>
    <x v="0"/>
    <n v="15"/>
    <n v="378033"/>
    <n v="260430"/>
    <n v="68.89"/>
    <d v="2011-08-27T00:00:00"/>
    <x v="2"/>
    <x v="9"/>
    <x v="0"/>
    <s v="Shirt"/>
    <x v="0"/>
    <x v="3204"/>
    <n v="98130.49"/>
    <n v="162299.51"/>
    <x v="3214"/>
    <n v="77"/>
    <n v="85.45"/>
  </r>
  <r>
    <s v="M1015"/>
    <x v="1"/>
    <x v="1"/>
    <n v="7"/>
    <n v="163734"/>
    <n v="144872"/>
    <n v="88.48"/>
    <d v="2011-08-27T00:00:00"/>
    <x v="2"/>
    <x v="9"/>
    <x v="0"/>
    <s v="Rice"/>
    <x v="4"/>
    <x v="3205"/>
    <n v="44704.24"/>
    <n v="100167.76"/>
    <x v="3215"/>
    <n v="38"/>
    <n v="89"/>
  </r>
  <r>
    <s v="M1016"/>
    <x v="2"/>
    <x v="2"/>
    <n v="6"/>
    <n v="316772"/>
    <n v="227014"/>
    <n v="71.66"/>
    <d v="2011-08-27T00:00:00"/>
    <x v="2"/>
    <x v="9"/>
    <x v="0"/>
    <s v="Headphones"/>
    <x v="2"/>
    <x v="3206"/>
    <n v="72130.25"/>
    <n v="154883.75"/>
    <x v="3216"/>
    <n v="34"/>
    <n v="71.09"/>
  </r>
  <r>
    <s v="M1017"/>
    <x v="0"/>
    <x v="0"/>
    <n v="9"/>
    <n v="342452"/>
    <n v="285139"/>
    <n v="83.26"/>
    <d v="2013-10-22T00:00:00"/>
    <x v="0"/>
    <x v="2"/>
    <x v="3"/>
    <s v="Chair"/>
    <x v="1"/>
    <x v="3207"/>
    <n v="71005.22"/>
    <n v="214133.78"/>
    <x v="3217"/>
    <n v="83"/>
    <n v="83.32"/>
  </r>
  <r>
    <s v="M1018"/>
    <x v="2"/>
    <x v="2"/>
    <n v="13"/>
    <n v="194206"/>
    <n v="187094"/>
    <n v="96.34"/>
    <d v="2013-12-01T00:00:00"/>
    <x v="0"/>
    <x v="4"/>
    <x v="6"/>
    <s v="Trousers"/>
    <x v="0"/>
    <x v="3208"/>
    <n v="43844.85"/>
    <n v="143249.15"/>
    <x v="3218"/>
    <n v="61"/>
    <n v="88.18"/>
  </r>
  <r>
    <s v="M1019"/>
    <x v="0"/>
    <x v="0"/>
    <n v="5"/>
    <n v="299509"/>
    <n v="307696"/>
    <n v="102.73"/>
    <d v="2014-09-06T00:00:00"/>
    <x v="3"/>
    <x v="5"/>
    <x v="0"/>
    <s v="Dress"/>
    <x v="0"/>
    <x v="3209"/>
    <n v="100015.97"/>
    <n v="207680.03"/>
    <x v="3219"/>
    <n v="89"/>
    <n v="79.87"/>
  </r>
  <r>
    <s v="M1020"/>
    <x v="2"/>
    <x v="2"/>
    <n v="5"/>
    <n v="264113"/>
    <n v="180555"/>
    <n v="68.36"/>
    <d v="2012-07-02T00:00:00"/>
    <x v="1"/>
    <x v="7"/>
    <x v="4"/>
    <s v="Stapler"/>
    <x v="3"/>
    <x v="3210"/>
    <n v="49023.73"/>
    <n v="131531.26999999999"/>
    <x v="3220"/>
    <n v="97"/>
    <n v="78.209999999999994"/>
  </r>
  <r>
    <s v="M1021"/>
    <x v="2"/>
    <x v="2"/>
    <n v="15"/>
    <n v="491639"/>
    <n v="576012"/>
    <n v="117.16"/>
    <d v="2012-07-02T00:00:00"/>
    <x v="1"/>
    <x v="7"/>
    <x v="4"/>
    <s v="Sugar"/>
    <x v="4"/>
    <x v="3211"/>
    <n v="200343.49"/>
    <n v="375668.51"/>
    <x v="3221"/>
    <n v="24"/>
    <n v="62.6"/>
  </r>
  <r>
    <s v="M1022"/>
    <x v="2"/>
    <x v="2"/>
    <n v="6"/>
    <n v="124291"/>
    <n v="117992"/>
    <n v="94.93"/>
    <d v="2012-07-02T00:00:00"/>
    <x v="1"/>
    <x v="7"/>
    <x v="4"/>
    <s v="Chair"/>
    <x v="1"/>
    <x v="3212"/>
    <n v="37580.46"/>
    <n v="80411.539999999994"/>
    <x v="3222"/>
    <n v="51"/>
    <n v="79.67"/>
  </r>
  <r>
    <s v="M1023"/>
    <x v="1"/>
    <x v="1"/>
    <n v="4"/>
    <n v="275082"/>
    <n v="220709"/>
    <n v="80.23"/>
    <d v="2012-07-02T00:00:00"/>
    <x v="1"/>
    <x v="7"/>
    <x v="4"/>
    <s v="Chair"/>
    <x v="1"/>
    <x v="3213"/>
    <n v="59309.58"/>
    <n v="161399.42000000001"/>
    <x v="3223"/>
    <n v="99"/>
    <n v="91.11"/>
  </r>
  <r>
    <s v="M1024"/>
    <x v="1"/>
    <x v="1"/>
    <n v="11"/>
    <n v="351086"/>
    <n v="419093"/>
    <n v="119.37"/>
    <d v="2012-07-02T00:00:00"/>
    <x v="1"/>
    <x v="7"/>
    <x v="4"/>
    <s v="Pen"/>
    <x v="3"/>
    <x v="3214"/>
    <n v="187955.19"/>
    <n v="231137.81"/>
    <x v="3224"/>
    <n v="22"/>
    <n v="84.08"/>
  </r>
  <r>
    <s v="M1025"/>
    <x v="0"/>
    <x v="0"/>
    <n v="14"/>
    <n v="482591"/>
    <n v="380989"/>
    <n v="78.95"/>
    <d v="2014-09-25T00:00:00"/>
    <x v="3"/>
    <x v="5"/>
    <x v="1"/>
    <s v="Wheat"/>
    <x v="4"/>
    <x v="3215"/>
    <n v="137007.98000000001"/>
    <n v="243981.02"/>
    <x v="3225"/>
    <n v="32"/>
    <n v="91.02"/>
  </r>
  <r>
    <s v="M1026"/>
    <x v="1"/>
    <x v="1"/>
    <n v="9"/>
    <n v="480028"/>
    <n v="251803"/>
    <n v="52.46"/>
    <d v="2014-09-25T00:00:00"/>
    <x v="3"/>
    <x v="5"/>
    <x v="1"/>
    <s v="Trousers"/>
    <x v="0"/>
    <x v="3216"/>
    <n v="111528.95"/>
    <n v="140274.04999999999"/>
    <x v="3226"/>
    <n v="19"/>
    <n v="78.73"/>
  </r>
  <r>
    <s v="M1027"/>
    <x v="0"/>
    <x v="0"/>
    <n v="5"/>
    <n v="426363"/>
    <n v="380677"/>
    <n v="89.28"/>
    <d v="2014-09-25T00:00:00"/>
    <x v="3"/>
    <x v="5"/>
    <x v="1"/>
    <s v="Cabinet"/>
    <x v="1"/>
    <x v="3217"/>
    <n v="136844.96"/>
    <n v="243832.04"/>
    <x v="3227"/>
    <n v="68"/>
    <n v="93.96"/>
  </r>
  <r>
    <s v="M1028"/>
    <x v="2"/>
    <x v="2"/>
    <n v="12"/>
    <n v="288220"/>
    <n v="272262"/>
    <n v="94.46"/>
    <d v="2013-08-09T00:00:00"/>
    <x v="0"/>
    <x v="9"/>
    <x v="5"/>
    <s v="Marker"/>
    <x v="3"/>
    <x v="3218"/>
    <n v="73757.88"/>
    <n v="198504.12"/>
    <x v="3228"/>
    <n v="92"/>
    <n v="88.56"/>
  </r>
  <r>
    <s v="M1029"/>
    <x v="3"/>
    <x v="3"/>
    <n v="14"/>
    <n v="336684"/>
    <n v="238972"/>
    <n v="70.98"/>
    <d v="2013-08-09T00:00:00"/>
    <x v="0"/>
    <x v="9"/>
    <x v="5"/>
    <s v="Laptop"/>
    <x v="2"/>
    <x v="3219"/>
    <n v="114869.73"/>
    <n v="124102.27"/>
    <x v="3229"/>
    <n v="60"/>
    <n v="93.71"/>
  </r>
  <r>
    <s v="M1030"/>
    <x v="1"/>
    <x v="1"/>
    <n v="3"/>
    <n v="214513"/>
    <n v="245590"/>
    <n v="114.49"/>
    <d v="2013-08-09T00:00:00"/>
    <x v="0"/>
    <x v="9"/>
    <x v="5"/>
    <s v="Wheat"/>
    <x v="4"/>
    <x v="3220"/>
    <n v="51969.25"/>
    <n v="193620.75"/>
    <x v="3230"/>
    <n v="93"/>
    <n v="76.209999999999994"/>
  </r>
  <r>
    <s v="M1031"/>
    <x v="1"/>
    <x v="1"/>
    <n v="4"/>
    <n v="154216"/>
    <n v="98120"/>
    <n v="63.63"/>
    <d v="2013-09-30T00:00:00"/>
    <x v="0"/>
    <x v="5"/>
    <x v="4"/>
    <s v="Sofa"/>
    <x v="1"/>
    <x v="3221"/>
    <n v="27563.38"/>
    <n v="70556.62"/>
    <x v="3231"/>
    <n v="36"/>
    <n v="61.07"/>
  </r>
  <r>
    <s v="M1032"/>
    <x v="0"/>
    <x v="0"/>
    <n v="11"/>
    <n v="122524"/>
    <n v="108643"/>
    <n v="88.67"/>
    <d v="2013-09-30T00:00:00"/>
    <x v="0"/>
    <x v="5"/>
    <x v="4"/>
    <s v="Wheat"/>
    <x v="4"/>
    <x v="3222"/>
    <n v="53276.14"/>
    <n v="55366.86"/>
    <x v="3232"/>
    <n v="99"/>
    <n v="65.12"/>
  </r>
  <r>
    <s v="M1033"/>
    <x v="2"/>
    <x v="2"/>
    <n v="13"/>
    <n v="232511"/>
    <n v="262693"/>
    <n v="112.98"/>
    <d v="2013-09-30T00:00:00"/>
    <x v="0"/>
    <x v="5"/>
    <x v="4"/>
    <s v="Dress"/>
    <x v="0"/>
    <x v="3223"/>
    <n v="113758.81"/>
    <n v="148934.19"/>
    <x v="3233"/>
    <n v="31"/>
    <n v="87.98"/>
  </r>
  <r>
    <s v="M1034"/>
    <x v="0"/>
    <x v="0"/>
    <n v="10"/>
    <n v="458063"/>
    <n v="502553"/>
    <n v="109.71"/>
    <d v="2014-04-11T00:00:00"/>
    <x v="3"/>
    <x v="3"/>
    <x v="5"/>
    <s v="Notebook"/>
    <x v="3"/>
    <x v="3224"/>
    <n v="238729.08"/>
    <n v="263823.92"/>
    <x v="3234"/>
    <n v="39"/>
    <n v="85.07"/>
  </r>
  <r>
    <s v="M1035"/>
    <x v="3"/>
    <x v="3"/>
    <n v="15"/>
    <n v="252362"/>
    <n v="268988"/>
    <n v="106.59"/>
    <d v="2014-04-11T00:00:00"/>
    <x v="3"/>
    <x v="3"/>
    <x v="5"/>
    <s v="Table"/>
    <x v="1"/>
    <x v="3225"/>
    <n v="119654.58"/>
    <n v="149333.42000000001"/>
    <x v="3235"/>
    <n v="10"/>
    <n v="62.24"/>
  </r>
  <r>
    <s v="M1036"/>
    <x v="1"/>
    <x v="1"/>
    <n v="3"/>
    <n v="388575"/>
    <n v="348913"/>
    <n v="89.79"/>
    <d v="2013-12-19T00:00:00"/>
    <x v="0"/>
    <x v="4"/>
    <x v="1"/>
    <s v="Dress"/>
    <x v="0"/>
    <x v="3226"/>
    <n v="147933.78"/>
    <n v="200979.22"/>
    <x v="3236"/>
    <n v="65"/>
    <n v="83.87"/>
  </r>
  <r>
    <s v="M1037"/>
    <x v="2"/>
    <x v="2"/>
    <n v="10"/>
    <n v="421426"/>
    <n v="436094"/>
    <n v="103.48"/>
    <d v="2011-06-20T00:00:00"/>
    <x v="2"/>
    <x v="1"/>
    <x v="4"/>
    <s v="Dress"/>
    <x v="0"/>
    <x v="3227"/>
    <n v="175364.67"/>
    <n v="260729.33"/>
    <x v="3237"/>
    <n v="51"/>
    <n v="72.37"/>
  </r>
  <r>
    <s v="M1038"/>
    <x v="0"/>
    <x v="0"/>
    <n v="13"/>
    <n v="471916"/>
    <n v="246173"/>
    <n v="52.16"/>
    <d v="2011-06-20T00:00:00"/>
    <x v="2"/>
    <x v="1"/>
    <x v="4"/>
    <s v="Tablet"/>
    <x v="2"/>
    <x v="3228"/>
    <n v="57727.43"/>
    <n v="188445.57"/>
    <x v="3238"/>
    <n v="24"/>
    <n v="81.650000000000006"/>
  </r>
  <r>
    <s v="M1039"/>
    <x v="3"/>
    <x v="3"/>
    <n v="14"/>
    <n v="167579"/>
    <n v="100673"/>
    <n v="60.07"/>
    <d v="2011-06-20T00:00:00"/>
    <x v="2"/>
    <x v="1"/>
    <x v="4"/>
    <s v="Wheat"/>
    <x v="4"/>
    <x v="3229"/>
    <n v="44054.77"/>
    <n v="56618.23"/>
    <x v="3239"/>
    <n v="36"/>
    <n v="74.64"/>
  </r>
  <r>
    <s v="M1040"/>
    <x v="1"/>
    <x v="1"/>
    <n v="5"/>
    <n v="167634"/>
    <n v="115356"/>
    <n v="68.81"/>
    <d v="2011-06-20T00:00:00"/>
    <x v="2"/>
    <x v="1"/>
    <x v="4"/>
    <s v="Chair"/>
    <x v="1"/>
    <x v="3230"/>
    <n v="52364.45"/>
    <n v="62991.55"/>
    <x v="3240"/>
    <n v="39"/>
    <n v="60.1"/>
  </r>
  <r>
    <s v="M1041"/>
    <x v="2"/>
    <x v="2"/>
    <n v="13"/>
    <n v="242457"/>
    <n v="158543"/>
    <n v="65.39"/>
    <d v="2011-06-20T00:00:00"/>
    <x v="2"/>
    <x v="1"/>
    <x v="4"/>
    <s v="Table"/>
    <x v="1"/>
    <x v="3231"/>
    <n v="31910.05"/>
    <n v="126632.95"/>
    <x v="3241"/>
    <n v="36"/>
    <n v="80.099999999999994"/>
  </r>
  <r>
    <s v="M1042"/>
    <x v="1"/>
    <x v="1"/>
    <n v="15"/>
    <n v="400483"/>
    <n v="274451"/>
    <n v="68.53"/>
    <d v="2011-06-20T00:00:00"/>
    <x v="2"/>
    <x v="1"/>
    <x v="4"/>
    <s v="Pen"/>
    <x v="3"/>
    <x v="3232"/>
    <n v="66049.2"/>
    <n v="208401.8"/>
    <x v="3242"/>
    <n v="63"/>
    <n v="84.83"/>
  </r>
  <r>
    <s v="M1043"/>
    <x v="2"/>
    <x v="2"/>
    <n v="4"/>
    <n v="321263"/>
    <n v="380893"/>
    <n v="118.56"/>
    <d v="2011-06-20T00:00:00"/>
    <x v="2"/>
    <x v="1"/>
    <x v="4"/>
    <s v="Sugar"/>
    <x v="4"/>
    <x v="3233"/>
    <n v="94901.58"/>
    <n v="285991.42"/>
    <x v="3243"/>
    <n v="96"/>
    <n v="70.69"/>
  </r>
  <r>
    <s v="M1044"/>
    <x v="2"/>
    <x v="2"/>
    <n v="6"/>
    <n v="100752"/>
    <n v="83699"/>
    <n v="83.07"/>
    <d v="2014-09-05T00:00:00"/>
    <x v="3"/>
    <x v="5"/>
    <x v="5"/>
    <s v="Sofa"/>
    <x v="1"/>
    <x v="3234"/>
    <n v="19002.650000000001"/>
    <n v="64696.35"/>
    <x v="3244"/>
    <n v="12"/>
    <n v="73.63"/>
  </r>
  <r>
    <s v="M1045"/>
    <x v="1"/>
    <x v="1"/>
    <n v="9"/>
    <n v="238361"/>
    <n v="271298"/>
    <n v="113.82"/>
    <d v="2014-09-05T00:00:00"/>
    <x v="3"/>
    <x v="5"/>
    <x v="5"/>
    <s v="Rice"/>
    <x v="4"/>
    <x v="3235"/>
    <n v="133156.24"/>
    <n v="138141.76000000001"/>
    <x v="3245"/>
    <n v="47"/>
    <n v="87.61"/>
  </r>
  <r>
    <s v="M1046"/>
    <x v="3"/>
    <x v="3"/>
    <n v="11"/>
    <n v="114401"/>
    <n v="70287"/>
    <n v="61.44"/>
    <d v="2014-09-05T00:00:00"/>
    <x v="3"/>
    <x v="5"/>
    <x v="5"/>
    <s v="Chair"/>
    <x v="1"/>
    <x v="3236"/>
    <n v="24815.5"/>
    <n v="45471.5"/>
    <x v="3246"/>
    <n v="84"/>
    <n v="93.09"/>
  </r>
  <r>
    <s v="M1047"/>
    <x v="2"/>
    <x v="2"/>
    <n v="11"/>
    <n v="101883"/>
    <n v="67927"/>
    <n v="66.67"/>
    <d v="2013-12-21T00:00:00"/>
    <x v="0"/>
    <x v="4"/>
    <x v="0"/>
    <s v="Chair"/>
    <x v="1"/>
    <x v="3237"/>
    <n v="31538.19"/>
    <n v="36388.81"/>
    <x v="3247"/>
    <n v="12"/>
    <n v="82.9"/>
  </r>
  <r>
    <s v="M1048"/>
    <x v="1"/>
    <x v="1"/>
    <n v="12"/>
    <n v="400493"/>
    <n v="418193"/>
    <n v="104.42"/>
    <d v="2013-08-10T00:00:00"/>
    <x v="0"/>
    <x v="9"/>
    <x v="0"/>
    <s v="Mobile"/>
    <x v="2"/>
    <x v="3238"/>
    <n v="193769.43"/>
    <n v="224423.57"/>
    <x v="3248"/>
    <n v="100"/>
    <n v="71.599999999999994"/>
  </r>
  <r>
    <s v="M1049"/>
    <x v="2"/>
    <x v="2"/>
    <n v="14"/>
    <n v="228210"/>
    <n v="156741"/>
    <n v="68.680000000000007"/>
    <d v="2013-08-10T00:00:00"/>
    <x v="0"/>
    <x v="9"/>
    <x v="0"/>
    <s v="Shirt"/>
    <x v="0"/>
    <x v="3239"/>
    <n v="63117.54"/>
    <n v="93623.46"/>
    <x v="3249"/>
    <n v="34"/>
    <n v="94.44"/>
  </r>
  <r>
    <s v="M1050"/>
    <x v="1"/>
    <x v="1"/>
    <n v="13"/>
    <n v="259467"/>
    <n v="191339"/>
    <n v="73.739999999999995"/>
    <d v="2013-08-10T00:00:00"/>
    <x v="0"/>
    <x v="9"/>
    <x v="0"/>
    <s v="Sofa"/>
    <x v="1"/>
    <x v="3240"/>
    <n v="53182.48"/>
    <n v="138156.51999999999"/>
    <x v="3250"/>
    <n v="49"/>
    <n v="77.39"/>
  </r>
  <r>
    <s v="M1051"/>
    <x v="1"/>
    <x v="1"/>
    <n v="5"/>
    <n v="278185"/>
    <n v="316396"/>
    <n v="113.74"/>
    <d v="2012-06-22T00:00:00"/>
    <x v="1"/>
    <x v="1"/>
    <x v="5"/>
    <s v="Jacket"/>
    <x v="0"/>
    <x v="3241"/>
    <n v="153763.12"/>
    <n v="162632.88"/>
    <x v="3251"/>
    <n v="24"/>
    <n v="92.01"/>
  </r>
  <r>
    <s v="M1052"/>
    <x v="2"/>
    <x v="2"/>
    <n v="8"/>
    <n v="267426"/>
    <n v="266500"/>
    <n v="99.65"/>
    <d v="2012-04-10T00:00:00"/>
    <x v="1"/>
    <x v="3"/>
    <x v="3"/>
    <s v="Wheat"/>
    <x v="4"/>
    <x v="3242"/>
    <n v="96232.6"/>
    <n v="170267.4"/>
    <x v="3252"/>
    <n v="80"/>
    <n v="78.84"/>
  </r>
  <r>
    <s v="M1053"/>
    <x v="1"/>
    <x v="1"/>
    <n v="3"/>
    <n v="215893"/>
    <n v="129561"/>
    <n v="60.01"/>
    <d v="2013-11-22T00:00:00"/>
    <x v="0"/>
    <x v="0"/>
    <x v="5"/>
    <s v="Oil"/>
    <x v="4"/>
    <x v="3243"/>
    <n v="44121.06"/>
    <n v="85439.94"/>
    <x v="3253"/>
    <n v="40"/>
    <n v="60.7"/>
  </r>
  <r>
    <s v="M1054"/>
    <x v="3"/>
    <x v="3"/>
    <n v="15"/>
    <n v="379784"/>
    <n v="193558"/>
    <n v="50.97"/>
    <d v="2013-11-22T00:00:00"/>
    <x v="0"/>
    <x v="0"/>
    <x v="5"/>
    <s v="Stapler"/>
    <x v="3"/>
    <x v="3244"/>
    <n v="89942.56"/>
    <n v="103615.44"/>
    <x v="3254"/>
    <n v="18"/>
    <n v="87.97"/>
  </r>
  <r>
    <s v="M1055"/>
    <x v="3"/>
    <x v="3"/>
    <n v="5"/>
    <n v="193370"/>
    <n v="154405"/>
    <n v="79.849999999999994"/>
    <d v="2013-09-06T00:00:00"/>
    <x v="0"/>
    <x v="5"/>
    <x v="5"/>
    <s v="Sofa"/>
    <x v="1"/>
    <x v="3245"/>
    <n v="32751.26"/>
    <n v="121653.74"/>
    <x v="3255"/>
    <n v="94"/>
    <n v="85.58"/>
  </r>
  <r>
    <s v="M1056"/>
    <x v="2"/>
    <x v="2"/>
    <n v="3"/>
    <n v="270910"/>
    <n v="227893"/>
    <n v="84.12"/>
    <d v="2013-11-25T00:00:00"/>
    <x v="0"/>
    <x v="0"/>
    <x v="4"/>
    <s v="Stapler"/>
    <x v="3"/>
    <x v="3246"/>
    <n v="83662.62"/>
    <n v="144230.38"/>
    <x v="3256"/>
    <n v="86"/>
    <n v="81.25"/>
  </r>
  <r>
    <s v="M1057"/>
    <x v="0"/>
    <x v="0"/>
    <n v="4"/>
    <n v="456840"/>
    <n v="327178"/>
    <n v="71.62"/>
    <d v="2014-12-11T00:00:00"/>
    <x v="3"/>
    <x v="4"/>
    <x v="1"/>
    <s v="Wheat"/>
    <x v="4"/>
    <x v="3247"/>
    <n v="161790.69"/>
    <n v="165387.31"/>
    <x v="3257"/>
    <n v="52"/>
    <n v="76.37"/>
  </r>
  <r>
    <s v="M1058"/>
    <x v="2"/>
    <x v="2"/>
    <n v="10"/>
    <n v="231131"/>
    <n v="200798"/>
    <n v="86.88"/>
    <d v="2014-12-11T00:00:00"/>
    <x v="3"/>
    <x v="4"/>
    <x v="1"/>
    <s v="Laptop"/>
    <x v="2"/>
    <x v="3248"/>
    <n v="40321.019999999997"/>
    <n v="160476.98000000001"/>
    <x v="3258"/>
    <n v="82"/>
    <n v="94.26"/>
  </r>
  <r>
    <s v="M1059"/>
    <x v="3"/>
    <x v="3"/>
    <n v="11"/>
    <n v="399074"/>
    <n v="443202"/>
    <n v="111.06"/>
    <d v="2014-12-11T00:00:00"/>
    <x v="3"/>
    <x v="4"/>
    <x v="1"/>
    <s v="Laptop"/>
    <x v="2"/>
    <x v="3249"/>
    <n v="104835.73"/>
    <n v="338366.27"/>
    <x v="3259"/>
    <n v="31"/>
    <n v="66.349999999999994"/>
  </r>
  <r>
    <s v="M1060"/>
    <x v="2"/>
    <x v="2"/>
    <n v="6"/>
    <n v="298660"/>
    <n v="335273"/>
    <n v="112.26"/>
    <d v="2013-06-25T00:00:00"/>
    <x v="0"/>
    <x v="1"/>
    <x v="3"/>
    <s v="Stapler"/>
    <x v="3"/>
    <x v="3250"/>
    <n v="161522.34"/>
    <n v="173750.66"/>
    <x v="3260"/>
    <n v="35"/>
    <n v="69.53"/>
  </r>
  <r>
    <s v="M1061"/>
    <x v="1"/>
    <x v="1"/>
    <n v="13"/>
    <n v="492342"/>
    <n v="283053"/>
    <n v="57.49"/>
    <d v="2012-09-17T00:00:00"/>
    <x v="1"/>
    <x v="5"/>
    <x v="4"/>
    <s v="Trousers"/>
    <x v="0"/>
    <x v="3251"/>
    <n v="140929.32999999999"/>
    <n v="142123.67000000001"/>
    <x v="3261"/>
    <n v="73"/>
    <n v="69.83"/>
  </r>
  <r>
    <s v="M1062"/>
    <x v="0"/>
    <x v="0"/>
    <n v="14"/>
    <n v="161253"/>
    <n v="178628"/>
    <n v="110.77"/>
    <d v="2013-05-20T00:00:00"/>
    <x v="0"/>
    <x v="8"/>
    <x v="4"/>
    <s v="Dress"/>
    <x v="0"/>
    <x v="3252"/>
    <n v="58376.55"/>
    <n v="120251.45"/>
    <x v="3262"/>
    <n v="86"/>
    <n v="64.430000000000007"/>
  </r>
  <r>
    <s v="M1063"/>
    <x v="0"/>
    <x v="0"/>
    <n v="13"/>
    <n v="272155"/>
    <n v="318511"/>
    <n v="117.03"/>
    <d v="2013-05-29T00:00:00"/>
    <x v="0"/>
    <x v="8"/>
    <x v="2"/>
    <s v="Rice"/>
    <x v="4"/>
    <x v="3253"/>
    <n v="72075.98"/>
    <n v="246435.02"/>
    <x v="3263"/>
    <n v="38"/>
    <n v="67.39"/>
  </r>
  <r>
    <s v="M1064"/>
    <x v="1"/>
    <x v="1"/>
    <n v="14"/>
    <n v="383641"/>
    <n v="376770"/>
    <n v="98.21"/>
    <d v="2011-04-18T00:00:00"/>
    <x v="2"/>
    <x v="3"/>
    <x v="4"/>
    <s v="Jacket"/>
    <x v="0"/>
    <x v="3254"/>
    <n v="105433.77"/>
    <n v="271336.23"/>
    <x v="3264"/>
    <n v="81"/>
    <n v="90.13"/>
  </r>
  <r>
    <s v="M1065"/>
    <x v="1"/>
    <x v="1"/>
    <n v="11"/>
    <n v="441815"/>
    <n v="275911"/>
    <n v="62.45"/>
    <d v="2011-04-18T00:00:00"/>
    <x v="2"/>
    <x v="3"/>
    <x v="4"/>
    <s v="Marker"/>
    <x v="3"/>
    <x v="3255"/>
    <n v="73728.19"/>
    <n v="202182.81"/>
    <x v="3265"/>
    <n v="69"/>
    <n v="73.86"/>
  </r>
  <r>
    <s v="M1066"/>
    <x v="2"/>
    <x v="2"/>
    <n v="3"/>
    <n v="473169"/>
    <n v="534627"/>
    <n v="112.99"/>
    <d v="2011-04-18T00:00:00"/>
    <x v="2"/>
    <x v="3"/>
    <x v="4"/>
    <s v="Laptop"/>
    <x v="2"/>
    <x v="3256"/>
    <n v="191888.76"/>
    <n v="342738.24"/>
    <x v="3266"/>
    <n v="46"/>
    <n v="81.540000000000006"/>
  </r>
  <r>
    <s v="M1067"/>
    <x v="3"/>
    <x v="3"/>
    <n v="15"/>
    <n v="245066"/>
    <n v="204487"/>
    <n v="83.44"/>
    <d v="2011-04-18T00:00:00"/>
    <x v="2"/>
    <x v="3"/>
    <x v="4"/>
    <s v="Oil"/>
    <x v="4"/>
    <x v="3257"/>
    <n v="48900.1"/>
    <n v="155586.9"/>
    <x v="3267"/>
    <n v="24"/>
    <n v="89.75"/>
  </r>
  <r>
    <s v="M1068"/>
    <x v="0"/>
    <x v="0"/>
    <n v="10"/>
    <n v="311283"/>
    <n v="308085"/>
    <n v="98.97"/>
    <d v="2013-06-18T00:00:00"/>
    <x v="0"/>
    <x v="1"/>
    <x v="3"/>
    <s v="Dress"/>
    <x v="0"/>
    <x v="3258"/>
    <n v="141524.6"/>
    <n v="166560.4"/>
    <x v="3268"/>
    <n v="53"/>
    <n v="69.97"/>
  </r>
  <r>
    <s v="M1069"/>
    <x v="2"/>
    <x v="2"/>
    <n v="7"/>
    <n v="336938"/>
    <n v="386138"/>
    <n v="114.6"/>
    <d v="2011-05-09T00:00:00"/>
    <x v="2"/>
    <x v="8"/>
    <x v="4"/>
    <s v="Chair"/>
    <x v="1"/>
    <x v="3259"/>
    <n v="113211.5"/>
    <n v="272926.5"/>
    <x v="3269"/>
    <n v="43"/>
    <n v="68.73"/>
  </r>
  <r>
    <s v="M1070"/>
    <x v="2"/>
    <x v="2"/>
    <n v="12"/>
    <n v="370388"/>
    <n v="271541"/>
    <n v="73.31"/>
    <d v="2011-05-09T00:00:00"/>
    <x v="2"/>
    <x v="8"/>
    <x v="4"/>
    <s v="Pen"/>
    <x v="3"/>
    <x v="3260"/>
    <n v="98129.93"/>
    <n v="173411.07"/>
    <x v="3270"/>
    <n v="83"/>
    <n v="93.81"/>
  </r>
  <r>
    <s v="M1071"/>
    <x v="3"/>
    <x v="3"/>
    <n v="11"/>
    <n v="264744"/>
    <n v="250452"/>
    <n v="94.6"/>
    <d v="2011-05-09T00:00:00"/>
    <x v="2"/>
    <x v="8"/>
    <x v="4"/>
    <s v="Notebook"/>
    <x v="3"/>
    <x v="3261"/>
    <n v="55956.02"/>
    <n v="194495.98"/>
    <x v="3271"/>
    <n v="63"/>
    <n v="83.31"/>
  </r>
  <r>
    <s v="M1072"/>
    <x v="0"/>
    <x v="0"/>
    <n v="9"/>
    <n v="350059"/>
    <n v="312981"/>
    <n v="89.41"/>
    <d v="2011-05-09T00:00:00"/>
    <x v="2"/>
    <x v="8"/>
    <x v="4"/>
    <s v="Table"/>
    <x v="1"/>
    <x v="3262"/>
    <n v="63442.89"/>
    <n v="249538.11"/>
    <x v="3272"/>
    <n v="72"/>
    <n v="89.44"/>
  </r>
  <r>
    <s v="M1073"/>
    <x v="2"/>
    <x v="2"/>
    <n v="3"/>
    <n v="332184"/>
    <n v="337050"/>
    <n v="101.46"/>
    <d v="2013-09-19T00:00:00"/>
    <x v="0"/>
    <x v="5"/>
    <x v="1"/>
    <s v="Headphones"/>
    <x v="2"/>
    <x v="3263"/>
    <n v="121436.58"/>
    <n v="215613.42"/>
    <x v="3273"/>
    <n v="97"/>
    <n v="82.29"/>
  </r>
  <r>
    <s v="M1074"/>
    <x v="2"/>
    <x v="2"/>
    <n v="8"/>
    <n v="444765"/>
    <n v="235772"/>
    <n v="53.01"/>
    <d v="2013-09-19T00:00:00"/>
    <x v="0"/>
    <x v="5"/>
    <x v="1"/>
    <s v="Headphones"/>
    <x v="2"/>
    <x v="3264"/>
    <n v="81964.17"/>
    <n v="153807.82999999999"/>
    <x v="3274"/>
    <n v="84"/>
    <n v="65.489999999999995"/>
  </r>
  <r>
    <s v="M1075"/>
    <x v="2"/>
    <x v="2"/>
    <n v="6"/>
    <n v="475126"/>
    <n v="500257"/>
    <n v="105.29"/>
    <d v="2013-09-19T00:00:00"/>
    <x v="0"/>
    <x v="5"/>
    <x v="1"/>
    <s v="Sofa"/>
    <x v="1"/>
    <x v="3265"/>
    <n v="248079.34"/>
    <n v="252177.66"/>
    <x v="3275"/>
    <n v="62"/>
    <n v="80.36"/>
  </r>
  <r>
    <s v="M1076"/>
    <x v="3"/>
    <x v="3"/>
    <n v="5"/>
    <n v="390626"/>
    <n v="369916"/>
    <n v="94.7"/>
    <d v="2014-12-24T00:00:00"/>
    <x v="3"/>
    <x v="4"/>
    <x v="2"/>
    <s v="Mobile"/>
    <x v="2"/>
    <x v="3266"/>
    <n v="160076.53"/>
    <n v="209839.47"/>
    <x v="3276"/>
    <n v="27"/>
    <n v="92.54"/>
  </r>
  <r>
    <s v="M1077"/>
    <x v="1"/>
    <x v="1"/>
    <n v="8"/>
    <n v="202533"/>
    <n v="142847"/>
    <n v="70.53"/>
    <d v="2014-12-24T00:00:00"/>
    <x v="3"/>
    <x v="4"/>
    <x v="2"/>
    <s v="Wheat"/>
    <x v="4"/>
    <x v="3267"/>
    <n v="57986.080000000002"/>
    <n v="84860.92"/>
    <x v="3277"/>
    <n v="52"/>
    <n v="88.31"/>
  </r>
  <r>
    <s v="M1078"/>
    <x v="3"/>
    <x v="3"/>
    <n v="12"/>
    <n v="336186"/>
    <n v="208954"/>
    <n v="62.15"/>
    <d v="2014-10-31T00:00:00"/>
    <x v="3"/>
    <x v="2"/>
    <x v="5"/>
    <s v="Chair"/>
    <x v="1"/>
    <x v="3268"/>
    <n v="92668.51"/>
    <n v="116285.49"/>
    <x v="3278"/>
    <n v="41"/>
    <n v="69.37"/>
  </r>
  <r>
    <s v="M1079"/>
    <x v="1"/>
    <x v="1"/>
    <n v="4"/>
    <n v="253102"/>
    <n v="237668"/>
    <n v="93.9"/>
    <d v="2014-10-31T00:00:00"/>
    <x v="3"/>
    <x v="2"/>
    <x v="5"/>
    <s v="Marker"/>
    <x v="3"/>
    <x v="3269"/>
    <n v="55645.46"/>
    <n v="182022.54"/>
    <x v="3279"/>
    <n v="100"/>
    <n v="72.489999999999995"/>
  </r>
  <r>
    <s v="M1080"/>
    <x v="3"/>
    <x v="3"/>
    <n v="8"/>
    <n v="464307"/>
    <n v="468860"/>
    <n v="100.98"/>
    <d v="2014-10-31T00:00:00"/>
    <x v="3"/>
    <x v="2"/>
    <x v="5"/>
    <s v="Mobile"/>
    <x v="2"/>
    <x v="3270"/>
    <n v="229261.12"/>
    <n v="239598.88"/>
    <x v="3280"/>
    <n v="70"/>
    <n v="68.8"/>
  </r>
  <r>
    <s v="M1081"/>
    <x v="2"/>
    <x v="2"/>
    <n v="9"/>
    <n v="262093"/>
    <n v="200637"/>
    <n v="76.55"/>
    <d v="2014-10-31T00:00:00"/>
    <x v="3"/>
    <x v="2"/>
    <x v="5"/>
    <s v="Sofa"/>
    <x v="1"/>
    <x v="3271"/>
    <n v="52206.51"/>
    <n v="148430.49"/>
    <x v="3281"/>
    <n v="24"/>
    <n v="86.81"/>
  </r>
  <r>
    <s v="M1082"/>
    <x v="0"/>
    <x v="0"/>
    <n v="11"/>
    <n v="395550"/>
    <n v="328470"/>
    <n v="83.04"/>
    <d v="2013-03-30T00:00:00"/>
    <x v="0"/>
    <x v="10"/>
    <x v="0"/>
    <s v="Pen"/>
    <x v="3"/>
    <x v="3272"/>
    <n v="69975.42"/>
    <n v="258494.58"/>
    <x v="3282"/>
    <n v="96"/>
    <n v="85.63"/>
  </r>
  <r>
    <s v="M1083"/>
    <x v="0"/>
    <x v="0"/>
    <n v="9"/>
    <n v="270355"/>
    <n v="142953"/>
    <n v="52.88"/>
    <d v="2013-03-30T00:00:00"/>
    <x v="0"/>
    <x v="10"/>
    <x v="0"/>
    <s v="Sugar"/>
    <x v="4"/>
    <x v="3273"/>
    <n v="67043.47"/>
    <n v="75909.53"/>
    <x v="3283"/>
    <n v="29"/>
    <n v="91.72"/>
  </r>
  <r>
    <s v="M1084"/>
    <x v="2"/>
    <x v="2"/>
    <n v="13"/>
    <n v="472288"/>
    <n v="249992"/>
    <n v="52.93"/>
    <d v="2013-03-30T00:00:00"/>
    <x v="0"/>
    <x v="10"/>
    <x v="0"/>
    <s v="Cabinet"/>
    <x v="1"/>
    <x v="3274"/>
    <n v="102793.74"/>
    <n v="147198.26"/>
    <x v="3284"/>
    <n v="98"/>
    <n v="72.34"/>
  </r>
  <r>
    <s v="M1085"/>
    <x v="0"/>
    <x v="0"/>
    <n v="7"/>
    <n v="294499"/>
    <n v="244168"/>
    <n v="82.91"/>
    <d v="2014-11-24T00:00:00"/>
    <x v="3"/>
    <x v="0"/>
    <x v="4"/>
    <s v="Sofa"/>
    <x v="1"/>
    <x v="3275"/>
    <n v="79552.45"/>
    <n v="164615.54999999999"/>
    <x v="3285"/>
    <n v="62"/>
    <n v="67.430000000000007"/>
  </r>
  <r>
    <s v="M1086"/>
    <x v="3"/>
    <x v="3"/>
    <n v="9"/>
    <n v="103469"/>
    <n v="117233"/>
    <n v="113.3"/>
    <d v="2011-03-23T00:00:00"/>
    <x v="2"/>
    <x v="10"/>
    <x v="2"/>
    <s v="Sugar"/>
    <x v="4"/>
    <x v="3276"/>
    <n v="31600.38"/>
    <n v="85632.62"/>
    <x v="3286"/>
    <n v="96"/>
    <n v="70.91"/>
  </r>
  <r>
    <s v="M1087"/>
    <x v="2"/>
    <x v="2"/>
    <n v="6"/>
    <n v="438777"/>
    <n v="291162"/>
    <n v="66.36"/>
    <d v="2011-03-23T00:00:00"/>
    <x v="2"/>
    <x v="10"/>
    <x v="2"/>
    <s v="Sugar"/>
    <x v="4"/>
    <x v="3277"/>
    <n v="70651.13"/>
    <n v="220510.87"/>
    <x v="3287"/>
    <n v="86"/>
    <n v="62.16"/>
  </r>
  <r>
    <s v="M1088"/>
    <x v="1"/>
    <x v="1"/>
    <n v="3"/>
    <n v="115325"/>
    <n v="125760"/>
    <n v="109.05"/>
    <d v="2014-12-02T00:00:00"/>
    <x v="3"/>
    <x v="4"/>
    <x v="3"/>
    <s v="Trousers"/>
    <x v="0"/>
    <x v="3278"/>
    <n v="47777.2"/>
    <n v="77982.8"/>
    <x v="3288"/>
    <n v="94"/>
    <n v="94.41"/>
  </r>
  <r>
    <s v="M1089"/>
    <x v="2"/>
    <x v="2"/>
    <n v="9"/>
    <n v="395072"/>
    <n v="206643"/>
    <n v="52.31"/>
    <d v="2014-12-02T00:00:00"/>
    <x v="3"/>
    <x v="4"/>
    <x v="3"/>
    <s v="Trousers"/>
    <x v="0"/>
    <x v="3279"/>
    <n v="94043.23"/>
    <n v="112599.77"/>
    <x v="3289"/>
    <n v="57"/>
    <n v="93.21"/>
  </r>
  <r>
    <s v="M1090"/>
    <x v="0"/>
    <x v="0"/>
    <n v="9"/>
    <n v="154622"/>
    <n v="137330"/>
    <n v="88.82"/>
    <d v="2014-11-08T00:00:00"/>
    <x v="3"/>
    <x v="0"/>
    <x v="0"/>
    <s v="Pen"/>
    <x v="3"/>
    <x v="3280"/>
    <n v="50880.79"/>
    <n v="86449.21"/>
    <x v="3290"/>
    <n v="69"/>
    <n v="60.83"/>
  </r>
  <r>
    <s v="M1091"/>
    <x v="0"/>
    <x v="0"/>
    <n v="8"/>
    <n v="455580"/>
    <n v="284315"/>
    <n v="62.41"/>
    <d v="2014-11-08T00:00:00"/>
    <x v="3"/>
    <x v="0"/>
    <x v="0"/>
    <s v="Shirt"/>
    <x v="0"/>
    <x v="3281"/>
    <n v="137396.62"/>
    <n v="146918.38"/>
    <x v="3291"/>
    <n v="36"/>
    <n v="68.849999999999994"/>
  </r>
  <r>
    <s v="M1092"/>
    <x v="0"/>
    <x v="0"/>
    <n v="10"/>
    <n v="328811"/>
    <n v="321464"/>
    <n v="97.77"/>
    <d v="2014-09-05T00:00:00"/>
    <x v="3"/>
    <x v="5"/>
    <x v="5"/>
    <s v="Wheat"/>
    <x v="4"/>
    <x v="3282"/>
    <n v="72744.3"/>
    <n v="248719.7"/>
    <x v="3292"/>
    <n v="19"/>
    <n v="79.290000000000006"/>
  </r>
  <r>
    <s v="M1093"/>
    <x v="2"/>
    <x v="2"/>
    <n v="13"/>
    <n v="224607"/>
    <n v="172913"/>
    <n v="76.98"/>
    <d v="2014-09-05T00:00:00"/>
    <x v="3"/>
    <x v="5"/>
    <x v="5"/>
    <s v="Pen"/>
    <x v="3"/>
    <x v="3283"/>
    <n v="48037"/>
    <n v="124876"/>
    <x v="3293"/>
    <n v="58"/>
    <n v="87.41"/>
  </r>
  <r>
    <s v="M1094"/>
    <x v="2"/>
    <x v="2"/>
    <n v="4"/>
    <n v="101281"/>
    <n v="94834"/>
    <n v="93.63"/>
    <d v="2014-09-05T00:00:00"/>
    <x v="3"/>
    <x v="5"/>
    <x v="5"/>
    <s v="Shirt"/>
    <x v="0"/>
    <x v="3284"/>
    <n v="33749.980000000003"/>
    <n v="61084.02"/>
    <x v="3294"/>
    <n v="63"/>
    <n v="61.47"/>
  </r>
  <r>
    <s v="M1095"/>
    <x v="0"/>
    <x v="0"/>
    <n v="11"/>
    <n v="166020"/>
    <n v="198938"/>
    <n v="119.83"/>
    <d v="2014-09-05T00:00:00"/>
    <x v="3"/>
    <x v="5"/>
    <x v="5"/>
    <s v="Trousers"/>
    <x v="0"/>
    <x v="3285"/>
    <n v="60534.78"/>
    <n v="138403.22"/>
    <x v="3295"/>
    <n v="45"/>
    <n v="66.36"/>
  </r>
  <r>
    <s v="M1096"/>
    <x v="0"/>
    <x v="0"/>
    <n v="8"/>
    <n v="249984"/>
    <n v="287637"/>
    <n v="115.06"/>
    <d v="2013-07-04T00:00:00"/>
    <x v="0"/>
    <x v="7"/>
    <x v="1"/>
    <s v="Marker"/>
    <x v="3"/>
    <x v="3286"/>
    <n v="101449.95"/>
    <n v="186187.05"/>
    <x v="3296"/>
    <n v="66"/>
    <n v="87.63"/>
  </r>
  <r>
    <s v="M1097"/>
    <x v="2"/>
    <x v="2"/>
    <n v="3"/>
    <n v="309835"/>
    <n v="205645"/>
    <n v="66.37"/>
    <d v="2013-07-04T00:00:00"/>
    <x v="0"/>
    <x v="7"/>
    <x v="1"/>
    <s v="Trousers"/>
    <x v="0"/>
    <x v="3287"/>
    <n v="60070.78"/>
    <n v="145574.22"/>
    <x v="3297"/>
    <n v="98"/>
    <n v="86.16"/>
  </r>
  <r>
    <s v="M1098"/>
    <x v="0"/>
    <x v="0"/>
    <n v="4"/>
    <n v="187771"/>
    <n v="204349"/>
    <n v="108.83"/>
    <d v="2014-09-08T00:00:00"/>
    <x v="3"/>
    <x v="5"/>
    <x v="4"/>
    <s v="Pen"/>
    <x v="3"/>
    <x v="3288"/>
    <n v="46906.06"/>
    <n v="157442.94"/>
    <x v="3298"/>
    <n v="100"/>
    <n v="74.67"/>
  </r>
  <r>
    <s v="M1099"/>
    <x v="3"/>
    <x v="3"/>
    <n v="5"/>
    <n v="488314"/>
    <n v="386108"/>
    <n v="79.069999999999993"/>
    <d v="2013-09-10T00:00:00"/>
    <x v="0"/>
    <x v="5"/>
    <x v="3"/>
    <s v="Sugar"/>
    <x v="4"/>
    <x v="3289"/>
    <n v="191531.85"/>
    <n v="194576.15"/>
    <x v="3299"/>
    <n v="98"/>
    <n v="88.77"/>
  </r>
  <r>
    <s v="M1100"/>
    <x v="1"/>
    <x v="1"/>
    <n v="7"/>
    <n v="330666"/>
    <n v="206130"/>
    <n v="62.34"/>
    <d v="2014-07-04T00:00:00"/>
    <x v="3"/>
    <x v="7"/>
    <x v="5"/>
    <s v="Sofa"/>
    <x v="1"/>
    <x v="3290"/>
    <n v="92126.67"/>
    <n v="114003.33"/>
    <x v="3300"/>
    <n v="67"/>
    <n v="79.25"/>
  </r>
  <r>
    <s v="M1101"/>
    <x v="3"/>
    <x v="3"/>
    <n v="10"/>
    <n v="359427"/>
    <n v="323225"/>
    <n v="89.93"/>
    <d v="2014-07-04T00:00:00"/>
    <x v="3"/>
    <x v="7"/>
    <x v="5"/>
    <s v="Marker"/>
    <x v="3"/>
    <x v="3291"/>
    <n v="160245.84"/>
    <n v="162979.16"/>
    <x v="3301"/>
    <n v="99"/>
    <n v="84.47"/>
  </r>
  <r>
    <s v="M1102"/>
    <x v="3"/>
    <x v="3"/>
    <n v="9"/>
    <n v="266765"/>
    <n v="258831"/>
    <n v="97.03"/>
    <d v="2014-07-04T00:00:00"/>
    <x v="3"/>
    <x v="7"/>
    <x v="5"/>
    <s v="Sugar"/>
    <x v="4"/>
    <x v="3292"/>
    <n v="69203.42"/>
    <n v="189627.58"/>
    <x v="3302"/>
    <n v="65"/>
    <n v="63.02"/>
  </r>
  <r>
    <s v="M1103"/>
    <x v="1"/>
    <x v="1"/>
    <n v="5"/>
    <n v="386133"/>
    <n v="353663"/>
    <n v="91.59"/>
    <d v="2014-07-04T00:00:00"/>
    <x v="3"/>
    <x v="7"/>
    <x v="5"/>
    <s v="Dress"/>
    <x v="0"/>
    <x v="3293"/>
    <n v="121399.85"/>
    <n v="232263.15"/>
    <x v="3303"/>
    <n v="27"/>
    <n v="77.94"/>
  </r>
  <r>
    <s v="M1104"/>
    <x v="2"/>
    <x v="2"/>
    <n v="9"/>
    <n v="460194"/>
    <n v="267426"/>
    <n v="58.11"/>
    <d v="2014-06-30T00:00:00"/>
    <x v="3"/>
    <x v="1"/>
    <x v="4"/>
    <s v="Oil"/>
    <x v="4"/>
    <x v="3294"/>
    <n v="124123.66"/>
    <n v="143302.34"/>
    <x v="3304"/>
    <n v="53"/>
    <n v="66.86"/>
  </r>
  <r>
    <s v="M1105"/>
    <x v="1"/>
    <x v="1"/>
    <n v="4"/>
    <n v="438414"/>
    <n v="489711"/>
    <n v="111.7"/>
    <d v="2014-08-08T00:00:00"/>
    <x v="3"/>
    <x v="9"/>
    <x v="5"/>
    <s v="Rice"/>
    <x v="4"/>
    <x v="3295"/>
    <n v="195685.25"/>
    <n v="294025.75"/>
    <x v="3305"/>
    <n v="60"/>
    <n v="79"/>
  </r>
  <r>
    <s v="M1106"/>
    <x v="0"/>
    <x v="0"/>
    <n v="15"/>
    <n v="205520"/>
    <n v="122229"/>
    <n v="59.47"/>
    <d v="2014-08-08T00:00:00"/>
    <x v="3"/>
    <x v="9"/>
    <x v="5"/>
    <s v="Sugar"/>
    <x v="4"/>
    <x v="3296"/>
    <n v="49908.02"/>
    <n v="72320.98"/>
    <x v="3306"/>
    <n v="83"/>
    <n v="89.33"/>
  </r>
  <r>
    <s v="M1107"/>
    <x v="0"/>
    <x v="0"/>
    <n v="5"/>
    <n v="344429"/>
    <n v="324947"/>
    <n v="94.34"/>
    <d v="2012-03-19T00:00:00"/>
    <x v="1"/>
    <x v="10"/>
    <x v="4"/>
    <s v="Notebook"/>
    <x v="3"/>
    <x v="3297"/>
    <n v="74974.990000000005"/>
    <n v="249972.01"/>
    <x v="3307"/>
    <n v="43"/>
    <n v="64.67"/>
  </r>
  <r>
    <s v="M1108"/>
    <x v="3"/>
    <x v="3"/>
    <n v="6"/>
    <n v="295601"/>
    <n v="324026"/>
    <n v="109.62"/>
    <d v="2013-06-08T00:00:00"/>
    <x v="0"/>
    <x v="1"/>
    <x v="0"/>
    <s v="Chair"/>
    <x v="1"/>
    <x v="3298"/>
    <n v="80508.639999999999"/>
    <n v="243517.36"/>
    <x v="3308"/>
    <n v="20"/>
    <n v="80.19"/>
  </r>
  <r>
    <s v="M1109"/>
    <x v="0"/>
    <x v="0"/>
    <n v="12"/>
    <n v="391696"/>
    <n v="333049"/>
    <n v="85.03"/>
    <d v="2013-06-08T00:00:00"/>
    <x v="0"/>
    <x v="1"/>
    <x v="0"/>
    <s v="Pen"/>
    <x v="3"/>
    <x v="3299"/>
    <n v="114339.1"/>
    <n v="218709.9"/>
    <x v="3309"/>
    <n v="99"/>
    <n v="64.150000000000006"/>
  </r>
  <r>
    <s v="M1110"/>
    <x v="0"/>
    <x v="0"/>
    <n v="14"/>
    <n v="369712"/>
    <n v="389182"/>
    <n v="105.27"/>
    <d v="2013-07-26T00:00:00"/>
    <x v="0"/>
    <x v="7"/>
    <x v="5"/>
    <s v="Sugar"/>
    <x v="4"/>
    <x v="3300"/>
    <n v="92755"/>
    <n v="296427"/>
    <x v="3310"/>
    <n v="31"/>
    <n v="61.38"/>
  </r>
  <r>
    <s v="M1111"/>
    <x v="1"/>
    <x v="1"/>
    <n v="13"/>
    <n v="154243"/>
    <n v="172086"/>
    <n v="111.57"/>
    <d v="2013-07-26T00:00:00"/>
    <x v="0"/>
    <x v="7"/>
    <x v="5"/>
    <s v="Headphones"/>
    <x v="2"/>
    <x v="3301"/>
    <n v="43347.94"/>
    <n v="128738.06"/>
    <x v="3311"/>
    <n v="38"/>
    <n v="67.87"/>
  </r>
  <r>
    <s v="M1112"/>
    <x v="3"/>
    <x v="3"/>
    <n v="14"/>
    <n v="332067"/>
    <n v="322559"/>
    <n v="97.14"/>
    <d v="2013-07-26T00:00:00"/>
    <x v="0"/>
    <x v="7"/>
    <x v="5"/>
    <s v="Sugar"/>
    <x v="4"/>
    <x v="3302"/>
    <n v="93601.34"/>
    <n v="228957.66"/>
    <x v="3312"/>
    <n v="47"/>
    <n v="74.430000000000007"/>
  </r>
  <r>
    <s v="M1113"/>
    <x v="0"/>
    <x v="0"/>
    <n v="8"/>
    <n v="135323"/>
    <n v="79665"/>
    <n v="58.87"/>
    <d v="2014-10-02T00:00:00"/>
    <x v="3"/>
    <x v="2"/>
    <x v="1"/>
    <s v="Laptop"/>
    <x v="2"/>
    <x v="3303"/>
    <n v="38607.85"/>
    <n v="41057.15"/>
    <x v="3313"/>
    <n v="23"/>
    <n v="77.37"/>
  </r>
  <r>
    <s v="M1114"/>
    <x v="3"/>
    <x v="3"/>
    <n v="3"/>
    <n v="480901"/>
    <n v="333044"/>
    <n v="69.25"/>
    <d v="2012-12-10T00:00:00"/>
    <x v="1"/>
    <x v="4"/>
    <x v="4"/>
    <s v="Tablet"/>
    <x v="2"/>
    <x v="3304"/>
    <n v="161719.65"/>
    <n v="171324.35"/>
    <x v="3314"/>
    <n v="46"/>
    <n v="79.790000000000006"/>
  </r>
  <r>
    <s v="M1115"/>
    <x v="2"/>
    <x v="2"/>
    <n v="13"/>
    <n v="499822"/>
    <n v="578491"/>
    <n v="115.74"/>
    <d v="2012-12-10T00:00:00"/>
    <x v="1"/>
    <x v="4"/>
    <x v="4"/>
    <s v="Trousers"/>
    <x v="0"/>
    <x v="3305"/>
    <n v="283557.99"/>
    <n v="294933.01"/>
    <x v="3315"/>
    <n v="96"/>
    <n v="66.03"/>
  </r>
  <r>
    <s v="M1116"/>
    <x v="1"/>
    <x v="1"/>
    <n v="8"/>
    <n v="427349"/>
    <n v="461856"/>
    <n v="108.07"/>
    <d v="2012-12-10T00:00:00"/>
    <x v="1"/>
    <x v="4"/>
    <x v="4"/>
    <s v="Cabinet"/>
    <x v="1"/>
    <x v="3306"/>
    <n v="137479.9"/>
    <n v="324376.09999999998"/>
    <x v="3316"/>
    <n v="52"/>
    <n v="82.4"/>
  </r>
  <r>
    <s v="M1117"/>
    <x v="1"/>
    <x v="1"/>
    <n v="8"/>
    <n v="411952"/>
    <n v="442589"/>
    <n v="107.44"/>
    <d v="2012-12-10T00:00:00"/>
    <x v="1"/>
    <x v="4"/>
    <x v="4"/>
    <s v="Sofa"/>
    <x v="1"/>
    <x v="3307"/>
    <n v="110901.75"/>
    <n v="331687.25"/>
    <x v="3317"/>
    <n v="29"/>
    <n v="73.430000000000007"/>
  </r>
  <r>
    <s v="M1118"/>
    <x v="3"/>
    <x v="3"/>
    <n v="13"/>
    <n v="439972"/>
    <n v="306893"/>
    <n v="69.75"/>
    <d v="2014-09-04T00:00:00"/>
    <x v="3"/>
    <x v="5"/>
    <x v="1"/>
    <s v="Tablet"/>
    <x v="2"/>
    <x v="3308"/>
    <n v="145769.82"/>
    <n v="161123.18"/>
    <x v="3318"/>
    <n v="54"/>
    <n v="87.25"/>
  </r>
  <r>
    <s v="M1119"/>
    <x v="2"/>
    <x v="2"/>
    <n v="10"/>
    <n v="252945"/>
    <n v="136787"/>
    <n v="54.08"/>
    <d v="2014-09-25T00:00:00"/>
    <x v="3"/>
    <x v="5"/>
    <x v="1"/>
    <s v="Chair"/>
    <x v="1"/>
    <x v="3309"/>
    <n v="31442.27"/>
    <n v="105344.73"/>
    <x v="3319"/>
    <n v="40"/>
    <n v="76.05"/>
  </r>
  <r>
    <s v="M1120"/>
    <x v="2"/>
    <x v="2"/>
    <n v="10"/>
    <n v="322166"/>
    <n v="369807"/>
    <n v="114.79"/>
    <d v="2014-12-20T00:00:00"/>
    <x v="3"/>
    <x v="4"/>
    <x v="0"/>
    <s v="Sugar"/>
    <x v="4"/>
    <x v="3310"/>
    <n v="142820.89000000001"/>
    <n v="226986.11"/>
    <x v="3320"/>
    <n v="96"/>
    <n v="91.52"/>
  </r>
  <r>
    <s v="M1121"/>
    <x v="0"/>
    <x v="0"/>
    <n v="11"/>
    <n v="267893"/>
    <n v="223993"/>
    <n v="83.61"/>
    <d v="2014-11-25T00:00:00"/>
    <x v="3"/>
    <x v="0"/>
    <x v="3"/>
    <s v="Rice"/>
    <x v="4"/>
    <x v="3311"/>
    <n v="57678.12"/>
    <n v="166314.88"/>
    <x v="3321"/>
    <n v="86"/>
    <n v="83.01"/>
  </r>
  <r>
    <s v="M1122"/>
    <x v="3"/>
    <x v="3"/>
    <n v="11"/>
    <n v="256381"/>
    <n v="289507"/>
    <n v="112.92"/>
    <d v="2014-11-25T00:00:00"/>
    <x v="3"/>
    <x v="0"/>
    <x v="3"/>
    <s v="Rice"/>
    <x v="4"/>
    <x v="3312"/>
    <n v="120866.35"/>
    <n v="168640.65"/>
    <x v="3322"/>
    <n v="14"/>
    <n v="78.040000000000006"/>
  </r>
  <r>
    <s v="M1123"/>
    <x v="2"/>
    <x v="2"/>
    <n v="15"/>
    <n v="276899"/>
    <n v="270390"/>
    <n v="97.65"/>
    <d v="2011-12-13T00:00:00"/>
    <x v="2"/>
    <x v="4"/>
    <x v="3"/>
    <s v="Wheat"/>
    <x v="4"/>
    <x v="3313"/>
    <n v="112219.3"/>
    <n v="158170.70000000001"/>
    <x v="3323"/>
    <n v="55"/>
    <n v="75.55"/>
  </r>
  <r>
    <s v="M1124"/>
    <x v="3"/>
    <x v="3"/>
    <n v="8"/>
    <n v="114055"/>
    <n v="131074"/>
    <n v="114.92"/>
    <d v="2013-12-06T00:00:00"/>
    <x v="0"/>
    <x v="4"/>
    <x v="5"/>
    <s v="Stapler"/>
    <x v="3"/>
    <x v="3314"/>
    <n v="57314.74"/>
    <n v="73759.259999999995"/>
    <x v="3324"/>
    <n v="41"/>
    <n v="71.11"/>
  </r>
  <r>
    <s v="M1125"/>
    <x v="1"/>
    <x v="1"/>
    <n v="14"/>
    <n v="409939"/>
    <n v="262263"/>
    <n v="63.98"/>
    <d v="2013-09-12T00:00:00"/>
    <x v="0"/>
    <x v="5"/>
    <x v="1"/>
    <s v="Laptop"/>
    <x v="2"/>
    <x v="3315"/>
    <n v="124008.76"/>
    <n v="138254.24"/>
    <x v="3325"/>
    <n v="99"/>
    <n v="78.13"/>
  </r>
  <r>
    <s v="M1126"/>
    <x v="0"/>
    <x v="0"/>
    <n v="11"/>
    <n v="231221"/>
    <n v="223183"/>
    <n v="96.52"/>
    <d v="2013-09-12T00:00:00"/>
    <x v="0"/>
    <x v="5"/>
    <x v="1"/>
    <s v="Oil"/>
    <x v="4"/>
    <x v="3316"/>
    <n v="71655.960000000006"/>
    <n v="151527.04000000001"/>
    <x v="3326"/>
    <n v="19"/>
    <n v="68.5"/>
  </r>
  <r>
    <s v="M1127"/>
    <x v="1"/>
    <x v="1"/>
    <n v="4"/>
    <n v="362185"/>
    <n v="355682"/>
    <n v="98.2"/>
    <d v="2014-12-10T00:00:00"/>
    <x v="3"/>
    <x v="4"/>
    <x v="2"/>
    <s v="Shirt"/>
    <x v="0"/>
    <x v="3317"/>
    <n v="90478.29"/>
    <n v="265203.71000000002"/>
    <x v="3327"/>
    <n v="98"/>
    <n v="66.95"/>
  </r>
  <r>
    <s v="M1128"/>
    <x v="3"/>
    <x v="3"/>
    <n v="14"/>
    <n v="378854"/>
    <n v="193785"/>
    <n v="51.15"/>
    <d v="2011-09-09T00:00:00"/>
    <x v="2"/>
    <x v="5"/>
    <x v="5"/>
    <s v="Mobile"/>
    <x v="2"/>
    <x v="3318"/>
    <n v="88300.26"/>
    <n v="105484.74"/>
    <x v="3328"/>
    <n v="43"/>
    <n v="65.42"/>
  </r>
  <r>
    <s v="M1129"/>
    <x v="1"/>
    <x v="1"/>
    <n v="13"/>
    <n v="170388"/>
    <n v="86328"/>
    <n v="50.67"/>
    <d v="2011-09-09T00:00:00"/>
    <x v="2"/>
    <x v="5"/>
    <x v="5"/>
    <s v="Sofa"/>
    <x v="1"/>
    <x v="3319"/>
    <n v="35484.949999999997"/>
    <n v="50843.05"/>
    <x v="3329"/>
    <n v="83"/>
    <n v="78.099999999999994"/>
  </r>
  <r>
    <s v="M1130"/>
    <x v="1"/>
    <x v="1"/>
    <n v="15"/>
    <n v="387341"/>
    <n v="247134"/>
    <n v="63.8"/>
    <d v="2011-09-09T00:00:00"/>
    <x v="2"/>
    <x v="5"/>
    <x v="5"/>
    <s v="Notebook"/>
    <x v="3"/>
    <x v="3320"/>
    <n v="51770.7"/>
    <n v="195363.3"/>
    <x v="3330"/>
    <n v="46"/>
    <n v="76.47"/>
  </r>
  <r>
    <s v="M1131"/>
    <x v="3"/>
    <x v="3"/>
    <n v="12"/>
    <n v="482124"/>
    <n v="524089"/>
    <n v="108.7"/>
    <d v="2011-09-09T00:00:00"/>
    <x v="2"/>
    <x v="5"/>
    <x v="5"/>
    <s v="Cabinet"/>
    <x v="1"/>
    <x v="3321"/>
    <n v="214082.95"/>
    <n v="310006.05"/>
    <x v="3331"/>
    <n v="32"/>
    <n v="80.44"/>
  </r>
  <r>
    <s v="M1132"/>
    <x v="1"/>
    <x v="1"/>
    <n v="4"/>
    <n v="352590"/>
    <n v="365316"/>
    <n v="103.61"/>
    <d v="2014-06-27T00:00:00"/>
    <x v="3"/>
    <x v="1"/>
    <x v="5"/>
    <s v="Marker"/>
    <x v="3"/>
    <x v="3322"/>
    <n v="107893.2"/>
    <n v="257422.8"/>
    <x v="3332"/>
    <n v="33"/>
    <n v="62.82"/>
  </r>
  <r>
    <s v="M1133"/>
    <x v="1"/>
    <x v="1"/>
    <n v="4"/>
    <n v="340129"/>
    <n v="218078"/>
    <n v="64.12"/>
    <d v="2011-11-17T00:00:00"/>
    <x v="2"/>
    <x v="0"/>
    <x v="1"/>
    <s v="Oil"/>
    <x v="4"/>
    <x v="3323"/>
    <n v="74015.539999999994"/>
    <n v="144062.46"/>
    <x v="3333"/>
    <n v="54"/>
    <n v="88.02"/>
  </r>
  <r>
    <s v="M1134"/>
    <x v="2"/>
    <x v="2"/>
    <n v="9"/>
    <n v="333839"/>
    <n v="393482"/>
    <n v="117.87"/>
    <d v="2011-11-17T00:00:00"/>
    <x v="2"/>
    <x v="0"/>
    <x v="1"/>
    <s v="Sugar"/>
    <x v="4"/>
    <x v="3324"/>
    <n v="127132.43"/>
    <n v="266349.57"/>
    <x v="3334"/>
    <n v="69"/>
    <n v="92.92"/>
  </r>
  <r>
    <s v="M1135"/>
    <x v="3"/>
    <x v="3"/>
    <n v="7"/>
    <n v="246161"/>
    <n v="209427"/>
    <n v="85.08"/>
    <d v="2014-08-22T00:00:00"/>
    <x v="3"/>
    <x v="9"/>
    <x v="5"/>
    <s v="Marker"/>
    <x v="3"/>
    <x v="3325"/>
    <n v="49206.28"/>
    <n v="160220.72"/>
    <x v="3335"/>
    <n v="18"/>
    <n v="68.25"/>
  </r>
  <r>
    <s v="M1136"/>
    <x v="0"/>
    <x v="0"/>
    <n v="4"/>
    <n v="420013"/>
    <n v="281410"/>
    <n v="67"/>
    <d v="2014-08-22T00:00:00"/>
    <x v="3"/>
    <x v="9"/>
    <x v="5"/>
    <s v="Notebook"/>
    <x v="3"/>
    <x v="3326"/>
    <n v="105589.35"/>
    <n v="175820.65"/>
    <x v="3336"/>
    <n v="10"/>
    <n v="84.19"/>
  </r>
  <r>
    <s v="M1137"/>
    <x v="1"/>
    <x v="1"/>
    <n v="5"/>
    <n v="464579"/>
    <n v="470147"/>
    <n v="101.2"/>
    <d v="2014-08-22T00:00:00"/>
    <x v="3"/>
    <x v="9"/>
    <x v="5"/>
    <s v="Chair"/>
    <x v="1"/>
    <x v="3327"/>
    <n v="95740.1"/>
    <n v="374406.9"/>
    <x v="3337"/>
    <n v="42"/>
    <n v="73.19"/>
  </r>
  <r>
    <s v="M1138"/>
    <x v="2"/>
    <x v="2"/>
    <n v="11"/>
    <n v="416046"/>
    <n v="222291"/>
    <n v="53.43"/>
    <d v="2013-03-13T00:00:00"/>
    <x v="0"/>
    <x v="10"/>
    <x v="2"/>
    <s v="Mobile"/>
    <x v="2"/>
    <x v="3328"/>
    <n v="55108.41"/>
    <n v="167182.59"/>
    <x v="3338"/>
    <n v="77"/>
    <n v="70.02"/>
  </r>
  <r>
    <s v="M1139"/>
    <x v="3"/>
    <x v="3"/>
    <n v="10"/>
    <n v="416692"/>
    <n v="335434"/>
    <n v="80.5"/>
    <d v="2011-09-23T00:00:00"/>
    <x v="2"/>
    <x v="5"/>
    <x v="5"/>
    <s v="Oil"/>
    <x v="4"/>
    <x v="3329"/>
    <n v="126748.07"/>
    <n v="208685.93"/>
    <x v="3339"/>
    <n v="18"/>
    <n v="94.34"/>
  </r>
  <r>
    <s v="M1140"/>
    <x v="1"/>
    <x v="1"/>
    <n v="11"/>
    <n v="310796"/>
    <n v="191076"/>
    <n v="61.48"/>
    <d v="2011-04-28T00:00:00"/>
    <x v="2"/>
    <x v="3"/>
    <x v="1"/>
    <s v="Trousers"/>
    <x v="0"/>
    <x v="3330"/>
    <n v="45792.62"/>
    <n v="145283.38"/>
    <x v="3340"/>
    <n v="69"/>
    <n v="60.99"/>
  </r>
  <r>
    <s v="M1141"/>
    <x v="1"/>
    <x v="1"/>
    <n v="8"/>
    <n v="421540"/>
    <n v="343060"/>
    <n v="81.38"/>
    <d v="2011-04-28T00:00:00"/>
    <x v="2"/>
    <x v="3"/>
    <x v="1"/>
    <s v="Pen"/>
    <x v="3"/>
    <x v="3331"/>
    <n v="82362.98"/>
    <n v="260697.02"/>
    <x v="3341"/>
    <n v="23"/>
    <n v="73.260000000000005"/>
  </r>
  <r>
    <s v="M1142"/>
    <x v="2"/>
    <x v="2"/>
    <n v="14"/>
    <n v="168438"/>
    <n v="143137"/>
    <n v="84.98"/>
    <d v="2011-04-28T00:00:00"/>
    <x v="2"/>
    <x v="3"/>
    <x v="1"/>
    <s v="Table"/>
    <x v="1"/>
    <x v="3332"/>
    <n v="60915.85"/>
    <n v="82221.149999999994"/>
    <x v="2294"/>
    <n v="66"/>
    <n v="93.61"/>
  </r>
  <r>
    <s v="M1143"/>
    <x v="2"/>
    <x v="2"/>
    <n v="15"/>
    <n v="441084"/>
    <n v="478522"/>
    <n v="108.49"/>
    <d v="2013-11-30T00:00:00"/>
    <x v="0"/>
    <x v="0"/>
    <x v="0"/>
    <s v="Headphones"/>
    <x v="2"/>
    <x v="3333"/>
    <n v="147996.37"/>
    <n v="330525.63"/>
    <x v="3342"/>
    <n v="48"/>
    <n v="75.98"/>
  </r>
  <r>
    <s v="M1144"/>
    <x v="3"/>
    <x v="3"/>
    <n v="9"/>
    <n v="198593"/>
    <n v="115713"/>
    <n v="58.27"/>
    <d v="2012-12-03T00:00:00"/>
    <x v="1"/>
    <x v="4"/>
    <x v="4"/>
    <s v="Mobile"/>
    <x v="2"/>
    <x v="3334"/>
    <n v="36141.449999999997"/>
    <n v="79571.55"/>
    <x v="3343"/>
    <n v="99"/>
    <n v="60.5"/>
  </r>
  <r>
    <s v="M1145"/>
    <x v="2"/>
    <x v="2"/>
    <n v="11"/>
    <n v="355994"/>
    <n v="319446"/>
    <n v="89.73"/>
    <d v="2012-12-03T00:00:00"/>
    <x v="1"/>
    <x v="4"/>
    <x v="4"/>
    <s v="Headphones"/>
    <x v="2"/>
    <x v="3335"/>
    <n v="119837.32"/>
    <n v="199608.68"/>
    <x v="3344"/>
    <n v="48"/>
    <n v="72.14"/>
  </r>
  <r>
    <s v="M1146"/>
    <x v="3"/>
    <x v="3"/>
    <n v="11"/>
    <n v="310417"/>
    <n v="253959"/>
    <n v="81.81"/>
    <d v="2014-11-20T00:00:00"/>
    <x v="3"/>
    <x v="0"/>
    <x v="1"/>
    <s v="Jacket"/>
    <x v="0"/>
    <x v="603"/>
    <n v="93989.59"/>
    <n v="159969.41"/>
    <x v="3345"/>
    <n v="47"/>
    <n v="62.8"/>
  </r>
  <r>
    <s v="M1147"/>
    <x v="0"/>
    <x v="0"/>
    <n v="5"/>
    <n v="429503"/>
    <n v="503620"/>
    <n v="117.26"/>
    <d v="2014-11-20T00:00:00"/>
    <x v="3"/>
    <x v="0"/>
    <x v="1"/>
    <s v="Notebook"/>
    <x v="3"/>
    <x v="3336"/>
    <n v="200654.01"/>
    <n v="302965.99"/>
    <x v="3346"/>
    <n v="31"/>
    <n v="92.02"/>
  </r>
  <r>
    <s v="M1148"/>
    <x v="1"/>
    <x v="1"/>
    <n v="9"/>
    <n v="406184"/>
    <n v="224851"/>
    <n v="55.36"/>
    <d v="2013-09-06T00:00:00"/>
    <x v="0"/>
    <x v="5"/>
    <x v="5"/>
    <s v="Sofa"/>
    <x v="1"/>
    <x v="3337"/>
    <n v="86110.29"/>
    <n v="138740.71"/>
    <x v="3347"/>
    <n v="87"/>
    <n v="78.41"/>
  </r>
  <r>
    <s v="M1149"/>
    <x v="3"/>
    <x v="3"/>
    <n v="5"/>
    <n v="381467"/>
    <n v="453664"/>
    <n v="118.93"/>
    <d v="2014-09-05T00:00:00"/>
    <x v="3"/>
    <x v="5"/>
    <x v="5"/>
    <s v="Jacket"/>
    <x v="0"/>
    <x v="3338"/>
    <n v="165722.44"/>
    <n v="287941.56"/>
    <x v="3348"/>
    <n v="29"/>
    <n v="61.56"/>
  </r>
  <r>
    <s v="M1150"/>
    <x v="0"/>
    <x v="0"/>
    <n v="13"/>
    <n v="215458"/>
    <n v="151654"/>
    <n v="70.39"/>
    <d v="2014-09-05T00:00:00"/>
    <x v="3"/>
    <x v="5"/>
    <x v="5"/>
    <s v="Stapler"/>
    <x v="3"/>
    <x v="3339"/>
    <n v="71679.070000000007"/>
    <n v="79974.929999999993"/>
    <x v="3349"/>
    <n v="31"/>
    <n v="67.34"/>
  </r>
  <r>
    <s v="M1151"/>
    <x v="2"/>
    <x v="2"/>
    <n v="3"/>
    <n v="209044"/>
    <n v="217923"/>
    <n v="104.25"/>
    <d v="2014-09-05T00:00:00"/>
    <x v="3"/>
    <x v="5"/>
    <x v="5"/>
    <s v="Sugar"/>
    <x v="4"/>
    <x v="3340"/>
    <n v="44881.5"/>
    <n v="173041.5"/>
    <x v="3350"/>
    <n v="66"/>
    <n v="92.53"/>
  </r>
  <r>
    <s v="M1152"/>
    <x v="1"/>
    <x v="1"/>
    <n v="11"/>
    <n v="304052"/>
    <n v="187725"/>
    <n v="61.74"/>
    <d v="2013-09-23T00:00:00"/>
    <x v="0"/>
    <x v="5"/>
    <x v="4"/>
    <s v="Oil"/>
    <x v="4"/>
    <x v="3341"/>
    <n v="83378.850000000006"/>
    <n v="104346.15"/>
    <x v="3351"/>
    <n v="69"/>
    <n v="85.86"/>
  </r>
  <r>
    <s v="M1153"/>
    <x v="0"/>
    <x v="0"/>
    <n v="14"/>
    <n v="227507"/>
    <n v="152954"/>
    <n v="67.23"/>
    <d v="2013-09-23T00:00:00"/>
    <x v="0"/>
    <x v="5"/>
    <x v="4"/>
    <s v="Headphones"/>
    <x v="2"/>
    <x v="3342"/>
    <n v="55881.63"/>
    <n v="97072.37"/>
    <x v="3352"/>
    <n v="44"/>
    <n v="75.319999999999993"/>
  </r>
  <r>
    <s v="M1154"/>
    <x v="0"/>
    <x v="0"/>
    <n v="14"/>
    <n v="103802"/>
    <n v="105207"/>
    <n v="101.35"/>
    <d v="2011-09-14T00:00:00"/>
    <x v="2"/>
    <x v="5"/>
    <x v="2"/>
    <s v="Trousers"/>
    <x v="0"/>
    <x v="3343"/>
    <n v="26600.15"/>
    <n v="78606.850000000006"/>
    <x v="3353"/>
    <n v="91"/>
    <n v="72.14"/>
  </r>
  <r>
    <s v="M1155"/>
    <x v="3"/>
    <x v="3"/>
    <n v="10"/>
    <n v="227254"/>
    <n v="203312"/>
    <n v="89.46"/>
    <d v="2011-09-14T00:00:00"/>
    <x v="2"/>
    <x v="5"/>
    <x v="2"/>
    <s v="Wheat"/>
    <x v="4"/>
    <x v="3344"/>
    <n v="89891.69"/>
    <n v="113420.31"/>
    <x v="3354"/>
    <n v="67"/>
    <n v="77.489999999999995"/>
  </r>
  <r>
    <s v="M1156"/>
    <x v="0"/>
    <x v="0"/>
    <n v="3"/>
    <n v="233530"/>
    <n v="203427"/>
    <n v="87.11"/>
    <d v="2014-05-20T00:00:00"/>
    <x v="3"/>
    <x v="8"/>
    <x v="3"/>
    <s v="Jacket"/>
    <x v="0"/>
    <x v="3345"/>
    <n v="69323.41"/>
    <n v="134103.59"/>
    <x v="3355"/>
    <n v="70"/>
    <n v="67.64"/>
  </r>
  <r>
    <s v="M1157"/>
    <x v="2"/>
    <x v="2"/>
    <n v="15"/>
    <n v="342368"/>
    <n v="229019"/>
    <n v="66.89"/>
    <d v="2014-05-20T00:00:00"/>
    <x v="3"/>
    <x v="8"/>
    <x v="3"/>
    <s v="Trousers"/>
    <x v="0"/>
    <x v="3346"/>
    <n v="76669.78"/>
    <n v="152349.22"/>
    <x v="3356"/>
    <n v="67"/>
    <n v="92.3"/>
  </r>
  <r>
    <s v="M1158"/>
    <x v="0"/>
    <x v="0"/>
    <n v="7"/>
    <n v="471817"/>
    <n v="321480"/>
    <n v="68.14"/>
    <d v="2014-05-20T00:00:00"/>
    <x v="3"/>
    <x v="8"/>
    <x v="3"/>
    <s v="Chair"/>
    <x v="1"/>
    <x v="3347"/>
    <n v="87124.08"/>
    <n v="234355.92"/>
    <x v="3357"/>
    <n v="52"/>
    <n v="71.98"/>
  </r>
  <r>
    <s v="M1159"/>
    <x v="3"/>
    <x v="3"/>
    <n v="9"/>
    <n v="373262"/>
    <n v="344869"/>
    <n v="92.39"/>
    <d v="2014-05-20T00:00:00"/>
    <x v="3"/>
    <x v="8"/>
    <x v="3"/>
    <s v="Dress"/>
    <x v="0"/>
    <x v="3348"/>
    <n v="80108.960000000006"/>
    <n v="264760.03999999998"/>
    <x v="3358"/>
    <n v="93"/>
    <n v="61.35"/>
  </r>
  <r>
    <s v="M1160"/>
    <x v="0"/>
    <x v="0"/>
    <n v="4"/>
    <n v="317877"/>
    <n v="283895"/>
    <n v="89.31"/>
    <d v="2011-08-09T00:00:00"/>
    <x v="2"/>
    <x v="9"/>
    <x v="3"/>
    <s v="Pen"/>
    <x v="3"/>
    <x v="3349"/>
    <n v="111313.66"/>
    <n v="172581.34"/>
    <x v="3359"/>
    <n v="91"/>
    <n v="87.45"/>
  </r>
  <r>
    <s v="M1161"/>
    <x v="3"/>
    <x v="3"/>
    <n v="9"/>
    <n v="438125"/>
    <n v="460357"/>
    <n v="105.07"/>
    <d v="2014-11-27T00:00:00"/>
    <x v="3"/>
    <x v="0"/>
    <x v="1"/>
    <s v="Dress"/>
    <x v="0"/>
    <x v="3350"/>
    <n v="113973.96"/>
    <n v="346383.04"/>
    <x v="3360"/>
    <n v="53"/>
    <n v="73.3"/>
  </r>
  <r>
    <s v="M1162"/>
    <x v="0"/>
    <x v="0"/>
    <n v="7"/>
    <n v="246033"/>
    <n v="257993"/>
    <n v="104.86"/>
    <d v="2014-11-27T00:00:00"/>
    <x v="3"/>
    <x v="0"/>
    <x v="1"/>
    <s v="Cabinet"/>
    <x v="1"/>
    <x v="3351"/>
    <n v="90339.26"/>
    <n v="167653.74"/>
    <x v="3361"/>
    <n v="33"/>
    <n v="84.91"/>
  </r>
  <r>
    <s v="M1163"/>
    <x v="0"/>
    <x v="0"/>
    <n v="14"/>
    <n v="185477"/>
    <n v="129886"/>
    <n v="70.03"/>
    <d v="2014-05-04T00:00:00"/>
    <x v="3"/>
    <x v="8"/>
    <x v="6"/>
    <s v="Marker"/>
    <x v="3"/>
    <x v="3352"/>
    <n v="51217.33"/>
    <n v="78668.67"/>
    <x v="3362"/>
    <n v="98"/>
    <n v="75.319999999999993"/>
  </r>
  <r>
    <s v="M1164"/>
    <x v="0"/>
    <x v="0"/>
    <n v="13"/>
    <n v="321899"/>
    <n v="203332"/>
    <n v="63.17"/>
    <d v="2014-05-04T00:00:00"/>
    <x v="3"/>
    <x v="8"/>
    <x v="6"/>
    <s v="Jacket"/>
    <x v="0"/>
    <x v="3353"/>
    <n v="44325.35"/>
    <n v="159006.65"/>
    <x v="3363"/>
    <n v="85"/>
    <n v="83.71"/>
  </r>
  <r>
    <s v="M1165"/>
    <x v="3"/>
    <x v="3"/>
    <n v="5"/>
    <n v="321116"/>
    <n v="232539"/>
    <n v="72.42"/>
    <d v="2013-11-11T00:00:00"/>
    <x v="0"/>
    <x v="0"/>
    <x v="4"/>
    <s v="Headphones"/>
    <x v="2"/>
    <x v="3354"/>
    <n v="87487.19"/>
    <n v="145051.81"/>
    <x v="3364"/>
    <n v="86"/>
    <n v="71.31"/>
  </r>
  <r>
    <s v="M1166"/>
    <x v="0"/>
    <x v="0"/>
    <n v="4"/>
    <n v="167514"/>
    <n v="177920"/>
    <n v="106.21"/>
    <d v="2013-11-11T00:00:00"/>
    <x v="0"/>
    <x v="0"/>
    <x v="4"/>
    <s v="Mobile"/>
    <x v="2"/>
    <x v="3355"/>
    <n v="43085.75"/>
    <n v="134834.25"/>
    <x v="3365"/>
    <n v="75"/>
    <n v="61.01"/>
  </r>
  <r>
    <s v="M1167"/>
    <x v="0"/>
    <x v="0"/>
    <n v="6"/>
    <n v="478190"/>
    <n v="503626"/>
    <n v="105.32"/>
    <d v="2013-11-11T00:00:00"/>
    <x v="0"/>
    <x v="0"/>
    <x v="4"/>
    <s v="Rice"/>
    <x v="4"/>
    <x v="3356"/>
    <n v="120797.95"/>
    <n v="382828.05"/>
    <x v="3366"/>
    <n v="79"/>
    <n v="67.83"/>
  </r>
  <r>
    <s v="M1168"/>
    <x v="3"/>
    <x v="3"/>
    <n v="9"/>
    <n v="388213"/>
    <n v="222072"/>
    <n v="57.2"/>
    <d v="2013-11-11T00:00:00"/>
    <x v="0"/>
    <x v="0"/>
    <x v="4"/>
    <s v="Chair"/>
    <x v="1"/>
    <x v="3357"/>
    <n v="108491.66"/>
    <n v="113580.34"/>
    <x v="3367"/>
    <n v="24"/>
    <n v="72.81"/>
  </r>
  <r>
    <s v="M1169"/>
    <x v="2"/>
    <x v="2"/>
    <n v="6"/>
    <n v="339617"/>
    <n v="243261"/>
    <n v="71.63"/>
    <d v="2013-11-11T00:00:00"/>
    <x v="0"/>
    <x v="0"/>
    <x v="4"/>
    <s v="Jacket"/>
    <x v="0"/>
    <x v="3358"/>
    <n v="92169.15"/>
    <n v="151091.85"/>
    <x v="3368"/>
    <n v="91"/>
    <n v="82.96"/>
  </r>
  <r>
    <s v="M1170"/>
    <x v="1"/>
    <x v="1"/>
    <n v="5"/>
    <n v="368170"/>
    <n v="385135"/>
    <n v="104.61"/>
    <d v="2013-11-11T00:00:00"/>
    <x v="0"/>
    <x v="0"/>
    <x v="4"/>
    <s v="Rice"/>
    <x v="4"/>
    <x v="3359"/>
    <n v="77259.87"/>
    <n v="307875.13"/>
    <x v="3369"/>
    <n v="56"/>
    <n v="81.290000000000006"/>
  </r>
  <r>
    <s v="M1171"/>
    <x v="3"/>
    <x v="3"/>
    <n v="10"/>
    <n v="465343"/>
    <n v="537474"/>
    <n v="115.5"/>
    <d v="2013-11-11T00:00:00"/>
    <x v="0"/>
    <x v="0"/>
    <x v="4"/>
    <s v="Sofa"/>
    <x v="1"/>
    <x v="3360"/>
    <n v="113829.3"/>
    <n v="423644.7"/>
    <x v="3370"/>
    <n v="53"/>
    <n v="81.41"/>
  </r>
  <r>
    <s v="M1172"/>
    <x v="3"/>
    <x v="3"/>
    <n v="8"/>
    <n v="113326"/>
    <n v="101568"/>
    <n v="89.62"/>
    <d v="2013-11-11T00:00:00"/>
    <x v="0"/>
    <x v="0"/>
    <x v="4"/>
    <s v="Table"/>
    <x v="1"/>
    <x v="3361"/>
    <n v="29810.34"/>
    <n v="71757.66"/>
    <x v="3371"/>
    <n v="82"/>
    <n v="84.85"/>
  </r>
  <r>
    <s v="M1173"/>
    <x v="0"/>
    <x v="0"/>
    <n v="10"/>
    <n v="160153"/>
    <n v="119445"/>
    <n v="74.58"/>
    <d v="2013-11-11T00:00:00"/>
    <x v="0"/>
    <x v="0"/>
    <x v="4"/>
    <s v="Marker"/>
    <x v="3"/>
    <x v="3362"/>
    <n v="28356.3"/>
    <n v="91088.7"/>
    <x v="3372"/>
    <n v="46"/>
    <n v="91.41"/>
  </r>
  <r>
    <s v="M1174"/>
    <x v="2"/>
    <x v="2"/>
    <n v="12"/>
    <n v="280865"/>
    <n v="182493"/>
    <n v="64.98"/>
    <d v="2011-12-20T00:00:00"/>
    <x v="2"/>
    <x v="4"/>
    <x v="3"/>
    <s v="Table"/>
    <x v="1"/>
    <x v="3363"/>
    <n v="50784.05"/>
    <n v="131708.95000000001"/>
    <x v="3373"/>
    <n v="56"/>
    <n v="65.02"/>
  </r>
  <r>
    <s v="M1175"/>
    <x v="0"/>
    <x v="0"/>
    <n v="10"/>
    <n v="450609"/>
    <n v="502963"/>
    <n v="111.62"/>
    <d v="2011-12-20T00:00:00"/>
    <x v="2"/>
    <x v="4"/>
    <x v="3"/>
    <s v="Notebook"/>
    <x v="3"/>
    <x v="3364"/>
    <n v="134566.44"/>
    <n v="368396.56"/>
    <x v="3374"/>
    <n v="93"/>
    <n v="70.97"/>
  </r>
  <r>
    <s v="M1176"/>
    <x v="0"/>
    <x v="0"/>
    <n v="12"/>
    <n v="429857"/>
    <n v="311907"/>
    <n v="72.56"/>
    <d v="2011-12-20T00:00:00"/>
    <x v="2"/>
    <x v="4"/>
    <x v="3"/>
    <s v="Tablet"/>
    <x v="2"/>
    <x v="3365"/>
    <n v="78079.92"/>
    <n v="233827.08"/>
    <x v="3375"/>
    <n v="47"/>
    <n v="84.87"/>
  </r>
  <r>
    <s v="M1177"/>
    <x v="3"/>
    <x v="3"/>
    <n v="5"/>
    <n v="131479"/>
    <n v="92544"/>
    <n v="70.39"/>
    <d v="2011-12-20T00:00:00"/>
    <x v="2"/>
    <x v="4"/>
    <x v="3"/>
    <s v="Mobile"/>
    <x v="2"/>
    <x v="3366"/>
    <n v="33123.78"/>
    <n v="59420.22"/>
    <x v="3376"/>
    <n v="89"/>
    <n v="90.86"/>
  </r>
  <r>
    <s v="M1178"/>
    <x v="1"/>
    <x v="1"/>
    <n v="6"/>
    <n v="113485"/>
    <n v="123967"/>
    <n v="109.24"/>
    <d v="2011-07-25T00:00:00"/>
    <x v="2"/>
    <x v="7"/>
    <x v="4"/>
    <s v="Notebook"/>
    <x v="3"/>
    <x v="3367"/>
    <n v="50819.57"/>
    <n v="73147.429999999993"/>
    <x v="3377"/>
    <n v="56"/>
    <n v="83.91"/>
  </r>
  <r>
    <s v="M1179"/>
    <x v="2"/>
    <x v="2"/>
    <n v="5"/>
    <n v="479319"/>
    <n v="287663"/>
    <n v="60.01"/>
    <d v="2011-07-25T00:00:00"/>
    <x v="2"/>
    <x v="7"/>
    <x v="4"/>
    <s v="Jacket"/>
    <x v="0"/>
    <x v="3368"/>
    <n v="68056.460000000006"/>
    <n v="219606.54"/>
    <x v="3378"/>
    <n v="99"/>
    <n v="66.05"/>
  </r>
  <r>
    <s v="M1180"/>
    <x v="2"/>
    <x v="2"/>
    <n v="15"/>
    <n v="328855"/>
    <n v="225651"/>
    <n v="68.62"/>
    <d v="2012-11-22T00:00:00"/>
    <x v="1"/>
    <x v="0"/>
    <x v="1"/>
    <s v="Chair"/>
    <x v="1"/>
    <x v="3369"/>
    <n v="73841.5"/>
    <n v="151809.5"/>
    <x v="3379"/>
    <n v="21"/>
    <n v="88.8"/>
  </r>
  <r>
    <s v="M1181"/>
    <x v="0"/>
    <x v="0"/>
    <n v="8"/>
    <n v="476664"/>
    <n v="324716"/>
    <n v="68.12"/>
    <d v="2012-11-22T00:00:00"/>
    <x v="1"/>
    <x v="0"/>
    <x v="1"/>
    <s v="Cabinet"/>
    <x v="1"/>
    <x v="3370"/>
    <n v="106668.48"/>
    <n v="218047.52"/>
    <x v="3380"/>
    <n v="17"/>
    <n v="84.76"/>
  </r>
  <r>
    <s v="M1182"/>
    <x v="3"/>
    <x v="3"/>
    <n v="10"/>
    <n v="418652"/>
    <n v="341908"/>
    <n v="81.67"/>
    <d v="2014-12-10T00:00:00"/>
    <x v="3"/>
    <x v="4"/>
    <x v="2"/>
    <s v="Mobile"/>
    <x v="2"/>
    <x v="3371"/>
    <n v="88847.13"/>
    <n v="253060.87"/>
    <x v="3381"/>
    <n v="29"/>
    <n v="71.37"/>
  </r>
  <r>
    <s v="M1183"/>
    <x v="1"/>
    <x v="1"/>
    <n v="3"/>
    <n v="145269"/>
    <n v="145207"/>
    <n v="99.96"/>
    <d v="2014-12-10T00:00:00"/>
    <x v="3"/>
    <x v="4"/>
    <x v="2"/>
    <s v="Pen"/>
    <x v="3"/>
    <x v="3372"/>
    <n v="31009.89"/>
    <n v="114197.11"/>
    <x v="3382"/>
    <n v="36"/>
    <n v="88"/>
  </r>
  <r>
    <s v="M1184"/>
    <x v="2"/>
    <x v="2"/>
    <n v="7"/>
    <n v="363370"/>
    <n v="367820"/>
    <n v="101.22"/>
    <d v="2014-12-10T00:00:00"/>
    <x v="3"/>
    <x v="4"/>
    <x v="2"/>
    <s v="Cabinet"/>
    <x v="1"/>
    <x v="3373"/>
    <n v="176333.94"/>
    <n v="191486.06"/>
    <x v="3383"/>
    <n v="97"/>
    <n v="81.819999999999993"/>
  </r>
  <r>
    <s v="M1185"/>
    <x v="2"/>
    <x v="2"/>
    <n v="10"/>
    <n v="324143"/>
    <n v="305428"/>
    <n v="94.23"/>
    <d v="2014-12-10T00:00:00"/>
    <x v="3"/>
    <x v="4"/>
    <x v="2"/>
    <s v="Rice"/>
    <x v="4"/>
    <x v="3374"/>
    <n v="135704.15"/>
    <n v="169723.85"/>
    <x v="3384"/>
    <n v="26"/>
    <n v="64.06"/>
  </r>
  <r>
    <s v="M1186"/>
    <x v="0"/>
    <x v="0"/>
    <n v="5"/>
    <n v="113589"/>
    <n v="78476"/>
    <n v="69.09"/>
    <d v="2014-09-01T00:00:00"/>
    <x v="3"/>
    <x v="5"/>
    <x v="4"/>
    <s v="Pen"/>
    <x v="3"/>
    <x v="3375"/>
    <n v="18453.21"/>
    <n v="60022.79"/>
    <x v="3385"/>
    <n v="74"/>
    <n v="62.93"/>
  </r>
  <r>
    <s v="M1187"/>
    <x v="2"/>
    <x v="2"/>
    <n v="3"/>
    <n v="148374"/>
    <n v="112197"/>
    <n v="75.62"/>
    <d v="2014-04-25T00:00:00"/>
    <x v="3"/>
    <x v="3"/>
    <x v="5"/>
    <s v="Marker"/>
    <x v="3"/>
    <x v="3376"/>
    <n v="37233.129999999997"/>
    <n v="74963.87"/>
    <x v="3386"/>
    <n v="77"/>
    <n v="93.28"/>
  </r>
  <r>
    <s v="M1188"/>
    <x v="0"/>
    <x v="0"/>
    <n v="11"/>
    <n v="385755"/>
    <n v="229700"/>
    <n v="59.55"/>
    <d v="2014-09-09T00:00:00"/>
    <x v="3"/>
    <x v="5"/>
    <x v="3"/>
    <s v="Stapler"/>
    <x v="3"/>
    <x v="3377"/>
    <n v="68168.5"/>
    <n v="161531.5"/>
    <x v="3387"/>
    <n v="56"/>
    <n v="65.52"/>
  </r>
  <r>
    <s v="M1189"/>
    <x v="0"/>
    <x v="0"/>
    <n v="12"/>
    <n v="156461"/>
    <n v="166847"/>
    <n v="106.64"/>
    <d v="2012-03-12T00:00:00"/>
    <x v="1"/>
    <x v="10"/>
    <x v="4"/>
    <s v="Pen"/>
    <x v="3"/>
    <x v="3378"/>
    <n v="57738.89"/>
    <n v="109108.11"/>
    <x v="3388"/>
    <n v="37"/>
    <n v="66.73"/>
  </r>
  <r>
    <s v="M1190"/>
    <x v="1"/>
    <x v="1"/>
    <n v="11"/>
    <n v="481188"/>
    <n v="349067"/>
    <n v="72.540000000000006"/>
    <d v="2012-03-12T00:00:00"/>
    <x v="1"/>
    <x v="10"/>
    <x v="4"/>
    <s v="Headphones"/>
    <x v="2"/>
    <x v="3379"/>
    <n v="74096.350000000006"/>
    <n v="274970.65000000002"/>
    <x v="3389"/>
    <n v="65"/>
    <n v="90.84"/>
  </r>
  <r>
    <s v="M1191"/>
    <x v="1"/>
    <x v="1"/>
    <n v="10"/>
    <n v="128224"/>
    <n v="103485"/>
    <n v="80.709999999999994"/>
    <d v="2012-03-12T00:00:00"/>
    <x v="1"/>
    <x v="10"/>
    <x v="4"/>
    <s v="Headphones"/>
    <x v="2"/>
    <x v="3380"/>
    <n v="49101.27"/>
    <n v="54383.73"/>
    <x v="3390"/>
    <n v="37"/>
    <n v="84.18"/>
  </r>
  <r>
    <s v="M1192"/>
    <x v="0"/>
    <x v="0"/>
    <n v="12"/>
    <n v="160372"/>
    <n v="146531"/>
    <n v="91.37"/>
    <d v="2013-07-19T00:00:00"/>
    <x v="0"/>
    <x v="7"/>
    <x v="5"/>
    <s v="Oil"/>
    <x v="4"/>
    <x v="3381"/>
    <n v="71693.31"/>
    <n v="74837.69"/>
    <x v="3391"/>
    <n v="13"/>
    <n v="63.92"/>
  </r>
  <r>
    <s v="M1193"/>
    <x v="2"/>
    <x v="2"/>
    <n v="15"/>
    <n v="183303"/>
    <n v="94655"/>
    <n v="51.64"/>
    <d v="2013-06-14T00:00:00"/>
    <x v="0"/>
    <x v="1"/>
    <x v="5"/>
    <s v="Jacket"/>
    <x v="0"/>
    <x v="3382"/>
    <n v="20274.57"/>
    <n v="74380.429999999993"/>
    <x v="3392"/>
    <n v="57"/>
    <n v="75.05"/>
  </r>
  <r>
    <s v="M1194"/>
    <x v="1"/>
    <x v="1"/>
    <n v="4"/>
    <n v="234271"/>
    <n v="253250"/>
    <n v="108.1"/>
    <d v="2014-07-04T00:00:00"/>
    <x v="3"/>
    <x v="7"/>
    <x v="5"/>
    <s v="Sugar"/>
    <x v="4"/>
    <x v="3383"/>
    <n v="100418"/>
    <n v="152832"/>
    <x v="3393"/>
    <n v="73"/>
    <n v="75.88"/>
  </r>
  <r>
    <s v="M1195"/>
    <x v="2"/>
    <x v="2"/>
    <n v="8"/>
    <n v="470926"/>
    <n v="476231"/>
    <n v="101.13"/>
    <d v="2014-07-04T00:00:00"/>
    <x v="3"/>
    <x v="7"/>
    <x v="5"/>
    <s v="Trousers"/>
    <x v="0"/>
    <x v="3384"/>
    <n v="227365.79"/>
    <n v="248865.21"/>
    <x v="3394"/>
    <n v="36"/>
    <n v="64.12"/>
  </r>
  <r>
    <s v="M1196"/>
    <x v="0"/>
    <x v="0"/>
    <n v="6"/>
    <n v="447150"/>
    <n v="484388"/>
    <n v="108.33"/>
    <d v="2011-12-08T00:00:00"/>
    <x v="2"/>
    <x v="4"/>
    <x v="1"/>
    <s v="Pen"/>
    <x v="3"/>
    <x v="3385"/>
    <n v="228705.44"/>
    <n v="255682.56"/>
    <x v="3395"/>
    <n v="95"/>
    <n v="86.05"/>
  </r>
  <r>
    <s v="M1197"/>
    <x v="0"/>
    <x v="0"/>
    <n v="8"/>
    <n v="461772"/>
    <n v="461306"/>
    <n v="99.9"/>
    <d v="2011-12-08T00:00:00"/>
    <x v="2"/>
    <x v="4"/>
    <x v="1"/>
    <s v="Mobile"/>
    <x v="2"/>
    <x v="3386"/>
    <n v="125517.84"/>
    <n v="335788.16"/>
    <x v="3396"/>
    <n v="58"/>
    <n v="90.09"/>
  </r>
  <r>
    <s v="M1198"/>
    <x v="2"/>
    <x v="2"/>
    <n v="3"/>
    <n v="322573"/>
    <n v="265865"/>
    <n v="82.42"/>
    <d v="2011-12-08T00:00:00"/>
    <x v="2"/>
    <x v="4"/>
    <x v="1"/>
    <s v="Rice"/>
    <x v="4"/>
    <x v="3387"/>
    <n v="131842.64000000001"/>
    <n v="134022.35999999999"/>
    <x v="3397"/>
    <n v="45"/>
    <n v="74.09"/>
  </r>
  <r>
    <s v="M1199"/>
    <x v="1"/>
    <x v="1"/>
    <n v="9"/>
    <n v="459881"/>
    <n v="546922"/>
    <n v="118.93"/>
    <d v="2011-12-08T00:00:00"/>
    <x v="2"/>
    <x v="4"/>
    <x v="1"/>
    <s v="Trousers"/>
    <x v="0"/>
    <x v="3388"/>
    <n v="111547.76"/>
    <n v="435374.24"/>
    <x v="3398"/>
    <n v="98"/>
    <n v="76.14"/>
  </r>
  <r>
    <s v="M1000"/>
    <x v="0"/>
    <x v="0"/>
    <n v="10"/>
    <n v="156672"/>
    <n v="175616"/>
    <n v="112.09"/>
    <d v="2011-12-08T00:00:00"/>
    <x v="2"/>
    <x v="4"/>
    <x v="1"/>
    <s v="Chair"/>
    <x v="1"/>
    <x v="3389"/>
    <n v="46642.68"/>
    <n v="128973.32"/>
    <x v="3399"/>
    <n v="18"/>
    <n v="69.599999999999994"/>
  </r>
  <r>
    <s v="M1001"/>
    <x v="0"/>
    <x v="0"/>
    <n v="11"/>
    <n v="320649"/>
    <n v="212202"/>
    <n v="66.180000000000007"/>
    <d v="2011-12-08T00:00:00"/>
    <x v="2"/>
    <x v="4"/>
    <x v="1"/>
    <s v="Trousers"/>
    <x v="0"/>
    <x v="3390"/>
    <n v="92337.41"/>
    <n v="119864.59"/>
    <x v="3400"/>
    <n v="13"/>
    <n v="87.97"/>
  </r>
  <r>
    <s v="M1002"/>
    <x v="1"/>
    <x v="1"/>
    <n v="8"/>
    <n v="380240"/>
    <n v="447503"/>
    <n v="117.69"/>
    <d v="2011-12-08T00:00:00"/>
    <x v="2"/>
    <x v="4"/>
    <x v="1"/>
    <s v="Sofa"/>
    <x v="1"/>
    <x v="3391"/>
    <n v="105384.5"/>
    <n v="342118.5"/>
    <x v="3401"/>
    <n v="77"/>
    <n v="79.319999999999993"/>
  </r>
  <r>
    <s v="M1003"/>
    <x v="2"/>
    <x v="2"/>
    <n v="6"/>
    <n v="345429"/>
    <n v="260546"/>
    <n v="75.430000000000007"/>
    <d v="2011-12-08T00:00:00"/>
    <x v="2"/>
    <x v="4"/>
    <x v="1"/>
    <s v="Pen"/>
    <x v="3"/>
    <x v="3392"/>
    <n v="64558.38"/>
    <n v="195987.62"/>
    <x v="3402"/>
    <n v="28"/>
    <n v="78.36"/>
  </r>
  <r>
    <s v="M1004"/>
    <x v="3"/>
    <x v="3"/>
    <n v="11"/>
    <n v="463044"/>
    <n v="305642"/>
    <n v="66.010000000000005"/>
    <d v="2013-04-09T00:00:00"/>
    <x v="0"/>
    <x v="3"/>
    <x v="3"/>
    <s v="Sofa"/>
    <x v="1"/>
    <x v="3393"/>
    <n v="84721.41"/>
    <n v="220920.59"/>
    <x v="3403"/>
    <n v="24"/>
    <n v="67.41"/>
  </r>
  <r>
    <s v="M1005"/>
    <x v="0"/>
    <x v="0"/>
    <n v="12"/>
    <n v="320636"/>
    <n v="365241"/>
    <n v="113.91"/>
    <d v="2013-04-09T00:00:00"/>
    <x v="0"/>
    <x v="3"/>
    <x v="3"/>
    <s v="Mobile"/>
    <x v="2"/>
    <x v="3394"/>
    <n v="81886.53"/>
    <n v="283354.46999999997"/>
    <x v="3404"/>
    <n v="31"/>
    <n v="87.24"/>
  </r>
  <r>
    <s v="M1006"/>
    <x v="2"/>
    <x v="2"/>
    <n v="9"/>
    <n v="359841"/>
    <n v="322175"/>
    <n v="89.53"/>
    <d v="2014-11-07T00:00:00"/>
    <x v="3"/>
    <x v="0"/>
    <x v="5"/>
    <s v="Notebook"/>
    <x v="3"/>
    <x v="3395"/>
    <n v="108140.86"/>
    <n v="214034.14"/>
    <x v="3405"/>
    <n v="60"/>
    <n v="90.73"/>
  </r>
  <r>
    <s v="M1007"/>
    <x v="2"/>
    <x v="2"/>
    <n v="5"/>
    <n v="226102"/>
    <n v="252482"/>
    <n v="111.67"/>
    <d v="2014-11-07T00:00:00"/>
    <x v="3"/>
    <x v="0"/>
    <x v="5"/>
    <s v="Laptop"/>
    <x v="2"/>
    <x v="3396"/>
    <n v="106691.5"/>
    <n v="145790.5"/>
    <x v="3406"/>
    <n v="42"/>
    <n v="75.36"/>
  </r>
  <r>
    <s v="M1008"/>
    <x v="3"/>
    <x v="3"/>
    <n v="9"/>
    <n v="320773"/>
    <n v="369986"/>
    <n v="115.34"/>
    <d v="2012-12-05T00:00:00"/>
    <x v="1"/>
    <x v="4"/>
    <x v="2"/>
    <s v="Cabinet"/>
    <x v="1"/>
    <x v="3397"/>
    <n v="103072.08"/>
    <n v="266913.91999999998"/>
    <x v="3407"/>
    <n v="44"/>
    <n v="63.44"/>
  </r>
  <r>
    <s v="M1009"/>
    <x v="2"/>
    <x v="2"/>
    <n v="10"/>
    <n v="146313"/>
    <n v="90230"/>
    <n v="61.67"/>
    <d v="2012-07-09T00:00:00"/>
    <x v="1"/>
    <x v="7"/>
    <x v="4"/>
    <s v="Headphones"/>
    <x v="2"/>
    <x v="3398"/>
    <n v="38943.68"/>
    <n v="51286.32"/>
    <x v="3408"/>
    <n v="54"/>
    <n v="91.16"/>
  </r>
  <r>
    <s v="M1010"/>
    <x v="1"/>
    <x v="1"/>
    <n v="10"/>
    <n v="309524"/>
    <n v="164544"/>
    <n v="53.16"/>
    <d v="2012-07-09T00:00:00"/>
    <x v="1"/>
    <x v="7"/>
    <x v="4"/>
    <s v="Tablet"/>
    <x v="2"/>
    <x v="3399"/>
    <n v="64582.68"/>
    <n v="99961.32"/>
    <x v="3409"/>
    <n v="75"/>
    <n v="63.62"/>
  </r>
  <r>
    <s v="M1011"/>
    <x v="3"/>
    <x v="3"/>
    <n v="7"/>
    <n v="141665"/>
    <n v="119311"/>
    <n v="84.22"/>
    <d v="2012-07-09T00:00:00"/>
    <x v="1"/>
    <x v="7"/>
    <x v="4"/>
    <s v="Wheat"/>
    <x v="4"/>
    <x v="3400"/>
    <n v="40182.15"/>
    <n v="79128.850000000006"/>
    <x v="3410"/>
    <n v="37"/>
    <n v="84.61"/>
  </r>
  <r>
    <s v="M1012"/>
    <x v="0"/>
    <x v="0"/>
    <n v="4"/>
    <n v="317092"/>
    <n v="299845"/>
    <n v="94.56"/>
    <d v="2012-07-09T00:00:00"/>
    <x v="1"/>
    <x v="7"/>
    <x v="4"/>
    <s v="Rice"/>
    <x v="4"/>
    <x v="3401"/>
    <n v="140749.26999999999"/>
    <n v="159095.73000000001"/>
    <x v="3411"/>
    <n v="13"/>
    <n v="90.09"/>
  </r>
  <r>
    <s v="M1013"/>
    <x v="1"/>
    <x v="1"/>
    <n v="4"/>
    <n v="146832"/>
    <n v="141101"/>
    <n v="96.1"/>
    <d v="2012-07-09T00:00:00"/>
    <x v="1"/>
    <x v="7"/>
    <x v="4"/>
    <s v="Notebook"/>
    <x v="3"/>
    <x v="3402"/>
    <n v="53632.41"/>
    <n v="87468.59"/>
    <x v="3412"/>
    <n v="52"/>
    <n v="71.959999999999994"/>
  </r>
  <r>
    <s v="M1014"/>
    <x v="3"/>
    <x v="3"/>
    <n v="9"/>
    <n v="283833"/>
    <n v="209602"/>
    <n v="73.849999999999994"/>
    <d v="2012-07-09T00:00:00"/>
    <x v="1"/>
    <x v="7"/>
    <x v="4"/>
    <s v="Dress"/>
    <x v="0"/>
    <x v="3403"/>
    <n v="73311.89"/>
    <n v="136290.10999999999"/>
    <x v="3413"/>
    <n v="74"/>
    <n v="86.36"/>
  </r>
  <r>
    <s v="M1015"/>
    <x v="2"/>
    <x v="2"/>
    <n v="10"/>
    <n v="337018"/>
    <n v="191972"/>
    <n v="56.96"/>
    <d v="2012-07-09T00:00:00"/>
    <x v="1"/>
    <x v="7"/>
    <x v="4"/>
    <s v="Chair"/>
    <x v="1"/>
    <x v="3404"/>
    <n v="84559.56"/>
    <n v="107412.44"/>
    <x v="3414"/>
    <n v="96"/>
    <n v="69.540000000000006"/>
  </r>
  <r>
    <s v="M1016"/>
    <x v="3"/>
    <x v="3"/>
    <n v="7"/>
    <n v="277189"/>
    <n v="287125"/>
    <n v="103.58"/>
    <d v="2012-07-09T00:00:00"/>
    <x v="1"/>
    <x v="7"/>
    <x v="4"/>
    <s v="Cabinet"/>
    <x v="1"/>
    <x v="3405"/>
    <n v="75692.240000000005"/>
    <n v="211432.76"/>
    <x v="3415"/>
    <n v="39"/>
    <n v="94.74"/>
  </r>
  <r>
    <s v="M1017"/>
    <x v="0"/>
    <x v="0"/>
    <n v="4"/>
    <n v="415083"/>
    <n v="424419"/>
    <n v="102.25"/>
    <d v="2012-07-09T00:00:00"/>
    <x v="1"/>
    <x v="7"/>
    <x v="4"/>
    <s v="Trousers"/>
    <x v="0"/>
    <x v="3406"/>
    <n v="148986.81"/>
    <n v="275432.19"/>
    <x v="3416"/>
    <n v="38"/>
    <n v="93.9"/>
  </r>
  <r>
    <s v="M1018"/>
    <x v="1"/>
    <x v="1"/>
    <n v="15"/>
    <n v="407780"/>
    <n v="451131"/>
    <n v="110.63"/>
    <d v="2013-12-14T00:00:00"/>
    <x v="0"/>
    <x v="4"/>
    <x v="0"/>
    <s v="Table"/>
    <x v="1"/>
    <x v="3407"/>
    <n v="132118.38"/>
    <n v="319012.62"/>
    <x v="3417"/>
    <n v="66"/>
    <n v="86.03"/>
  </r>
  <r>
    <s v="M1019"/>
    <x v="2"/>
    <x v="2"/>
    <n v="9"/>
    <n v="378070"/>
    <n v="310540"/>
    <n v="82.14"/>
    <d v="2013-05-21T00:00:00"/>
    <x v="0"/>
    <x v="8"/>
    <x v="3"/>
    <s v="Marker"/>
    <x v="3"/>
    <x v="3408"/>
    <n v="93958.21"/>
    <n v="216581.79"/>
    <x v="3418"/>
    <n v="84"/>
    <n v="71.37"/>
  </r>
  <r>
    <s v="M1020"/>
    <x v="1"/>
    <x v="1"/>
    <n v="3"/>
    <n v="406958"/>
    <n v="305022"/>
    <n v="74.95"/>
    <d v="2014-06-03T00:00:00"/>
    <x v="3"/>
    <x v="1"/>
    <x v="3"/>
    <s v="Chair"/>
    <x v="1"/>
    <x v="3409"/>
    <n v="81054.19"/>
    <n v="223967.81"/>
    <x v="3419"/>
    <n v="20"/>
    <n v="74.22"/>
  </r>
  <r>
    <s v="M1021"/>
    <x v="3"/>
    <x v="3"/>
    <n v="3"/>
    <n v="385000"/>
    <n v="252007"/>
    <n v="65.459999999999994"/>
    <d v="2014-06-03T00:00:00"/>
    <x v="3"/>
    <x v="1"/>
    <x v="3"/>
    <s v="Mobile"/>
    <x v="2"/>
    <x v="3410"/>
    <n v="94865.77"/>
    <n v="157141.23000000001"/>
    <x v="3420"/>
    <n v="43"/>
    <n v="89.96"/>
  </r>
  <r>
    <s v="M1022"/>
    <x v="0"/>
    <x v="0"/>
    <n v="6"/>
    <n v="244228"/>
    <n v="260444"/>
    <n v="106.64"/>
    <d v="2012-10-30T00:00:00"/>
    <x v="1"/>
    <x v="2"/>
    <x v="3"/>
    <s v="Sofa"/>
    <x v="1"/>
    <x v="3411"/>
    <n v="115468.93"/>
    <n v="144975.07"/>
    <x v="3421"/>
    <n v="70"/>
    <n v="88.45"/>
  </r>
  <r>
    <s v="M1023"/>
    <x v="0"/>
    <x v="0"/>
    <n v="3"/>
    <n v="462297"/>
    <n v="451334"/>
    <n v="97.63"/>
    <d v="2012-10-30T00:00:00"/>
    <x v="1"/>
    <x v="2"/>
    <x v="3"/>
    <s v="Dress"/>
    <x v="0"/>
    <x v="3412"/>
    <n v="100022.04"/>
    <n v="351311.96"/>
    <x v="3422"/>
    <n v="94"/>
    <n v="80.17"/>
  </r>
  <r>
    <s v="M1024"/>
    <x v="0"/>
    <x v="0"/>
    <n v="7"/>
    <n v="195023"/>
    <n v="190676"/>
    <n v="97.77"/>
    <d v="2012-10-30T00:00:00"/>
    <x v="1"/>
    <x v="2"/>
    <x v="3"/>
    <s v="Sofa"/>
    <x v="1"/>
    <x v="3413"/>
    <n v="60269.440000000002"/>
    <n v="130406.56"/>
    <x v="3423"/>
    <n v="83"/>
    <n v="71.53"/>
  </r>
  <r>
    <s v="M1025"/>
    <x v="2"/>
    <x v="2"/>
    <n v="4"/>
    <n v="488958"/>
    <n v="494029"/>
    <n v="101.04"/>
    <d v="2012-10-30T00:00:00"/>
    <x v="1"/>
    <x v="2"/>
    <x v="3"/>
    <s v="Cabinet"/>
    <x v="1"/>
    <x v="3414"/>
    <n v="227683.55"/>
    <n v="266345.45"/>
    <x v="3424"/>
    <n v="74"/>
    <n v="60.27"/>
  </r>
  <r>
    <s v="M1026"/>
    <x v="0"/>
    <x v="0"/>
    <n v="4"/>
    <n v="317530"/>
    <n v="353403"/>
    <n v="111.3"/>
    <d v="2013-10-16T00:00:00"/>
    <x v="0"/>
    <x v="2"/>
    <x v="2"/>
    <s v="Headphones"/>
    <x v="2"/>
    <x v="3415"/>
    <n v="154999.69"/>
    <n v="198403.31"/>
    <x v="3425"/>
    <n v="84"/>
    <n v="83.18"/>
  </r>
  <r>
    <s v="M1027"/>
    <x v="3"/>
    <x v="3"/>
    <n v="14"/>
    <n v="493877"/>
    <n v="414146"/>
    <n v="83.86"/>
    <d v="2013-10-16T00:00:00"/>
    <x v="0"/>
    <x v="2"/>
    <x v="2"/>
    <s v="Notebook"/>
    <x v="3"/>
    <x v="3416"/>
    <n v="177970.77"/>
    <n v="236175.23"/>
    <x v="3426"/>
    <n v="62"/>
    <n v="84.91"/>
  </r>
  <r>
    <s v="M1028"/>
    <x v="2"/>
    <x v="2"/>
    <n v="5"/>
    <n v="321544"/>
    <n v="233778"/>
    <n v="72.7"/>
    <d v="2013-10-16T00:00:00"/>
    <x v="0"/>
    <x v="2"/>
    <x v="2"/>
    <s v="Stapler"/>
    <x v="3"/>
    <x v="3417"/>
    <n v="66502.929999999993"/>
    <n v="167275.07"/>
    <x v="3427"/>
    <n v="97"/>
    <n v="89.83"/>
  </r>
  <r>
    <s v="M1029"/>
    <x v="0"/>
    <x v="0"/>
    <n v="4"/>
    <n v="333285"/>
    <n v="169986"/>
    <n v="51"/>
    <d v="2012-11-19T00:00:00"/>
    <x v="1"/>
    <x v="0"/>
    <x v="4"/>
    <s v="Rice"/>
    <x v="4"/>
    <x v="3418"/>
    <n v="78595.58"/>
    <n v="91390.42"/>
    <x v="3428"/>
    <n v="46"/>
    <n v="82.27"/>
  </r>
  <r>
    <s v="M1030"/>
    <x v="3"/>
    <x v="3"/>
    <n v="10"/>
    <n v="312355"/>
    <n v="175809"/>
    <n v="56.28"/>
    <d v="2011-09-13T00:00:00"/>
    <x v="2"/>
    <x v="5"/>
    <x v="3"/>
    <s v="Shirt"/>
    <x v="0"/>
    <x v="3419"/>
    <n v="42733.81"/>
    <n v="133075.19"/>
    <x v="3429"/>
    <n v="82"/>
    <n v="70.56"/>
  </r>
  <r>
    <s v="M1031"/>
    <x v="3"/>
    <x v="3"/>
    <n v="4"/>
    <n v="466399"/>
    <n v="384413"/>
    <n v="82.42"/>
    <d v="2014-11-14T00:00:00"/>
    <x v="3"/>
    <x v="0"/>
    <x v="5"/>
    <s v="Trousers"/>
    <x v="0"/>
    <x v="3420"/>
    <n v="156066.38"/>
    <n v="228346.62"/>
    <x v="3430"/>
    <n v="29"/>
    <n v="87.55"/>
  </r>
  <r>
    <s v="M1032"/>
    <x v="2"/>
    <x v="2"/>
    <n v="13"/>
    <n v="211813"/>
    <n v="232624"/>
    <n v="109.83"/>
    <d v="2014-12-25T00:00:00"/>
    <x v="3"/>
    <x v="4"/>
    <x v="1"/>
    <s v="Dress"/>
    <x v="0"/>
    <x v="3421"/>
    <n v="66557.789999999994"/>
    <n v="166066.21"/>
    <x v="3431"/>
    <n v="94"/>
    <n v="77.22"/>
  </r>
  <r>
    <s v="M1033"/>
    <x v="0"/>
    <x v="0"/>
    <n v="13"/>
    <n v="209114"/>
    <n v="117212"/>
    <n v="56.05"/>
    <d v="2013-01-09T00:00:00"/>
    <x v="0"/>
    <x v="6"/>
    <x v="2"/>
    <s v="Dress"/>
    <x v="0"/>
    <x v="3422"/>
    <n v="27477.06"/>
    <n v="89734.94"/>
    <x v="3432"/>
    <n v="91"/>
    <n v="75.97"/>
  </r>
  <r>
    <s v="M1034"/>
    <x v="1"/>
    <x v="1"/>
    <n v="4"/>
    <n v="143404"/>
    <n v="116482"/>
    <n v="81.23"/>
    <d v="2012-06-13T00:00:00"/>
    <x v="1"/>
    <x v="1"/>
    <x v="2"/>
    <s v="Notebook"/>
    <x v="3"/>
    <x v="3423"/>
    <n v="27366.35"/>
    <n v="89115.65"/>
    <x v="3433"/>
    <n v="18"/>
    <n v="89.25"/>
  </r>
  <r>
    <s v="M1035"/>
    <x v="1"/>
    <x v="1"/>
    <n v="3"/>
    <n v="453965"/>
    <n v="500524"/>
    <n v="110.26"/>
    <d v="2012-06-13T00:00:00"/>
    <x v="1"/>
    <x v="1"/>
    <x v="2"/>
    <s v="Marker"/>
    <x v="3"/>
    <x v="3424"/>
    <n v="239302.88"/>
    <n v="261221.12"/>
    <x v="3434"/>
    <n v="10"/>
    <n v="77.069999999999993"/>
  </r>
  <r>
    <s v="M1036"/>
    <x v="0"/>
    <x v="0"/>
    <n v="4"/>
    <n v="318377"/>
    <n v="190451"/>
    <n v="59.82"/>
    <d v="2012-06-13T00:00:00"/>
    <x v="1"/>
    <x v="1"/>
    <x v="2"/>
    <s v="Tablet"/>
    <x v="2"/>
    <x v="3425"/>
    <n v="41916.85"/>
    <n v="148534.15"/>
    <x v="3435"/>
    <n v="58"/>
    <n v="84.94"/>
  </r>
  <r>
    <s v="M1037"/>
    <x v="0"/>
    <x v="0"/>
    <n v="4"/>
    <n v="405410"/>
    <n v="467385"/>
    <n v="115.29"/>
    <d v="2012-06-13T00:00:00"/>
    <x v="1"/>
    <x v="1"/>
    <x v="2"/>
    <s v="Shirt"/>
    <x v="0"/>
    <x v="3426"/>
    <n v="127374.31"/>
    <n v="340010.69"/>
    <x v="3436"/>
    <n v="48"/>
    <n v="66.040000000000006"/>
  </r>
  <r>
    <s v="M1038"/>
    <x v="3"/>
    <x v="3"/>
    <n v="10"/>
    <n v="211613"/>
    <n v="241119"/>
    <n v="113.94"/>
    <d v="2014-03-19T00:00:00"/>
    <x v="3"/>
    <x v="10"/>
    <x v="2"/>
    <s v="Marker"/>
    <x v="3"/>
    <x v="3427"/>
    <n v="50388.94"/>
    <n v="190730.06"/>
    <x v="3437"/>
    <n v="73"/>
    <n v="95"/>
  </r>
  <r>
    <s v="M1039"/>
    <x v="1"/>
    <x v="1"/>
    <n v="7"/>
    <n v="393374"/>
    <n v="456512"/>
    <n v="116.05"/>
    <d v="2011-11-23T00:00:00"/>
    <x v="2"/>
    <x v="0"/>
    <x v="2"/>
    <s v="Rice"/>
    <x v="4"/>
    <x v="3428"/>
    <n v="220517.29"/>
    <n v="235994.71"/>
    <x v="3438"/>
    <n v="25"/>
    <n v="82.14"/>
  </r>
  <r>
    <s v="M1040"/>
    <x v="3"/>
    <x v="3"/>
    <n v="6"/>
    <n v="190482"/>
    <n v="182884"/>
    <n v="96.01"/>
    <d v="2011-11-23T00:00:00"/>
    <x v="2"/>
    <x v="0"/>
    <x v="2"/>
    <s v="Mobile"/>
    <x v="2"/>
    <x v="3429"/>
    <n v="86693.63"/>
    <n v="96190.37"/>
    <x v="3439"/>
    <n v="81"/>
    <n v="88.99"/>
  </r>
  <r>
    <s v="M1041"/>
    <x v="2"/>
    <x v="2"/>
    <n v="15"/>
    <n v="187030"/>
    <n v="146753"/>
    <n v="78.459999999999994"/>
    <d v="2011-11-23T00:00:00"/>
    <x v="2"/>
    <x v="0"/>
    <x v="2"/>
    <s v="Rice"/>
    <x v="4"/>
    <x v="3430"/>
    <n v="46322.38"/>
    <n v="100430.62"/>
    <x v="3440"/>
    <n v="62"/>
    <n v="85.48"/>
  </r>
  <r>
    <s v="M1042"/>
    <x v="2"/>
    <x v="2"/>
    <n v="11"/>
    <n v="325641"/>
    <n v="257345"/>
    <n v="79.03"/>
    <d v="2014-10-16T00:00:00"/>
    <x v="3"/>
    <x v="2"/>
    <x v="1"/>
    <s v="Trousers"/>
    <x v="0"/>
    <x v="3431"/>
    <n v="64675.06"/>
    <n v="192669.94"/>
    <x v="3441"/>
    <n v="56"/>
    <n v="76.08"/>
  </r>
  <r>
    <s v="M1043"/>
    <x v="1"/>
    <x v="1"/>
    <n v="7"/>
    <n v="311031"/>
    <n v="354215"/>
    <n v="113.88"/>
    <d v="2014-10-16T00:00:00"/>
    <x v="3"/>
    <x v="2"/>
    <x v="1"/>
    <s v="Notebook"/>
    <x v="3"/>
    <x v="3432"/>
    <n v="73489.899999999994"/>
    <n v="280725.09999999998"/>
    <x v="3442"/>
    <n v="10"/>
    <n v="89.02"/>
  </r>
  <r>
    <s v="M1044"/>
    <x v="2"/>
    <x v="2"/>
    <n v="13"/>
    <n v="490607"/>
    <n v="492969"/>
    <n v="100.48"/>
    <d v="2014-04-22T00:00:00"/>
    <x v="3"/>
    <x v="3"/>
    <x v="3"/>
    <s v="Laptop"/>
    <x v="2"/>
    <x v="3433"/>
    <n v="180374.7"/>
    <n v="312594.3"/>
    <x v="3443"/>
    <n v="72"/>
    <n v="78.209999999999994"/>
  </r>
  <r>
    <s v="M1045"/>
    <x v="0"/>
    <x v="0"/>
    <n v="11"/>
    <n v="431095"/>
    <n v="484043"/>
    <n v="112.28"/>
    <d v="2014-04-22T00:00:00"/>
    <x v="3"/>
    <x v="3"/>
    <x v="3"/>
    <s v="Sugar"/>
    <x v="4"/>
    <x v="3434"/>
    <n v="132899.79999999999"/>
    <n v="351143.2"/>
    <x v="3444"/>
    <n v="38"/>
    <n v="65.75"/>
  </r>
  <r>
    <s v="M1046"/>
    <x v="1"/>
    <x v="1"/>
    <n v="15"/>
    <n v="494506"/>
    <n v="265667"/>
    <n v="53.72"/>
    <d v="2011-12-08T00:00:00"/>
    <x v="2"/>
    <x v="4"/>
    <x v="1"/>
    <s v="Notebook"/>
    <x v="3"/>
    <x v="3435"/>
    <n v="111078.37"/>
    <n v="154588.63"/>
    <x v="3445"/>
    <n v="29"/>
    <n v="83.53"/>
  </r>
  <r>
    <s v="M1047"/>
    <x v="1"/>
    <x v="1"/>
    <n v="10"/>
    <n v="478817"/>
    <n v="399037"/>
    <n v="83.34"/>
    <d v="2011-12-08T00:00:00"/>
    <x v="2"/>
    <x v="4"/>
    <x v="1"/>
    <s v="Stapler"/>
    <x v="3"/>
    <x v="3436"/>
    <n v="95940.64"/>
    <n v="303096.36"/>
    <x v="3446"/>
    <n v="32"/>
    <n v="81.55"/>
  </r>
  <r>
    <s v="M1048"/>
    <x v="3"/>
    <x v="3"/>
    <n v="3"/>
    <n v="348917"/>
    <n v="383765"/>
    <n v="109.99"/>
    <d v="2014-05-30T00:00:00"/>
    <x v="3"/>
    <x v="8"/>
    <x v="5"/>
    <s v="Sofa"/>
    <x v="1"/>
    <x v="3437"/>
    <n v="98388.82"/>
    <n v="285376.18"/>
    <x v="3447"/>
    <n v="66"/>
    <n v="64.66"/>
  </r>
  <r>
    <s v="M1049"/>
    <x v="1"/>
    <x v="1"/>
    <n v="9"/>
    <n v="288979"/>
    <n v="321955"/>
    <n v="111.41"/>
    <d v="2013-09-20T00:00:00"/>
    <x v="0"/>
    <x v="5"/>
    <x v="5"/>
    <s v="Chair"/>
    <x v="1"/>
    <x v="3438"/>
    <n v="86276.14"/>
    <n v="235678.86"/>
    <x v="3448"/>
    <n v="74"/>
    <n v="63.6"/>
  </r>
  <r>
    <s v="M1050"/>
    <x v="3"/>
    <x v="3"/>
    <n v="10"/>
    <n v="349890"/>
    <n v="326305"/>
    <n v="93.26"/>
    <d v="2013-09-20T00:00:00"/>
    <x v="0"/>
    <x v="5"/>
    <x v="5"/>
    <s v="Chair"/>
    <x v="1"/>
    <x v="3439"/>
    <n v="79053.47"/>
    <n v="247251.53"/>
    <x v="3449"/>
    <n v="34"/>
    <n v="70.760000000000005"/>
  </r>
  <r>
    <s v="M1051"/>
    <x v="2"/>
    <x v="2"/>
    <n v="15"/>
    <n v="178205"/>
    <n v="97098"/>
    <n v="54.49"/>
    <d v="2013-09-18T00:00:00"/>
    <x v="0"/>
    <x v="5"/>
    <x v="2"/>
    <s v="Dress"/>
    <x v="0"/>
    <x v="3440"/>
    <n v="20148.75"/>
    <n v="76949.25"/>
    <x v="3450"/>
    <n v="38"/>
    <n v="62.04"/>
  </r>
  <r>
    <s v="M1052"/>
    <x v="2"/>
    <x v="2"/>
    <n v="14"/>
    <n v="303916"/>
    <n v="325838"/>
    <n v="107.21"/>
    <d v="2013-12-21T00:00:00"/>
    <x v="0"/>
    <x v="4"/>
    <x v="0"/>
    <s v="Sofa"/>
    <x v="1"/>
    <x v="3441"/>
    <n v="146122.32999999999"/>
    <n v="179715.67"/>
    <x v="3451"/>
    <n v="66"/>
    <n v="67.790000000000006"/>
  </r>
  <r>
    <s v="M1053"/>
    <x v="0"/>
    <x v="0"/>
    <n v="12"/>
    <n v="475257"/>
    <n v="254933"/>
    <n v="53.64"/>
    <d v="2013-12-21T00:00:00"/>
    <x v="0"/>
    <x v="4"/>
    <x v="0"/>
    <s v="Oil"/>
    <x v="4"/>
    <x v="3442"/>
    <n v="68151.789999999994"/>
    <n v="186781.21"/>
    <x v="3452"/>
    <n v="58"/>
    <n v="67.95"/>
  </r>
  <r>
    <s v="M1054"/>
    <x v="0"/>
    <x v="0"/>
    <n v="9"/>
    <n v="369977"/>
    <n v="274858"/>
    <n v="74.290000000000006"/>
    <d v="2014-11-23T00:00:00"/>
    <x v="3"/>
    <x v="0"/>
    <x v="6"/>
    <s v="Trousers"/>
    <x v="0"/>
    <x v="3443"/>
    <n v="115020.13"/>
    <n v="159837.87"/>
    <x v="3453"/>
    <n v="71"/>
    <n v="72.88"/>
  </r>
  <r>
    <s v="M1055"/>
    <x v="2"/>
    <x v="2"/>
    <n v="8"/>
    <n v="471243"/>
    <n v="528163"/>
    <n v="112.08"/>
    <d v="2011-12-30T00:00:00"/>
    <x v="2"/>
    <x v="4"/>
    <x v="5"/>
    <s v="Dress"/>
    <x v="0"/>
    <x v="3444"/>
    <n v="143651.41"/>
    <n v="384511.59"/>
    <x v="3454"/>
    <n v="13"/>
    <n v="62.16"/>
  </r>
  <r>
    <s v="M1056"/>
    <x v="3"/>
    <x v="3"/>
    <n v="6"/>
    <n v="309421"/>
    <n v="344326"/>
    <n v="111.28"/>
    <d v="2014-04-04T00:00:00"/>
    <x v="3"/>
    <x v="3"/>
    <x v="5"/>
    <s v="Wheat"/>
    <x v="4"/>
    <x v="3445"/>
    <n v="152110.57"/>
    <n v="192215.43"/>
    <x v="3455"/>
    <n v="39"/>
    <n v="67.599999999999994"/>
  </r>
  <r>
    <s v="M1057"/>
    <x v="3"/>
    <x v="3"/>
    <n v="5"/>
    <n v="178354"/>
    <n v="159010"/>
    <n v="89.15"/>
    <d v="2013-12-27T00:00:00"/>
    <x v="0"/>
    <x v="4"/>
    <x v="5"/>
    <s v="Cabinet"/>
    <x v="1"/>
    <x v="3446"/>
    <n v="71903.960000000006"/>
    <n v="87106.04"/>
    <x v="3456"/>
    <n v="76"/>
    <n v="68.08"/>
  </r>
  <r>
    <s v="M1058"/>
    <x v="2"/>
    <x v="2"/>
    <n v="15"/>
    <n v="214879"/>
    <n v="237801"/>
    <n v="110.67"/>
    <d v="2013-06-06T00:00:00"/>
    <x v="0"/>
    <x v="1"/>
    <x v="1"/>
    <s v="Trousers"/>
    <x v="0"/>
    <x v="3447"/>
    <n v="94857.49"/>
    <n v="142943.51"/>
    <x v="3457"/>
    <n v="23"/>
    <n v="61.24"/>
  </r>
  <r>
    <s v="M1059"/>
    <x v="2"/>
    <x v="2"/>
    <n v="14"/>
    <n v="347220"/>
    <n v="389761"/>
    <n v="112.25"/>
    <d v="2013-06-06T00:00:00"/>
    <x v="0"/>
    <x v="1"/>
    <x v="1"/>
    <s v="Laptop"/>
    <x v="2"/>
    <x v="3448"/>
    <n v="131362.91"/>
    <n v="258398.09"/>
    <x v="3458"/>
    <n v="28"/>
    <n v="82.92"/>
  </r>
  <r>
    <s v="M1060"/>
    <x v="3"/>
    <x v="3"/>
    <n v="3"/>
    <n v="207171"/>
    <n v="220441"/>
    <n v="106.41"/>
    <d v="2013-06-06T00:00:00"/>
    <x v="0"/>
    <x v="1"/>
    <x v="1"/>
    <s v="Tablet"/>
    <x v="2"/>
    <x v="3449"/>
    <n v="97158.47"/>
    <n v="123282.53"/>
    <x v="3459"/>
    <n v="35"/>
    <n v="83.9"/>
  </r>
  <r>
    <s v="M1061"/>
    <x v="2"/>
    <x v="2"/>
    <n v="11"/>
    <n v="247288"/>
    <n v="219886"/>
    <n v="88.92"/>
    <d v="2012-09-18T00:00:00"/>
    <x v="1"/>
    <x v="5"/>
    <x v="3"/>
    <s v="Rice"/>
    <x v="4"/>
    <x v="3450"/>
    <n v="101507.12"/>
    <n v="118378.88"/>
    <x v="3460"/>
    <n v="80"/>
    <n v="81.91"/>
  </r>
  <r>
    <s v="M1062"/>
    <x v="0"/>
    <x v="0"/>
    <n v="7"/>
    <n v="343657"/>
    <n v="229269"/>
    <n v="66.709999999999994"/>
    <d v="2012-09-18T00:00:00"/>
    <x v="1"/>
    <x v="5"/>
    <x v="3"/>
    <s v="Rice"/>
    <x v="4"/>
    <x v="3451"/>
    <n v="73885.94"/>
    <n v="155383.06"/>
    <x v="3461"/>
    <n v="92"/>
    <n v="81.92"/>
  </r>
  <r>
    <s v="M1063"/>
    <x v="0"/>
    <x v="0"/>
    <n v="10"/>
    <n v="320707"/>
    <n v="310133"/>
    <n v="96.7"/>
    <d v="2012-09-18T00:00:00"/>
    <x v="1"/>
    <x v="5"/>
    <x v="3"/>
    <s v="Rice"/>
    <x v="4"/>
    <x v="3452"/>
    <n v="71921.820000000007"/>
    <n v="238211.18"/>
    <x v="3462"/>
    <n v="59"/>
    <n v="70.349999999999994"/>
  </r>
  <r>
    <s v="M1064"/>
    <x v="3"/>
    <x v="3"/>
    <n v="7"/>
    <n v="258571"/>
    <n v="167054"/>
    <n v="64.61"/>
    <d v="2012-09-18T00:00:00"/>
    <x v="1"/>
    <x v="5"/>
    <x v="3"/>
    <s v="Tablet"/>
    <x v="2"/>
    <x v="3453"/>
    <n v="58996.74"/>
    <n v="108057.26"/>
    <x v="3463"/>
    <n v="38"/>
    <n v="76.22"/>
  </r>
  <r>
    <s v="M1065"/>
    <x v="2"/>
    <x v="2"/>
    <n v="9"/>
    <n v="251710"/>
    <n v="133750"/>
    <n v="53.14"/>
    <d v="2014-03-07T00:00:00"/>
    <x v="3"/>
    <x v="10"/>
    <x v="5"/>
    <s v="Table"/>
    <x v="1"/>
    <x v="3454"/>
    <n v="38254.300000000003"/>
    <n v="95495.7"/>
    <x v="3464"/>
    <n v="67"/>
    <n v="66.94"/>
  </r>
  <r>
    <s v="M1066"/>
    <x v="1"/>
    <x v="1"/>
    <n v="11"/>
    <n v="377515"/>
    <n v="378895"/>
    <n v="100.37"/>
    <d v="2014-03-07T00:00:00"/>
    <x v="3"/>
    <x v="10"/>
    <x v="5"/>
    <s v="Notebook"/>
    <x v="3"/>
    <x v="3455"/>
    <n v="159544.28"/>
    <n v="219350.72"/>
    <x v="3465"/>
    <n v="77"/>
    <n v="94.72"/>
  </r>
  <r>
    <s v="M1067"/>
    <x v="2"/>
    <x v="2"/>
    <n v="13"/>
    <n v="399979"/>
    <n v="219920"/>
    <n v="54.98"/>
    <d v="2013-03-18T00:00:00"/>
    <x v="0"/>
    <x v="10"/>
    <x v="4"/>
    <s v="Dress"/>
    <x v="0"/>
    <x v="3456"/>
    <n v="69476.52"/>
    <n v="150443.48000000001"/>
    <x v="3466"/>
    <n v="96"/>
    <n v="83.52"/>
  </r>
  <r>
    <s v="M1068"/>
    <x v="2"/>
    <x v="2"/>
    <n v="13"/>
    <n v="210743"/>
    <n v="126421"/>
    <n v="59.99"/>
    <d v="2013-03-18T00:00:00"/>
    <x v="0"/>
    <x v="10"/>
    <x v="4"/>
    <s v="Chair"/>
    <x v="1"/>
    <x v="3457"/>
    <n v="54183.19"/>
    <n v="72237.81"/>
    <x v="3467"/>
    <n v="75"/>
    <n v="73.09"/>
  </r>
  <r>
    <s v="M1069"/>
    <x v="1"/>
    <x v="1"/>
    <n v="8"/>
    <n v="290214"/>
    <n v="166261"/>
    <n v="57.29"/>
    <d v="2013-12-10T00:00:00"/>
    <x v="0"/>
    <x v="4"/>
    <x v="3"/>
    <s v="Mobile"/>
    <x v="2"/>
    <x v="3458"/>
    <n v="66589.77"/>
    <n v="99671.23"/>
    <x v="3468"/>
    <n v="65"/>
    <n v="90.69"/>
  </r>
  <r>
    <s v="M1070"/>
    <x v="1"/>
    <x v="1"/>
    <n v="13"/>
    <n v="451846"/>
    <n v="245229"/>
    <n v="54.27"/>
    <d v="2013-12-10T00:00:00"/>
    <x v="0"/>
    <x v="4"/>
    <x v="3"/>
    <s v="Sugar"/>
    <x v="4"/>
    <x v="3459"/>
    <n v="106197.35"/>
    <n v="139031.65"/>
    <x v="3469"/>
    <n v="63"/>
    <n v="76.489999999999995"/>
  </r>
  <r>
    <s v="M1071"/>
    <x v="3"/>
    <x v="3"/>
    <n v="12"/>
    <n v="402517"/>
    <n v="480122"/>
    <n v="119.28"/>
    <d v="2013-12-10T00:00:00"/>
    <x v="0"/>
    <x v="4"/>
    <x v="3"/>
    <s v="Wheat"/>
    <x v="4"/>
    <x v="3460"/>
    <n v="219560.86"/>
    <n v="260561.14"/>
    <x v="3470"/>
    <n v="88"/>
    <n v="63.12"/>
  </r>
  <r>
    <s v="M1072"/>
    <x v="0"/>
    <x v="0"/>
    <n v="6"/>
    <n v="376686"/>
    <n v="363952"/>
    <n v="96.62"/>
    <d v="2013-01-15T00:00:00"/>
    <x v="0"/>
    <x v="6"/>
    <x v="3"/>
    <s v="Jacket"/>
    <x v="0"/>
    <x v="3461"/>
    <n v="165965.42000000001"/>
    <n v="197986.58"/>
    <x v="3471"/>
    <n v="31"/>
    <n v="65.34"/>
  </r>
  <r>
    <s v="M1073"/>
    <x v="3"/>
    <x v="3"/>
    <n v="8"/>
    <n v="396736"/>
    <n v="408314"/>
    <n v="102.92"/>
    <d v="2013-01-15T00:00:00"/>
    <x v="0"/>
    <x v="6"/>
    <x v="3"/>
    <s v="Dress"/>
    <x v="0"/>
    <x v="3462"/>
    <n v="168026.55"/>
    <n v="240287.45"/>
    <x v="3472"/>
    <n v="63"/>
    <n v="67.97"/>
  </r>
  <r>
    <s v="M1074"/>
    <x v="3"/>
    <x v="3"/>
    <n v="12"/>
    <n v="276589"/>
    <n v="294656"/>
    <n v="106.53"/>
    <d v="2013-01-15T00:00:00"/>
    <x v="0"/>
    <x v="6"/>
    <x v="3"/>
    <s v="Chair"/>
    <x v="1"/>
    <x v="3463"/>
    <n v="129554.71"/>
    <n v="165101.29"/>
    <x v="3473"/>
    <n v="51"/>
    <n v="87.58"/>
  </r>
  <r>
    <s v="M1075"/>
    <x v="3"/>
    <x v="3"/>
    <n v="9"/>
    <n v="289946"/>
    <n v="259131"/>
    <n v="89.37"/>
    <d v="2011-10-24T00:00:00"/>
    <x v="2"/>
    <x v="2"/>
    <x v="4"/>
    <s v="Table"/>
    <x v="1"/>
    <x v="3464"/>
    <n v="123774.98"/>
    <n v="135356.01999999999"/>
    <x v="3474"/>
    <n v="72"/>
    <n v="67.599999999999994"/>
  </r>
  <r>
    <s v="M1076"/>
    <x v="0"/>
    <x v="0"/>
    <n v="5"/>
    <n v="487097"/>
    <n v="291279"/>
    <n v="59.8"/>
    <d v="2013-09-24T00:00:00"/>
    <x v="0"/>
    <x v="5"/>
    <x v="3"/>
    <s v="Mobile"/>
    <x v="2"/>
    <x v="3465"/>
    <n v="81298.77"/>
    <n v="209980.23"/>
    <x v="3475"/>
    <n v="36"/>
    <n v="73.31"/>
  </r>
  <r>
    <s v="M1077"/>
    <x v="1"/>
    <x v="1"/>
    <n v="6"/>
    <n v="458034"/>
    <n v="316963"/>
    <n v="69.2"/>
    <d v="2013-09-24T00:00:00"/>
    <x v="0"/>
    <x v="5"/>
    <x v="3"/>
    <s v="Cabinet"/>
    <x v="1"/>
    <x v="3466"/>
    <n v="96025.99"/>
    <n v="220937.01"/>
    <x v="3476"/>
    <n v="100"/>
    <n v="88.94"/>
  </r>
  <r>
    <s v="M1078"/>
    <x v="2"/>
    <x v="2"/>
    <n v="14"/>
    <n v="207219"/>
    <n v="178341"/>
    <n v="86.06"/>
    <d v="2014-08-28T00:00:00"/>
    <x v="3"/>
    <x v="9"/>
    <x v="1"/>
    <s v="Stapler"/>
    <x v="3"/>
    <x v="3467"/>
    <n v="74837.14"/>
    <n v="103503.86"/>
    <x v="3477"/>
    <n v="18"/>
    <n v="74.91"/>
  </r>
  <r>
    <s v="M1079"/>
    <x v="1"/>
    <x v="1"/>
    <n v="3"/>
    <n v="150351"/>
    <n v="151230"/>
    <n v="100.58"/>
    <d v="2014-08-28T00:00:00"/>
    <x v="3"/>
    <x v="9"/>
    <x v="1"/>
    <s v="Laptop"/>
    <x v="2"/>
    <x v="3468"/>
    <n v="48248.05"/>
    <n v="102981.95"/>
    <x v="3478"/>
    <n v="76"/>
    <n v="75.08"/>
  </r>
  <r>
    <s v="M1080"/>
    <x v="0"/>
    <x v="0"/>
    <n v="14"/>
    <n v="331926"/>
    <n v="220455"/>
    <n v="66.42"/>
    <d v="2014-08-28T00:00:00"/>
    <x v="3"/>
    <x v="9"/>
    <x v="1"/>
    <s v="Dress"/>
    <x v="0"/>
    <x v="3469"/>
    <n v="89755.49"/>
    <n v="130699.51"/>
    <x v="3479"/>
    <n v="67"/>
    <n v="87.07"/>
  </r>
  <r>
    <s v="M1081"/>
    <x v="2"/>
    <x v="2"/>
    <n v="13"/>
    <n v="345906"/>
    <n v="307720"/>
    <n v="88.96"/>
    <d v="2014-08-28T00:00:00"/>
    <x v="3"/>
    <x v="9"/>
    <x v="1"/>
    <s v="Sofa"/>
    <x v="1"/>
    <x v="3470"/>
    <n v="95691.6"/>
    <n v="212028.4"/>
    <x v="3480"/>
    <n v="71"/>
    <n v="94.71"/>
  </r>
  <r>
    <s v="M1082"/>
    <x v="0"/>
    <x v="0"/>
    <n v="15"/>
    <n v="423150"/>
    <n v="223743"/>
    <n v="52.88"/>
    <d v="2014-08-28T00:00:00"/>
    <x v="3"/>
    <x v="9"/>
    <x v="1"/>
    <s v="Notebook"/>
    <x v="3"/>
    <x v="3471"/>
    <n v="78602.11"/>
    <n v="145140.89000000001"/>
    <x v="3481"/>
    <n v="47"/>
    <n v="92.04"/>
  </r>
  <r>
    <s v="M1083"/>
    <x v="3"/>
    <x v="3"/>
    <n v="13"/>
    <n v="393196"/>
    <n v="252928"/>
    <n v="64.33"/>
    <d v="2014-08-28T00:00:00"/>
    <x v="3"/>
    <x v="9"/>
    <x v="1"/>
    <s v="Tablet"/>
    <x v="2"/>
    <x v="3472"/>
    <n v="99901.29"/>
    <n v="153026.71"/>
    <x v="3482"/>
    <n v="41"/>
    <n v="85.05"/>
  </r>
  <r>
    <s v="M1084"/>
    <x v="1"/>
    <x v="1"/>
    <n v="9"/>
    <n v="401281"/>
    <n v="358003"/>
    <n v="89.22"/>
    <d v="2014-08-28T00:00:00"/>
    <x v="3"/>
    <x v="9"/>
    <x v="1"/>
    <s v="Cabinet"/>
    <x v="1"/>
    <x v="3473"/>
    <n v="93856.74"/>
    <n v="264146.26"/>
    <x v="3483"/>
    <n v="39"/>
    <n v="78.88"/>
  </r>
  <r>
    <s v="M1085"/>
    <x v="0"/>
    <x v="0"/>
    <n v="14"/>
    <n v="473051"/>
    <n v="407223"/>
    <n v="86.08"/>
    <d v="2014-08-28T00:00:00"/>
    <x v="3"/>
    <x v="9"/>
    <x v="1"/>
    <s v="Shirt"/>
    <x v="0"/>
    <x v="3474"/>
    <n v="123081.41"/>
    <n v="284141.59000000003"/>
    <x v="3484"/>
    <n v="54"/>
    <n v="92.14"/>
  </r>
  <r>
    <s v="M1086"/>
    <x v="0"/>
    <x v="0"/>
    <n v="11"/>
    <n v="200339"/>
    <n v="216168"/>
    <n v="107.9"/>
    <d v="2013-03-04T00:00:00"/>
    <x v="0"/>
    <x v="10"/>
    <x v="4"/>
    <s v="Marker"/>
    <x v="3"/>
    <x v="3475"/>
    <n v="60084.97"/>
    <n v="156083.03"/>
    <x v="3485"/>
    <n v="85"/>
    <n v="78.5"/>
  </r>
  <r>
    <s v="M1087"/>
    <x v="2"/>
    <x v="2"/>
    <n v="10"/>
    <n v="243360"/>
    <n v="186039"/>
    <n v="76.45"/>
    <d v="2013-03-04T00:00:00"/>
    <x v="0"/>
    <x v="10"/>
    <x v="4"/>
    <s v="Sofa"/>
    <x v="1"/>
    <x v="3476"/>
    <n v="90597.49"/>
    <n v="95441.51"/>
    <x v="3486"/>
    <n v="75"/>
    <n v="71.16"/>
  </r>
  <r>
    <s v="M1088"/>
    <x v="2"/>
    <x v="2"/>
    <n v="11"/>
    <n v="121273"/>
    <n v="112418"/>
    <n v="92.7"/>
    <d v="2013-03-01T00:00:00"/>
    <x v="0"/>
    <x v="10"/>
    <x v="5"/>
    <s v="Jacket"/>
    <x v="0"/>
    <x v="3477"/>
    <n v="54261.09"/>
    <n v="58156.91"/>
    <x v="3487"/>
    <n v="75"/>
    <n v="90.12"/>
  </r>
  <r>
    <s v="M1089"/>
    <x v="1"/>
    <x v="1"/>
    <n v="7"/>
    <n v="306192"/>
    <n v="363391"/>
    <n v="118.68"/>
    <d v="2012-09-18T00:00:00"/>
    <x v="1"/>
    <x v="5"/>
    <x v="3"/>
    <s v="Notebook"/>
    <x v="3"/>
    <x v="3478"/>
    <n v="152782.18"/>
    <n v="210608.82"/>
    <x v="3488"/>
    <n v="39"/>
    <n v="72.540000000000006"/>
  </r>
  <r>
    <s v="M1090"/>
    <x v="1"/>
    <x v="1"/>
    <n v="12"/>
    <n v="273002"/>
    <n v="182849"/>
    <n v="66.98"/>
    <d v="2012-09-18T00:00:00"/>
    <x v="1"/>
    <x v="5"/>
    <x v="3"/>
    <s v="Mobile"/>
    <x v="2"/>
    <x v="3479"/>
    <n v="46430.06"/>
    <n v="136418.94"/>
    <x v="3489"/>
    <n v="59"/>
    <n v="61.13"/>
  </r>
  <r>
    <s v="M1091"/>
    <x v="2"/>
    <x v="2"/>
    <n v="11"/>
    <n v="336911"/>
    <n v="185100"/>
    <n v="54.94"/>
    <d v="2012-09-18T00:00:00"/>
    <x v="1"/>
    <x v="5"/>
    <x v="3"/>
    <s v="Laptop"/>
    <x v="2"/>
    <x v="3480"/>
    <n v="80912.19"/>
    <n v="104187.81"/>
    <x v="3490"/>
    <n v="63"/>
    <n v="81.77"/>
  </r>
  <r>
    <s v="M1092"/>
    <x v="1"/>
    <x v="1"/>
    <n v="9"/>
    <n v="100362"/>
    <n v="89457"/>
    <n v="89.13"/>
    <d v="2014-05-13T00:00:00"/>
    <x v="3"/>
    <x v="8"/>
    <x v="3"/>
    <s v="Pen"/>
    <x v="3"/>
    <x v="3481"/>
    <n v="39040.71"/>
    <n v="50416.29"/>
    <x v="3491"/>
    <n v="66"/>
    <n v="69.67"/>
  </r>
  <r>
    <s v="M1093"/>
    <x v="1"/>
    <x v="1"/>
    <n v="14"/>
    <n v="405575"/>
    <n v="267025"/>
    <n v="65.84"/>
    <d v="2013-08-14T00:00:00"/>
    <x v="0"/>
    <x v="9"/>
    <x v="2"/>
    <s v="Headphones"/>
    <x v="2"/>
    <x v="3482"/>
    <n v="127018.68"/>
    <n v="140006.32"/>
    <x v="3492"/>
    <n v="53"/>
    <n v="61.55"/>
  </r>
  <r>
    <s v="M1094"/>
    <x v="2"/>
    <x v="2"/>
    <n v="14"/>
    <n v="401231"/>
    <n v="412983"/>
    <n v="102.93"/>
    <d v="2013-08-14T00:00:00"/>
    <x v="0"/>
    <x v="9"/>
    <x v="2"/>
    <s v="Sofa"/>
    <x v="1"/>
    <x v="3483"/>
    <n v="138194.54"/>
    <n v="274788.46000000002"/>
    <x v="3493"/>
    <n v="74"/>
    <n v="84.88"/>
  </r>
  <r>
    <s v="M1095"/>
    <x v="0"/>
    <x v="0"/>
    <n v="13"/>
    <n v="395189"/>
    <n v="220879"/>
    <n v="55.89"/>
    <d v="2014-02-26T00:00:00"/>
    <x v="3"/>
    <x v="11"/>
    <x v="2"/>
    <s v="Tablet"/>
    <x v="2"/>
    <x v="3484"/>
    <n v="102314.03"/>
    <n v="118564.97"/>
    <x v="3494"/>
    <n v="38"/>
    <n v="67.52"/>
  </r>
  <r>
    <s v="M1096"/>
    <x v="3"/>
    <x v="3"/>
    <n v="5"/>
    <n v="385112"/>
    <n v="410651"/>
    <n v="106.63"/>
    <d v="2013-03-22T00:00:00"/>
    <x v="0"/>
    <x v="10"/>
    <x v="5"/>
    <s v="Rice"/>
    <x v="4"/>
    <x v="3485"/>
    <n v="192954.58"/>
    <n v="217696.42"/>
    <x v="3495"/>
    <n v="50"/>
    <n v="71.05"/>
  </r>
  <r>
    <s v="M1097"/>
    <x v="0"/>
    <x v="0"/>
    <n v="15"/>
    <n v="113585"/>
    <n v="78726"/>
    <n v="69.31"/>
    <d v="2013-03-22T00:00:00"/>
    <x v="0"/>
    <x v="10"/>
    <x v="5"/>
    <s v="Marker"/>
    <x v="3"/>
    <x v="1125"/>
    <n v="20813.48"/>
    <n v="57912.52"/>
    <x v="3496"/>
    <n v="76"/>
    <n v="60.4"/>
  </r>
  <r>
    <s v="M1098"/>
    <x v="0"/>
    <x v="0"/>
    <n v="4"/>
    <n v="196657"/>
    <n v="175477"/>
    <n v="89.23"/>
    <d v="2012-12-08T00:00:00"/>
    <x v="1"/>
    <x v="4"/>
    <x v="0"/>
    <s v="Cabinet"/>
    <x v="1"/>
    <x v="3486"/>
    <n v="82754.41"/>
    <n v="92722.59"/>
    <x v="3497"/>
    <n v="57"/>
    <n v="79.56"/>
  </r>
  <r>
    <s v="M1099"/>
    <x v="1"/>
    <x v="1"/>
    <n v="14"/>
    <n v="442923"/>
    <n v="268970"/>
    <n v="60.73"/>
    <d v="2011-12-16T00:00:00"/>
    <x v="2"/>
    <x v="4"/>
    <x v="5"/>
    <s v="Marker"/>
    <x v="3"/>
    <x v="3487"/>
    <n v="85458.32"/>
    <n v="183511.67999999999"/>
    <x v="3498"/>
    <n v="24"/>
    <n v="66.64"/>
  </r>
  <r>
    <s v="M1100"/>
    <x v="1"/>
    <x v="1"/>
    <n v="13"/>
    <n v="479596"/>
    <n v="435712"/>
    <n v="90.85"/>
    <d v="2011-12-16T00:00:00"/>
    <x v="2"/>
    <x v="4"/>
    <x v="5"/>
    <s v="Tablet"/>
    <x v="2"/>
    <x v="3488"/>
    <n v="173930.62"/>
    <n v="261781.38"/>
    <x v="3499"/>
    <n v="95"/>
    <n v="88.45"/>
  </r>
  <r>
    <s v="M1101"/>
    <x v="2"/>
    <x v="2"/>
    <n v="12"/>
    <n v="315893"/>
    <n v="297473"/>
    <n v="94.17"/>
    <d v="2013-12-18T00:00:00"/>
    <x v="0"/>
    <x v="4"/>
    <x v="2"/>
    <s v="Rice"/>
    <x v="4"/>
    <x v="3489"/>
    <n v="103966.84"/>
    <n v="193506.16"/>
    <x v="3500"/>
    <n v="73"/>
    <n v="62.69"/>
  </r>
  <r>
    <s v="M1102"/>
    <x v="0"/>
    <x v="0"/>
    <n v="11"/>
    <n v="106012"/>
    <n v="93794"/>
    <n v="88.47"/>
    <d v="2013-05-13T00:00:00"/>
    <x v="0"/>
    <x v="8"/>
    <x v="4"/>
    <s v="Notebook"/>
    <x v="3"/>
    <x v="3490"/>
    <n v="30085.95"/>
    <n v="63708.05"/>
    <x v="3501"/>
    <n v="30"/>
    <n v="86.29"/>
  </r>
  <r>
    <s v="M1103"/>
    <x v="3"/>
    <x v="3"/>
    <n v="3"/>
    <n v="357108"/>
    <n v="419309"/>
    <n v="117.42"/>
    <d v="2011-08-06T00:00:00"/>
    <x v="2"/>
    <x v="9"/>
    <x v="0"/>
    <s v="Headphones"/>
    <x v="2"/>
    <x v="3491"/>
    <n v="199121.96"/>
    <n v="220187.04"/>
    <x v="3502"/>
    <n v="38"/>
    <n v="67.260000000000005"/>
  </r>
  <r>
    <s v="M1104"/>
    <x v="2"/>
    <x v="2"/>
    <n v="4"/>
    <n v="499720"/>
    <n v="351945"/>
    <n v="70.430000000000007"/>
    <d v="2011-04-11T00:00:00"/>
    <x v="2"/>
    <x v="3"/>
    <x v="4"/>
    <s v="Sofa"/>
    <x v="1"/>
    <x v="3492"/>
    <n v="158741.97"/>
    <n v="193203.03"/>
    <x v="3503"/>
    <n v="82"/>
    <n v="90.5"/>
  </r>
  <r>
    <s v="M1105"/>
    <x v="3"/>
    <x v="3"/>
    <n v="3"/>
    <n v="449031"/>
    <n v="251862"/>
    <n v="56.09"/>
    <d v="2011-04-11T00:00:00"/>
    <x v="2"/>
    <x v="3"/>
    <x v="4"/>
    <s v="Dress"/>
    <x v="0"/>
    <x v="3493"/>
    <n v="59984.81"/>
    <n v="191877.19"/>
    <x v="3504"/>
    <n v="70"/>
    <n v="77.36"/>
  </r>
  <r>
    <s v="M1106"/>
    <x v="3"/>
    <x v="3"/>
    <n v="9"/>
    <n v="181002"/>
    <n v="184394"/>
    <n v="101.87"/>
    <d v="2011-04-11T00:00:00"/>
    <x v="2"/>
    <x v="3"/>
    <x v="4"/>
    <s v="Oil"/>
    <x v="4"/>
    <x v="3494"/>
    <n v="62275.31"/>
    <n v="122118.69"/>
    <x v="3505"/>
    <n v="23"/>
    <n v="62.39"/>
  </r>
  <r>
    <s v="M1107"/>
    <x v="2"/>
    <x v="2"/>
    <n v="9"/>
    <n v="488317"/>
    <n v="313001"/>
    <n v="64.099999999999994"/>
    <d v="2011-04-11T00:00:00"/>
    <x v="2"/>
    <x v="3"/>
    <x v="4"/>
    <s v="Mobile"/>
    <x v="2"/>
    <x v="3495"/>
    <n v="70408.009999999995"/>
    <n v="242592.99"/>
    <x v="3506"/>
    <n v="85"/>
    <n v="94.88"/>
  </r>
  <r>
    <s v="M1108"/>
    <x v="3"/>
    <x v="3"/>
    <n v="4"/>
    <n v="325090"/>
    <n v="245907"/>
    <n v="75.64"/>
    <d v="2012-05-03T00:00:00"/>
    <x v="1"/>
    <x v="8"/>
    <x v="1"/>
    <s v="Rice"/>
    <x v="4"/>
    <x v="3496"/>
    <n v="110558.43"/>
    <n v="135348.57"/>
    <x v="3507"/>
    <n v="65"/>
    <n v="61.68"/>
  </r>
  <r>
    <s v="M1109"/>
    <x v="0"/>
    <x v="0"/>
    <n v="11"/>
    <n v="142922"/>
    <n v="87378"/>
    <n v="61.14"/>
    <d v="2014-12-01T00:00:00"/>
    <x v="3"/>
    <x v="4"/>
    <x v="4"/>
    <s v="Trousers"/>
    <x v="0"/>
    <x v="3497"/>
    <n v="20757.48"/>
    <n v="66620.52"/>
    <x v="3508"/>
    <n v="87"/>
    <n v="92.42"/>
  </r>
  <r>
    <s v="M1110"/>
    <x v="2"/>
    <x v="2"/>
    <n v="3"/>
    <n v="195477"/>
    <n v="182815"/>
    <n v="93.52"/>
    <d v="2014-02-17T00:00:00"/>
    <x v="3"/>
    <x v="11"/>
    <x v="4"/>
    <s v="Cabinet"/>
    <x v="1"/>
    <x v="3498"/>
    <n v="59553.31"/>
    <n v="123261.69"/>
    <x v="3509"/>
    <n v="17"/>
    <n v="75.02"/>
  </r>
  <r>
    <s v="M1111"/>
    <x v="2"/>
    <x v="2"/>
    <n v="6"/>
    <n v="160304"/>
    <n v="183792"/>
    <n v="114.65"/>
    <d v="2011-11-16T00:00:00"/>
    <x v="2"/>
    <x v="0"/>
    <x v="2"/>
    <s v="Sofa"/>
    <x v="1"/>
    <x v="3499"/>
    <n v="58811.63"/>
    <n v="124980.37"/>
    <x v="3510"/>
    <n v="98"/>
    <n v="77.67"/>
  </r>
  <r>
    <s v="M1112"/>
    <x v="0"/>
    <x v="0"/>
    <n v="3"/>
    <n v="405490"/>
    <n v="405593"/>
    <n v="100.03"/>
    <d v="2012-07-09T00:00:00"/>
    <x v="1"/>
    <x v="7"/>
    <x v="4"/>
    <s v="Headphones"/>
    <x v="2"/>
    <x v="3500"/>
    <n v="98131.85"/>
    <n v="307461.15000000002"/>
    <x v="3511"/>
    <n v="46"/>
    <n v="72.58"/>
  </r>
  <r>
    <s v="M1113"/>
    <x v="3"/>
    <x v="3"/>
    <n v="5"/>
    <n v="146689"/>
    <n v="81877"/>
    <n v="55.82"/>
    <d v="2014-11-14T00:00:00"/>
    <x v="3"/>
    <x v="0"/>
    <x v="5"/>
    <s v="Shirt"/>
    <x v="0"/>
    <x v="3501"/>
    <n v="20242.900000000001"/>
    <n v="61634.1"/>
    <x v="3512"/>
    <n v="10"/>
    <n v="78.16"/>
  </r>
  <r>
    <s v="M1114"/>
    <x v="1"/>
    <x v="1"/>
    <n v="15"/>
    <n v="243699"/>
    <n v="148907"/>
    <n v="61.1"/>
    <d v="2014-11-14T00:00:00"/>
    <x v="3"/>
    <x v="0"/>
    <x v="5"/>
    <s v="Pen"/>
    <x v="3"/>
    <x v="3502"/>
    <n v="63143.75"/>
    <n v="85763.25"/>
    <x v="3513"/>
    <n v="62"/>
    <n v="89.39"/>
  </r>
  <r>
    <s v="M1115"/>
    <x v="0"/>
    <x v="0"/>
    <n v="14"/>
    <n v="420436"/>
    <n v="472132"/>
    <n v="112.3"/>
    <d v="2014-08-01T00:00:00"/>
    <x v="3"/>
    <x v="9"/>
    <x v="5"/>
    <s v="Tablet"/>
    <x v="2"/>
    <x v="3503"/>
    <n v="230663.72"/>
    <n v="241468.28"/>
    <x v="3514"/>
    <n v="40"/>
    <n v="69.56"/>
  </r>
  <r>
    <s v="M1116"/>
    <x v="3"/>
    <x v="3"/>
    <n v="7"/>
    <n v="247057"/>
    <n v="271911"/>
    <n v="110.06"/>
    <d v="2014-12-27T00:00:00"/>
    <x v="3"/>
    <x v="4"/>
    <x v="0"/>
    <s v="Chair"/>
    <x v="1"/>
    <x v="3504"/>
    <n v="69046.880000000005"/>
    <n v="202864.12"/>
    <x v="3515"/>
    <n v="97"/>
    <n v="88.4"/>
  </r>
  <r>
    <s v="M1117"/>
    <x v="3"/>
    <x v="3"/>
    <n v="11"/>
    <n v="118209"/>
    <n v="113363"/>
    <n v="95.9"/>
    <d v="2013-11-01T00:00:00"/>
    <x v="0"/>
    <x v="0"/>
    <x v="5"/>
    <s v="Dress"/>
    <x v="0"/>
    <x v="3505"/>
    <n v="47761.79"/>
    <n v="65601.210000000006"/>
    <x v="3516"/>
    <n v="86"/>
    <n v="79.510000000000005"/>
  </r>
  <r>
    <s v="M1118"/>
    <x v="3"/>
    <x v="3"/>
    <n v="12"/>
    <n v="442811"/>
    <n v="242702"/>
    <n v="54.81"/>
    <d v="2013-09-05T00:00:00"/>
    <x v="0"/>
    <x v="5"/>
    <x v="1"/>
    <s v="Oil"/>
    <x v="4"/>
    <x v="3506"/>
    <n v="111036.68"/>
    <n v="131665.32"/>
    <x v="3517"/>
    <n v="20"/>
    <n v="70.680000000000007"/>
  </r>
  <r>
    <s v="M1119"/>
    <x v="0"/>
    <x v="0"/>
    <n v="7"/>
    <n v="425214"/>
    <n v="400871"/>
    <n v="94.28"/>
    <d v="2013-09-05T00:00:00"/>
    <x v="0"/>
    <x v="5"/>
    <x v="1"/>
    <s v="Sugar"/>
    <x v="4"/>
    <x v="3507"/>
    <n v="91274.19"/>
    <n v="309596.81"/>
    <x v="3518"/>
    <n v="34"/>
    <n v="83.61"/>
  </r>
  <r>
    <s v="M1120"/>
    <x v="3"/>
    <x v="3"/>
    <n v="10"/>
    <n v="312984"/>
    <n v="353820"/>
    <n v="113.05"/>
    <d v="2013-04-18T00:00:00"/>
    <x v="0"/>
    <x v="3"/>
    <x v="1"/>
    <s v="Rice"/>
    <x v="4"/>
    <x v="3508"/>
    <n v="83699.25"/>
    <n v="270120.75"/>
    <x v="3519"/>
    <n v="34"/>
    <n v="61.57"/>
  </r>
  <r>
    <s v="M1121"/>
    <x v="1"/>
    <x v="1"/>
    <n v="7"/>
    <n v="359716"/>
    <n v="216291"/>
    <n v="60.13"/>
    <d v="2011-07-05T00:00:00"/>
    <x v="2"/>
    <x v="7"/>
    <x v="3"/>
    <s v="Stapler"/>
    <x v="3"/>
    <x v="3509"/>
    <n v="100134.33"/>
    <n v="116156.67"/>
    <x v="3520"/>
    <n v="96"/>
    <n v="84.93"/>
  </r>
  <r>
    <s v="M1122"/>
    <x v="3"/>
    <x v="3"/>
    <n v="12"/>
    <n v="107509"/>
    <n v="71416"/>
    <n v="66.430000000000007"/>
    <d v="2012-02-27T00:00:00"/>
    <x v="1"/>
    <x v="11"/>
    <x v="4"/>
    <s v="Wheat"/>
    <x v="4"/>
    <x v="3510"/>
    <n v="22665.65"/>
    <n v="48750.35"/>
    <x v="3521"/>
    <n v="59"/>
    <n v="62.97"/>
  </r>
  <r>
    <s v="M1123"/>
    <x v="1"/>
    <x v="1"/>
    <n v="9"/>
    <n v="171882"/>
    <n v="186699"/>
    <n v="108.62"/>
    <d v="2012-02-27T00:00:00"/>
    <x v="1"/>
    <x v="11"/>
    <x v="4"/>
    <s v="Stapler"/>
    <x v="3"/>
    <x v="3511"/>
    <n v="68963.649999999994"/>
    <n v="117735.35"/>
    <x v="3522"/>
    <n v="49"/>
    <n v="80.89"/>
  </r>
  <r>
    <s v="M1124"/>
    <x v="2"/>
    <x v="2"/>
    <n v="7"/>
    <n v="309726"/>
    <n v="298620"/>
    <n v="96.41"/>
    <d v="2012-11-27T00:00:00"/>
    <x v="1"/>
    <x v="0"/>
    <x v="3"/>
    <s v="Stapler"/>
    <x v="3"/>
    <x v="3512"/>
    <n v="106029.49"/>
    <n v="192590.51"/>
    <x v="3523"/>
    <n v="60"/>
    <n v="72.94"/>
  </r>
  <r>
    <s v="M1125"/>
    <x v="2"/>
    <x v="2"/>
    <n v="10"/>
    <n v="491124"/>
    <n v="503024"/>
    <n v="102.42"/>
    <d v="2011-01-28T00:00:00"/>
    <x v="2"/>
    <x v="6"/>
    <x v="5"/>
    <s v="Chair"/>
    <x v="1"/>
    <x v="3513"/>
    <n v="227647.98"/>
    <n v="275376.02"/>
    <x v="3524"/>
    <n v="73"/>
    <n v="93.31"/>
  </r>
  <r>
    <s v="M1126"/>
    <x v="2"/>
    <x v="2"/>
    <n v="4"/>
    <n v="475808"/>
    <n v="315245"/>
    <n v="66.25"/>
    <d v="2011-01-28T00:00:00"/>
    <x v="2"/>
    <x v="6"/>
    <x v="5"/>
    <s v="Table"/>
    <x v="1"/>
    <x v="3514"/>
    <n v="131755.1"/>
    <n v="183489.9"/>
    <x v="3525"/>
    <n v="53"/>
    <n v="65.3"/>
  </r>
  <r>
    <s v="M1127"/>
    <x v="1"/>
    <x v="1"/>
    <n v="3"/>
    <n v="100360"/>
    <n v="118468"/>
    <n v="118.04"/>
    <d v="2011-01-28T00:00:00"/>
    <x v="2"/>
    <x v="6"/>
    <x v="5"/>
    <s v="Sofa"/>
    <x v="1"/>
    <x v="3515"/>
    <n v="37902.53"/>
    <n v="80565.47"/>
    <x v="3526"/>
    <n v="67"/>
    <n v="66.290000000000006"/>
  </r>
  <r>
    <s v="M1128"/>
    <x v="3"/>
    <x v="3"/>
    <n v="3"/>
    <n v="277984"/>
    <n v="178365"/>
    <n v="64.16"/>
    <d v="2014-09-24T00:00:00"/>
    <x v="3"/>
    <x v="5"/>
    <x v="2"/>
    <s v="Tablet"/>
    <x v="2"/>
    <x v="3516"/>
    <n v="40585.56"/>
    <n v="137779.44"/>
    <x v="3527"/>
    <n v="52"/>
    <n v="66.97"/>
  </r>
  <r>
    <s v="M1129"/>
    <x v="0"/>
    <x v="0"/>
    <n v="6"/>
    <n v="476958"/>
    <n v="300883"/>
    <n v="63.08"/>
    <d v="2014-11-05T00:00:00"/>
    <x v="3"/>
    <x v="0"/>
    <x v="2"/>
    <s v="Marker"/>
    <x v="3"/>
    <x v="3517"/>
    <n v="116911.08"/>
    <n v="183971.92"/>
    <x v="3528"/>
    <n v="52"/>
    <n v="81.44"/>
  </r>
  <r>
    <s v="M1130"/>
    <x v="2"/>
    <x v="2"/>
    <n v="7"/>
    <n v="448065"/>
    <n v="302367"/>
    <n v="67.48"/>
    <d v="2014-11-05T00:00:00"/>
    <x v="3"/>
    <x v="0"/>
    <x v="2"/>
    <s v="Trousers"/>
    <x v="0"/>
    <x v="3518"/>
    <n v="139674.62"/>
    <n v="162692.38"/>
    <x v="3529"/>
    <n v="25"/>
    <n v="60.23"/>
  </r>
  <r>
    <s v="M1131"/>
    <x v="0"/>
    <x v="0"/>
    <n v="5"/>
    <n v="403380"/>
    <n v="343702"/>
    <n v="85.21"/>
    <d v="2013-10-15T00:00:00"/>
    <x v="0"/>
    <x v="2"/>
    <x v="3"/>
    <s v="Table"/>
    <x v="1"/>
    <x v="3519"/>
    <n v="97040.4"/>
    <n v="246661.6"/>
    <x v="3530"/>
    <n v="45"/>
    <n v="91.81"/>
  </r>
  <r>
    <s v="M1132"/>
    <x v="0"/>
    <x v="0"/>
    <n v="7"/>
    <n v="116236"/>
    <n v="128667"/>
    <n v="110.69"/>
    <d v="2013-10-15T00:00:00"/>
    <x v="0"/>
    <x v="2"/>
    <x v="3"/>
    <s v="Wheat"/>
    <x v="4"/>
    <x v="3520"/>
    <n v="54095.24"/>
    <n v="74571.759999999995"/>
    <x v="3531"/>
    <n v="35"/>
    <n v="83.83"/>
  </r>
  <r>
    <s v="M1133"/>
    <x v="1"/>
    <x v="1"/>
    <n v="10"/>
    <n v="410242"/>
    <n v="490329"/>
    <n v="119.52"/>
    <d v="2013-10-15T00:00:00"/>
    <x v="0"/>
    <x v="2"/>
    <x v="3"/>
    <s v="Jacket"/>
    <x v="0"/>
    <x v="3521"/>
    <n v="238525.58"/>
    <n v="251803.42"/>
    <x v="3532"/>
    <n v="24"/>
    <n v="74.95"/>
  </r>
  <r>
    <s v="M1134"/>
    <x v="2"/>
    <x v="2"/>
    <n v="6"/>
    <n v="148616"/>
    <n v="102752"/>
    <n v="69.14"/>
    <d v="2013-10-15T00:00:00"/>
    <x v="0"/>
    <x v="2"/>
    <x v="3"/>
    <s v="Rice"/>
    <x v="4"/>
    <x v="3522"/>
    <n v="35893.9"/>
    <n v="66858.100000000006"/>
    <x v="3533"/>
    <n v="15"/>
    <n v="88.14"/>
  </r>
  <r>
    <s v="M1135"/>
    <x v="1"/>
    <x v="1"/>
    <n v="5"/>
    <n v="262913"/>
    <n v="174087"/>
    <n v="66.209999999999994"/>
    <d v="2013-10-15T00:00:00"/>
    <x v="0"/>
    <x v="2"/>
    <x v="3"/>
    <s v="Oil"/>
    <x v="4"/>
    <x v="3523"/>
    <n v="35163.160000000003"/>
    <n v="138923.84"/>
    <x v="3534"/>
    <n v="88"/>
    <n v="86.42"/>
  </r>
  <r>
    <s v="M1136"/>
    <x v="1"/>
    <x v="1"/>
    <n v="15"/>
    <n v="213793"/>
    <n v="194057"/>
    <n v="90.77"/>
    <d v="2013-10-15T00:00:00"/>
    <x v="0"/>
    <x v="2"/>
    <x v="3"/>
    <s v="Cabinet"/>
    <x v="1"/>
    <x v="3524"/>
    <n v="70734.25"/>
    <n v="123322.75"/>
    <x v="3535"/>
    <n v="54"/>
    <n v="90.34"/>
  </r>
  <r>
    <s v="M1137"/>
    <x v="1"/>
    <x v="1"/>
    <n v="6"/>
    <n v="468192"/>
    <n v="391648"/>
    <n v="83.65"/>
    <d v="2012-11-12T00:00:00"/>
    <x v="1"/>
    <x v="0"/>
    <x v="4"/>
    <s v="Notebook"/>
    <x v="3"/>
    <x v="3525"/>
    <n v="172863.05"/>
    <n v="218784.95"/>
    <x v="3536"/>
    <n v="73"/>
    <n v="88.84"/>
  </r>
  <r>
    <s v="M1138"/>
    <x v="2"/>
    <x v="2"/>
    <n v="8"/>
    <n v="262957"/>
    <n v="208922"/>
    <n v="79.45"/>
    <d v="2012-11-12T00:00:00"/>
    <x v="1"/>
    <x v="0"/>
    <x v="4"/>
    <s v="Trousers"/>
    <x v="0"/>
    <x v="3526"/>
    <n v="64385.919999999998"/>
    <n v="144536.07999999999"/>
    <x v="3537"/>
    <n v="24"/>
    <n v="62.37"/>
  </r>
  <r>
    <s v="M1139"/>
    <x v="1"/>
    <x v="1"/>
    <n v="11"/>
    <n v="456286"/>
    <n v="520223"/>
    <n v="114.01"/>
    <d v="2012-11-12T00:00:00"/>
    <x v="1"/>
    <x v="0"/>
    <x v="4"/>
    <s v="Shirt"/>
    <x v="0"/>
    <x v="3527"/>
    <n v="208434.83"/>
    <n v="311788.17"/>
    <x v="3538"/>
    <n v="42"/>
    <n v="71.77"/>
  </r>
  <r>
    <s v="M1140"/>
    <x v="2"/>
    <x v="2"/>
    <n v="11"/>
    <n v="485989"/>
    <n v="519433"/>
    <n v="106.88"/>
    <d v="2012-11-12T00:00:00"/>
    <x v="1"/>
    <x v="0"/>
    <x v="4"/>
    <s v="Dress"/>
    <x v="0"/>
    <x v="3528"/>
    <n v="234964.82"/>
    <n v="284468.18"/>
    <x v="3539"/>
    <n v="66"/>
    <n v="73.88"/>
  </r>
  <r>
    <s v="M1141"/>
    <x v="1"/>
    <x v="1"/>
    <n v="9"/>
    <n v="298633"/>
    <n v="335068"/>
    <n v="112.2"/>
    <d v="2012-11-12T00:00:00"/>
    <x v="1"/>
    <x v="0"/>
    <x v="4"/>
    <s v="Mobile"/>
    <x v="2"/>
    <x v="3529"/>
    <n v="113219.25"/>
    <n v="221848.75"/>
    <x v="3540"/>
    <n v="48"/>
    <n v="71.23"/>
  </r>
  <r>
    <s v="M1142"/>
    <x v="1"/>
    <x v="1"/>
    <n v="4"/>
    <n v="479038"/>
    <n v="307352"/>
    <n v="64.16"/>
    <d v="2012-11-12T00:00:00"/>
    <x v="1"/>
    <x v="0"/>
    <x v="4"/>
    <s v="Headphones"/>
    <x v="2"/>
    <x v="3530"/>
    <n v="124778.22"/>
    <n v="182573.78"/>
    <x v="3541"/>
    <n v="37"/>
    <n v="85.09"/>
  </r>
  <r>
    <s v="M1143"/>
    <x v="1"/>
    <x v="1"/>
    <n v="11"/>
    <n v="288695"/>
    <n v="302728"/>
    <n v="104.86"/>
    <d v="2014-03-06T00:00:00"/>
    <x v="3"/>
    <x v="10"/>
    <x v="1"/>
    <s v="Shirt"/>
    <x v="0"/>
    <x v="3531"/>
    <n v="117632.44"/>
    <n v="185095.56"/>
    <x v="3542"/>
    <n v="27"/>
    <n v="73.86"/>
  </r>
  <r>
    <s v="M1144"/>
    <x v="0"/>
    <x v="0"/>
    <n v="13"/>
    <n v="443324"/>
    <n v="239732"/>
    <n v="54.08"/>
    <d v="2012-11-05T00:00:00"/>
    <x v="1"/>
    <x v="0"/>
    <x v="4"/>
    <s v="Oil"/>
    <x v="4"/>
    <x v="3532"/>
    <n v="68668.429999999993"/>
    <n v="171063.57"/>
    <x v="3543"/>
    <n v="42"/>
    <n v="87.66"/>
  </r>
  <r>
    <s v="M1145"/>
    <x v="3"/>
    <x v="3"/>
    <n v="6"/>
    <n v="101988"/>
    <n v="66956"/>
    <n v="65.650000000000006"/>
    <d v="2013-07-09T00:00:00"/>
    <x v="0"/>
    <x v="7"/>
    <x v="3"/>
    <s v="Headphones"/>
    <x v="2"/>
    <x v="3533"/>
    <n v="31838.52"/>
    <n v="35117.480000000003"/>
    <x v="3544"/>
    <n v="55"/>
    <n v="64.98"/>
  </r>
  <r>
    <s v="M1146"/>
    <x v="1"/>
    <x v="1"/>
    <n v="7"/>
    <n v="284825"/>
    <n v="327964"/>
    <n v="115.15"/>
    <d v="2013-07-09T00:00:00"/>
    <x v="0"/>
    <x v="7"/>
    <x v="3"/>
    <s v="Oil"/>
    <x v="4"/>
    <x v="3534"/>
    <n v="137296.79"/>
    <n v="190667.21"/>
    <x v="3545"/>
    <n v="18"/>
    <n v="80.83"/>
  </r>
  <r>
    <s v="M1147"/>
    <x v="1"/>
    <x v="1"/>
    <n v="4"/>
    <n v="164215"/>
    <n v="171698"/>
    <n v="104.56"/>
    <d v="2012-09-15T00:00:00"/>
    <x v="1"/>
    <x v="5"/>
    <x v="0"/>
    <s v="Table"/>
    <x v="1"/>
    <x v="3535"/>
    <n v="74152.160000000003"/>
    <n v="97545.84"/>
    <x v="3546"/>
    <n v="45"/>
    <n v="87.49"/>
  </r>
  <r>
    <s v="M1148"/>
    <x v="1"/>
    <x v="1"/>
    <n v="5"/>
    <n v="426223"/>
    <n v="439674"/>
    <n v="103.16"/>
    <d v="2012-09-15T00:00:00"/>
    <x v="1"/>
    <x v="5"/>
    <x v="0"/>
    <s v="Stapler"/>
    <x v="3"/>
    <x v="3536"/>
    <n v="216079.05"/>
    <n v="223594.95"/>
    <x v="3547"/>
    <n v="15"/>
    <n v="86.12"/>
  </r>
  <r>
    <s v="M1149"/>
    <x v="3"/>
    <x v="3"/>
    <n v="6"/>
    <n v="254399"/>
    <n v="206242"/>
    <n v="81.069999999999993"/>
    <d v="2014-10-10T00:00:00"/>
    <x v="3"/>
    <x v="2"/>
    <x v="5"/>
    <s v="Stapler"/>
    <x v="3"/>
    <x v="3537"/>
    <n v="80581.02"/>
    <n v="125660.98"/>
    <x v="3548"/>
    <n v="99"/>
    <n v="72.459999999999994"/>
  </r>
  <r>
    <s v="M1150"/>
    <x v="1"/>
    <x v="1"/>
    <n v="13"/>
    <n v="136081"/>
    <n v="137597"/>
    <n v="101.11"/>
    <d v="2014-10-10T00:00:00"/>
    <x v="3"/>
    <x v="2"/>
    <x v="5"/>
    <s v="Pen"/>
    <x v="3"/>
    <x v="3538"/>
    <n v="34212"/>
    <n v="103385"/>
    <x v="3549"/>
    <n v="61"/>
    <n v="61.88"/>
  </r>
  <r>
    <s v="M1151"/>
    <x v="2"/>
    <x v="2"/>
    <n v="4"/>
    <n v="292076"/>
    <n v="296164"/>
    <n v="101.4"/>
    <d v="2014-10-10T00:00:00"/>
    <x v="3"/>
    <x v="2"/>
    <x v="5"/>
    <s v="Notebook"/>
    <x v="3"/>
    <x v="3539"/>
    <n v="103733.72"/>
    <n v="192430.28"/>
    <x v="3550"/>
    <n v="68"/>
    <n v="75.3"/>
  </r>
  <r>
    <s v="M1152"/>
    <x v="2"/>
    <x v="2"/>
    <n v="11"/>
    <n v="166880"/>
    <n v="147802"/>
    <n v="88.57"/>
    <d v="2014-10-10T00:00:00"/>
    <x v="3"/>
    <x v="2"/>
    <x v="5"/>
    <s v="Chair"/>
    <x v="1"/>
    <x v="3540"/>
    <n v="31663.119999999999"/>
    <n v="116138.88"/>
    <x v="3551"/>
    <n v="25"/>
    <n v="65.61"/>
  </r>
  <r>
    <s v="M1153"/>
    <x v="2"/>
    <x v="2"/>
    <n v="6"/>
    <n v="415664"/>
    <n v="376386"/>
    <n v="90.55"/>
    <d v="2012-09-14T00:00:00"/>
    <x v="1"/>
    <x v="5"/>
    <x v="5"/>
    <s v="Chair"/>
    <x v="1"/>
    <x v="3541"/>
    <n v="83251.429999999993"/>
    <n v="293134.57"/>
    <x v="3552"/>
    <n v="47"/>
    <n v="75.77"/>
  </r>
  <r>
    <s v="M1154"/>
    <x v="0"/>
    <x v="0"/>
    <n v="7"/>
    <n v="483692"/>
    <n v="517286"/>
    <n v="106.95"/>
    <d v="2012-09-14T00:00:00"/>
    <x v="1"/>
    <x v="5"/>
    <x v="5"/>
    <s v="Dress"/>
    <x v="0"/>
    <x v="3542"/>
    <n v="172425.56"/>
    <n v="344860.44"/>
    <x v="3553"/>
    <n v="70"/>
    <n v="85.31"/>
  </r>
  <r>
    <s v="M1155"/>
    <x v="1"/>
    <x v="1"/>
    <n v="7"/>
    <n v="103343"/>
    <n v="111838"/>
    <n v="108.22"/>
    <d v="2012-09-14T00:00:00"/>
    <x v="1"/>
    <x v="5"/>
    <x v="5"/>
    <s v="Mobile"/>
    <x v="2"/>
    <x v="3543"/>
    <n v="42408.21"/>
    <n v="69429.789999999994"/>
    <x v="3554"/>
    <n v="55"/>
    <n v="74.08"/>
  </r>
  <r>
    <s v="M1156"/>
    <x v="0"/>
    <x v="0"/>
    <n v="13"/>
    <n v="335552"/>
    <n v="266768"/>
    <n v="79.5"/>
    <d v="2011-10-07T00:00:00"/>
    <x v="2"/>
    <x v="2"/>
    <x v="5"/>
    <s v="Trousers"/>
    <x v="0"/>
    <x v="3544"/>
    <n v="64973.43"/>
    <n v="201794.57"/>
    <x v="3555"/>
    <n v="29"/>
    <n v="64.209999999999994"/>
  </r>
  <r>
    <s v="M1157"/>
    <x v="2"/>
    <x v="2"/>
    <n v="15"/>
    <n v="460416"/>
    <n v="512676"/>
    <n v="111.35"/>
    <d v="2014-05-08T00:00:00"/>
    <x v="3"/>
    <x v="8"/>
    <x v="1"/>
    <s v="Shirt"/>
    <x v="0"/>
    <x v="3545"/>
    <n v="166974.19"/>
    <n v="345701.81"/>
    <x v="3556"/>
    <n v="74"/>
    <n v="74.540000000000006"/>
  </r>
  <r>
    <s v="M1158"/>
    <x v="2"/>
    <x v="2"/>
    <n v="10"/>
    <n v="391292"/>
    <n v="332794"/>
    <n v="85.05"/>
    <d v="2014-05-08T00:00:00"/>
    <x v="3"/>
    <x v="8"/>
    <x v="1"/>
    <s v="Wheat"/>
    <x v="4"/>
    <x v="3546"/>
    <n v="123799.87"/>
    <n v="208994.13"/>
    <x v="3557"/>
    <n v="37"/>
    <n v="80.95"/>
  </r>
  <r>
    <s v="M1159"/>
    <x v="2"/>
    <x v="2"/>
    <n v="3"/>
    <n v="256953"/>
    <n v="222887"/>
    <n v="86.74"/>
    <d v="2014-05-08T00:00:00"/>
    <x v="3"/>
    <x v="8"/>
    <x v="1"/>
    <s v="Stapler"/>
    <x v="3"/>
    <x v="3547"/>
    <n v="73335.16"/>
    <n v="149551.84"/>
    <x v="3558"/>
    <n v="14"/>
    <n v="91.5"/>
  </r>
  <r>
    <s v="M1160"/>
    <x v="1"/>
    <x v="1"/>
    <n v="13"/>
    <n v="308190"/>
    <n v="162604"/>
    <n v="52.76"/>
    <d v="2014-05-08T00:00:00"/>
    <x v="3"/>
    <x v="8"/>
    <x v="1"/>
    <s v="Sofa"/>
    <x v="1"/>
    <x v="3548"/>
    <n v="33079.980000000003"/>
    <n v="129524.02"/>
    <x v="3559"/>
    <n v="35"/>
    <n v="68.83"/>
  </r>
  <r>
    <s v="M1161"/>
    <x v="3"/>
    <x v="3"/>
    <n v="6"/>
    <n v="278285"/>
    <n v="275732"/>
    <n v="99.08"/>
    <d v="2012-11-14T00:00:00"/>
    <x v="1"/>
    <x v="0"/>
    <x v="2"/>
    <s v="Chair"/>
    <x v="1"/>
    <x v="3549"/>
    <n v="128562.93"/>
    <n v="147169.07"/>
    <x v="3560"/>
    <n v="49"/>
    <n v="94.35"/>
  </r>
  <r>
    <s v="M1162"/>
    <x v="1"/>
    <x v="1"/>
    <n v="8"/>
    <n v="151421"/>
    <n v="95897"/>
    <n v="63.33"/>
    <d v="2012-11-14T00:00:00"/>
    <x v="1"/>
    <x v="0"/>
    <x v="2"/>
    <s v="Table"/>
    <x v="1"/>
    <x v="3550"/>
    <n v="44543.63"/>
    <n v="51353.37"/>
    <x v="3561"/>
    <n v="40"/>
    <n v="76.37"/>
  </r>
  <r>
    <s v="M1163"/>
    <x v="0"/>
    <x v="0"/>
    <n v="10"/>
    <n v="496960"/>
    <n v="258429"/>
    <n v="52"/>
    <d v="2011-11-24T00:00:00"/>
    <x v="2"/>
    <x v="0"/>
    <x v="1"/>
    <s v="Table"/>
    <x v="1"/>
    <x v="3551"/>
    <n v="68022.289999999994"/>
    <n v="190406.71"/>
    <x v="3562"/>
    <n v="77"/>
    <n v="63.32"/>
  </r>
  <r>
    <s v="M1164"/>
    <x v="1"/>
    <x v="1"/>
    <n v="14"/>
    <n v="277235"/>
    <n v="290499"/>
    <n v="104.78"/>
    <d v="2011-11-24T00:00:00"/>
    <x v="2"/>
    <x v="0"/>
    <x v="1"/>
    <s v="Sofa"/>
    <x v="1"/>
    <x v="3552"/>
    <n v="80923.17"/>
    <n v="209575.83"/>
    <x v="3563"/>
    <n v="90"/>
    <n v="84.84"/>
  </r>
  <r>
    <s v="M1165"/>
    <x v="3"/>
    <x v="3"/>
    <n v="5"/>
    <n v="138404"/>
    <n v="150815"/>
    <n v="108.97"/>
    <d v="2011-04-08T00:00:00"/>
    <x v="2"/>
    <x v="3"/>
    <x v="5"/>
    <s v="Dress"/>
    <x v="0"/>
    <x v="3553"/>
    <n v="49445.83"/>
    <n v="101369.17"/>
    <x v="3564"/>
    <n v="23"/>
    <n v="67.3"/>
  </r>
  <r>
    <s v="M1166"/>
    <x v="1"/>
    <x v="1"/>
    <n v="6"/>
    <n v="461416"/>
    <n v="437213"/>
    <n v="94.75"/>
    <d v="2011-04-08T00:00:00"/>
    <x v="2"/>
    <x v="3"/>
    <x v="5"/>
    <s v="Cabinet"/>
    <x v="1"/>
    <x v="3554"/>
    <n v="195355.59"/>
    <n v="241857.41"/>
    <x v="3565"/>
    <n v="64"/>
    <n v="78.19"/>
  </r>
  <r>
    <s v="M1167"/>
    <x v="1"/>
    <x v="1"/>
    <n v="10"/>
    <n v="291945"/>
    <n v="294858"/>
    <n v="101"/>
    <d v="2011-07-26T00:00:00"/>
    <x v="2"/>
    <x v="7"/>
    <x v="3"/>
    <s v="Jacket"/>
    <x v="0"/>
    <x v="3555"/>
    <n v="77696.88"/>
    <n v="217161.12"/>
    <x v="3566"/>
    <n v="36"/>
    <n v="89.17"/>
  </r>
  <r>
    <s v="M1168"/>
    <x v="3"/>
    <x v="3"/>
    <n v="4"/>
    <n v="354555"/>
    <n v="244605"/>
    <n v="68.989999999999995"/>
    <d v="2011-07-26T00:00:00"/>
    <x v="2"/>
    <x v="7"/>
    <x v="3"/>
    <s v="Pen"/>
    <x v="3"/>
    <x v="3556"/>
    <n v="79387.22"/>
    <n v="165217.78"/>
    <x v="3567"/>
    <n v="81"/>
    <n v="60.82"/>
  </r>
  <r>
    <s v="M1169"/>
    <x v="3"/>
    <x v="3"/>
    <n v="5"/>
    <n v="326677"/>
    <n v="369546"/>
    <n v="113.12"/>
    <d v="2011-07-26T00:00:00"/>
    <x v="2"/>
    <x v="7"/>
    <x v="3"/>
    <s v="Wheat"/>
    <x v="4"/>
    <x v="3557"/>
    <n v="163488.41"/>
    <n v="206057.59"/>
    <x v="3568"/>
    <n v="11"/>
    <n v="83.79"/>
  </r>
  <r>
    <s v="M1170"/>
    <x v="1"/>
    <x v="1"/>
    <n v="9"/>
    <n v="160283"/>
    <n v="127762"/>
    <n v="79.709999999999994"/>
    <d v="2011-07-26T00:00:00"/>
    <x v="2"/>
    <x v="7"/>
    <x v="3"/>
    <s v="Laptop"/>
    <x v="2"/>
    <x v="3558"/>
    <n v="60279"/>
    <n v="67483"/>
    <x v="3569"/>
    <n v="88"/>
    <n v="63.72"/>
  </r>
  <r>
    <s v="M1171"/>
    <x v="3"/>
    <x v="3"/>
    <n v="11"/>
    <n v="100116"/>
    <n v="90404"/>
    <n v="90.3"/>
    <d v="2011-06-08T00:00:00"/>
    <x v="2"/>
    <x v="1"/>
    <x v="2"/>
    <s v="Table"/>
    <x v="1"/>
    <x v="3559"/>
    <n v="24877.81"/>
    <n v="65526.19"/>
    <x v="3570"/>
    <n v="42"/>
    <n v="77.48"/>
  </r>
  <r>
    <s v="M1172"/>
    <x v="2"/>
    <x v="2"/>
    <n v="15"/>
    <n v="139104"/>
    <n v="103833"/>
    <n v="74.64"/>
    <d v="2011-10-28T00:00:00"/>
    <x v="2"/>
    <x v="2"/>
    <x v="5"/>
    <s v="Pen"/>
    <x v="3"/>
    <x v="3560"/>
    <n v="49205.5"/>
    <n v="54627.5"/>
    <x v="3571"/>
    <n v="77"/>
    <n v="93.28"/>
  </r>
  <r>
    <s v="M1173"/>
    <x v="0"/>
    <x v="0"/>
    <n v="15"/>
    <n v="301574"/>
    <n v="354561"/>
    <n v="117.57"/>
    <d v="2011-10-28T00:00:00"/>
    <x v="2"/>
    <x v="2"/>
    <x v="5"/>
    <s v="Cabinet"/>
    <x v="1"/>
    <x v="3561"/>
    <n v="102393.42"/>
    <n v="252167.58"/>
    <x v="3572"/>
    <n v="90"/>
    <n v="94.33"/>
  </r>
  <r>
    <s v="M1174"/>
    <x v="0"/>
    <x v="0"/>
    <n v="8"/>
    <n v="352291"/>
    <n v="234910"/>
    <n v="66.680000000000007"/>
    <d v="2011-10-28T00:00:00"/>
    <x v="2"/>
    <x v="2"/>
    <x v="5"/>
    <s v="Pen"/>
    <x v="3"/>
    <x v="3562"/>
    <n v="90575.16"/>
    <n v="144334.84"/>
    <x v="3573"/>
    <n v="83"/>
    <n v="73.33"/>
  </r>
  <r>
    <s v="M1175"/>
    <x v="2"/>
    <x v="2"/>
    <n v="9"/>
    <n v="337025"/>
    <n v="216093"/>
    <n v="64.12"/>
    <d v="2011-10-28T00:00:00"/>
    <x v="2"/>
    <x v="2"/>
    <x v="5"/>
    <s v="Headphones"/>
    <x v="2"/>
    <x v="3563"/>
    <n v="100385.69"/>
    <n v="115707.31"/>
    <x v="3574"/>
    <n v="34"/>
    <n v="76.03"/>
  </r>
  <r>
    <s v="M1176"/>
    <x v="1"/>
    <x v="1"/>
    <n v="7"/>
    <n v="217294"/>
    <n v="154116"/>
    <n v="70.930000000000007"/>
    <d v="2011-10-28T00:00:00"/>
    <x v="2"/>
    <x v="2"/>
    <x v="5"/>
    <s v="Tablet"/>
    <x v="2"/>
    <x v="3564"/>
    <n v="53528.31"/>
    <n v="100587.69"/>
    <x v="3575"/>
    <n v="82"/>
    <n v="75.36"/>
  </r>
  <r>
    <s v="M1177"/>
    <x v="2"/>
    <x v="2"/>
    <n v="7"/>
    <n v="290354"/>
    <n v="307824"/>
    <n v="106.02"/>
    <d v="2014-09-23T00:00:00"/>
    <x v="3"/>
    <x v="5"/>
    <x v="3"/>
    <s v="Rice"/>
    <x v="4"/>
    <x v="3565"/>
    <n v="92540.54"/>
    <n v="215283.46"/>
    <x v="3576"/>
    <n v="56"/>
    <n v="72.67"/>
  </r>
  <r>
    <s v="M1178"/>
    <x v="1"/>
    <x v="1"/>
    <n v="12"/>
    <n v="202482"/>
    <n v="142386"/>
    <n v="70.319999999999993"/>
    <d v="2014-09-23T00:00:00"/>
    <x v="3"/>
    <x v="5"/>
    <x v="3"/>
    <s v="Sugar"/>
    <x v="4"/>
    <x v="3566"/>
    <n v="70889.16"/>
    <n v="71496.84"/>
    <x v="3577"/>
    <n v="52"/>
    <n v="70.790000000000006"/>
  </r>
  <r>
    <s v="M1179"/>
    <x v="0"/>
    <x v="0"/>
    <n v="10"/>
    <n v="454380"/>
    <n v="488881"/>
    <n v="107.59"/>
    <d v="2012-12-04T00:00:00"/>
    <x v="1"/>
    <x v="4"/>
    <x v="3"/>
    <s v="Trousers"/>
    <x v="0"/>
    <x v="3567"/>
    <n v="137352.47"/>
    <n v="351528.53"/>
    <x v="3578"/>
    <n v="10"/>
    <n v="88.6"/>
  </r>
  <r>
    <s v="M1180"/>
    <x v="1"/>
    <x v="1"/>
    <n v="11"/>
    <n v="278431"/>
    <n v="245724"/>
    <n v="88.25"/>
    <d v="2012-09-21T00:00:00"/>
    <x v="1"/>
    <x v="5"/>
    <x v="5"/>
    <s v="Stapler"/>
    <x v="3"/>
    <x v="3568"/>
    <n v="67255.289999999994"/>
    <n v="178468.71"/>
    <x v="3579"/>
    <n v="77"/>
    <n v="72.010000000000005"/>
  </r>
  <r>
    <s v="M1181"/>
    <x v="1"/>
    <x v="1"/>
    <n v="6"/>
    <n v="281806"/>
    <n v="272225"/>
    <n v="96.6"/>
    <d v="2014-11-27T00:00:00"/>
    <x v="3"/>
    <x v="0"/>
    <x v="1"/>
    <s v="Sugar"/>
    <x v="4"/>
    <x v="3569"/>
    <n v="65715.73"/>
    <n v="206509.27"/>
    <x v="3580"/>
    <n v="85"/>
    <n v="70.27"/>
  </r>
  <r>
    <s v="M1182"/>
    <x v="2"/>
    <x v="2"/>
    <n v="14"/>
    <n v="201998"/>
    <n v="208667"/>
    <n v="103.3"/>
    <d v="2014-06-07T00:00:00"/>
    <x v="3"/>
    <x v="1"/>
    <x v="0"/>
    <s v="Sofa"/>
    <x v="1"/>
    <x v="3570"/>
    <n v="49013.29"/>
    <n v="159653.71"/>
    <x v="3581"/>
    <n v="58"/>
    <n v="67.03"/>
  </r>
  <r>
    <s v="M1183"/>
    <x v="1"/>
    <x v="1"/>
    <n v="9"/>
    <n v="358366"/>
    <n v="351635"/>
    <n v="98.12"/>
    <d v="2014-10-24T00:00:00"/>
    <x v="3"/>
    <x v="2"/>
    <x v="5"/>
    <s v="Oil"/>
    <x v="4"/>
    <x v="3571"/>
    <n v="113100.44"/>
    <n v="238534.56"/>
    <x v="3582"/>
    <n v="43"/>
    <n v="85.74"/>
  </r>
  <r>
    <s v="M1184"/>
    <x v="1"/>
    <x v="1"/>
    <n v="13"/>
    <n v="488715"/>
    <n v="447385"/>
    <n v="91.54"/>
    <d v="2014-10-24T00:00:00"/>
    <x v="3"/>
    <x v="2"/>
    <x v="5"/>
    <s v="Oil"/>
    <x v="4"/>
    <x v="3572"/>
    <n v="113734.47"/>
    <n v="333650.53000000003"/>
    <x v="3583"/>
    <n v="66"/>
    <n v="86.06"/>
  </r>
  <r>
    <s v="M1185"/>
    <x v="3"/>
    <x v="3"/>
    <n v="8"/>
    <n v="429440"/>
    <n v="339822"/>
    <n v="79.13"/>
    <d v="2014-10-24T00:00:00"/>
    <x v="3"/>
    <x v="2"/>
    <x v="5"/>
    <s v="Cabinet"/>
    <x v="1"/>
    <x v="3573"/>
    <n v="77432.75"/>
    <n v="262389.25"/>
    <x v="3584"/>
    <n v="92"/>
    <n v="61.26"/>
  </r>
  <r>
    <s v="M1186"/>
    <x v="2"/>
    <x v="2"/>
    <n v="7"/>
    <n v="112330"/>
    <n v="103946"/>
    <n v="92.54"/>
    <d v="2011-12-20T00:00:00"/>
    <x v="2"/>
    <x v="4"/>
    <x v="3"/>
    <s v="Dress"/>
    <x v="0"/>
    <x v="3574"/>
    <n v="36532.19"/>
    <n v="67413.81"/>
    <x v="3585"/>
    <n v="10"/>
    <n v="79.569999999999993"/>
  </r>
  <r>
    <s v="M1187"/>
    <x v="3"/>
    <x v="3"/>
    <n v="13"/>
    <n v="492186"/>
    <n v="520934"/>
    <n v="105.84"/>
    <d v="2014-02-18T00:00:00"/>
    <x v="3"/>
    <x v="11"/>
    <x v="3"/>
    <s v="Stapler"/>
    <x v="3"/>
    <x v="3575"/>
    <n v="211266.78"/>
    <n v="309667.21999999997"/>
    <x v="3586"/>
    <n v="89"/>
    <n v="69.05"/>
  </r>
  <r>
    <s v="M1188"/>
    <x v="0"/>
    <x v="0"/>
    <n v="6"/>
    <n v="331172"/>
    <n v="376541"/>
    <n v="113.7"/>
    <d v="2014-02-18T00:00:00"/>
    <x v="3"/>
    <x v="11"/>
    <x v="3"/>
    <s v="Sofa"/>
    <x v="1"/>
    <x v="3576"/>
    <n v="125693.27"/>
    <n v="250847.73"/>
    <x v="3587"/>
    <n v="71"/>
    <n v="78.37"/>
  </r>
  <r>
    <s v="M1189"/>
    <x v="3"/>
    <x v="3"/>
    <n v="6"/>
    <n v="378971"/>
    <n v="302685"/>
    <n v="79.87"/>
    <d v="2011-05-03T00:00:00"/>
    <x v="2"/>
    <x v="8"/>
    <x v="3"/>
    <s v="Jacket"/>
    <x v="0"/>
    <x v="3577"/>
    <n v="67355.33"/>
    <n v="235329.67"/>
    <x v="3588"/>
    <n v="33"/>
    <n v="85.26"/>
  </r>
  <r>
    <s v="M1190"/>
    <x v="0"/>
    <x v="0"/>
    <n v="6"/>
    <n v="313428"/>
    <n v="314219"/>
    <n v="100.25"/>
    <d v="2011-05-03T00:00:00"/>
    <x v="2"/>
    <x v="8"/>
    <x v="3"/>
    <s v="Oil"/>
    <x v="4"/>
    <x v="3578"/>
    <n v="65104.49"/>
    <n v="249114.51"/>
    <x v="3589"/>
    <n v="99"/>
    <n v="92.16"/>
  </r>
  <r>
    <s v="M1191"/>
    <x v="0"/>
    <x v="0"/>
    <n v="10"/>
    <n v="216083"/>
    <n v="228259"/>
    <n v="105.63"/>
    <d v="2014-10-18T00:00:00"/>
    <x v="3"/>
    <x v="2"/>
    <x v="0"/>
    <s v="Shirt"/>
    <x v="0"/>
    <x v="3579"/>
    <n v="47871.14"/>
    <n v="180387.86"/>
    <x v="3590"/>
    <n v="21"/>
    <n v="72.31"/>
  </r>
  <r>
    <s v="M1192"/>
    <x v="1"/>
    <x v="1"/>
    <n v="6"/>
    <n v="192630"/>
    <n v="163834"/>
    <n v="85.05"/>
    <d v="2012-11-28T00:00:00"/>
    <x v="1"/>
    <x v="0"/>
    <x v="2"/>
    <s v="Tablet"/>
    <x v="2"/>
    <x v="3580"/>
    <n v="76836.850000000006"/>
    <n v="86997.15"/>
    <x v="3591"/>
    <n v="28"/>
    <n v="74.27"/>
  </r>
  <r>
    <s v="M1193"/>
    <x v="2"/>
    <x v="2"/>
    <n v="11"/>
    <n v="336954"/>
    <n v="334057"/>
    <n v="99.14"/>
    <d v="2011-07-27T00:00:00"/>
    <x v="2"/>
    <x v="7"/>
    <x v="2"/>
    <s v="Stapler"/>
    <x v="3"/>
    <x v="3581"/>
    <n v="146386.23999999999"/>
    <n v="187670.76"/>
    <x v="3592"/>
    <n v="60"/>
    <n v="76.349999999999994"/>
  </r>
  <r>
    <s v="M1194"/>
    <x v="1"/>
    <x v="1"/>
    <n v="7"/>
    <n v="462627"/>
    <n v="437932"/>
    <n v="94.66"/>
    <d v="2014-04-24T00:00:00"/>
    <x v="3"/>
    <x v="3"/>
    <x v="1"/>
    <s v="Rice"/>
    <x v="4"/>
    <x v="3582"/>
    <n v="186431.15"/>
    <n v="251500.85"/>
    <x v="3593"/>
    <n v="27"/>
    <n v="91.62"/>
  </r>
  <r>
    <s v="M1195"/>
    <x v="2"/>
    <x v="2"/>
    <n v="15"/>
    <n v="399041"/>
    <n v="448314"/>
    <n v="112.35"/>
    <d v="2012-10-23T00:00:00"/>
    <x v="1"/>
    <x v="2"/>
    <x v="3"/>
    <s v="Chair"/>
    <x v="1"/>
    <x v="3583"/>
    <n v="179010.75"/>
    <n v="269303.25"/>
    <x v="3594"/>
    <n v="16"/>
    <n v="84.8"/>
  </r>
  <r>
    <s v="M1196"/>
    <x v="3"/>
    <x v="3"/>
    <n v="4"/>
    <n v="127982"/>
    <n v="75628"/>
    <n v="59.09"/>
    <d v="2012-10-23T00:00:00"/>
    <x v="1"/>
    <x v="2"/>
    <x v="3"/>
    <s v="Mobile"/>
    <x v="2"/>
    <x v="3584"/>
    <n v="23559.21"/>
    <n v="52068.79"/>
    <x v="3595"/>
    <n v="71"/>
    <n v="88.15"/>
  </r>
  <r>
    <s v="M1197"/>
    <x v="0"/>
    <x v="0"/>
    <n v="13"/>
    <n v="412645"/>
    <n v="378234"/>
    <n v="91.66"/>
    <d v="2012-10-23T00:00:00"/>
    <x v="1"/>
    <x v="2"/>
    <x v="3"/>
    <s v="Headphones"/>
    <x v="2"/>
    <x v="3585"/>
    <n v="155186.04"/>
    <n v="223047.96"/>
    <x v="3596"/>
    <n v="85"/>
    <n v="90.84"/>
  </r>
  <r>
    <s v="M1198"/>
    <x v="1"/>
    <x v="1"/>
    <n v="12"/>
    <n v="432318"/>
    <n v="462224"/>
    <n v="106.92"/>
    <d v="2012-10-23T00:00:00"/>
    <x v="1"/>
    <x v="2"/>
    <x v="3"/>
    <s v="Trousers"/>
    <x v="0"/>
    <x v="3586"/>
    <n v="93020.97"/>
    <n v="369203.03"/>
    <x v="3597"/>
    <n v="12"/>
    <n v="74.95"/>
  </r>
  <r>
    <s v="M1199"/>
    <x v="3"/>
    <x v="3"/>
    <n v="7"/>
    <n v="212702"/>
    <n v="190612"/>
    <n v="89.61"/>
    <d v="2012-10-23T00:00:00"/>
    <x v="1"/>
    <x v="2"/>
    <x v="3"/>
    <s v="Oil"/>
    <x v="4"/>
    <x v="3587"/>
    <n v="79889.78"/>
    <n v="110722.22"/>
    <x v="3598"/>
    <n v="77"/>
    <n v="80.650000000000006"/>
  </r>
  <r>
    <s v="M1000"/>
    <x v="3"/>
    <x v="3"/>
    <n v="3"/>
    <n v="280322"/>
    <n v="315451"/>
    <n v="112.53"/>
    <d v="2012-10-23T00:00:00"/>
    <x v="1"/>
    <x v="2"/>
    <x v="3"/>
    <s v="Dress"/>
    <x v="0"/>
    <x v="3588"/>
    <n v="154725.15"/>
    <n v="160725.85"/>
    <x v="3599"/>
    <n v="13"/>
    <n v="85.42"/>
  </r>
  <r>
    <s v="M1001"/>
    <x v="1"/>
    <x v="1"/>
    <n v="8"/>
    <n v="326866"/>
    <n v="361670"/>
    <n v="110.65"/>
    <d v="2013-09-06T00:00:00"/>
    <x v="0"/>
    <x v="5"/>
    <x v="5"/>
    <s v="Rice"/>
    <x v="4"/>
    <x v="3589"/>
    <n v="128658.46"/>
    <n v="233011.54"/>
    <x v="3600"/>
    <n v="99"/>
    <n v="78.959999999999994"/>
  </r>
  <r>
    <s v="M1002"/>
    <x v="0"/>
    <x v="0"/>
    <n v="5"/>
    <n v="414422"/>
    <n v="302806"/>
    <n v="73.069999999999993"/>
    <d v="2013-09-06T00:00:00"/>
    <x v="0"/>
    <x v="5"/>
    <x v="5"/>
    <s v="Dress"/>
    <x v="0"/>
    <x v="3590"/>
    <n v="67606.84"/>
    <n v="235199.16"/>
    <x v="3601"/>
    <n v="82"/>
    <n v="63.84"/>
  </r>
  <r>
    <s v="M1003"/>
    <x v="2"/>
    <x v="2"/>
    <n v="10"/>
    <n v="342074"/>
    <n v="237504"/>
    <n v="69.430000000000007"/>
    <d v="2013-09-06T00:00:00"/>
    <x v="0"/>
    <x v="5"/>
    <x v="5"/>
    <s v="Sofa"/>
    <x v="1"/>
    <x v="3591"/>
    <n v="50354.16"/>
    <n v="187149.84"/>
    <x v="3602"/>
    <n v="36"/>
    <n v="91.82"/>
  </r>
  <r>
    <s v="M1004"/>
    <x v="2"/>
    <x v="2"/>
    <n v="10"/>
    <n v="315600"/>
    <n v="289015"/>
    <n v="91.58"/>
    <d v="2013-09-06T00:00:00"/>
    <x v="0"/>
    <x v="5"/>
    <x v="5"/>
    <s v="Rice"/>
    <x v="4"/>
    <x v="3592"/>
    <n v="115507.78"/>
    <n v="173507.22"/>
    <x v="3603"/>
    <n v="11"/>
    <n v="77.12"/>
  </r>
  <r>
    <s v="M1005"/>
    <x v="0"/>
    <x v="0"/>
    <n v="15"/>
    <n v="123524"/>
    <n v="144071"/>
    <n v="116.63"/>
    <d v="2013-10-29T00:00:00"/>
    <x v="0"/>
    <x v="2"/>
    <x v="3"/>
    <s v="Oil"/>
    <x v="4"/>
    <x v="3593"/>
    <n v="66887.600000000006"/>
    <n v="77183.399999999994"/>
    <x v="3604"/>
    <n v="64"/>
    <n v="69.36"/>
  </r>
  <r>
    <s v="M1006"/>
    <x v="1"/>
    <x v="1"/>
    <n v="3"/>
    <n v="338587"/>
    <n v="307629"/>
    <n v="90.86"/>
    <d v="2011-04-05T00:00:00"/>
    <x v="2"/>
    <x v="3"/>
    <x v="3"/>
    <s v="Jacket"/>
    <x v="0"/>
    <x v="3594"/>
    <n v="113081.27"/>
    <n v="194547.73"/>
    <x v="3605"/>
    <n v="75"/>
    <n v="93.91"/>
  </r>
  <r>
    <s v="M1007"/>
    <x v="0"/>
    <x v="0"/>
    <n v="6"/>
    <n v="233329"/>
    <n v="252335"/>
    <n v="108.15"/>
    <d v="2011-04-05T00:00:00"/>
    <x v="2"/>
    <x v="3"/>
    <x v="3"/>
    <s v="Cabinet"/>
    <x v="1"/>
    <x v="3595"/>
    <n v="110038.24"/>
    <n v="142296.76"/>
    <x v="3606"/>
    <n v="52"/>
    <n v="83.1"/>
  </r>
  <r>
    <s v="M1008"/>
    <x v="0"/>
    <x v="0"/>
    <n v="7"/>
    <n v="237531"/>
    <n v="281344"/>
    <n v="118.45"/>
    <d v="2012-06-15T00:00:00"/>
    <x v="1"/>
    <x v="1"/>
    <x v="5"/>
    <s v="Dress"/>
    <x v="0"/>
    <x v="3596"/>
    <n v="125082.49"/>
    <n v="156261.51"/>
    <x v="3607"/>
    <n v="11"/>
    <n v="66.62"/>
  </r>
  <r>
    <s v="M1009"/>
    <x v="1"/>
    <x v="1"/>
    <n v="11"/>
    <n v="365315"/>
    <n v="246845"/>
    <n v="67.569999999999993"/>
    <d v="2012-06-15T00:00:00"/>
    <x v="1"/>
    <x v="1"/>
    <x v="5"/>
    <s v="Oil"/>
    <x v="4"/>
    <x v="3597"/>
    <n v="105227.22"/>
    <n v="141617.78"/>
    <x v="3608"/>
    <n v="64"/>
    <n v="77.239999999999995"/>
  </r>
  <r>
    <s v="M1010"/>
    <x v="3"/>
    <x v="3"/>
    <n v="14"/>
    <n v="427247"/>
    <n v="477117"/>
    <n v="111.67"/>
    <d v="2012-06-15T00:00:00"/>
    <x v="1"/>
    <x v="1"/>
    <x v="5"/>
    <s v="Sofa"/>
    <x v="1"/>
    <x v="3598"/>
    <n v="96304.08"/>
    <n v="380812.92"/>
    <x v="3609"/>
    <n v="80"/>
    <n v="79.67"/>
  </r>
  <r>
    <s v="M1011"/>
    <x v="3"/>
    <x v="3"/>
    <n v="14"/>
    <n v="408084"/>
    <n v="317084"/>
    <n v="77.7"/>
    <d v="2012-06-15T00:00:00"/>
    <x v="1"/>
    <x v="1"/>
    <x v="5"/>
    <s v="Mobile"/>
    <x v="2"/>
    <x v="3599"/>
    <n v="63811.74"/>
    <n v="253272.26"/>
    <x v="3610"/>
    <n v="14"/>
    <n v="76.14"/>
  </r>
  <r>
    <s v="M1012"/>
    <x v="3"/>
    <x v="3"/>
    <n v="9"/>
    <n v="102662"/>
    <n v="96194"/>
    <n v="93.7"/>
    <d v="2011-07-05T00:00:00"/>
    <x v="2"/>
    <x v="7"/>
    <x v="3"/>
    <s v="Dress"/>
    <x v="0"/>
    <x v="3600"/>
    <n v="30224.720000000001"/>
    <n v="65969.279999999999"/>
    <x v="3611"/>
    <n v="25"/>
    <n v="86.01"/>
  </r>
  <r>
    <s v="M1013"/>
    <x v="2"/>
    <x v="2"/>
    <n v="6"/>
    <n v="440249"/>
    <n v="239923"/>
    <n v="54.5"/>
    <d v="2014-01-30T00:00:00"/>
    <x v="3"/>
    <x v="6"/>
    <x v="1"/>
    <s v="Dress"/>
    <x v="0"/>
    <x v="3601"/>
    <n v="92531.29"/>
    <n v="147391.71"/>
    <x v="3612"/>
    <n v="86"/>
    <n v="88.79"/>
  </r>
  <r>
    <s v="M1014"/>
    <x v="2"/>
    <x v="2"/>
    <n v="6"/>
    <n v="287808"/>
    <n v="248643"/>
    <n v="86.39"/>
    <d v="2013-03-04T00:00:00"/>
    <x v="0"/>
    <x v="10"/>
    <x v="4"/>
    <s v="Sofa"/>
    <x v="1"/>
    <x v="3602"/>
    <n v="52037.02"/>
    <n v="196605.98"/>
    <x v="3613"/>
    <n v="13"/>
    <n v="75.41"/>
  </r>
  <r>
    <s v="M1015"/>
    <x v="0"/>
    <x v="0"/>
    <n v="15"/>
    <n v="285188"/>
    <n v="214730"/>
    <n v="75.290000000000006"/>
    <d v="2011-06-02T00:00:00"/>
    <x v="2"/>
    <x v="1"/>
    <x v="1"/>
    <s v="Mobile"/>
    <x v="2"/>
    <x v="3603"/>
    <n v="63391.47"/>
    <n v="151338.53"/>
    <x v="3614"/>
    <n v="30"/>
    <n v="60.9"/>
  </r>
  <r>
    <s v="M1016"/>
    <x v="2"/>
    <x v="2"/>
    <n v="13"/>
    <n v="419426"/>
    <n v="397031"/>
    <n v="94.66"/>
    <d v="2011-06-02T00:00:00"/>
    <x v="2"/>
    <x v="1"/>
    <x v="1"/>
    <s v="Shirt"/>
    <x v="0"/>
    <x v="3604"/>
    <n v="132001.75"/>
    <n v="265029.25"/>
    <x v="3615"/>
    <n v="10"/>
    <n v="60.77"/>
  </r>
  <r>
    <s v="M1017"/>
    <x v="2"/>
    <x v="2"/>
    <n v="6"/>
    <n v="141096"/>
    <n v="157619"/>
    <n v="111.71"/>
    <d v="2011-06-02T00:00:00"/>
    <x v="2"/>
    <x v="1"/>
    <x v="1"/>
    <s v="Notebook"/>
    <x v="3"/>
    <x v="3605"/>
    <n v="45719.76"/>
    <n v="111899.24"/>
    <x v="3616"/>
    <n v="98"/>
    <n v="89.9"/>
  </r>
  <r>
    <s v="M1018"/>
    <x v="2"/>
    <x v="2"/>
    <n v="15"/>
    <n v="129080"/>
    <n v="103986"/>
    <n v="80.56"/>
    <d v="2013-11-25T00:00:00"/>
    <x v="0"/>
    <x v="0"/>
    <x v="4"/>
    <s v="Pen"/>
    <x v="3"/>
    <x v="3606"/>
    <n v="27605.3"/>
    <n v="76380.7"/>
    <x v="3617"/>
    <n v="40"/>
    <n v="91.85"/>
  </r>
  <r>
    <s v="M1019"/>
    <x v="0"/>
    <x v="0"/>
    <n v="8"/>
    <n v="255882"/>
    <n v="267057"/>
    <n v="104.37"/>
    <d v="2013-11-25T00:00:00"/>
    <x v="0"/>
    <x v="0"/>
    <x v="4"/>
    <s v="Cabinet"/>
    <x v="1"/>
    <x v="3607"/>
    <n v="116101.87"/>
    <n v="150955.13"/>
    <x v="3618"/>
    <n v="66"/>
    <n v="86.48"/>
  </r>
  <r>
    <s v="M1020"/>
    <x v="1"/>
    <x v="1"/>
    <n v="12"/>
    <n v="334393"/>
    <n v="399187"/>
    <n v="119.38"/>
    <d v="2013-11-25T00:00:00"/>
    <x v="0"/>
    <x v="0"/>
    <x v="4"/>
    <s v="Trousers"/>
    <x v="0"/>
    <x v="3608"/>
    <n v="167152.14000000001"/>
    <n v="232034.86"/>
    <x v="3619"/>
    <n v="91"/>
    <n v="83.8"/>
  </r>
  <r>
    <s v="M1021"/>
    <x v="2"/>
    <x v="2"/>
    <n v="11"/>
    <n v="155038"/>
    <n v="126637"/>
    <n v="81.680000000000007"/>
    <d v="2013-11-11T00:00:00"/>
    <x v="0"/>
    <x v="0"/>
    <x v="4"/>
    <s v="Mobile"/>
    <x v="2"/>
    <x v="3609"/>
    <n v="44854.080000000002"/>
    <n v="81782.92"/>
    <x v="3620"/>
    <n v="34"/>
    <n v="86.76"/>
  </r>
  <r>
    <s v="M1022"/>
    <x v="2"/>
    <x v="2"/>
    <n v="9"/>
    <n v="243910"/>
    <n v="156428"/>
    <n v="64.13"/>
    <d v="2011-11-22T00:00:00"/>
    <x v="2"/>
    <x v="0"/>
    <x v="3"/>
    <s v="Marker"/>
    <x v="3"/>
    <x v="3610"/>
    <n v="37476.699999999997"/>
    <n v="118951.3"/>
    <x v="3621"/>
    <n v="53"/>
    <n v="66.459999999999994"/>
  </r>
  <r>
    <s v="M1023"/>
    <x v="3"/>
    <x v="3"/>
    <n v="8"/>
    <n v="438963"/>
    <n v="464343"/>
    <n v="105.78"/>
    <d v="2014-05-02T00:00:00"/>
    <x v="3"/>
    <x v="8"/>
    <x v="5"/>
    <s v="Rice"/>
    <x v="4"/>
    <x v="3611"/>
    <n v="185290.02"/>
    <n v="279052.98"/>
    <x v="3622"/>
    <n v="15"/>
    <n v="68.53"/>
  </r>
  <r>
    <s v="M1024"/>
    <x v="0"/>
    <x v="0"/>
    <n v="12"/>
    <n v="321890"/>
    <n v="351767"/>
    <n v="109.28"/>
    <d v="2014-12-08T00:00:00"/>
    <x v="3"/>
    <x v="4"/>
    <x v="4"/>
    <s v="Marker"/>
    <x v="3"/>
    <x v="3612"/>
    <n v="86714.15"/>
    <n v="265052.84999999998"/>
    <x v="3623"/>
    <n v="74"/>
    <n v="75.87"/>
  </r>
  <r>
    <s v="M1025"/>
    <x v="0"/>
    <x v="0"/>
    <n v="13"/>
    <n v="277515"/>
    <n v="142661"/>
    <n v="51.41"/>
    <d v="2014-12-08T00:00:00"/>
    <x v="3"/>
    <x v="4"/>
    <x v="4"/>
    <s v="Sofa"/>
    <x v="1"/>
    <x v="3613"/>
    <n v="46284.78"/>
    <n v="96376.22"/>
    <x v="3624"/>
    <n v="51"/>
    <n v="85.8"/>
  </r>
  <r>
    <s v="M1026"/>
    <x v="2"/>
    <x v="2"/>
    <n v="13"/>
    <n v="233854"/>
    <n v="192452"/>
    <n v="82.3"/>
    <d v="2014-12-01T00:00:00"/>
    <x v="3"/>
    <x v="4"/>
    <x v="4"/>
    <s v="Oil"/>
    <x v="4"/>
    <x v="3614"/>
    <n v="93854.74"/>
    <n v="98597.26"/>
    <x v="3625"/>
    <n v="13"/>
    <n v="75.53"/>
  </r>
  <r>
    <s v="M1027"/>
    <x v="1"/>
    <x v="1"/>
    <n v="12"/>
    <n v="289326"/>
    <n v="235540"/>
    <n v="81.41"/>
    <d v="2014-12-08T00:00:00"/>
    <x v="3"/>
    <x v="4"/>
    <x v="4"/>
    <s v="Table"/>
    <x v="1"/>
    <x v="3615"/>
    <n v="91747.5"/>
    <n v="143792.5"/>
    <x v="3626"/>
    <n v="75"/>
    <n v="62.72"/>
  </r>
  <r>
    <s v="M1028"/>
    <x v="0"/>
    <x v="0"/>
    <n v="11"/>
    <n v="496693"/>
    <n v="318655"/>
    <n v="64.16"/>
    <d v="2012-01-03T00:00:00"/>
    <x v="1"/>
    <x v="6"/>
    <x v="3"/>
    <s v="Dress"/>
    <x v="0"/>
    <x v="3616"/>
    <n v="117395.12"/>
    <n v="201259.88"/>
    <x v="3627"/>
    <n v="67"/>
    <n v="86.87"/>
  </r>
  <r>
    <s v="M1029"/>
    <x v="1"/>
    <x v="1"/>
    <n v="13"/>
    <n v="360389"/>
    <n v="424976"/>
    <n v="117.92"/>
    <d v="2012-11-14T00:00:00"/>
    <x v="1"/>
    <x v="0"/>
    <x v="2"/>
    <s v="Oil"/>
    <x v="4"/>
    <x v="3617"/>
    <n v="165047.43"/>
    <n v="259928.57"/>
    <x v="3628"/>
    <n v="57"/>
    <n v="69.94"/>
  </r>
  <r>
    <s v="M1030"/>
    <x v="0"/>
    <x v="0"/>
    <n v="5"/>
    <n v="213678"/>
    <n v="241663"/>
    <n v="113.1"/>
    <d v="2012-10-02T00:00:00"/>
    <x v="1"/>
    <x v="2"/>
    <x v="3"/>
    <s v="Wheat"/>
    <x v="4"/>
    <x v="3618"/>
    <n v="59096.81"/>
    <n v="182566.19"/>
    <x v="3629"/>
    <n v="41"/>
    <n v="76.89"/>
  </r>
  <r>
    <s v="M1031"/>
    <x v="1"/>
    <x v="1"/>
    <n v="12"/>
    <n v="120204"/>
    <n v="62333"/>
    <n v="51.86"/>
    <d v="2012-04-05T00:00:00"/>
    <x v="1"/>
    <x v="3"/>
    <x v="1"/>
    <s v="Rice"/>
    <x v="4"/>
    <x v="3619"/>
    <n v="17876.580000000002"/>
    <n v="44456.42"/>
    <x v="3630"/>
    <n v="56"/>
    <n v="80.989999999999995"/>
  </r>
  <r>
    <s v="M1032"/>
    <x v="3"/>
    <x v="3"/>
    <n v="11"/>
    <n v="262812"/>
    <n v="280615"/>
    <n v="106.77"/>
    <d v="2012-04-05T00:00:00"/>
    <x v="1"/>
    <x v="3"/>
    <x v="1"/>
    <s v="Sugar"/>
    <x v="4"/>
    <x v="3620"/>
    <n v="64845.51"/>
    <n v="215769.49"/>
    <x v="3631"/>
    <n v="23"/>
    <n v="75.27"/>
  </r>
  <r>
    <s v="M1033"/>
    <x v="2"/>
    <x v="2"/>
    <n v="6"/>
    <n v="455333"/>
    <n v="523175"/>
    <n v="114.9"/>
    <d v="2012-04-05T00:00:00"/>
    <x v="1"/>
    <x v="3"/>
    <x v="1"/>
    <s v="Cabinet"/>
    <x v="1"/>
    <x v="3621"/>
    <n v="158157.21"/>
    <n v="365017.79"/>
    <x v="3632"/>
    <n v="29"/>
    <n v="71.55"/>
  </r>
  <r>
    <s v="M1034"/>
    <x v="2"/>
    <x v="2"/>
    <n v="8"/>
    <n v="115661"/>
    <n v="79949"/>
    <n v="69.12"/>
    <d v="2012-04-05T00:00:00"/>
    <x v="1"/>
    <x v="3"/>
    <x v="1"/>
    <s v="Sugar"/>
    <x v="4"/>
    <x v="3622"/>
    <n v="29259.3"/>
    <n v="50689.7"/>
    <x v="3633"/>
    <n v="12"/>
    <n v="73.150000000000006"/>
  </r>
  <r>
    <s v="M1035"/>
    <x v="0"/>
    <x v="0"/>
    <n v="15"/>
    <n v="181193"/>
    <n v="210037"/>
    <n v="115.92"/>
    <d v="2012-04-05T00:00:00"/>
    <x v="1"/>
    <x v="3"/>
    <x v="1"/>
    <s v="Dress"/>
    <x v="0"/>
    <x v="3623"/>
    <n v="95722.77"/>
    <n v="114314.23"/>
    <x v="3634"/>
    <n v="56"/>
    <n v="66.91"/>
  </r>
  <r>
    <s v="M1036"/>
    <x v="0"/>
    <x v="0"/>
    <n v="7"/>
    <n v="292842"/>
    <n v="176089"/>
    <n v="60.13"/>
    <d v="2012-04-05T00:00:00"/>
    <x v="1"/>
    <x v="3"/>
    <x v="1"/>
    <s v="Jacket"/>
    <x v="0"/>
    <x v="3624"/>
    <n v="82591.78"/>
    <n v="93497.22"/>
    <x v="3635"/>
    <n v="91"/>
    <n v="88.67"/>
  </r>
  <r>
    <s v="M1037"/>
    <x v="0"/>
    <x v="0"/>
    <n v="8"/>
    <n v="248330"/>
    <n v="219726"/>
    <n v="88.48"/>
    <d v="2012-04-05T00:00:00"/>
    <x v="1"/>
    <x v="3"/>
    <x v="1"/>
    <s v="Table"/>
    <x v="1"/>
    <x v="3625"/>
    <n v="57767.78"/>
    <n v="161958.22"/>
    <x v="3636"/>
    <n v="89"/>
    <n v="93.72"/>
  </r>
  <r>
    <s v="M1038"/>
    <x v="3"/>
    <x v="3"/>
    <n v="9"/>
    <n v="198218"/>
    <n v="131359"/>
    <n v="66.27"/>
    <d v="2012-04-05T00:00:00"/>
    <x v="1"/>
    <x v="3"/>
    <x v="1"/>
    <s v="Wheat"/>
    <x v="4"/>
    <x v="3626"/>
    <n v="57658.559999999998"/>
    <n v="73700.44"/>
    <x v="3637"/>
    <n v="94"/>
    <n v="76.930000000000007"/>
  </r>
  <r>
    <s v="M1039"/>
    <x v="1"/>
    <x v="1"/>
    <n v="9"/>
    <n v="366849"/>
    <n v="197571"/>
    <n v="53.86"/>
    <d v="2014-06-06T00:00:00"/>
    <x v="3"/>
    <x v="1"/>
    <x v="5"/>
    <s v="Marker"/>
    <x v="3"/>
    <x v="3627"/>
    <n v="53820.66"/>
    <n v="143750.34"/>
    <x v="3638"/>
    <n v="84"/>
    <n v="63.21"/>
  </r>
  <r>
    <s v="M1040"/>
    <x v="1"/>
    <x v="1"/>
    <n v="15"/>
    <n v="476197"/>
    <n v="264739"/>
    <n v="55.59"/>
    <d v="2014-09-19T00:00:00"/>
    <x v="3"/>
    <x v="5"/>
    <x v="5"/>
    <s v="Table"/>
    <x v="1"/>
    <x v="3628"/>
    <n v="126058.83"/>
    <n v="138680.17000000001"/>
    <x v="3639"/>
    <n v="52"/>
    <n v="83.82"/>
  </r>
  <r>
    <s v="M1041"/>
    <x v="3"/>
    <x v="3"/>
    <n v="15"/>
    <n v="183191"/>
    <n v="103848"/>
    <n v="56.69"/>
    <d v="2014-09-19T00:00:00"/>
    <x v="3"/>
    <x v="5"/>
    <x v="5"/>
    <s v="Stapler"/>
    <x v="3"/>
    <x v="3629"/>
    <n v="33758.769999999997"/>
    <n v="70089.23"/>
    <x v="3640"/>
    <n v="81"/>
    <n v="73.430000000000007"/>
  </r>
  <r>
    <s v="M1042"/>
    <x v="0"/>
    <x v="0"/>
    <n v="15"/>
    <n v="422994"/>
    <n v="338673"/>
    <n v="80.069999999999993"/>
    <d v="2014-07-19T00:00:00"/>
    <x v="3"/>
    <x v="7"/>
    <x v="0"/>
    <s v="Headphones"/>
    <x v="2"/>
    <x v="3630"/>
    <n v="165674.07999999999"/>
    <n v="172998.92"/>
    <x v="3641"/>
    <n v="76"/>
    <n v="94.42"/>
  </r>
  <r>
    <s v="M1043"/>
    <x v="3"/>
    <x v="3"/>
    <n v="13"/>
    <n v="456105"/>
    <n v="240867"/>
    <n v="52.81"/>
    <d v="2014-07-19T00:00:00"/>
    <x v="3"/>
    <x v="7"/>
    <x v="0"/>
    <s v="Laptop"/>
    <x v="2"/>
    <x v="3631"/>
    <n v="93801.76"/>
    <n v="147065.24"/>
    <x v="3642"/>
    <n v="80"/>
    <n v="66.89"/>
  </r>
  <r>
    <s v="M1044"/>
    <x v="0"/>
    <x v="0"/>
    <n v="4"/>
    <n v="156637"/>
    <n v="126739"/>
    <n v="80.91"/>
    <d v="2014-07-19T00:00:00"/>
    <x v="3"/>
    <x v="7"/>
    <x v="0"/>
    <s v="Trousers"/>
    <x v="0"/>
    <x v="3632"/>
    <n v="61707.55"/>
    <n v="65031.45"/>
    <x v="3643"/>
    <n v="16"/>
    <n v="61.15"/>
  </r>
  <r>
    <s v="M1045"/>
    <x v="2"/>
    <x v="2"/>
    <n v="13"/>
    <n v="455396"/>
    <n v="352145"/>
    <n v="77.33"/>
    <d v="2014-07-19T00:00:00"/>
    <x v="3"/>
    <x v="7"/>
    <x v="0"/>
    <s v="Dress"/>
    <x v="0"/>
    <x v="3633"/>
    <n v="150401.79"/>
    <n v="201743.21"/>
    <x v="3644"/>
    <n v="33"/>
    <n v="91.84"/>
  </r>
  <r>
    <s v="M1046"/>
    <x v="2"/>
    <x v="2"/>
    <n v="11"/>
    <n v="393871"/>
    <n v="431578"/>
    <n v="109.57"/>
    <d v="2014-07-19T00:00:00"/>
    <x v="3"/>
    <x v="7"/>
    <x v="0"/>
    <s v="Notebook"/>
    <x v="3"/>
    <x v="3634"/>
    <n v="93613.11"/>
    <n v="337964.89"/>
    <x v="3645"/>
    <n v="18"/>
    <n v="79.59"/>
  </r>
  <r>
    <s v="M1047"/>
    <x v="2"/>
    <x v="2"/>
    <n v="11"/>
    <n v="255794"/>
    <n v="202169"/>
    <n v="79.040000000000006"/>
    <d v="2012-12-01T00:00:00"/>
    <x v="1"/>
    <x v="4"/>
    <x v="0"/>
    <s v="Rice"/>
    <x v="4"/>
    <x v="3635"/>
    <n v="55433.29"/>
    <n v="146735.71"/>
    <x v="3646"/>
    <n v="67"/>
    <n v="75.13"/>
  </r>
  <r>
    <s v="M1048"/>
    <x v="2"/>
    <x v="2"/>
    <n v="14"/>
    <n v="243114"/>
    <n v="156976"/>
    <n v="64.569999999999993"/>
    <d v="2012-12-01T00:00:00"/>
    <x v="1"/>
    <x v="4"/>
    <x v="0"/>
    <s v="Mobile"/>
    <x v="2"/>
    <x v="3636"/>
    <n v="64408.31"/>
    <n v="92567.69"/>
    <x v="3647"/>
    <n v="33"/>
    <n v="70.290000000000006"/>
  </r>
  <r>
    <s v="M1049"/>
    <x v="1"/>
    <x v="1"/>
    <n v="9"/>
    <n v="253145"/>
    <n v="252593"/>
    <n v="99.78"/>
    <d v="2013-06-29T00:00:00"/>
    <x v="0"/>
    <x v="1"/>
    <x v="0"/>
    <s v="Table"/>
    <x v="1"/>
    <x v="3637"/>
    <n v="71135.44"/>
    <n v="181457.56"/>
    <x v="3648"/>
    <n v="45"/>
    <n v="89.69"/>
  </r>
  <r>
    <s v="M1050"/>
    <x v="3"/>
    <x v="3"/>
    <n v="10"/>
    <n v="439866"/>
    <n v="512907"/>
    <n v="116.61"/>
    <d v="2014-08-29T00:00:00"/>
    <x v="3"/>
    <x v="9"/>
    <x v="5"/>
    <s v="Trousers"/>
    <x v="0"/>
    <x v="3638"/>
    <n v="139260.59"/>
    <n v="373646.41"/>
    <x v="3649"/>
    <n v="65"/>
    <n v="74.23"/>
  </r>
  <r>
    <s v="M1051"/>
    <x v="1"/>
    <x v="1"/>
    <n v="12"/>
    <n v="441418"/>
    <n v="392288"/>
    <n v="88.87"/>
    <d v="2014-08-29T00:00:00"/>
    <x v="3"/>
    <x v="9"/>
    <x v="5"/>
    <s v="Pen"/>
    <x v="3"/>
    <x v="3639"/>
    <n v="115752.49"/>
    <n v="276535.51"/>
    <x v="3650"/>
    <n v="66"/>
    <n v="88.87"/>
  </r>
  <r>
    <s v="M1052"/>
    <x v="3"/>
    <x v="3"/>
    <n v="7"/>
    <n v="419492"/>
    <n v="298227"/>
    <n v="71.09"/>
    <d v="2011-09-17T00:00:00"/>
    <x v="2"/>
    <x v="5"/>
    <x v="0"/>
    <s v="Cabinet"/>
    <x v="1"/>
    <x v="3640"/>
    <n v="102010.82"/>
    <n v="196216.18"/>
    <x v="3651"/>
    <n v="49"/>
    <n v="92.63"/>
  </r>
  <r>
    <s v="M1053"/>
    <x v="3"/>
    <x v="3"/>
    <n v="9"/>
    <n v="419742"/>
    <n v="323760"/>
    <n v="77.13"/>
    <d v="2011-09-17T00:00:00"/>
    <x v="2"/>
    <x v="5"/>
    <x v="0"/>
    <s v="Marker"/>
    <x v="3"/>
    <x v="3641"/>
    <n v="137663.91"/>
    <n v="186096.09"/>
    <x v="3652"/>
    <n v="52"/>
    <n v="88.28"/>
  </r>
  <r>
    <s v="M1054"/>
    <x v="1"/>
    <x v="1"/>
    <n v="7"/>
    <n v="442671"/>
    <n v="296923"/>
    <n v="67.08"/>
    <d v="2011-09-17T00:00:00"/>
    <x v="2"/>
    <x v="5"/>
    <x v="0"/>
    <s v="Jacket"/>
    <x v="0"/>
    <x v="3642"/>
    <n v="147549.63"/>
    <n v="149373.37"/>
    <x v="3653"/>
    <n v="58"/>
    <n v="87.73"/>
  </r>
  <r>
    <s v="M1055"/>
    <x v="0"/>
    <x v="0"/>
    <n v="11"/>
    <n v="396404"/>
    <n v="394826"/>
    <n v="99.6"/>
    <d v="2011-09-17T00:00:00"/>
    <x v="2"/>
    <x v="5"/>
    <x v="0"/>
    <s v="Cabinet"/>
    <x v="1"/>
    <x v="3643"/>
    <n v="151162.35"/>
    <n v="243663.65"/>
    <x v="3654"/>
    <n v="76"/>
    <n v="62.24"/>
  </r>
  <r>
    <s v="M1056"/>
    <x v="0"/>
    <x v="0"/>
    <n v="13"/>
    <n v="381948"/>
    <n v="286426"/>
    <n v="74.989999999999995"/>
    <d v="2013-03-15T00:00:00"/>
    <x v="0"/>
    <x v="10"/>
    <x v="5"/>
    <s v="Trousers"/>
    <x v="0"/>
    <x v="3644"/>
    <n v="122333.13"/>
    <n v="164092.87"/>
    <x v="3655"/>
    <n v="90"/>
    <n v="94.12"/>
  </r>
  <r>
    <s v="M1057"/>
    <x v="2"/>
    <x v="2"/>
    <n v="7"/>
    <n v="301173"/>
    <n v="297435"/>
    <n v="98.76"/>
    <d v="2013-03-15T00:00:00"/>
    <x v="0"/>
    <x v="10"/>
    <x v="5"/>
    <s v="Wheat"/>
    <x v="4"/>
    <x v="3645"/>
    <n v="132143.93"/>
    <n v="165291.07"/>
    <x v="3656"/>
    <n v="69"/>
    <n v="67.27"/>
  </r>
  <r>
    <s v="M1058"/>
    <x v="1"/>
    <x v="1"/>
    <n v="14"/>
    <n v="392551"/>
    <n v="337749"/>
    <n v="86.04"/>
    <d v="2013-03-15T00:00:00"/>
    <x v="0"/>
    <x v="10"/>
    <x v="5"/>
    <s v="Headphones"/>
    <x v="2"/>
    <x v="3646"/>
    <n v="100430.69"/>
    <n v="237318.31"/>
    <x v="3657"/>
    <n v="75"/>
    <n v="74.48"/>
  </r>
  <r>
    <s v="M1059"/>
    <x v="3"/>
    <x v="3"/>
    <n v="14"/>
    <n v="373063"/>
    <n v="439149"/>
    <n v="117.71"/>
    <d v="2013-08-27T00:00:00"/>
    <x v="0"/>
    <x v="9"/>
    <x v="3"/>
    <s v="Cabinet"/>
    <x v="1"/>
    <x v="3647"/>
    <n v="153512.03"/>
    <n v="285636.96999999997"/>
    <x v="3658"/>
    <n v="43"/>
    <n v="87.55"/>
  </r>
  <r>
    <s v="M1060"/>
    <x v="3"/>
    <x v="3"/>
    <n v="12"/>
    <n v="301872"/>
    <n v="330894"/>
    <n v="109.61"/>
    <d v="2013-08-27T00:00:00"/>
    <x v="0"/>
    <x v="9"/>
    <x v="3"/>
    <s v="Cabinet"/>
    <x v="1"/>
    <x v="3648"/>
    <n v="99672.65"/>
    <n v="231221.35"/>
    <x v="3659"/>
    <n v="95"/>
    <n v="92.06"/>
  </r>
  <r>
    <s v="M1061"/>
    <x v="3"/>
    <x v="3"/>
    <n v="15"/>
    <n v="341368"/>
    <n v="302389"/>
    <n v="88.58"/>
    <d v="2014-09-03T00:00:00"/>
    <x v="3"/>
    <x v="5"/>
    <x v="2"/>
    <s v="Rice"/>
    <x v="4"/>
    <x v="3649"/>
    <n v="146285.66"/>
    <n v="156103.34"/>
    <x v="3660"/>
    <n v="18"/>
    <n v="89.74"/>
  </r>
  <r>
    <s v="M1062"/>
    <x v="2"/>
    <x v="2"/>
    <n v="9"/>
    <n v="434077"/>
    <n v="468160"/>
    <n v="107.85"/>
    <d v="2014-09-03T00:00:00"/>
    <x v="3"/>
    <x v="5"/>
    <x v="2"/>
    <s v="Oil"/>
    <x v="4"/>
    <x v="3650"/>
    <n v="144313"/>
    <n v="323847"/>
    <x v="3661"/>
    <n v="43"/>
    <n v="67.52"/>
  </r>
  <r>
    <s v="M1063"/>
    <x v="1"/>
    <x v="1"/>
    <n v="6"/>
    <n v="186826"/>
    <n v="154609"/>
    <n v="82.76"/>
    <d v="2014-09-03T00:00:00"/>
    <x v="3"/>
    <x v="5"/>
    <x v="2"/>
    <s v="Tablet"/>
    <x v="2"/>
    <x v="3651"/>
    <n v="58237.18"/>
    <n v="96371.82"/>
    <x v="3662"/>
    <n v="65"/>
    <n v="72.430000000000007"/>
  </r>
  <r>
    <s v="M1064"/>
    <x v="3"/>
    <x v="3"/>
    <n v="15"/>
    <n v="232747"/>
    <n v="162922"/>
    <n v="70"/>
    <d v="2012-06-16T00:00:00"/>
    <x v="1"/>
    <x v="1"/>
    <x v="0"/>
    <s v="Laptop"/>
    <x v="2"/>
    <x v="3652"/>
    <n v="67196.89"/>
    <n v="95725.11"/>
    <x v="3663"/>
    <n v="97"/>
    <n v="77.849999999999994"/>
  </r>
  <r>
    <s v="M1065"/>
    <x v="1"/>
    <x v="1"/>
    <n v="7"/>
    <n v="339029"/>
    <n v="357041"/>
    <n v="105.31"/>
    <d v="2012-06-16T00:00:00"/>
    <x v="1"/>
    <x v="1"/>
    <x v="0"/>
    <s v="Tablet"/>
    <x v="2"/>
    <x v="3653"/>
    <n v="163815.26"/>
    <n v="193225.74"/>
    <x v="3664"/>
    <n v="20"/>
    <n v="82.11"/>
  </r>
  <r>
    <s v="M1066"/>
    <x v="0"/>
    <x v="0"/>
    <n v="12"/>
    <n v="376656"/>
    <n v="370571"/>
    <n v="98.38"/>
    <d v="2012-06-16T00:00:00"/>
    <x v="1"/>
    <x v="1"/>
    <x v="0"/>
    <s v="Tablet"/>
    <x v="2"/>
    <x v="3654"/>
    <n v="139833.35"/>
    <n v="230737.65"/>
    <x v="3665"/>
    <n v="40"/>
    <n v="67.83"/>
  </r>
  <r>
    <s v="M1067"/>
    <x v="3"/>
    <x v="3"/>
    <n v="3"/>
    <n v="384910"/>
    <n v="238377"/>
    <n v="61.93"/>
    <d v="2013-12-11T00:00:00"/>
    <x v="0"/>
    <x v="4"/>
    <x v="2"/>
    <s v="Table"/>
    <x v="1"/>
    <x v="3655"/>
    <n v="53937.01"/>
    <n v="184439.99"/>
    <x v="3666"/>
    <n v="100"/>
    <n v="79.69"/>
  </r>
  <r>
    <s v="M1068"/>
    <x v="1"/>
    <x v="1"/>
    <n v="9"/>
    <n v="315354"/>
    <n v="343856"/>
    <n v="109.04"/>
    <d v="2014-05-19T00:00:00"/>
    <x v="3"/>
    <x v="8"/>
    <x v="4"/>
    <s v="Trousers"/>
    <x v="0"/>
    <x v="3656"/>
    <n v="83810.59"/>
    <n v="260045.41"/>
    <x v="3667"/>
    <n v="98"/>
    <n v="85.08"/>
  </r>
  <r>
    <s v="M1069"/>
    <x v="3"/>
    <x v="3"/>
    <n v="5"/>
    <n v="208636"/>
    <n v="157914"/>
    <n v="75.69"/>
    <d v="2014-05-19T00:00:00"/>
    <x v="3"/>
    <x v="8"/>
    <x v="4"/>
    <s v="Pen"/>
    <x v="3"/>
    <x v="3657"/>
    <n v="78882.91"/>
    <n v="79031.09"/>
    <x v="3668"/>
    <n v="74"/>
    <n v="81.55"/>
  </r>
  <r>
    <s v="M1070"/>
    <x v="0"/>
    <x v="0"/>
    <n v="14"/>
    <n v="357459"/>
    <n v="190058"/>
    <n v="53.17"/>
    <d v="2014-05-28T00:00:00"/>
    <x v="3"/>
    <x v="8"/>
    <x v="2"/>
    <s v="Tablet"/>
    <x v="2"/>
    <x v="3658"/>
    <n v="86413.6"/>
    <n v="103644.4"/>
    <x v="3669"/>
    <n v="77"/>
    <n v="69.349999999999994"/>
  </r>
  <r>
    <s v="M1071"/>
    <x v="1"/>
    <x v="1"/>
    <n v="13"/>
    <n v="254912"/>
    <n v="279598"/>
    <n v="109.68"/>
    <d v="2013-06-24T00:00:00"/>
    <x v="0"/>
    <x v="1"/>
    <x v="4"/>
    <s v="Oil"/>
    <x v="4"/>
    <x v="3659"/>
    <n v="87950.24"/>
    <n v="191647.76"/>
    <x v="3670"/>
    <n v="26"/>
    <n v="76.56"/>
  </r>
  <r>
    <s v="M1072"/>
    <x v="2"/>
    <x v="2"/>
    <n v="8"/>
    <n v="423182"/>
    <n v="436623"/>
    <n v="103.18"/>
    <d v="2013-05-17T00:00:00"/>
    <x v="0"/>
    <x v="8"/>
    <x v="5"/>
    <s v="Laptop"/>
    <x v="2"/>
    <x v="3660"/>
    <n v="113289.71"/>
    <n v="323333.28999999998"/>
    <x v="3671"/>
    <n v="74"/>
    <n v="88.76"/>
  </r>
  <r>
    <s v="M1073"/>
    <x v="0"/>
    <x v="0"/>
    <n v="7"/>
    <n v="103271"/>
    <n v="115071"/>
    <n v="111.43"/>
    <d v="2014-11-19T00:00:00"/>
    <x v="3"/>
    <x v="0"/>
    <x v="2"/>
    <s v="Oil"/>
    <x v="4"/>
    <x v="3661"/>
    <n v="53272.03"/>
    <n v="61798.97"/>
    <x v="3672"/>
    <n v="19"/>
    <n v="60.38"/>
  </r>
  <r>
    <s v="M1074"/>
    <x v="2"/>
    <x v="2"/>
    <n v="5"/>
    <n v="157008"/>
    <n v="131123"/>
    <n v="83.51"/>
    <d v="2014-11-19T00:00:00"/>
    <x v="3"/>
    <x v="0"/>
    <x v="2"/>
    <s v="Stapler"/>
    <x v="3"/>
    <x v="3662"/>
    <n v="54252.11"/>
    <n v="76870.89"/>
    <x v="3673"/>
    <n v="35"/>
    <n v="88.81"/>
  </r>
  <r>
    <s v="M1075"/>
    <x v="0"/>
    <x v="0"/>
    <n v="7"/>
    <n v="334362"/>
    <n v="229887"/>
    <n v="68.75"/>
    <d v="2013-11-19T00:00:00"/>
    <x v="0"/>
    <x v="0"/>
    <x v="3"/>
    <s v="Shirt"/>
    <x v="0"/>
    <x v="3663"/>
    <n v="95397.23"/>
    <n v="134489.76999999999"/>
    <x v="3674"/>
    <n v="26"/>
    <n v="75.52"/>
  </r>
  <r>
    <s v="M1076"/>
    <x v="2"/>
    <x v="2"/>
    <n v="15"/>
    <n v="145607"/>
    <n v="96345"/>
    <n v="66.17"/>
    <d v="2013-11-19T00:00:00"/>
    <x v="0"/>
    <x v="0"/>
    <x v="3"/>
    <s v="Sugar"/>
    <x v="4"/>
    <x v="3664"/>
    <n v="36286.410000000003"/>
    <n v="60058.59"/>
    <x v="3675"/>
    <n v="15"/>
    <n v="66.14"/>
  </r>
  <r>
    <s v="M1077"/>
    <x v="2"/>
    <x v="2"/>
    <n v="9"/>
    <n v="145323"/>
    <n v="126901"/>
    <n v="87.32"/>
    <d v="2013-11-19T00:00:00"/>
    <x v="0"/>
    <x v="0"/>
    <x v="3"/>
    <s v="Sofa"/>
    <x v="1"/>
    <x v="3665"/>
    <n v="44027.32"/>
    <n v="82873.679999999993"/>
    <x v="3676"/>
    <n v="28"/>
    <n v="68.77"/>
  </r>
  <r>
    <s v="M1078"/>
    <x v="3"/>
    <x v="3"/>
    <n v="8"/>
    <n v="277404"/>
    <n v="177968"/>
    <n v="64.150000000000006"/>
    <d v="2013-11-19T00:00:00"/>
    <x v="0"/>
    <x v="0"/>
    <x v="3"/>
    <s v="Sugar"/>
    <x v="4"/>
    <x v="3666"/>
    <n v="38787.599999999999"/>
    <n v="139180.4"/>
    <x v="3677"/>
    <n v="96"/>
    <n v="68.47"/>
  </r>
  <r>
    <s v="M1079"/>
    <x v="1"/>
    <x v="1"/>
    <n v="14"/>
    <n v="130116"/>
    <n v="83928"/>
    <n v="64.5"/>
    <d v="2011-11-28T00:00:00"/>
    <x v="2"/>
    <x v="0"/>
    <x v="4"/>
    <s v="Oil"/>
    <x v="4"/>
    <x v="3667"/>
    <n v="39125.519999999997"/>
    <n v="44802.48"/>
    <x v="3678"/>
    <n v="55"/>
    <n v="91.62"/>
  </r>
  <r>
    <s v="M1080"/>
    <x v="1"/>
    <x v="1"/>
    <n v="11"/>
    <n v="355552"/>
    <n v="188699"/>
    <n v="53.07"/>
    <d v="2013-03-02T00:00:00"/>
    <x v="0"/>
    <x v="10"/>
    <x v="0"/>
    <s v="Rice"/>
    <x v="4"/>
    <x v="3668"/>
    <n v="76279.3"/>
    <n v="112419.7"/>
    <x v="3679"/>
    <n v="19"/>
    <n v="94"/>
  </r>
  <r>
    <s v="M1081"/>
    <x v="0"/>
    <x v="0"/>
    <n v="14"/>
    <n v="373966"/>
    <n v="210919"/>
    <n v="56.4"/>
    <d v="2014-01-16T00:00:00"/>
    <x v="3"/>
    <x v="6"/>
    <x v="1"/>
    <s v="Sugar"/>
    <x v="4"/>
    <x v="3669"/>
    <n v="50441.25"/>
    <n v="160477.75"/>
    <x v="3680"/>
    <n v="33"/>
    <n v="94.01"/>
  </r>
  <r>
    <s v="M1082"/>
    <x v="3"/>
    <x v="3"/>
    <n v="15"/>
    <n v="198368"/>
    <n v="159381"/>
    <n v="80.349999999999994"/>
    <d v="2011-04-04T00:00:00"/>
    <x v="2"/>
    <x v="3"/>
    <x v="4"/>
    <s v="Shirt"/>
    <x v="0"/>
    <x v="3670"/>
    <n v="49584.52"/>
    <n v="109796.48"/>
    <x v="3681"/>
    <n v="77"/>
    <n v="69.87"/>
  </r>
  <r>
    <s v="M1083"/>
    <x v="3"/>
    <x v="3"/>
    <n v="4"/>
    <n v="319468"/>
    <n v="246463"/>
    <n v="77.150000000000006"/>
    <d v="2011-04-04T00:00:00"/>
    <x v="2"/>
    <x v="3"/>
    <x v="4"/>
    <s v="Rice"/>
    <x v="4"/>
    <x v="3671"/>
    <n v="56953.82"/>
    <n v="189509.18"/>
    <x v="3682"/>
    <n v="34"/>
    <n v="65.08"/>
  </r>
  <r>
    <s v="M1084"/>
    <x v="0"/>
    <x v="0"/>
    <n v="14"/>
    <n v="376830"/>
    <n v="307534"/>
    <n v="81.61"/>
    <d v="2013-06-27T00:00:00"/>
    <x v="0"/>
    <x v="1"/>
    <x v="1"/>
    <s v="Mobile"/>
    <x v="2"/>
    <x v="3672"/>
    <n v="128726.69"/>
    <n v="178807.31"/>
    <x v="3683"/>
    <n v="43"/>
    <n v="74.430000000000007"/>
  </r>
  <r>
    <s v="M1085"/>
    <x v="3"/>
    <x v="3"/>
    <n v="13"/>
    <n v="458670"/>
    <n v="402831"/>
    <n v="87.83"/>
    <d v="2013-05-30T00:00:00"/>
    <x v="0"/>
    <x v="8"/>
    <x v="1"/>
    <s v="Laptop"/>
    <x v="2"/>
    <x v="3673"/>
    <n v="184172.18"/>
    <n v="218658.82"/>
    <x v="3684"/>
    <n v="18"/>
    <n v="89.97"/>
  </r>
  <r>
    <s v="M1086"/>
    <x v="0"/>
    <x v="0"/>
    <n v="8"/>
    <n v="472294"/>
    <n v="395940"/>
    <n v="83.83"/>
    <d v="2013-05-30T00:00:00"/>
    <x v="0"/>
    <x v="8"/>
    <x v="1"/>
    <s v="Pen"/>
    <x v="3"/>
    <x v="3674"/>
    <n v="105431.95"/>
    <n v="290508.05"/>
    <x v="3685"/>
    <n v="87"/>
    <n v="67.75"/>
  </r>
  <r>
    <s v="M1087"/>
    <x v="3"/>
    <x v="3"/>
    <n v="9"/>
    <n v="291378"/>
    <n v="335325"/>
    <n v="115.08"/>
    <d v="2013-05-30T00:00:00"/>
    <x v="0"/>
    <x v="8"/>
    <x v="1"/>
    <s v="Trousers"/>
    <x v="0"/>
    <x v="3675"/>
    <n v="69024.52"/>
    <n v="266300.48"/>
    <x v="3686"/>
    <n v="40"/>
    <n v="60.23"/>
  </r>
  <r>
    <s v="M1088"/>
    <x v="1"/>
    <x v="1"/>
    <n v="14"/>
    <n v="293097"/>
    <n v="330023"/>
    <n v="112.6"/>
    <d v="2012-10-19T00:00:00"/>
    <x v="1"/>
    <x v="2"/>
    <x v="5"/>
    <s v="Table"/>
    <x v="1"/>
    <x v="3676"/>
    <n v="118927.53"/>
    <n v="211095.47"/>
    <x v="3687"/>
    <n v="10"/>
    <n v="80.22"/>
  </r>
  <r>
    <s v="M1089"/>
    <x v="3"/>
    <x v="3"/>
    <n v="4"/>
    <n v="312661"/>
    <n v="358461"/>
    <n v="114.65"/>
    <d v="2012-10-19T00:00:00"/>
    <x v="1"/>
    <x v="2"/>
    <x v="5"/>
    <s v="Table"/>
    <x v="1"/>
    <x v="3677"/>
    <n v="130748.23"/>
    <n v="227712.77"/>
    <x v="3688"/>
    <n v="91"/>
    <n v="82.64"/>
  </r>
  <r>
    <s v="M1090"/>
    <x v="0"/>
    <x v="0"/>
    <n v="15"/>
    <n v="342442"/>
    <n v="174032"/>
    <n v="50.82"/>
    <d v="2014-02-20T00:00:00"/>
    <x v="3"/>
    <x v="11"/>
    <x v="1"/>
    <s v="Cabinet"/>
    <x v="1"/>
    <x v="3678"/>
    <n v="83805.75"/>
    <n v="90226.25"/>
    <x v="3689"/>
    <n v="53"/>
    <n v="84.63"/>
  </r>
  <r>
    <s v="M1091"/>
    <x v="2"/>
    <x v="2"/>
    <n v="11"/>
    <n v="456495"/>
    <n v="345674"/>
    <n v="75.72"/>
    <d v="2014-02-20T00:00:00"/>
    <x v="3"/>
    <x v="11"/>
    <x v="1"/>
    <s v="Dress"/>
    <x v="0"/>
    <x v="3679"/>
    <n v="163240.95999999999"/>
    <n v="182433.04"/>
    <x v="3690"/>
    <n v="79"/>
    <n v="73.09"/>
  </r>
  <r>
    <s v="M1092"/>
    <x v="0"/>
    <x v="0"/>
    <n v="10"/>
    <n v="298490"/>
    <n v="307876"/>
    <n v="103.14"/>
    <d v="2013-09-23T00:00:00"/>
    <x v="0"/>
    <x v="5"/>
    <x v="4"/>
    <s v="Oil"/>
    <x v="4"/>
    <x v="3680"/>
    <n v="150538.10999999999"/>
    <n v="157337.89000000001"/>
    <x v="3691"/>
    <n v="73"/>
    <n v="93.31"/>
  </r>
  <r>
    <s v="M1093"/>
    <x v="2"/>
    <x v="2"/>
    <n v="14"/>
    <n v="395071"/>
    <n v="322829"/>
    <n v="81.709999999999994"/>
    <d v="2011-11-12T00:00:00"/>
    <x v="2"/>
    <x v="0"/>
    <x v="0"/>
    <s v="Laptop"/>
    <x v="2"/>
    <x v="3681"/>
    <n v="66402.850000000006"/>
    <n v="256426.15"/>
    <x v="3692"/>
    <n v="56"/>
    <n v="91.24"/>
  </r>
  <r>
    <s v="M1094"/>
    <x v="0"/>
    <x v="0"/>
    <n v="15"/>
    <n v="298403"/>
    <n v="308211"/>
    <n v="103.29"/>
    <d v="2013-04-02T00:00:00"/>
    <x v="0"/>
    <x v="3"/>
    <x v="3"/>
    <s v="Notebook"/>
    <x v="3"/>
    <x v="3682"/>
    <n v="131234.82"/>
    <n v="176976.18"/>
    <x v="3693"/>
    <n v="72"/>
    <n v="80.61"/>
  </r>
  <r>
    <s v="M1095"/>
    <x v="1"/>
    <x v="1"/>
    <n v="7"/>
    <n v="437422"/>
    <n v="480628"/>
    <n v="109.88"/>
    <d v="2013-05-21T00:00:00"/>
    <x v="0"/>
    <x v="8"/>
    <x v="3"/>
    <s v="Tablet"/>
    <x v="2"/>
    <x v="3683"/>
    <n v="136111.54"/>
    <n v="344516.46"/>
    <x v="3694"/>
    <n v="54"/>
    <n v="84.65"/>
  </r>
  <r>
    <s v="M1096"/>
    <x v="3"/>
    <x v="3"/>
    <n v="8"/>
    <n v="178245"/>
    <n v="186121"/>
    <n v="104.42"/>
    <d v="2012-06-01T00:00:00"/>
    <x v="1"/>
    <x v="1"/>
    <x v="5"/>
    <s v="Table"/>
    <x v="1"/>
    <x v="3684"/>
    <n v="41054.81"/>
    <n v="145066.19"/>
    <x v="3695"/>
    <n v="12"/>
    <n v="83.24"/>
  </r>
  <r>
    <s v="M1097"/>
    <x v="1"/>
    <x v="1"/>
    <n v="8"/>
    <n v="103516"/>
    <n v="85962"/>
    <n v="83.04"/>
    <d v="2012-06-01T00:00:00"/>
    <x v="1"/>
    <x v="1"/>
    <x v="5"/>
    <s v="Wheat"/>
    <x v="4"/>
    <x v="3685"/>
    <n v="20561.72"/>
    <n v="65400.28"/>
    <x v="3696"/>
    <n v="92"/>
    <n v="71.209999999999994"/>
  </r>
  <r>
    <s v="M1098"/>
    <x v="2"/>
    <x v="2"/>
    <n v="13"/>
    <n v="478136"/>
    <n v="334639"/>
    <n v="69.989999999999995"/>
    <d v="2011-11-22T00:00:00"/>
    <x v="2"/>
    <x v="0"/>
    <x v="3"/>
    <s v="Rice"/>
    <x v="4"/>
    <x v="3686"/>
    <n v="108995.26"/>
    <n v="225643.74"/>
    <x v="3697"/>
    <n v="62"/>
    <n v="60.91"/>
  </r>
  <r>
    <s v="M1099"/>
    <x v="2"/>
    <x v="2"/>
    <n v="13"/>
    <n v="444796"/>
    <n v="423213"/>
    <n v="95.15"/>
    <d v="2012-02-22T00:00:00"/>
    <x v="1"/>
    <x v="11"/>
    <x v="2"/>
    <s v="Laptop"/>
    <x v="2"/>
    <x v="3687"/>
    <n v="140365.4"/>
    <n v="282847.59999999998"/>
    <x v="3698"/>
    <n v="12"/>
    <n v="85.88"/>
  </r>
  <r>
    <s v="M1100"/>
    <x v="0"/>
    <x v="0"/>
    <n v="12"/>
    <n v="215490"/>
    <n v="222041"/>
    <n v="103.04"/>
    <d v="2013-03-30T00:00:00"/>
    <x v="0"/>
    <x v="10"/>
    <x v="0"/>
    <s v="Laptop"/>
    <x v="2"/>
    <x v="3688"/>
    <n v="71748.070000000007"/>
    <n v="150292.93"/>
    <x v="3699"/>
    <n v="10"/>
    <n v="88.51"/>
  </r>
  <r>
    <s v="M1101"/>
    <x v="0"/>
    <x v="0"/>
    <n v="13"/>
    <n v="345027"/>
    <n v="185347"/>
    <n v="53.72"/>
    <d v="2013-03-30T00:00:00"/>
    <x v="0"/>
    <x v="10"/>
    <x v="0"/>
    <s v="Mobile"/>
    <x v="2"/>
    <x v="3689"/>
    <n v="37366.120000000003"/>
    <n v="147980.88"/>
    <x v="3700"/>
    <n v="61"/>
    <n v="83.34"/>
  </r>
  <r>
    <s v="M1102"/>
    <x v="0"/>
    <x v="0"/>
    <n v="8"/>
    <n v="450395"/>
    <n v="499862"/>
    <n v="110.98"/>
    <d v="2013-03-30T00:00:00"/>
    <x v="0"/>
    <x v="10"/>
    <x v="0"/>
    <s v="Sugar"/>
    <x v="4"/>
    <x v="3690"/>
    <n v="126472.99"/>
    <n v="373389.01"/>
    <x v="3701"/>
    <n v="16"/>
    <n v="62.96"/>
  </r>
  <r>
    <s v="M1103"/>
    <x v="1"/>
    <x v="1"/>
    <n v="5"/>
    <n v="465775"/>
    <n v="435103"/>
    <n v="93.41"/>
    <d v="2013-03-30T00:00:00"/>
    <x v="0"/>
    <x v="10"/>
    <x v="0"/>
    <s v="Notebook"/>
    <x v="3"/>
    <x v="3691"/>
    <n v="102561.44"/>
    <n v="332541.56"/>
    <x v="3702"/>
    <n v="82"/>
    <n v="71.75"/>
  </r>
  <r>
    <s v="M1104"/>
    <x v="1"/>
    <x v="1"/>
    <n v="7"/>
    <n v="327548"/>
    <n v="171158"/>
    <n v="52.25"/>
    <d v="2013-10-23T00:00:00"/>
    <x v="0"/>
    <x v="2"/>
    <x v="2"/>
    <s v="Sugar"/>
    <x v="4"/>
    <x v="3692"/>
    <n v="75192.429999999993"/>
    <n v="95965.57"/>
    <x v="3703"/>
    <n v="86"/>
    <n v="72.67"/>
  </r>
  <r>
    <s v="M1105"/>
    <x v="0"/>
    <x v="0"/>
    <n v="12"/>
    <n v="187681"/>
    <n v="132977"/>
    <n v="70.849999999999994"/>
    <d v="2014-10-03T00:00:00"/>
    <x v="3"/>
    <x v="2"/>
    <x v="5"/>
    <s v="Tablet"/>
    <x v="2"/>
    <x v="3693"/>
    <n v="31968.17"/>
    <n v="101008.83"/>
    <x v="3704"/>
    <n v="25"/>
    <n v="93.98"/>
  </r>
  <r>
    <s v="M1106"/>
    <x v="3"/>
    <x v="3"/>
    <n v="9"/>
    <n v="225912"/>
    <n v="262098"/>
    <n v="116.02"/>
    <d v="2014-10-03T00:00:00"/>
    <x v="3"/>
    <x v="2"/>
    <x v="5"/>
    <s v="Oil"/>
    <x v="4"/>
    <x v="3694"/>
    <n v="73601.81"/>
    <n v="188496.19"/>
    <x v="3705"/>
    <n v="88"/>
    <n v="66.11"/>
  </r>
  <r>
    <s v="M1107"/>
    <x v="0"/>
    <x v="0"/>
    <n v="3"/>
    <n v="360041"/>
    <n v="273585"/>
    <n v="75.989999999999995"/>
    <d v="2011-12-23T00:00:00"/>
    <x v="2"/>
    <x v="4"/>
    <x v="5"/>
    <s v="Headphones"/>
    <x v="2"/>
    <x v="3695"/>
    <n v="98465.24"/>
    <n v="175119.76"/>
    <x v="3706"/>
    <n v="77"/>
    <n v="74.56"/>
  </r>
  <r>
    <s v="M1108"/>
    <x v="1"/>
    <x v="1"/>
    <n v="6"/>
    <n v="290372"/>
    <n v="287095"/>
    <n v="98.87"/>
    <d v="2011-12-23T00:00:00"/>
    <x v="2"/>
    <x v="4"/>
    <x v="5"/>
    <s v="Mobile"/>
    <x v="2"/>
    <x v="3696"/>
    <n v="80602.820000000007"/>
    <n v="206492.18"/>
    <x v="3707"/>
    <n v="73"/>
    <n v="69.17"/>
  </r>
  <r>
    <s v="M1109"/>
    <x v="1"/>
    <x v="1"/>
    <n v="7"/>
    <n v="361685"/>
    <n v="299102"/>
    <n v="82.7"/>
    <d v="2014-12-16T00:00:00"/>
    <x v="3"/>
    <x v="4"/>
    <x v="3"/>
    <s v="Notebook"/>
    <x v="3"/>
    <x v="3697"/>
    <n v="116008.27"/>
    <n v="183093.73"/>
    <x v="3708"/>
    <n v="89"/>
    <n v="83.33"/>
  </r>
  <r>
    <s v="M1110"/>
    <x v="3"/>
    <x v="3"/>
    <n v="13"/>
    <n v="388393"/>
    <n v="355097"/>
    <n v="91.43"/>
    <d v="2013-07-08T00:00:00"/>
    <x v="0"/>
    <x v="7"/>
    <x v="4"/>
    <s v="Trousers"/>
    <x v="0"/>
    <x v="3698"/>
    <n v="137829.79999999999"/>
    <n v="217267.20000000001"/>
    <x v="3709"/>
    <n v="85"/>
    <n v="76.44"/>
  </r>
  <r>
    <s v="M1111"/>
    <x v="0"/>
    <x v="0"/>
    <n v="5"/>
    <n v="283850"/>
    <n v="179829"/>
    <n v="63.35"/>
    <d v="2013-07-08T00:00:00"/>
    <x v="0"/>
    <x v="7"/>
    <x v="4"/>
    <s v="Laptop"/>
    <x v="2"/>
    <x v="3699"/>
    <n v="56917.64"/>
    <n v="122911.36"/>
    <x v="3710"/>
    <n v="58"/>
    <n v="91.22"/>
  </r>
  <r>
    <s v="M1112"/>
    <x v="1"/>
    <x v="1"/>
    <n v="13"/>
    <n v="403001"/>
    <n v="266033"/>
    <n v="66.010000000000005"/>
    <d v="2013-07-08T00:00:00"/>
    <x v="0"/>
    <x v="7"/>
    <x v="4"/>
    <s v="Dress"/>
    <x v="0"/>
    <x v="3700"/>
    <n v="68381.98"/>
    <n v="197651.02"/>
    <x v="3711"/>
    <n v="21"/>
    <n v="79.900000000000006"/>
  </r>
  <r>
    <s v="M1113"/>
    <x v="2"/>
    <x v="2"/>
    <n v="6"/>
    <n v="293756"/>
    <n v="209523"/>
    <n v="71.33"/>
    <d v="2013-04-18T00:00:00"/>
    <x v="0"/>
    <x v="3"/>
    <x v="1"/>
    <s v="Mobile"/>
    <x v="2"/>
    <x v="3701"/>
    <n v="65343.08"/>
    <n v="144179.92000000001"/>
    <x v="3712"/>
    <n v="81"/>
    <n v="76.739999999999995"/>
  </r>
  <r>
    <s v="M1114"/>
    <x v="2"/>
    <x v="2"/>
    <n v="3"/>
    <n v="268263"/>
    <n v="302268"/>
    <n v="112.68"/>
    <d v="2014-04-09T00:00:00"/>
    <x v="3"/>
    <x v="3"/>
    <x v="2"/>
    <s v="Wheat"/>
    <x v="4"/>
    <x v="3702"/>
    <n v="104379.22"/>
    <n v="197888.78"/>
    <x v="3713"/>
    <n v="71"/>
    <n v="73.09"/>
  </r>
  <r>
    <s v="M1115"/>
    <x v="2"/>
    <x v="2"/>
    <n v="8"/>
    <n v="273792"/>
    <n v="183540"/>
    <n v="67.040000000000006"/>
    <d v="2014-04-09T00:00:00"/>
    <x v="3"/>
    <x v="3"/>
    <x v="2"/>
    <s v="Wheat"/>
    <x v="4"/>
    <x v="3703"/>
    <n v="88837.22"/>
    <n v="94702.78"/>
    <x v="3714"/>
    <n v="45"/>
    <n v="87.14"/>
  </r>
  <r>
    <s v="M1116"/>
    <x v="1"/>
    <x v="1"/>
    <n v="7"/>
    <n v="351686"/>
    <n v="308010"/>
    <n v="87.58"/>
    <d v="2013-04-18T00:00:00"/>
    <x v="0"/>
    <x v="3"/>
    <x v="1"/>
    <s v="Laptop"/>
    <x v="2"/>
    <x v="3704"/>
    <n v="136790.64000000001"/>
    <n v="171219.36"/>
    <x v="3715"/>
    <n v="85"/>
    <n v="89.91"/>
  </r>
  <r>
    <s v="M1117"/>
    <x v="2"/>
    <x v="2"/>
    <n v="7"/>
    <n v="491123"/>
    <n v="438703"/>
    <n v="89.33"/>
    <d v="2011-11-25T00:00:00"/>
    <x v="2"/>
    <x v="0"/>
    <x v="5"/>
    <s v="Headphones"/>
    <x v="2"/>
    <x v="3705"/>
    <n v="188981.2"/>
    <n v="249721.8"/>
    <x v="3716"/>
    <n v="26"/>
    <n v="64.81"/>
  </r>
  <r>
    <s v="M1118"/>
    <x v="2"/>
    <x v="2"/>
    <n v="4"/>
    <n v="330946"/>
    <n v="334500"/>
    <n v="101.07"/>
    <d v="2011-11-03T00:00:00"/>
    <x v="2"/>
    <x v="0"/>
    <x v="1"/>
    <s v="Sugar"/>
    <x v="4"/>
    <x v="3706"/>
    <n v="133567.81"/>
    <n v="200932.19"/>
    <x v="3717"/>
    <n v="41"/>
    <n v="79.87"/>
  </r>
  <r>
    <s v="M1119"/>
    <x v="3"/>
    <x v="3"/>
    <n v="13"/>
    <n v="478127"/>
    <n v="469423"/>
    <n v="98.18"/>
    <d v="2012-05-01T00:00:00"/>
    <x v="1"/>
    <x v="8"/>
    <x v="3"/>
    <s v="Chair"/>
    <x v="1"/>
    <x v="3707"/>
    <n v="190172.77"/>
    <n v="279250.23"/>
    <x v="3718"/>
    <n v="98"/>
    <n v="83.11"/>
  </r>
  <r>
    <s v="M1120"/>
    <x v="1"/>
    <x v="1"/>
    <n v="15"/>
    <n v="394935"/>
    <n v="238821"/>
    <n v="60.47"/>
    <d v="2012-05-01T00:00:00"/>
    <x v="1"/>
    <x v="8"/>
    <x v="3"/>
    <s v="Oil"/>
    <x v="4"/>
    <x v="3708"/>
    <n v="104806.12"/>
    <n v="134014.88"/>
    <x v="3719"/>
    <n v="95"/>
    <n v="70.540000000000006"/>
  </r>
  <r>
    <s v="M1121"/>
    <x v="3"/>
    <x v="3"/>
    <n v="13"/>
    <n v="267386"/>
    <n v="187798"/>
    <n v="70.23"/>
    <d v="2012-05-01T00:00:00"/>
    <x v="1"/>
    <x v="8"/>
    <x v="3"/>
    <s v="Table"/>
    <x v="1"/>
    <x v="3709"/>
    <n v="65565.67"/>
    <n v="122232.33"/>
    <x v="3720"/>
    <n v="18"/>
    <n v="84.15"/>
  </r>
  <r>
    <s v="M1122"/>
    <x v="1"/>
    <x v="1"/>
    <n v="8"/>
    <n v="116597"/>
    <n v="135317"/>
    <n v="116.06"/>
    <d v="2012-03-08T00:00:00"/>
    <x v="1"/>
    <x v="10"/>
    <x v="1"/>
    <s v="Dress"/>
    <x v="0"/>
    <x v="3710"/>
    <n v="61247.68"/>
    <n v="74069.320000000007"/>
    <x v="3721"/>
    <n v="75"/>
    <n v="61.21"/>
  </r>
  <r>
    <s v="M1123"/>
    <x v="2"/>
    <x v="2"/>
    <n v="9"/>
    <n v="410129"/>
    <n v="400707"/>
    <n v="97.7"/>
    <d v="2012-03-08T00:00:00"/>
    <x v="1"/>
    <x v="10"/>
    <x v="1"/>
    <s v="Oil"/>
    <x v="4"/>
    <x v="3711"/>
    <n v="81125.78"/>
    <n v="319581.21999999997"/>
    <x v="3722"/>
    <n v="88"/>
    <n v="68.98"/>
  </r>
  <r>
    <s v="M1124"/>
    <x v="2"/>
    <x v="2"/>
    <n v="12"/>
    <n v="152648"/>
    <n v="129662"/>
    <n v="84.94"/>
    <d v="2012-03-08T00:00:00"/>
    <x v="1"/>
    <x v="10"/>
    <x v="1"/>
    <s v="Stapler"/>
    <x v="3"/>
    <x v="3712"/>
    <n v="30214.66"/>
    <n v="99447.34"/>
    <x v="3723"/>
    <n v="10"/>
    <n v="88.23"/>
  </r>
  <r>
    <s v="M1125"/>
    <x v="3"/>
    <x v="3"/>
    <n v="8"/>
    <n v="108688"/>
    <n v="106738"/>
    <n v="98.21"/>
    <d v="2012-03-08T00:00:00"/>
    <x v="1"/>
    <x v="10"/>
    <x v="1"/>
    <s v="Marker"/>
    <x v="3"/>
    <x v="3713"/>
    <n v="46073.59"/>
    <n v="60664.41"/>
    <x v="3724"/>
    <n v="92"/>
    <n v="92.06"/>
  </r>
  <r>
    <s v="M1126"/>
    <x v="3"/>
    <x v="3"/>
    <n v="15"/>
    <n v="155655"/>
    <n v="85749"/>
    <n v="55.09"/>
    <d v="2012-03-08T00:00:00"/>
    <x v="1"/>
    <x v="10"/>
    <x v="1"/>
    <s v="Laptop"/>
    <x v="2"/>
    <x v="3714"/>
    <n v="35161.160000000003"/>
    <n v="50587.839999999997"/>
    <x v="3725"/>
    <n v="85"/>
    <n v="76.59"/>
  </r>
  <r>
    <s v="M1127"/>
    <x v="2"/>
    <x v="2"/>
    <n v="8"/>
    <n v="245964"/>
    <n v="276214"/>
    <n v="112.3"/>
    <d v="2012-07-17T00:00:00"/>
    <x v="1"/>
    <x v="7"/>
    <x v="3"/>
    <s v="Shirt"/>
    <x v="0"/>
    <x v="3715"/>
    <n v="61803.78"/>
    <n v="214410.22"/>
    <x v="3726"/>
    <n v="77"/>
    <n v="87.99"/>
  </r>
  <r>
    <s v="M1128"/>
    <x v="1"/>
    <x v="1"/>
    <n v="12"/>
    <n v="426343"/>
    <n v="272742"/>
    <n v="63.97"/>
    <d v="2011-10-11T00:00:00"/>
    <x v="2"/>
    <x v="2"/>
    <x v="3"/>
    <s v="Trousers"/>
    <x v="0"/>
    <x v="3716"/>
    <n v="73968.11"/>
    <n v="198773.89"/>
    <x v="3727"/>
    <n v="85"/>
    <n v="68.59"/>
  </r>
  <r>
    <s v="M1129"/>
    <x v="1"/>
    <x v="1"/>
    <n v="8"/>
    <n v="210172"/>
    <n v="243673"/>
    <n v="115.94"/>
    <d v="2011-10-11T00:00:00"/>
    <x v="2"/>
    <x v="2"/>
    <x v="3"/>
    <s v="Chair"/>
    <x v="1"/>
    <x v="3717"/>
    <n v="114471.82"/>
    <n v="129201.18"/>
    <x v="3728"/>
    <n v="73"/>
    <n v="61.32"/>
  </r>
  <r>
    <s v="M1130"/>
    <x v="2"/>
    <x v="2"/>
    <n v="7"/>
    <n v="340153"/>
    <n v="266920"/>
    <n v="78.47"/>
    <d v="2013-03-04T00:00:00"/>
    <x v="0"/>
    <x v="10"/>
    <x v="4"/>
    <s v="Rice"/>
    <x v="4"/>
    <x v="3718"/>
    <n v="81969.08"/>
    <n v="184950.92"/>
    <x v="3729"/>
    <n v="62"/>
    <n v="70.02"/>
  </r>
  <r>
    <s v="M1131"/>
    <x v="2"/>
    <x v="2"/>
    <n v="9"/>
    <n v="198239"/>
    <n v="178257"/>
    <n v="89.92"/>
    <d v="2013-03-04T00:00:00"/>
    <x v="0"/>
    <x v="10"/>
    <x v="4"/>
    <s v="Sofa"/>
    <x v="1"/>
    <x v="3719"/>
    <n v="73949.97"/>
    <n v="104307.03"/>
    <x v="3730"/>
    <n v="10"/>
    <n v="91.92"/>
  </r>
  <r>
    <s v="M1132"/>
    <x v="0"/>
    <x v="0"/>
    <n v="6"/>
    <n v="279140"/>
    <n v="325442"/>
    <n v="116.59"/>
    <d v="2013-03-04T00:00:00"/>
    <x v="0"/>
    <x v="10"/>
    <x v="4"/>
    <s v="Cabinet"/>
    <x v="1"/>
    <x v="3720"/>
    <n v="101897.5"/>
    <n v="223544.5"/>
    <x v="3731"/>
    <n v="28"/>
    <n v="83.23"/>
  </r>
  <r>
    <s v="M1133"/>
    <x v="3"/>
    <x v="3"/>
    <n v="3"/>
    <n v="357001"/>
    <n v="397792"/>
    <n v="111.43"/>
    <d v="2012-12-10T00:00:00"/>
    <x v="1"/>
    <x v="4"/>
    <x v="4"/>
    <s v="Headphones"/>
    <x v="2"/>
    <x v="3721"/>
    <n v="169524.62"/>
    <n v="228267.38"/>
    <x v="3732"/>
    <n v="45"/>
    <n v="73.47"/>
  </r>
  <r>
    <s v="M1134"/>
    <x v="0"/>
    <x v="0"/>
    <n v="15"/>
    <n v="427272"/>
    <n v="392167"/>
    <n v="91.78"/>
    <d v="2012-12-10T00:00:00"/>
    <x v="1"/>
    <x v="4"/>
    <x v="4"/>
    <s v="Cabinet"/>
    <x v="1"/>
    <x v="3722"/>
    <n v="115471.95"/>
    <n v="276695.05"/>
    <x v="3733"/>
    <n v="16"/>
    <n v="74.599999999999994"/>
  </r>
  <r>
    <s v="M1135"/>
    <x v="2"/>
    <x v="2"/>
    <n v="12"/>
    <n v="375507"/>
    <n v="228118"/>
    <n v="60.75"/>
    <d v="2012-12-10T00:00:00"/>
    <x v="1"/>
    <x v="4"/>
    <x v="4"/>
    <s v="Headphones"/>
    <x v="2"/>
    <x v="3723"/>
    <n v="74497.19"/>
    <n v="153620.81"/>
    <x v="3734"/>
    <n v="23"/>
    <n v="73.69"/>
  </r>
  <r>
    <s v="M1136"/>
    <x v="3"/>
    <x v="3"/>
    <n v="5"/>
    <n v="139090"/>
    <n v="103592"/>
    <n v="74.48"/>
    <d v="2012-12-18T00:00:00"/>
    <x v="1"/>
    <x v="4"/>
    <x v="3"/>
    <s v="Mobile"/>
    <x v="2"/>
    <x v="3724"/>
    <n v="51781.86"/>
    <n v="51810.14"/>
    <x v="3735"/>
    <n v="47"/>
    <n v="82.16"/>
  </r>
  <r>
    <s v="M1137"/>
    <x v="1"/>
    <x v="1"/>
    <n v="8"/>
    <n v="309379"/>
    <n v="172350"/>
    <n v="55.71"/>
    <d v="2014-01-02T00:00:00"/>
    <x v="3"/>
    <x v="6"/>
    <x v="1"/>
    <s v="Rice"/>
    <x v="4"/>
    <x v="3725"/>
    <n v="39358.910000000003"/>
    <n v="132991.09"/>
    <x v="3736"/>
    <n v="42"/>
    <n v="83.26"/>
  </r>
  <r>
    <s v="M1138"/>
    <x v="0"/>
    <x v="0"/>
    <n v="11"/>
    <n v="483743"/>
    <n v="417914"/>
    <n v="86.39"/>
    <d v="2014-11-22T00:00:00"/>
    <x v="3"/>
    <x v="0"/>
    <x v="0"/>
    <s v="Chair"/>
    <x v="1"/>
    <x v="3726"/>
    <n v="184917.13"/>
    <n v="232996.87"/>
    <x v="3737"/>
    <n v="65"/>
    <n v="73.72"/>
  </r>
  <r>
    <s v="M1139"/>
    <x v="0"/>
    <x v="0"/>
    <n v="5"/>
    <n v="371522"/>
    <n v="275032"/>
    <n v="74.03"/>
    <d v="2014-11-22T00:00:00"/>
    <x v="3"/>
    <x v="0"/>
    <x v="0"/>
    <s v="Pen"/>
    <x v="3"/>
    <x v="3727"/>
    <n v="110391.86"/>
    <n v="164640.14000000001"/>
    <x v="3738"/>
    <n v="50"/>
    <n v="79.319999999999993"/>
  </r>
  <r>
    <s v="M1140"/>
    <x v="1"/>
    <x v="1"/>
    <n v="13"/>
    <n v="421191"/>
    <n v="262449"/>
    <n v="62.31"/>
    <d v="2012-12-22T00:00:00"/>
    <x v="1"/>
    <x v="4"/>
    <x v="0"/>
    <s v="Cabinet"/>
    <x v="1"/>
    <x v="3728"/>
    <n v="88014.56"/>
    <n v="174434.44"/>
    <x v="3739"/>
    <n v="100"/>
    <n v="71.52"/>
  </r>
  <r>
    <s v="M1141"/>
    <x v="3"/>
    <x v="3"/>
    <n v="12"/>
    <n v="193470"/>
    <n v="141347"/>
    <n v="73.06"/>
    <d v="2012-08-23T00:00:00"/>
    <x v="1"/>
    <x v="9"/>
    <x v="1"/>
    <s v="Laptop"/>
    <x v="2"/>
    <x v="3729"/>
    <n v="43402.36"/>
    <n v="97944.639999999999"/>
    <x v="3740"/>
    <n v="46"/>
    <n v="65.599999999999994"/>
  </r>
  <r>
    <s v="M1142"/>
    <x v="3"/>
    <x v="3"/>
    <n v="11"/>
    <n v="159193"/>
    <n v="117632"/>
    <n v="73.89"/>
    <d v="2012-08-23T00:00:00"/>
    <x v="1"/>
    <x v="9"/>
    <x v="1"/>
    <s v="Tablet"/>
    <x v="2"/>
    <x v="3730"/>
    <n v="58574.62"/>
    <n v="59057.38"/>
    <x v="3741"/>
    <n v="75"/>
    <n v="93.65"/>
  </r>
  <r>
    <s v="M1143"/>
    <x v="1"/>
    <x v="1"/>
    <n v="12"/>
    <n v="404653"/>
    <n v="301710"/>
    <n v="74.56"/>
    <d v="2012-08-23T00:00:00"/>
    <x v="1"/>
    <x v="9"/>
    <x v="1"/>
    <s v="Pen"/>
    <x v="3"/>
    <x v="3731"/>
    <n v="125103.17"/>
    <n v="176606.83"/>
    <x v="3742"/>
    <n v="51"/>
    <n v="65.38"/>
  </r>
  <r>
    <s v="M1144"/>
    <x v="0"/>
    <x v="0"/>
    <n v="5"/>
    <n v="472560"/>
    <n v="252285"/>
    <n v="53.39"/>
    <d v="2012-08-23T00:00:00"/>
    <x v="1"/>
    <x v="9"/>
    <x v="1"/>
    <s v="Headphones"/>
    <x v="2"/>
    <x v="3732"/>
    <n v="103287.69"/>
    <n v="148997.31"/>
    <x v="3743"/>
    <n v="16"/>
    <n v="81.67"/>
  </r>
  <r>
    <s v="M1145"/>
    <x v="3"/>
    <x v="3"/>
    <n v="14"/>
    <n v="261073"/>
    <n v="244788"/>
    <n v="93.76"/>
    <d v="2012-08-23T00:00:00"/>
    <x v="1"/>
    <x v="9"/>
    <x v="1"/>
    <s v="Stapler"/>
    <x v="3"/>
    <x v="3733"/>
    <n v="92781.1"/>
    <n v="152006.9"/>
    <x v="3744"/>
    <n v="79"/>
    <n v="62.59"/>
  </r>
  <r>
    <s v="M1146"/>
    <x v="2"/>
    <x v="2"/>
    <n v="10"/>
    <n v="197841"/>
    <n v="131589"/>
    <n v="66.510000000000005"/>
    <d v="2012-08-23T00:00:00"/>
    <x v="1"/>
    <x v="9"/>
    <x v="1"/>
    <s v="Dress"/>
    <x v="0"/>
    <x v="3734"/>
    <n v="47751.199999999997"/>
    <n v="83837.8"/>
    <x v="3745"/>
    <n v="87"/>
    <n v="93.31"/>
  </r>
  <r>
    <s v="M1147"/>
    <x v="1"/>
    <x v="1"/>
    <n v="7"/>
    <n v="243188"/>
    <n v="289173"/>
    <n v="118.91"/>
    <d v="2012-08-23T00:00:00"/>
    <x v="1"/>
    <x v="9"/>
    <x v="1"/>
    <s v="Pen"/>
    <x v="3"/>
    <x v="3735"/>
    <n v="58169.11"/>
    <n v="231003.89"/>
    <x v="3746"/>
    <n v="34"/>
    <n v="87.86"/>
  </r>
  <r>
    <s v="M1148"/>
    <x v="0"/>
    <x v="0"/>
    <n v="11"/>
    <n v="443215"/>
    <n v="234943"/>
    <n v="53.01"/>
    <d v="2011-06-22T00:00:00"/>
    <x v="2"/>
    <x v="1"/>
    <x v="2"/>
    <s v="Laptop"/>
    <x v="2"/>
    <x v="3736"/>
    <n v="104031.25"/>
    <n v="130911.75"/>
    <x v="3747"/>
    <n v="27"/>
    <n v="67.62"/>
  </r>
  <r>
    <s v="M1149"/>
    <x v="3"/>
    <x v="3"/>
    <n v="9"/>
    <n v="379770"/>
    <n v="279446"/>
    <n v="73.58"/>
    <d v="2011-06-22T00:00:00"/>
    <x v="2"/>
    <x v="1"/>
    <x v="2"/>
    <s v="Jacket"/>
    <x v="0"/>
    <x v="3737"/>
    <n v="124378.84"/>
    <n v="155067.16"/>
    <x v="3748"/>
    <n v="11"/>
    <n v="85.45"/>
  </r>
  <r>
    <s v="M1150"/>
    <x v="2"/>
    <x v="2"/>
    <n v="14"/>
    <n v="485234"/>
    <n v="374631"/>
    <n v="77.209999999999994"/>
    <d v="2014-10-28T00:00:00"/>
    <x v="3"/>
    <x v="2"/>
    <x v="3"/>
    <s v="Wheat"/>
    <x v="4"/>
    <x v="3738"/>
    <n v="81369.53"/>
    <n v="293261.46999999997"/>
    <x v="3749"/>
    <n v="20"/>
    <n v="82.04"/>
  </r>
  <r>
    <s v="M1151"/>
    <x v="2"/>
    <x v="2"/>
    <n v="3"/>
    <n v="173105"/>
    <n v="127595"/>
    <n v="73.709999999999994"/>
    <d v="2014-10-28T00:00:00"/>
    <x v="3"/>
    <x v="2"/>
    <x v="3"/>
    <s v="Jacket"/>
    <x v="0"/>
    <x v="3739"/>
    <n v="57714.05"/>
    <n v="69880.95"/>
    <x v="3750"/>
    <n v="66"/>
    <n v="87.99"/>
  </r>
  <r>
    <s v="M1152"/>
    <x v="1"/>
    <x v="1"/>
    <n v="10"/>
    <n v="301780"/>
    <n v="158659"/>
    <n v="52.57"/>
    <d v="2014-08-12T00:00:00"/>
    <x v="3"/>
    <x v="9"/>
    <x v="3"/>
    <s v="Table"/>
    <x v="1"/>
    <x v="3740"/>
    <n v="49862.74"/>
    <n v="108796.26"/>
    <x v="3751"/>
    <n v="93"/>
    <n v="94.75"/>
  </r>
  <r>
    <s v="M1153"/>
    <x v="1"/>
    <x v="1"/>
    <n v="13"/>
    <n v="470188"/>
    <n v="458758"/>
    <n v="97.57"/>
    <d v="2014-08-12T00:00:00"/>
    <x v="3"/>
    <x v="9"/>
    <x v="3"/>
    <s v="Sugar"/>
    <x v="4"/>
    <x v="3741"/>
    <n v="187762.69"/>
    <n v="270995.31"/>
    <x v="3752"/>
    <n v="99"/>
    <n v="90.68"/>
  </r>
  <r>
    <s v="M1154"/>
    <x v="1"/>
    <x v="1"/>
    <n v="10"/>
    <n v="170303"/>
    <n v="94986"/>
    <n v="55.77"/>
    <d v="2014-08-12T00:00:00"/>
    <x v="3"/>
    <x v="9"/>
    <x v="3"/>
    <s v="Headphones"/>
    <x v="2"/>
    <x v="3742"/>
    <n v="28962.5"/>
    <n v="66023.5"/>
    <x v="3753"/>
    <n v="47"/>
    <n v="89.5"/>
  </r>
  <r>
    <s v="M1155"/>
    <x v="0"/>
    <x v="0"/>
    <n v="3"/>
    <n v="226406"/>
    <n v="170524"/>
    <n v="75.319999999999993"/>
    <d v="2014-08-12T00:00:00"/>
    <x v="3"/>
    <x v="9"/>
    <x v="3"/>
    <s v="Tablet"/>
    <x v="2"/>
    <x v="3743"/>
    <n v="41549.53"/>
    <n v="128974.47"/>
    <x v="3754"/>
    <n v="96"/>
    <n v="88.5"/>
  </r>
  <r>
    <s v="M1156"/>
    <x v="1"/>
    <x v="1"/>
    <n v="5"/>
    <n v="248718"/>
    <n v="245456"/>
    <n v="98.69"/>
    <d v="2014-12-25T00:00:00"/>
    <x v="3"/>
    <x v="4"/>
    <x v="1"/>
    <s v="Jacket"/>
    <x v="0"/>
    <x v="3744"/>
    <n v="102366.74"/>
    <n v="143089.26"/>
    <x v="3755"/>
    <n v="47"/>
    <n v="90.99"/>
  </r>
  <r>
    <s v="M1157"/>
    <x v="1"/>
    <x v="1"/>
    <n v="14"/>
    <n v="449399"/>
    <n v="503541"/>
    <n v="112.05"/>
    <d v="2014-12-25T00:00:00"/>
    <x v="3"/>
    <x v="4"/>
    <x v="1"/>
    <s v="Notebook"/>
    <x v="3"/>
    <x v="3745"/>
    <n v="162110.82"/>
    <n v="341430.18"/>
    <x v="3756"/>
    <n v="65"/>
    <n v="86.34"/>
  </r>
  <r>
    <s v="M1158"/>
    <x v="2"/>
    <x v="2"/>
    <n v="12"/>
    <n v="388834"/>
    <n v="361697"/>
    <n v="93.02"/>
    <d v="2013-09-27T00:00:00"/>
    <x v="0"/>
    <x v="5"/>
    <x v="5"/>
    <s v="Trousers"/>
    <x v="0"/>
    <x v="3746"/>
    <n v="120566.15"/>
    <n v="241130.85"/>
    <x v="3757"/>
    <n v="80"/>
    <n v="65.92"/>
  </r>
  <r>
    <s v="M1159"/>
    <x v="2"/>
    <x v="2"/>
    <n v="9"/>
    <n v="439793"/>
    <n v="320404"/>
    <n v="72.849999999999994"/>
    <d v="2013-09-27T00:00:00"/>
    <x v="0"/>
    <x v="5"/>
    <x v="5"/>
    <s v="Dress"/>
    <x v="0"/>
    <x v="3747"/>
    <n v="107404.48"/>
    <n v="212999.52"/>
    <x v="3758"/>
    <n v="12"/>
    <n v="76.73"/>
  </r>
  <r>
    <s v="M1160"/>
    <x v="0"/>
    <x v="0"/>
    <n v="7"/>
    <n v="194710"/>
    <n v="158237"/>
    <n v="81.27"/>
    <d v="2013-09-27T00:00:00"/>
    <x v="0"/>
    <x v="5"/>
    <x v="5"/>
    <s v="Cabinet"/>
    <x v="1"/>
    <x v="3748"/>
    <n v="42410.38"/>
    <n v="115826.62"/>
    <x v="3759"/>
    <n v="76"/>
    <n v="81.5"/>
  </r>
  <r>
    <s v="M1161"/>
    <x v="3"/>
    <x v="3"/>
    <n v="12"/>
    <n v="223346"/>
    <n v="130226"/>
    <n v="58.31"/>
    <d v="2013-12-13T00:00:00"/>
    <x v="0"/>
    <x v="4"/>
    <x v="5"/>
    <s v="Headphones"/>
    <x v="2"/>
    <x v="3749"/>
    <n v="38480.79"/>
    <n v="91745.21"/>
    <x v="3760"/>
    <n v="96"/>
    <n v="62.83"/>
  </r>
  <r>
    <s v="M1162"/>
    <x v="2"/>
    <x v="2"/>
    <n v="8"/>
    <n v="230781"/>
    <n v="197299"/>
    <n v="85.49"/>
    <d v="2013-12-13T00:00:00"/>
    <x v="0"/>
    <x v="4"/>
    <x v="5"/>
    <s v="Rice"/>
    <x v="4"/>
    <x v="3750"/>
    <n v="78159.149999999994"/>
    <n v="119139.85"/>
    <x v="3761"/>
    <n v="93"/>
    <n v="60.12"/>
  </r>
  <r>
    <s v="M1163"/>
    <x v="1"/>
    <x v="1"/>
    <n v="8"/>
    <n v="103213"/>
    <n v="90604"/>
    <n v="87.78"/>
    <d v="2012-12-28T00:00:00"/>
    <x v="1"/>
    <x v="4"/>
    <x v="5"/>
    <s v="Marker"/>
    <x v="3"/>
    <x v="3751"/>
    <n v="27399.85"/>
    <n v="63204.15"/>
    <x v="3762"/>
    <n v="61"/>
    <n v="66.92"/>
  </r>
  <r>
    <s v="M1164"/>
    <x v="3"/>
    <x v="3"/>
    <n v="10"/>
    <n v="298120"/>
    <n v="281329"/>
    <n v="94.37"/>
    <d v="2011-12-29T00:00:00"/>
    <x v="2"/>
    <x v="4"/>
    <x v="1"/>
    <s v="Sugar"/>
    <x v="4"/>
    <x v="3752"/>
    <n v="130093.92"/>
    <n v="151235.07999999999"/>
    <x v="3763"/>
    <n v="79"/>
    <n v="92.7"/>
  </r>
  <r>
    <s v="M1165"/>
    <x v="3"/>
    <x v="3"/>
    <n v="12"/>
    <n v="287906"/>
    <n v="163078"/>
    <n v="56.64"/>
    <d v="2011-12-29T00:00:00"/>
    <x v="2"/>
    <x v="4"/>
    <x v="1"/>
    <s v="Marker"/>
    <x v="3"/>
    <x v="1008"/>
    <n v="54511.51"/>
    <n v="108566.49"/>
    <x v="3764"/>
    <n v="45"/>
    <n v="86.19"/>
  </r>
  <r>
    <s v="M1166"/>
    <x v="2"/>
    <x v="2"/>
    <n v="8"/>
    <n v="405502"/>
    <n v="377239"/>
    <n v="93.03"/>
    <d v="2011-12-29T00:00:00"/>
    <x v="2"/>
    <x v="4"/>
    <x v="1"/>
    <s v="Chair"/>
    <x v="1"/>
    <x v="3753"/>
    <n v="166421.5"/>
    <n v="210817.5"/>
    <x v="3765"/>
    <n v="34"/>
    <n v="84.78"/>
  </r>
  <r>
    <s v="M1167"/>
    <x v="3"/>
    <x v="3"/>
    <n v="12"/>
    <n v="135295"/>
    <n v="113655"/>
    <n v="84.01"/>
    <d v="2011-12-29T00:00:00"/>
    <x v="2"/>
    <x v="4"/>
    <x v="1"/>
    <s v="Chair"/>
    <x v="1"/>
    <x v="3754"/>
    <n v="36988.959999999999"/>
    <n v="76666.039999999994"/>
    <x v="3766"/>
    <n v="98"/>
    <n v="72.400000000000006"/>
  </r>
  <r>
    <s v="M1168"/>
    <x v="0"/>
    <x v="0"/>
    <n v="3"/>
    <n v="412816"/>
    <n v="421744"/>
    <n v="102.16"/>
    <d v="2011-12-29T00:00:00"/>
    <x v="2"/>
    <x v="4"/>
    <x v="1"/>
    <s v="Oil"/>
    <x v="4"/>
    <x v="3755"/>
    <n v="167522"/>
    <n v="254222"/>
    <x v="3767"/>
    <n v="64"/>
    <n v="68.03"/>
  </r>
  <r>
    <s v="M1169"/>
    <x v="3"/>
    <x v="3"/>
    <n v="14"/>
    <n v="417407"/>
    <n v="213849"/>
    <n v="51.23"/>
    <d v="2011-12-29T00:00:00"/>
    <x v="2"/>
    <x v="4"/>
    <x v="1"/>
    <s v="Chair"/>
    <x v="1"/>
    <x v="3756"/>
    <n v="90769.78"/>
    <n v="123079.22"/>
    <x v="3768"/>
    <n v="73"/>
    <n v="90.9"/>
  </r>
  <r>
    <s v="M1170"/>
    <x v="2"/>
    <x v="2"/>
    <n v="5"/>
    <n v="224391"/>
    <n v="180566"/>
    <n v="80.47"/>
    <d v="2011-12-29T00:00:00"/>
    <x v="2"/>
    <x v="4"/>
    <x v="1"/>
    <s v="Dress"/>
    <x v="0"/>
    <x v="3757"/>
    <n v="43362.6"/>
    <n v="137203.4"/>
    <x v="3769"/>
    <n v="74"/>
    <n v="87.54"/>
  </r>
  <r>
    <s v="M1171"/>
    <x v="1"/>
    <x v="1"/>
    <n v="3"/>
    <n v="471914"/>
    <n v="340144"/>
    <n v="72.08"/>
    <d v="2012-06-25T00:00:00"/>
    <x v="1"/>
    <x v="1"/>
    <x v="4"/>
    <s v="Trousers"/>
    <x v="0"/>
    <x v="3758"/>
    <n v="105447.95"/>
    <n v="234696.05"/>
    <x v="3770"/>
    <n v="27"/>
    <n v="78.06"/>
  </r>
  <r>
    <s v="M1172"/>
    <x v="1"/>
    <x v="1"/>
    <n v="4"/>
    <n v="375947"/>
    <n v="308590"/>
    <n v="82.08"/>
    <d v="2012-04-02T00:00:00"/>
    <x v="1"/>
    <x v="3"/>
    <x v="4"/>
    <s v="Sofa"/>
    <x v="1"/>
    <x v="3759"/>
    <n v="91829.08"/>
    <n v="216760.92"/>
    <x v="3771"/>
    <n v="50"/>
    <n v="90.71"/>
  </r>
  <r>
    <s v="M1173"/>
    <x v="0"/>
    <x v="0"/>
    <n v="4"/>
    <n v="184531"/>
    <n v="150098"/>
    <n v="81.34"/>
    <d v="2014-10-22T00:00:00"/>
    <x v="3"/>
    <x v="2"/>
    <x v="2"/>
    <s v="Cabinet"/>
    <x v="1"/>
    <x v="3760"/>
    <n v="64054.25"/>
    <n v="86043.75"/>
    <x v="3772"/>
    <n v="37"/>
    <n v="62.46"/>
  </r>
  <r>
    <s v="M1174"/>
    <x v="3"/>
    <x v="3"/>
    <n v="12"/>
    <n v="207921"/>
    <n v="166509"/>
    <n v="80.08"/>
    <d v="2012-07-16T00:00:00"/>
    <x v="1"/>
    <x v="7"/>
    <x v="4"/>
    <s v="Laptop"/>
    <x v="2"/>
    <x v="3761"/>
    <n v="33486.050000000003"/>
    <n v="133022.95000000001"/>
    <x v="3773"/>
    <n v="30"/>
    <n v="94.09"/>
  </r>
  <r>
    <s v="M1175"/>
    <x v="0"/>
    <x v="0"/>
    <n v="9"/>
    <n v="483780"/>
    <n v="417174"/>
    <n v="86.23"/>
    <d v="2012-07-16T00:00:00"/>
    <x v="1"/>
    <x v="7"/>
    <x v="4"/>
    <s v="Marker"/>
    <x v="3"/>
    <x v="3762"/>
    <n v="124318"/>
    <n v="292856"/>
    <x v="3774"/>
    <n v="40"/>
    <n v="88.49"/>
  </r>
  <r>
    <s v="M1176"/>
    <x v="0"/>
    <x v="0"/>
    <n v="11"/>
    <n v="109810"/>
    <n v="86815"/>
    <n v="79.06"/>
    <d v="2014-06-25T00:00:00"/>
    <x v="3"/>
    <x v="1"/>
    <x v="2"/>
    <s v="Oil"/>
    <x v="4"/>
    <x v="3763"/>
    <n v="29157.47"/>
    <n v="57657.53"/>
    <x v="3775"/>
    <n v="21"/>
    <n v="83.71"/>
  </r>
  <r>
    <s v="M1177"/>
    <x v="0"/>
    <x v="0"/>
    <n v="5"/>
    <n v="135505"/>
    <n v="133392"/>
    <n v="98.44"/>
    <d v="2014-06-25T00:00:00"/>
    <x v="3"/>
    <x v="1"/>
    <x v="2"/>
    <s v="Jacket"/>
    <x v="0"/>
    <x v="3764"/>
    <n v="63662.559999999998"/>
    <n v="69729.440000000002"/>
    <x v="3776"/>
    <n v="79"/>
    <n v="63.05"/>
  </r>
  <r>
    <s v="M1178"/>
    <x v="0"/>
    <x v="0"/>
    <n v="5"/>
    <n v="371474"/>
    <n v="254363"/>
    <n v="68.47"/>
    <d v="2011-09-29T00:00:00"/>
    <x v="2"/>
    <x v="5"/>
    <x v="1"/>
    <s v="Rice"/>
    <x v="4"/>
    <x v="3765"/>
    <n v="94779.839999999997"/>
    <n v="159583.16"/>
    <x v="3777"/>
    <n v="78"/>
    <n v="75.599999999999994"/>
  </r>
  <r>
    <s v="M1179"/>
    <x v="2"/>
    <x v="2"/>
    <n v="5"/>
    <n v="498190"/>
    <n v="282770"/>
    <n v="56.76"/>
    <d v="2011-09-29T00:00:00"/>
    <x v="2"/>
    <x v="5"/>
    <x v="1"/>
    <s v="Cabinet"/>
    <x v="1"/>
    <x v="3766"/>
    <n v="68270.94"/>
    <n v="214499.06"/>
    <x v="3778"/>
    <n v="36"/>
    <n v="83.27"/>
  </r>
  <r>
    <s v="M1180"/>
    <x v="0"/>
    <x v="0"/>
    <n v="7"/>
    <n v="198413"/>
    <n v="180834"/>
    <n v="91.14"/>
    <d v="2011-09-29T00:00:00"/>
    <x v="2"/>
    <x v="5"/>
    <x v="1"/>
    <s v="Oil"/>
    <x v="4"/>
    <x v="3767"/>
    <n v="78859.259999999995"/>
    <n v="101974.74"/>
    <x v="3779"/>
    <n v="49"/>
    <n v="64.540000000000006"/>
  </r>
  <r>
    <s v="M1181"/>
    <x v="0"/>
    <x v="0"/>
    <n v="9"/>
    <n v="289385"/>
    <n v="162083"/>
    <n v="56.01"/>
    <d v="2011-09-29T00:00:00"/>
    <x v="2"/>
    <x v="5"/>
    <x v="1"/>
    <s v="Laptop"/>
    <x v="2"/>
    <x v="3768"/>
    <n v="66734.649999999994"/>
    <n v="95348.35"/>
    <x v="3780"/>
    <n v="18"/>
    <n v="60.42"/>
  </r>
  <r>
    <s v="M1182"/>
    <x v="3"/>
    <x v="3"/>
    <n v="4"/>
    <n v="204478"/>
    <n v="134209"/>
    <n v="65.63"/>
    <d v="2011-09-29T00:00:00"/>
    <x v="2"/>
    <x v="5"/>
    <x v="1"/>
    <s v="Jacket"/>
    <x v="0"/>
    <x v="3769"/>
    <n v="52352.77"/>
    <n v="81856.23"/>
    <x v="3781"/>
    <n v="68"/>
    <n v="79.989999999999995"/>
  </r>
  <r>
    <s v="M1183"/>
    <x v="2"/>
    <x v="2"/>
    <n v="3"/>
    <n v="477881"/>
    <n v="486591"/>
    <n v="101.82"/>
    <d v="2011-09-29T00:00:00"/>
    <x v="2"/>
    <x v="5"/>
    <x v="1"/>
    <s v="Trousers"/>
    <x v="0"/>
    <x v="3770"/>
    <n v="144174.69"/>
    <n v="342416.31"/>
    <x v="3782"/>
    <n v="55"/>
    <n v="74.81"/>
  </r>
  <r>
    <s v="M1184"/>
    <x v="1"/>
    <x v="1"/>
    <n v="5"/>
    <n v="444423"/>
    <n v="266820"/>
    <n v="60.04"/>
    <d v="2011-11-24T00:00:00"/>
    <x v="2"/>
    <x v="0"/>
    <x v="1"/>
    <s v="Sugar"/>
    <x v="4"/>
    <x v="3771"/>
    <n v="69780.56"/>
    <n v="197039.44"/>
    <x v="3783"/>
    <n v="76"/>
    <n v="88.03"/>
  </r>
  <r>
    <s v="M1185"/>
    <x v="1"/>
    <x v="1"/>
    <n v="14"/>
    <n v="390311"/>
    <n v="433158"/>
    <n v="110.98"/>
    <d v="2012-11-20T00:00:00"/>
    <x v="1"/>
    <x v="0"/>
    <x v="3"/>
    <s v="Sugar"/>
    <x v="4"/>
    <x v="3772"/>
    <n v="154708.32"/>
    <n v="278449.68"/>
    <x v="3784"/>
    <n v="57"/>
    <n v="90.27"/>
  </r>
  <r>
    <s v="M1186"/>
    <x v="2"/>
    <x v="2"/>
    <n v="11"/>
    <n v="351859"/>
    <n v="297752"/>
    <n v="84.62"/>
    <d v="2012-11-20T00:00:00"/>
    <x v="1"/>
    <x v="0"/>
    <x v="3"/>
    <s v="Mobile"/>
    <x v="2"/>
    <x v="3773"/>
    <n v="78323.61"/>
    <n v="219428.39"/>
    <x v="3785"/>
    <n v="20"/>
    <n v="78.66"/>
  </r>
  <r>
    <s v="M1187"/>
    <x v="2"/>
    <x v="2"/>
    <n v="12"/>
    <n v="339322"/>
    <n v="338278"/>
    <n v="99.69"/>
    <d v="2013-11-02T00:00:00"/>
    <x v="0"/>
    <x v="0"/>
    <x v="0"/>
    <s v="Shirt"/>
    <x v="0"/>
    <x v="3774"/>
    <n v="140953.51"/>
    <n v="197324.49"/>
    <x v="3786"/>
    <n v="14"/>
    <n v="69.62"/>
  </r>
  <r>
    <s v="M1188"/>
    <x v="0"/>
    <x v="0"/>
    <n v="12"/>
    <n v="232599"/>
    <n v="199945"/>
    <n v="85.96"/>
    <d v="2012-09-17T00:00:00"/>
    <x v="1"/>
    <x v="5"/>
    <x v="4"/>
    <s v="Cabinet"/>
    <x v="1"/>
    <x v="3775"/>
    <n v="44224.27"/>
    <n v="155720.73000000001"/>
    <x v="3787"/>
    <n v="20"/>
    <n v="82.58"/>
  </r>
  <r>
    <s v="M1189"/>
    <x v="1"/>
    <x v="1"/>
    <n v="14"/>
    <n v="217097"/>
    <n v="182092"/>
    <n v="83.88"/>
    <d v="2013-03-11T00:00:00"/>
    <x v="0"/>
    <x v="10"/>
    <x v="4"/>
    <s v="Laptop"/>
    <x v="2"/>
    <x v="3776"/>
    <n v="63806.97"/>
    <n v="118285.03"/>
    <x v="3788"/>
    <n v="94"/>
    <n v="74.099999999999994"/>
  </r>
  <r>
    <s v="M1190"/>
    <x v="3"/>
    <x v="3"/>
    <n v="14"/>
    <n v="455119"/>
    <n v="248556"/>
    <n v="54.61"/>
    <d v="2011-06-23T00:00:00"/>
    <x v="2"/>
    <x v="1"/>
    <x v="1"/>
    <s v="Shirt"/>
    <x v="0"/>
    <x v="3777"/>
    <n v="98340.98"/>
    <n v="150215.01999999999"/>
    <x v="3789"/>
    <n v="50"/>
    <n v="77.849999999999994"/>
  </r>
  <r>
    <s v="M1191"/>
    <x v="2"/>
    <x v="2"/>
    <n v="12"/>
    <n v="155597"/>
    <n v="178360"/>
    <n v="114.63"/>
    <d v="2011-06-23T00:00:00"/>
    <x v="2"/>
    <x v="1"/>
    <x v="1"/>
    <s v="Marker"/>
    <x v="3"/>
    <x v="3778"/>
    <n v="76422.3"/>
    <n v="101937.7"/>
    <x v="3790"/>
    <n v="27"/>
    <n v="61.15"/>
  </r>
  <r>
    <s v="M1192"/>
    <x v="3"/>
    <x v="3"/>
    <n v="7"/>
    <n v="415071"/>
    <n v="307785"/>
    <n v="74.150000000000006"/>
    <d v="2011-11-01T00:00:00"/>
    <x v="2"/>
    <x v="0"/>
    <x v="3"/>
    <s v="Trousers"/>
    <x v="0"/>
    <x v="3779"/>
    <n v="112520.81"/>
    <n v="195264.19"/>
    <x v="3791"/>
    <n v="50"/>
    <n v="68.81"/>
  </r>
  <r>
    <s v="M1193"/>
    <x v="1"/>
    <x v="1"/>
    <n v="6"/>
    <n v="370827"/>
    <n v="267729"/>
    <n v="72.2"/>
    <d v="2011-11-01T00:00:00"/>
    <x v="2"/>
    <x v="0"/>
    <x v="3"/>
    <s v="Sugar"/>
    <x v="4"/>
    <x v="3780"/>
    <n v="133187.16"/>
    <n v="134541.84"/>
    <x v="3792"/>
    <n v="69"/>
    <n v="93.72"/>
  </r>
  <r>
    <s v="M1194"/>
    <x v="0"/>
    <x v="0"/>
    <n v="15"/>
    <n v="286182"/>
    <n v="194790"/>
    <n v="68.069999999999993"/>
    <d v="2011-11-01T00:00:00"/>
    <x v="2"/>
    <x v="0"/>
    <x v="3"/>
    <s v="Oil"/>
    <x v="4"/>
    <x v="3781"/>
    <n v="86530.9"/>
    <n v="108259.1"/>
    <x v="3793"/>
    <n v="54"/>
    <n v="72.569999999999993"/>
  </r>
  <r>
    <s v="M1195"/>
    <x v="3"/>
    <x v="3"/>
    <n v="14"/>
    <n v="276462"/>
    <n v="195652"/>
    <n v="70.77"/>
    <d v="2011-11-01T00:00:00"/>
    <x v="2"/>
    <x v="0"/>
    <x v="3"/>
    <s v="Sofa"/>
    <x v="1"/>
    <x v="3782"/>
    <n v="81249.45"/>
    <n v="114402.55"/>
    <x v="3794"/>
    <n v="14"/>
    <n v="75.760000000000005"/>
  </r>
  <r>
    <s v="M1196"/>
    <x v="1"/>
    <x v="1"/>
    <n v="10"/>
    <n v="345358"/>
    <n v="355798"/>
    <n v="103.02"/>
    <d v="2013-08-29T00:00:00"/>
    <x v="0"/>
    <x v="9"/>
    <x v="1"/>
    <s v="Notebook"/>
    <x v="3"/>
    <x v="3783"/>
    <n v="109122.06"/>
    <n v="246675.94"/>
    <x v="3795"/>
    <n v="27"/>
    <n v="94.12"/>
  </r>
  <r>
    <s v="M1197"/>
    <x v="0"/>
    <x v="0"/>
    <n v="15"/>
    <n v="116401"/>
    <n v="63272"/>
    <n v="54.36"/>
    <d v="2013-08-29T00:00:00"/>
    <x v="0"/>
    <x v="9"/>
    <x v="1"/>
    <s v="Wheat"/>
    <x v="4"/>
    <x v="3784"/>
    <n v="18744.91"/>
    <n v="44527.09"/>
    <x v="3796"/>
    <n v="45"/>
    <n v="60.76"/>
  </r>
  <r>
    <s v="M1198"/>
    <x v="3"/>
    <x v="3"/>
    <n v="10"/>
    <n v="498361"/>
    <n v="284858"/>
    <n v="57.16"/>
    <d v="2013-08-29T00:00:00"/>
    <x v="0"/>
    <x v="9"/>
    <x v="1"/>
    <s v="Mobile"/>
    <x v="2"/>
    <x v="3785"/>
    <n v="117215.21"/>
    <n v="167642.79"/>
    <x v="3797"/>
    <n v="66"/>
    <n v="72.849999999999994"/>
  </r>
  <r>
    <s v="M1199"/>
    <x v="1"/>
    <x v="1"/>
    <n v="11"/>
    <n v="463253"/>
    <n v="239817"/>
    <n v="51.77"/>
    <d v="2012-12-06T00:00:00"/>
    <x v="1"/>
    <x v="4"/>
    <x v="1"/>
    <s v="Chair"/>
    <x v="1"/>
    <x v="3786"/>
    <n v="52092.27"/>
    <n v="187724.73"/>
    <x v="3798"/>
    <n v="98"/>
    <n v="94.49"/>
  </r>
  <r>
    <s v="M1000"/>
    <x v="1"/>
    <x v="1"/>
    <n v="9"/>
    <n v="353480"/>
    <n v="198188"/>
    <n v="56.07"/>
    <d v="2012-09-24T00:00:00"/>
    <x v="1"/>
    <x v="5"/>
    <x v="4"/>
    <s v="Stapler"/>
    <x v="3"/>
    <x v="3787"/>
    <n v="83807.039999999994"/>
    <n v="114380.96"/>
    <x v="3799"/>
    <n v="65"/>
    <n v="64.41"/>
  </r>
  <r>
    <s v="M1001"/>
    <x v="3"/>
    <x v="3"/>
    <n v="7"/>
    <n v="360867"/>
    <n v="195976"/>
    <n v="54.31"/>
    <d v="2014-11-16T00:00:00"/>
    <x v="3"/>
    <x v="0"/>
    <x v="6"/>
    <s v="Cabinet"/>
    <x v="1"/>
    <x v="3788"/>
    <n v="70354.27"/>
    <n v="125621.73"/>
    <x v="3800"/>
    <n v="12"/>
    <n v="94.29"/>
  </r>
  <r>
    <s v="M1002"/>
    <x v="1"/>
    <x v="1"/>
    <n v="10"/>
    <n v="107224"/>
    <n v="83880"/>
    <n v="78.23"/>
    <d v="2012-12-19T00:00:00"/>
    <x v="1"/>
    <x v="4"/>
    <x v="2"/>
    <s v="Trousers"/>
    <x v="0"/>
    <x v="807"/>
    <n v="33729"/>
    <n v="50151"/>
    <x v="3801"/>
    <n v="98"/>
    <n v="69.98"/>
  </r>
  <r>
    <s v="M1003"/>
    <x v="3"/>
    <x v="3"/>
    <n v="6"/>
    <n v="495689"/>
    <n v="263126"/>
    <n v="53.08"/>
    <d v="2012-12-19T00:00:00"/>
    <x v="1"/>
    <x v="4"/>
    <x v="2"/>
    <s v="Wheat"/>
    <x v="4"/>
    <x v="3789"/>
    <n v="120937.67"/>
    <n v="142188.32999999999"/>
    <x v="3802"/>
    <n v="94"/>
    <n v="74.81"/>
  </r>
  <r>
    <s v="M1004"/>
    <x v="1"/>
    <x v="1"/>
    <n v="13"/>
    <n v="234410"/>
    <n v="274679"/>
    <n v="117.18"/>
    <d v="2012-12-19T00:00:00"/>
    <x v="1"/>
    <x v="4"/>
    <x v="2"/>
    <s v="Mobile"/>
    <x v="2"/>
    <x v="3790"/>
    <n v="84676.35"/>
    <n v="190002.65"/>
    <x v="3803"/>
    <n v="39"/>
    <n v="77.97"/>
  </r>
  <r>
    <s v="M1005"/>
    <x v="0"/>
    <x v="0"/>
    <n v="15"/>
    <n v="343289"/>
    <n v="287593"/>
    <n v="83.78"/>
    <d v="2012-12-21T00:00:00"/>
    <x v="1"/>
    <x v="4"/>
    <x v="5"/>
    <s v="Notebook"/>
    <x v="3"/>
    <x v="3791"/>
    <n v="121267.46"/>
    <n v="166325.54"/>
    <x v="3804"/>
    <n v="30"/>
    <n v="69.930000000000007"/>
  </r>
  <r>
    <s v="M1006"/>
    <x v="0"/>
    <x v="0"/>
    <n v="7"/>
    <n v="376507"/>
    <n v="251802"/>
    <n v="66.88"/>
    <d v="2013-09-26T00:00:00"/>
    <x v="0"/>
    <x v="5"/>
    <x v="1"/>
    <s v="Mobile"/>
    <x v="2"/>
    <x v="3792"/>
    <n v="121429.91"/>
    <n v="130372.09"/>
    <x v="3805"/>
    <n v="46"/>
    <n v="68.58"/>
  </r>
  <r>
    <s v="M1007"/>
    <x v="2"/>
    <x v="2"/>
    <n v="4"/>
    <n v="238562"/>
    <n v="212938"/>
    <n v="89.26"/>
    <d v="2013-09-26T00:00:00"/>
    <x v="0"/>
    <x v="5"/>
    <x v="1"/>
    <s v="Oil"/>
    <x v="4"/>
    <x v="3793"/>
    <n v="100279.06"/>
    <n v="112658.94"/>
    <x v="3806"/>
    <n v="31"/>
    <n v="76.23"/>
  </r>
  <r>
    <s v="M1008"/>
    <x v="0"/>
    <x v="0"/>
    <n v="10"/>
    <n v="129815"/>
    <n v="67734"/>
    <n v="52.18"/>
    <d v="2014-06-25T00:00:00"/>
    <x v="3"/>
    <x v="1"/>
    <x v="2"/>
    <s v="Jacket"/>
    <x v="0"/>
    <x v="3794"/>
    <n v="28948.84"/>
    <n v="38785.160000000003"/>
    <x v="3807"/>
    <n v="44"/>
    <n v="66.92"/>
  </r>
  <r>
    <s v="M1009"/>
    <x v="2"/>
    <x v="2"/>
    <n v="8"/>
    <n v="299928"/>
    <n v="328911"/>
    <n v="109.66"/>
    <d v="2014-06-25T00:00:00"/>
    <x v="3"/>
    <x v="1"/>
    <x v="2"/>
    <s v="Oil"/>
    <x v="4"/>
    <x v="3795"/>
    <n v="161659.65"/>
    <n v="167251.35"/>
    <x v="3808"/>
    <n v="98"/>
    <n v="71.569999999999993"/>
  </r>
  <r>
    <s v="M1010"/>
    <x v="1"/>
    <x v="1"/>
    <n v="5"/>
    <n v="265256"/>
    <n v="156590"/>
    <n v="59.03"/>
    <d v="2014-09-08T00:00:00"/>
    <x v="3"/>
    <x v="5"/>
    <x v="4"/>
    <s v="Trousers"/>
    <x v="0"/>
    <x v="3796"/>
    <n v="72494.649999999994"/>
    <n v="84095.35"/>
    <x v="3809"/>
    <n v="43"/>
    <n v="63.82"/>
  </r>
  <r>
    <s v="M1011"/>
    <x v="0"/>
    <x v="0"/>
    <n v="4"/>
    <n v="410311"/>
    <n v="219320"/>
    <n v="53.45"/>
    <d v="2013-08-05T00:00:00"/>
    <x v="0"/>
    <x v="9"/>
    <x v="4"/>
    <s v="Shirt"/>
    <x v="0"/>
    <x v="3797"/>
    <n v="84711.42"/>
    <n v="134608.57999999999"/>
    <x v="3810"/>
    <n v="41"/>
    <n v="85.8"/>
  </r>
  <r>
    <s v="M1012"/>
    <x v="2"/>
    <x v="2"/>
    <n v="3"/>
    <n v="117326"/>
    <n v="105911"/>
    <n v="90.27"/>
    <d v="2013-08-05T00:00:00"/>
    <x v="0"/>
    <x v="9"/>
    <x v="4"/>
    <s v="Trousers"/>
    <x v="0"/>
    <x v="3798"/>
    <n v="50560.19"/>
    <n v="55350.81"/>
    <x v="3811"/>
    <n v="43"/>
    <n v="65.739999999999995"/>
  </r>
  <r>
    <s v="M1013"/>
    <x v="1"/>
    <x v="1"/>
    <n v="15"/>
    <n v="329501"/>
    <n v="336188"/>
    <n v="102.03"/>
    <d v="2013-08-05T00:00:00"/>
    <x v="0"/>
    <x v="9"/>
    <x v="4"/>
    <s v="Jacket"/>
    <x v="0"/>
    <x v="3799"/>
    <n v="85764.7"/>
    <n v="250423.3"/>
    <x v="3812"/>
    <n v="95"/>
    <n v="64.760000000000005"/>
  </r>
  <r>
    <s v="M1014"/>
    <x v="1"/>
    <x v="1"/>
    <n v="4"/>
    <n v="164851"/>
    <n v="191544"/>
    <n v="116.19"/>
    <d v="2011-08-19T00:00:00"/>
    <x v="2"/>
    <x v="9"/>
    <x v="5"/>
    <s v="Rice"/>
    <x v="4"/>
    <x v="3800"/>
    <n v="40416.51"/>
    <n v="151127.49"/>
    <x v="3813"/>
    <n v="89"/>
    <n v="79.98"/>
  </r>
  <r>
    <s v="M1015"/>
    <x v="3"/>
    <x v="3"/>
    <n v="7"/>
    <n v="485120"/>
    <n v="316835"/>
    <n v="65.31"/>
    <d v="2013-04-02T00:00:00"/>
    <x v="0"/>
    <x v="3"/>
    <x v="3"/>
    <s v="Rice"/>
    <x v="4"/>
    <x v="3801"/>
    <n v="107666.39"/>
    <n v="209168.61"/>
    <x v="3814"/>
    <n v="52"/>
    <n v="71.010000000000005"/>
  </r>
  <r>
    <s v="M1016"/>
    <x v="1"/>
    <x v="1"/>
    <n v="15"/>
    <n v="266057"/>
    <n v="273357"/>
    <n v="102.74"/>
    <d v="2013-04-02T00:00:00"/>
    <x v="0"/>
    <x v="3"/>
    <x v="3"/>
    <s v="Dress"/>
    <x v="0"/>
    <x v="3802"/>
    <n v="93217.38"/>
    <n v="180139.62"/>
    <x v="3815"/>
    <n v="89"/>
    <n v="72.91"/>
  </r>
  <r>
    <s v="M1017"/>
    <x v="0"/>
    <x v="0"/>
    <n v="7"/>
    <n v="420885"/>
    <n v="373466"/>
    <n v="88.73"/>
    <d v="2013-04-02T00:00:00"/>
    <x v="0"/>
    <x v="3"/>
    <x v="3"/>
    <s v="Mobile"/>
    <x v="2"/>
    <x v="3803"/>
    <n v="97205.1"/>
    <n v="276260.90000000002"/>
    <x v="3816"/>
    <n v="54"/>
    <n v="79.430000000000007"/>
  </r>
  <r>
    <s v="M1018"/>
    <x v="2"/>
    <x v="2"/>
    <n v="8"/>
    <n v="368003"/>
    <n v="198671"/>
    <n v="53.99"/>
    <d v="2014-05-17T00:00:00"/>
    <x v="3"/>
    <x v="8"/>
    <x v="0"/>
    <s v="Jacket"/>
    <x v="0"/>
    <x v="3804"/>
    <n v="47131.01"/>
    <n v="151539.99"/>
    <x v="3817"/>
    <n v="76"/>
    <n v="61.06"/>
  </r>
  <r>
    <s v="M1019"/>
    <x v="0"/>
    <x v="0"/>
    <n v="15"/>
    <n v="359961"/>
    <n v="262857"/>
    <n v="73.02"/>
    <d v="2012-08-24T00:00:00"/>
    <x v="1"/>
    <x v="9"/>
    <x v="5"/>
    <s v="Headphones"/>
    <x v="2"/>
    <x v="3805"/>
    <n v="74961.179999999993"/>
    <n v="187895.82"/>
    <x v="3818"/>
    <n v="84"/>
    <n v="84.01"/>
  </r>
  <r>
    <s v="M1020"/>
    <x v="1"/>
    <x v="1"/>
    <n v="15"/>
    <n v="211053"/>
    <n v="200084"/>
    <n v="94.8"/>
    <d v="2012-08-24T00:00:00"/>
    <x v="1"/>
    <x v="9"/>
    <x v="5"/>
    <s v="Sofa"/>
    <x v="1"/>
    <x v="3806"/>
    <n v="45294.879999999997"/>
    <n v="154789.12"/>
    <x v="3819"/>
    <n v="45"/>
    <n v="84.63"/>
  </r>
  <r>
    <s v="M1021"/>
    <x v="1"/>
    <x v="1"/>
    <n v="10"/>
    <n v="356196"/>
    <n v="304562"/>
    <n v="85.5"/>
    <d v="2012-08-24T00:00:00"/>
    <x v="1"/>
    <x v="9"/>
    <x v="5"/>
    <s v="Sofa"/>
    <x v="1"/>
    <x v="3807"/>
    <n v="81140.95"/>
    <n v="223421.05"/>
    <x v="3820"/>
    <n v="59"/>
    <n v="69.260000000000005"/>
  </r>
  <r>
    <s v="M1022"/>
    <x v="2"/>
    <x v="2"/>
    <n v="3"/>
    <n v="260494"/>
    <n v="242218"/>
    <n v="92.98"/>
    <d v="2011-09-23T00:00:00"/>
    <x v="2"/>
    <x v="5"/>
    <x v="5"/>
    <s v="Chair"/>
    <x v="1"/>
    <x v="3808"/>
    <n v="117562.29"/>
    <n v="124655.71"/>
    <x v="3821"/>
    <n v="82"/>
    <n v="78.62"/>
  </r>
  <r>
    <s v="M1023"/>
    <x v="2"/>
    <x v="2"/>
    <n v="9"/>
    <n v="256055"/>
    <n v="271245"/>
    <n v="105.93"/>
    <d v="2011-09-23T00:00:00"/>
    <x v="2"/>
    <x v="5"/>
    <x v="5"/>
    <s v="Wheat"/>
    <x v="4"/>
    <x v="3809"/>
    <n v="57480.99"/>
    <n v="213764.01"/>
    <x v="3822"/>
    <n v="56"/>
    <n v="88.22"/>
  </r>
  <r>
    <s v="M1024"/>
    <x v="2"/>
    <x v="2"/>
    <n v="10"/>
    <n v="342555"/>
    <n v="326909"/>
    <n v="95.43"/>
    <d v="2011-09-23T00:00:00"/>
    <x v="2"/>
    <x v="5"/>
    <x v="5"/>
    <s v="Jacket"/>
    <x v="0"/>
    <x v="3810"/>
    <n v="74874.03"/>
    <n v="252034.97"/>
    <x v="3823"/>
    <n v="93"/>
    <n v="88.16"/>
  </r>
  <r>
    <s v="M1025"/>
    <x v="0"/>
    <x v="0"/>
    <n v="12"/>
    <n v="152783"/>
    <n v="94703"/>
    <n v="61.99"/>
    <d v="2011-09-23T00:00:00"/>
    <x v="2"/>
    <x v="5"/>
    <x v="5"/>
    <s v="Laptop"/>
    <x v="2"/>
    <x v="3811"/>
    <n v="22180.78"/>
    <n v="72522.22"/>
    <x v="3824"/>
    <n v="69"/>
    <n v="65.5"/>
  </r>
  <r>
    <s v="M1026"/>
    <x v="3"/>
    <x v="3"/>
    <n v="7"/>
    <n v="285717"/>
    <n v="334521"/>
    <n v="117.08"/>
    <d v="2014-06-20T00:00:00"/>
    <x v="3"/>
    <x v="1"/>
    <x v="5"/>
    <s v="Dress"/>
    <x v="0"/>
    <x v="3812"/>
    <n v="162892.65"/>
    <n v="171628.35"/>
    <x v="3825"/>
    <n v="17"/>
    <n v="80.069999999999993"/>
  </r>
  <r>
    <s v="M1027"/>
    <x v="2"/>
    <x v="2"/>
    <n v="5"/>
    <n v="431472"/>
    <n v="348313"/>
    <n v="80.73"/>
    <d v="2014-06-20T00:00:00"/>
    <x v="3"/>
    <x v="1"/>
    <x v="5"/>
    <s v="Rice"/>
    <x v="4"/>
    <x v="3813"/>
    <n v="128141.54"/>
    <n v="220171.46"/>
    <x v="3826"/>
    <n v="27"/>
    <n v="72.62"/>
  </r>
  <r>
    <s v="M1028"/>
    <x v="0"/>
    <x v="0"/>
    <n v="14"/>
    <n v="350045"/>
    <n v="252786"/>
    <n v="72.22"/>
    <d v="2014-06-20T00:00:00"/>
    <x v="3"/>
    <x v="1"/>
    <x v="5"/>
    <s v="Shirt"/>
    <x v="0"/>
    <x v="3814"/>
    <n v="74397.119999999995"/>
    <n v="178388.88"/>
    <x v="3827"/>
    <n v="37"/>
    <n v="64.61"/>
  </r>
  <r>
    <s v="M1029"/>
    <x v="0"/>
    <x v="0"/>
    <n v="13"/>
    <n v="221183"/>
    <n v="263811"/>
    <n v="119.27"/>
    <d v="2014-12-22T00:00:00"/>
    <x v="3"/>
    <x v="4"/>
    <x v="4"/>
    <s v="Table"/>
    <x v="1"/>
    <x v="3815"/>
    <n v="78563.98"/>
    <n v="185247.02"/>
    <x v="3828"/>
    <n v="77"/>
    <n v="69.05"/>
  </r>
  <r>
    <s v="M1030"/>
    <x v="3"/>
    <x v="3"/>
    <n v="5"/>
    <n v="341135"/>
    <n v="316531"/>
    <n v="92.79"/>
    <d v="2014-08-08T00:00:00"/>
    <x v="3"/>
    <x v="9"/>
    <x v="5"/>
    <s v="Marker"/>
    <x v="3"/>
    <x v="3816"/>
    <n v="143518.88"/>
    <n v="173012.12"/>
    <x v="3829"/>
    <n v="64"/>
    <n v="63.18"/>
  </r>
  <r>
    <s v="M1031"/>
    <x v="1"/>
    <x v="1"/>
    <n v="12"/>
    <n v="238724"/>
    <n v="268760"/>
    <n v="112.58"/>
    <d v="2014-08-08T00:00:00"/>
    <x v="3"/>
    <x v="9"/>
    <x v="5"/>
    <s v="Oil"/>
    <x v="4"/>
    <x v="3817"/>
    <n v="107279.05"/>
    <n v="161480.95000000001"/>
    <x v="3830"/>
    <n v="87"/>
    <n v="84.45"/>
  </r>
  <r>
    <s v="M1032"/>
    <x v="3"/>
    <x v="3"/>
    <n v="14"/>
    <n v="426725"/>
    <n v="398980"/>
    <n v="93.5"/>
    <d v="2013-08-23T00:00:00"/>
    <x v="0"/>
    <x v="9"/>
    <x v="5"/>
    <s v="Rice"/>
    <x v="4"/>
    <x v="3818"/>
    <n v="178746.94"/>
    <n v="220233.06"/>
    <x v="3831"/>
    <n v="23"/>
    <n v="77.260000000000005"/>
  </r>
  <r>
    <s v="M1033"/>
    <x v="3"/>
    <x v="3"/>
    <n v="13"/>
    <n v="481618"/>
    <n v="316163"/>
    <n v="65.650000000000006"/>
    <d v="2012-09-07T00:00:00"/>
    <x v="1"/>
    <x v="5"/>
    <x v="5"/>
    <s v="Rice"/>
    <x v="4"/>
    <x v="3819"/>
    <n v="107898.5"/>
    <n v="208264.5"/>
    <x v="3832"/>
    <n v="28"/>
    <n v="92.61"/>
  </r>
  <r>
    <s v="M1034"/>
    <x v="3"/>
    <x v="3"/>
    <n v="3"/>
    <n v="184620"/>
    <n v="120264"/>
    <n v="65.14"/>
    <d v="2012-09-07T00:00:00"/>
    <x v="1"/>
    <x v="5"/>
    <x v="5"/>
    <s v="Notebook"/>
    <x v="3"/>
    <x v="3820"/>
    <n v="45911.81"/>
    <n v="74352.19"/>
    <x v="3833"/>
    <n v="26"/>
    <n v="76.650000000000006"/>
  </r>
  <r>
    <s v="M1035"/>
    <x v="0"/>
    <x v="0"/>
    <n v="10"/>
    <n v="314252"/>
    <n v="370957"/>
    <n v="118.04"/>
    <d v="2012-12-25T00:00:00"/>
    <x v="1"/>
    <x v="4"/>
    <x v="3"/>
    <s v="Chair"/>
    <x v="1"/>
    <x v="3821"/>
    <n v="100183"/>
    <n v="270774"/>
    <x v="3834"/>
    <n v="15"/>
    <n v="69.739999999999995"/>
  </r>
  <r>
    <s v="M1036"/>
    <x v="1"/>
    <x v="1"/>
    <n v="8"/>
    <n v="448011"/>
    <n v="416200"/>
    <n v="92.9"/>
    <d v="2012-12-25T00:00:00"/>
    <x v="1"/>
    <x v="4"/>
    <x v="3"/>
    <s v="Laptop"/>
    <x v="2"/>
    <x v="3822"/>
    <n v="187701.55"/>
    <n v="228498.45"/>
    <x v="3835"/>
    <n v="74"/>
    <n v="62.78"/>
  </r>
  <r>
    <s v="M1037"/>
    <x v="0"/>
    <x v="0"/>
    <n v="3"/>
    <n v="283613"/>
    <n v="143522"/>
    <n v="50.6"/>
    <d v="2012-12-25T00:00:00"/>
    <x v="1"/>
    <x v="4"/>
    <x v="3"/>
    <s v="Trousers"/>
    <x v="0"/>
    <x v="3823"/>
    <n v="48859.32"/>
    <n v="94662.68"/>
    <x v="3836"/>
    <n v="14"/>
    <n v="76.69"/>
  </r>
  <r>
    <s v="M1038"/>
    <x v="3"/>
    <x v="3"/>
    <n v="13"/>
    <n v="433673"/>
    <n v="394312"/>
    <n v="90.92"/>
    <d v="2012-12-25T00:00:00"/>
    <x v="1"/>
    <x v="4"/>
    <x v="3"/>
    <s v="Marker"/>
    <x v="3"/>
    <x v="3824"/>
    <n v="177080.61"/>
    <n v="217231.39"/>
    <x v="3837"/>
    <n v="77"/>
    <n v="94.21"/>
  </r>
  <r>
    <s v="M1039"/>
    <x v="2"/>
    <x v="2"/>
    <n v="10"/>
    <n v="320200"/>
    <n v="288647"/>
    <n v="90.15"/>
    <d v="2012-05-02T00:00:00"/>
    <x v="1"/>
    <x v="8"/>
    <x v="2"/>
    <s v="Oil"/>
    <x v="4"/>
    <x v="3825"/>
    <n v="128514.85"/>
    <n v="160132.15"/>
    <x v="3838"/>
    <n v="50"/>
    <n v="84.47"/>
  </r>
  <r>
    <s v="M1040"/>
    <x v="2"/>
    <x v="2"/>
    <n v="15"/>
    <n v="220186"/>
    <n v="229842"/>
    <n v="104.39"/>
    <d v="2012-05-02T00:00:00"/>
    <x v="1"/>
    <x v="8"/>
    <x v="2"/>
    <s v="Trousers"/>
    <x v="0"/>
    <x v="3089"/>
    <n v="65588.75"/>
    <n v="164253.25"/>
    <x v="3839"/>
    <n v="37"/>
    <n v="81.28"/>
  </r>
  <r>
    <s v="M1041"/>
    <x v="2"/>
    <x v="2"/>
    <n v="4"/>
    <n v="280728"/>
    <n v="171740"/>
    <n v="61.18"/>
    <d v="2013-11-25T00:00:00"/>
    <x v="0"/>
    <x v="0"/>
    <x v="4"/>
    <s v="Laptop"/>
    <x v="2"/>
    <x v="3826"/>
    <n v="78762.36"/>
    <n v="92977.64"/>
    <x v="3840"/>
    <n v="66"/>
    <n v="86.48"/>
  </r>
  <r>
    <s v="M1042"/>
    <x v="0"/>
    <x v="0"/>
    <n v="7"/>
    <n v="201559"/>
    <n v="166677"/>
    <n v="82.69"/>
    <d v="2012-11-24T00:00:00"/>
    <x v="1"/>
    <x v="0"/>
    <x v="0"/>
    <s v="Stapler"/>
    <x v="3"/>
    <x v="3827"/>
    <n v="35514.870000000003"/>
    <n v="131162.13"/>
    <x v="3841"/>
    <n v="58"/>
    <n v="93.99"/>
  </r>
  <r>
    <s v="M1043"/>
    <x v="3"/>
    <x v="3"/>
    <n v="6"/>
    <n v="360423"/>
    <n v="198111"/>
    <n v="54.97"/>
    <d v="2012-11-24T00:00:00"/>
    <x v="1"/>
    <x v="0"/>
    <x v="0"/>
    <s v="Sofa"/>
    <x v="1"/>
    <x v="3828"/>
    <n v="70741.320000000007"/>
    <n v="127369.68"/>
    <x v="3842"/>
    <n v="13"/>
    <n v="72.459999999999994"/>
  </r>
  <r>
    <s v="M1044"/>
    <x v="0"/>
    <x v="0"/>
    <n v="11"/>
    <n v="397687"/>
    <n v="300840"/>
    <n v="75.650000000000006"/>
    <d v="2012-11-24T00:00:00"/>
    <x v="1"/>
    <x v="0"/>
    <x v="0"/>
    <s v="Headphones"/>
    <x v="2"/>
    <x v="3829"/>
    <n v="130385.74"/>
    <n v="170454.26"/>
    <x v="3843"/>
    <n v="82"/>
    <n v="94.59"/>
  </r>
  <r>
    <s v="M1045"/>
    <x v="0"/>
    <x v="0"/>
    <n v="10"/>
    <n v="426472"/>
    <n v="323122"/>
    <n v="75.77"/>
    <d v="2012-11-24T00:00:00"/>
    <x v="1"/>
    <x v="0"/>
    <x v="0"/>
    <s v="Dress"/>
    <x v="0"/>
    <x v="3830"/>
    <n v="118008.15"/>
    <n v="205113.85"/>
    <x v="3844"/>
    <n v="39"/>
    <n v="63.69"/>
  </r>
  <r>
    <s v="M1046"/>
    <x v="2"/>
    <x v="2"/>
    <n v="12"/>
    <n v="349736"/>
    <n v="225401"/>
    <n v="64.45"/>
    <d v="2014-09-05T00:00:00"/>
    <x v="3"/>
    <x v="5"/>
    <x v="5"/>
    <s v="Chair"/>
    <x v="1"/>
    <x v="3831"/>
    <n v="62521.04"/>
    <n v="162879.96"/>
    <x v="3845"/>
    <n v="16"/>
    <n v="91.28"/>
  </r>
  <r>
    <s v="M1047"/>
    <x v="2"/>
    <x v="2"/>
    <n v="13"/>
    <n v="461931"/>
    <n v="468922"/>
    <n v="101.51"/>
    <d v="2014-05-12T00:00:00"/>
    <x v="3"/>
    <x v="8"/>
    <x v="4"/>
    <s v="Chair"/>
    <x v="1"/>
    <x v="3832"/>
    <n v="160537.5"/>
    <n v="308384.5"/>
    <x v="3846"/>
    <n v="12"/>
    <n v="60.01"/>
  </r>
  <r>
    <s v="M1048"/>
    <x v="0"/>
    <x v="0"/>
    <n v="10"/>
    <n v="179032"/>
    <n v="112168"/>
    <n v="62.65"/>
    <d v="2014-05-12T00:00:00"/>
    <x v="3"/>
    <x v="8"/>
    <x v="4"/>
    <s v="Headphones"/>
    <x v="2"/>
    <x v="3833"/>
    <n v="53210.54"/>
    <n v="58957.46"/>
    <x v="3847"/>
    <n v="25"/>
    <n v="78.290000000000006"/>
  </r>
  <r>
    <s v="M1049"/>
    <x v="3"/>
    <x v="3"/>
    <n v="8"/>
    <n v="194365"/>
    <n v="161488"/>
    <n v="83.08"/>
    <d v="2014-05-12T00:00:00"/>
    <x v="3"/>
    <x v="8"/>
    <x v="4"/>
    <s v="Marker"/>
    <x v="3"/>
    <x v="3834"/>
    <n v="53118.18"/>
    <n v="108369.82"/>
    <x v="3848"/>
    <n v="26"/>
    <n v="68.209999999999994"/>
  </r>
  <r>
    <s v="M1050"/>
    <x v="0"/>
    <x v="0"/>
    <n v="8"/>
    <n v="425415"/>
    <n v="483289"/>
    <n v="113.6"/>
    <d v="2011-05-11T00:00:00"/>
    <x v="2"/>
    <x v="8"/>
    <x v="2"/>
    <s v="Oil"/>
    <x v="4"/>
    <x v="3835"/>
    <n v="224972.79999999999"/>
    <n v="258316.2"/>
    <x v="3849"/>
    <n v="89"/>
    <n v="61.03"/>
  </r>
  <r>
    <s v="M1051"/>
    <x v="2"/>
    <x v="2"/>
    <n v="6"/>
    <n v="107214"/>
    <n v="125801"/>
    <n v="117.34"/>
    <d v="2014-07-28T00:00:00"/>
    <x v="3"/>
    <x v="7"/>
    <x v="4"/>
    <s v="Pen"/>
    <x v="3"/>
    <x v="3836"/>
    <n v="32920.9"/>
    <n v="92880.1"/>
    <x v="3850"/>
    <n v="87"/>
    <n v="69.91"/>
  </r>
  <r>
    <s v="M1052"/>
    <x v="0"/>
    <x v="0"/>
    <n v="10"/>
    <n v="276276"/>
    <n v="141227"/>
    <n v="51.12"/>
    <d v="2014-05-07T00:00:00"/>
    <x v="3"/>
    <x v="8"/>
    <x v="2"/>
    <s v="Jacket"/>
    <x v="0"/>
    <x v="3837"/>
    <n v="65454.59"/>
    <n v="75772.41"/>
    <x v="3851"/>
    <n v="13"/>
    <n v="61.65"/>
  </r>
  <r>
    <s v="M1053"/>
    <x v="1"/>
    <x v="1"/>
    <n v="10"/>
    <n v="440591"/>
    <n v="403559"/>
    <n v="91.59"/>
    <d v="2011-09-19T00:00:00"/>
    <x v="2"/>
    <x v="5"/>
    <x v="4"/>
    <s v="Stapler"/>
    <x v="3"/>
    <x v="3838"/>
    <n v="162487.96"/>
    <n v="241071.04"/>
    <x v="3852"/>
    <n v="53"/>
    <n v="93.23"/>
  </r>
  <r>
    <s v="M1054"/>
    <x v="0"/>
    <x v="0"/>
    <n v="12"/>
    <n v="277618"/>
    <n v="289552"/>
    <n v="104.3"/>
    <d v="2011-09-19T00:00:00"/>
    <x v="2"/>
    <x v="5"/>
    <x v="4"/>
    <s v="Tablet"/>
    <x v="2"/>
    <x v="3839"/>
    <n v="115653.61"/>
    <n v="173898.39"/>
    <x v="3853"/>
    <n v="66"/>
    <n v="66.16"/>
  </r>
  <r>
    <s v="M1055"/>
    <x v="2"/>
    <x v="2"/>
    <n v="9"/>
    <n v="316164"/>
    <n v="321142"/>
    <n v="101.57"/>
    <d v="2012-03-29T00:00:00"/>
    <x v="1"/>
    <x v="10"/>
    <x v="1"/>
    <s v="Cabinet"/>
    <x v="1"/>
    <x v="3840"/>
    <n v="148245.31"/>
    <n v="172896.69"/>
    <x v="3854"/>
    <n v="64"/>
    <n v="93.44"/>
  </r>
  <r>
    <s v="M1056"/>
    <x v="0"/>
    <x v="0"/>
    <n v="11"/>
    <n v="165452"/>
    <n v="120479"/>
    <n v="72.819999999999993"/>
    <d v="2011-11-18T00:00:00"/>
    <x v="2"/>
    <x v="0"/>
    <x v="5"/>
    <s v="Shirt"/>
    <x v="0"/>
    <x v="3841"/>
    <n v="49090.45"/>
    <n v="71388.55"/>
    <x v="3855"/>
    <n v="38"/>
    <n v="82.8"/>
  </r>
  <r>
    <s v="M1057"/>
    <x v="3"/>
    <x v="3"/>
    <n v="15"/>
    <n v="447146"/>
    <n v="393417"/>
    <n v="87.98"/>
    <d v="2012-07-02T00:00:00"/>
    <x v="1"/>
    <x v="7"/>
    <x v="4"/>
    <s v="Tablet"/>
    <x v="2"/>
    <x v="3842"/>
    <n v="89699.28"/>
    <n v="303717.71999999997"/>
    <x v="3856"/>
    <n v="72"/>
    <n v="90.69"/>
  </r>
  <r>
    <s v="M1058"/>
    <x v="3"/>
    <x v="3"/>
    <n v="13"/>
    <n v="201386"/>
    <n v="178259"/>
    <n v="88.52"/>
    <d v="2012-07-02T00:00:00"/>
    <x v="1"/>
    <x v="7"/>
    <x v="4"/>
    <s v="Notebook"/>
    <x v="3"/>
    <x v="3843"/>
    <n v="43228.84"/>
    <n v="135030.16"/>
    <x v="3857"/>
    <n v="23"/>
    <n v="74.900000000000006"/>
  </r>
  <r>
    <s v="M1059"/>
    <x v="1"/>
    <x v="1"/>
    <n v="10"/>
    <n v="234432"/>
    <n v="126001"/>
    <n v="53.75"/>
    <d v="2011-09-08T00:00:00"/>
    <x v="2"/>
    <x v="5"/>
    <x v="1"/>
    <s v="Sugar"/>
    <x v="4"/>
    <x v="3844"/>
    <n v="41694.75"/>
    <n v="84306.25"/>
    <x v="3858"/>
    <n v="99"/>
    <n v="91.44"/>
  </r>
  <r>
    <s v="M1060"/>
    <x v="3"/>
    <x v="3"/>
    <n v="11"/>
    <n v="264975"/>
    <n v="249539"/>
    <n v="94.17"/>
    <d v="2011-09-08T00:00:00"/>
    <x v="2"/>
    <x v="5"/>
    <x v="1"/>
    <s v="Chair"/>
    <x v="1"/>
    <x v="3845"/>
    <n v="53071.75"/>
    <n v="196467.25"/>
    <x v="3859"/>
    <n v="60"/>
    <n v="82.6"/>
  </r>
  <r>
    <s v="M1061"/>
    <x v="1"/>
    <x v="1"/>
    <n v="10"/>
    <n v="436124"/>
    <n v="297353"/>
    <n v="68.180000000000007"/>
    <d v="2014-10-03T00:00:00"/>
    <x v="3"/>
    <x v="2"/>
    <x v="5"/>
    <s v="Oil"/>
    <x v="4"/>
    <x v="3846"/>
    <n v="63965.02"/>
    <n v="233387.98"/>
    <x v="3860"/>
    <n v="89"/>
    <n v="68.27"/>
  </r>
  <r>
    <s v="M1062"/>
    <x v="1"/>
    <x v="1"/>
    <n v="11"/>
    <n v="420418"/>
    <n v="376424"/>
    <n v="89.54"/>
    <d v="2014-10-03T00:00:00"/>
    <x v="3"/>
    <x v="2"/>
    <x v="5"/>
    <s v="Dress"/>
    <x v="0"/>
    <x v="3847"/>
    <n v="134830.23000000001"/>
    <n v="241593.77"/>
    <x v="3861"/>
    <n v="30"/>
    <n v="69.760000000000005"/>
  </r>
  <r>
    <s v="M1063"/>
    <x v="2"/>
    <x v="2"/>
    <n v="4"/>
    <n v="326052"/>
    <n v="357152"/>
    <n v="109.54"/>
    <d v="2014-11-20T00:00:00"/>
    <x v="3"/>
    <x v="0"/>
    <x v="1"/>
    <s v="Sofa"/>
    <x v="1"/>
    <x v="3848"/>
    <n v="106168.22"/>
    <n v="250983.78"/>
    <x v="3862"/>
    <n v="28"/>
    <n v="92.42"/>
  </r>
  <r>
    <s v="M1064"/>
    <x v="3"/>
    <x v="3"/>
    <n v="6"/>
    <n v="329921"/>
    <n v="308243"/>
    <n v="93.43"/>
    <d v="2013-12-31T00:00:00"/>
    <x v="0"/>
    <x v="4"/>
    <x v="3"/>
    <s v="Tablet"/>
    <x v="2"/>
    <x v="3849"/>
    <n v="113396.82"/>
    <n v="194846.18"/>
    <x v="3863"/>
    <n v="71"/>
    <n v="81.99"/>
  </r>
  <r>
    <s v="M1065"/>
    <x v="2"/>
    <x v="2"/>
    <n v="9"/>
    <n v="280648"/>
    <n v="158221"/>
    <n v="56.38"/>
    <d v="2014-12-02T00:00:00"/>
    <x v="3"/>
    <x v="4"/>
    <x v="3"/>
    <s v="Stapler"/>
    <x v="3"/>
    <x v="3850"/>
    <n v="61392.76"/>
    <n v="96828.24"/>
    <x v="1074"/>
    <n v="32"/>
    <n v="94.5"/>
  </r>
  <r>
    <s v="M1066"/>
    <x v="2"/>
    <x v="2"/>
    <n v="15"/>
    <n v="126305"/>
    <n v="92063"/>
    <n v="72.89"/>
    <d v="2014-12-02T00:00:00"/>
    <x v="3"/>
    <x v="4"/>
    <x v="3"/>
    <s v="Dress"/>
    <x v="0"/>
    <x v="3851"/>
    <n v="19715.41"/>
    <n v="72347.59"/>
    <x v="3864"/>
    <n v="73"/>
    <n v="64.12"/>
  </r>
  <r>
    <s v="M1067"/>
    <x v="3"/>
    <x v="3"/>
    <n v="9"/>
    <n v="353633"/>
    <n v="225205"/>
    <n v="63.68"/>
    <d v="2013-06-14T00:00:00"/>
    <x v="0"/>
    <x v="1"/>
    <x v="5"/>
    <s v="Mobile"/>
    <x v="2"/>
    <x v="3852"/>
    <n v="54997.2"/>
    <n v="170207.8"/>
    <x v="3865"/>
    <n v="80"/>
    <n v="87.31"/>
  </r>
  <r>
    <s v="M1068"/>
    <x v="1"/>
    <x v="1"/>
    <n v="13"/>
    <n v="365262"/>
    <n v="408736"/>
    <n v="111.9"/>
    <d v="2011-05-19T00:00:00"/>
    <x v="2"/>
    <x v="8"/>
    <x v="1"/>
    <s v="Marker"/>
    <x v="3"/>
    <x v="3853"/>
    <n v="107783.07"/>
    <n v="300952.93"/>
    <x v="3866"/>
    <n v="39"/>
    <n v="64.97"/>
  </r>
  <r>
    <s v="M1069"/>
    <x v="3"/>
    <x v="3"/>
    <n v="5"/>
    <n v="278477"/>
    <n v="241044"/>
    <n v="86.56"/>
    <d v="2014-01-31T00:00:00"/>
    <x v="3"/>
    <x v="6"/>
    <x v="5"/>
    <s v="Rice"/>
    <x v="4"/>
    <x v="3854"/>
    <n v="120022.52"/>
    <n v="121021.48"/>
    <x v="3867"/>
    <n v="10"/>
    <n v="90.64"/>
  </r>
  <r>
    <s v="M1070"/>
    <x v="3"/>
    <x v="3"/>
    <n v="10"/>
    <n v="381905"/>
    <n v="302550"/>
    <n v="79.22"/>
    <d v="2014-01-31T00:00:00"/>
    <x v="3"/>
    <x v="6"/>
    <x v="5"/>
    <s v="Rice"/>
    <x v="4"/>
    <x v="3855"/>
    <n v="87940.68"/>
    <n v="214609.32"/>
    <x v="3868"/>
    <n v="35"/>
    <n v="91.57"/>
  </r>
  <r>
    <s v="M1071"/>
    <x v="3"/>
    <x v="3"/>
    <n v="4"/>
    <n v="228917"/>
    <n v="220799"/>
    <n v="96.45"/>
    <d v="2014-01-31T00:00:00"/>
    <x v="3"/>
    <x v="6"/>
    <x v="5"/>
    <s v="Table"/>
    <x v="1"/>
    <x v="3856"/>
    <n v="102118.88"/>
    <n v="118680.12"/>
    <x v="3869"/>
    <n v="65"/>
    <n v="85.63"/>
  </r>
  <r>
    <s v="M1072"/>
    <x v="3"/>
    <x v="3"/>
    <n v="12"/>
    <n v="456334"/>
    <n v="543821"/>
    <n v="119.17"/>
    <d v="2012-11-28T00:00:00"/>
    <x v="1"/>
    <x v="0"/>
    <x v="2"/>
    <s v="Sugar"/>
    <x v="4"/>
    <x v="3857"/>
    <n v="138723.23000000001"/>
    <n v="405097.77"/>
    <x v="3870"/>
    <n v="73"/>
    <n v="88.04"/>
  </r>
  <r>
    <s v="M1073"/>
    <x v="1"/>
    <x v="1"/>
    <n v="3"/>
    <n v="113051"/>
    <n v="121893"/>
    <n v="107.82"/>
    <d v="2014-10-24T00:00:00"/>
    <x v="3"/>
    <x v="2"/>
    <x v="5"/>
    <s v="Cabinet"/>
    <x v="1"/>
    <x v="3858"/>
    <n v="57314.83"/>
    <n v="64578.17"/>
    <x v="3871"/>
    <n v="40"/>
    <n v="68.66"/>
  </r>
  <r>
    <s v="M1074"/>
    <x v="1"/>
    <x v="1"/>
    <n v="3"/>
    <n v="126676"/>
    <n v="99746"/>
    <n v="78.739999999999995"/>
    <d v="2014-10-24T00:00:00"/>
    <x v="3"/>
    <x v="2"/>
    <x v="5"/>
    <s v="Pen"/>
    <x v="3"/>
    <x v="3859"/>
    <n v="28041.439999999999"/>
    <n v="71704.56"/>
    <x v="3872"/>
    <n v="49"/>
    <n v="91.21"/>
  </r>
  <r>
    <s v="M1075"/>
    <x v="3"/>
    <x v="3"/>
    <n v="6"/>
    <n v="303171"/>
    <n v="298338"/>
    <n v="98.41"/>
    <d v="2014-10-24T00:00:00"/>
    <x v="3"/>
    <x v="2"/>
    <x v="5"/>
    <s v="Rice"/>
    <x v="4"/>
    <x v="3860"/>
    <n v="90069.66"/>
    <n v="208268.34"/>
    <x v="3873"/>
    <n v="58"/>
    <n v="68.34"/>
  </r>
  <r>
    <s v="M1076"/>
    <x v="1"/>
    <x v="1"/>
    <n v="9"/>
    <n v="197757"/>
    <n v="119675"/>
    <n v="60.52"/>
    <d v="2014-10-24T00:00:00"/>
    <x v="3"/>
    <x v="2"/>
    <x v="5"/>
    <s v="Cabinet"/>
    <x v="1"/>
    <x v="3861"/>
    <n v="34423.089999999997"/>
    <n v="85251.91"/>
    <x v="3874"/>
    <n v="10"/>
    <n v="85.87"/>
  </r>
  <r>
    <s v="M1077"/>
    <x v="3"/>
    <x v="3"/>
    <n v="8"/>
    <n v="362979"/>
    <n v="296079"/>
    <n v="81.569999999999993"/>
    <d v="2014-09-08T00:00:00"/>
    <x v="3"/>
    <x v="5"/>
    <x v="4"/>
    <s v="Rice"/>
    <x v="4"/>
    <x v="3862"/>
    <n v="101538.25"/>
    <n v="194540.75"/>
    <x v="3875"/>
    <n v="79"/>
    <n v="85.36"/>
  </r>
  <r>
    <s v="M1078"/>
    <x v="3"/>
    <x v="3"/>
    <n v="4"/>
    <n v="243683"/>
    <n v="166494"/>
    <n v="68.319999999999993"/>
    <d v="2014-09-08T00:00:00"/>
    <x v="3"/>
    <x v="5"/>
    <x v="4"/>
    <s v="Oil"/>
    <x v="4"/>
    <x v="3863"/>
    <n v="39173.769999999997"/>
    <n v="127320.23"/>
    <x v="3876"/>
    <n v="42"/>
    <n v="63.81"/>
  </r>
  <r>
    <s v="M1079"/>
    <x v="1"/>
    <x v="1"/>
    <n v="5"/>
    <n v="319291"/>
    <n v="213971"/>
    <n v="67.010000000000005"/>
    <d v="2014-09-08T00:00:00"/>
    <x v="3"/>
    <x v="5"/>
    <x v="4"/>
    <s v="Table"/>
    <x v="1"/>
    <x v="3864"/>
    <n v="101711.69"/>
    <n v="112259.31"/>
    <x v="3877"/>
    <n v="36"/>
    <n v="84.98"/>
  </r>
  <r>
    <s v="M1080"/>
    <x v="2"/>
    <x v="2"/>
    <n v="4"/>
    <n v="264649"/>
    <n v="279960"/>
    <n v="105.79"/>
    <d v="2013-12-30T00:00:00"/>
    <x v="0"/>
    <x v="4"/>
    <x v="4"/>
    <s v="Laptop"/>
    <x v="2"/>
    <x v="2071"/>
    <n v="101259.35"/>
    <n v="178700.65"/>
    <x v="3878"/>
    <n v="37"/>
    <n v="90.14"/>
  </r>
  <r>
    <s v="M1081"/>
    <x v="2"/>
    <x v="2"/>
    <n v="13"/>
    <n v="464925"/>
    <n v="235985"/>
    <n v="50.76"/>
    <d v="2013-12-30T00:00:00"/>
    <x v="0"/>
    <x v="4"/>
    <x v="4"/>
    <s v="Sofa"/>
    <x v="1"/>
    <x v="3865"/>
    <n v="50873.04"/>
    <n v="185111.96"/>
    <x v="3879"/>
    <n v="54"/>
    <n v="74.7"/>
  </r>
  <r>
    <s v="M1082"/>
    <x v="1"/>
    <x v="1"/>
    <n v="4"/>
    <n v="290515"/>
    <n v="320042"/>
    <n v="110.16"/>
    <d v="2012-12-05T00:00:00"/>
    <x v="1"/>
    <x v="4"/>
    <x v="2"/>
    <s v="Chair"/>
    <x v="1"/>
    <x v="3866"/>
    <n v="89539.28"/>
    <n v="230502.72"/>
    <x v="3880"/>
    <n v="99"/>
    <n v="73.3"/>
  </r>
  <r>
    <s v="M1083"/>
    <x v="0"/>
    <x v="0"/>
    <n v="7"/>
    <n v="265491"/>
    <n v="242239"/>
    <n v="91.24"/>
    <d v="2012-12-05T00:00:00"/>
    <x v="1"/>
    <x v="4"/>
    <x v="2"/>
    <s v="Notebook"/>
    <x v="3"/>
    <x v="3867"/>
    <n v="79207.53"/>
    <n v="163031.47"/>
    <x v="3881"/>
    <n v="61"/>
    <n v="84"/>
  </r>
  <r>
    <s v="M1084"/>
    <x v="3"/>
    <x v="3"/>
    <n v="8"/>
    <n v="330776"/>
    <n v="336543"/>
    <n v="101.74"/>
    <d v="2011-11-01T00:00:00"/>
    <x v="2"/>
    <x v="0"/>
    <x v="3"/>
    <s v="Sugar"/>
    <x v="4"/>
    <x v="3868"/>
    <n v="75322.509999999995"/>
    <n v="261220.49"/>
    <x v="3882"/>
    <n v="67"/>
    <n v="86.31"/>
  </r>
  <r>
    <s v="M1085"/>
    <x v="1"/>
    <x v="1"/>
    <n v="8"/>
    <n v="348425"/>
    <n v="362844"/>
    <n v="104.14"/>
    <d v="2013-04-17T00:00:00"/>
    <x v="0"/>
    <x v="3"/>
    <x v="2"/>
    <s v="Sugar"/>
    <x v="4"/>
    <x v="3869"/>
    <n v="137785.94"/>
    <n v="225058.06"/>
    <x v="3883"/>
    <n v="60"/>
    <n v="61.64"/>
  </r>
  <r>
    <s v="M1086"/>
    <x v="3"/>
    <x v="3"/>
    <n v="5"/>
    <n v="104414"/>
    <n v="117760"/>
    <n v="112.78"/>
    <d v="2014-05-15T00:00:00"/>
    <x v="3"/>
    <x v="8"/>
    <x v="1"/>
    <s v="Table"/>
    <x v="1"/>
    <x v="3870"/>
    <n v="38173.71"/>
    <n v="79586.289999999994"/>
    <x v="3884"/>
    <n v="51"/>
    <n v="92.43"/>
  </r>
  <r>
    <s v="M1087"/>
    <x v="0"/>
    <x v="0"/>
    <n v="10"/>
    <n v="290713"/>
    <n v="161614"/>
    <n v="55.59"/>
    <d v="2014-05-15T00:00:00"/>
    <x v="3"/>
    <x v="8"/>
    <x v="1"/>
    <s v="Cabinet"/>
    <x v="1"/>
    <x v="3871"/>
    <n v="55148.2"/>
    <n v="106465.8"/>
    <x v="3885"/>
    <n v="74"/>
    <n v="77.069999999999993"/>
  </r>
  <r>
    <s v="M1088"/>
    <x v="2"/>
    <x v="2"/>
    <n v="10"/>
    <n v="289054"/>
    <n v="222930"/>
    <n v="77.12"/>
    <d v="2012-03-14T00:00:00"/>
    <x v="1"/>
    <x v="10"/>
    <x v="2"/>
    <s v="Table"/>
    <x v="1"/>
    <x v="3872"/>
    <n v="100322.2"/>
    <n v="122607.8"/>
    <x v="3886"/>
    <n v="97"/>
    <n v="84.49"/>
  </r>
  <r>
    <s v="M1089"/>
    <x v="3"/>
    <x v="3"/>
    <n v="14"/>
    <n v="121282"/>
    <n v="114925"/>
    <n v="94.76"/>
    <d v="2012-03-14T00:00:00"/>
    <x v="1"/>
    <x v="10"/>
    <x v="2"/>
    <s v="Notebook"/>
    <x v="3"/>
    <x v="3873"/>
    <n v="36951.43"/>
    <n v="77973.570000000007"/>
    <x v="3887"/>
    <n v="96"/>
    <n v="68.13"/>
  </r>
  <r>
    <s v="M1090"/>
    <x v="1"/>
    <x v="1"/>
    <n v="15"/>
    <n v="459436"/>
    <n v="374227"/>
    <n v="81.45"/>
    <d v="2014-01-15T00:00:00"/>
    <x v="3"/>
    <x v="6"/>
    <x v="2"/>
    <s v="Laptop"/>
    <x v="2"/>
    <x v="3874"/>
    <n v="144462.45000000001"/>
    <n v="229764.55"/>
    <x v="3888"/>
    <n v="49"/>
    <n v="74.52"/>
  </r>
  <r>
    <s v="M1091"/>
    <x v="1"/>
    <x v="1"/>
    <n v="6"/>
    <n v="406266"/>
    <n v="222753"/>
    <n v="54.83"/>
    <d v="2014-01-15T00:00:00"/>
    <x v="3"/>
    <x v="6"/>
    <x v="2"/>
    <s v="Trousers"/>
    <x v="0"/>
    <x v="3875"/>
    <n v="57909.07"/>
    <n v="164843.93"/>
    <x v="3889"/>
    <n v="41"/>
    <n v="61.95"/>
  </r>
  <r>
    <s v="M1092"/>
    <x v="0"/>
    <x v="0"/>
    <n v="11"/>
    <n v="465060"/>
    <n v="332101"/>
    <n v="71.41"/>
    <d v="2012-03-08T00:00:00"/>
    <x v="1"/>
    <x v="10"/>
    <x v="1"/>
    <s v="Notebook"/>
    <x v="3"/>
    <x v="3876"/>
    <n v="141958.45000000001"/>
    <n v="190142.55"/>
    <x v="3890"/>
    <n v="20"/>
    <n v="63.8"/>
  </r>
  <r>
    <s v="M1093"/>
    <x v="0"/>
    <x v="0"/>
    <n v="15"/>
    <n v="366500"/>
    <n v="252153"/>
    <n v="68.8"/>
    <d v="2011-10-11T00:00:00"/>
    <x v="2"/>
    <x v="2"/>
    <x v="3"/>
    <s v="Headphones"/>
    <x v="2"/>
    <x v="3877"/>
    <n v="99324.95"/>
    <n v="152828.04999999999"/>
    <x v="3891"/>
    <n v="51"/>
    <n v="72.010000000000005"/>
  </r>
  <r>
    <s v="M1094"/>
    <x v="1"/>
    <x v="1"/>
    <n v="8"/>
    <n v="294789"/>
    <n v="182371"/>
    <n v="61.86"/>
    <d v="2011-10-11T00:00:00"/>
    <x v="2"/>
    <x v="2"/>
    <x v="3"/>
    <s v="Sofa"/>
    <x v="1"/>
    <x v="3878"/>
    <n v="82788.429999999993"/>
    <n v="99582.57"/>
    <x v="3892"/>
    <n v="53"/>
    <n v="62.62"/>
  </r>
  <r>
    <s v="M1095"/>
    <x v="2"/>
    <x v="2"/>
    <n v="9"/>
    <n v="419088"/>
    <n v="449384"/>
    <n v="107.23"/>
    <d v="2012-04-13T00:00:00"/>
    <x v="1"/>
    <x v="3"/>
    <x v="5"/>
    <s v="Sofa"/>
    <x v="1"/>
    <x v="3879"/>
    <n v="163374.98000000001"/>
    <n v="286009.02"/>
    <x v="3893"/>
    <n v="37"/>
    <n v="71.11"/>
  </r>
  <r>
    <s v="M1096"/>
    <x v="1"/>
    <x v="1"/>
    <n v="12"/>
    <n v="386369"/>
    <n v="297894"/>
    <n v="77.099999999999994"/>
    <d v="2012-04-13T00:00:00"/>
    <x v="1"/>
    <x v="3"/>
    <x v="5"/>
    <s v="Stapler"/>
    <x v="3"/>
    <x v="3880"/>
    <n v="85261.51"/>
    <n v="212632.49"/>
    <x v="3894"/>
    <n v="40"/>
    <n v="71.489999999999995"/>
  </r>
  <r>
    <s v="M1097"/>
    <x v="1"/>
    <x v="1"/>
    <n v="9"/>
    <n v="423814"/>
    <n v="438413"/>
    <n v="103.44"/>
    <d v="2014-11-17T00:00:00"/>
    <x v="3"/>
    <x v="0"/>
    <x v="4"/>
    <s v="Trousers"/>
    <x v="0"/>
    <x v="3881"/>
    <n v="112950.26"/>
    <n v="325462.74"/>
    <x v="3895"/>
    <n v="83"/>
    <n v="72.44"/>
  </r>
  <r>
    <s v="M1098"/>
    <x v="1"/>
    <x v="1"/>
    <n v="13"/>
    <n v="231248"/>
    <n v="133526"/>
    <n v="57.74"/>
    <d v="2013-07-02T00:00:00"/>
    <x v="0"/>
    <x v="7"/>
    <x v="3"/>
    <s v="Wheat"/>
    <x v="4"/>
    <x v="3882"/>
    <n v="53663.27"/>
    <n v="79862.73"/>
    <x v="3896"/>
    <n v="15"/>
    <n v="84.24"/>
  </r>
  <r>
    <s v="M1099"/>
    <x v="0"/>
    <x v="0"/>
    <n v="15"/>
    <n v="485335"/>
    <n v="469245"/>
    <n v="96.68"/>
    <d v="2013-07-02T00:00:00"/>
    <x v="0"/>
    <x v="7"/>
    <x v="3"/>
    <s v="Jacket"/>
    <x v="0"/>
    <x v="3883"/>
    <n v="113457.12"/>
    <n v="355787.88"/>
    <x v="3897"/>
    <n v="49"/>
    <n v="82.18"/>
  </r>
  <r>
    <s v="M1100"/>
    <x v="1"/>
    <x v="1"/>
    <n v="14"/>
    <n v="188143"/>
    <n v="145431"/>
    <n v="77.3"/>
    <d v="2013-07-02T00:00:00"/>
    <x v="0"/>
    <x v="7"/>
    <x v="3"/>
    <s v="Oil"/>
    <x v="4"/>
    <x v="3884"/>
    <n v="66721.350000000006"/>
    <n v="78709.649999999994"/>
    <x v="3898"/>
    <n v="56"/>
    <n v="89.28"/>
  </r>
  <r>
    <s v="M1101"/>
    <x v="1"/>
    <x v="1"/>
    <n v="12"/>
    <n v="339900"/>
    <n v="220082"/>
    <n v="64.75"/>
    <d v="2012-11-29T00:00:00"/>
    <x v="1"/>
    <x v="0"/>
    <x v="1"/>
    <s v="Sugar"/>
    <x v="4"/>
    <x v="3885"/>
    <n v="72764.210000000006"/>
    <n v="147317.79"/>
    <x v="3899"/>
    <n v="16"/>
    <n v="63.17"/>
  </r>
  <r>
    <s v="M1102"/>
    <x v="0"/>
    <x v="0"/>
    <n v="5"/>
    <n v="443397"/>
    <n v="480933"/>
    <n v="108.47"/>
    <d v="2011-04-07T00:00:00"/>
    <x v="2"/>
    <x v="3"/>
    <x v="1"/>
    <s v="Laptop"/>
    <x v="2"/>
    <x v="3886"/>
    <n v="142403.01"/>
    <n v="338529.99"/>
    <x v="3900"/>
    <n v="50"/>
    <n v="89.96"/>
  </r>
  <r>
    <s v="M1103"/>
    <x v="2"/>
    <x v="2"/>
    <n v="3"/>
    <n v="198499"/>
    <n v="218313"/>
    <n v="109.98"/>
    <d v="2011-04-07T00:00:00"/>
    <x v="2"/>
    <x v="3"/>
    <x v="1"/>
    <s v="Shirt"/>
    <x v="0"/>
    <x v="3887"/>
    <n v="49222.58"/>
    <n v="169090.42"/>
    <x v="3901"/>
    <n v="56"/>
    <n v="82.29"/>
  </r>
  <r>
    <s v="M1104"/>
    <x v="0"/>
    <x v="0"/>
    <n v="13"/>
    <n v="243663"/>
    <n v="214064"/>
    <n v="87.85"/>
    <d v="2013-06-17T00:00:00"/>
    <x v="0"/>
    <x v="1"/>
    <x v="4"/>
    <s v="Wheat"/>
    <x v="4"/>
    <x v="3888"/>
    <n v="53970.26"/>
    <n v="160093.74"/>
    <x v="3902"/>
    <n v="44"/>
    <n v="74.599999999999994"/>
  </r>
  <r>
    <s v="M1105"/>
    <x v="2"/>
    <x v="2"/>
    <n v="5"/>
    <n v="118691"/>
    <n v="71646"/>
    <n v="60.36"/>
    <d v="2014-03-07T00:00:00"/>
    <x v="3"/>
    <x v="10"/>
    <x v="5"/>
    <s v="Oil"/>
    <x v="4"/>
    <x v="3889"/>
    <n v="26687.64"/>
    <n v="44958.36"/>
    <x v="3903"/>
    <n v="40"/>
    <n v="81.06"/>
  </r>
  <r>
    <s v="M1106"/>
    <x v="3"/>
    <x v="3"/>
    <n v="3"/>
    <n v="373638"/>
    <n v="227624"/>
    <n v="60.92"/>
    <d v="2014-10-08T00:00:00"/>
    <x v="3"/>
    <x v="2"/>
    <x v="2"/>
    <s v="Table"/>
    <x v="1"/>
    <x v="3890"/>
    <n v="63839.89"/>
    <n v="163784.10999999999"/>
    <x v="3904"/>
    <n v="51"/>
    <n v="68.42"/>
  </r>
  <r>
    <s v="M1107"/>
    <x v="0"/>
    <x v="0"/>
    <n v="7"/>
    <n v="107598"/>
    <n v="84603"/>
    <n v="78.63"/>
    <d v="2014-10-07T00:00:00"/>
    <x v="3"/>
    <x v="2"/>
    <x v="3"/>
    <s v="Headphones"/>
    <x v="2"/>
    <x v="3891"/>
    <n v="34334.97"/>
    <n v="50268.03"/>
    <x v="3905"/>
    <n v="86"/>
    <n v="86.49"/>
  </r>
  <r>
    <s v="M1108"/>
    <x v="3"/>
    <x v="3"/>
    <n v="4"/>
    <n v="452616"/>
    <n v="369781"/>
    <n v="81.7"/>
    <d v="2014-10-07T00:00:00"/>
    <x v="3"/>
    <x v="2"/>
    <x v="3"/>
    <s v="Shirt"/>
    <x v="0"/>
    <x v="3892"/>
    <n v="169232.86"/>
    <n v="200548.14"/>
    <x v="3906"/>
    <n v="48"/>
    <n v="66.64"/>
  </r>
  <r>
    <s v="M1109"/>
    <x v="3"/>
    <x v="3"/>
    <n v="3"/>
    <n v="355778"/>
    <n v="251294"/>
    <n v="70.63"/>
    <d v="2014-10-07T00:00:00"/>
    <x v="3"/>
    <x v="2"/>
    <x v="3"/>
    <s v="Chair"/>
    <x v="1"/>
    <x v="3893"/>
    <n v="68354.460000000006"/>
    <n v="182939.54"/>
    <x v="3907"/>
    <n v="37"/>
    <n v="85.81"/>
  </r>
  <r>
    <s v="M1110"/>
    <x v="2"/>
    <x v="2"/>
    <n v="5"/>
    <n v="370265"/>
    <n v="199316"/>
    <n v="53.83"/>
    <d v="2013-12-06T00:00:00"/>
    <x v="0"/>
    <x v="4"/>
    <x v="5"/>
    <s v="Stapler"/>
    <x v="3"/>
    <x v="3894"/>
    <n v="98196.41"/>
    <n v="101119.59"/>
    <x v="3908"/>
    <n v="10"/>
    <n v="70.58"/>
  </r>
  <r>
    <s v="M1111"/>
    <x v="2"/>
    <x v="2"/>
    <n v="4"/>
    <n v="112608"/>
    <n v="57880"/>
    <n v="51.4"/>
    <d v="2013-10-22T00:00:00"/>
    <x v="0"/>
    <x v="2"/>
    <x v="3"/>
    <s v="Sugar"/>
    <x v="4"/>
    <x v="3895"/>
    <n v="27269.71"/>
    <n v="30610.29"/>
    <x v="3909"/>
    <n v="40"/>
    <n v="83.72"/>
  </r>
  <r>
    <s v="M1112"/>
    <x v="2"/>
    <x v="2"/>
    <n v="5"/>
    <n v="496619"/>
    <n v="504666"/>
    <n v="101.62"/>
    <d v="2014-05-19T00:00:00"/>
    <x v="3"/>
    <x v="8"/>
    <x v="4"/>
    <s v="Wheat"/>
    <x v="4"/>
    <x v="3896"/>
    <n v="178219.95"/>
    <n v="326446.05"/>
    <x v="3910"/>
    <n v="42"/>
    <n v="75.430000000000007"/>
  </r>
  <r>
    <s v="M1113"/>
    <x v="0"/>
    <x v="0"/>
    <n v="10"/>
    <n v="166728"/>
    <n v="141535"/>
    <n v="84.89"/>
    <d v="2014-05-19T00:00:00"/>
    <x v="3"/>
    <x v="8"/>
    <x v="4"/>
    <s v="Cabinet"/>
    <x v="1"/>
    <x v="3897"/>
    <n v="30556.83"/>
    <n v="110978.17"/>
    <x v="3911"/>
    <n v="49"/>
    <n v="79.510000000000005"/>
  </r>
  <r>
    <s v="M1114"/>
    <x v="0"/>
    <x v="0"/>
    <n v="7"/>
    <n v="345446"/>
    <n v="198235"/>
    <n v="57.39"/>
    <d v="2014-05-19T00:00:00"/>
    <x v="3"/>
    <x v="8"/>
    <x v="4"/>
    <s v="Dress"/>
    <x v="0"/>
    <x v="3898"/>
    <n v="74955.429999999993"/>
    <n v="123279.57"/>
    <x v="3912"/>
    <n v="97"/>
    <n v="68.650000000000006"/>
  </r>
  <r>
    <s v="M1115"/>
    <x v="2"/>
    <x v="2"/>
    <n v="15"/>
    <n v="402566"/>
    <n v="268149"/>
    <n v="66.61"/>
    <d v="2013-09-27T00:00:00"/>
    <x v="0"/>
    <x v="5"/>
    <x v="5"/>
    <s v="Marker"/>
    <x v="3"/>
    <x v="3899"/>
    <n v="119656.23"/>
    <n v="148492.76999999999"/>
    <x v="3913"/>
    <n v="27"/>
    <n v="93.66"/>
  </r>
  <r>
    <s v="M1116"/>
    <x v="3"/>
    <x v="3"/>
    <n v="3"/>
    <n v="436419"/>
    <n v="269705"/>
    <n v="61.8"/>
    <d v="2014-11-18T00:00:00"/>
    <x v="3"/>
    <x v="0"/>
    <x v="3"/>
    <s v="Jacket"/>
    <x v="0"/>
    <x v="3900"/>
    <n v="67654.97"/>
    <n v="202050.03"/>
    <x v="3914"/>
    <n v="41"/>
    <n v="79.930000000000007"/>
  </r>
  <r>
    <s v="M1117"/>
    <x v="1"/>
    <x v="1"/>
    <n v="5"/>
    <n v="347752"/>
    <n v="336072"/>
    <n v="96.64"/>
    <d v="2012-07-08T00:00:00"/>
    <x v="1"/>
    <x v="7"/>
    <x v="6"/>
    <s v="Marker"/>
    <x v="3"/>
    <x v="3901"/>
    <n v="117197.06"/>
    <n v="218874.94"/>
    <x v="3915"/>
    <n v="67"/>
    <n v="76.56"/>
  </r>
  <r>
    <s v="M1118"/>
    <x v="2"/>
    <x v="2"/>
    <n v="14"/>
    <n v="396207"/>
    <n v="234735"/>
    <n v="59.25"/>
    <d v="2012-11-16T00:00:00"/>
    <x v="1"/>
    <x v="0"/>
    <x v="5"/>
    <s v="Shirt"/>
    <x v="0"/>
    <x v="3902"/>
    <n v="101801.24"/>
    <n v="132933.76000000001"/>
    <x v="3916"/>
    <n v="98"/>
    <n v="81.02"/>
  </r>
  <r>
    <s v="M1119"/>
    <x v="2"/>
    <x v="2"/>
    <n v="10"/>
    <n v="281737"/>
    <n v="298011"/>
    <n v="105.78"/>
    <d v="2012-11-16T00:00:00"/>
    <x v="1"/>
    <x v="0"/>
    <x v="5"/>
    <s v="Jacket"/>
    <x v="0"/>
    <x v="3903"/>
    <n v="120838.25"/>
    <n v="177172.75"/>
    <x v="3917"/>
    <n v="21"/>
    <n v="93.21"/>
  </r>
  <r>
    <s v="M1120"/>
    <x v="2"/>
    <x v="2"/>
    <n v="4"/>
    <n v="487656"/>
    <n v="290789"/>
    <n v="59.63"/>
    <d v="2012-06-18T00:00:00"/>
    <x v="1"/>
    <x v="1"/>
    <x v="4"/>
    <s v="Wheat"/>
    <x v="4"/>
    <x v="3904"/>
    <n v="59638.720000000001"/>
    <n v="231150.28"/>
    <x v="3918"/>
    <n v="100"/>
    <n v="73.709999999999994"/>
  </r>
  <r>
    <s v="M1121"/>
    <x v="3"/>
    <x v="3"/>
    <n v="12"/>
    <n v="146579"/>
    <n v="79299"/>
    <n v="54.1"/>
    <d v="2013-04-09T00:00:00"/>
    <x v="0"/>
    <x v="3"/>
    <x v="3"/>
    <s v="Tablet"/>
    <x v="2"/>
    <x v="3905"/>
    <n v="19805.080000000002"/>
    <n v="59493.919999999998"/>
    <x v="3919"/>
    <n v="42"/>
    <n v="90.68"/>
  </r>
  <r>
    <s v="M1122"/>
    <x v="1"/>
    <x v="1"/>
    <n v="7"/>
    <n v="252096"/>
    <n v="191840"/>
    <n v="76.099999999999994"/>
    <d v="2012-04-18T00:00:00"/>
    <x v="1"/>
    <x v="3"/>
    <x v="2"/>
    <s v="Trousers"/>
    <x v="0"/>
    <x v="3906"/>
    <n v="52828.01"/>
    <n v="139011.99"/>
    <x v="3920"/>
    <n v="63"/>
    <n v="80.59"/>
  </r>
  <r>
    <s v="M1123"/>
    <x v="3"/>
    <x v="3"/>
    <n v="5"/>
    <n v="181951"/>
    <n v="181417"/>
    <n v="99.71"/>
    <d v="2013-12-04T00:00:00"/>
    <x v="0"/>
    <x v="4"/>
    <x v="2"/>
    <s v="Laptop"/>
    <x v="2"/>
    <x v="3907"/>
    <n v="65488.53"/>
    <n v="115928.47"/>
    <x v="3921"/>
    <n v="66"/>
    <n v="73.930000000000007"/>
  </r>
  <r>
    <s v="M1124"/>
    <x v="2"/>
    <x v="2"/>
    <n v="8"/>
    <n v="182423"/>
    <n v="151742"/>
    <n v="83.18"/>
    <d v="2013-12-04T00:00:00"/>
    <x v="0"/>
    <x v="4"/>
    <x v="2"/>
    <s v="Pen"/>
    <x v="3"/>
    <x v="3908"/>
    <n v="37305.230000000003"/>
    <n v="114436.77"/>
    <x v="3922"/>
    <n v="67"/>
    <n v="92.26"/>
  </r>
  <r>
    <s v="M1125"/>
    <x v="3"/>
    <x v="3"/>
    <n v="13"/>
    <n v="352918"/>
    <n v="204357"/>
    <n v="57.9"/>
    <d v="2012-12-10T00:00:00"/>
    <x v="1"/>
    <x v="4"/>
    <x v="4"/>
    <s v="Mobile"/>
    <x v="2"/>
    <x v="3909"/>
    <n v="90631"/>
    <n v="113726"/>
    <x v="3923"/>
    <n v="37"/>
    <n v="61.38"/>
  </r>
  <r>
    <s v="M1126"/>
    <x v="0"/>
    <x v="0"/>
    <n v="12"/>
    <n v="122747"/>
    <n v="69236"/>
    <n v="56.41"/>
    <d v="2012-12-10T00:00:00"/>
    <x v="1"/>
    <x v="4"/>
    <x v="4"/>
    <s v="Wheat"/>
    <x v="4"/>
    <x v="3910"/>
    <n v="21446.48"/>
    <n v="47789.52"/>
    <x v="3924"/>
    <n v="75"/>
    <n v="85.58"/>
  </r>
  <r>
    <s v="M1127"/>
    <x v="1"/>
    <x v="1"/>
    <n v="13"/>
    <n v="349479"/>
    <n v="419011"/>
    <n v="119.9"/>
    <d v="2012-12-10T00:00:00"/>
    <x v="1"/>
    <x v="4"/>
    <x v="4"/>
    <s v="Oil"/>
    <x v="4"/>
    <x v="3911"/>
    <n v="173845.2"/>
    <n v="245165.8"/>
    <x v="3925"/>
    <n v="62"/>
    <n v="64.22"/>
  </r>
  <r>
    <s v="M1128"/>
    <x v="2"/>
    <x v="2"/>
    <n v="11"/>
    <n v="445018"/>
    <n v="384548"/>
    <n v="86.41"/>
    <d v="2012-12-10T00:00:00"/>
    <x v="1"/>
    <x v="4"/>
    <x v="4"/>
    <s v="Rice"/>
    <x v="4"/>
    <x v="3912"/>
    <n v="164433.20000000001"/>
    <n v="220114.8"/>
    <x v="3926"/>
    <n v="63"/>
    <n v="82.32"/>
  </r>
  <r>
    <s v="M1129"/>
    <x v="2"/>
    <x v="2"/>
    <n v="5"/>
    <n v="473155"/>
    <n v="387069"/>
    <n v="81.81"/>
    <d v="2011-10-31T00:00:00"/>
    <x v="2"/>
    <x v="2"/>
    <x v="4"/>
    <s v="Oil"/>
    <x v="4"/>
    <x v="3913"/>
    <n v="118229.39"/>
    <n v="268839.61"/>
    <x v="3927"/>
    <n v="95"/>
    <n v="74.459999999999994"/>
  </r>
  <r>
    <s v="M1130"/>
    <x v="3"/>
    <x v="3"/>
    <n v="15"/>
    <n v="134109"/>
    <n v="110856"/>
    <n v="82.66"/>
    <d v="2011-10-31T00:00:00"/>
    <x v="2"/>
    <x v="2"/>
    <x v="4"/>
    <s v="Cabinet"/>
    <x v="1"/>
    <x v="3914"/>
    <n v="30989.34"/>
    <n v="79866.66"/>
    <x v="3928"/>
    <n v="69"/>
    <n v="70.94"/>
  </r>
  <r>
    <s v="M1131"/>
    <x v="2"/>
    <x v="2"/>
    <n v="8"/>
    <n v="496517"/>
    <n v="283901"/>
    <n v="57.18"/>
    <d v="2011-10-31T00:00:00"/>
    <x v="2"/>
    <x v="2"/>
    <x v="4"/>
    <s v="Marker"/>
    <x v="3"/>
    <x v="3915"/>
    <n v="132732.92000000001"/>
    <n v="151168.07999999999"/>
    <x v="3929"/>
    <n v="73"/>
    <n v="73.86"/>
  </r>
  <r>
    <s v="M1132"/>
    <x v="1"/>
    <x v="1"/>
    <n v="8"/>
    <n v="468907"/>
    <n v="531367"/>
    <n v="113.32"/>
    <d v="2011-10-31T00:00:00"/>
    <x v="2"/>
    <x v="2"/>
    <x v="4"/>
    <s v="Cabinet"/>
    <x v="1"/>
    <x v="3916"/>
    <n v="213523.1"/>
    <n v="317843.90000000002"/>
    <x v="3930"/>
    <n v="15"/>
    <n v="87.5"/>
  </r>
  <r>
    <s v="M1133"/>
    <x v="2"/>
    <x v="2"/>
    <n v="14"/>
    <n v="214781"/>
    <n v="224752"/>
    <n v="104.64"/>
    <d v="2011-10-31T00:00:00"/>
    <x v="2"/>
    <x v="2"/>
    <x v="4"/>
    <s v="Table"/>
    <x v="1"/>
    <x v="3917"/>
    <n v="100081.73"/>
    <n v="124670.27"/>
    <x v="3931"/>
    <n v="44"/>
    <n v="78.05"/>
  </r>
  <r>
    <s v="M1134"/>
    <x v="2"/>
    <x v="2"/>
    <n v="4"/>
    <n v="104563"/>
    <n v="73220"/>
    <n v="70.02"/>
    <d v="2011-10-31T00:00:00"/>
    <x v="2"/>
    <x v="2"/>
    <x v="4"/>
    <s v="Trousers"/>
    <x v="0"/>
    <x v="3918"/>
    <n v="29447.599999999999"/>
    <n v="43772.4"/>
    <x v="3932"/>
    <n v="53"/>
    <n v="72.36"/>
  </r>
  <r>
    <s v="M1135"/>
    <x v="3"/>
    <x v="3"/>
    <n v="14"/>
    <n v="203788"/>
    <n v="220686"/>
    <n v="108.29"/>
    <d v="2011-10-31T00:00:00"/>
    <x v="2"/>
    <x v="2"/>
    <x v="4"/>
    <s v="Trousers"/>
    <x v="0"/>
    <x v="3919"/>
    <n v="78254.84"/>
    <n v="142431.16"/>
    <x v="3933"/>
    <n v="44"/>
    <n v="62.45"/>
  </r>
  <r>
    <s v="M1136"/>
    <x v="2"/>
    <x v="2"/>
    <n v="9"/>
    <n v="260896"/>
    <n v="186547"/>
    <n v="71.5"/>
    <d v="2014-12-10T00:00:00"/>
    <x v="3"/>
    <x v="4"/>
    <x v="2"/>
    <s v="Mobile"/>
    <x v="2"/>
    <x v="3920"/>
    <n v="58641.37"/>
    <n v="127905.63"/>
    <x v="3934"/>
    <n v="79"/>
    <n v="62.71"/>
  </r>
  <r>
    <s v="M1137"/>
    <x v="1"/>
    <x v="1"/>
    <n v="5"/>
    <n v="193814"/>
    <n v="134326"/>
    <n v="69.31"/>
    <d v="2011-05-05T00:00:00"/>
    <x v="2"/>
    <x v="8"/>
    <x v="1"/>
    <s v="Laptop"/>
    <x v="2"/>
    <x v="3921"/>
    <n v="42181.04"/>
    <n v="92144.960000000006"/>
    <x v="3935"/>
    <n v="91"/>
    <n v="86.5"/>
  </r>
  <r>
    <s v="M1138"/>
    <x v="3"/>
    <x v="3"/>
    <n v="13"/>
    <n v="199715"/>
    <n v="139920"/>
    <n v="70.06"/>
    <d v="2011-05-05T00:00:00"/>
    <x v="2"/>
    <x v="8"/>
    <x v="1"/>
    <s v="Jacket"/>
    <x v="0"/>
    <x v="3922"/>
    <n v="68577.42"/>
    <n v="71342.58"/>
    <x v="3936"/>
    <n v="96"/>
    <n v="83.35"/>
  </r>
  <r>
    <s v="M1139"/>
    <x v="3"/>
    <x v="3"/>
    <n v="12"/>
    <n v="306633"/>
    <n v="188203"/>
    <n v="61.38"/>
    <d v="2011-05-05T00:00:00"/>
    <x v="2"/>
    <x v="8"/>
    <x v="1"/>
    <s v="Marker"/>
    <x v="3"/>
    <x v="3923"/>
    <n v="92657.39"/>
    <n v="95545.61"/>
    <x v="3937"/>
    <n v="96"/>
    <n v="82.62"/>
  </r>
  <r>
    <s v="M1140"/>
    <x v="3"/>
    <x v="3"/>
    <n v="6"/>
    <n v="416385"/>
    <n v="236731"/>
    <n v="56.85"/>
    <d v="2013-03-05T00:00:00"/>
    <x v="0"/>
    <x v="10"/>
    <x v="3"/>
    <s v="Stapler"/>
    <x v="3"/>
    <x v="3924"/>
    <n v="80121.820000000007"/>
    <n v="156609.18"/>
    <x v="3938"/>
    <n v="94"/>
    <n v="70.290000000000006"/>
  </r>
  <r>
    <s v="M1141"/>
    <x v="1"/>
    <x v="1"/>
    <n v="9"/>
    <n v="340075"/>
    <n v="350139"/>
    <n v="102.96"/>
    <d v="2011-11-30T00:00:00"/>
    <x v="2"/>
    <x v="0"/>
    <x v="2"/>
    <s v="Pen"/>
    <x v="3"/>
    <x v="3925"/>
    <n v="169786.17"/>
    <n v="180352.83"/>
    <x v="3939"/>
    <n v="74"/>
    <n v="65.45"/>
  </r>
  <r>
    <s v="M1142"/>
    <x v="3"/>
    <x v="3"/>
    <n v="9"/>
    <n v="325937"/>
    <n v="265763"/>
    <n v="81.540000000000006"/>
    <d v="2012-02-18T00:00:00"/>
    <x v="1"/>
    <x v="11"/>
    <x v="0"/>
    <s v="Oil"/>
    <x v="4"/>
    <x v="3926"/>
    <n v="78041.33"/>
    <n v="187721.67"/>
    <x v="3940"/>
    <n v="97"/>
    <n v="88.69"/>
  </r>
  <r>
    <s v="M1143"/>
    <x v="3"/>
    <x v="3"/>
    <n v="6"/>
    <n v="371602"/>
    <n v="292880"/>
    <n v="78.819999999999993"/>
    <d v="2014-04-02T00:00:00"/>
    <x v="3"/>
    <x v="3"/>
    <x v="2"/>
    <s v="Notebook"/>
    <x v="3"/>
    <x v="3927"/>
    <n v="69225.429999999993"/>
    <n v="223654.57"/>
    <x v="3941"/>
    <n v="12"/>
    <n v="78.53"/>
  </r>
  <r>
    <s v="M1144"/>
    <x v="3"/>
    <x v="3"/>
    <n v="12"/>
    <n v="194774"/>
    <n v="184994"/>
    <n v="94.98"/>
    <d v="2014-04-02T00:00:00"/>
    <x v="3"/>
    <x v="3"/>
    <x v="2"/>
    <s v="Wheat"/>
    <x v="4"/>
    <x v="3928"/>
    <n v="60815.07"/>
    <n v="124178.93"/>
    <x v="3942"/>
    <n v="58"/>
    <n v="73.31"/>
  </r>
  <r>
    <s v="M1145"/>
    <x v="2"/>
    <x v="2"/>
    <n v="6"/>
    <n v="174843"/>
    <n v="130333"/>
    <n v="74.540000000000006"/>
    <d v="2014-06-12T00:00:00"/>
    <x v="3"/>
    <x v="1"/>
    <x v="1"/>
    <s v="Wheat"/>
    <x v="4"/>
    <x v="3929"/>
    <n v="46091.94"/>
    <n v="84241.06"/>
    <x v="3943"/>
    <n v="48"/>
    <n v="85.12"/>
  </r>
  <r>
    <s v="M1146"/>
    <x v="1"/>
    <x v="1"/>
    <n v="11"/>
    <n v="476236"/>
    <n v="555699"/>
    <n v="116.69"/>
    <d v="2014-06-12T00:00:00"/>
    <x v="3"/>
    <x v="1"/>
    <x v="1"/>
    <s v="Dress"/>
    <x v="0"/>
    <x v="3930"/>
    <n v="117650.94"/>
    <n v="438048.06"/>
    <x v="3944"/>
    <n v="44"/>
    <n v="76.36"/>
  </r>
  <r>
    <s v="M1147"/>
    <x v="2"/>
    <x v="2"/>
    <n v="15"/>
    <n v="452307"/>
    <n v="352487"/>
    <n v="77.930000000000007"/>
    <d v="2014-06-12T00:00:00"/>
    <x v="3"/>
    <x v="1"/>
    <x v="1"/>
    <s v="Sofa"/>
    <x v="1"/>
    <x v="3931"/>
    <n v="83690.429999999993"/>
    <n v="268796.57"/>
    <x v="3945"/>
    <n v="63"/>
    <n v="73.92"/>
  </r>
  <r>
    <s v="M1148"/>
    <x v="0"/>
    <x v="0"/>
    <n v="8"/>
    <n v="152497"/>
    <n v="115341"/>
    <n v="75.63"/>
    <d v="2014-06-12T00:00:00"/>
    <x v="3"/>
    <x v="1"/>
    <x v="1"/>
    <s v="Stapler"/>
    <x v="3"/>
    <x v="3932"/>
    <n v="54662.38"/>
    <n v="60678.62"/>
    <x v="3946"/>
    <n v="58"/>
    <n v="90.45"/>
  </r>
  <r>
    <s v="M1149"/>
    <x v="1"/>
    <x v="1"/>
    <n v="5"/>
    <n v="363273"/>
    <n v="394957"/>
    <n v="108.72"/>
    <d v="2014-06-12T00:00:00"/>
    <x v="3"/>
    <x v="1"/>
    <x v="1"/>
    <s v="Stapler"/>
    <x v="3"/>
    <x v="3933"/>
    <n v="107694.74"/>
    <n v="287262.26"/>
    <x v="3947"/>
    <n v="99"/>
    <n v="78.260000000000005"/>
  </r>
  <r>
    <s v="M1150"/>
    <x v="1"/>
    <x v="1"/>
    <n v="12"/>
    <n v="188819"/>
    <n v="165669"/>
    <n v="87.74"/>
    <d v="2013-10-01T00:00:00"/>
    <x v="0"/>
    <x v="2"/>
    <x v="3"/>
    <s v="Sofa"/>
    <x v="1"/>
    <x v="3934"/>
    <n v="38626.04"/>
    <n v="127042.96"/>
    <x v="3948"/>
    <n v="97"/>
    <n v="92.73"/>
  </r>
  <r>
    <s v="M1151"/>
    <x v="3"/>
    <x v="3"/>
    <n v="4"/>
    <n v="372703"/>
    <n v="437242"/>
    <n v="117.32"/>
    <d v="2011-12-13T00:00:00"/>
    <x v="2"/>
    <x v="4"/>
    <x v="3"/>
    <s v="Oil"/>
    <x v="4"/>
    <x v="3935"/>
    <n v="163910.49"/>
    <n v="273331.51"/>
    <x v="3949"/>
    <n v="95"/>
    <n v="70.489999999999995"/>
  </r>
  <r>
    <s v="M1152"/>
    <x v="0"/>
    <x v="0"/>
    <n v="11"/>
    <n v="383237"/>
    <n v="311081"/>
    <n v="81.17"/>
    <d v="2014-11-12T00:00:00"/>
    <x v="3"/>
    <x v="0"/>
    <x v="2"/>
    <s v="Shirt"/>
    <x v="0"/>
    <x v="3936"/>
    <n v="104728.84"/>
    <n v="206352.16"/>
    <x v="3950"/>
    <n v="25"/>
    <n v="73.83"/>
  </r>
  <r>
    <s v="M1153"/>
    <x v="2"/>
    <x v="2"/>
    <n v="7"/>
    <n v="345847"/>
    <n v="283240"/>
    <n v="81.900000000000006"/>
    <d v="2012-01-05T00:00:00"/>
    <x v="1"/>
    <x v="6"/>
    <x v="1"/>
    <s v="Pen"/>
    <x v="3"/>
    <x v="3937"/>
    <n v="73259.94"/>
    <n v="209980.06"/>
    <x v="3951"/>
    <n v="36"/>
    <n v="77.290000000000006"/>
  </r>
  <r>
    <s v="M1154"/>
    <x v="1"/>
    <x v="1"/>
    <n v="12"/>
    <n v="229867"/>
    <n v="274820"/>
    <n v="119.56"/>
    <d v="2013-03-25T00:00:00"/>
    <x v="0"/>
    <x v="10"/>
    <x v="4"/>
    <s v="Pen"/>
    <x v="3"/>
    <x v="3938"/>
    <n v="129902.55"/>
    <n v="144917.45000000001"/>
    <x v="3952"/>
    <n v="30"/>
    <n v="65.599999999999994"/>
  </r>
  <r>
    <s v="M1155"/>
    <x v="0"/>
    <x v="0"/>
    <n v="4"/>
    <n v="302142"/>
    <n v="207448"/>
    <n v="68.66"/>
    <d v="2014-07-06T00:00:00"/>
    <x v="3"/>
    <x v="7"/>
    <x v="6"/>
    <s v="Tablet"/>
    <x v="2"/>
    <x v="3939"/>
    <n v="92498.12"/>
    <n v="114949.88"/>
    <x v="3953"/>
    <n v="29"/>
    <n v="68.42"/>
  </r>
  <r>
    <s v="M1156"/>
    <x v="0"/>
    <x v="0"/>
    <n v="8"/>
    <n v="179640"/>
    <n v="118164"/>
    <n v="65.78"/>
    <d v="2014-07-06T00:00:00"/>
    <x v="3"/>
    <x v="7"/>
    <x v="6"/>
    <s v="Mobile"/>
    <x v="2"/>
    <x v="3940"/>
    <n v="50490.32"/>
    <n v="67673.679999999993"/>
    <x v="3954"/>
    <n v="91"/>
    <n v="86.6"/>
  </r>
  <r>
    <s v="M1157"/>
    <x v="2"/>
    <x v="2"/>
    <n v="13"/>
    <n v="134900"/>
    <n v="105603"/>
    <n v="78.28"/>
    <d v="2014-07-06T00:00:00"/>
    <x v="3"/>
    <x v="7"/>
    <x v="6"/>
    <s v="Mobile"/>
    <x v="2"/>
    <x v="3941"/>
    <n v="50281.3"/>
    <n v="55321.7"/>
    <x v="3955"/>
    <n v="33"/>
    <n v="68.55"/>
  </r>
  <r>
    <s v="M1158"/>
    <x v="1"/>
    <x v="1"/>
    <n v="10"/>
    <n v="198197"/>
    <n v="108263"/>
    <n v="54.62"/>
    <d v="2014-07-06T00:00:00"/>
    <x v="3"/>
    <x v="7"/>
    <x v="6"/>
    <s v="Mobile"/>
    <x v="2"/>
    <x v="3942"/>
    <n v="33915.82"/>
    <n v="74347.179999999993"/>
    <x v="3956"/>
    <n v="41"/>
    <n v="63.42"/>
  </r>
  <r>
    <s v="M1159"/>
    <x v="1"/>
    <x v="1"/>
    <n v="10"/>
    <n v="433239"/>
    <n v="384496"/>
    <n v="88.75"/>
    <d v="2014-07-06T00:00:00"/>
    <x v="3"/>
    <x v="7"/>
    <x v="6"/>
    <s v="Rice"/>
    <x v="4"/>
    <x v="3943"/>
    <n v="191347.99"/>
    <n v="193148.01"/>
    <x v="3957"/>
    <n v="23"/>
    <n v="82.97"/>
  </r>
  <r>
    <s v="M1160"/>
    <x v="0"/>
    <x v="0"/>
    <n v="10"/>
    <n v="297246"/>
    <n v="238473"/>
    <n v="80.23"/>
    <d v="2011-09-21T00:00:00"/>
    <x v="2"/>
    <x v="5"/>
    <x v="2"/>
    <s v="Trousers"/>
    <x v="0"/>
    <x v="3944"/>
    <n v="52057.87"/>
    <n v="186415.13"/>
    <x v="3958"/>
    <n v="77"/>
    <n v="68.349999999999994"/>
  </r>
  <r>
    <s v="M1161"/>
    <x v="2"/>
    <x v="2"/>
    <n v="15"/>
    <n v="367550"/>
    <n v="422239"/>
    <n v="114.88"/>
    <d v="2011-09-21T00:00:00"/>
    <x v="2"/>
    <x v="5"/>
    <x v="2"/>
    <s v="Rice"/>
    <x v="4"/>
    <x v="3945"/>
    <n v="163906.67000000001"/>
    <n v="258332.33"/>
    <x v="3959"/>
    <n v="46"/>
    <n v="85.16"/>
  </r>
  <r>
    <s v="M1162"/>
    <x v="3"/>
    <x v="3"/>
    <n v="9"/>
    <n v="424432"/>
    <n v="272650"/>
    <n v="64.239999999999995"/>
    <d v="2013-07-24T00:00:00"/>
    <x v="0"/>
    <x v="7"/>
    <x v="2"/>
    <s v="Headphones"/>
    <x v="2"/>
    <x v="3946"/>
    <n v="56462.92"/>
    <n v="216187.08"/>
    <x v="3960"/>
    <n v="98"/>
    <n v="79.34"/>
  </r>
  <r>
    <s v="M1163"/>
    <x v="0"/>
    <x v="0"/>
    <n v="5"/>
    <n v="353038"/>
    <n v="213384"/>
    <n v="60.44"/>
    <d v="2014-08-30T00:00:00"/>
    <x v="3"/>
    <x v="9"/>
    <x v="0"/>
    <s v="Notebook"/>
    <x v="3"/>
    <x v="3947"/>
    <n v="48686.96"/>
    <n v="164697.04"/>
    <x v="3961"/>
    <n v="16"/>
    <n v="61.63"/>
  </r>
  <r>
    <s v="M1164"/>
    <x v="2"/>
    <x v="2"/>
    <n v="13"/>
    <n v="484185"/>
    <n v="514551"/>
    <n v="106.27"/>
    <d v="2014-03-27T00:00:00"/>
    <x v="3"/>
    <x v="10"/>
    <x v="1"/>
    <s v="Mobile"/>
    <x v="2"/>
    <x v="3948"/>
    <n v="213585.15"/>
    <n v="300965.84999999998"/>
    <x v="3962"/>
    <n v="92"/>
    <n v="63.99"/>
  </r>
  <r>
    <s v="M1165"/>
    <x v="2"/>
    <x v="2"/>
    <n v="5"/>
    <n v="159378"/>
    <n v="129553"/>
    <n v="81.290000000000006"/>
    <d v="2014-12-30T00:00:00"/>
    <x v="3"/>
    <x v="4"/>
    <x v="3"/>
    <s v="Laptop"/>
    <x v="2"/>
    <x v="3949"/>
    <n v="50215.08"/>
    <n v="79337.919999999998"/>
    <x v="3963"/>
    <n v="100"/>
    <n v="67.510000000000005"/>
  </r>
  <r>
    <s v="M1166"/>
    <x v="3"/>
    <x v="3"/>
    <n v="14"/>
    <n v="139887"/>
    <n v="141558"/>
    <n v="101.19"/>
    <d v="2011-09-20T00:00:00"/>
    <x v="2"/>
    <x v="5"/>
    <x v="3"/>
    <s v="Trousers"/>
    <x v="0"/>
    <x v="3950"/>
    <n v="41763.53"/>
    <n v="99794.47"/>
    <x v="3964"/>
    <n v="33"/>
    <n v="84.9"/>
  </r>
  <r>
    <s v="M1167"/>
    <x v="1"/>
    <x v="1"/>
    <n v="5"/>
    <n v="289239"/>
    <n v="183299"/>
    <n v="63.37"/>
    <d v="2011-09-20T00:00:00"/>
    <x v="2"/>
    <x v="5"/>
    <x v="3"/>
    <s v="Mobile"/>
    <x v="2"/>
    <x v="3951"/>
    <n v="86796.23"/>
    <n v="96502.77"/>
    <x v="3965"/>
    <n v="65"/>
    <n v="76.36"/>
  </r>
  <r>
    <s v="M1168"/>
    <x v="3"/>
    <x v="3"/>
    <n v="14"/>
    <n v="252113"/>
    <n v="169473"/>
    <n v="67.22"/>
    <d v="2013-04-05T00:00:00"/>
    <x v="0"/>
    <x v="3"/>
    <x v="5"/>
    <s v="Notebook"/>
    <x v="3"/>
    <x v="3952"/>
    <n v="76222.25"/>
    <n v="93250.75"/>
    <x v="3966"/>
    <n v="96"/>
    <n v="60.93"/>
  </r>
  <r>
    <s v="M1169"/>
    <x v="0"/>
    <x v="0"/>
    <n v="9"/>
    <n v="333797"/>
    <n v="299421"/>
    <n v="89.7"/>
    <d v="2013-04-05T00:00:00"/>
    <x v="0"/>
    <x v="3"/>
    <x v="5"/>
    <s v="Laptop"/>
    <x v="2"/>
    <x v="3953"/>
    <n v="77561.59"/>
    <n v="221859.41"/>
    <x v="3967"/>
    <n v="69"/>
    <n v="87.81"/>
  </r>
  <r>
    <s v="M1170"/>
    <x v="1"/>
    <x v="1"/>
    <n v="14"/>
    <n v="171145"/>
    <n v="163927"/>
    <n v="95.78"/>
    <d v="2011-03-26T00:00:00"/>
    <x v="2"/>
    <x v="10"/>
    <x v="0"/>
    <s v="Mobile"/>
    <x v="2"/>
    <x v="3954"/>
    <n v="66233.460000000006"/>
    <n v="97693.54"/>
    <x v="3968"/>
    <n v="74"/>
    <n v="73.89"/>
  </r>
  <r>
    <s v="M1171"/>
    <x v="3"/>
    <x v="3"/>
    <n v="15"/>
    <n v="188754"/>
    <n v="207704"/>
    <n v="110.04"/>
    <d v="2014-11-29T00:00:00"/>
    <x v="3"/>
    <x v="0"/>
    <x v="0"/>
    <s v="Wheat"/>
    <x v="4"/>
    <x v="3955"/>
    <n v="55267.11"/>
    <n v="152436.89000000001"/>
    <x v="3969"/>
    <n v="15"/>
    <n v="81.52"/>
  </r>
  <r>
    <s v="M1172"/>
    <x v="3"/>
    <x v="3"/>
    <n v="4"/>
    <n v="353402"/>
    <n v="356471"/>
    <n v="100.87"/>
    <d v="2014-11-29T00:00:00"/>
    <x v="3"/>
    <x v="0"/>
    <x v="0"/>
    <s v="Table"/>
    <x v="1"/>
    <x v="3956"/>
    <n v="109716.45"/>
    <n v="246754.55"/>
    <x v="3970"/>
    <n v="96"/>
    <n v="60.42"/>
  </r>
  <r>
    <s v="M1173"/>
    <x v="2"/>
    <x v="2"/>
    <n v="4"/>
    <n v="418942"/>
    <n v="483099"/>
    <n v="115.31"/>
    <d v="2014-11-29T00:00:00"/>
    <x v="3"/>
    <x v="0"/>
    <x v="0"/>
    <s v="Chair"/>
    <x v="1"/>
    <x v="3957"/>
    <n v="232759.71"/>
    <n v="250339.29"/>
    <x v="3971"/>
    <n v="67"/>
    <n v="71.28"/>
  </r>
  <r>
    <s v="M1174"/>
    <x v="3"/>
    <x v="3"/>
    <n v="3"/>
    <n v="376623"/>
    <n v="324341"/>
    <n v="86.12"/>
    <d v="2013-12-02T00:00:00"/>
    <x v="0"/>
    <x v="4"/>
    <x v="4"/>
    <s v="Marker"/>
    <x v="3"/>
    <x v="3958"/>
    <n v="146230.76"/>
    <n v="178110.24"/>
    <x v="3972"/>
    <n v="72"/>
    <n v="75.63"/>
  </r>
  <r>
    <s v="M1175"/>
    <x v="2"/>
    <x v="2"/>
    <n v="15"/>
    <n v="360347"/>
    <n v="312348"/>
    <n v="86.68"/>
    <d v="2013-12-02T00:00:00"/>
    <x v="0"/>
    <x v="4"/>
    <x v="4"/>
    <s v="Cabinet"/>
    <x v="1"/>
    <x v="3959"/>
    <n v="113811.72"/>
    <n v="198536.28"/>
    <x v="3973"/>
    <n v="10"/>
    <n v="79.569999999999993"/>
  </r>
  <r>
    <s v="M1176"/>
    <x v="2"/>
    <x v="2"/>
    <n v="3"/>
    <n v="441002"/>
    <n v="456171"/>
    <n v="103.44"/>
    <d v="2011-09-19T00:00:00"/>
    <x v="2"/>
    <x v="5"/>
    <x v="4"/>
    <s v="Oil"/>
    <x v="4"/>
    <x v="3960"/>
    <n v="137780.15"/>
    <n v="318390.84999999998"/>
    <x v="3974"/>
    <n v="53"/>
    <n v="92.68"/>
  </r>
  <r>
    <s v="M1177"/>
    <x v="2"/>
    <x v="2"/>
    <n v="8"/>
    <n v="271795"/>
    <n v="324086"/>
    <n v="119.24"/>
    <d v="2012-10-23T00:00:00"/>
    <x v="1"/>
    <x v="2"/>
    <x v="3"/>
    <s v="Laptop"/>
    <x v="2"/>
    <x v="3961"/>
    <n v="113668.24"/>
    <n v="210417.76"/>
    <x v="3975"/>
    <n v="31"/>
    <n v="75.91"/>
  </r>
  <r>
    <s v="M1178"/>
    <x v="1"/>
    <x v="1"/>
    <n v="6"/>
    <n v="480152"/>
    <n v="312189"/>
    <n v="65.02"/>
    <d v="2012-10-23T00:00:00"/>
    <x v="1"/>
    <x v="2"/>
    <x v="3"/>
    <s v="Notebook"/>
    <x v="3"/>
    <x v="3962"/>
    <n v="103205.83"/>
    <n v="208983.17"/>
    <x v="3976"/>
    <n v="98"/>
    <n v="79.150000000000006"/>
  </r>
  <r>
    <s v="M1179"/>
    <x v="2"/>
    <x v="2"/>
    <n v="5"/>
    <n v="105705"/>
    <n v="100169"/>
    <n v="94.76"/>
    <d v="2012-10-23T00:00:00"/>
    <x v="1"/>
    <x v="2"/>
    <x v="3"/>
    <s v="Laptop"/>
    <x v="2"/>
    <x v="3963"/>
    <n v="27504.21"/>
    <n v="72664.789999999994"/>
    <x v="3977"/>
    <n v="34"/>
    <n v="68.95"/>
  </r>
  <r>
    <s v="M1180"/>
    <x v="1"/>
    <x v="1"/>
    <n v="6"/>
    <n v="300986"/>
    <n v="290520"/>
    <n v="96.52"/>
    <d v="2014-10-14T00:00:00"/>
    <x v="3"/>
    <x v="2"/>
    <x v="3"/>
    <s v="Laptop"/>
    <x v="2"/>
    <x v="3964"/>
    <n v="68057.66"/>
    <n v="222462.34"/>
    <x v="3978"/>
    <n v="56"/>
    <n v="61.03"/>
  </r>
  <r>
    <s v="M1181"/>
    <x v="3"/>
    <x v="3"/>
    <n v="3"/>
    <n v="310359"/>
    <n v="237701"/>
    <n v="76.59"/>
    <d v="2014-10-14T00:00:00"/>
    <x v="3"/>
    <x v="2"/>
    <x v="3"/>
    <s v="Laptop"/>
    <x v="2"/>
    <x v="3965"/>
    <n v="70758.259999999995"/>
    <n v="166942.74"/>
    <x v="3979"/>
    <n v="44"/>
    <n v="89.96"/>
  </r>
  <r>
    <s v="M1182"/>
    <x v="1"/>
    <x v="1"/>
    <n v="15"/>
    <n v="140705"/>
    <n v="164594"/>
    <n v="116.98"/>
    <d v="2014-10-14T00:00:00"/>
    <x v="3"/>
    <x v="2"/>
    <x v="3"/>
    <s v="Headphones"/>
    <x v="2"/>
    <x v="3966"/>
    <n v="79876.289999999994"/>
    <n v="84717.71"/>
    <x v="3980"/>
    <n v="79"/>
    <n v="72.31"/>
  </r>
  <r>
    <s v="M1183"/>
    <x v="1"/>
    <x v="1"/>
    <n v="12"/>
    <n v="328395"/>
    <n v="297946"/>
    <n v="90.73"/>
    <d v="2012-09-04T00:00:00"/>
    <x v="1"/>
    <x v="5"/>
    <x v="3"/>
    <s v="Stapler"/>
    <x v="3"/>
    <x v="3967"/>
    <n v="63868.13"/>
    <n v="234077.87"/>
    <x v="3981"/>
    <n v="21"/>
    <n v="65.72"/>
  </r>
  <r>
    <s v="M1184"/>
    <x v="3"/>
    <x v="3"/>
    <n v="3"/>
    <n v="334792"/>
    <n v="360930"/>
    <n v="107.81"/>
    <d v="2013-03-15T00:00:00"/>
    <x v="0"/>
    <x v="10"/>
    <x v="5"/>
    <s v="Pen"/>
    <x v="3"/>
    <x v="3968"/>
    <n v="147125.29"/>
    <n v="213804.71"/>
    <x v="3982"/>
    <n v="97"/>
    <n v="62.81"/>
  </r>
  <r>
    <s v="M1185"/>
    <x v="2"/>
    <x v="2"/>
    <n v="11"/>
    <n v="444794"/>
    <n v="495664"/>
    <n v="111.44"/>
    <d v="2014-10-29T00:00:00"/>
    <x v="3"/>
    <x v="2"/>
    <x v="2"/>
    <s v="Laptop"/>
    <x v="2"/>
    <x v="3969"/>
    <n v="111933.72"/>
    <n v="383730.28"/>
    <x v="3983"/>
    <n v="45"/>
    <n v="88.73"/>
  </r>
  <r>
    <s v="M1186"/>
    <x v="3"/>
    <x v="3"/>
    <n v="14"/>
    <n v="313319"/>
    <n v="287691"/>
    <n v="91.82"/>
    <d v="2014-10-16T00:00:00"/>
    <x v="3"/>
    <x v="2"/>
    <x v="1"/>
    <s v="Sugar"/>
    <x v="4"/>
    <x v="3970"/>
    <n v="105958.48"/>
    <n v="181732.52"/>
    <x v="3984"/>
    <n v="84"/>
    <n v="90.12"/>
  </r>
  <r>
    <s v="M1187"/>
    <x v="2"/>
    <x v="2"/>
    <n v="7"/>
    <n v="395957"/>
    <n v="407224"/>
    <n v="102.85"/>
    <d v="2014-08-08T00:00:00"/>
    <x v="3"/>
    <x v="9"/>
    <x v="5"/>
    <s v="Laptop"/>
    <x v="2"/>
    <x v="3971"/>
    <n v="144490.5"/>
    <n v="262733.5"/>
    <x v="3985"/>
    <n v="22"/>
    <n v="75.739999999999995"/>
  </r>
  <r>
    <s v="M1188"/>
    <x v="3"/>
    <x v="3"/>
    <n v="8"/>
    <n v="139374"/>
    <n v="133017"/>
    <n v="95.44"/>
    <d v="2014-09-22T00:00:00"/>
    <x v="3"/>
    <x v="5"/>
    <x v="4"/>
    <s v="Rice"/>
    <x v="4"/>
    <x v="3972"/>
    <n v="61363.28"/>
    <n v="71653.72"/>
    <x v="3986"/>
    <n v="36"/>
    <n v="79.430000000000007"/>
  </r>
  <r>
    <s v="M1189"/>
    <x v="3"/>
    <x v="3"/>
    <n v="14"/>
    <n v="283504"/>
    <n v="202045"/>
    <n v="71.27"/>
    <d v="2014-11-04T00:00:00"/>
    <x v="3"/>
    <x v="0"/>
    <x v="3"/>
    <s v="Cabinet"/>
    <x v="1"/>
    <x v="3973"/>
    <n v="70424.710000000006"/>
    <n v="131620.29"/>
    <x v="3987"/>
    <n v="68"/>
    <n v="83"/>
  </r>
  <r>
    <s v="M1190"/>
    <x v="3"/>
    <x v="3"/>
    <n v="6"/>
    <n v="481958"/>
    <n v="318976"/>
    <n v="66.180000000000007"/>
    <d v="2013-11-06T00:00:00"/>
    <x v="0"/>
    <x v="0"/>
    <x v="2"/>
    <s v="Tablet"/>
    <x v="2"/>
    <x v="3974"/>
    <n v="98616.76"/>
    <n v="220359.24"/>
    <x v="3988"/>
    <n v="33"/>
    <n v="78.62"/>
  </r>
  <r>
    <s v="M1191"/>
    <x v="1"/>
    <x v="1"/>
    <n v="15"/>
    <n v="223585"/>
    <n v="206363"/>
    <n v="92.3"/>
    <d v="2013-11-06T00:00:00"/>
    <x v="0"/>
    <x v="0"/>
    <x v="2"/>
    <s v="Stapler"/>
    <x v="3"/>
    <x v="3975"/>
    <n v="92369.01"/>
    <n v="113993.99"/>
    <x v="3989"/>
    <n v="31"/>
    <n v="81.680000000000007"/>
  </r>
  <r>
    <s v="M1192"/>
    <x v="2"/>
    <x v="2"/>
    <n v="6"/>
    <n v="429578"/>
    <n v="392758"/>
    <n v="91.43"/>
    <d v="2013-11-06T00:00:00"/>
    <x v="0"/>
    <x v="0"/>
    <x v="2"/>
    <s v="Rice"/>
    <x v="4"/>
    <x v="3976"/>
    <n v="177124.93"/>
    <n v="215633.07"/>
    <x v="3990"/>
    <n v="13"/>
    <n v="91.3"/>
  </r>
  <r>
    <s v="M1193"/>
    <x v="2"/>
    <x v="2"/>
    <n v="12"/>
    <n v="363732"/>
    <n v="286955"/>
    <n v="78.89"/>
    <d v="2013-11-06T00:00:00"/>
    <x v="0"/>
    <x v="0"/>
    <x v="2"/>
    <s v="Wheat"/>
    <x v="4"/>
    <x v="3977"/>
    <n v="82023.149999999994"/>
    <n v="204931.85"/>
    <x v="3991"/>
    <n v="49"/>
    <n v="86.8"/>
  </r>
  <r>
    <s v="M1194"/>
    <x v="3"/>
    <x v="3"/>
    <n v="11"/>
    <n v="249945"/>
    <n v="194850"/>
    <n v="77.959999999999994"/>
    <d v="2013-11-06T00:00:00"/>
    <x v="0"/>
    <x v="0"/>
    <x v="2"/>
    <s v="Dress"/>
    <x v="0"/>
    <x v="3978"/>
    <n v="82901.16"/>
    <n v="111948.84"/>
    <x v="3992"/>
    <n v="50"/>
    <n v="85.3"/>
  </r>
  <r>
    <s v="M1195"/>
    <x v="1"/>
    <x v="1"/>
    <n v="15"/>
    <n v="454961"/>
    <n v="409304"/>
    <n v="89.96"/>
    <d v="2014-06-26T00:00:00"/>
    <x v="3"/>
    <x v="1"/>
    <x v="1"/>
    <s v="Trousers"/>
    <x v="0"/>
    <x v="3979"/>
    <n v="130632.17"/>
    <n v="278671.83"/>
    <x v="3993"/>
    <n v="80"/>
    <n v="74.569999999999993"/>
  </r>
  <r>
    <s v="M1196"/>
    <x v="1"/>
    <x v="1"/>
    <n v="9"/>
    <n v="187043"/>
    <n v="196941"/>
    <n v="105.29"/>
    <d v="2012-11-26T00:00:00"/>
    <x v="1"/>
    <x v="0"/>
    <x v="4"/>
    <s v="Dress"/>
    <x v="0"/>
    <x v="3980"/>
    <n v="83763.240000000005"/>
    <n v="113177.76"/>
    <x v="3994"/>
    <n v="38"/>
    <n v="89.07"/>
  </r>
  <r>
    <s v="M1197"/>
    <x v="3"/>
    <x v="3"/>
    <n v="3"/>
    <n v="304697"/>
    <n v="317700"/>
    <n v="104.27"/>
    <d v="2013-11-25T00:00:00"/>
    <x v="0"/>
    <x v="0"/>
    <x v="4"/>
    <s v="Shirt"/>
    <x v="0"/>
    <x v="3981"/>
    <n v="77636.38"/>
    <n v="240063.62"/>
    <x v="3995"/>
    <n v="34"/>
    <n v="68.599999999999994"/>
  </r>
  <r>
    <s v="M1198"/>
    <x v="0"/>
    <x v="0"/>
    <n v="4"/>
    <n v="237260"/>
    <n v="153545"/>
    <n v="64.72"/>
    <d v="2014-07-22T00:00:00"/>
    <x v="3"/>
    <x v="7"/>
    <x v="3"/>
    <s v="Tablet"/>
    <x v="2"/>
    <x v="3982"/>
    <n v="58422.76"/>
    <n v="95122.240000000005"/>
    <x v="3996"/>
    <n v="98"/>
    <n v="94.47"/>
  </r>
  <r>
    <s v="M1199"/>
    <x v="2"/>
    <x v="2"/>
    <n v="9"/>
    <n v="211033"/>
    <n v="210675"/>
    <n v="99.83"/>
    <d v="2014-07-22T00:00:00"/>
    <x v="3"/>
    <x v="7"/>
    <x v="3"/>
    <s v="Dress"/>
    <x v="0"/>
    <x v="3983"/>
    <n v="93837.97"/>
    <n v="116837.03"/>
    <x v="3997"/>
    <n v="56"/>
    <n v="76.08"/>
  </r>
  <r>
    <s v="M1000"/>
    <x v="3"/>
    <x v="3"/>
    <n v="7"/>
    <n v="239641"/>
    <n v="215189"/>
    <n v="89.8"/>
    <d v="2012-10-23T00:00:00"/>
    <x v="1"/>
    <x v="2"/>
    <x v="3"/>
    <s v="Chair"/>
    <x v="1"/>
    <x v="3984"/>
    <n v="59809.85"/>
    <n v="155379.15"/>
    <x v="3998"/>
    <n v="49"/>
    <n v="67.12"/>
  </r>
  <r>
    <s v="M1001"/>
    <x v="3"/>
    <x v="3"/>
    <n v="5"/>
    <n v="144067"/>
    <n v="82190"/>
    <n v="57.05"/>
    <d v="2012-07-09T00:00:00"/>
    <x v="1"/>
    <x v="7"/>
    <x v="4"/>
    <s v="Headphones"/>
    <x v="2"/>
    <x v="3985"/>
    <n v="32723.11"/>
    <n v="49466.89"/>
    <x v="3999"/>
    <n v="43"/>
    <n v="70.260000000000005"/>
  </r>
  <r>
    <s v="M1002"/>
    <x v="3"/>
    <x v="3"/>
    <n v="10"/>
    <n v="436354"/>
    <n v="369601"/>
    <n v="84.7"/>
    <d v="2014-08-19T00:00:00"/>
    <x v="3"/>
    <x v="9"/>
    <x v="3"/>
    <s v="Shirt"/>
    <x v="0"/>
    <x v="3986"/>
    <n v="114748.94"/>
    <n v="254852.06"/>
    <x v="4000"/>
    <n v="48"/>
    <n v="66.290000000000006"/>
  </r>
  <r>
    <s v="M1003"/>
    <x v="3"/>
    <x v="3"/>
    <n v="9"/>
    <n v="224590"/>
    <n v="244852"/>
    <n v="109.02"/>
    <d v="2013-04-17T00:00:00"/>
    <x v="0"/>
    <x v="3"/>
    <x v="2"/>
    <s v="Tablet"/>
    <x v="2"/>
    <x v="3987"/>
    <n v="116946.63"/>
    <n v="127905.37"/>
    <x v="4001"/>
    <n v="25"/>
    <n v="94.25"/>
  </r>
  <r>
    <s v="M1004"/>
    <x v="1"/>
    <x v="1"/>
    <n v="7"/>
    <n v="494490"/>
    <n v="504732"/>
    <n v="102.07"/>
    <d v="2013-04-17T00:00:00"/>
    <x v="0"/>
    <x v="3"/>
    <x v="2"/>
    <s v="Notebook"/>
    <x v="3"/>
    <x v="3988"/>
    <n v="115774.1"/>
    <n v="388957.9"/>
    <x v="4002"/>
    <n v="46"/>
    <n v="66.23"/>
  </r>
  <r>
    <s v="M1005"/>
    <x v="1"/>
    <x v="1"/>
    <n v="5"/>
    <n v="232742"/>
    <n v="231957"/>
    <n v="99.66"/>
    <d v="2013-04-17T00:00:00"/>
    <x v="0"/>
    <x v="3"/>
    <x v="2"/>
    <s v="Jacket"/>
    <x v="0"/>
    <x v="3989"/>
    <n v="101058.49"/>
    <n v="130898.51"/>
    <x v="4003"/>
    <n v="89"/>
    <n v="78.489999999999995"/>
  </r>
  <r>
    <s v="M1006"/>
    <x v="1"/>
    <x v="1"/>
    <n v="8"/>
    <n v="438242"/>
    <n v="517922"/>
    <n v="118.18"/>
    <d v="2011-11-14T00:00:00"/>
    <x v="2"/>
    <x v="0"/>
    <x v="4"/>
    <s v="Tablet"/>
    <x v="2"/>
    <x v="3990"/>
    <n v="221691.51999999999"/>
    <n v="296230.48"/>
    <x v="4004"/>
    <n v="69"/>
    <n v="71.06"/>
  </r>
  <r>
    <s v="M1007"/>
    <x v="0"/>
    <x v="0"/>
    <n v="7"/>
    <n v="293244"/>
    <n v="317255"/>
    <n v="108.19"/>
    <d v="2011-11-14T00:00:00"/>
    <x v="2"/>
    <x v="0"/>
    <x v="4"/>
    <s v="Mobile"/>
    <x v="2"/>
    <x v="3991"/>
    <n v="77096.25"/>
    <n v="240158.75"/>
    <x v="4005"/>
    <n v="82"/>
    <n v="66.209999999999994"/>
  </r>
  <r>
    <s v="M1008"/>
    <x v="2"/>
    <x v="2"/>
    <n v="3"/>
    <n v="278050"/>
    <n v="261062"/>
    <n v="93.89"/>
    <d v="2011-12-20T00:00:00"/>
    <x v="2"/>
    <x v="4"/>
    <x v="3"/>
    <s v="Notebook"/>
    <x v="3"/>
    <x v="3992"/>
    <n v="110162.26"/>
    <n v="150899.74"/>
    <x v="4006"/>
    <n v="19"/>
    <n v="60.9"/>
  </r>
  <r>
    <s v="M1009"/>
    <x v="0"/>
    <x v="0"/>
    <n v="5"/>
    <n v="231593"/>
    <n v="221833"/>
    <n v="95.79"/>
    <d v="2011-12-20T00:00:00"/>
    <x v="2"/>
    <x v="4"/>
    <x v="3"/>
    <s v="Table"/>
    <x v="1"/>
    <x v="3993"/>
    <n v="61484.14"/>
    <n v="160348.85999999999"/>
    <x v="4007"/>
    <n v="97"/>
    <n v="88.91"/>
  </r>
  <r>
    <s v="M1010"/>
    <x v="1"/>
    <x v="1"/>
    <n v="5"/>
    <n v="261763"/>
    <n v="184774"/>
    <n v="70.59"/>
    <d v="2012-11-21T00:00:00"/>
    <x v="1"/>
    <x v="0"/>
    <x v="2"/>
    <s v="Laptop"/>
    <x v="2"/>
    <x v="3994"/>
    <n v="41338.589999999997"/>
    <n v="143435.41"/>
    <x v="4008"/>
    <n v="11"/>
    <n v="74.900000000000006"/>
  </r>
  <r>
    <s v="M1011"/>
    <x v="1"/>
    <x v="1"/>
    <n v="4"/>
    <n v="480315"/>
    <n v="254042"/>
    <n v="52.89"/>
    <d v="2012-11-21T00:00:00"/>
    <x v="1"/>
    <x v="0"/>
    <x v="2"/>
    <s v="Sugar"/>
    <x v="4"/>
    <x v="3995"/>
    <n v="108551.21"/>
    <n v="145490.79"/>
    <x v="4009"/>
    <n v="49"/>
    <n v="81.25"/>
  </r>
  <r>
    <s v="M1012"/>
    <x v="2"/>
    <x v="2"/>
    <n v="15"/>
    <n v="133481"/>
    <n v="134749"/>
    <n v="100.95"/>
    <d v="2012-11-21T00:00:00"/>
    <x v="1"/>
    <x v="0"/>
    <x v="2"/>
    <s v="Rice"/>
    <x v="4"/>
    <x v="187"/>
    <n v="51780.37"/>
    <n v="82968.63"/>
    <x v="4010"/>
    <n v="19"/>
    <n v="89.73"/>
  </r>
  <r>
    <s v="M1013"/>
    <x v="3"/>
    <x v="3"/>
    <n v="10"/>
    <n v="143790"/>
    <n v="117769"/>
    <n v="81.900000000000006"/>
    <d v="2014-12-29T00:00:00"/>
    <x v="3"/>
    <x v="4"/>
    <x v="4"/>
    <s v="Pen"/>
    <x v="3"/>
    <x v="3996"/>
    <n v="55267.51"/>
    <n v="62501.49"/>
    <x v="4011"/>
    <n v="50"/>
    <n v="60.08"/>
  </r>
  <r>
    <s v="M1014"/>
    <x v="2"/>
    <x v="2"/>
    <n v="4"/>
    <n v="317744"/>
    <n v="170432"/>
    <n v="53.64"/>
    <d v="2012-05-17T00:00:00"/>
    <x v="1"/>
    <x v="8"/>
    <x v="1"/>
    <s v="Tablet"/>
    <x v="2"/>
    <x v="3997"/>
    <n v="46278.77"/>
    <n v="124153.23"/>
    <x v="4012"/>
    <n v="71"/>
    <n v="65.78"/>
  </r>
  <r>
    <s v="M1015"/>
    <x v="1"/>
    <x v="1"/>
    <n v="15"/>
    <n v="368140"/>
    <n v="436232"/>
    <n v="118.5"/>
    <d v="2012-05-17T00:00:00"/>
    <x v="1"/>
    <x v="8"/>
    <x v="1"/>
    <s v="Trousers"/>
    <x v="0"/>
    <x v="3998"/>
    <n v="203351.28"/>
    <n v="232880.72"/>
    <x v="4013"/>
    <n v="80"/>
    <n v="73.69"/>
  </r>
  <r>
    <s v="M1016"/>
    <x v="0"/>
    <x v="0"/>
    <n v="7"/>
    <n v="491922"/>
    <n v="569498"/>
    <n v="115.77"/>
    <d v="2014-12-10T00:00:00"/>
    <x v="3"/>
    <x v="4"/>
    <x v="2"/>
    <s v="Marker"/>
    <x v="3"/>
    <x v="3999"/>
    <n v="260657.54"/>
    <n v="308840.46000000002"/>
    <x v="4014"/>
    <n v="69"/>
    <n v="81.650000000000006"/>
  </r>
  <r>
    <s v="M1017"/>
    <x v="1"/>
    <x v="1"/>
    <n v="12"/>
    <n v="416937"/>
    <n v="445791"/>
    <n v="106.92"/>
    <d v="2014-12-10T00:00:00"/>
    <x v="3"/>
    <x v="4"/>
    <x v="2"/>
    <s v="Marker"/>
    <x v="3"/>
    <x v="4000"/>
    <n v="200972.39"/>
    <n v="244818.61"/>
    <x v="4015"/>
    <n v="92"/>
    <n v="62.36"/>
  </r>
  <r>
    <s v="M1018"/>
    <x v="0"/>
    <x v="0"/>
    <n v="7"/>
    <n v="241393"/>
    <n v="156456"/>
    <n v="64.81"/>
    <d v="2014-12-10T00:00:00"/>
    <x v="3"/>
    <x v="4"/>
    <x v="2"/>
    <s v="Cabinet"/>
    <x v="1"/>
    <x v="4001"/>
    <n v="77578.37"/>
    <n v="78877.63"/>
    <x v="4016"/>
    <n v="72"/>
    <n v="65.94"/>
  </r>
  <r>
    <s v="M1019"/>
    <x v="1"/>
    <x v="1"/>
    <n v="4"/>
    <n v="476650"/>
    <n v="423904"/>
    <n v="88.93"/>
    <d v="2014-03-11T00:00:00"/>
    <x v="3"/>
    <x v="10"/>
    <x v="3"/>
    <s v="Marker"/>
    <x v="3"/>
    <x v="4002"/>
    <n v="190376.49"/>
    <n v="233527.51"/>
    <x v="4017"/>
    <n v="51"/>
    <n v="85.9"/>
  </r>
  <r>
    <s v="M1020"/>
    <x v="3"/>
    <x v="3"/>
    <n v="10"/>
    <n v="269695"/>
    <n v="307782"/>
    <n v="114.12"/>
    <d v="2014-10-23T00:00:00"/>
    <x v="3"/>
    <x v="2"/>
    <x v="1"/>
    <s v="Sugar"/>
    <x v="4"/>
    <x v="4003"/>
    <n v="134192.32999999999"/>
    <n v="173589.67"/>
    <x v="4018"/>
    <n v="72"/>
    <n v="84.58"/>
  </r>
  <r>
    <s v="M1021"/>
    <x v="2"/>
    <x v="2"/>
    <n v="12"/>
    <n v="220388"/>
    <n v="117721"/>
    <n v="53.42"/>
    <d v="2014-07-04T00:00:00"/>
    <x v="3"/>
    <x v="7"/>
    <x v="5"/>
    <s v="Sofa"/>
    <x v="1"/>
    <x v="4004"/>
    <n v="41240.76"/>
    <n v="76480.240000000005"/>
    <x v="4019"/>
    <n v="94"/>
    <n v="88.73"/>
  </r>
  <r>
    <s v="M1022"/>
    <x v="2"/>
    <x v="2"/>
    <n v="9"/>
    <n v="332562"/>
    <n v="280195"/>
    <n v="84.25"/>
    <d v="2014-09-05T00:00:00"/>
    <x v="3"/>
    <x v="5"/>
    <x v="5"/>
    <s v="Headphones"/>
    <x v="2"/>
    <x v="4005"/>
    <n v="113881.09"/>
    <n v="166313.91"/>
    <x v="4020"/>
    <n v="15"/>
    <n v="72.91"/>
  </r>
  <r>
    <s v="M1023"/>
    <x v="2"/>
    <x v="2"/>
    <n v="12"/>
    <n v="242917"/>
    <n v="261832"/>
    <n v="107.79"/>
    <d v="2014-08-24T00:00:00"/>
    <x v="3"/>
    <x v="9"/>
    <x v="6"/>
    <s v="Tablet"/>
    <x v="2"/>
    <x v="4006"/>
    <n v="130567.09"/>
    <n v="131264.91"/>
    <x v="4021"/>
    <n v="39"/>
    <n v="79.94"/>
  </r>
  <r>
    <s v="M1024"/>
    <x v="2"/>
    <x v="2"/>
    <n v="8"/>
    <n v="327357"/>
    <n v="358208"/>
    <n v="109.42"/>
    <d v="2014-08-24T00:00:00"/>
    <x v="3"/>
    <x v="9"/>
    <x v="6"/>
    <s v="Mobile"/>
    <x v="2"/>
    <x v="4007"/>
    <n v="122069.51"/>
    <n v="236138.49"/>
    <x v="4022"/>
    <n v="90"/>
    <n v="74.34"/>
  </r>
  <r>
    <s v="M1025"/>
    <x v="1"/>
    <x v="1"/>
    <n v="9"/>
    <n v="475750"/>
    <n v="245780"/>
    <n v="51.66"/>
    <d v="2014-08-24T00:00:00"/>
    <x v="3"/>
    <x v="9"/>
    <x v="6"/>
    <s v="Stapler"/>
    <x v="3"/>
    <x v="4008"/>
    <n v="107296.8"/>
    <n v="138483.20000000001"/>
    <x v="4023"/>
    <n v="69"/>
    <n v="91.75"/>
  </r>
  <r>
    <s v="M1026"/>
    <x v="1"/>
    <x v="1"/>
    <n v="3"/>
    <n v="354892"/>
    <n v="263076"/>
    <n v="74.13"/>
    <d v="2014-08-24T00:00:00"/>
    <x v="3"/>
    <x v="9"/>
    <x v="6"/>
    <s v="Mobile"/>
    <x v="2"/>
    <x v="4009"/>
    <n v="124665.99"/>
    <n v="138410.01"/>
    <x v="4024"/>
    <n v="47"/>
    <n v="64.53"/>
  </r>
  <r>
    <s v="M1027"/>
    <x v="2"/>
    <x v="2"/>
    <n v="13"/>
    <n v="171711"/>
    <n v="135621"/>
    <n v="78.98"/>
    <d v="2014-08-24T00:00:00"/>
    <x v="3"/>
    <x v="9"/>
    <x v="6"/>
    <s v="Sofa"/>
    <x v="1"/>
    <x v="4010"/>
    <n v="30587.57"/>
    <n v="105033.43"/>
    <x v="4025"/>
    <n v="26"/>
    <n v="89.91"/>
  </r>
  <r>
    <s v="M1028"/>
    <x v="3"/>
    <x v="3"/>
    <n v="12"/>
    <n v="253823"/>
    <n v="142871"/>
    <n v="56.29"/>
    <d v="2011-08-22T00:00:00"/>
    <x v="2"/>
    <x v="9"/>
    <x v="4"/>
    <s v="Marker"/>
    <x v="3"/>
    <x v="4011"/>
    <n v="29317.09"/>
    <n v="113553.91"/>
    <x v="4026"/>
    <n v="39"/>
    <n v="71.260000000000005"/>
  </r>
  <r>
    <s v="M1029"/>
    <x v="3"/>
    <x v="3"/>
    <n v="6"/>
    <n v="276352"/>
    <n v="179457"/>
    <n v="64.94"/>
    <d v="2013-10-05T00:00:00"/>
    <x v="0"/>
    <x v="2"/>
    <x v="0"/>
    <s v="Table"/>
    <x v="1"/>
    <x v="4012"/>
    <n v="64391.17"/>
    <n v="115065.83"/>
    <x v="4027"/>
    <n v="85"/>
    <n v="71.58"/>
  </r>
  <r>
    <s v="M1030"/>
    <x v="1"/>
    <x v="1"/>
    <n v="14"/>
    <n v="318814"/>
    <n v="338137"/>
    <n v="106.06"/>
    <d v="2011-10-26T00:00:00"/>
    <x v="2"/>
    <x v="2"/>
    <x v="2"/>
    <s v="Sofa"/>
    <x v="1"/>
    <x v="4013"/>
    <n v="122532.66"/>
    <n v="215604.34"/>
    <x v="4028"/>
    <n v="42"/>
    <n v="79.599999999999994"/>
  </r>
  <r>
    <s v="M1031"/>
    <x v="3"/>
    <x v="3"/>
    <n v="14"/>
    <n v="493169"/>
    <n v="327696"/>
    <n v="66.45"/>
    <d v="2011-10-26T00:00:00"/>
    <x v="2"/>
    <x v="2"/>
    <x v="2"/>
    <s v="Chair"/>
    <x v="1"/>
    <x v="4014"/>
    <n v="147089.95000000001"/>
    <n v="180606.05"/>
    <x v="4029"/>
    <n v="80"/>
    <n v="89.03"/>
  </r>
  <r>
    <s v="M1032"/>
    <x v="1"/>
    <x v="1"/>
    <n v="10"/>
    <n v="410680"/>
    <n v="232277"/>
    <n v="56.56"/>
    <d v="2013-06-29T00:00:00"/>
    <x v="0"/>
    <x v="1"/>
    <x v="0"/>
    <s v="Headphones"/>
    <x v="2"/>
    <x v="4015"/>
    <n v="60013.31"/>
    <n v="172263.69"/>
    <x v="4030"/>
    <n v="30"/>
    <n v="89.82"/>
  </r>
  <r>
    <s v="M1033"/>
    <x v="2"/>
    <x v="2"/>
    <n v="12"/>
    <n v="243524"/>
    <n v="269246"/>
    <n v="110.56"/>
    <d v="2013-06-29T00:00:00"/>
    <x v="0"/>
    <x v="1"/>
    <x v="0"/>
    <s v="Oil"/>
    <x v="4"/>
    <x v="4016"/>
    <n v="63754.47"/>
    <n v="205491.53"/>
    <x v="4031"/>
    <n v="89"/>
    <n v="73.91"/>
  </r>
  <r>
    <s v="M1034"/>
    <x v="3"/>
    <x v="3"/>
    <n v="13"/>
    <n v="406604"/>
    <n v="230950"/>
    <n v="56.8"/>
    <d v="2011-11-04T00:00:00"/>
    <x v="2"/>
    <x v="0"/>
    <x v="5"/>
    <s v="Shirt"/>
    <x v="0"/>
    <x v="4017"/>
    <n v="58665.97"/>
    <n v="172284.03"/>
    <x v="4032"/>
    <n v="53"/>
    <n v="69.42"/>
  </r>
  <r>
    <s v="M1035"/>
    <x v="1"/>
    <x v="1"/>
    <n v="3"/>
    <n v="130854"/>
    <n v="138862"/>
    <n v="106.12"/>
    <d v="2011-11-04T00:00:00"/>
    <x v="2"/>
    <x v="0"/>
    <x v="5"/>
    <s v="Chair"/>
    <x v="1"/>
    <x v="4018"/>
    <n v="55163.4"/>
    <n v="83698.600000000006"/>
    <x v="4033"/>
    <n v="26"/>
    <n v="69.900000000000006"/>
  </r>
  <r>
    <s v="M1036"/>
    <x v="1"/>
    <x v="1"/>
    <n v="12"/>
    <n v="487866"/>
    <n v="411641"/>
    <n v="84.38"/>
    <d v="2011-11-04T00:00:00"/>
    <x v="2"/>
    <x v="0"/>
    <x v="5"/>
    <s v="Oil"/>
    <x v="4"/>
    <x v="4019"/>
    <n v="178482.25"/>
    <n v="233158.75"/>
    <x v="4034"/>
    <n v="53"/>
    <n v="62.42"/>
  </r>
  <r>
    <s v="M1037"/>
    <x v="2"/>
    <x v="2"/>
    <n v="13"/>
    <n v="418909"/>
    <n v="462199"/>
    <n v="110.33"/>
    <d v="2011-11-04T00:00:00"/>
    <x v="2"/>
    <x v="0"/>
    <x v="5"/>
    <s v="Wheat"/>
    <x v="4"/>
    <x v="4020"/>
    <n v="184827.45"/>
    <n v="277371.55"/>
    <x v="4035"/>
    <n v="63"/>
    <n v="62.46"/>
  </r>
  <r>
    <s v="M1038"/>
    <x v="2"/>
    <x v="2"/>
    <n v="14"/>
    <n v="327743"/>
    <n v="359912"/>
    <n v="109.82"/>
    <d v="2011-11-04T00:00:00"/>
    <x v="2"/>
    <x v="0"/>
    <x v="5"/>
    <s v="Shirt"/>
    <x v="0"/>
    <x v="4021"/>
    <n v="150682.23999999999"/>
    <n v="209229.76"/>
    <x v="4036"/>
    <n v="28"/>
    <n v="60.78"/>
  </r>
  <r>
    <s v="M1039"/>
    <x v="2"/>
    <x v="2"/>
    <n v="6"/>
    <n v="238129"/>
    <n v="225918"/>
    <n v="94.87"/>
    <d v="2011-09-08T00:00:00"/>
    <x v="2"/>
    <x v="5"/>
    <x v="1"/>
    <s v="Laptop"/>
    <x v="2"/>
    <x v="4022"/>
    <n v="77227.13"/>
    <n v="148690.87"/>
    <x v="4037"/>
    <n v="73"/>
    <n v="66.61"/>
  </r>
  <r>
    <s v="M1040"/>
    <x v="2"/>
    <x v="2"/>
    <n v="11"/>
    <n v="194140"/>
    <n v="197313"/>
    <n v="101.63"/>
    <d v="2012-06-25T00:00:00"/>
    <x v="1"/>
    <x v="1"/>
    <x v="4"/>
    <s v="Table"/>
    <x v="1"/>
    <x v="4023"/>
    <n v="59647.03"/>
    <n v="137665.97"/>
    <x v="4038"/>
    <n v="15"/>
    <n v="70.040000000000006"/>
  </r>
  <r>
    <s v="M1041"/>
    <x v="0"/>
    <x v="0"/>
    <n v="10"/>
    <n v="144579"/>
    <n v="122698"/>
    <n v="84.87"/>
    <d v="2012-06-25T00:00:00"/>
    <x v="1"/>
    <x v="1"/>
    <x v="4"/>
    <s v="Mobile"/>
    <x v="2"/>
    <x v="4024"/>
    <n v="53901.27"/>
    <n v="68796.73"/>
    <x v="4039"/>
    <n v="96"/>
    <n v="68.099999999999994"/>
  </r>
  <r>
    <s v="M1042"/>
    <x v="3"/>
    <x v="3"/>
    <n v="7"/>
    <n v="247519"/>
    <n v="146522"/>
    <n v="59.2"/>
    <d v="2012-06-25T00:00:00"/>
    <x v="1"/>
    <x v="1"/>
    <x v="4"/>
    <s v="Marker"/>
    <x v="3"/>
    <x v="4025"/>
    <n v="62280.6"/>
    <n v="84241.4"/>
    <x v="4040"/>
    <n v="65"/>
    <n v="61.9"/>
  </r>
  <r>
    <s v="M1043"/>
    <x v="2"/>
    <x v="2"/>
    <n v="13"/>
    <n v="108332"/>
    <n v="80277"/>
    <n v="74.099999999999994"/>
    <d v="2012-07-26T00:00:00"/>
    <x v="1"/>
    <x v="7"/>
    <x v="1"/>
    <s v="Mobile"/>
    <x v="2"/>
    <x v="4026"/>
    <n v="28789.919999999998"/>
    <n v="51487.08"/>
    <x v="4041"/>
    <n v="16"/>
    <n v="85.59"/>
  </r>
  <r>
    <s v="M1044"/>
    <x v="0"/>
    <x v="0"/>
    <n v="3"/>
    <n v="404271"/>
    <n v="328118"/>
    <n v="81.16"/>
    <d v="2014-12-08T00:00:00"/>
    <x v="3"/>
    <x v="4"/>
    <x v="4"/>
    <s v="Sugar"/>
    <x v="4"/>
    <x v="4027"/>
    <n v="92706.43"/>
    <n v="235411.57"/>
    <x v="4042"/>
    <n v="62"/>
    <n v="77.45"/>
  </r>
  <r>
    <s v="M1045"/>
    <x v="1"/>
    <x v="1"/>
    <n v="15"/>
    <n v="343152"/>
    <n v="290830"/>
    <n v="84.75"/>
    <d v="2011-12-29T00:00:00"/>
    <x v="2"/>
    <x v="4"/>
    <x v="1"/>
    <s v="Dress"/>
    <x v="0"/>
    <x v="4028"/>
    <n v="115569.9"/>
    <n v="175260.1"/>
    <x v="4043"/>
    <n v="58"/>
    <n v="70.89"/>
  </r>
  <r>
    <s v="M1046"/>
    <x v="3"/>
    <x v="3"/>
    <n v="7"/>
    <n v="273447"/>
    <n v="298591"/>
    <n v="109.2"/>
    <d v="2011-12-29T00:00:00"/>
    <x v="2"/>
    <x v="4"/>
    <x v="1"/>
    <s v="Mobile"/>
    <x v="2"/>
    <x v="4029"/>
    <n v="126883.79"/>
    <n v="171707.21"/>
    <x v="4044"/>
    <n v="24"/>
    <n v="81.47"/>
  </r>
  <r>
    <s v="M1047"/>
    <x v="3"/>
    <x v="3"/>
    <n v="6"/>
    <n v="287814"/>
    <n v="337652"/>
    <n v="117.32"/>
    <d v="2012-02-14T00:00:00"/>
    <x v="1"/>
    <x v="11"/>
    <x v="3"/>
    <s v="Laptop"/>
    <x v="2"/>
    <x v="4030"/>
    <n v="77483.44"/>
    <n v="260168.56"/>
    <x v="4045"/>
    <n v="89"/>
    <n v="67.150000000000006"/>
  </r>
  <r>
    <s v="M1048"/>
    <x v="3"/>
    <x v="3"/>
    <n v="8"/>
    <n v="207701"/>
    <n v="165464"/>
    <n v="79.66"/>
    <d v="2012-02-14T00:00:00"/>
    <x v="1"/>
    <x v="11"/>
    <x v="3"/>
    <s v="Mobile"/>
    <x v="2"/>
    <x v="4031"/>
    <n v="73194.289999999994"/>
    <n v="92269.71"/>
    <x v="4046"/>
    <n v="93"/>
    <n v="93.12"/>
  </r>
  <r>
    <s v="M1049"/>
    <x v="0"/>
    <x v="0"/>
    <n v="6"/>
    <n v="291482"/>
    <n v="323662"/>
    <n v="111.04"/>
    <d v="2012-02-14T00:00:00"/>
    <x v="1"/>
    <x v="11"/>
    <x v="3"/>
    <s v="Tablet"/>
    <x v="2"/>
    <x v="4032"/>
    <n v="67275.929999999993"/>
    <n v="256386.07"/>
    <x v="4047"/>
    <n v="53"/>
    <n v="86.13"/>
  </r>
  <r>
    <s v="M1050"/>
    <x v="0"/>
    <x v="0"/>
    <n v="10"/>
    <n v="111973"/>
    <n v="74762"/>
    <n v="66.77"/>
    <d v="2012-02-14T00:00:00"/>
    <x v="1"/>
    <x v="11"/>
    <x v="3"/>
    <s v="Oil"/>
    <x v="4"/>
    <x v="4033"/>
    <n v="36991.550000000003"/>
    <n v="37770.449999999997"/>
    <x v="4048"/>
    <n v="64"/>
    <n v="60.5"/>
  </r>
  <r>
    <s v="M1051"/>
    <x v="1"/>
    <x v="1"/>
    <n v="7"/>
    <n v="476072"/>
    <n v="293675"/>
    <n v="61.69"/>
    <d v="2012-02-14T00:00:00"/>
    <x v="1"/>
    <x v="11"/>
    <x v="3"/>
    <s v="Chair"/>
    <x v="1"/>
    <x v="4034"/>
    <n v="81082.2"/>
    <n v="212592.8"/>
    <x v="4049"/>
    <n v="74"/>
    <n v="76.709999999999994"/>
  </r>
  <r>
    <s v="M1052"/>
    <x v="2"/>
    <x v="2"/>
    <n v="4"/>
    <n v="320235"/>
    <n v="234998"/>
    <n v="73.38"/>
    <d v="2013-01-25T00:00:00"/>
    <x v="0"/>
    <x v="6"/>
    <x v="5"/>
    <s v="Notebook"/>
    <x v="3"/>
    <x v="4035"/>
    <n v="65698.820000000007"/>
    <n v="169299.18"/>
    <x v="4050"/>
    <n v="27"/>
    <n v="75.86"/>
  </r>
  <r>
    <s v="M1053"/>
    <x v="1"/>
    <x v="1"/>
    <n v="6"/>
    <n v="128590"/>
    <n v="87136"/>
    <n v="67.760000000000005"/>
    <d v="2013-01-25T00:00:00"/>
    <x v="0"/>
    <x v="6"/>
    <x v="5"/>
    <s v="Marker"/>
    <x v="3"/>
    <x v="4036"/>
    <n v="42164.76"/>
    <n v="44971.24"/>
    <x v="4051"/>
    <n v="71"/>
    <n v="92.14"/>
  </r>
  <r>
    <s v="M1054"/>
    <x v="3"/>
    <x v="3"/>
    <n v="5"/>
    <n v="449540"/>
    <n v="242374"/>
    <n v="53.92"/>
    <d v="2014-04-02T00:00:00"/>
    <x v="3"/>
    <x v="3"/>
    <x v="2"/>
    <s v="Trousers"/>
    <x v="0"/>
    <x v="4037"/>
    <n v="67341.649999999994"/>
    <n v="175032.35"/>
    <x v="4052"/>
    <n v="56"/>
    <n v="77.75"/>
  </r>
  <r>
    <s v="M1055"/>
    <x v="2"/>
    <x v="2"/>
    <n v="10"/>
    <n v="342271"/>
    <n v="372569"/>
    <n v="108.85"/>
    <d v="2014-10-04T00:00:00"/>
    <x v="3"/>
    <x v="2"/>
    <x v="0"/>
    <s v="Mobile"/>
    <x v="2"/>
    <x v="4038"/>
    <n v="144455.49"/>
    <n v="228113.51"/>
    <x v="4053"/>
    <n v="43"/>
    <n v="78.58"/>
  </r>
  <r>
    <s v="M1056"/>
    <x v="0"/>
    <x v="0"/>
    <n v="12"/>
    <n v="451218"/>
    <n v="534660"/>
    <n v="118.49"/>
    <d v="2014-10-04T00:00:00"/>
    <x v="3"/>
    <x v="2"/>
    <x v="0"/>
    <s v="Sofa"/>
    <x v="1"/>
    <x v="4039"/>
    <n v="114679.46"/>
    <n v="419980.54"/>
    <x v="4054"/>
    <n v="52"/>
    <n v="81.87"/>
  </r>
  <r>
    <s v="M1057"/>
    <x v="0"/>
    <x v="0"/>
    <n v="14"/>
    <n v="470603"/>
    <n v="541473"/>
    <n v="115.06"/>
    <d v="2014-09-02T00:00:00"/>
    <x v="3"/>
    <x v="5"/>
    <x v="3"/>
    <s v="Sofa"/>
    <x v="1"/>
    <x v="4040"/>
    <n v="134900.81"/>
    <n v="406572.19"/>
    <x v="4055"/>
    <n v="47"/>
    <n v="94.95"/>
  </r>
  <r>
    <s v="M1058"/>
    <x v="1"/>
    <x v="1"/>
    <n v="7"/>
    <n v="268521"/>
    <n v="172108"/>
    <n v="64.09"/>
    <d v="2014-09-02T00:00:00"/>
    <x v="3"/>
    <x v="5"/>
    <x v="3"/>
    <s v="Shirt"/>
    <x v="0"/>
    <x v="4041"/>
    <n v="84496.13"/>
    <n v="87611.87"/>
    <x v="4056"/>
    <n v="57"/>
    <n v="65.95"/>
  </r>
  <r>
    <s v="M1059"/>
    <x v="2"/>
    <x v="2"/>
    <n v="14"/>
    <n v="375942"/>
    <n v="384935"/>
    <n v="102.39"/>
    <d v="2012-12-21T00:00:00"/>
    <x v="1"/>
    <x v="4"/>
    <x v="5"/>
    <s v="Oil"/>
    <x v="4"/>
    <x v="4042"/>
    <n v="154331.94"/>
    <n v="230603.06"/>
    <x v="4057"/>
    <n v="11"/>
    <n v="87.56"/>
  </r>
  <r>
    <s v="M1060"/>
    <x v="1"/>
    <x v="1"/>
    <n v="15"/>
    <n v="355888"/>
    <n v="334998"/>
    <n v="94.13"/>
    <d v="2012-12-21T00:00:00"/>
    <x v="1"/>
    <x v="4"/>
    <x v="5"/>
    <s v="Chair"/>
    <x v="1"/>
    <x v="4043"/>
    <n v="154943.10999999999"/>
    <n v="180054.89"/>
    <x v="4058"/>
    <n v="58"/>
    <n v="75.8"/>
  </r>
  <r>
    <s v="M1061"/>
    <x v="0"/>
    <x v="0"/>
    <n v="14"/>
    <n v="422995"/>
    <n v="331302"/>
    <n v="78.319999999999993"/>
    <d v="2012-12-20T00:00:00"/>
    <x v="1"/>
    <x v="4"/>
    <x v="1"/>
    <s v="Sugar"/>
    <x v="4"/>
    <x v="4044"/>
    <n v="151413.01999999999"/>
    <n v="179888.98"/>
    <x v="4059"/>
    <n v="53"/>
    <n v="91.63"/>
  </r>
  <r>
    <s v="M1062"/>
    <x v="2"/>
    <x v="2"/>
    <n v="11"/>
    <n v="465784"/>
    <n v="247498"/>
    <n v="53.14"/>
    <d v="2012-12-20T00:00:00"/>
    <x v="1"/>
    <x v="4"/>
    <x v="1"/>
    <s v="Tablet"/>
    <x v="2"/>
    <x v="4045"/>
    <n v="74296.570000000007"/>
    <n v="173201.43"/>
    <x v="4060"/>
    <n v="14"/>
    <n v="89"/>
  </r>
  <r>
    <s v="M1063"/>
    <x v="1"/>
    <x v="1"/>
    <n v="6"/>
    <n v="241478"/>
    <n v="231719"/>
    <n v="95.96"/>
    <d v="2012-11-27T00:00:00"/>
    <x v="1"/>
    <x v="0"/>
    <x v="3"/>
    <s v="Mobile"/>
    <x v="2"/>
    <x v="4046"/>
    <n v="108501.55"/>
    <n v="123217.45"/>
    <x v="4061"/>
    <n v="94"/>
    <n v="70.430000000000007"/>
  </r>
  <r>
    <s v="M1064"/>
    <x v="1"/>
    <x v="1"/>
    <n v="12"/>
    <n v="424053"/>
    <n v="278874"/>
    <n v="65.760000000000005"/>
    <d v="2012-11-27T00:00:00"/>
    <x v="1"/>
    <x v="0"/>
    <x v="3"/>
    <s v="Headphones"/>
    <x v="2"/>
    <x v="4047"/>
    <n v="65375.67"/>
    <n v="213498.33"/>
    <x v="4062"/>
    <n v="51"/>
    <n v="89.51"/>
  </r>
  <r>
    <s v="M1065"/>
    <x v="1"/>
    <x v="1"/>
    <n v="8"/>
    <n v="251299"/>
    <n v="295412"/>
    <n v="117.55"/>
    <d v="2014-08-28T00:00:00"/>
    <x v="3"/>
    <x v="9"/>
    <x v="1"/>
    <s v="Trousers"/>
    <x v="0"/>
    <x v="4048"/>
    <n v="70674.009999999995"/>
    <n v="224737.99"/>
    <x v="4063"/>
    <n v="61"/>
    <n v="77.150000000000006"/>
  </r>
  <r>
    <s v="M1066"/>
    <x v="3"/>
    <x v="3"/>
    <n v="4"/>
    <n v="286152"/>
    <n v="321348"/>
    <n v="112.3"/>
    <d v="2011-03-22T00:00:00"/>
    <x v="2"/>
    <x v="10"/>
    <x v="3"/>
    <s v="Headphones"/>
    <x v="2"/>
    <x v="4049"/>
    <n v="73209.210000000006"/>
    <n v="248138.79"/>
    <x v="4064"/>
    <n v="75"/>
    <n v="62.46"/>
  </r>
  <r>
    <s v="M1067"/>
    <x v="3"/>
    <x v="3"/>
    <n v="14"/>
    <n v="345417"/>
    <n v="201494"/>
    <n v="58.33"/>
    <d v="2014-12-18T00:00:00"/>
    <x v="3"/>
    <x v="4"/>
    <x v="1"/>
    <s v="Sofa"/>
    <x v="1"/>
    <x v="4050"/>
    <n v="50221.32"/>
    <n v="151272.68"/>
    <x v="4065"/>
    <n v="20"/>
    <n v="90.09"/>
  </r>
  <r>
    <s v="M1068"/>
    <x v="1"/>
    <x v="1"/>
    <n v="11"/>
    <n v="405275"/>
    <n v="360718"/>
    <n v="89.01"/>
    <d v="2014-03-20T00:00:00"/>
    <x v="3"/>
    <x v="10"/>
    <x v="1"/>
    <s v="Mobile"/>
    <x v="2"/>
    <x v="4051"/>
    <n v="134846.01"/>
    <n v="225871.99"/>
    <x v="4066"/>
    <n v="59"/>
    <n v="68.78"/>
  </r>
  <r>
    <s v="M1069"/>
    <x v="0"/>
    <x v="0"/>
    <n v="8"/>
    <n v="398149"/>
    <n v="393320"/>
    <n v="98.79"/>
    <d v="2014-03-20T00:00:00"/>
    <x v="3"/>
    <x v="10"/>
    <x v="1"/>
    <s v="Chair"/>
    <x v="1"/>
    <x v="4052"/>
    <n v="114581.7"/>
    <n v="278738.3"/>
    <x v="4067"/>
    <n v="19"/>
    <n v="67.67"/>
  </r>
  <r>
    <s v="M1070"/>
    <x v="3"/>
    <x v="3"/>
    <n v="9"/>
    <n v="198503"/>
    <n v="148367"/>
    <n v="74.739999999999995"/>
    <d v="2014-03-20T00:00:00"/>
    <x v="3"/>
    <x v="10"/>
    <x v="1"/>
    <s v="Jacket"/>
    <x v="0"/>
    <x v="4053"/>
    <n v="33844.03"/>
    <n v="114522.97"/>
    <x v="4068"/>
    <n v="75"/>
    <n v="65.2"/>
  </r>
  <r>
    <s v="M1071"/>
    <x v="1"/>
    <x v="1"/>
    <n v="12"/>
    <n v="311859"/>
    <n v="173591"/>
    <n v="55.66"/>
    <d v="2014-03-20T00:00:00"/>
    <x v="3"/>
    <x v="10"/>
    <x v="1"/>
    <s v="Notebook"/>
    <x v="3"/>
    <x v="4054"/>
    <n v="82549.94"/>
    <n v="91041.06"/>
    <x v="4069"/>
    <n v="100"/>
    <n v="75.040000000000006"/>
  </r>
  <r>
    <s v="M1072"/>
    <x v="1"/>
    <x v="1"/>
    <n v="14"/>
    <n v="263520"/>
    <n v="278047"/>
    <n v="105.51"/>
    <d v="2013-09-19T00:00:00"/>
    <x v="0"/>
    <x v="5"/>
    <x v="1"/>
    <s v="Sugar"/>
    <x v="4"/>
    <x v="4055"/>
    <n v="92858.3"/>
    <n v="185188.7"/>
    <x v="4070"/>
    <n v="83"/>
    <n v="86.38"/>
  </r>
  <r>
    <s v="M1073"/>
    <x v="1"/>
    <x v="1"/>
    <n v="14"/>
    <n v="203912"/>
    <n v="124310"/>
    <n v="60.96"/>
    <d v="2013-09-19T00:00:00"/>
    <x v="0"/>
    <x v="5"/>
    <x v="1"/>
    <s v="Stapler"/>
    <x v="3"/>
    <x v="4056"/>
    <n v="27483.17"/>
    <n v="96826.83"/>
    <x v="4071"/>
    <n v="30"/>
    <n v="77.31"/>
  </r>
  <r>
    <s v="M1074"/>
    <x v="0"/>
    <x v="0"/>
    <n v="7"/>
    <n v="471521"/>
    <n v="343168"/>
    <n v="72.78"/>
    <d v="2014-11-25T00:00:00"/>
    <x v="3"/>
    <x v="0"/>
    <x v="3"/>
    <s v="Wheat"/>
    <x v="4"/>
    <x v="4057"/>
    <n v="153008.56"/>
    <n v="190159.44"/>
    <x v="4072"/>
    <n v="82"/>
    <n v="85.61"/>
  </r>
  <r>
    <s v="M1075"/>
    <x v="1"/>
    <x v="1"/>
    <n v="7"/>
    <n v="169807"/>
    <n v="115712"/>
    <n v="68.14"/>
    <d v="2014-11-25T00:00:00"/>
    <x v="3"/>
    <x v="0"/>
    <x v="3"/>
    <s v="Laptop"/>
    <x v="2"/>
    <x v="4058"/>
    <n v="53199.41"/>
    <n v="62512.59"/>
    <x v="4073"/>
    <n v="85"/>
    <n v="92.09"/>
  </r>
  <r>
    <s v="M1076"/>
    <x v="0"/>
    <x v="0"/>
    <n v="4"/>
    <n v="355777"/>
    <n v="280242"/>
    <n v="78.77"/>
    <d v="2014-04-12T00:00:00"/>
    <x v="3"/>
    <x v="3"/>
    <x v="0"/>
    <s v="Shirt"/>
    <x v="0"/>
    <x v="4059"/>
    <n v="76802.070000000007"/>
    <n v="203439.93"/>
    <x v="4074"/>
    <n v="74"/>
    <n v="90.18"/>
  </r>
  <r>
    <s v="M1077"/>
    <x v="2"/>
    <x v="2"/>
    <n v="10"/>
    <n v="457655"/>
    <n v="237729"/>
    <n v="51.95"/>
    <d v="2014-04-12T00:00:00"/>
    <x v="3"/>
    <x v="3"/>
    <x v="0"/>
    <s v="Marker"/>
    <x v="3"/>
    <x v="4060"/>
    <n v="71269.47"/>
    <n v="166459.53"/>
    <x v="4075"/>
    <n v="59"/>
    <n v="60.16"/>
  </r>
  <r>
    <s v="M1078"/>
    <x v="2"/>
    <x v="2"/>
    <n v="5"/>
    <n v="201003"/>
    <n v="103665"/>
    <n v="51.57"/>
    <d v="2014-12-11T00:00:00"/>
    <x v="3"/>
    <x v="4"/>
    <x v="1"/>
    <s v="Wheat"/>
    <x v="4"/>
    <x v="4061"/>
    <n v="41000.61"/>
    <n v="62664.39"/>
    <x v="4076"/>
    <n v="92"/>
    <n v="85.79"/>
  </r>
  <r>
    <s v="M1079"/>
    <x v="1"/>
    <x v="1"/>
    <n v="10"/>
    <n v="295933"/>
    <n v="250619"/>
    <n v="84.69"/>
    <d v="2014-12-11T00:00:00"/>
    <x v="3"/>
    <x v="4"/>
    <x v="1"/>
    <s v="Marker"/>
    <x v="3"/>
    <x v="4062"/>
    <n v="112813.54"/>
    <n v="137805.46"/>
    <x v="4077"/>
    <n v="49"/>
    <n v="88.01"/>
  </r>
  <r>
    <s v="M1080"/>
    <x v="0"/>
    <x v="0"/>
    <n v="15"/>
    <n v="256221"/>
    <n v="130311"/>
    <n v="50.86"/>
    <d v="2014-11-25T00:00:00"/>
    <x v="3"/>
    <x v="0"/>
    <x v="3"/>
    <s v="Mobile"/>
    <x v="2"/>
    <x v="4063"/>
    <n v="31725.06"/>
    <n v="98585.94"/>
    <x v="4078"/>
    <n v="36"/>
    <n v="60.65"/>
  </r>
  <r>
    <s v="M1081"/>
    <x v="2"/>
    <x v="2"/>
    <n v="7"/>
    <n v="374601"/>
    <n v="278586"/>
    <n v="74.37"/>
    <d v="2012-12-04T00:00:00"/>
    <x v="1"/>
    <x v="4"/>
    <x v="3"/>
    <s v="Oil"/>
    <x v="4"/>
    <x v="4064"/>
    <n v="67010.52"/>
    <n v="211575.48"/>
    <x v="4079"/>
    <n v="36"/>
    <n v="86.19"/>
  </r>
  <r>
    <s v="M1082"/>
    <x v="3"/>
    <x v="3"/>
    <n v="5"/>
    <n v="458356"/>
    <n v="349380"/>
    <n v="76.22"/>
    <d v="2012-12-04T00:00:00"/>
    <x v="1"/>
    <x v="4"/>
    <x v="3"/>
    <s v="Cabinet"/>
    <x v="1"/>
    <x v="4065"/>
    <n v="166214.35999999999"/>
    <n v="183165.64"/>
    <x v="4080"/>
    <n v="98"/>
    <n v="86.35"/>
  </r>
  <r>
    <s v="M1083"/>
    <x v="0"/>
    <x v="0"/>
    <n v="6"/>
    <n v="383137"/>
    <n v="193301"/>
    <n v="50.45"/>
    <d v="2014-12-12T00:00:00"/>
    <x v="3"/>
    <x v="4"/>
    <x v="5"/>
    <s v="Oil"/>
    <x v="4"/>
    <x v="4066"/>
    <n v="67332.009999999995"/>
    <n v="125968.99"/>
    <x v="4081"/>
    <n v="27"/>
    <n v="83.15"/>
  </r>
  <r>
    <s v="M1084"/>
    <x v="3"/>
    <x v="3"/>
    <n v="6"/>
    <n v="440492"/>
    <n v="253839"/>
    <n v="57.63"/>
    <d v="2014-12-12T00:00:00"/>
    <x v="3"/>
    <x v="4"/>
    <x v="5"/>
    <s v="Laptop"/>
    <x v="2"/>
    <x v="4067"/>
    <n v="76974.55"/>
    <n v="176864.45"/>
    <x v="4082"/>
    <n v="20"/>
    <n v="76.33"/>
  </r>
  <r>
    <s v="M1085"/>
    <x v="0"/>
    <x v="0"/>
    <n v="15"/>
    <n v="209627"/>
    <n v="207391"/>
    <n v="98.93"/>
    <d v="2014-12-12T00:00:00"/>
    <x v="3"/>
    <x v="4"/>
    <x v="5"/>
    <s v="Sugar"/>
    <x v="4"/>
    <x v="4068"/>
    <n v="79228.92"/>
    <n v="128162.08"/>
    <x v="4083"/>
    <n v="88"/>
    <n v="70.63"/>
  </r>
  <r>
    <s v="M1086"/>
    <x v="2"/>
    <x v="2"/>
    <n v="11"/>
    <n v="138607"/>
    <n v="154505"/>
    <n v="111.47"/>
    <d v="2013-05-22T00:00:00"/>
    <x v="0"/>
    <x v="8"/>
    <x v="2"/>
    <s v="Trousers"/>
    <x v="0"/>
    <x v="826"/>
    <n v="58056.22"/>
    <n v="96448.78"/>
    <x v="4084"/>
    <n v="84"/>
    <n v="78.040000000000006"/>
  </r>
  <r>
    <s v="M1087"/>
    <x v="3"/>
    <x v="3"/>
    <n v="3"/>
    <n v="200922"/>
    <n v="153165"/>
    <n v="76.23"/>
    <d v="2014-02-18T00:00:00"/>
    <x v="3"/>
    <x v="11"/>
    <x v="3"/>
    <s v="Rice"/>
    <x v="4"/>
    <x v="4069"/>
    <n v="43630.95"/>
    <n v="109534.05"/>
    <x v="4085"/>
    <n v="86"/>
    <n v="69.73"/>
  </r>
  <r>
    <s v="M1088"/>
    <x v="0"/>
    <x v="0"/>
    <n v="6"/>
    <n v="357198"/>
    <n v="273292"/>
    <n v="76.510000000000005"/>
    <d v="2014-05-21T00:00:00"/>
    <x v="3"/>
    <x v="8"/>
    <x v="2"/>
    <s v="Jacket"/>
    <x v="0"/>
    <x v="4070"/>
    <n v="84752.62"/>
    <n v="188539.38"/>
    <x v="4086"/>
    <n v="23"/>
    <n v="83.11"/>
  </r>
  <r>
    <s v="M1089"/>
    <x v="2"/>
    <x v="2"/>
    <n v="14"/>
    <n v="231561"/>
    <n v="205682"/>
    <n v="88.82"/>
    <d v="2014-05-21T00:00:00"/>
    <x v="3"/>
    <x v="8"/>
    <x v="2"/>
    <s v="Dress"/>
    <x v="0"/>
    <x v="4071"/>
    <n v="44045.52"/>
    <n v="161636.48000000001"/>
    <x v="4087"/>
    <n v="67"/>
    <n v="89.07"/>
  </r>
  <r>
    <s v="M1090"/>
    <x v="3"/>
    <x v="3"/>
    <n v="3"/>
    <n v="483559"/>
    <n v="372601"/>
    <n v="77.05"/>
    <d v="2014-05-21T00:00:00"/>
    <x v="3"/>
    <x v="8"/>
    <x v="2"/>
    <s v="Tablet"/>
    <x v="2"/>
    <x v="4072"/>
    <n v="141274.46"/>
    <n v="231326.54"/>
    <x v="4088"/>
    <n v="17"/>
    <n v="75.959999999999994"/>
  </r>
  <r>
    <s v="M1091"/>
    <x v="0"/>
    <x v="0"/>
    <n v="5"/>
    <n v="467530"/>
    <n v="442440"/>
    <n v="94.63"/>
    <d v="2014-05-21T00:00:00"/>
    <x v="3"/>
    <x v="8"/>
    <x v="2"/>
    <s v="Table"/>
    <x v="1"/>
    <x v="4073"/>
    <n v="183518.97"/>
    <n v="258921.03"/>
    <x v="4089"/>
    <n v="47"/>
    <n v="87.84"/>
  </r>
  <r>
    <s v="M1092"/>
    <x v="0"/>
    <x v="0"/>
    <n v="11"/>
    <n v="286405"/>
    <n v="185138"/>
    <n v="64.64"/>
    <d v="2014-05-21T00:00:00"/>
    <x v="3"/>
    <x v="8"/>
    <x v="2"/>
    <s v="Notebook"/>
    <x v="3"/>
    <x v="4074"/>
    <n v="64371.83"/>
    <n v="120766.17"/>
    <x v="4090"/>
    <n v="10"/>
    <n v="91.74"/>
  </r>
  <r>
    <s v="M1093"/>
    <x v="0"/>
    <x v="0"/>
    <n v="8"/>
    <n v="163336"/>
    <n v="117914"/>
    <n v="72.19"/>
    <d v="2014-09-12T00:00:00"/>
    <x v="3"/>
    <x v="5"/>
    <x v="5"/>
    <s v="Stapler"/>
    <x v="3"/>
    <x v="4075"/>
    <n v="43331.61"/>
    <n v="74582.39"/>
    <x v="4091"/>
    <n v="83"/>
    <n v="63.12"/>
  </r>
  <r>
    <s v="M1094"/>
    <x v="1"/>
    <x v="1"/>
    <n v="14"/>
    <n v="144511"/>
    <n v="125759"/>
    <n v="87.02"/>
    <d v="2014-09-12T00:00:00"/>
    <x v="3"/>
    <x v="5"/>
    <x v="5"/>
    <s v="Cabinet"/>
    <x v="1"/>
    <x v="4076"/>
    <n v="47262.84"/>
    <n v="78496.160000000003"/>
    <x v="4092"/>
    <n v="75"/>
    <n v="91.58"/>
  </r>
  <r>
    <s v="M1095"/>
    <x v="2"/>
    <x v="2"/>
    <n v="5"/>
    <n v="468646"/>
    <n v="437080"/>
    <n v="93.26"/>
    <d v="2013-11-06T00:00:00"/>
    <x v="0"/>
    <x v="0"/>
    <x v="2"/>
    <s v="Tablet"/>
    <x v="2"/>
    <x v="4077"/>
    <n v="132450.68"/>
    <n v="304629.32"/>
    <x v="4093"/>
    <n v="82"/>
    <n v="83.32"/>
  </r>
  <r>
    <s v="M1096"/>
    <x v="0"/>
    <x v="0"/>
    <n v="5"/>
    <n v="395029"/>
    <n v="357380"/>
    <n v="90.47"/>
    <d v="2013-11-06T00:00:00"/>
    <x v="0"/>
    <x v="0"/>
    <x v="2"/>
    <s v="Marker"/>
    <x v="3"/>
    <x v="4078"/>
    <n v="116462.86"/>
    <n v="240917.14"/>
    <x v="4094"/>
    <n v="95"/>
    <n v="89.84"/>
  </r>
  <r>
    <s v="M1097"/>
    <x v="3"/>
    <x v="3"/>
    <n v="14"/>
    <n v="267688"/>
    <n v="253910"/>
    <n v="94.85"/>
    <d v="2013-11-06T00:00:00"/>
    <x v="0"/>
    <x v="0"/>
    <x v="2"/>
    <s v="Sugar"/>
    <x v="4"/>
    <x v="4079"/>
    <n v="61184.09"/>
    <n v="192725.91"/>
    <x v="4095"/>
    <n v="40"/>
    <n v="92.15"/>
  </r>
  <r>
    <s v="M1098"/>
    <x v="1"/>
    <x v="1"/>
    <n v="8"/>
    <n v="427855"/>
    <n v="392151"/>
    <n v="91.66"/>
    <d v="2014-07-24T00:00:00"/>
    <x v="3"/>
    <x v="7"/>
    <x v="1"/>
    <s v="Laptop"/>
    <x v="2"/>
    <x v="4080"/>
    <n v="112896.29"/>
    <n v="279254.71000000002"/>
    <x v="4096"/>
    <n v="21"/>
    <n v="84.41"/>
  </r>
  <r>
    <s v="M1099"/>
    <x v="3"/>
    <x v="3"/>
    <n v="14"/>
    <n v="309861"/>
    <n v="350178"/>
    <n v="113.01"/>
    <d v="2014-07-24T00:00:00"/>
    <x v="3"/>
    <x v="7"/>
    <x v="1"/>
    <s v="Wheat"/>
    <x v="4"/>
    <x v="4081"/>
    <n v="160208.49"/>
    <n v="189969.51"/>
    <x v="4097"/>
    <n v="99"/>
    <n v="82.79"/>
  </r>
  <r>
    <s v="M1100"/>
    <x v="3"/>
    <x v="3"/>
    <n v="15"/>
    <n v="409934"/>
    <n v="303674"/>
    <n v="74.08"/>
    <d v="2013-11-19T00:00:00"/>
    <x v="0"/>
    <x v="0"/>
    <x v="3"/>
    <s v="Rice"/>
    <x v="4"/>
    <x v="4082"/>
    <n v="67687.5"/>
    <n v="235986.5"/>
    <x v="4098"/>
    <n v="46"/>
    <n v="63.04"/>
  </r>
  <r>
    <s v="M1101"/>
    <x v="1"/>
    <x v="1"/>
    <n v="3"/>
    <n v="317615"/>
    <n v="259171"/>
    <n v="81.599999999999994"/>
    <d v="2011-04-25T00:00:00"/>
    <x v="2"/>
    <x v="3"/>
    <x v="4"/>
    <s v="Tablet"/>
    <x v="2"/>
    <x v="4083"/>
    <n v="77386.8"/>
    <n v="181784.2"/>
    <x v="4099"/>
    <n v="100"/>
    <n v="78.59"/>
  </r>
  <r>
    <s v="M1102"/>
    <x v="0"/>
    <x v="0"/>
    <n v="10"/>
    <n v="171204"/>
    <n v="85695"/>
    <n v="50.05"/>
    <d v="2011-04-25T00:00:00"/>
    <x v="2"/>
    <x v="3"/>
    <x v="4"/>
    <s v="Shirt"/>
    <x v="0"/>
    <x v="4084"/>
    <n v="19648.63"/>
    <n v="66046.37"/>
    <x v="4100"/>
    <n v="91"/>
    <n v="84.92"/>
  </r>
  <r>
    <s v="M1103"/>
    <x v="0"/>
    <x v="0"/>
    <n v="4"/>
    <n v="182807"/>
    <n v="92898"/>
    <n v="50.82"/>
    <d v="2011-04-25T00:00:00"/>
    <x v="2"/>
    <x v="3"/>
    <x v="4"/>
    <s v="Stapler"/>
    <x v="3"/>
    <x v="4085"/>
    <n v="35412.22"/>
    <n v="57485.78"/>
    <x v="4101"/>
    <n v="38"/>
    <n v="75.5"/>
  </r>
  <r>
    <s v="M1104"/>
    <x v="0"/>
    <x v="0"/>
    <n v="6"/>
    <n v="439145"/>
    <n v="452250"/>
    <n v="102.98"/>
    <d v="2012-11-30T00:00:00"/>
    <x v="1"/>
    <x v="0"/>
    <x v="5"/>
    <s v="Jacket"/>
    <x v="0"/>
    <x v="4086"/>
    <n v="121065.77"/>
    <n v="331184.23"/>
    <x v="4102"/>
    <n v="58"/>
    <n v="72.66"/>
  </r>
  <r>
    <s v="M1105"/>
    <x v="1"/>
    <x v="1"/>
    <n v="3"/>
    <n v="341172"/>
    <n v="338515"/>
    <n v="99.22"/>
    <d v="2012-11-30T00:00:00"/>
    <x v="1"/>
    <x v="0"/>
    <x v="5"/>
    <s v="Laptop"/>
    <x v="2"/>
    <x v="4087"/>
    <n v="133966.62"/>
    <n v="204548.38"/>
    <x v="4103"/>
    <n v="51"/>
    <n v="77.16"/>
  </r>
  <r>
    <s v="M1106"/>
    <x v="3"/>
    <x v="3"/>
    <n v="6"/>
    <n v="408781"/>
    <n v="418319"/>
    <n v="102.33"/>
    <d v="2012-10-25T00:00:00"/>
    <x v="1"/>
    <x v="2"/>
    <x v="1"/>
    <s v="Sugar"/>
    <x v="4"/>
    <x v="4088"/>
    <n v="204896.75"/>
    <n v="213422.25"/>
    <x v="4104"/>
    <n v="67"/>
    <n v="67.040000000000006"/>
  </r>
  <r>
    <s v="M1107"/>
    <x v="2"/>
    <x v="2"/>
    <n v="4"/>
    <n v="305767"/>
    <n v="218748"/>
    <n v="71.540000000000006"/>
    <d v="2012-10-25T00:00:00"/>
    <x v="1"/>
    <x v="2"/>
    <x v="1"/>
    <s v="Pen"/>
    <x v="3"/>
    <x v="4089"/>
    <n v="70633.06"/>
    <n v="148114.94"/>
    <x v="4105"/>
    <n v="53"/>
    <n v="69.47"/>
  </r>
  <r>
    <s v="M1108"/>
    <x v="1"/>
    <x v="1"/>
    <n v="11"/>
    <n v="442780"/>
    <n v="500667"/>
    <n v="113.07"/>
    <d v="2012-07-20T00:00:00"/>
    <x v="1"/>
    <x v="7"/>
    <x v="5"/>
    <s v="Wheat"/>
    <x v="4"/>
    <x v="4090"/>
    <n v="142387.43"/>
    <n v="358279.57"/>
    <x v="4106"/>
    <n v="55"/>
    <n v="78.11"/>
  </r>
  <r>
    <s v="M1109"/>
    <x v="1"/>
    <x v="1"/>
    <n v="11"/>
    <n v="165280"/>
    <n v="90259"/>
    <n v="54.61"/>
    <d v="2012-07-20T00:00:00"/>
    <x v="1"/>
    <x v="7"/>
    <x v="5"/>
    <s v="Jacket"/>
    <x v="0"/>
    <x v="4091"/>
    <n v="39379.68"/>
    <n v="50879.32"/>
    <x v="4107"/>
    <n v="85"/>
    <n v="88.03"/>
  </r>
  <r>
    <s v="M1110"/>
    <x v="1"/>
    <x v="1"/>
    <n v="9"/>
    <n v="166993"/>
    <n v="124945"/>
    <n v="74.819999999999993"/>
    <d v="2012-07-20T00:00:00"/>
    <x v="1"/>
    <x v="7"/>
    <x v="5"/>
    <s v="Cabinet"/>
    <x v="1"/>
    <x v="4092"/>
    <n v="33334.51"/>
    <n v="91610.49"/>
    <x v="4108"/>
    <n v="97"/>
    <n v="61.14"/>
  </r>
  <r>
    <s v="M1111"/>
    <x v="3"/>
    <x v="3"/>
    <n v="11"/>
    <n v="127131"/>
    <n v="103654"/>
    <n v="81.53"/>
    <d v="2012-07-20T00:00:00"/>
    <x v="1"/>
    <x v="7"/>
    <x v="5"/>
    <s v="Laptop"/>
    <x v="2"/>
    <x v="4093"/>
    <n v="27585.01"/>
    <n v="76068.990000000005"/>
    <x v="4109"/>
    <n v="50"/>
    <n v="81.290000000000006"/>
  </r>
  <r>
    <s v="M1112"/>
    <x v="1"/>
    <x v="1"/>
    <n v="15"/>
    <n v="484468"/>
    <n v="249047"/>
    <n v="51.41"/>
    <d v="2013-10-28T00:00:00"/>
    <x v="0"/>
    <x v="2"/>
    <x v="4"/>
    <s v="Laptop"/>
    <x v="2"/>
    <x v="4094"/>
    <n v="119268.14"/>
    <n v="129778.86"/>
    <x v="4110"/>
    <n v="17"/>
    <n v="93.82"/>
  </r>
  <r>
    <s v="M1113"/>
    <x v="0"/>
    <x v="0"/>
    <n v="10"/>
    <n v="209909"/>
    <n v="241020"/>
    <n v="114.82"/>
    <d v="2013-10-28T00:00:00"/>
    <x v="0"/>
    <x v="2"/>
    <x v="4"/>
    <s v="Marker"/>
    <x v="3"/>
    <x v="4095"/>
    <n v="101881.58"/>
    <n v="139138.42000000001"/>
    <x v="4111"/>
    <n v="100"/>
    <n v="68.11"/>
  </r>
  <r>
    <s v="M1114"/>
    <x v="3"/>
    <x v="3"/>
    <n v="14"/>
    <n v="360123"/>
    <n v="254262"/>
    <n v="70.599999999999994"/>
    <d v="2014-11-21T00:00:00"/>
    <x v="3"/>
    <x v="0"/>
    <x v="5"/>
    <s v="Dress"/>
    <x v="0"/>
    <x v="4096"/>
    <n v="69675.100000000006"/>
    <n v="184586.9"/>
    <x v="4112"/>
    <n v="83"/>
    <n v="82.27"/>
  </r>
  <r>
    <s v="M1115"/>
    <x v="0"/>
    <x v="0"/>
    <n v="11"/>
    <n v="416870"/>
    <n v="353292"/>
    <n v="84.75"/>
    <d v="2014-11-21T00:00:00"/>
    <x v="3"/>
    <x v="0"/>
    <x v="5"/>
    <s v="Mobile"/>
    <x v="2"/>
    <x v="4097"/>
    <n v="165272.20000000001"/>
    <n v="188019.8"/>
    <x v="4113"/>
    <n v="83"/>
    <n v="73.23"/>
  </r>
  <r>
    <s v="M1116"/>
    <x v="0"/>
    <x v="0"/>
    <n v="11"/>
    <n v="214837"/>
    <n v="145022"/>
    <n v="67.5"/>
    <d v="2014-11-21T00:00:00"/>
    <x v="3"/>
    <x v="0"/>
    <x v="5"/>
    <s v="Mobile"/>
    <x v="2"/>
    <x v="4098"/>
    <n v="30785.7"/>
    <n v="114236.3"/>
    <x v="4114"/>
    <n v="26"/>
    <n v="92.64"/>
  </r>
  <r>
    <s v="M1117"/>
    <x v="3"/>
    <x v="3"/>
    <n v="13"/>
    <n v="472101"/>
    <n v="327875"/>
    <n v="69.45"/>
    <d v="2014-11-21T00:00:00"/>
    <x v="3"/>
    <x v="0"/>
    <x v="5"/>
    <s v="Chair"/>
    <x v="1"/>
    <x v="4099"/>
    <n v="153750.63"/>
    <n v="174124.37"/>
    <x v="4115"/>
    <n v="84"/>
    <n v="82.97"/>
  </r>
  <r>
    <s v="M1118"/>
    <x v="2"/>
    <x v="2"/>
    <n v="15"/>
    <n v="285269"/>
    <n v="300225"/>
    <n v="105.24"/>
    <d v="2013-09-09T00:00:00"/>
    <x v="0"/>
    <x v="5"/>
    <x v="4"/>
    <s v="Chair"/>
    <x v="1"/>
    <x v="4100"/>
    <n v="98069.38"/>
    <n v="202155.62"/>
    <x v="4116"/>
    <n v="83"/>
    <n v="69.89"/>
  </r>
  <r>
    <s v="M1119"/>
    <x v="2"/>
    <x v="2"/>
    <n v="8"/>
    <n v="396074"/>
    <n v="433170"/>
    <n v="109.37"/>
    <d v="2013-09-09T00:00:00"/>
    <x v="0"/>
    <x v="5"/>
    <x v="4"/>
    <s v="Pen"/>
    <x v="3"/>
    <x v="4101"/>
    <n v="121889.98"/>
    <n v="311280.02"/>
    <x v="4117"/>
    <n v="27"/>
    <n v="68.64"/>
  </r>
  <r>
    <s v="M1120"/>
    <x v="1"/>
    <x v="1"/>
    <n v="13"/>
    <n v="319539"/>
    <n v="282520"/>
    <n v="88.41"/>
    <d v="2011-07-20T00:00:00"/>
    <x v="2"/>
    <x v="7"/>
    <x v="2"/>
    <s v="Sugar"/>
    <x v="4"/>
    <x v="4102"/>
    <n v="138185.57999999999"/>
    <n v="144334.42000000001"/>
    <x v="4118"/>
    <n v="31"/>
    <n v="89.45"/>
  </r>
  <r>
    <s v="M1121"/>
    <x v="3"/>
    <x v="3"/>
    <n v="4"/>
    <n v="205912"/>
    <n v="184153"/>
    <n v="89.43"/>
    <d v="2011-07-20T00:00:00"/>
    <x v="2"/>
    <x v="7"/>
    <x v="2"/>
    <s v="Mobile"/>
    <x v="2"/>
    <x v="4103"/>
    <n v="60908.14"/>
    <n v="123244.86"/>
    <x v="4119"/>
    <n v="70"/>
    <n v="79.25"/>
  </r>
  <r>
    <s v="M1122"/>
    <x v="1"/>
    <x v="1"/>
    <n v="7"/>
    <n v="252146"/>
    <n v="301479"/>
    <n v="119.57"/>
    <d v="2013-11-16T00:00:00"/>
    <x v="0"/>
    <x v="0"/>
    <x v="0"/>
    <s v="Shirt"/>
    <x v="0"/>
    <x v="4104"/>
    <n v="102980.94"/>
    <n v="198498.06"/>
    <x v="4120"/>
    <n v="62"/>
    <n v="68.36"/>
  </r>
  <r>
    <s v="M1123"/>
    <x v="2"/>
    <x v="2"/>
    <n v="13"/>
    <n v="426885"/>
    <n v="448174"/>
    <n v="104.99"/>
    <d v="2011-07-07T00:00:00"/>
    <x v="2"/>
    <x v="7"/>
    <x v="1"/>
    <s v="Mobile"/>
    <x v="2"/>
    <x v="4105"/>
    <n v="172345.95"/>
    <n v="275828.05"/>
    <x v="4121"/>
    <n v="75"/>
    <n v="65.84"/>
  </r>
  <r>
    <s v="M1124"/>
    <x v="0"/>
    <x v="0"/>
    <n v="10"/>
    <n v="164177"/>
    <n v="127733"/>
    <n v="77.8"/>
    <d v="2011-07-07T00:00:00"/>
    <x v="2"/>
    <x v="7"/>
    <x v="1"/>
    <s v="Chair"/>
    <x v="1"/>
    <x v="4106"/>
    <n v="42754.86"/>
    <n v="84978.14"/>
    <x v="4122"/>
    <n v="38"/>
    <n v="88.87"/>
  </r>
  <r>
    <s v="M1125"/>
    <x v="0"/>
    <x v="0"/>
    <n v="4"/>
    <n v="346365"/>
    <n v="306706"/>
    <n v="88.55"/>
    <d v="2013-03-18T00:00:00"/>
    <x v="0"/>
    <x v="10"/>
    <x v="4"/>
    <s v="Rice"/>
    <x v="4"/>
    <x v="4107"/>
    <n v="121965.92"/>
    <n v="184740.08"/>
    <x v="4123"/>
    <n v="61"/>
    <n v="89.48"/>
  </r>
  <r>
    <s v="M1126"/>
    <x v="1"/>
    <x v="1"/>
    <n v="4"/>
    <n v="410858"/>
    <n v="277044"/>
    <n v="67.430000000000007"/>
    <d v="2013-03-18T00:00:00"/>
    <x v="0"/>
    <x v="10"/>
    <x v="4"/>
    <s v="Notebook"/>
    <x v="3"/>
    <x v="4108"/>
    <n v="75086.740000000005"/>
    <n v="201957.26"/>
    <x v="4124"/>
    <n v="17"/>
    <n v="92.27"/>
  </r>
  <r>
    <s v="M1127"/>
    <x v="1"/>
    <x v="1"/>
    <n v="8"/>
    <n v="329561"/>
    <n v="235510"/>
    <n v="71.459999999999994"/>
    <d v="2013-03-18T00:00:00"/>
    <x v="0"/>
    <x v="10"/>
    <x v="4"/>
    <s v="Tablet"/>
    <x v="2"/>
    <x v="4109"/>
    <n v="82182.53"/>
    <n v="153327.47"/>
    <x v="4125"/>
    <n v="33"/>
    <n v="68.34"/>
  </r>
  <r>
    <s v="M1128"/>
    <x v="0"/>
    <x v="0"/>
    <n v="6"/>
    <n v="318966"/>
    <n v="162880"/>
    <n v="51.07"/>
    <d v="2013-12-27T00:00:00"/>
    <x v="0"/>
    <x v="4"/>
    <x v="5"/>
    <s v="Sugar"/>
    <x v="4"/>
    <x v="4110"/>
    <n v="57555.12"/>
    <n v="105324.88"/>
    <x v="4126"/>
    <n v="86"/>
    <n v="90.52"/>
  </r>
  <r>
    <s v="M1129"/>
    <x v="2"/>
    <x v="2"/>
    <n v="7"/>
    <n v="498261"/>
    <n v="562181"/>
    <n v="112.83"/>
    <d v="2011-09-02T00:00:00"/>
    <x v="2"/>
    <x v="5"/>
    <x v="5"/>
    <s v="Wheat"/>
    <x v="4"/>
    <x v="4111"/>
    <n v="217338.32"/>
    <n v="344842.68"/>
    <x v="4127"/>
    <n v="69"/>
    <n v="62.25"/>
  </r>
  <r>
    <s v="M1130"/>
    <x v="1"/>
    <x v="1"/>
    <n v="7"/>
    <n v="402088"/>
    <n v="418207"/>
    <n v="104.01"/>
    <d v="2012-07-05T00:00:00"/>
    <x v="1"/>
    <x v="7"/>
    <x v="1"/>
    <s v="Oil"/>
    <x v="4"/>
    <x v="4112"/>
    <n v="121529.26"/>
    <n v="296677.74"/>
    <x v="4128"/>
    <n v="49"/>
    <n v="71.069999999999993"/>
  </r>
  <r>
    <s v="M1131"/>
    <x v="1"/>
    <x v="1"/>
    <n v="8"/>
    <n v="193164"/>
    <n v="189759"/>
    <n v="98.24"/>
    <d v="2012-07-05T00:00:00"/>
    <x v="1"/>
    <x v="7"/>
    <x v="1"/>
    <s v="Oil"/>
    <x v="4"/>
    <x v="4113"/>
    <n v="39513.79"/>
    <n v="150245.21"/>
    <x v="4129"/>
    <n v="76"/>
    <n v="78.61"/>
  </r>
  <r>
    <s v="M1132"/>
    <x v="3"/>
    <x v="3"/>
    <n v="5"/>
    <n v="477645"/>
    <n v="458635"/>
    <n v="96.02"/>
    <d v="2013-11-21T00:00:00"/>
    <x v="0"/>
    <x v="0"/>
    <x v="1"/>
    <s v="Pen"/>
    <x v="3"/>
    <x v="4114"/>
    <n v="132014.03"/>
    <n v="326620.96999999997"/>
    <x v="4130"/>
    <n v="56"/>
    <n v="93.19"/>
  </r>
  <r>
    <s v="M1133"/>
    <x v="0"/>
    <x v="0"/>
    <n v="4"/>
    <n v="264979"/>
    <n v="245939"/>
    <n v="92.81"/>
    <d v="2013-11-21T00:00:00"/>
    <x v="0"/>
    <x v="0"/>
    <x v="1"/>
    <s v="Wheat"/>
    <x v="4"/>
    <x v="4115"/>
    <n v="64877.74"/>
    <n v="181061.26"/>
    <x v="4131"/>
    <n v="54"/>
    <n v="62.61"/>
  </r>
  <r>
    <s v="M1134"/>
    <x v="1"/>
    <x v="1"/>
    <n v="9"/>
    <n v="250391"/>
    <n v="235416"/>
    <n v="94.02"/>
    <d v="2013-11-21T00:00:00"/>
    <x v="0"/>
    <x v="0"/>
    <x v="1"/>
    <s v="Rice"/>
    <x v="4"/>
    <x v="4116"/>
    <n v="71871.839999999997"/>
    <n v="163544.16"/>
    <x v="4132"/>
    <n v="62"/>
    <n v="86.28"/>
  </r>
  <r>
    <s v="M1135"/>
    <x v="0"/>
    <x v="0"/>
    <n v="12"/>
    <n v="385525"/>
    <n v="298811"/>
    <n v="77.510000000000005"/>
    <d v="2011-05-06T00:00:00"/>
    <x v="2"/>
    <x v="8"/>
    <x v="5"/>
    <s v="Notebook"/>
    <x v="3"/>
    <x v="4117"/>
    <n v="60435.47"/>
    <n v="238375.53"/>
    <x v="4133"/>
    <n v="38"/>
    <n v="69.069999999999993"/>
  </r>
  <r>
    <s v="M1136"/>
    <x v="3"/>
    <x v="3"/>
    <n v="14"/>
    <n v="131736"/>
    <n v="89130"/>
    <n v="67.66"/>
    <d v="2011-05-06T00:00:00"/>
    <x v="2"/>
    <x v="8"/>
    <x v="5"/>
    <s v="Oil"/>
    <x v="4"/>
    <x v="4118"/>
    <n v="30950.959999999999"/>
    <n v="58179.040000000001"/>
    <x v="4134"/>
    <n v="41"/>
    <n v="92.26"/>
  </r>
  <r>
    <s v="M1137"/>
    <x v="3"/>
    <x v="3"/>
    <n v="14"/>
    <n v="490880"/>
    <n v="425848"/>
    <n v="86.75"/>
    <d v="2011-06-21T00:00:00"/>
    <x v="2"/>
    <x v="1"/>
    <x v="3"/>
    <s v="Wheat"/>
    <x v="4"/>
    <x v="4119"/>
    <n v="125009.73"/>
    <n v="300838.27"/>
    <x v="4135"/>
    <n v="79"/>
    <n v="80.23"/>
  </r>
  <r>
    <s v="M1138"/>
    <x v="2"/>
    <x v="2"/>
    <n v="7"/>
    <n v="426981"/>
    <n v="402005"/>
    <n v="94.15"/>
    <d v="2011-06-21T00:00:00"/>
    <x v="2"/>
    <x v="1"/>
    <x v="3"/>
    <s v="Jacket"/>
    <x v="0"/>
    <x v="4120"/>
    <n v="108222.95"/>
    <n v="293782.05"/>
    <x v="4136"/>
    <n v="53"/>
    <n v="62.7"/>
  </r>
  <r>
    <s v="M1139"/>
    <x v="3"/>
    <x v="3"/>
    <n v="14"/>
    <n v="346682"/>
    <n v="397010"/>
    <n v="114.52"/>
    <d v="2011-06-21T00:00:00"/>
    <x v="2"/>
    <x v="1"/>
    <x v="3"/>
    <s v="Notebook"/>
    <x v="3"/>
    <x v="4121"/>
    <n v="150574.56"/>
    <n v="246435.44"/>
    <x v="4137"/>
    <n v="10"/>
    <n v="88.84"/>
  </r>
  <r>
    <s v="M1140"/>
    <x v="2"/>
    <x v="2"/>
    <n v="15"/>
    <n v="187130"/>
    <n v="219592"/>
    <n v="117.35"/>
    <d v="2014-08-20T00:00:00"/>
    <x v="3"/>
    <x v="9"/>
    <x v="2"/>
    <s v="Table"/>
    <x v="1"/>
    <x v="4122"/>
    <n v="79229.63"/>
    <n v="140362.37"/>
    <x v="4138"/>
    <n v="95"/>
    <n v="78.39"/>
  </r>
  <r>
    <s v="M1141"/>
    <x v="1"/>
    <x v="1"/>
    <n v="15"/>
    <n v="184255"/>
    <n v="185877"/>
    <n v="100.88"/>
    <d v="2011-11-29T00:00:00"/>
    <x v="2"/>
    <x v="0"/>
    <x v="3"/>
    <s v="Stapler"/>
    <x v="3"/>
    <x v="4123"/>
    <n v="60595.59"/>
    <n v="125281.41"/>
    <x v="4139"/>
    <n v="42"/>
    <n v="76.849999999999994"/>
  </r>
  <r>
    <s v="M1142"/>
    <x v="2"/>
    <x v="2"/>
    <n v="6"/>
    <n v="431662"/>
    <n v="461928"/>
    <n v="107.01"/>
    <d v="2011-11-29T00:00:00"/>
    <x v="2"/>
    <x v="0"/>
    <x v="3"/>
    <s v="Mobile"/>
    <x v="2"/>
    <x v="4124"/>
    <n v="136102.95000000001"/>
    <n v="325825.05"/>
    <x v="4140"/>
    <n v="45"/>
    <n v="76.44"/>
  </r>
  <r>
    <s v="M1143"/>
    <x v="1"/>
    <x v="1"/>
    <n v="15"/>
    <n v="464413"/>
    <n v="329419"/>
    <n v="70.930000000000007"/>
    <d v="2014-04-10T00:00:00"/>
    <x v="3"/>
    <x v="3"/>
    <x v="1"/>
    <s v="Rice"/>
    <x v="4"/>
    <x v="4125"/>
    <n v="108300.03"/>
    <n v="221118.97"/>
    <x v="4141"/>
    <n v="25"/>
    <n v="87.88"/>
  </r>
  <r>
    <s v="M1144"/>
    <x v="2"/>
    <x v="2"/>
    <n v="5"/>
    <n v="479534"/>
    <n v="539613"/>
    <n v="112.53"/>
    <d v="2011-12-20T00:00:00"/>
    <x v="2"/>
    <x v="4"/>
    <x v="3"/>
    <s v="Chair"/>
    <x v="1"/>
    <x v="4126"/>
    <n v="144849.42000000001"/>
    <n v="394763.58"/>
    <x v="4142"/>
    <n v="32"/>
    <n v="92.66"/>
  </r>
  <r>
    <s v="M1145"/>
    <x v="2"/>
    <x v="2"/>
    <n v="5"/>
    <n v="367611"/>
    <n v="381374"/>
    <n v="103.74"/>
    <d v="2011-12-17T00:00:00"/>
    <x v="2"/>
    <x v="4"/>
    <x v="0"/>
    <s v="Headphones"/>
    <x v="2"/>
    <x v="4127"/>
    <n v="169471.57"/>
    <n v="211902.43"/>
    <x v="4143"/>
    <n v="84"/>
    <n v="68.77"/>
  </r>
  <r>
    <s v="M1146"/>
    <x v="0"/>
    <x v="0"/>
    <n v="11"/>
    <n v="289021"/>
    <n v="216488"/>
    <n v="74.900000000000006"/>
    <d v="2012-11-17T00:00:00"/>
    <x v="1"/>
    <x v="0"/>
    <x v="0"/>
    <s v="Sofa"/>
    <x v="1"/>
    <x v="4128"/>
    <n v="90175.6"/>
    <n v="126312.4"/>
    <x v="4144"/>
    <n v="88"/>
    <n v="65.75"/>
  </r>
  <r>
    <s v="M1147"/>
    <x v="2"/>
    <x v="2"/>
    <n v="4"/>
    <n v="236985"/>
    <n v="119435"/>
    <n v="50.4"/>
    <d v="2011-03-04T00:00:00"/>
    <x v="2"/>
    <x v="10"/>
    <x v="5"/>
    <s v="Mobile"/>
    <x v="2"/>
    <x v="4129"/>
    <n v="47278.71"/>
    <n v="72156.289999999994"/>
    <x v="4145"/>
    <n v="35"/>
    <n v="91.66"/>
  </r>
  <r>
    <s v="M1148"/>
    <x v="2"/>
    <x v="2"/>
    <n v="11"/>
    <n v="178990"/>
    <n v="145999"/>
    <n v="81.569999999999993"/>
    <d v="2014-05-19T00:00:00"/>
    <x v="3"/>
    <x v="8"/>
    <x v="4"/>
    <s v="Wheat"/>
    <x v="4"/>
    <x v="4130"/>
    <n v="58704"/>
    <n v="87295"/>
    <x v="4146"/>
    <n v="88"/>
    <n v="60.32"/>
  </r>
  <r>
    <s v="M1149"/>
    <x v="1"/>
    <x v="1"/>
    <n v="12"/>
    <n v="495842"/>
    <n v="534530"/>
    <n v="107.8"/>
    <d v="2014-05-19T00:00:00"/>
    <x v="3"/>
    <x v="8"/>
    <x v="4"/>
    <s v="Oil"/>
    <x v="4"/>
    <x v="4131"/>
    <n v="196221.34"/>
    <n v="338308.66"/>
    <x v="4147"/>
    <n v="74"/>
    <n v="80.45"/>
  </r>
  <r>
    <s v="M1150"/>
    <x v="1"/>
    <x v="1"/>
    <n v="13"/>
    <n v="173023"/>
    <n v="98619"/>
    <n v="57"/>
    <d v="2014-05-19T00:00:00"/>
    <x v="3"/>
    <x v="8"/>
    <x v="4"/>
    <s v="Trousers"/>
    <x v="0"/>
    <x v="4132"/>
    <n v="26248.61"/>
    <n v="72370.39"/>
    <x v="4148"/>
    <n v="17"/>
    <n v="78.36"/>
  </r>
  <r>
    <s v="M1151"/>
    <x v="2"/>
    <x v="2"/>
    <n v="11"/>
    <n v="313795"/>
    <n v="297470"/>
    <n v="94.8"/>
    <d v="2014-05-19T00:00:00"/>
    <x v="3"/>
    <x v="8"/>
    <x v="4"/>
    <s v="Cabinet"/>
    <x v="1"/>
    <x v="4133"/>
    <n v="122661.26"/>
    <n v="174808.74"/>
    <x v="4149"/>
    <n v="48"/>
    <n v="75.34"/>
  </r>
  <r>
    <s v="M1152"/>
    <x v="0"/>
    <x v="0"/>
    <n v="13"/>
    <n v="456559"/>
    <n v="502928"/>
    <n v="110.16"/>
    <d v="2014-05-19T00:00:00"/>
    <x v="3"/>
    <x v="8"/>
    <x v="4"/>
    <s v="Notebook"/>
    <x v="3"/>
    <x v="4134"/>
    <n v="219643.67"/>
    <n v="283284.33"/>
    <x v="4150"/>
    <n v="56"/>
    <n v="79.05"/>
  </r>
  <r>
    <s v="M1153"/>
    <x v="2"/>
    <x v="2"/>
    <n v="11"/>
    <n v="413516"/>
    <n v="358528"/>
    <n v="86.7"/>
    <d v="2014-09-23T00:00:00"/>
    <x v="3"/>
    <x v="5"/>
    <x v="3"/>
    <s v="Sugar"/>
    <x v="4"/>
    <x v="4135"/>
    <n v="78921.84"/>
    <n v="279606.15999999997"/>
    <x v="4151"/>
    <n v="60"/>
    <n v="67.33"/>
  </r>
  <r>
    <s v="M1154"/>
    <x v="1"/>
    <x v="1"/>
    <n v="6"/>
    <n v="227971"/>
    <n v="118296"/>
    <n v="51.89"/>
    <d v="2014-03-22T00:00:00"/>
    <x v="3"/>
    <x v="10"/>
    <x v="0"/>
    <s v="Marker"/>
    <x v="3"/>
    <x v="4136"/>
    <n v="45398.05"/>
    <n v="72897.95"/>
    <x v="4152"/>
    <n v="30"/>
    <n v="86.05"/>
  </r>
  <r>
    <s v="M1155"/>
    <x v="2"/>
    <x v="2"/>
    <n v="11"/>
    <n v="107487"/>
    <n v="84625"/>
    <n v="78.73"/>
    <d v="2014-09-15T00:00:00"/>
    <x v="3"/>
    <x v="5"/>
    <x v="4"/>
    <s v="Dress"/>
    <x v="0"/>
    <x v="4137"/>
    <n v="34401.85"/>
    <n v="50223.15"/>
    <x v="4153"/>
    <n v="46"/>
    <n v="87.4"/>
  </r>
  <r>
    <s v="M1156"/>
    <x v="1"/>
    <x v="1"/>
    <n v="7"/>
    <n v="399349"/>
    <n v="242002"/>
    <n v="60.6"/>
    <d v="2013-11-04T00:00:00"/>
    <x v="0"/>
    <x v="0"/>
    <x v="4"/>
    <s v="Headphones"/>
    <x v="2"/>
    <x v="4138"/>
    <n v="62411.27"/>
    <n v="179590.73"/>
    <x v="4154"/>
    <n v="93"/>
    <n v="84.76"/>
  </r>
  <r>
    <s v="M1157"/>
    <x v="0"/>
    <x v="0"/>
    <n v="6"/>
    <n v="149816"/>
    <n v="82911"/>
    <n v="55.34"/>
    <d v="2013-11-04T00:00:00"/>
    <x v="0"/>
    <x v="0"/>
    <x v="4"/>
    <s v="Headphones"/>
    <x v="2"/>
    <x v="4139"/>
    <n v="31206.49"/>
    <n v="51704.51"/>
    <x v="4155"/>
    <n v="65"/>
    <n v="66.260000000000005"/>
  </r>
  <r>
    <s v="M1158"/>
    <x v="2"/>
    <x v="2"/>
    <n v="11"/>
    <n v="243718"/>
    <n v="216973"/>
    <n v="89.03"/>
    <d v="2013-11-04T00:00:00"/>
    <x v="0"/>
    <x v="0"/>
    <x v="4"/>
    <s v="Sofa"/>
    <x v="1"/>
    <x v="4140"/>
    <n v="103775.76"/>
    <n v="113197.24"/>
    <x v="4156"/>
    <n v="78"/>
    <n v="82.25"/>
  </r>
  <r>
    <s v="M1159"/>
    <x v="1"/>
    <x v="1"/>
    <n v="12"/>
    <n v="298370"/>
    <n v="189099"/>
    <n v="63.38"/>
    <d v="2013-11-04T00:00:00"/>
    <x v="0"/>
    <x v="0"/>
    <x v="4"/>
    <s v="Jacket"/>
    <x v="0"/>
    <x v="4141"/>
    <n v="90240.73"/>
    <n v="98858.27"/>
    <x v="4157"/>
    <n v="91"/>
    <n v="60.06"/>
  </r>
  <r>
    <s v="M1160"/>
    <x v="3"/>
    <x v="3"/>
    <n v="11"/>
    <n v="323865"/>
    <n v="182850"/>
    <n v="56.46"/>
    <d v="2013-11-04T00:00:00"/>
    <x v="0"/>
    <x v="0"/>
    <x v="4"/>
    <s v="Headphones"/>
    <x v="2"/>
    <x v="4142"/>
    <n v="51319.72"/>
    <n v="131530.28"/>
    <x v="4158"/>
    <n v="15"/>
    <n v="85.89"/>
  </r>
  <r>
    <s v="M1161"/>
    <x v="0"/>
    <x v="0"/>
    <n v="5"/>
    <n v="304192"/>
    <n v="153702"/>
    <n v="50.53"/>
    <d v="2013-05-04T00:00:00"/>
    <x v="0"/>
    <x v="8"/>
    <x v="0"/>
    <s v="Cabinet"/>
    <x v="1"/>
    <x v="4143"/>
    <n v="49593.279999999999"/>
    <n v="104108.72"/>
    <x v="4159"/>
    <n v="66"/>
    <n v="69.16"/>
  </r>
  <r>
    <s v="M1162"/>
    <x v="3"/>
    <x v="3"/>
    <n v="6"/>
    <n v="367970"/>
    <n v="401383"/>
    <n v="109.08"/>
    <d v="2013-05-04T00:00:00"/>
    <x v="0"/>
    <x v="8"/>
    <x v="0"/>
    <s v="Pen"/>
    <x v="3"/>
    <x v="4144"/>
    <n v="91232.639999999999"/>
    <n v="310150.36"/>
    <x v="4160"/>
    <n v="27"/>
    <n v="91.55"/>
  </r>
  <r>
    <s v="M1163"/>
    <x v="3"/>
    <x v="3"/>
    <n v="4"/>
    <n v="112533"/>
    <n v="110846"/>
    <n v="98.5"/>
    <d v="2013-05-04T00:00:00"/>
    <x v="0"/>
    <x v="8"/>
    <x v="0"/>
    <s v="Sugar"/>
    <x v="4"/>
    <x v="4145"/>
    <n v="37276.769999999997"/>
    <n v="73569.23"/>
    <x v="4161"/>
    <n v="70"/>
    <n v="90.58"/>
  </r>
  <r>
    <s v="M1164"/>
    <x v="2"/>
    <x v="2"/>
    <n v="5"/>
    <n v="139926"/>
    <n v="126399"/>
    <n v="90.33"/>
    <d v="2013-12-28T00:00:00"/>
    <x v="0"/>
    <x v="4"/>
    <x v="0"/>
    <s v="Chair"/>
    <x v="1"/>
    <x v="4146"/>
    <n v="30025.38"/>
    <n v="96373.62"/>
    <x v="4162"/>
    <n v="45"/>
    <n v="65.349999999999994"/>
  </r>
  <r>
    <s v="M1165"/>
    <x v="2"/>
    <x v="2"/>
    <n v="15"/>
    <n v="375163"/>
    <n v="289839"/>
    <n v="77.260000000000005"/>
    <d v="2013-12-28T00:00:00"/>
    <x v="0"/>
    <x v="4"/>
    <x v="0"/>
    <s v="Sofa"/>
    <x v="1"/>
    <x v="4147"/>
    <n v="80354.75"/>
    <n v="209484.25"/>
    <x v="4163"/>
    <n v="11"/>
    <n v="76.13"/>
  </r>
  <r>
    <s v="M1166"/>
    <x v="0"/>
    <x v="0"/>
    <n v="13"/>
    <n v="108027"/>
    <n v="114837"/>
    <n v="106.3"/>
    <d v="2013-07-23T00:00:00"/>
    <x v="0"/>
    <x v="7"/>
    <x v="3"/>
    <s v="Jacket"/>
    <x v="0"/>
    <x v="4148"/>
    <n v="56592.42"/>
    <n v="58244.58"/>
    <x v="4164"/>
    <n v="94"/>
    <n v="60.89"/>
  </r>
  <r>
    <s v="M1167"/>
    <x v="3"/>
    <x v="3"/>
    <n v="13"/>
    <n v="492706"/>
    <n v="262307"/>
    <n v="53.24"/>
    <d v="2013-07-23T00:00:00"/>
    <x v="0"/>
    <x v="7"/>
    <x v="3"/>
    <s v="Sugar"/>
    <x v="4"/>
    <x v="4149"/>
    <n v="96174.34"/>
    <n v="166132.66"/>
    <x v="4165"/>
    <n v="53"/>
    <n v="68.19"/>
  </r>
  <r>
    <s v="M1168"/>
    <x v="2"/>
    <x v="2"/>
    <n v="13"/>
    <n v="204438"/>
    <n v="134215"/>
    <n v="65.650000000000006"/>
    <d v="2013-07-23T00:00:00"/>
    <x v="0"/>
    <x v="7"/>
    <x v="3"/>
    <s v="Rice"/>
    <x v="4"/>
    <x v="4150"/>
    <n v="56851.15"/>
    <n v="77363.850000000006"/>
    <x v="4166"/>
    <n v="50"/>
    <n v="72.489999999999995"/>
  </r>
  <r>
    <s v="M1169"/>
    <x v="0"/>
    <x v="0"/>
    <n v="5"/>
    <n v="395125"/>
    <n v="284506"/>
    <n v="72"/>
    <d v="2013-07-23T00:00:00"/>
    <x v="0"/>
    <x v="7"/>
    <x v="3"/>
    <s v="Table"/>
    <x v="1"/>
    <x v="4151"/>
    <n v="128885.7"/>
    <n v="155620.29999999999"/>
    <x v="4167"/>
    <n v="33"/>
    <n v="77.77"/>
  </r>
  <r>
    <s v="M1170"/>
    <x v="0"/>
    <x v="0"/>
    <n v="8"/>
    <n v="442661"/>
    <n v="316224"/>
    <n v="71.44"/>
    <d v="2011-11-16T00:00:00"/>
    <x v="2"/>
    <x v="0"/>
    <x v="2"/>
    <s v="Tablet"/>
    <x v="2"/>
    <x v="4152"/>
    <n v="144954.71"/>
    <n v="171269.29"/>
    <x v="4168"/>
    <n v="60"/>
    <n v="79.16"/>
  </r>
  <r>
    <s v="M1171"/>
    <x v="0"/>
    <x v="0"/>
    <n v="5"/>
    <n v="318657"/>
    <n v="318522"/>
    <n v="99.96"/>
    <d v="2011-11-16T00:00:00"/>
    <x v="2"/>
    <x v="0"/>
    <x v="2"/>
    <s v="Wheat"/>
    <x v="4"/>
    <x v="4153"/>
    <n v="127329.39"/>
    <n v="191192.61"/>
    <x v="4169"/>
    <n v="51"/>
    <n v="86.57"/>
  </r>
  <r>
    <s v="M1172"/>
    <x v="1"/>
    <x v="1"/>
    <n v="14"/>
    <n v="219523"/>
    <n v="145378"/>
    <n v="66.22"/>
    <d v="2011-11-16T00:00:00"/>
    <x v="2"/>
    <x v="0"/>
    <x v="2"/>
    <s v="Chair"/>
    <x v="1"/>
    <x v="4154"/>
    <n v="62584.480000000003"/>
    <n v="82793.52"/>
    <x v="4170"/>
    <n v="40"/>
    <n v="61.9"/>
  </r>
  <r>
    <s v="M1173"/>
    <x v="2"/>
    <x v="2"/>
    <n v="8"/>
    <n v="124026"/>
    <n v="84083"/>
    <n v="67.790000000000006"/>
    <d v="2011-11-16T00:00:00"/>
    <x v="2"/>
    <x v="0"/>
    <x v="2"/>
    <s v="Oil"/>
    <x v="4"/>
    <x v="4155"/>
    <n v="26897.63"/>
    <n v="57185.37"/>
    <x v="4171"/>
    <n v="40"/>
    <n v="79.64"/>
  </r>
  <r>
    <s v="M1174"/>
    <x v="3"/>
    <x v="3"/>
    <n v="7"/>
    <n v="124784"/>
    <n v="92796"/>
    <n v="74.37"/>
    <d v="2012-06-19T00:00:00"/>
    <x v="1"/>
    <x v="1"/>
    <x v="3"/>
    <s v="Sugar"/>
    <x v="4"/>
    <x v="4156"/>
    <n v="36521.35"/>
    <n v="56274.65"/>
    <x v="4172"/>
    <n v="84"/>
    <n v="80.72"/>
  </r>
  <r>
    <s v="M1175"/>
    <x v="2"/>
    <x v="2"/>
    <n v="14"/>
    <n v="394724"/>
    <n v="384198"/>
    <n v="97.33"/>
    <d v="2012-06-19T00:00:00"/>
    <x v="1"/>
    <x v="1"/>
    <x v="3"/>
    <s v="Pen"/>
    <x v="3"/>
    <x v="4157"/>
    <n v="170075.54"/>
    <n v="214122.46"/>
    <x v="4173"/>
    <n v="76"/>
    <n v="74.38"/>
  </r>
  <r>
    <s v="M1176"/>
    <x v="3"/>
    <x v="3"/>
    <n v="4"/>
    <n v="250723"/>
    <n v="271276"/>
    <n v="108.2"/>
    <d v="2012-06-19T00:00:00"/>
    <x v="1"/>
    <x v="1"/>
    <x v="3"/>
    <s v="Wheat"/>
    <x v="4"/>
    <x v="4158"/>
    <n v="68131.92"/>
    <n v="203144.08"/>
    <x v="4174"/>
    <n v="15"/>
    <n v="78.040000000000006"/>
  </r>
  <r>
    <s v="M1177"/>
    <x v="0"/>
    <x v="0"/>
    <n v="8"/>
    <n v="130002"/>
    <n v="100702"/>
    <n v="77.459999999999994"/>
    <d v="2013-07-05T00:00:00"/>
    <x v="0"/>
    <x v="7"/>
    <x v="5"/>
    <s v="Stapler"/>
    <x v="3"/>
    <x v="4159"/>
    <n v="30388.11"/>
    <n v="70313.89"/>
    <x v="4175"/>
    <n v="13"/>
    <n v="89.27"/>
  </r>
  <r>
    <s v="M1178"/>
    <x v="0"/>
    <x v="0"/>
    <n v="11"/>
    <n v="165670"/>
    <n v="110544"/>
    <n v="66.73"/>
    <d v="2013-07-05T00:00:00"/>
    <x v="0"/>
    <x v="7"/>
    <x v="5"/>
    <s v="Sugar"/>
    <x v="4"/>
    <x v="4160"/>
    <n v="49621.14"/>
    <n v="60922.86"/>
    <x v="4176"/>
    <n v="16"/>
    <n v="76.92"/>
  </r>
  <r>
    <s v="M1179"/>
    <x v="3"/>
    <x v="3"/>
    <n v="7"/>
    <n v="346688"/>
    <n v="323392"/>
    <n v="93.28"/>
    <d v="2013-07-05T00:00:00"/>
    <x v="0"/>
    <x v="7"/>
    <x v="5"/>
    <s v="Shirt"/>
    <x v="0"/>
    <x v="4161"/>
    <n v="94577.77"/>
    <n v="228814.23"/>
    <x v="4177"/>
    <n v="72"/>
    <n v="92.89"/>
  </r>
  <r>
    <s v="M1180"/>
    <x v="0"/>
    <x v="0"/>
    <n v="3"/>
    <n v="205072"/>
    <n v="169697"/>
    <n v="82.75"/>
    <d v="2013-07-05T00:00:00"/>
    <x v="0"/>
    <x v="7"/>
    <x v="5"/>
    <s v="Cabinet"/>
    <x v="1"/>
    <x v="4162"/>
    <n v="57974.95"/>
    <n v="111722.05"/>
    <x v="4178"/>
    <n v="98"/>
    <n v="69.7"/>
  </r>
  <r>
    <s v="M1181"/>
    <x v="1"/>
    <x v="1"/>
    <n v="8"/>
    <n v="453479"/>
    <n v="481943"/>
    <n v="106.28"/>
    <d v="2012-09-03T00:00:00"/>
    <x v="1"/>
    <x v="5"/>
    <x v="4"/>
    <s v="Dress"/>
    <x v="0"/>
    <x v="4163"/>
    <n v="198497.18"/>
    <n v="283445.82"/>
    <x v="4179"/>
    <n v="58"/>
    <n v="74.17"/>
  </r>
  <r>
    <s v="M1182"/>
    <x v="0"/>
    <x v="0"/>
    <n v="10"/>
    <n v="170831"/>
    <n v="114135"/>
    <n v="66.81"/>
    <d v="2012-09-03T00:00:00"/>
    <x v="1"/>
    <x v="5"/>
    <x v="4"/>
    <s v="Sugar"/>
    <x v="4"/>
    <x v="4164"/>
    <n v="32085.25"/>
    <n v="82049.75"/>
    <x v="4180"/>
    <n v="70"/>
    <n v="69.22"/>
  </r>
  <r>
    <s v="M1183"/>
    <x v="2"/>
    <x v="2"/>
    <n v="3"/>
    <n v="392725"/>
    <n v="251739"/>
    <n v="64.099999999999994"/>
    <d v="2014-08-08T00:00:00"/>
    <x v="3"/>
    <x v="9"/>
    <x v="5"/>
    <s v="Pen"/>
    <x v="3"/>
    <x v="4165"/>
    <n v="111296.79"/>
    <n v="140442.21"/>
    <x v="4181"/>
    <n v="36"/>
    <n v="77.540000000000006"/>
  </r>
  <r>
    <s v="M1184"/>
    <x v="2"/>
    <x v="2"/>
    <n v="8"/>
    <n v="169603"/>
    <n v="188415"/>
    <n v="111.09"/>
    <d v="2014-03-14T00:00:00"/>
    <x v="3"/>
    <x v="10"/>
    <x v="5"/>
    <s v="Marker"/>
    <x v="3"/>
    <x v="4166"/>
    <n v="93939.17"/>
    <n v="94475.83"/>
    <x v="4182"/>
    <n v="41"/>
    <n v="87.08"/>
  </r>
  <r>
    <s v="M1185"/>
    <x v="0"/>
    <x v="0"/>
    <n v="9"/>
    <n v="109549"/>
    <n v="72695"/>
    <n v="66.36"/>
    <d v="2014-09-29T00:00:00"/>
    <x v="3"/>
    <x v="5"/>
    <x v="4"/>
    <s v="Oil"/>
    <x v="4"/>
    <x v="4167"/>
    <n v="25810.7"/>
    <n v="46884.3"/>
    <x v="4183"/>
    <n v="26"/>
    <n v="84.15"/>
  </r>
  <r>
    <s v="M1186"/>
    <x v="1"/>
    <x v="1"/>
    <n v="9"/>
    <n v="393936"/>
    <n v="348838"/>
    <n v="88.55"/>
    <d v="2014-09-29T00:00:00"/>
    <x v="3"/>
    <x v="5"/>
    <x v="4"/>
    <s v="Pen"/>
    <x v="3"/>
    <x v="4168"/>
    <n v="151706.67000000001"/>
    <n v="197131.33"/>
    <x v="4184"/>
    <n v="64"/>
    <n v="66.87"/>
  </r>
  <r>
    <s v="M1187"/>
    <x v="1"/>
    <x v="1"/>
    <n v="11"/>
    <n v="136436"/>
    <n v="128502"/>
    <n v="94.18"/>
    <d v="2014-09-29T00:00:00"/>
    <x v="3"/>
    <x v="5"/>
    <x v="4"/>
    <s v="Table"/>
    <x v="1"/>
    <x v="4169"/>
    <n v="54165.21"/>
    <n v="74336.789999999994"/>
    <x v="4185"/>
    <n v="18"/>
    <n v="68.7"/>
  </r>
  <r>
    <s v="M1188"/>
    <x v="2"/>
    <x v="2"/>
    <n v="10"/>
    <n v="302099"/>
    <n v="221207"/>
    <n v="73.22"/>
    <d v="2014-09-29T00:00:00"/>
    <x v="3"/>
    <x v="5"/>
    <x v="4"/>
    <s v="Trousers"/>
    <x v="0"/>
    <x v="4170"/>
    <n v="60442.66"/>
    <n v="160764.34"/>
    <x v="4186"/>
    <n v="36"/>
    <n v="93.47"/>
  </r>
  <r>
    <s v="M1189"/>
    <x v="3"/>
    <x v="3"/>
    <n v="6"/>
    <n v="414266"/>
    <n v="399386"/>
    <n v="96.41"/>
    <d v="2014-09-29T00:00:00"/>
    <x v="3"/>
    <x v="5"/>
    <x v="4"/>
    <s v="Dress"/>
    <x v="0"/>
    <x v="4171"/>
    <n v="194688.69"/>
    <n v="204697.31"/>
    <x v="4187"/>
    <n v="54"/>
    <n v="66.59"/>
  </r>
  <r>
    <s v="M1190"/>
    <x v="1"/>
    <x v="1"/>
    <n v="6"/>
    <n v="252190"/>
    <n v="134010"/>
    <n v="53.14"/>
    <d v="2014-09-29T00:00:00"/>
    <x v="3"/>
    <x v="5"/>
    <x v="4"/>
    <s v="Laptop"/>
    <x v="2"/>
    <x v="4172"/>
    <n v="56795.09"/>
    <n v="77214.91"/>
    <x v="4188"/>
    <n v="72"/>
    <n v="89.25"/>
  </r>
  <r>
    <s v="M1191"/>
    <x v="3"/>
    <x v="3"/>
    <n v="10"/>
    <n v="272513"/>
    <n v="207646"/>
    <n v="76.2"/>
    <d v="2012-08-07T00:00:00"/>
    <x v="1"/>
    <x v="9"/>
    <x v="3"/>
    <s v="Wheat"/>
    <x v="4"/>
    <x v="4173"/>
    <n v="61963.92"/>
    <n v="145682.07999999999"/>
    <x v="4189"/>
    <n v="69"/>
    <n v="61.29"/>
  </r>
  <r>
    <s v="M1192"/>
    <x v="0"/>
    <x v="0"/>
    <n v="12"/>
    <n v="318633"/>
    <n v="279593"/>
    <n v="87.75"/>
    <d v="2014-11-25T00:00:00"/>
    <x v="3"/>
    <x v="0"/>
    <x v="3"/>
    <s v="Pen"/>
    <x v="3"/>
    <x v="4174"/>
    <n v="89205.15"/>
    <n v="190387.85"/>
    <x v="4190"/>
    <n v="59"/>
    <n v="94.18"/>
  </r>
  <r>
    <s v="M1193"/>
    <x v="3"/>
    <x v="3"/>
    <n v="12"/>
    <n v="351278"/>
    <n v="293792"/>
    <n v="83.64"/>
    <d v="2014-11-25T00:00:00"/>
    <x v="3"/>
    <x v="0"/>
    <x v="3"/>
    <s v="Dress"/>
    <x v="0"/>
    <x v="4175"/>
    <n v="138602.93"/>
    <n v="155189.07"/>
    <x v="4191"/>
    <n v="94"/>
    <n v="67.02"/>
  </r>
  <r>
    <s v="M1194"/>
    <x v="3"/>
    <x v="3"/>
    <n v="3"/>
    <n v="279895"/>
    <n v="263191"/>
    <n v="94.03"/>
    <d v="2014-11-25T00:00:00"/>
    <x v="3"/>
    <x v="0"/>
    <x v="3"/>
    <s v="Dress"/>
    <x v="0"/>
    <x v="4176"/>
    <n v="88845.27"/>
    <n v="174345.73"/>
    <x v="4192"/>
    <n v="84"/>
    <n v="63.38"/>
  </r>
  <r>
    <s v="M1195"/>
    <x v="0"/>
    <x v="0"/>
    <n v="11"/>
    <n v="491023"/>
    <n v="256090"/>
    <n v="52.15"/>
    <d v="2014-11-25T00:00:00"/>
    <x v="3"/>
    <x v="0"/>
    <x v="3"/>
    <s v="Chair"/>
    <x v="1"/>
    <x v="4177"/>
    <n v="73823.45"/>
    <n v="182266.55"/>
    <x v="4193"/>
    <n v="50"/>
    <n v="75.03"/>
  </r>
  <r>
    <s v="M1196"/>
    <x v="3"/>
    <x v="3"/>
    <n v="6"/>
    <n v="116618"/>
    <n v="120411"/>
    <n v="103.25"/>
    <d v="2014-05-09T00:00:00"/>
    <x v="3"/>
    <x v="8"/>
    <x v="5"/>
    <s v="Shirt"/>
    <x v="0"/>
    <x v="4178"/>
    <n v="27772.46"/>
    <n v="92638.54"/>
    <x v="4194"/>
    <n v="74"/>
    <n v="75.97"/>
  </r>
  <r>
    <s v="M1197"/>
    <x v="1"/>
    <x v="1"/>
    <n v="15"/>
    <n v="135837"/>
    <n v="156710"/>
    <n v="115.37"/>
    <d v="2014-09-30T00:00:00"/>
    <x v="3"/>
    <x v="5"/>
    <x v="3"/>
    <s v="Rice"/>
    <x v="4"/>
    <x v="4179"/>
    <n v="60151.31"/>
    <n v="96558.69"/>
    <x v="4195"/>
    <n v="33"/>
    <n v="68.11"/>
  </r>
  <r>
    <s v="M1198"/>
    <x v="2"/>
    <x v="2"/>
    <n v="7"/>
    <n v="136775"/>
    <n v="83947"/>
    <n v="61.38"/>
    <d v="2014-09-30T00:00:00"/>
    <x v="3"/>
    <x v="5"/>
    <x v="3"/>
    <s v="Tablet"/>
    <x v="2"/>
    <x v="4180"/>
    <n v="28423.73"/>
    <n v="55523.27"/>
    <x v="4196"/>
    <n v="81"/>
    <n v="92.1"/>
  </r>
  <r>
    <s v="M1199"/>
    <x v="1"/>
    <x v="1"/>
    <n v="10"/>
    <n v="157869"/>
    <n v="97990"/>
    <n v="62.07"/>
    <d v="2014-09-30T00:00:00"/>
    <x v="3"/>
    <x v="5"/>
    <x v="3"/>
    <s v="Oil"/>
    <x v="4"/>
    <x v="4181"/>
    <n v="25206.45"/>
    <n v="72783.55"/>
    <x v="4197"/>
    <n v="80"/>
    <n v="89.12"/>
  </r>
  <r>
    <s v="M1000"/>
    <x v="2"/>
    <x v="2"/>
    <n v="15"/>
    <n v="407676"/>
    <n v="265530"/>
    <n v="65.13"/>
    <d v="2014-09-30T00:00:00"/>
    <x v="3"/>
    <x v="5"/>
    <x v="3"/>
    <s v="Dress"/>
    <x v="0"/>
    <x v="4182"/>
    <n v="72372.33"/>
    <n v="193157.67"/>
    <x v="4198"/>
    <n v="78"/>
    <n v="77.81"/>
  </r>
  <r>
    <s v="M1001"/>
    <x v="2"/>
    <x v="2"/>
    <n v="7"/>
    <n v="402751"/>
    <n v="234919"/>
    <n v="58.33"/>
    <d v="2014-09-30T00:00:00"/>
    <x v="3"/>
    <x v="5"/>
    <x v="3"/>
    <s v="Stapler"/>
    <x v="3"/>
    <x v="4183"/>
    <n v="115638.9"/>
    <n v="119280.1"/>
    <x v="4199"/>
    <n v="22"/>
    <n v="85.17"/>
  </r>
  <r>
    <s v="M1002"/>
    <x v="3"/>
    <x v="3"/>
    <n v="13"/>
    <n v="393737"/>
    <n v="372365"/>
    <n v="94.57"/>
    <d v="2014-09-30T00:00:00"/>
    <x v="3"/>
    <x v="5"/>
    <x v="3"/>
    <s v="Table"/>
    <x v="1"/>
    <x v="4184"/>
    <n v="134215.31"/>
    <n v="238149.69"/>
    <x v="4200"/>
    <n v="100"/>
    <n v="87.82"/>
  </r>
  <r>
    <s v="M1003"/>
    <x v="2"/>
    <x v="2"/>
    <n v="10"/>
    <n v="318275"/>
    <n v="212405"/>
    <n v="66.739999999999995"/>
    <d v="2014-10-23T00:00:00"/>
    <x v="3"/>
    <x v="2"/>
    <x v="1"/>
    <s v="Tablet"/>
    <x v="2"/>
    <x v="4185"/>
    <n v="82726.86"/>
    <n v="129678.14"/>
    <x v="4201"/>
    <n v="73"/>
    <n v="60.76"/>
  </r>
  <r>
    <s v="M1004"/>
    <x v="0"/>
    <x v="0"/>
    <n v="9"/>
    <n v="493937"/>
    <n v="573208"/>
    <n v="116.05"/>
    <d v="2014-10-23T00:00:00"/>
    <x v="3"/>
    <x v="2"/>
    <x v="1"/>
    <s v="Sofa"/>
    <x v="1"/>
    <x v="4186"/>
    <n v="192465.49"/>
    <n v="380742.51"/>
    <x v="4202"/>
    <n v="22"/>
    <n v="69.48"/>
  </r>
  <r>
    <s v="M1005"/>
    <x v="3"/>
    <x v="3"/>
    <n v="3"/>
    <n v="102505"/>
    <n v="58999"/>
    <n v="57.56"/>
    <d v="2011-03-24T00:00:00"/>
    <x v="2"/>
    <x v="10"/>
    <x v="1"/>
    <s v="Chair"/>
    <x v="1"/>
    <x v="4187"/>
    <n v="15616.85"/>
    <n v="43382.15"/>
    <x v="4203"/>
    <n v="15"/>
    <n v="65.209999999999994"/>
  </r>
  <r>
    <s v="M1006"/>
    <x v="0"/>
    <x v="0"/>
    <n v="3"/>
    <n v="480939"/>
    <n v="462142"/>
    <n v="96.09"/>
    <d v="2013-11-04T00:00:00"/>
    <x v="0"/>
    <x v="0"/>
    <x v="4"/>
    <s v="Chair"/>
    <x v="1"/>
    <x v="4188"/>
    <n v="169439.79"/>
    <n v="292702.21000000002"/>
    <x v="4204"/>
    <n v="72"/>
    <n v="65.56"/>
  </r>
  <r>
    <s v="M1007"/>
    <x v="1"/>
    <x v="1"/>
    <n v="11"/>
    <n v="488279"/>
    <n v="328721"/>
    <n v="67.319999999999993"/>
    <d v="2013-11-04T00:00:00"/>
    <x v="0"/>
    <x v="0"/>
    <x v="4"/>
    <s v="Jacket"/>
    <x v="0"/>
    <x v="4189"/>
    <n v="90481.3"/>
    <n v="238239.7"/>
    <x v="4205"/>
    <n v="68"/>
    <n v="92.34"/>
  </r>
  <r>
    <s v="M1008"/>
    <x v="3"/>
    <x v="3"/>
    <n v="7"/>
    <n v="408643"/>
    <n v="458822"/>
    <n v="112.28"/>
    <d v="2013-11-04T00:00:00"/>
    <x v="0"/>
    <x v="0"/>
    <x v="4"/>
    <s v="Notebook"/>
    <x v="3"/>
    <x v="4190"/>
    <n v="106061.82"/>
    <n v="352760.18"/>
    <x v="4206"/>
    <n v="92"/>
    <n v="92.19"/>
  </r>
  <r>
    <s v="M1009"/>
    <x v="1"/>
    <x v="1"/>
    <n v="14"/>
    <n v="202186"/>
    <n v="208846"/>
    <n v="103.29"/>
    <d v="2013-11-04T00:00:00"/>
    <x v="0"/>
    <x v="0"/>
    <x v="4"/>
    <s v="Oil"/>
    <x v="4"/>
    <x v="4191"/>
    <n v="42283.72"/>
    <n v="166562.28"/>
    <x v="4207"/>
    <n v="56"/>
    <n v="77.81"/>
  </r>
  <r>
    <s v="M1010"/>
    <x v="1"/>
    <x v="1"/>
    <n v="11"/>
    <n v="468179"/>
    <n v="361694"/>
    <n v="77.260000000000005"/>
    <d v="2013-11-04T00:00:00"/>
    <x v="0"/>
    <x v="0"/>
    <x v="4"/>
    <s v="Rice"/>
    <x v="4"/>
    <x v="4192"/>
    <n v="82076.479999999996"/>
    <n v="279617.52"/>
    <x v="4208"/>
    <n v="51"/>
    <n v="66.56"/>
  </r>
  <r>
    <s v="M1011"/>
    <x v="2"/>
    <x v="2"/>
    <n v="8"/>
    <n v="439507"/>
    <n v="248664"/>
    <n v="56.58"/>
    <d v="2013-11-04T00:00:00"/>
    <x v="0"/>
    <x v="0"/>
    <x v="4"/>
    <s v="Sugar"/>
    <x v="4"/>
    <x v="4193"/>
    <n v="90046.91"/>
    <n v="158617.09"/>
    <x v="4209"/>
    <n v="34"/>
    <n v="85.02"/>
  </r>
  <r>
    <s v="M1012"/>
    <x v="0"/>
    <x v="0"/>
    <n v="15"/>
    <n v="433016"/>
    <n v="272511"/>
    <n v="62.93"/>
    <d v="2013-11-04T00:00:00"/>
    <x v="0"/>
    <x v="0"/>
    <x v="4"/>
    <s v="Oil"/>
    <x v="4"/>
    <x v="4194"/>
    <n v="60356.83"/>
    <n v="212154.17"/>
    <x v="4210"/>
    <n v="42"/>
    <n v="62.14"/>
  </r>
  <r>
    <s v="M1013"/>
    <x v="2"/>
    <x v="2"/>
    <n v="8"/>
    <n v="297667"/>
    <n v="356783"/>
    <n v="119.86"/>
    <d v="2012-09-05T00:00:00"/>
    <x v="1"/>
    <x v="5"/>
    <x v="2"/>
    <s v="Laptop"/>
    <x v="2"/>
    <x v="4195"/>
    <n v="146974.92000000001"/>
    <n v="209808.08"/>
    <x v="4211"/>
    <n v="22"/>
    <n v="74.319999999999993"/>
  </r>
  <r>
    <s v="M1014"/>
    <x v="1"/>
    <x v="1"/>
    <n v="10"/>
    <n v="343714"/>
    <n v="264163"/>
    <n v="76.86"/>
    <d v="2012-09-05T00:00:00"/>
    <x v="1"/>
    <x v="5"/>
    <x v="2"/>
    <s v="Dress"/>
    <x v="0"/>
    <x v="4196"/>
    <n v="70551.78"/>
    <n v="193611.22"/>
    <x v="4212"/>
    <n v="24"/>
    <n v="94.67"/>
  </r>
  <r>
    <s v="M1015"/>
    <x v="1"/>
    <x v="1"/>
    <n v="12"/>
    <n v="470474"/>
    <n v="480977"/>
    <n v="102.23"/>
    <d v="2012-09-05T00:00:00"/>
    <x v="1"/>
    <x v="5"/>
    <x v="2"/>
    <s v="Headphones"/>
    <x v="2"/>
    <x v="4197"/>
    <n v="178446.15"/>
    <n v="302530.84999999998"/>
    <x v="4213"/>
    <n v="51"/>
    <n v="60.32"/>
  </r>
  <r>
    <s v="M1016"/>
    <x v="3"/>
    <x v="3"/>
    <n v="5"/>
    <n v="465062"/>
    <n v="472927"/>
    <n v="101.69"/>
    <d v="2014-08-15T00:00:00"/>
    <x v="3"/>
    <x v="9"/>
    <x v="5"/>
    <s v="Shirt"/>
    <x v="0"/>
    <x v="4198"/>
    <n v="138914.63"/>
    <n v="334012.37"/>
    <x v="4214"/>
    <n v="80"/>
    <n v="82.02"/>
  </r>
  <r>
    <s v="M1017"/>
    <x v="1"/>
    <x v="1"/>
    <n v="14"/>
    <n v="313491"/>
    <n v="277817"/>
    <n v="88.62"/>
    <d v="2011-12-01T00:00:00"/>
    <x v="2"/>
    <x v="4"/>
    <x v="1"/>
    <s v="Wheat"/>
    <x v="4"/>
    <x v="4199"/>
    <n v="61153.98"/>
    <n v="216663.02"/>
    <x v="4215"/>
    <n v="66"/>
    <n v="61.21"/>
  </r>
  <r>
    <s v="M1018"/>
    <x v="3"/>
    <x v="3"/>
    <n v="7"/>
    <n v="229276"/>
    <n v="133476"/>
    <n v="58.22"/>
    <d v="2011-12-01T00:00:00"/>
    <x v="2"/>
    <x v="4"/>
    <x v="1"/>
    <s v="Wheat"/>
    <x v="4"/>
    <x v="4200"/>
    <n v="43731.26"/>
    <n v="89744.74"/>
    <x v="4216"/>
    <n v="49"/>
    <n v="94.85"/>
  </r>
  <r>
    <s v="M1019"/>
    <x v="3"/>
    <x v="3"/>
    <n v="10"/>
    <n v="166118"/>
    <n v="127028"/>
    <n v="76.47"/>
    <d v="2011-12-01T00:00:00"/>
    <x v="2"/>
    <x v="4"/>
    <x v="1"/>
    <s v="Rice"/>
    <x v="4"/>
    <x v="4201"/>
    <n v="32030.32"/>
    <n v="94997.68"/>
    <x v="4217"/>
    <n v="69"/>
    <n v="94.61"/>
  </r>
  <r>
    <s v="M1020"/>
    <x v="2"/>
    <x v="2"/>
    <n v="13"/>
    <n v="123489"/>
    <n v="88504"/>
    <n v="71.67"/>
    <d v="2011-12-01T00:00:00"/>
    <x v="2"/>
    <x v="4"/>
    <x v="1"/>
    <s v="Rice"/>
    <x v="4"/>
    <x v="4202"/>
    <n v="33876.300000000003"/>
    <n v="54627.7"/>
    <x v="4218"/>
    <n v="50"/>
    <n v="84.85"/>
  </r>
  <r>
    <s v="M1021"/>
    <x v="3"/>
    <x v="3"/>
    <n v="3"/>
    <n v="447667"/>
    <n v="320712"/>
    <n v="71.64"/>
    <d v="2014-06-19T00:00:00"/>
    <x v="3"/>
    <x v="1"/>
    <x v="1"/>
    <s v="Rice"/>
    <x v="4"/>
    <x v="4203"/>
    <n v="137499.68"/>
    <n v="183212.32"/>
    <x v="4219"/>
    <n v="89"/>
    <n v="90.48"/>
  </r>
  <r>
    <s v="M1022"/>
    <x v="1"/>
    <x v="1"/>
    <n v="6"/>
    <n v="149071"/>
    <n v="92238"/>
    <n v="61.88"/>
    <d v="2014-06-19T00:00:00"/>
    <x v="3"/>
    <x v="1"/>
    <x v="1"/>
    <s v="Shirt"/>
    <x v="0"/>
    <x v="4204"/>
    <n v="23551.94"/>
    <n v="68686.06"/>
    <x v="4220"/>
    <n v="59"/>
    <n v="75.37"/>
  </r>
  <r>
    <s v="M1023"/>
    <x v="1"/>
    <x v="1"/>
    <n v="8"/>
    <n v="250201"/>
    <n v="297062"/>
    <n v="118.73"/>
    <d v="2014-12-03T00:00:00"/>
    <x v="3"/>
    <x v="4"/>
    <x v="2"/>
    <s v="Tablet"/>
    <x v="2"/>
    <x v="4205"/>
    <n v="127649.47"/>
    <n v="169412.53"/>
    <x v="4221"/>
    <n v="45"/>
    <n v="65.489999999999995"/>
  </r>
  <r>
    <s v="M1024"/>
    <x v="0"/>
    <x v="0"/>
    <n v="14"/>
    <n v="315940"/>
    <n v="306132"/>
    <n v="96.9"/>
    <d v="2011-11-21T00:00:00"/>
    <x v="2"/>
    <x v="0"/>
    <x v="4"/>
    <s v="Table"/>
    <x v="1"/>
    <x v="4206"/>
    <n v="122305.24"/>
    <n v="183826.76"/>
    <x v="4222"/>
    <n v="74"/>
    <n v="86.09"/>
  </r>
  <r>
    <s v="M1025"/>
    <x v="0"/>
    <x v="0"/>
    <n v="10"/>
    <n v="388436"/>
    <n v="200523"/>
    <n v="51.62"/>
    <d v="2013-04-11T00:00:00"/>
    <x v="0"/>
    <x v="3"/>
    <x v="1"/>
    <s v="Chair"/>
    <x v="1"/>
    <x v="4207"/>
    <n v="85838.25"/>
    <n v="114684.75"/>
    <x v="4223"/>
    <n v="14"/>
    <n v="93.37"/>
  </r>
  <r>
    <s v="M1026"/>
    <x v="1"/>
    <x v="1"/>
    <n v="6"/>
    <n v="197932"/>
    <n v="129307"/>
    <n v="65.33"/>
    <d v="2013-04-11T00:00:00"/>
    <x v="0"/>
    <x v="3"/>
    <x v="1"/>
    <s v="Dress"/>
    <x v="0"/>
    <x v="4208"/>
    <n v="34559.89"/>
    <n v="94747.11"/>
    <x v="4224"/>
    <n v="81"/>
    <n v="86.5"/>
  </r>
  <r>
    <s v="M1027"/>
    <x v="1"/>
    <x v="1"/>
    <n v="7"/>
    <n v="287117"/>
    <n v="230654"/>
    <n v="80.33"/>
    <d v="2011-06-30T00:00:00"/>
    <x v="2"/>
    <x v="1"/>
    <x v="1"/>
    <s v="Table"/>
    <x v="1"/>
    <x v="4209"/>
    <n v="87042.23"/>
    <n v="143611.76999999999"/>
    <x v="4225"/>
    <n v="13"/>
    <n v="75.42"/>
  </r>
  <r>
    <s v="M1028"/>
    <x v="3"/>
    <x v="3"/>
    <n v="13"/>
    <n v="291573"/>
    <n v="276261"/>
    <n v="94.75"/>
    <d v="2011-06-30T00:00:00"/>
    <x v="2"/>
    <x v="1"/>
    <x v="1"/>
    <s v="Tablet"/>
    <x v="2"/>
    <x v="4210"/>
    <n v="58234.18"/>
    <n v="218026.82"/>
    <x v="4226"/>
    <n v="57"/>
    <n v="61.26"/>
  </r>
  <r>
    <s v="M1029"/>
    <x v="1"/>
    <x v="1"/>
    <n v="11"/>
    <n v="358322"/>
    <n v="412333"/>
    <n v="115.07"/>
    <d v="2011-12-24T00:00:00"/>
    <x v="2"/>
    <x v="4"/>
    <x v="0"/>
    <s v="Sofa"/>
    <x v="1"/>
    <x v="4211"/>
    <n v="194710.67"/>
    <n v="217622.33"/>
    <x v="4227"/>
    <n v="53"/>
    <n v="92.49"/>
  </r>
  <r>
    <s v="M1030"/>
    <x v="1"/>
    <x v="1"/>
    <n v="13"/>
    <n v="190877"/>
    <n v="178790"/>
    <n v="93.67"/>
    <d v="2011-12-24T00:00:00"/>
    <x v="2"/>
    <x v="4"/>
    <x v="0"/>
    <s v="Stapler"/>
    <x v="3"/>
    <x v="4212"/>
    <n v="57389.71"/>
    <n v="121400.29"/>
    <x v="4228"/>
    <n v="41"/>
    <n v="70.98"/>
  </r>
  <r>
    <s v="M1031"/>
    <x v="0"/>
    <x v="0"/>
    <n v="3"/>
    <n v="300737"/>
    <n v="320278"/>
    <n v="106.5"/>
    <d v="2011-12-24T00:00:00"/>
    <x v="2"/>
    <x v="4"/>
    <x v="0"/>
    <s v="Jacket"/>
    <x v="0"/>
    <x v="4213"/>
    <n v="96194.34"/>
    <n v="224083.66"/>
    <x v="4229"/>
    <n v="21"/>
    <n v="76.89"/>
  </r>
  <r>
    <s v="M1032"/>
    <x v="1"/>
    <x v="1"/>
    <n v="14"/>
    <n v="290437"/>
    <n v="165024"/>
    <n v="56.82"/>
    <d v="2011-12-24T00:00:00"/>
    <x v="2"/>
    <x v="4"/>
    <x v="0"/>
    <s v="Notebook"/>
    <x v="3"/>
    <x v="4214"/>
    <n v="59014.79"/>
    <n v="106009.21"/>
    <x v="4230"/>
    <n v="85"/>
    <n v="71.709999999999994"/>
  </r>
  <r>
    <s v="M1033"/>
    <x v="0"/>
    <x v="0"/>
    <n v="5"/>
    <n v="338206"/>
    <n v="379503"/>
    <n v="112.21"/>
    <d v="2011-12-24T00:00:00"/>
    <x v="2"/>
    <x v="4"/>
    <x v="0"/>
    <s v="Jacket"/>
    <x v="0"/>
    <x v="4215"/>
    <n v="102629.24"/>
    <n v="276873.76"/>
    <x v="4231"/>
    <n v="52"/>
    <n v="78.55"/>
  </r>
  <r>
    <s v="M1034"/>
    <x v="0"/>
    <x v="0"/>
    <n v="13"/>
    <n v="134675"/>
    <n v="149179"/>
    <n v="110.77"/>
    <d v="2011-12-24T00:00:00"/>
    <x v="2"/>
    <x v="4"/>
    <x v="0"/>
    <s v="Sugar"/>
    <x v="4"/>
    <x v="4216"/>
    <n v="43811.59"/>
    <n v="105367.41"/>
    <x v="4232"/>
    <n v="44"/>
    <n v="74.59"/>
  </r>
  <r>
    <s v="M1035"/>
    <x v="0"/>
    <x v="0"/>
    <n v="9"/>
    <n v="245349"/>
    <n v="221425"/>
    <n v="90.25"/>
    <d v="2014-05-24T00:00:00"/>
    <x v="3"/>
    <x v="8"/>
    <x v="0"/>
    <s v="Tablet"/>
    <x v="2"/>
    <x v="4217"/>
    <n v="100834.93"/>
    <n v="120590.07"/>
    <x v="4233"/>
    <n v="65"/>
    <n v="86.95"/>
  </r>
  <r>
    <s v="M1036"/>
    <x v="2"/>
    <x v="2"/>
    <n v="5"/>
    <n v="173996"/>
    <n v="103710"/>
    <n v="59.6"/>
    <d v="2013-11-11T00:00:00"/>
    <x v="0"/>
    <x v="0"/>
    <x v="4"/>
    <s v="Cabinet"/>
    <x v="1"/>
    <x v="4218"/>
    <n v="50637.67"/>
    <n v="53072.33"/>
    <x v="4234"/>
    <n v="22"/>
    <n v="94.31"/>
  </r>
  <r>
    <s v="M1037"/>
    <x v="0"/>
    <x v="0"/>
    <n v="4"/>
    <n v="241438"/>
    <n v="259137"/>
    <n v="107.33"/>
    <d v="2013-11-11T00:00:00"/>
    <x v="0"/>
    <x v="0"/>
    <x v="4"/>
    <s v="Mobile"/>
    <x v="2"/>
    <x v="4219"/>
    <n v="84256.41"/>
    <n v="174880.59"/>
    <x v="4235"/>
    <n v="88"/>
    <n v="79.540000000000006"/>
  </r>
  <r>
    <s v="M1038"/>
    <x v="3"/>
    <x v="3"/>
    <n v="3"/>
    <n v="391271"/>
    <n v="327268"/>
    <n v="83.64"/>
    <d v="2013-10-03T00:00:00"/>
    <x v="0"/>
    <x v="2"/>
    <x v="1"/>
    <s v="Dress"/>
    <x v="0"/>
    <x v="4220"/>
    <n v="88226.14"/>
    <n v="239041.86"/>
    <x v="4236"/>
    <n v="80"/>
    <n v="83.31"/>
  </r>
  <r>
    <s v="M1039"/>
    <x v="0"/>
    <x v="0"/>
    <n v="15"/>
    <n v="171177"/>
    <n v="202798"/>
    <n v="118.47"/>
    <d v="2013-09-07T00:00:00"/>
    <x v="0"/>
    <x v="5"/>
    <x v="0"/>
    <s v="Rice"/>
    <x v="4"/>
    <x v="4221"/>
    <n v="71737.75"/>
    <n v="131060.25"/>
    <x v="4237"/>
    <n v="41"/>
    <n v="60.29"/>
  </r>
  <r>
    <s v="M1040"/>
    <x v="0"/>
    <x v="0"/>
    <n v="11"/>
    <n v="109498"/>
    <n v="97167"/>
    <n v="88.74"/>
    <d v="2013-10-28T00:00:00"/>
    <x v="0"/>
    <x v="2"/>
    <x v="4"/>
    <s v="Pen"/>
    <x v="3"/>
    <x v="4222"/>
    <n v="38972.699999999997"/>
    <n v="58194.3"/>
    <x v="4238"/>
    <n v="75"/>
    <n v="61.46"/>
  </r>
  <r>
    <s v="M1041"/>
    <x v="0"/>
    <x v="0"/>
    <n v="7"/>
    <n v="108429"/>
    <n v="79457"/>
    <n v="73.28"/>
    <d v="2014-10-23T00:00:00"/>
    <x v="3"/>
    <x v="2"/>
    <x v="1"/>
    <s v="Jacket"/>
    <x v="0"/>
    <x v="4223"/>
    <n v="22746.99"/>
    <n v="56710.01"/>
    <x v="4239"/>
    <n v="14"/>
    <n v="79.349999999999994"/>
  </r>
  <r>
    <s v="M1042"/>
    <x v="0"/>
    <x v="0"/>
    <n v="14"/>
    <n v="478385"/>
    <n v="264475"/>
    <n v="55.28"/>
    <d v="2013-09-16T00:00:00"/>
    <x v="0"/>
    <x v="5"/>
    <x v="4"/>
    <s v="Cabinet"/>
    <x v="1"/>
    <x v="4224"/>
    <n v="54408.19"/>
    <n v="210066.81"/>
    <x v="4240"/>
    <n v="53"/>
    <n v="93.5"/>
  </r>
  <r>
    <s v="M1043"/>
    <x v="1"/>
    <x v="1"/>
    <n v="15"/>
    <n v="410016"/>
    <n v="224950"/>
    <n v="54.86"/>
    <d v="2013-09-16T00:00:00"/>
    <x v="0"/>
    <x v="5"/>
    <x v="4"/>
    <s v="Shirt"/>
    <x v="0"/>
    <x v="4225"/>
    <n v="59978.87"/>
    <n v="164971.13"/>
    <x v="4241"/>
    <n v="22"/>
    <n v="74.38"/>
  </r>
  <r>
    <s v="M1044"/>
    <x v="1"/>
    <x v="1"/>
    <n v="12"/>
    <n v="259100"/>
    <n v="239131"/>
    <n v="92.29"/>
    <d v="2013-09-26T00:00:00"/>
    <x v="0"/>
    <x v="5"/>
    <x v="1"/>
    <s v="Mobile"/>
    <x v="2"/>
    <x v="4226"/>
    <n v="50638.239999999998"/>
    <n v="188492.76"/>
    <x v="4242"/>
    <n v="47"/>
    <n v="91.7"/>
  </r>
  <r>
    <s v="M1045"/>
    <x v="1"/>
    <x v="1"/>
    <n v="9"/>
    <n v="235412"/>
    <n v="155503"/>
    <n v="66.06"/>
    <d v="2014-06-11T00:00:00"/>
    <x v="3"/>
    <x v="1"/>
    <x v="2"/>
    <s v="Pen"/>
    <x v="3"/>
    <x v="4227"/>
    <n v="70799"/>
    <n v="84704"/>
    <x v="4243"/>
    <n v="54"/>
    <n v="79.81"/>
  </r>
  <r>
    <s v="M1046"/>
    <x v="2"/>
    <x v="2"/>
    <n v="9"/>
    <n v="183200"/>
    <n v="98359"/>
    <n v="53.69"/>
    <d v="2011-02-21T00:00:00"/>
    <x v="2"/>
    <x v="11"/>
    <x v="4"/>
    <s v="Oil"/>
    <x v="4"/>
    <x v="4228"/>
    <n v="30828.84"/>
    <n v="67530.16"/>
    <x v="4244"/>
    <n v="43"/>
    <n v="80.47"/>
  </r>
  <r>
    <s v="M1047"/>
    <x v="3"/>
    <x v="3"/>
    <n v="12"/>
    <n v="139243"/>
    <n v="92186"/>
    <n v="66.209999999999994"/>
    <d v="2011-02-21T00:00:00"/>
    <x v="2"/>
    <x v="11"/>
    <x v="4"/>
    <s v="Rice"/>
    <x v="4"/>
    <x v="4229"/>
    <n v="22254.27"/>
    <n v="69931.73"/>
    <x v="4245"/>
    <n v="41"/>
    <n v="67.84"/>
  </r>
  <r>
    <s v="M1048"/>
    <x v="3"/>
    <x v="3"/>
    <n v="14"/>
    <n v="326878"/>
    <n v="260286"/>
    <n v="79.63"/>
    <d v="2014-02-21T00:00:00"/>
    <x v="3"/>
    <x v="11"/>
    <x v="5"/>
    <s v="Oil"/>
    <x v="4"/>
    <x v="4230"/>
    <n v="91456.46"/>
    <n v="168829.54"/>
    <x v="4246"/>
    <n v="25"/>
    <n v="86.57"/>
  </r>
  <r>
    <s v="M1049"/>
    <x v="1"/>
    <x v="1"/>
    <n v="8"/>
    <n v="357408"/>
    <n v="401689"/>
    <n v="112.39"/>
    <d v="2011-11-02T00:00:00"/>
    <x v="2"/>
    <x v="0"/>
    <x v="2"/>
    <s v="Pen"/>
    <x v="3"/>
    <x v="4231"/>
    <n v="175407.73"/>
    <n v="226281.27"/>
    <x v="4247"/>
    <n v="83"/>
    <n v="81.83"/>
  </r>
  <r>
    <s v="M1050"/>
    <x v="0"/>
    <x v="0"/>
    <n v="7"/>
    <n v="223271"/>
    <n v="243050"/>
    <n v="108.86"/>
    <d v="2011-11-02T00:00:00"/>
    <x v="2"/>
    <x v="0"/>
    <x v="2"/>
    <s v="Stapler"/>
    <x v="3"/>
    <x v="4232"/>
    <n v="100328.48"/>
    <n v="142721.51999999999"/>
    <x v="4248"/>
    <n v="44"/>
    <n v="72.31"/>
  </r>
  <r>
    <s v="M1051"/>
    <x v="1"/>
    <x v="1"/>
    <n v="5"/>
    <n v="479642"/>
    <n v="535277"/>
    <n v="111.6"/>
    <d v="2014-07-18T00:00:00"/>
    <x v="3"/>
    <x v="7"/>
    <x v="5"/>
    <s v="Table"/>
    <x v="1"/>
    <x v="4233"/>
    <n v="140086.25"/>
    <n v="395190.75"/>
    <x v="4249"/>
    <n v="26"/>
    <n v="89.65"/>
  </r>
  <r>
    <s v="M1052"/>
    <x v="0"/>
    <x v="0"/>
    <n v="10"/>
    <n v="177462"/>
    <n v="124279"/>
    <n v="70.03"/>
    <d v="2014-07-18T00:00:00"/>
    <x v="3"/>
    <x v="7"/>
    <x v="5"/>
    <s v="Stapler"/>
    <x v="3"/>
    <x v="4234"/>
    <n v="47764.84"/>
    <n v="76514.16"/>
    <x v="4250"/>
    <n v="33"/>
    <n v="74.459999999999994"/>
  </r>
  <r>
    <s v="M1053"/>
    <x v="2"/>
    <x v="2"/>
    <n v="13"/>
    <n v="398063"/>
    <n v="389910"/>
    <n v="97.95"/>
    <d v="2014-07-18T00:00:00"/>
    <x v="3"/>
    <x v="7"/>
    <x v="5"/>
    <s v="Cabinet"/>
    <x v="1"/>
    <x v="4235"/>
    <n v="165560.22"/>
    <n v="224349.78"/>
    <x v="4251"/>
    <n v="25"/>
    <n v="77.64"/>
  </r>
  <r>
    <s v="M1054"/>
    <x v="0"/>
    <x v="0"/>
    <n v="14"/>
    <n v="269298"/>
    <n v="266769"/>
    <n v="99.06"/>
    <d v="2014-09-09T00:00:00"/>
    <x v="3"/>
    <x v="5"/>
    <x v="3"/>
    <s v="Trousers"/>
    <x v="0"/>
    <x v="4236"/>
    <n v="108391.55"/>
    <n v="158377.45000000001"/>
    <x v="4252"/>
    <n v="76"/>
    <n v="67.67"/>
  </r>
  <r>
    <s v="M1055"/>
    <x v="3"/>
    <x v="3"/>
    <n v="13"/>
    <n v="246409"/>
    <n v="160102"/>
    <n v="64.97"/>
    <d v="2013-11-15T00:00:00"/>
    <x v="0"/>
    <x v="0"/>
    <x v="5"/>
    <s v="Oil"/>
    <x v="4"/>
    <x v="4237"/>
    <n v="52933"/>
    <n v="107169"/>
    <x v="4253"/>
    <n v="25"/>
    <n v="80.63"/>
  </r>
  <r>
    <s v="M1056"/>
    <x v="0"/>
    <x v="0"/>
    <n v="9"/>
    <n v="420818"/>
    <n v="411249"/>
    <n v="97.73"/>
    <d v="2013-11-15T00:00:00"/>
    <x v="0"/>
    <x v="0"/>
    <x v="5"/>
    <s v="Cabinet"/>
    <x v="1"/>
    <x v="4238"/>
    <n v="129968.08"/>
    <n v="281280.92"/>
    <x v="4254"/>
    <n v="95"/>
    <n v="92.04"/>
  </r>
  <r>
    <s v="M1057"/>
    <x v="1"/>
    <x v="1"/>
    <n v="15"/>
    <n v="174486"/>
    <n v="147337"/>
    <n v="84.44"/>
    <d v="2013-11-15T00:00:00"/>
    <x v="0"/>
    <x v="0"/>
    <x v="5"/>
    <s v="Wheat"/>
    <x v="4"/>
    <x v="4239"/>
    <n v="67530.899999999994"/>
    <n v="79806.100000000006"/>
    <x v="4255"/>
    <n v="40"/>
    <n v="62.9"/>
  </r>
  <r>
    <s v="M1058"/>
    <x v="2"/>
    <x v="2"/>
    <n v="10"/>
    <n v="278497"/>
    <n v="199723"/>
    <n v="71.709999999999994"/>
    <d v="2011-10-10T00:00:00"/>
    <x v="2"/>
    <x v="2"/>
    <x v="4"/>
    <s v="Chair"/>
    <x v="1"/>
    <x v="4240"/>
    <n v="67960.34"/>
    <n v="131762.66"/>
    <x v="4256"/>
    <n v="87"/>
    <n v="84.63"/>
  </r>
  <r>
    <s v="M1059"/>
    <x v="3"/>
    <x v="3"/>
    <n v="8"/>
    <n v="432807"/>
    <n v="462975"/>
    <n v="106.97"/>
    <d v="2011-10-10T00:00:00"/>
    <x v="2"/>
    <x v="2"/>
    <x v="4"/>
    <s v="Pen"/>
    <x v="3"/>
    <x v="4241"/>
    <n v="209125.92"/>
    <n v="253849.08"/>
    <x v="4257"/>
    <n v="27"/>
    <n v="91.29"/>
  </r>
  <r>
    <s v="M1060"/>
    <x v="0"/>
    <x v="0"/>
    <n v="4"/>
    <n v="338210"/>
    <n v="299425"/>
    <n v="88.53"/>
    <d v="2012-03-19T00:00:00"/>
    <x v="1"/>
    <x v="10"/>
    <x v="4"/>
    <s v="Laptop"/>
    <x v="2"/>
    <x v="4242"/>
    <n v="111940.51"/>
    <n v="187484.49"/>
    <x v="4258"/>
    <n v="56"/>
    <n v="90.36"/>
  </r>
  <r>
    <s v="M1061"/>
    <x v="0"/>
    <x v="0"/>
    <n v="5"/>
    <n v="492639"/>
    <n v="448995"/>
    <n v="91.14"/>
    <d v="2014-07-09T00:00:00"/>
    <x v="3"/>
    <x v="7"/>
    <x v="2"/>
    <s v="Marker"/>
    <x v="3"/>
    <x v="4243"/>
    <n v="188471.53"/>
    <n v="260523.47"/>
    <x v="4259"/>
    <n v="56"/>
    <n v="83.34"/>
  </r>
  <r>
    <s v="M1062"/>
    <x v="3"/>
    <x v="3"/>
    <n v="4"/>
    <n v="436875"/>
    <n v="366220"/>
    <n v="83.83"/>
    <d v="2014-07-09T00:00:00"/>
    <x v="3"/>
    <x v="7"/>
    <x v="2"/>
    <s v="Shirt"/>
    <x v="0"/>
    <x v="4244"/>
    <n v="179742.52"/>
    <n v="186477.48"/>
    <x v="4260"/>
    <n v="40"/>
    <n v="85.76"/>
  </r>
  <r>
    <s v="M1063"/>
    <x v="0"/>
    <x v="0"/>
    <n v="11"/>
    <n v="326064"/>
    <n v="382703"/>
    <n v="117.37"/>
    <d v="2014-07-09T00:00:00"/>
    <x v="3"/>
    <x v="7"/>
    <x v="2"/>
    <s v="Sugar"/>
    <x v="4"/>
    <x v="4245"/>
    <n v="92987.83"/>
    <n v="289715.17"/>
    <x v="4261"/>
    <n v="64"/>
    <n v="74.77"/>
  </r>
  <r>
    <s v="M1064"/>
    <x v="1"/>
    <x v="1"/>
    <n v="14"/>
    <n v="234745"/>
    <n v="240761"/>
    <n v="102.56"/>
    <d v="2014-07-09T00:00:00"/>
    <x v="3"/>
    <x v="7"/>
    <x v="2"/>
    <s v="Wheat"/>
    <x v="4"/>
    <x v="4246"/>
    <n v="66125.789999999994"/>
    <n v="174635.21"/>
    <x v="4262"/>
    <n v="22"/>
    <n v="62.78"/>
  </r>
  <r>
    <s v="M1065"/>
    <x v="0"/>
    <x v="0"/>
    <n v="7"/>
    <n v="100805"/>
    <n v="80609"/>
    <n v="79.97"/>
    <d v="2012-02-27T00:00:00"/>
    <x v="1"/>
    <x v="11"/>
    <x v="4"/>
    <s v="Marker"/>
    <x v="3"/>
    <x v="4247"/>
    <n v="34333.800000000003"/>
    <n v="46275.199999999997"/>
    <x v="4263"/>
    <n v="81"/>
    <n v="66.069999999999993"/>
  </r>
  <r>
    <s v="M1066"/>
    <x v="0"/>
    <x v="0"/>
    <n v="15"/>
    <n v="144529"/>
    <n v="156466"/>
    <n v="108.26"/>
    <d v="2012-02-27T00:00:00"/>
    <x v="1"/>
    <x v="11"/>
    <x v="4"/>
    <s v="Stapler"/>
    <x v="3"/>
    <x v="4248"/>
    <n v="56228.77"/>
    <n v="100237.23"/>
    <x v="4264"/>
    <n v="89"/>
    <n v="86.35"/>
  </r>
  <r>
    <s v="M1067"/>
    <x v="2"/>
    <x v="2"/>
    <n v="6"/>
    <n v="491630"/>
    <n v="393927"/>
    <n v="80.13"/>
    <d v="2014-06-17T00:00:00"/>
    <x v="3"/>
    <x v="1"/>
    <x v="3"/>
    <s v="Trousers"/>
    <x v="0"/>
    <x v="4249"/>
    <n v="158614.42000000001"/>
    <n v="235312.58"/>
    <x v="4265"/>
    <n v="88"/>
    <n v="64.540000000000006"/>
  </r>
  <r>
    <s v="M1068"/>
    <x v="3"/>
    <x v="3"/>
    <n v="5"/>
    <n v="288787"/>
    <n v="344717"/>
    <n v="119.37"/>
    <d v="2014-03-31T00:00:00"/>
    <x v="3"/>
    <x v="10"/>
    <x v="4"/>
    <s v="Sugar"/>
    <x v="4"/>
    <x v="4250"/>
    <n v="125717.04"/>
    <n v="218999.96"/>
    <x v="4266"/>
    <n v="68"/>
    <n v="68.83"/>
  </r>
  <r>
    <s v="M1069"/>
    <x v="1"/>
    <x v="1"/>
    <n v="13"/>
    <n v="277773"/>
    <n v="151443"/>
    <n v="54.52"/>
    <d v="2012-07-12T00:00:00"/>
    <x v="1"/>
    <x v="7"/>
    <x v="1"/>
    <s v="Shirt"/>
    <x v="0"/>
    <x v="4251"/>
    <n v="45809.87"/>
    <n v="105633.13"/>
    <x v="4267"/>
    <n v="54"/>
    <n v="66.53"/>
  </r>
  <r>
    <s v="M1070"/>
    <x v="0"/>
    <x v="0"/>
    <n v="7"/>
    <n v="375949"/>
    <n v="349985"/>
    <n v="93.09"/>
    <d v="2012-07-12T00:00:00"/>
    <x v="1"/>
    <x v="7"/>
    <x v="1"/>
    <s v="Rice"/>
    <x v="4"/>
    <x v="4252"/>
    <n v="151129.72"/>
    <n v="198855.28"/>
    <x v="4268"/>
    <n v="77"/>
    <n v="68.06"/>
  </r>
  <r>
    <s v="M1071"/>
    <x v="1"/>
    <x v="1"/>
    <n v="14"/>
    <n v="380090"/>
    <n v="446519"/>
    <n v="117.48"/>
    <d v="2012-07-12T00:00:00"/>
    <x v="1"/>
    <x v="7"/>
    <x v="1"/>
    <s v="Marker"/>
    <x v="3"/>
    <x v="4253"/>
    <n v="199636.95"/>
    <n v="246882.05"/>
    <x v="4269"/>
    <n v="95"/>
    <n v="69.989999999999995"/>
  </r>
  <r>
    <s v="M1072"/>
    <x v="3"/>
    <x v="3"/>
    <n v="14"/>
    <n v="428127"/>
    <n v="507898"/>
    <n v="118.63"/>
    <d v="2012-07-12T00:00:00"/>
    <x v="1"/>
    <x v="7"/>
    <x v="1"/>
    <s v="Jacket"/>
    <x v="0"/>
    <x v="4254"/>
    <n v="152869.14000000001"/>
    <n v="355028.86"/>
    <x v="4270"/>
    <n v="49"/>
    <n v="75.650000000000006"/>
  </r>
  <r>
    <s v="M1073"/>
    <x v="1"/>
    <x v="1"/>
    <n v="3"/>
    <n v="300969"/>
    <n v="301538"/>
    <n v="100.19"/>
    <d v="2012-07-12T00:00:00"/>
    <x v="1"/>
    <x v="7"/>
    <x v="1"/>
    <s v="Trousers"/>
    <x v="0"/>
    <x v="4255"/>
    <n v="103165.99"/>
    <n v="198372.01"/>
    <x v="4271"/>
    <n v="92"/>
    <n v="82.36"/>
  </r>
  <r>
    <s v="M1074"/>
    <x v="2"/>
    <x v="2"/>
    <n v="8"/>
    <n v="262784"/>
    <n v="238163"/>
    <n v="90.63"/>
    <d v="2012-07-12T00:00:00"/>
    <x v="1"/>
    <x v="7"/>
    <x v="1"/>
    <s v="Headphones"/>
    <x v="2"/>
    <x v="4256"/>
    <n v="68160.710000000006"/>
    <n v="170002.29"/>
    <x v="4272"/>
    <n v="70"/>
    <n v="80.72"/>
  </r>
  <r>
    <s v="M1075"/>
    <x v="3"/>
    <x v="3"/>
    <n v="9"/>
    <n v="491187"/>
    <n v="478956"/>
    <n v="97.51"/>
    <d v="2012-07-12T00:00:00"/>
    <x v="1"/>
    <x v="7"/>
    <x v="1"/>
    <s v="Rice"/>
    <x v="4"/>
    <x v="4257"/>
    <n v="164787.09"/>
    <n v="314168.90999999997"/>
    <x v="4273"/>
    <n v="76"/>
    <n v="87.56"/>
  </r>
  <r>
    <s v="M1076"/>
    <x v="2"/>
    <x v="2"/>
    <n v="14"/>
    <n v="317194"/>
    <n v="354233"/>
    <n v="111.68"/>
    <d v="2014-05-01T00:00:00"/>
    <x v="3"/>
    <x v="8"/>
    <x v="1"/>
    <s v="Mobile"/>
    <x v="2"/>
    <x v="4258"/>
    <n v="84690.57"/>
    <n v="269542.43"/>
    <x v="4274"/>
    <n v="47"/>
    <n v="87.31"/>
  </r>
  <r>
    <s v="M1077"/>
    <x v="3"/>
    <x v="3"/>
    <n v="15"/>
    <n v="407114"/>
    <n v="274371"/>
    <n v="67.39"/>
    <d v="2011-07-13T00:00:00"/>
    <x v="2"/>
    <x v="7"/>
    <x v="2"/>
    <s v="Laptop"/>
    <x v="2"/>
    <x v="4259"/>
    <n v="78551.69"/>
    <n v="195819.31"/>
    <x v="4275"/>
    <n v="66"/>
    <n v="66.05"/>
  </r>
  <r>
    <s v="M1078"/>
    <x v="3"/>
    <x v="3"/>
    <n v="13"/>
    <n v="127084"/>
    <n v="74995"/>
    <n v="59.01"/>
    <d v="2011-12-27T00:00:00"/>
    <x v="2"/>
    <x v="4"/>
    <x v="3"/>
    <s v="Marker"/>
    <x v="3"/>
    <x v="4260"/>
    <n v="27134.1"/>
    <n v="47860.9"/>
    <x v="4276"/>
    <n v="83"/>
    <n v="74.790000000000006"/>
  </r>
  <r>
    <s v="M1079"/>
    <x v="1"/>
    <x v="1"/>
    <n v="13"/>
    <n v="203128"/>
    <n v="233994"/>
    <n v="115.2"/>
    <d v="2011-12-27T00:00:00"/>
    <x v="2"/>
    <x v="4"/>
    <x v="3"/>
    <s v="Stapler"/>
    <x v="3"/>
    <x v="4261"/>
    <n v="54988.05"/>
    <n v="179005.95"/>
    <x v="4277"/>
    <n v="82"/>
    <n v="93.03"/>
  </r>
  <r>
    <s v="M1080"/>
    <x v="1"/>
    <x v="1"/>
    <n v="13"/>
    <n v="343671"/>
    <n v="321307"/>
    <n v="93.49"/>
    <d v="2013-02-27T00:00:00"/>
    <x v="0"/>
    <x v="11"/>
    <x v="2"/>
    <s v="Headphones"/>
    <x v="2"/>
    <x v="4262"/>
    <n v="107256.59"/>
    <n v="214050.41"/>
    <x v="4278"/>
    <n v="27"/>
    <n v="60.71"/>
  </r>
  <r>
    <s v="M1081"/>
    <x v="0"/>
    <x v="0"/>
    <n v="3"/>
    <n v="115811"/>
    <n v="70673"/>
    <n v="61.02"/>
    <d v="2012-03-23T00:00:00"/>
    <x v="1"/>
    <x v="10"/>
    <x v="5"/>
    <s v="Table"/>
    <x v="1"/>
    <x v="4263"/>
    <n v="24637.81"/>
    <n v="46035.19"/>
    <x v="4279"/>
    <n v="63"/>
    <n v="80.87"/>
  </r>
  <r>
    <s v="M1082"/>
    <x v="1"/>
    <x v="1"/>
    <n v="5"/>
    <n v="267634"/>
    <n v="156310"/>
    <n v="58.4"/>
    <d v="2012-03-23T00:00:00"/>
    <x v="1"/>
    <x v="10"/>
    <x v="5"/>
    <s v="Cabinet"/>
    <x v="1"/>
    <x v="4264"/>
    <n v="62991.54"/>
    <n v="93318.46"/>
    <x v="4280"/>
    <n v="42"/>
    <n v="90.35"/>
  </r>
  <r>
    <s v="M1083"/>
    <x v="0"/>
    <x v="0"/>
    <n v="12"/>
    <n v="466626"/>
    <n v="441737"/>
    <n v="94.67"/>
    <d v="2014-10-22T00:00:00"/>
    <x v="3"/>
    <x v="2"/>
    <x v="2"/>
    <s v="Rice"/>
    <x v="4"/>
    <x v="4265"/>
    <n v="137053.34"/>
    <n v="304683.65999999997"/>
    <x v="4281"/>
    <n v="11"/>
    <n v="83.23"/>
  </r>
  <r>
    <s v="M1084"/>
    <x v="0"/>
    <x v="0"/>
    <n v="3"/>
    <n v="473907"/>
    <n v="375977"/>
    <n v="79.34"/>
    <d v="2011-12-31T00:00:00"/>
    <x v="2"/>
    <x v="4"/>
    <x v="0"/>
    <s v="Cabinet"/>
    <x v="1"/>
    <x v="4266"/>
    <n v="86450.92"/>
    <n v="289526.08"/>
    <x v="4282"/>
    <n v="94"/>
    <n v="66.11"/>
  </r>
  <r>
    <s v="M1085"/>
    <x v="3"/>
    <x v="3"/>
    <n v="14"/>
    <n v="462945"/>
    <n v="540337"/>
    <n v="116.72"/>
    <d v="2011-05-05T00:00:00"/>
    <x v="2"/>
    <x v="8"/>
    <x v="1"/>
    <s v="Sugar"/>
    <x v="4"/>
    <x v="4267"/>
    <n v="213502.66"/>
    <n v="326834.34000000003"/>
    <x v="4283"/>
    <n v="89"/>
    <n v="70.41"/>
  </r>
  <r>
    <s v="M1086"/>
    <x v="2"/>
    <x v="2"/>
    <n v="3"/>
    <n v="281053"/>
    <n v="170663"/>
    <n v="60.72"/>
    <d v="2012-12-04T00:00:00"/>
    <x v="1"/>
    <x v="4"/>
    <x v="3"/>
    <s v="Rice"/>
    <x v="4"/>
    <x v="4268"/>
    <n v="55312.37"/>
    <n v="115350.63"/>
    <x v="4284"/>
    <n v="52"/>
    <n v="62.24"/>
  </r>
  <r>
    <s v="M1087"/>
    <x v="2"/>
    <x v="2"/>
    <n v="7"/>
    <n v="207831"/>
    <n v="165522"/>
    <n v="79.64"/>
    <d v="2012-12-04T00:00:00"/>
    <x v="1"/>
    <x v="4"/>
    <x v="3"/>
    <s v="Table"/>
    <x v="1"/>
    <x v="2197"/>
    <n v="35858.019999999997"/>
    <n v="129663.98"/>
    <x v="4285"/>
    <n v="96"/>
    <n v="75.66"/>
  </r>
  <r>
    <s v="M1088"/>
    <x v="1"/>
    <x v="1"/>
    <n v="10"/>
    <n v="332929"/>
    <n v="222215"/>
    <n v="66.75"/>
    <d v="2012-12-04T00:00:00"/>
    <x v="1"/>
    <x v="4"/>
    <x v="3"/>
    <s v="Table"/>
    <x v="1"/>
    <x v="4269"/>
    <n v="85241.49"/>
    <n v="136973.51"/>
    <x v="4286"/>
    <n v="52"/>
    <n v="78.62"/>
  </r>
  <r>
    <s v="M1089"/>
    <x v="1"/>
    <x v="1"/>
    <n v="8"/>
    <n v="125212"/>
    <n v="89713"/>
    <n v="71.650000000000006"/>
    <d v="2014-09-27T00:00:00"/>
    <x v="3"/>
    <x v="5"/>
    <x v="0"/>
    <s v="Laptop"/>
    <x v="2"/>
    <x v="4270"/>
    <n v="36794.269999999997"/>
    <n v="52918.73"/>
    <x v="4287"/>
    <n v="66"/>
    <n v="80.97"/>
  </r>
  <r>
    <s v="M1090"/>
    <x v="3"/>
    <x v="3"/>
    <n v="3"/>
    <n v="346579"/>
    <n v="412485"/>
    <n v="119.02"/>
    <d v="2011-12-09T00:00:00"/>
    <x v="2"/>
    <x v="4"/>
    <x v="5"/>
    <s v="Rice"/>
    <x v="4"/>
    <x v="4271"/>
    <n v="128338.75"/>
    <n v="284146.25"/>
    <x v="4288"/>
    <n v="33"/>
    <n v="90.36"/>
  </r>
  <r>
    <s v="M1091"/>
    <x v="0"/>
    <x v="0"/>
    <n v="15"/>
    <n v="316497"/>
    <n v="180619"/>
    <n v="57.07"/>
    <d v="2014-12-04T00:00:00"/>
    <x v="3"/>
    <x v="4"/>
    <x v="1"/>
    <s v="Pen"/>
    <x v="3"/>
    <x v="4272"/>
    <n v="64226.17"/>
    <n v="116392.83"/>
    <x v="4289"/>
    <n v="60"/>
    <n v="73.760000000000005"/>
  </r>
  <r>
    <s v="M1092"/>
    <x v="1"/>
    <x v="1"/>
    <n v="12"/>
    <n v="360852"/>
    <n v="398667"/>
    <n v="110.48"/>
    <d v="2014-12-04T00:00:00"/>
    <x v="3"/>
    <x v="4"/>
    <x v="1"/>
    <s v="Cabinet"/>
    <x v="1"/>
    <x v="4273"/>
    <n v="181206.79"/>
    <n v="217460.21"/>
    <x v="4290"/>
    <n v="21"/>
    <n v="76.08"/>
  </r>
  <r>
    <s v="M1093"/>
    <x v="2"/>
    <x v="2"/>
    <n v="7"/>
    <n v="220724"/>
    <n v="206897"/>
    <n v="93.74"/>
    <d v="2014-12-04T00:00:00"/>
    <x v="3"/>
    <x v="4"/>
    <x v="1"/>
    <s v="Sugar"/>
    <x v="4"/>
    <x v="4274"/>
    <n v="72385.899999999994"/>
    <n v="134511.1"/>
    <x v="4291"/>
    <n v="16"/>
    <n v="67.63"/>
  </r>
  <r>
    <s v="M1094"/>
    <x v="3"/>
    <x v="3"/>
    <n v="15"/>
    <n v="203403"/>
    <n v="203113"/>
    <n v="99.86"/>
    <d v="2012-11-08T00:00:00"/>
    <x v="1"/>
    <x v="0"/>
    <x v="1"/>
    <s v="Marker"/>
    <x v="3"/>
    <x v="4275"/>
    <n v="57980.93"/>
    <n v="145132.07"/>
    <x v="4292"/>
    <n v="51"/>
    <n v="78.62"/>
  </r>
  <r>
    <s v="M1095"/>
    <x v="1"/>
    <x v="1"/>
    <n v="10"/>
    <n v="208464"/>
    <n v="188164"/>
    <n v="90.26"/>
    <d v="2011-04-19T00:00:00"/>
    <x v="2"/>
    <x v="3"/>
    <x v="3"/>
    <s v="Headphones"/>
    <x v="2"/>
    <x v="4276"/>
    <n v="39349.69"/>
    <n v="148814.31"/>
    <x v="4293"/>
    <n v="17"/>
    <n v="83.14"/>
  </r>
  <r>
    <s v="M1096"/>
    <x v="2"/>
    <x v="2"/>
    <n v="11"/>
    <n v="461010"/>
    <n v="347944"/>
    <n v="75.47"/>
    <d v="2012-05-25T00:00:00"/>
    <x v="1"/>
    <x v="8"/>
    <x v="5"/>
    <s v="Marker"/>
    <x v="3"/>
    <x v="4277"/>
    <n v="89244.97"/>
    <n v="258699.03"/>
    <x v="4294"/>
    <n v="44"/>
    <n v="93.16"/>
  </r>
  <r>
    <s v="M1097"/>
    <x v="1"/>
    <x v="1"/>
    <n v="14"/>
    <n v="455692"/>
    <n v="265582"/>
    <n v="58.28"/>
    <d v="2012-05-25T00:00:00"/>
    <x v="1"/>
    <x v="8"/>
    <x v="5"/>
    <s v="Dress"/>
    <x v="0"/>
    <x v="4278"/>
    <n v="125766.29"/>
    <n v="139815.71"/>
    <x v="4295"/>
    <n v="91"/>
    <n v="87.6"/>
  </r>
  <r>
    <s v="M1098"/>
    <x v="2"/>
    <x v="2"/>
    <n v="13"/>
    <n v="312275"/>
    <n v="331820"/>
    <n v="106.26"/>
    <d v="2014-07-18T00:00:00"/>
    <x v="3"/>
    <x v="7"/>
    <x v="5"/>
    <s v="Shirt"/>
    <x v="0"/>
    <x v="4279"/>
    <n v="89166.45"/>
    <n v="242653.55"/>
    <x v="4296"/>
    <n v="66"/>
    <n v="71.680000000000007"/>
  </r>
  <r>
    <s v="M1099"/>
    <x v="3"/>
    <x v="3"/>
    <n v="7"/>
    <n v="216897"/>
    <n v="118474"/>
    <n v="54.62"/>
    <d v="2013-12-13T00:00:00"/>
    <x v="0"/>
    <x v="4"/>
    <x v="5"/>
    <s v="Marker"/>
    <x v="3"/>
    <x v="4280"/>
    <n v="56975.34"/>
    <n v="61498.66"/>
    <x v="4297"/>
    <n v="53"/>
    <n v="73.760000000000005"/>
  </r>
  <r>
    <s v="M1100"/>
    <x v="1"/>
    <x v="1"/>
    <n v="6"/>
    <n v="108655"/>
    <n v="62409"/>
    <n v="57.44"/>
    <d v="2013-12-13T00:00:00"/>
    <x v="0"/>
    <x v="4"/>
    <x v="5"/>
    <s v="Wheat"/>
    <x v="4"/>
    <x v="4281"/>
    <n v="23901.37"/>
    <n v="38507.629999999997"/>
    <x v="4298"/>
    <n v="25"/>
    <n v="87.74"/>
  </r>
  <r>
    <s v="M1101"/>
    <x v="0"/>
    <x v="0"/>
    <n v="8"/>
    <n v="455898"/>
    <n v="268434"/>
    <n v="58.88"/>
    <d v="2013-12-13T00:00:00"/>
    <x v="0"/>
    <x v="4"/>
    <x v="5"/>
    <s v="Oil"/>
    <x v="4"/>
    <x v="4282"/>
    <n v="129668.14"/>
    <n v="138765.85999999999"/>
    <x v="4299"/>
    <n v="92"/>
    <n v="61.94"/>
  </r>
  <r>
    <s v="M1102"/>
    <x v="3"/>
    <x v="3"/>
    <n v="11"/>
    <n v="156672"/>
    <n v="90185"/>
    <n v="57.56"/>
    <d v="2013-12-13T00:00:00"/>
    <x v="0"/>
    <x v="4"/>
    <x v="5"/>
    <s v="Jacket"/>
    <x v="0"/>
    <x v="4283"/>
    <n v="24391.040000000001"/>
    <n v="65793.960000000006"/>
    <x v="4300"/>
    <n v="35"/>
    <n v="90.58"/>
  </r>
  <r>
    <s v="M1103"/>
    <x v="1"/>
    <x v="1"/>
    <n v="14"/>
    <n v="431240"/>
    <n v="344772"/>
    <n v="79.95"/>
    <d v="2011-04-11T00:00:00"/>
    <x v="2"/>
    <x v="3"/>
    <x v="4"/>
    <s v="Stapler"/>
    <x v="3"/>
    <x v="4284"/>
    <n v="134644.79999999999"/>
    <n v="210127.2"/>
    <x v="4301"/>
    <n v="90"/>
    <n v="91.04"/>
  </r>
  <r>
    <s v="M1104"/>
    <x v="3"/>
    <x v="3"/>
    <n v="12"/>
    <n v="492848"/>
    <n v="531702"/>
    <n v="107.88"/>
    <d v="2012-06-09T00:00:00"/>
    <x v="1"/>
    <x v="1"/>
    <x v="0"/>
    <s v="Sugar"/>
    <x v="4"/>
    <x v="4285"/>
    <n v="192346.78"/>
    <n v="339355.22"/>
    <x v="4302"/>
    <n v="52"/>
    <n v="72.62"/>
  </r>
  <r>
    <s v="M1105"/>
    <x v="0"/>
    <x v="0"/>
    <n v="10"/>
    <n v="146751"/>
    <n v="97249"/>
    <n v="66.27"/>
    <d v="2011-07-27T00:00:00"/>
    <x v="2"/>
    <x v="7"/>
    <x v="2"/>
    <s v="Stapler"/>
    <x v="3"/>
    <x v="4286"/>
    <n v="30857.57"/>
    <n v="66391.429999999993"/>
    <x v="4303"/>
    <n v="22"/>
    <n v="71.400000000000006"/>
  </r>
  <r>
    <s v="M1106"/>
    <x v="2"/>
    <x v="2"/>
    <n v="10"/>
    <n v="104962"/>
    <n v="58985"/>
    <n v="56.2"/>
    <d v="2012-07-31T00:00:00"/>
    <x v="1"/>
    <x v="7"/>
    <x v="3"/>
    <s v="Trousers"/>
    <x v="0"/>
    <x v="4287"/>
    <n v="25654.51"/>
    <n v="33330.49"/>
    <x v="4304"/>
    <n v="23"/>
    <n v="67.430000000000007"/>
  </r>
  <r>
    <s v="M1107"/>
    <x v="2"/>
    <x v="2"/>
    <n v="9"/>
    <n v="367027"/>
    <n v="333440"/>
    <n v="90.85"/>
    <d v="2013-09-20T00:00:00"/>
    <x v="0"/>
    <x v="5"/>
    <x v="5"/>
    <s v="Dress"/>
    <x v="0"/>
    <x v="4288"/>
    <n v="85156.83"/>
    <n v="248283.17"/>
    <x v="4305"/>
    <n v="30"/>
    <n v="62.25"/>
  </r>
  <r>
    <s v="M1108"/>
    <x v="1"/>
    <x v="1"/>
    <n v="15"/>
    <n v="385748"/>
    <n v="343411"/>
    <n v="89.02"/>
    <d v="2013-06-11T00:00:00"/>
    <x v="0"/>
    <x v="1"/>
    <x v="3"/>
    <s v="Tablet"/>
    <x v="2"/>
    <x v="4289"/>
    <n v="120222.47"/>
    <n v="223188.53"/>
    <x v="4306"/>
    <n v="27"/>
    <n v="85.96"/>
  </r>
  <r>
    <s v="M1109"/>
    <x v="0"/>
    <x v="0"/>
    <n v="11"/>
    <n v="239414"/>
    <n v="165000"/>
    <n v="68.92"/>
    <d v="2013-08-27T00:00:00"/>
    <x v="0"/>
    <x v="9"/>
    <x v="3"/>
    <s v="Chair"/>
    <x v="1"/>
    <x v="4290"/>
    <n v="46739.56"/>
    <n v="118260.44"/>
    <x v="4307"/>
    <n v="62"/>
    <n v="86.35"/>
  </r>
  <r>
    <s v="M1110"/>
    <x v="1"/>
    <x v="1"/>
    <n v="9"/>
    <n v="449403"/>
    <n v="415849"/>
    <n v="92.53"/>
    <d v="2014-11-03T00:00:00"/>
    <x v="3"/>
    <x v="0"/>
    <x v="4"/>
    <s v="Table"/>
    <x v="1"/>
    <x v="4291"/>
    <n v="188570.23999999999"/>
    <n v="227278.76"/>
    <x v="4308"/>
    <n v="56"/>
    <n v="90.9"/>
  </r>
  <r>
    <s v="M1111"/>
    <x v="3"/>
    <x v="3"/>
    <n v="11"/>
    <n v="357030"/>
    <n v="353674"/>
    <n v="99.06"/>
    <d v="2014-11-03T00:00:00"/>
    <x v="3"/>
    <x v="0"/>
    <x v="4"/>
    <s v="Headphones"/>
    <x v="2"/>
    <x v="4292"/>
    <n v="156151.39000000001"/>
    <n v="197522.61"/>
    <x v="4309"/>
    <n v="29"/>
    <n v="86.87"/>
  </r>
  <r>
    <s v="M1112"/>
    <x v="2"/>
    <x v="2"/>
    <n v="12"/>
    <n v="216809"/>
    <n v="170148"/>
    <n v="78.48"/>
    <d v="2014-11-03T00:00:00"/>
    <x v="3"/>
    <x v="0"/>
    <x v="4"/>
    <s v="Table"/>
    <x v="1"/>
    <x v="239"/>
    <n v="57348.32"/>
    <n v="112799.67999999999"/>
    <x v="4310"/>
    <n v="88"/>
    <n v="77.42"/>
  </r>
  <r>
    <s v="M1113"/>
    <x v="3"/>
    <x v="3"/>
    <n v="14"/>
    <n v="201652"/>
    <n v="192772"/>
    <n v="95.6"/>
    <d v="2014-11-03T00:00:00"/>
    <x v="3"/>
    <x v="0"/>
    <x v="4"/>
    <s v="Stapler"/>
    <x v="3"/>
    <x v="4293"/>
    <n v="79017.97"/>
    <n v="113754.03"/>
    <x v="4311"/>
    <n v="62"/>
    <n v="78.42"/>
  </r>
  <r>
    <s v="M1114"/>
    <x v="3"/>
    <x v="3"/>
    <n v="14"/>
    <n v="361534"/>
    <n v="250518"/>
    <n v="69.290000000000006"/>
    <d v="2014-11-03T00:00:00"/>
    <x v="3"/>
    <x v="0"/>
    <x v="4"/>
    <s v="Oil"/>
    <x v="4"/>
    <x v="4294"/>
    <n v="74462.350000000006"/>
    <n v="176055.65"/>
    <x v="4312"/>
    <n v="68"/>
    <n v="83.96"/>
  </r>
  <r>
    <s v="M1115"/>
    <x v="2"/>
    <x v="2"/>
    <n v="4"/>
    <n v="497510"/>
    <n v="253897"/>
    <n v="51.03"/>
    <d v="2014-11-03T00:00:00"/>
    <x v="3"/>
    <x v="0"/>
    <x v="4"/>
    <s v="Tablet"/>
    <x v="2"/>
    <x v="4295"/>
    <n v="71651.679999999993"/>
    <n v="182245.32"/>
    <x v="4313"/>
    <n v="79"/>
    <n v="61.72"/>
  </r>
  <r>
    <s v="M1116"/>
    <x v="1"/>
    <x v="1"/>
    <n v="8"/>
    <n v="311351"/>
    <n v="349670"/>
    <n v="112.31"/>
    <d v="2013-12-27T00:00:00"/>
    <x v="0"/>
    <x v="4"/>
    <x v="5"/>
    <s v="Sofa"/>
    <x v="1"/>
    <x v="4296"/>
    <n v="96141.65"/>
    <n v="253528.35"/>
    <x v="4314"/>
    <n v="53"/>
    <n v="79"/>
  </r>
  <r>
    <s v="M1117"/>
    <x v="0"/>
    <x v="0"/>
    <n v="8"/>
    <n v="377757"/>
    <n v="194402"/>
    <n v="51.46"/>
    <d v="2013-12-27T00:00:00"/>
    <x v="0"/>
    <x v="4"/>
    <x v="5"/>
    <s v="Laptop"/>
    <x v="2"/>
    <x v="4297"/>
    <n v="64424.12"/>
    <n v="129977.88"/>
    <x v="4315"/>
    <n v="97"/>
    <n v="88.83"/>
  </r>
  <r>
    <s v="M1118"/>
    <x v="1"/>
    <x v="1"/>
    <n v="12"/>
    <n v="357856"/>
    <n v="389617"/>
    <n v="108.88"/>
    <d v="2013-12-27T00:00:00"/>
    <x v="0"/>
    <x v="4"/>
    <x v="5"/>
    <s v="Sofa"/>
    <x v="1"/>
    <x v="4298"/>
    <n v="136418.75"/>
    <n v="253198.25"/>
    <x v="4316"/>
    <n v="37"/>
    <n v="75.63"/>
  </r>
  <r>
    <s v="M1119"/>
    <x v="1"/>
    <x v="1"/>
    <n v="9"/>
    <n v="201639"/>
    <n v="201507"/>
    <n v="99.93"/>
    <d v="2013-12-27T00:00:00"/>
    <x v="0"/>
    <x v="4"/>
    <x v="5"/>
    <s v="Cabinet"/>
    <x v="1"/>
    <x v="4299"/>
    <n v="54641.01"/>
    <n v="146865.99"/>
    <x v="4317"/>
    <n v="38"/>
    <n v="68.19"/>
  </r>
  <r>
    <s v="M1120"/>
    <x v="1"/>
    <x v="1"/>
    <n v="10"/>
    <n v="244966"/>
    <n v="272973"/>
    <n v="111.43"/>
    <d v="2013-12-27T00:00:00"/>
    <x v="0"/>
    <x v="4"/>
    <x v="5"/>
    <s v="Wheat"/>
    <x v="4"/>
    <x v="4300"/>
    <n v="120220.09"/>
    <n v="152752.91"/>
    <x v="4318"/>
    <n v="28"/>
    <n v="65.47"/>
  </r>
  <r>
    <s v="M1121"/>
    <x v="1"/>
    <x v="1"/>
    <n v="5"/>
    <n v="363191"/>
    <n v="211595"/>
    <n v="58.26"/>
    <d v="2013-12-27T00:00:00"/>
    <x v="0"/>
    <x v="4"/>
    <x v="5"/>
    <s v="Pen"/>
    <x v="3"/>
    <x v="4301"/>
    <n v="83901.98"/>
    <n v="127693.02"/>
    <x v="4319"/>
    <n v="72"/>
    <n v="70.16"/>
  </r>
  <r>
    <s v="M1122"/>
    <x v="1"/>
    <x v="1"/>
    <n v="6"/>
    <n v="251151"/>
    <n v="207684"/>
    <n v="82.69"/>
    <d v="2013-12-06T00:00:00"/>
    <x v="0"/>
    <x v="4"/>
    <x v="5"/>
    <s v="Tablet"/>
    <x v="2"/>
    <x v="4302"/>
    <n v="43802.83"/>
    <n v="163881.17000000001"/>
    <x v="4320"/>
    <n v="47"/>
    <n v="60.3"/>
  </r>
  <r>
    <s v="M1123"/>
    <x v="0"/>
    <x v="0"/>
    <n v="7"/>
    <n v="348113"/>
    <n v="208282"/>
    <n v="59.83"/>
    <d v="2014-08-29T00:00:00"/>
    <x v="3"/>
    <x v="9"/>
    <x v="5"/>
    <s v="Rice"/>
    <x v="4"/>
    <x v="4303"/>
    <n v="65131.01"/>
    <n v="143150.99"/>
    <x v="4321"/>
    <n v="92"/>
    <n v="79.73"/>
  </r>
  <r>
    <s v="M1124"/>
    <x v="2"/>
    <x v="2"/>
    <n v="12"/>
    <n v="139864"/>
    <n v="105279"/>
    <n v="75.27"/>
    <d v="2014-08-29T00:00:00"/>
    <x v="3"/>
    <x v="9"/>
    <x v="5"/>
    <s v="Cabinet"/>
    <x v="1"/>
    <x v="4304"/>
    <n v="38398.51"/>
    <n v="66880.490000000005"/>
    <x v="4322"/>
    <n v="62"/>
    <n v="73.22"/>
  </r>
  <r>
    <s v="M1125"/>
    <x v="3"/>
    <x v="3"/>
    <n v="12"/>
    <n v="160215"/>
    <n v="159601"/>
    <n v="99.62"/>
    <d v="2012-07-16T00:00:00"/>
    <x v="1"/>
    <x v="7"/>
    <x v="4"/>
    <s v="Pen"/>
    <x v="3"/>
    <x v="4305"/>
    <n v="58777.04"/>
    <n v="100823.96"/>
    <x v="4323"/>
    <n v="39"/>
    <n v="73.61"/>
  </r>
  <r>
    <s v="M1126"/>
    <x v="3"/>
    <x v="3"/>
    <n v="6"/>
    <n v="421911"/>
    <n v="442281"/>
    <n v="104.83"/>
    <d v="2012-07-16T00:00:00"/>
    <x v="1"/>
    <x v="7"/>
    <x v="4"/>
    <s v="Marker"/>
    <x v="3"/>
    <x v="4306"/>
    <n v="151617.54999999999"/>
    <n v="290663.45"/>
    <x v="4324"/>
    <n v="74"/>
    <n v="86.16"/>
  </r>
  <r>
    <s v="M1127"/>
    <x v="3"/>
    <x v="3"/>
    <n v="13"/>
    <n v="289900"/>
    <n v="263618"/>
    <n v="90.93"/>
    <d v="2012-07-16T00:00:00"/>
    <x v="1"/>
    <x v="7"/>
    <x v="4"/>
    <s v="Mobile"/>
    <x v="2"/>
    <x v="4307"/>
    <n v="122854.04"/>
    <n v="140763.96"/>
    <x v="4325"/>
    <n v="78"/>
    <n v="68.86"/>
  </r>
  <r>
    <s v="M1128"/>
    <x v="3"/>
    <x v="3"/>
    <n v="7"/>
    <n v="478941"/>
    <n v="554528"/>
    <n v="115.78"/>
    <d v="2012-05-26T00:00:00"/>
    <x v="1"/>
    <x v="8"/>
    <x v="0"/>
    <s v="Rice"/>
    <x v="4"/>
    <x v="4308"/>
    <n v="124410.74"/>
    <n v="430117.26"/>
    <x v="4326"/>
    <n v="82"/>
    <n v="71.2"/>
  </r>
  <r>
    <s v="M1129"/>
    <x v="3"/>
    <x v="3"/>
    <n v="10"/>
    <n v="231582"/>
    <n v="240957"/>
    <n v="104.05"/>
    <d v="2012-05-26T00:00:00"/>
    <x v="1"/>
    <x v="8"/>
    <x v="0"/>
    <s v="Sugar"/>
    <x v="4"/>
    <x v="4309"/>
    <n v="100406.69"/>
    <n v="140550.31"/>
    <x v="4327"/>
    <n v="30"/>
    <n v="62.78"/>
  </r>
  <r>
    <s v="M1130"/>
    <x v="2"/>
    <x v="2"/>
    <n v="11"/>
    <n v="243741"/>
    <n v="256930"/>
    <n v="105.41"/>
    <d v="2012-05-26T00:00:00"/>
    <x v="1"/>
    <x v="8"/>
    <x v="0"/>
    <s v="Sugar"/>
    <x v="4"/>
    <x v="4310"/>
    <n v="100008.16"/>
    <n v="156921.84"/>
    <x v="4328"/>
    <n v="19"/>
    <n v="87.49"/>
  </r>
  <r>
    <s v="M1131"/>
    <x v="0"/>
    <x v="0"/>
    <n v="11"/>
    <n v="496337"/>
    <n v="543229"/>
    <n v="109.45"/>
    <d v="2012-05-26T00:00:00"/>
    <x v="1"/>
    <x v="8"/>
    <x v="0"/>
    <s v="Stapler"/>
    <x v="3"/>
    <x v="4311"/>
    <n v="217490.94"/>
    <n v="325738.06"/>
    <x v="4329"/>
    <n v="95"/>
    <n v="78.83"/>
  </r>
  <r>
    <s v="M1132"/>
    <x v="2"/>
    <x v="2"/>
    <n v="5"/>
    <n v="482977"/>
    <n v="339739"/>
    <n v="70.34"/>
    <d v="2012-05-28T00:00:00"/>
    <x v="1"/>
    <x v="8"/>
    <x v="4"/>
    <s v="Pen"/>
    <x v="3"/>
    <x v="4312"/>
    <n v="104716"/>
    <n v="235023"/>
    <x v="4330"/>
    <n v="17"/>
    <n v="71.33"/>
  </r>
  <r>
    <s v="M1133"/>
    <x v="0"/>
    <x v="0"/>
    <n v="8"/>
    <n v="250288"/>
    <n v="217072"/>
    <n v="86.73"/>
    <d v="2012-05-28T00:00:00"/>
    <x v="1"/>
    <x v="8"/>
    <x v="4"/>
    <s v="Headphones"/>
    <x v="2"/>
    <x v="4313"/>
    <n v="93550.56"/>
    <n v="123521.44"/>
    <x v="4331"/>
    <n v="56"/>
    <n v="69.95"/>
  </r>
  <r>
    <s v="M1134"/>
    <x v="3"/>
    <x v="3"/>
    <n v="14"/>
    <n v="397415"/>
    <n v="233916"/>
    <n v="58.86"/>
    <d v="2012-05-28T00:00:00"/>
    <x v="1"/>
    <x v="8"/>
    <x v="4"/>
    <s v="Notebook"/>
    <x v="3"/>
    <x v="4314"/>
    <n v="97502.1"/>
    <n v="136413.9"/>
    <x v="4332"/>
    <n v="47"/>
    <n v="74.31"/>
  </r>
  <r>
    <s v="M1135"/>
    <x v="1"/>
    <x v="1"/>
    <n v="4"/>
    <n v="170637"/>
    <n v="110017"/>
    <n v="64.47"/>
    <d v="2012-05-28T00:00:00"/>
    <x v="1"/>
    <x v="8"/>
    <x v="4"/>
    <s v="Notebook"/>
    <x v="3"/>
    <x v="4315"/>
    <n v="46857.47"/>
    <n v="63159.53"/>
    <x v="4333"/>
    <n v="17"/>
    <n v="87.12"/>
  </r>
  <r>
    <s v="M1136"/>
    <x v="1"/>
    <x v="1"/>
    <n v="8"/>
    <n v="224122"/>
    <n v="165060"/>
    <n v="73.650000000000006"/>
    <d v="2014-11-10T00:00:00"/>
    <x v="3"/>
    <x v="0"/>
    <x v="4"/>
    <s v="Table"/>
    <x v="1"/>
    <x v="4316"/>
    <n v="39113.49"/>
    <n v="125946.51"/>
    <x v="4334"/>
    <n v="70"/>
    <n v="70.98"/>
  </r>
  <r>
    <s v="M1137"/>
    <x v="0"/>
    <x v="0"/>
    <n v="12"/>
    <n v="307592"/>
    <n v="366277"/>
    <n v="119.08"/>
    <d v="2013-01-24T00:00:00"/>
    <x v="0"/>
    <x v="6"/>
    <x v="1"/>
    <s v="Trousers"/>
    <x v="0"/>
    <x v="4317"/>
    <n v="102897.9"/>
    <n v="263379.09999999998"/>
    <x v="4335"/>
    <n v="61"/>
    <n v="92.07"/>
  </r>
  <r>
    <s v="M1138"/>
    <x v="1"/>
    <x v="1"/>
    <n v="11"/>
    <n v="356269"/>
    <n v="378387"/>
    <n v="106.21"/>
    <d v="2014-01-01T00:00:00"/>
    <x v="3"/>
    <x v="6"/>
    <x v="2"/>
    <s v="Cabinet"/>
    <x v="1"/>
    <x v="4318"/>
    <n v="131953.31"/>
    <n v="246433.69"/>
    <x v="4336"/>
    <n v="28"/>
    <n v="87.24"/>
  </r>
  <r>
    <s v="M1139"/>
    <x v="1"/>
    <x v="1"/>
    <n v="6"/>
    <n v="343830"/>
    <n v="395245"/>
    <n v="114.95"/>
    <d v="2014-01-01T00:00:00"/>
    <x v="3"/>
    <x v="6"/>
    <x v="2"/>
    <s v="Wheat"/>
    <x v="4"/>
    <x v="4319"/>
    <n v="192001.87"/>
    <n v="203243.13"/>
    <x v="4337"/>
    <n v="68"/>
    <n v="67.680000000000007"/>
  </r>
  <r>
    <s v="M1140"/>
    <x v="2"/>
    <x v="2"/>
    <n v="9"/>
    <n v="301756"/>
    <n v="258859"/>
    <n v="85.78"/>
    <d v="2013-09-06T00:00:00"/>
    <x v="0"/>
    <x v="5"/>
    <x v="5"/>
    <s v="Headphones"/>
    <x v="2"/>
    <x v="4320"/>
    <n v="78381.47"/>
    <n v="180477.53"/>
    <x v="4338"/>
    <n v="74"/>
    <n v="88.36"/>
  </r>
  <r>
    <s v="M1141"/>
    <x v="3"/>
    <x v="3"/>
    <n v="3"/>
    <n v="495355"/>
    <n v="276643"/>
    <n v="55.85"/>
    <d v="2013-09-06T00:00:00"/>
    <x v="0"/>
    <x v="5"/>
    <x v="5"/>
    <s v="Sofa"/>
    <x v="1"/>
    <x v="4321"/>
    <n v="55664.44"/>
    <n v="220978.56"/>
    <x v="4339"/>
    <n v="66"/>
    <n v="84.65"/>
  </r>
  <r>
    <s v="M1142"/>
    <x v="1"/>
    <x v="1"/>
    <n v="5"/>
    <n v="419709"/>
    <n v="224115"/>
    <n v="53.4"/>
    <d v="2012-09-04T00:00:00"/>
    <x v="1"/>
    <x v="5"/>
    <x v="3"/>
    <s v="Laptop"/>
    <x v="2"/>
    <x v="4322"/>
    <n v="49591.28"/>
    <n v="174523.72"/>
    <x v="4340"/>
    <n v="100"/>
    <n v="66.37"/>
  </r>
  <r>
    <s v="M1143"/>
    <x v="2"/>
    <x v="2"/>
    <n v="9"/>
    <n v="286485"/>
    <n v="181964"/>
    <n v="63.52"/>
    <d v="2012-09-21T00:00:00"/>
    <x v="1"/>
    <x v="5"/>
    <x v="5"/>
    <s v="Wheat"/>
    <x v="4"/>
    <x v="4323"/>
    <n v="72114.240000000005"/>
    <n v="109849.76"/>
    <x v="4341"/>
    <n v="12"/>
    <n v="71.64"/>
  </r>
  <r>
    <s v="M1144"/>
    <x v="3"/>
    <x v="3"/>
    <n v="13"/>
    <n v="141109"/>
    <n v="167263"/>
    <n v="118.53"/>
    <d v="2012-09-21T00:00:00"/>
    <x v="1"/>
    <x v="5"/>
    <x v="5"/>
    <s v="Cabinet"/>
    <x v="1"/>
    <x v="4324"/>
    <n v="58548.31"/>
    <n v="108714.69"/>
    <x v="4342"/>
    <n v="66"/>
    <n v="71.180000000000007"/>
  </r>
  <r>
    <s v="M1145"/>
    <x v="1"/>
    <x v="1"/>
    <n v="5"/>
    <n v="245731"/>
    <n v="289984"/>
    <n v="118.01"/>
    <d v="2014-12-25T00:00:00"/>
    <x v="3"/>
    <x v="4"/>
    <x v="1"/>
    <s v="Chair"/>
    <x v="1"/>
    <x v="4325"/>
    <n v="82644.47"/>
    <n v="207339.53"/>
    <x v="4343"/>
    <n v="80"/>
    <n v="76.11"/>
  </r>
  <r>
    <s v="M1146"/>
    <x v="0"/>
    <x v="0"/>
    <n v="11"/>
    <n v="451931"/>
    <n v="488535"/>
    <n v="108.1"/>
    <d v="2014-12-25T00:00:00"/>
    <x v="3"/>
    <x v="4"/>
    <x v="1"/>
    <s v="Chair"/>
    <x v="1"/>
    <x v="4326"/>
    <n v="171742.89"/>
    <n v="316792.11"/>
    <x v="4344"/>
    <n v="35"/>
    <n v="84.17"/>
  </r>
  <r>
    <s v="M1147"/>
    <x v="0"/>
    <x v="0"/>
    <n v="8"/>
    <n v="202653"/>
    <n v="204055"/>
    <n v="100.69"/>
    <d v="2012-10-05T00:00:00"/>
    <x v="1"/>
    <x v="2"/>
    <x v="5"/>
    <s v="Cabinet"/>
    <x v="1"/>
    <x v="4327"/>
    <n v="93338.73"/>
    <n v="110716.27"/>
    <x v="4345"/>
    <n v="89"/>
    <n v="93.09"/>
  </r>
  <r>
    <s v="M1148"/>
    <x v="0"/>
    <x v="0"/>
    <n v="15"/>
    <n v="337732"/>
    <n v="363051"/>
    <n v="107.5"/>
    <d v="2014-09-10T00:00:00"/>
    <x v="3"/>
    <x v="5"/>
    <x v="2"/>
    <s v="Tablet"/>
    <x v="2"/>
    <x v="4328"/>
    <n v="172586.69"/>
    <n v="190464.31"/>
    <x v="3134"/>
    <n v="15"/>
    <n v="74.31"/>
  </r>
  <r>
    <s v="M1149"/>
    <x v="1"/>
    <x v="1"/>
    <n v="10"/>
    <n v="195248"/>
    <n v="114617"/>
    <n v="58.7"/>
    <d v="2014-09-10T00:00:00"/>
    <x v="3"/>
    <x v="5"/>
    <x v="2"/>
    <s v="Shirt"/>
    <x v="0"/>
    <x v="4329"/>
    <n v="46388.75"/>
    <n v="68228.25"/>
    <x v="4346"/>
    <n v="80"/>
    <n v="75.75"/>
  </r>
  <r>
    <s v="M1150"/>
    <x v="0"/>
    <x v="0"/>
    <n v="5"/>
    <n v="353495"/>
    <n v="403515"/>
    <n v="114.15"/>
    <d v="2014-09-10T00:00:00"/>
    <x v="3"/>
    <x v="5"/>
    <x v="2"/>
    <s v="Marker"/>
    <x v="3"/>
    <x v="4330"/>
    <n v="174593.53"/>
    <n v="228921.47"/>
    <x v="4347"/>
    <n v="81"/>
    <n v="86.98"/>
  </r>
  <r>
    <s v="M1151"/>
    <x v="0"/>
    <x v="0"/>
    <n v="7"/>
    <n v="480132"/>
    <n v="540747"/>
    <n v="112.62"/>
    <d v="2014-09-10T00:00:00"/>
    <x v="3"/>
    <x v="5"/>
    <x v="2"/>
    <s v="Jacket"/>
    <x v="0"/>
    <x v="4331"/>
    <n v="256670.25"/>
    <n v="284076.75"/>
    <x v="4348"/>
    <n v="71"/>
    <n v="68.45"/>
  </r>
  <r>
    <s v="M1152"/>
    <x v="1"/>
    <x v="1"/>
    <n v="14"/>
    <n v="200776"/>
    <n v="109652"/>
    <n v="54.61"/>
    <d v="2013-11-14T00:00:00"/>
    <x v="0"/>
    <x v="0"/>
    <x v="1"/>
    <s v="Marker"/>
    <x v="3"/>
    <x v="4332"/>
    <n v="37368.47"/>
    <n v="72283.53"/>
    <x v="4349"/>
    <n v="81"/>
    <n v="69.13"/>
  </r>
  <r>
    <s v="M1153"/>
    <x v="2"/>
    <x v="2"/>
    <n v="9"/>
    <n v="370475"/>
    <n v="428733"/>
    <n v="115.73"/>
    <d v="2013-11-14T00:00:00"/>
    <x v="0"/>
    <x v="0"/>
    <x v="1"/>
    <s v="Headphones"/>
    <x v="2"/>
    <x v="4333"/>
    <n v="157382.04"/>
    <n v="271350.96000000002"/>
    <x v="4350"/>
    <n v="60"/>
    <n v="74.89"/>
  </r>
  <r>
    <s v="M1154"/>
    <x v="1"/>
    <x v="1"/>
    <n v="3"/>
    <n v="309238"/>
    <n v="279085"/>
    <n v="90.25"/>
    <d v="2013-11-14T00:00:00"/>
    <x v="0"/>
    <x v="0"/>
    <x v="1"/>
    <s v="Oil"/>
    <x v="4"/>
    <x v="4334"/>
    <n v="56178.5"/>
    <n v="222906.5"/>
    <x v="4351"/>
    <n v="55"/>
    <n v="75.709999999999994"/>
  </r>
  <r>
    <s v="M1155"/>
    <x v="2"/>
    <x v="2"/>
    <n v="14"/>
    <n v="495000"/>
    <n v="419017"/>
    <n v="84.65"/>
    <d v="2013-11-14T00:00:00"/>
    <x v="0"/>
    <x v="0"/>
    <x v="1"/>
    <s v="Chair"/>
    <x v="1"/>
    <x v="4335"/>
    <n v="107576.26"/>
    <n v="311440.74"/>
    <x v="4352"/>
    <n v="91"/>
    <n v="83.42"/>
  </r>
  <r>
    <s v="M1156"/>
    <x v="1"/>
    <x v="1"/>
    <n v="10"/>
    <n v="445474"/>
    <n v="291334"/>
    <n v="65.400000000000006"/>
    <d v="2012-10-15T00:00:00"/>
    <x v="1"/>
    <x v="2"/>
    <x v="4"/>
    <s v="Chair"/>
    <x v="1"/>
    <x v="4336"/>
    <n v="120000.7"/>
    <n v="171333.3"/>
    <x v="4353"/>
    <n v="98"/>
    <n v="88.88"/>
  </r>
  <r>
    <s v="M1157"/>
    <x v="0"/>
    <x v="0"/>
    <n v="3"/>
    <n v="429348"/>
    <n v="498093"/>
    <n v="116.01"/>
    <d v="2014-08-04T00:00:00"/>
    <x v="3"/>
    <x v="9"/>
    <x v="4"/>
    <s v="Sofa"/>
    <x v="1"/>
    <x v="4337"/>
    <n v="170059.14"/>
    <n v="328033.86"/>
    <x v="4354"/>
    <n v="53"/>
    <n v="76.959999999999994"/>
  </r>
  <r>
    <s v="M1158"/>
    <x v="3"/>
    <x v="3"/>
    <n v="15"/>
    <n v="288633"/>
    <n v="268213"/>
    <n v="92.93"/>
    <d v="2014-08-04T00:00:00"/>
    <x v="3"/>
    <x v="9"/>
    <x v="4"/>
    <s v="Shirt"/>
    <x v="0"/>
    <x v="4338"/>
    <n v="91750.71"/>
    <n v="176462.29"/>
    <x v="4355"/>
    <n v="24"/>
    <n v="60.57"/>
  </r>
  <r>
    <s v="M1159"/>
    <x v="3"/>
    <x v="3"/>
    <n v="4"/>
    <n v="293907"/>
    <n v="162489"/>
    <n v="55.29"/>
    <d v="2012-08-21T00:00:00"/>
    <x v="1"/>
    <x v="9"/>
    <x v="3"/>
    <s v="Oil"/>
    <x v="4"/>
    <x v="4339"/>
    <n v="52978.55"/>
    <n v="109510.45"/>
    <x v="4356"/>
    <n v="58"/>
    <n v="60.48"/>
  </r>
  <r>
    <s v="M1160"/>
    <x v="0"/>
    <x v="0"/>
    <n v="9"/>
    <n v="456794"/>
    <n v="288470"/>
    <n v="63.15"/>
    <d v="2012-08-21T00:00:00"/>
    <x v="1"/>
    <x v="9"/>
    <x v="3"/>
    <s v="Tablet"/>
    <x v="2"/>
    <x v="4340"/>
    <n v="89263.12"/>
    <n v="199206.88"/>
    <x v="4357"/>
    <n v="65"/>
    <n v="63.13"/>
  </r>
  <r>
    <s v="M1161"/>
    <x v="3"/>
    <x v="3"/>
    <n v="3"/>
    <n v="469428"/>
    <n v="379151"/>
    <n v="80.77"/>
    <d v="2014-03-13T00:00:00"/>
    <x v="3"/>
    <x v="10"/>
    <x v="1"/>
    <s v="Oil"/>
    <x v="4"/>
    <x v="4341"/>
    <n v="184452.55"/>
    <n v="194698.45"/>
    <x v="4358"/>
    <n v="49"/>
    <n v="71.75"/>
  </r>
  <r>
    <s v="M1162"/>
    <x v="3"/>
    <x v="3"/>
    <n v="3"/>
    <n v="435922"/>
    <n v="508275"/>
    <n v="116.6"/>
    <d v="2014-04-28T00:00:00"/>
    <x v="3"/>
    <x v="3"/>
    <x v="4"/>
    <s v="Notebook"/>
    <x v="3"/>
    <x v="4342"/>
    <n v="234296.01"/>
    <n v="273978.99"/>
    <x v="4359"/>
    <n v="61"/>
    <n v="90.59"/>
  </r>
  <r>
    <s v="M1163"/>
    <x v="0"/>
    <x v="0"/>
    <n v="13"/>
    <n v="301550"/>
    <n v="232083"/>
    <n v="76.959999999999994"/>
    <d v="2014-04-28T00:00:00"/>
    <x v="3"/>
    <x v="3"/>
    <x v="4"/>
    <s v="Marker"/>
    <x v="3"/>
    <x v="4343"/>
    <n v="72608.44"/>
    <n v="159474.56"/>
    <x v="4360"/>
    <n v="93"/>
    <n v="72.19"/>
  </r>
  <r>
    <s v="M1164"/>
    <x v="0"/>
    <x v="0"/>
    <n v="13"/>
    <n v="218103"/>
    <n v="212267"/>
    <n v="97.32"/>
    <d v="2014-04-28T00:00:00"/>
    <x v="3"/>
    <x v="3"/>
    <x v="4"/>
    <s v="Trousers"/>
    <x v="0"/>
    <x v="4344"/>
    <n v="80441.77"/>
    <n v="131825.23000000001"/>
    <x v="4361"/>
    <n v="31"/>
    <n v="70.650000000000006"/>
  </r>
  <r>
    <s v="M1165"/>
    <x v="3"/>
    <x v="3"/>
    <n v="15"/>
    <n v="367380"/>
    <n v="423893"/>
    <n v="115.38"/>
    <d v="2013-09-12T00:00:00"/>
    <x v="0"/>
    <x v="5"/>
    <x v="1"/>
    <s v="Headphones"/>
    <x v="2"/>
    <x v="4345"/>
    <n v="207065.61"/>
    <n v="216827.39"/>
    <x v="4362"/>
    <n v="40"/>
    <n v="72.23"/>
  </r>
  <r>
    <s v="M1166"/>
    <x v="3"/>
    <x v="3"/>
    <n v="13"/>
    <n v="450162"/>
    <n v="321538"/>
    <n v="71.430000000000007"/>
    <d v="2013-09-12T00:00:00"/>
    <x v="0"/>
    <x v="5"/>
    <x v="1"/>
    <s v="Sofa"/>
    <x v="1"/>
    <x v="4346"/>
    <n v="98367.75"/>
    <n v="223170.25"/>
    <x v="4363"/>
    <n v="88"/>
    <n v="82.07"/>
  </r>
  <r>
    <s v="M1167"/>
    <x v="1"/>
    <x v="1"/>
    <n v="9"/>
    <n v="468232"/>
    <n v="364026"/>
    <n v="77.739999999999995"/>
    <d v="2014-10-23T00:00:00"/>
    <x v="3"/>
    <x v="2"/>
    <x v="1"/>
    <s v="Pen"/>
    <x v="3"/>
    <x v="4347"/>
    <n v="97877.759999999995"/>
    <n v="266148.24"/>
    <x v="4364"/>
    <n v="43"/>
    <n v="72.489999999999995"/>
  </r>
  <r>
    <s v="M1168"/>
    <x v="0"/>
    <x v="0"/>
    <n v="7"/>
    <n v="467775"/>
    <n v="522317"/>
    <n v="111.66"/>
    <d v="2014-10-23T00:00:00"/>
    <x v="3"/>
    <x v="2"/>
    <x v="1"/>
    <s v="Stapler"/>
    <x v="3"/>
    <x v="4348"/>
    <n v="183466.69"/>
    <n v="338850.31"/>
    <x v="4365"/>
    <n v="50"/>
    <n v="63.66"/>
  </r>
  <r>
    <s v="M1169"/>
    <x v="0"/>
    <x v="0"/>
    <n v="13"/>
    <n v="401650"/>
    <n v="398208"/>
    <n v="99.14"/>
    <d v="2012-08-02T00:00:00"/>
    <x v="1"/>
    <x v="9"/>
    <x v="1"/>
    <s v="Headphones"/>
    <x v="2"/>
    <x v="4349"/>
    <n v="193019.82"/>
    <n v="205188.18"/>
    <x v="4366"/>
    <n v="67"/>
    <n v="67.38"/>
  </r>
  <r>
    <s v="M1170"/>
    <x v="1"/>
    <x v="1"/>
    <n v="3"/>
    <n v="409322"/>
    <n v="467373"/>
    <n v="114.18"/>
    <d v="2012-08-02T00:00:00"/>
    <x v="1"/>
    <x v="9"/>
    <x v="1"/>
    <s v="Headphones"/>
    <x v="2"/>
    <x v="4350"/>
    <n v="97732.39"/>
    <n v="369640.61"/>
    <x v="4367"/>
    <n v="81"/>
    <n v="63.59"/>
  </r>
  <r>
    <s v="M1171"/>
    <x v="0"/>
    <x v="0"/>
    <n v="6"/>
    <n v="428574"/>
    <n v="500324"/>
    <n v="116.74"/>
    <d v="2013-08-13T00:00:00"/>
    <x v="0"/>
    <x v="9"/>
    <x v="3"/>
    <s v="Cabinet"/>
    <x v="1"/>
    <x v="4351"/>
    <n v="159692.69"/>
    <n v="340631.31"/>
    <x v="4368"/>
    <n v="80"/>
    <n v="63.36"/>
  </r>
  <r>
    <s v="M1172"/>
    <x v="0"/>
    <x v="0"/>
    <n v="4"/>
    <n v="299765"/>
    <n v="216042"/>
    <n v="72.069999999999993"/>
    <d v="2011-05-30T00:00:00"/>
    <x v="2"/>
    <x v="8"/>
    <x v="4"/>
    <s v="Sofa"/>
    <x v="1"/>
    <x v="4352"/>
    <n v="47908.6"/>
    <n v="168133.4"/>
    <x v="4369"/>
    <n v="29"/>
    <n v="72.94"/>
  </r>
  <r>
    <s v="M1173"/>
    <x v="2"/>
    <x v="2"/>
    <n v="4"/>
    <n v="181153"/>
    <n v="204094"/>
    <n v="112.66"/>
    <d v="2013-04-27T00:00:00"/>
    <x v="0"/>
    <x v="3"/>
    <x v="0"/>
    <s v="Table"/>
    <x v="1"/>
    <x v="4353"/>
    <n v="76226.84"/>
    <n v="127867.16"/>
    <x v="4370"/>
    <n v="61"/>
    <n v="80.77"/>
  </r>
  <r>
    <s v="M1174"/>
    <x v="1"/>
    <x v="1"/>
    <n v="9"/>
    <n v="190290"/>
    <n v="137559"/>
    <n v="72.290000000000006"/>
    <d v="2014-05-15T00:00:00"/>
    <x v="3"/>
    <x v="8"/>
    <x v="1"/>
    <s v="Marker"/>
    <x v="3"/>
    <x v="4354"/>
    <n v="30487.97"/>
    <n v="107071.03"/>
    <x v="4371"/>
    <n v="91"/>
    <n v="80.45"/>
  </r>
  <r>
    <s v="M1175"/>
    <x v="3"/>
    <x v="3"/>
    <n v="10"/>
    <n v="246851"/>
    <n v="218808"/>
    <n v="88.64"/>
    <d v="2014-05-15T00:00:00"/>
    <x v="3"/>
    <x v="8"/>
    <x v="1"/>
    <s v="Laptop"/>
    <x v="2"/>
    <x v="4355"/>
    <n v="67992.179999999993"/>
    <n v="150815.82"/>
    <x v="4372"/>
    <n v="88"/>
    <n v="87.43"/>
  </r>
  <r>
    <s v="M1176"/>
    <x v="0"/>
    <x v="0"/>
    <n v="10"/>
    <n v="221393"/>
    <n v="168491"/>
    <n v="76.099999999999994"/>
    <d v="2014-04-09T00:00:00"/>
    <x v="3"/>
    <x v="3"/>
    <x v="2"/>
    <s v="Tablet"/>
    <x v="2"/>
    <x v="4356"/>
    <n v="45121.56"/>
    <n v="123369.44"/>
    <x v="4373"/>
    <n v="64"/>
    <n v="61.29"/>
  </r>
  <r>
    <s v="M1177"/>
    <x v="3"/>
    <x v="3"/>
    <n v="5"/>
    <n v="300621"/>
    <n v="171933"/>
    <n v="57.19"/>
    <d v="2014-04-09T00:00:00"/>
    <x v="3"/>
    <x v="3"/>
    <x v="2"/>
    <s v="Sofa"/>
    <x v="1"/>
    <x v="4357"/>
    <n v="62869.16"/>
    <n v="109063.84"/>
    <x v="4374"/>
    <n v="52"/>
    <n v="61.29"/>
  </r>
  <r>
    <s v="M1178"/>
    <x v="3"/>
    <x v="3"/>
    <n v="7"/>
    <n v="154939"/>
    <n v="125962"/>
    <n v="81.3"/>
    <d v="2014-02-18T00:00:00"/>
    <x v="3"/>
    <x v="11"/>
    <x v="3"/>
    <s v="Dress"/>
    <x v="0"/>
    <x v="4358"/>
    <n v="53109.26"/>
    <n v="72852.740000000005"/>
    <x v="4375"/>
    <n v="97"/>
    <n v="83.09"/>
  </r>
  <r>
    <s v="M1179"/>
    <x v="2"/>
    <x v="2"/>
    <n v="12"/>
    <n v="317101"/>
    <n v="352153"/>
    <n v="111.05"/>
    <d v="2014-02-18T00:00:00"/>
    <x v="3"/>
    <x v="11"/>
    <x v="3"/>
    <s v="Marker"/>
    <x v="3"/>
    <x v="4359"/>
    <n v="99123.99"/>
    <n v="253029.01"/>
    <x v="4376"/>
    <n v="21"/>
    <n v="83.1"/>
  </r>
  <r>
    <s v="M1180"/>
    <x v="0"/>
    <x v="0"/>
    <n v="6"/>
    <n v="482884"/>
    <n v="484138"/>
    <n v="100.26"/>
    <d v="2014-06-25T00:00:00"/>
    <x v="3"/>
    <x v="1"/>
    <x v="2"/>
    <s v="Pen"/>
    <x v="3"/>
    <x v="4360"/>
    <n v="205135.49"/>
    <n v="279002.51"/>
    <x v="4377"/>
    <n v="64"/>
    <n v="64.73"/>
  </r>
  <r>
    <s v="M1181"/>
    <x v="2"/>
    <x v="2"/>
    <n v="15"/>
    <n v="387090"/>
    <n v="294382"/>
    <n v="76.05"/>
    <d v="2011-05-05T00:00:00"/>
    <x v="2"/>
    <x v="8"/>
    <x v="1"/>
    <s v="Wheat"/>
    <x v="4"/>
    <x v="4361"/>
    <n v="94711.87"/>
    <n v="199670.13"/>
    <x v="4378"/>
    <n v="31"/>
    <n v="70.94"/>
  </r>
  <r>
    <s v="M1182"/>
    <x v="2"/>
    <x v="2"/>
    <n v="10"/>
    <n v="451334"/>
    <n v="444240"/>
    <n v="98.43"/>
    <d v="2012-05-03T00:00:00"/>
    <x v="1"/>
    <x v="8"/>
    <x v="1"/>
    <s v="Headphones"/>
    <x v="2"/>
    <x v="4362"/>
    <n v="184628.2"/>
    <n v="259611.8"/>
    <x v="4379"/>
    <n v="49"/>
    <n v="75.28"/>
  </r>
  <r>
    <s v="M1183"/>
    <x v="3"/>
    <x v="3"/>
    <n v="3"/>
    <n v="189316"/>
    <n v="208777"/>
    <n v="110.28"/>
    <d v="2012-05-03T00:00:00"/>
    <x v="1"/>
    <x v="8"/>
    <x v="1"/>
    <s v="Mobile"/>
    <x v="2"/>
    <x v="4363"/>
    <n v="82322.62"/>
    <n v="126454.38"/>
    <x v="4380"/>
    <n v="51"/>
    <n v="72.36"/>
  </r>
  <r>
    <s v="M1184"/>
    <x v="1"/>
    <x v="1"/>
    <n v="4"/>
    <n v="392021"/>
    <n v="299534"/>
    <n v="76.41"/>
    <d v="2012-05-03T00:00:00"/>
    <x v="1"/>
    <x v="8"/>
    <x v="1"/>
    <s v="Dress"/>
    <x v="0"/>
    <x v="4364"/>
    <n v="85079.12"/>
    <n v="214454.88"/>
    <x v="4381"/>
    <n v="36"/>
    <n v="78.67"/>
  </r>
  <r>
    <s v="M1185"/>
    <x v="0"/>
    <x v="0"/>
    <n v="14"/>
    <n v="288788"/>
    <n v="234749"/>
    <n v="81.290000000000006"/>
    <d v="2012-05-03T00:00:00"/>
    <x v="1"/>
    <x v="8"/>
    <x v="1"/>
    <s v="Laptop"/>
    <x v="2"/>
    <x v="4365"/>
    <n v="76835.259999999995"/>
    <n v="157913.74"/>
    <x v="4382"/>
    <n v="26"/>
    <n v="90.48"/>
  </r>
  <r>
    <s v="M1186"/>
    <x v="3"/>
    <x v="3"/>
    <n v="15"/>
    <n v="174114"/>
    <n v="200600"/>
    <n v="115.21"/>
    <d v="2012-05-03T00:00:00"/>
    <x v="1"/>
    <x v="8"/>
    <x v="1"/>
    <s v="Oil"/>
    <x v="4"/>
    <x v="4366"/>
    <n v="99901.11"/>
    <n v="100698.89"/>
    <x v="4383"/>
    <n v="79"/>
    <n v="77.62"/>
  </r>
  <r>
    <s v="M1187"/>
    <x v="0"/>
    <x v="0"/>
    <n v="11"/>
    <n v="243586"/>
    <n v="291460"/>
    <n v="119.65"/>
    <d v="2012-05-03T00:00:00"/>
    <x v="1"/>
    <x v="8"/>
    <x v="1"/>
    <s v="Notebook"/>
    <x v="3"/>
    <x v="4367"/>
    <n v="84774.89"/>
    <n v="206685.11"/>
    <x v="4384"/>
    <n v="70"/>
    <n v="62.51"/>
  </r>
  <r>
    <s v="M1188"/>
    <x v="1"/>
    <x v="1"/>
    <n v="6"/>
    <n v="207752"/>
    <n v="184315"/>
    <n v="88.72"/>
    <d v="2012-05-03T00:00:00"/>
    <x v="1"/>
    <x v="8"/>
    <x v="1"/>
    <s v="Mobile"/>
    <x v="2"/>
    <x v="4368"/>
    <n v="55852.51"/>
    <n v="128462.49"/>
    <x v="4385"/>
    <n v="77"/>
    <n v="92.77"/>
  </r>
  <r>
    <s v="M1189"/>
    <x v="2"/>
    <x v="2"/>
    <n v="5"/>
    <n v="313232"/>
    <n v="279787"/>
    <n v="89.32"/>
    <d v="2013-09-19T00:00:00"/>
    <x v="0"/>
    <x v="5"/>
    <x v="1"/>
    <s v="Dress"/>
    <x v="0"/>
    <x v="4369"/>
    <n v="119122.82"/>
    <n v="160664.18"/>
    <x v="4386"/>
    <n v="62"/>
    <n v="64.39"/>
  </r>
  <r>
    <s v="M1190"/>
    <x v="1"/>
    <x v="1"/>
    <n v="14"/>
    <n v="325205"/>
    <n v="277674"/>
    <n v="85.38"/>
    <d v="2013-09-23T00:00:00"/>
    <x v="0"/>
    <x v="5"/>
    <x v="4"/>
    <s v="Cabinet"/>
    <x v="1"/>
    <x v="4370"/>
    <n v="65357.1"/>
    <n v="212316.9"/>
    <x v="4387"/>
    <n v="74"/>
    <n v="87.77"/>
  </r>
  <r>
    <s v="M1191"/>
    <x v="0"/>
    <x v="0"/>
    <n v="12"/>
    <n v="432691"/>
    <n v="369907"/>
    <n v="85.49"/>
    <d v="2013-09-23T00:00:00"/>
    <x v="0"/>
    <x v="5"/>
    <x v="4"/>
    <s v="Sugar"/>
    <x v="4"/>
    <x v="4371"/>
    <n v="113913.02"/>
    <n v="255993.98"/>
    <x v="4388"/>
    <n v="47"/>
    <n v="80.42"/>
  </r>
  <r>
    <s v="M1192"/>
    <x v="2"/>
    <x v="2"/>
    <n v="12"/>
    <n v="251796"/>
    <n v="196280"/>
    <n v="77.95"/>
    <d v="2013-01-10T00:00:00"/>
    <x v="0"/>
    <x v="6"/>
    <x v="1"/>
    <s v="Notebook"/>
    <x v="3"/>
    <x v="4372"/>
    <n v="51776.78"/>
    <n v="144503.22"/>
    <x v="4389"/>
    <n v="72"/>
    <n v="72.13"/>
  </r>
  <r>
    <s v="M1193"/>
    <x v="1"/>
    <x v="1"/>
    <n v="5"/>
    <n v="481516"/>
    <n v="452196"/>
    <n v="93.91"/>
    <d v="2013-01-10T00:00:00"/>
    <x v="0"/>
    <x v="6"/>
    <x v="1"/>
    <s v="Oil"/>
    <x v="4"/>
    <x v="4373"/>
    <n v="129872.94"/>
    <n v="322323.06"/>
    <x v="4390"/>
    <n v="10"/>
    <n v="91.84"/>
  </r>
  <r>
    <s v="M1194"/>
    <x v="3"/>
    <x v="3"/>
    <n v="6"/>
    <n v="311989"/>
    <n v="326160"/>
    <n v="104.54"/>
    <d v="2014-05-07T00:00:00"/>
    <x v="3"/>
    <x v="8"/>
    <x v="2"/>
    <s v="Sugar"/>
    <x v="4"/>
    <x v="4374"/>
    <n v="99853.85"/>
    <n v="226306.15"/>
    <x v="4391"/>
    <n v="33"/>
    <n v="61.11"/>
  </r>
  <r>
    <s v="M1195"/>
    <x v="0"/>
    <x v="0"/>
    <n v="9"/>
    <n v="164719"/>
    <n v="175834"/>
    <n v="106.75"/>
    <d v="2014-05-07T00:00:00"/>
    <x v="3"/>
    <x v="8"/>
    <x v="2"/>
    <s v="Shirt"/>
    <x v="0"/>
    <x v="4375"/>
    <n v="62403.66"/>
    <n v="113430.34"/>
    <x v="4392"/>
    <n v="53"/>
    <n v="68.52"/>
  </r>
  <r>
    <s v="M1196"/>
    <x v="0"/>
    <x v="0"/>
    <n v="6"/>
    <n v="390758"/>
    <n v="311565"/>
    <n v="79.73"/>
    <d v="2014-05-07T00:00:00"/>
    <x v="3"/>
    <x v="8"/>
    <x v="2"/>
    <s v="Trousers"/>
    <x v="0"/>
    <x v="4376"/>
    <n v="146266.45000000001"/>
    <n v="165298.54999999999"/>
    <x v="4393"/>
    <n v="95"/>
    <n v="92.95"/>
  </r>
  <r>
    <s v="M1197"/>
    <x v="0"/>
    <x v="0"/>
    <n v="11"/>
    <n v="108243"/>
    <n v="67936"/>
    <n v="62.76"/>
    <d v="2013-08-01T00:00:00"/>
    <x v="0"/>
    <x v="9"/>
    <x v="1"/>
    <s v="Sugar"/>
    <x v="4"/>
    <x v="4377"/>
    <n v="28270.6"/>
    <n v="39665.4"/>
    <x v="4394"/>
    <n v="30"/>
    <n v="68.73"/>
  </r>
  <r>
    <s v="M1198"/>
    <x v="2"/>
    <x v="2"/>
    <n v="11"/>
    <n v="130577"/>
    <n v="80916"/>
    <n v="61.97"/>
    <d v="2013-08-01T00:00:00"/>
    <x v="0"/>
    <x v="9"/>
    <x v="1"/>
    <s v="Notebook"/>
    <x v="3"/>
    <x v="4378"/>
    <n v="28302.799999999999"/>
    <n v="52613.2"/>
    <x v="4395"/>
    <n v="88"/>
    <n v="82.56"/>
  </r>
  <r>
    <s v="M1199"/>
    <x v="3"/>
    <x v="3"/>
    <n v="6"/>
    <n v="137729"/>
    <n v="83327"/>
    <n v="60.5"/>
    <d v="2013-08-01T00:00:00"/>
    <x v="0"/>
    <x v="9"/>
    <x v="1"/>
    <s v="Sofa"/>
    <x v="1"/>
    <x v="4379"/>
    <n v="22292.639999999999"/>
    <n v="61034.36"/>
    <x v="4396"/>
    <n v="40"/>
    <n v="79.72"/>
  </r>
  <r>
    <s v="M1000"/>
    <x v="0"/>
    <x v="0"/>
    <n v="8"/>
    <n v="354115"/>
    <n v="241562"/>
    <n v="68.22"/>
    <d v="2013-08-01T00:00:00"/>
    <x v="0"/>
    <x v="9"/>
    <x v="1"/>
    <s v="Chair"/>
    <x v="1"/>
    <x v="4380"/>
    <n v="58439.51"/>
    <n v="183122.49"/>
    <x v="4397"/>
    <n v="20"/>
    <n v="60.75"/>
  </r>
  <r>
    <s v="M1001"/>
    <x v="1"/>
    <x v="1"/>
    <n v="15"/>
    <n v="323507"/>
    <n v="164980"/>
    <n v="51"/>
    <d v="2014-03-28T00:00:00"/>
    <x v="3"/>
    <x v="10"/>
    <x v="5"/>
    <s v="Stapler"/>
    <x v="3"/>
    <x v="4381"/>
    <n v="40616.5"/>
    <n v="124363.5"/>
    <x v="4398"/>
    <n v="58"/>
    <n v="72.36"/>
  </r>
  <r>
    <s v="M1002"/>
    <x v="3"/>
    <x v="3"/>
    <n v="9"/>
    <n v="119856"/>
    <n v="78428"/>
    <n v="65.44"/>
    <d v="2011-03-14T00:00:00"/>
    <x v="2"/>
    <x v="10"/>
    <x v="4"/>
    <s v="Wheat"/>
    <x v="4"/>
    <x v="4382"/>
    <n v="20162.13"/>
    <n v="58265.87"/>
    <x v="4399"/>
    <n v="73"/>
    <n v="79.33"/>
  </r>
  <r>
    <s v="M1003"/>
    <x v="2"/>
    <x v="2"/>
    <n v="5"/>
    <n v="276627"/>
    <n v="165776"/>
    <n v="59.93"/>
    <d v="2011-03-14T00:00:00"/>
    <x v="2"/>
    <x v="10"/>
    <x v="4"/>
    <s v="Notebook"/>
    <x v="3"/>
    <x v="4383"/>
    <n v="39678.9"/>
    <n v="126097.1"/>
    <x v="4400"/>
    <n v="92"/>
    <n v="63.48"/>
  </r>
  <r>
    <s v="M1004"/>
    <x v="2"/>
    <x v="2"/>
    <n v="8"/>
    <n v="122603"/>
    <n v="115802"/>
    <n v="94.45"/>
    <d v="2011-03-14T00:00:00"/>
    <x v="2"/>
    <x v="10"/>
    <x v="4"/>
    <s v="Shirt"/>
    <x v="0"/>
    <x v="4384"/>
    <n v="55804.56"/>
    <n v="59997.440000000002"/>
    <x v="4401"/>
    <n v="19"/>
    <n v="71.31"/>
  </r>
  <r>
    <s v="M1005"/>
    <x v="1"/>
    <x v="1"/>
    <n v="12"/>
    <n v="405101"/>
    <n v="462816"/>
    <n v="114.25"/>
    <d v="2011-03-14T00:00:00"/>
    <x v="2"/>
    <x v="10"/>
    <x v="4"/>
    <s v="Headphones"/>
    <x v="2"/>
    <x v="4385"/>
    <n v="212532.3"/>
    <n v="250283.7"/>
    <x v="4402"/>
    <n v="77"/>
    <n v="62.25"/>
  </r>
  <r>
    <s v="M1006"/>
    <x v="1"/>
    <x v="1"/>
    <n v="13"/>
    <n v="285502"/>
    <n v="190968"/>
    <n v="66.89"/>
    <d v="2011-03-14T00:00:00"/>
    <x v="2"/>
    <x v="10"/>
    <x v="4"/>
    <s v="Sugar"/>
    <x v="4"/>
    <x v="4386"/>
    <n v="71513.73"/>
    <n v="119454.27"/>
    <x v="4403"/>
    <n v="78"/>
    <n v="67.5"/>
  </r>
  <r>
    <s v="M1007"/>
    <x v="0"/>
    <x v="0"/>
    <n v="15"/>
    <n v="305171"/>
    <n v="298639"/>
    <n v="97.86"/>
    <d v="2013-07-15T00:00:00"/>
    <x v="0"/>
    <x v="7"/>
    <x v="4"/>
    <s v="Shirt"/>
    <x v="0"/>
    <x v="4387"/>
    <n v="123256.32000000001"/>
    <n v="175382.68"/>
    <x v="4404"/>
    <n v="38"/>
    <n v="76.489999999999995"/>
  </r>
  <r>
    <s v="M1008"/>
    <x v="2"/>
    <x v="2"/>
    <n v="3"/>
    <n v="375489"/>
    <n v="425444"/>
    <n v="113.3"/>
    <d v="2013-12-02T00:00:00"/>
    <x v="0"/>
    <x v="4"/>
    <x v="4"/>
    <s v="Tablet"/>
    <x v="2"/>
    <x v="4388"/>
    <n v="116431.94"/>
    <n v="309012.06"/>
    <x v="4405"/>
    <n v="34"/>
    <n v="81.67"/>
  </r>
  <r>
    <s v="M1009"/>
    <x v="2"/>
    <x v="2"/>
    <n v="3"/>
    <n v="127288"/>
    <n v="108377"/>
    <n v="85.14"/>
    <d v="2013-08-30T00:00:00"/>
    <x v="0"/>
    <x v="9"/>
    <x v="5"/>
    <s v="Wheat"/>
    <x v="4"/>
    <x v="4389"/>
    <n v="41254.660000000003"/>
    <n v="67122.34"/>
    <x v="4406"/>
    <n v="10"/>
    <n v="82.14"/>
  </r>
  <r>
    <s v="M1010"/>
    <x v="3"/>
    <x v="3"/>
    <n v="10"/>
    <n v="249640"/>
    <n v="259474"/>
    <n v="103.94"/>
    <d v="2013-08-30T00:00:00"/>
    <x v="0"/>
    <x v="9"/>
    <x v="5"/>
    <s v="Cabinet"/>
    <x v="1"/>
    <x v="4390"/>
    <n v="81186.720000000001"/>
    <n v="178287.28"/>
    <x v="4407"/>
    <n v="77"/>
    <n v="81.56"/>
  </r>
  <r>
    <s v="M1011"/>
    <x v="0"/>
    <x v="0"/>
    <n v="6"/>
    <n v="188205"/>
    <n v="215172"/>
    <n v="114.33"/>
    <d v="2013-08-30T00:00:00"/>
    <x v="0"/>
    <x v="9"/>
    <x v="5"/>
    <s v="Shirt"/>
    <x v="0"/>
    <x v="4391"/>
    <n v="50150.7"/>
    <n v="165021.29999999999"/>
    <x v="4408"/>
    <n v="29"/>
    <n v="80.86"/>
  </r>
  <r>
    <s v="M1012"/>
    <x v="2"/>
    <x v="2"/>
    <n v="5"/>
    <n v="170875"/>
    <n v="160789"/>
    <n v="94.1"/>
    <d v="2013-08-30T00:00:00"/>
    <x v="0"/>
    <x v="9"/>
    <x v="5"/>
    <s v="Wheat"/>
    <x v="4"/>
    <x v="4392"/>
    <n v="33890.9"/>
    <n v="126898.1"/>
    <x v="4409"/>
    <n v="14"/>
    <n v="63.92"/>
  </r>
  <r>
    <s v="M1013"/>
    <x v="2"/>
    <x v="2"/>
    <n v="11"/>
    <n v="458578"/>
    <n v="384341"/>
    <n v="83.81"/>
    <d v="2013-06-25T00:00:00"/>
    <x v="0"/>
    <x v="1"/>
    <x v="3"/>
    <s v="Oil"/>
    <x v="4"/>
    <x v="4393"/>
    <n v="158543.60999999999"/>
    <n v="225797.39"/>
    <x v="4410"/>
    <n v="74"/>
    <n v="78.8"/>
  </r>
  <r>
    <s v="M1014"/>
    <x v="3"/>
    <x v="3"/>
    <n v="8"/>
    <n v="414653"/>
    <n v="347974"/>
    <n v="83.92"/>
    <d v="2014-03-31T00:00:00"/>
    <x v="3"/>
    <x v="10"/>
    <x v="4"/>
    <s v="Rice"/>
    <x v="4"/>
    <x v="4394"/>
    <n v="167991.7"/>
    <n v="179982.3"/>
    <x v="4411"/>
    <n v="83"/>
    <n v="66.08"/>
  </r>
  <r>
    <s v="M1015"/>
    <x v="3"/>
    <x v="3"/>
    <n v="15"/>
    <n v="324659"/>
    <n v="219131"/>
    <n v="67.5"/>
    <d v="2011-12-20T00:00:00"/>
    <x v="2"/>
    <x v="4"/>
    <x v="3"/>
    <s v="Sugar"/>
    <x v="4"/>
    <x v="4395"/>
    <n v="44681.47"/>
    <n v="174449.53"/>
    <x v="4412"/>
    <n v="40"/>
    <n v="76.73"/>
  </r>
  <r>
    <s v="M1016"/>
    <x v="3"/>
    <x v="3"/>
    <n v="8"/>
    <n v="434771"/>
    <n v="409014"/>
    <n v="94.08"/>
    <d v="2011-12-20T00:00:00"/>
    <x v="2"/>
    <x v="4"/>
    <x v="3"/>
    <s v="Tablet"/>
    <x v="2"/>
    <x v="4396"/>
    <n v="102468.74"/>
    <n v="306545.26"/>
    <x v="4413"/>
    <n v="41"/>
    <n v="78.89"/>
  </r>
  <r>
    <s v="M1017"/>
    <x v="3"/>
    <x v="3"/>
    <n v="3"/>
    <n v="107136"/>
    <n v="119077"/>
    <n v="111.15"/>
    <d v="2011-12-20T00:00:00"/>
    <x v="2"/>
    <x v="4"/>
    <x v="3"/>
    <s v="Rice"/>
    <x v="4"/>
    <x v="4397"/>
    <n v="37494.76"/>
    <n v="81582.240000000005"/>
    <x v="4414"/>
    <n v="34"/>
    <n v="64.040000000000006"/>
  </r>
  <r>
    <s v="M1018"/>
    <x v="2"/>
    <x v="2"/>
    <n v="4"/>
    <n v="430379"/>
    <n v="255980"/>
    <n v="59.48"/>
    <d v="2011-12-20T00:00:00"/>
    <x v="2"/>
    <x v="4"/>
    <x v="3"/>
    <s v="Jacket"/>
    <x v="0"/>
    <x v="4398"/>
    <n v="51858.21"/>
    <n v="204121.79"/>
    <x v="4415"/>
    <n v="10"/>
    <n v="69.900000000000006"/>
  </r>
  <r>
    <s v="M1019"/>
    <x v="2"/>
    <x v="2"/>
    <n v="6"/>
    <n v="157667"/>
    <n v="184501"/>
    <n v="117.02"/>
    <d v="2011-12-20T00:00:00"/>
    <x v="2"/>
    <x v="4"/>
    <x v="3"/>
    <s v="Cabinet"/>
    <x v="1"/>
    <x v="4399"/>
    <n v="60109.33"/>
    <n v="124391.67"/>
    <x v="4416"/>
    <n v="24"/>
    <n v="61.71"/>
  </r>
  <r>
    <s v="M1020"/>
    <x v="3"/>
    <x v="3"/>
    <n v="9"/>
    <n v="116249"/>
    <n v="70003"/>
    <n v="60.22"/>
    <d v="2012-12-17T00:00:00"/>
    <x v="1"/>
    <x v="4"/>
    <x v="4"/>
    <s v="Notebook"/>
    <x v="3"/>
    <x v="4400"/>
    <n v="14231.95"/>
    <n v="55771.05"/>
    <x v="4417"/>
    <n v="51"/>
    <n v="66.5"/>
  </r>
  <r>
    <s v="M1021"/>
    <x v="1"/>
    <x v="1"/>
    <n v="5"/>
    <n v="191304"/>
    <n v="196110"/>
    <n v="102.51"/>
    <d v="2012-12-17T00:00:00"/>
    <x v="1"/>
    <x v="4"/>
    <x v="4"/>
    <s v="Mobile"/>
    <x v="2"/>
    <x v="4401"/>
    <n v="93509.45"/>
    <n v="102600.55"/>
    <x v="4418"/>
    <n v="45"/>
    <n v="64.569999999999993"/>
  </r>
  <r>
    <s v="M1022"/>
    <x v="1"/>
    <x v="1"/>
    <n v="9"/>
    <n v="218864"/>
    <n v="170014"/>
    <n v="77.680000000000007"/>
    <d v="2012-12-17T00:00:00"/>
    <x v="1"/>
    <x v="4"/>
    <x v="4"/>
    <s v="Headphones"/>
    <x v="2"/>
    <x v="4402"/>
    <n v="80187.56"/>
    <n v="89826.44"/>
    <x v="4419"/>
    <n v="80"/>
    <n v="93.37"/>
  </r>
  <r>
    <s v="M1023"/>
    <x v="2"/>
    <x v="2"/>
    <n v="4"/>
    <n v="104090"/>
    <n v="60408"/>
    <n v="58.03"/>
    <d v="2012-12-17T00:00:00"/>
    <x v="1"/>
    <x v="4"/>
    <x v="4"/>
    <s v="Rice"/>
    <x v="4"/>
    <x v="4403"/>
    <n v="17679.650000000001"/>
    <n v="42728.35"/>
    <x v="4420"/>
    <n v="84"/>
    <n v="70.33"/>
  </r>
  <r>
    <s v="M1024"/>
    <x v="1"/>
    <x v="1"/>
    <n v="14"/>
    <n v="231097"/>
    <n v="127659"/>
    <n v="55.24"/>
    <d v="2012-12-17T00:00:00"/>
    <x v="1"/>
    <x v="4"/>
    <x v="4"/>
    <s v="Chair"/>
    <x v="1"/>
    <x v="4404"/>
    <n v="40708.29"/>
    <n v="86950.71"/>
    <x v="4421"/>
    <n v="56"/>
    <n v="61.01"/>
  </r>
  <r>
    <s v="M1025"/>
    <x v="0"/>
    <x v="0"/>
    <n v="12"/>
    <n v="472114"/>
    <n v="242146"/>
    <n v="51.29"/>
    <d v="2014-05-12T00:00:00"/>
    <x v="3"/>
    <x v="8"/>
    <x v="4"/>
    <s v="Tablet"/>
    <x v="2"/>
    <x v="4405"/>
    <n v="91066.07"/>
    <n v="151079.93"/>
    <x v="4422"/>
    <n v="39"/>
    <n v="82.32"/>
  </r>
  <r>
    <s v="M1026"/>
    <x v="2"/>
    <x v="2"/>
    <n v="15"/>
    <n v="318730"/>
    <n v="218565"/>
    <n v="68.569999999999993"/>
    <d v="2014-05-12T00:00:00"/>
    <x v="3"/>
    <x v="8"/>
    <x v="4"/>
    <s v="Sofa"/>
    <x v="1"/>
    <x v="4406"/>
    <n v="103576.1"/>
    <n v="114988.9"/>
    <x v="4423"/>
    <n v="40"/>
    <n v="72.650000000000006"/>
  </r>
  <r>
    <s v="M1027"/>
    <x v="3"/>
    <x v="3"/>
    <n v="4"/>
    <n v="225728"/>
    <n v="120238"/>
    <n v="53.27"/>
    <d v="2014-05-12T00:00:00"/>
    <x v="3"/>
    <x v="8"/>
    <x v="4"/>
    <s v="Trousers"/>
    <x v="0"/>
    <x v="4407"/>
    <n v="31035.14"/>
    <n v="89202.86"/>
    <x v="4424"/>
    <n v="58"/>
    <n v="76.760000000000005"/>
  </r>
  <r>
    <s v="M1028"/>
    <x v="0"/>
    <x v="0"/>
    <n v="3"/>
    <n v="308064"/>
    <n v="262615"/>
    <n v="85.25"/>
    <d v="2014-05-12T00:00:00"/>
    <x v="3"/>
    <x v="8"/>
    <x v="4"/>
    <s v="Cabinet"/>
    <x v="1"/>
    <x v="4408"/>
    <n v="129597.71"/>
    <n v="133017.29"/>
    <x v="4425"/>
    <n v="31"/>
    <n v="93.84"/>
  </r>
  <r>
    <s v="M1029"/>
    <x v="3"/>
    <x v="3"/>
    <n v="10"/>
    <n v="330844"/>
    <n v="281760"/>
    <n v="85.16"/>
    <d v="2013-06-25T00:00:00"/>
    <x v="0"/>
    <x v="1"/>
    <x v="3"/>
    <s v="Chair"/>
    <x v="1"/>
    <x v="4409"/>
    <n v="84728.67"/>
    <n v="197031.33"/>
    <x v="4426"/>
    <n v="57"/>
    <n v="76.48"/>
  </r>
  <r>
    <s v="M1030"/>
    <x v="1"/>
    <x v="1"/>
    <n v="8"/>
    <n v="200476"/>
    <n v="139863"/>
    <n v="69.77"/>
    <d v="2013-05-18T00:00:00"/>
    <x v="0"/>
    <x v="8"/>
    <x v="0"/>
    <s v="Dress"/>
    <x v="0"/>
    <x v="4410"/>
    <n v="33689.79"/>
    <n v="106173.21"/>
    <x v="4427"/>
    <n v="89"/>
    <n v="89.65"/>
  </r>
  <r>
    <s v="M1031"/>
    <x v="1"/>
    <x v="1"/>
    <n v="14"/>
    <n v="455304"/>
    <n v="410039"/>
    <n v="90.06"/>
    <d v="2013-05-18T00:00:00"/>
    <x v="0"/>
    <x v="8"/>
    <x v="0"/>
    <s v="Dress"/>
    <x v="0"/>
    <x v="4411"/>
    <n v="83849.399999999994"/>
    <n v="326189.59999999998"/>
    <x v="4428"/>
    <n v="69"/>
    <n v="93.04"/>
  </r>
  <r>
    <s v="M1032"/>
    <x v="0"/>
    <x v="0"/>
    <n v="9"/>
    <n v="482046"/>
    <n v="531393"/>
    <n v="110.24"/>
    <d v="2013-05-18T00:00:00"/>
    <x v="0"/>
    <x v="8"/>
    <x v="0"/>
    <s v="Shirt"/>
    <x v="0"/>
    <x v="4412"/>
    <n v="189598.23"/>
    <n v="341794.77"/>
    <x v="4429"/>
    <n v="24"/>
    <n v="63.28"/>
  </r>
  <r>
    <s v="M1033"/>
    <x v="3"/>
    <x v="3"/>
    <n v="5"/>
    <n v="479227"/>
    <n v="377550"/>
    <n v="78.78"/>
    <d v="2014-06-30T00:00:00"/>
    <x v="3"/>
    <x v="1"/>
    <x v="4"/>
    <s v="Mobile"/>
    <x v="2"/>
    <x v="4413"/>
    <n v="155615.24"/>
    <n v="221934.76"/>
    <x v="4430"/>
    <n v="49"/>
    <n v="94.79"/>
  </r>
  <r>
    <s v="M1034"/>
    <x v="3"/>
    <x v="3"/>
    <n v="9"/>
    <n v="330477"/>
    <n v="222079"/>
    <n v="67.2"/>
    <d v="2014-06-30T00:00:00"/>
    <x v="3"/>
    <x v="1"/>
    <x v="4"/>
    <s v="Mobile"/>
    <x v="2"/>
    <x v="4414"/>
    <n v="81480.62"/>
    <n v="140598.38"/>
    <x v="4431"/>
    <n v="70"/>
    <n v="91.35"/>
  </r>
  <r>
    <s v="M1035"/>
    <x v="3"/>
    <x v="3"/>
    <n v="4"/>
    <n v="400608"/>
    <n v="200590"/>
    <n v="50.07"/>
    <d v="2014-06-30T00:00:00"/>
    <x v="3"/>
    <x v="1"/>
    <x v="4"/>
    <s v="Sugar"/>
    <x v="4"/>
    <x v="4415"/>
    <n v="64362.64"/>
    <n v="136227.35999999999"/>
    <x v="4432"/>
    <n v="50"/>
    <n v="82.91"/>
  </r>
  <r>
    <s v="M1036"/>
    <x v="3"/>
    <x v="3"/>
    <n v="10"/>
    <n v="488118"/>
    <n v="246635"/>
    <n v="50.53"/>
    <d v="2014-06-30T00:00:00"/>
    <x v="3"/>
    <x v="1"/>
    <x v="4"/>
    <s v="Jacket"/>
    <x v="0"/>
    <x v="4416"/>
    <n v="122767.03"/>
    <n v="123867.97"/>
    <x v="4433"/>
    <n v="21"/>
    <n v="92.66"/>
  </r>
  <r>
    <s v="M1037"/>
    <x v="1"/>
    <x v="1"/>
    <n v="4"/>
    <n v="341962"/>
    <n v="178564"/>
    <n v="52.22"/>
    <d v="2011-03-31T00:00:00"/>
    <x v="2"/>
    <x v="10"/>
    <x v="1"/>
    <s v="Rice"/>
    <x v="4"/>
    <x v="4417"/>
    <n v="78230.87"/>
    <n v="100333.13"/>
    <x v="4434"/>
    <n v="24"/>
    <n v="63.62"/>
  </r>
  <r>
    <s v="M1038"/>
    <x v="2"/>
    <x v="2"/>
    <n v="10"/>
    <n v="211787"/>
    <n v="245421"/>
    <n v="115.88"/>
    <d v="2011-12-16T00:00:00"/>
    <x v="2"/>
    <x v="4"/>
    <x v="5"/>
    <s v="Shirt"/>
    <x v="0"/>
    <x v="4418"/>
    <n v="73773.56"/>
    <n v="171647.44"/>
    <x v="4435"/>
    <n v="93"/>
    <n v="63.07"/>
  </r>
  <r>
    <s v="M1039"/>
    <x v="2"/>
    <x v="2"/>
    <n v="3"/>
    <n v="228131"/>
    <n v="197400"/>
    <n v="86.53"/>
    <d v="2011-12-16T00:00:00"/>
    <x v="2"/>
    <x v="4"/>
    <x v="5"/>
    <s v="Sugar"/>
    <x v="4"/>
    <x v="4419"/>
    <n v="77519.61"/>
    <n v="119880.39"/>
    <x v="4436"/>
    <n v="43"/>
    <n v="60.43"/>
  </r>
  <r>
    <s v="M1040"/>
    <x v="0"/>
    <x v="0"/>
    <n v="12"/>
    <n v="133462"/>
    <n v="153986"/>
    <n v="115.38"/>
    <d v="2014-05-19T00:00:00"/>
    <x v="3"/>
    <x v="8"/>
    <x v="4"/>
    <s v="Sofa"/>
    <x v="1"/>
    <x v="4420"/>
    <n v="37459.199999999997"/>
    <n v="116526.8"/>
    <x v="4437"/>
    <n v="17"/>
    <n v="84.84"/>
  </r>
  <r>
    <s v="M1041"/>
    <x v="1"/>
    <x v="1"/>
    <n v="11"/>
    <n v="177884"/>
    <n v="200589"/>
    <n v="112.76"/>
    <d v="2012-05-12T00:00:00"/>
    <x v="1"/>
    <x v="8"/>
    <x v="0"/>
    <s v="Chair"/>
    <x v="1"/>
    <x v="4421"/>
    <n v="92894.44"/>
    <n v="107694.56"/>
    <x v="4438"/>
    <n v="36"/>
    <n v="69.489999999999995"/>
  </r>
  <r>
    <s v="M1042"/>
    <x v="2"/>
    <x v="2"/>
    <n v="7"/>
    <n v="446445"/>
    <n v="259773"/>
    <n v="58.19"/>
    <d v="2014-12-04T00:00:00"/>
    <x v="3"/>
    <x v="4"/>
    <x v="1"/>
    <s v="Tablet"/>
    <x v="2"/>
    <x v="4422"/>
    <n v="61420.65"/>
    <n v="198352.35"/>
    <x v="4439"/>
    <n v="47"/>
    <n v="83.06"/>
  </r>
  <r>
    <s v="M1043"/>
    <x v="1"/>
    <x v="1"/>
    <n v="5"/>
    <n v="244048"/>
    <n v="260480"/>
    <n v="106.73"/>
    <d v="2012-12-12T00:00:00"/>
    <x v="1"/>
    <x v="4"/>
    <x v="2"/>
    <s v="Trousers"/>
    <x v="0"/>
    <x v="4423"/>
    <n v="112358.74"/>
    <n v="148121.26"/>
    <x v="4440"/>
    <n v="92"/>
    <n v="74.89"/>
  </r>
  <r>
    <s v="M1044"/>
    <x v="3"/>
    <x v="3"/>
    <n v="5"/>
    <n v="489201"/>
    <n v="283023"/>
    <n v="57.85"/>
    <d v="2012-10-10T00:00:00"/>
    <x v="1"/>
    <x v="2"/>
    <x v="2"/>
    <s v="Headphones"/>
    <x v="2"/>
    <x v="4424"/>
    <n v="63349.15"/>
    <n v="219673.85"/>
    <x v="4441"/>
    <n v="17"/>
    <n v="67.849999999999994"/>
  </r>
  <r>
    <s v="M1045"/>
    <x v="3"/>
    <x v="3"/>
    <n v="4"/>
    <n v="429207"/>
    <n v="391780"/>
    <n v="91.28"/>
    <d v="2012-04-18T00:00:00"/>
    <x v="1"/>
    <x v="3"/>
    <x v="2"/>
    <s v="Notebook"/>
    <x v="3"/>
    <x v="4425"/>
    <n v="167909.16"/>
    <n v="223870.84"/>
    <x v="4442"/>
    <n v="64"/>
    <n v="73.680000000000007"/>
  </r>
  <r>
    <s v="M1046"/>
    <x v="2"/>
    <x v="2"/>
    <n v="4"/>
    <n v="495085"/>
    <n v="507193"/>
    <n v="102.45"/>
    <d v="2012-04-18T00:00:00"/>
    <x v="1"/>
    <x v="3"/>
    <x v="2"/>
    <s v="Cabinet"/>
    <x v="1"/>
    <x v="4426"/>
    <n v="214473.58"/>
    <n v="292719.42"/>
    <x v="4443"/>
    <n v="39"/>
    <n v="63.45"/>
  </r>
  <r>
    <s v="M1047"/>
    <x v="1"/>
    <x v="1"/>
    <n v="15"/>
    <n v="241734"/>
    <n v="273038"/>
    <n v="112.95"/>
    <d v="2011-06-07T00:00:00"/>
    <x v="2"/>
    <x v="1"/>
    <x v="3"/>
    <s v="Chair"/>
    <x v="1"/>
    <x v="4427"/>
    <n v="101284.96"/>
    <n v="171753.04"/>
    <x v="4444"/>
    <n v="92"/>
    <n v="88.75"/>
  </r>
  <r>
    <s v="M1048"/>
    <x v="0"/>
    <x v="0"/>
    <n v="4"/>
    <n v="462298"/>
    <n v="342924"/>
    <n v="74.180000000000007"/>
    <d v="2014-09-02T00:00:00"/>
    <x v="3"/>
    <x v="5"/>
    <x v="3"/>
    <s v="Rice"/>
    <x v="4"/>
    <x v="4428"/>
    <n v="75647.490000000005"/>
    <n v="267276.51"/>
    <x v="4445"/>
    <n v="47"/>
    <n v="82.43"/>
  </r>
  <r>
    <s v="M1049"/>
    <x v="2"/>
    <x v="2"/>
    <n v="13"/>
    <n v="155147"/>
    <n v="176783"/>
    <n v="113.95"/>
    <d v="2013-05-23T00:00:00"/>
    <x v="0"/>
    <x v="8"/>
    <x v="1"/>
    <s v="Headphones"/>
    <x v="2"/>
    <x v="4429"/>
    <n v="59576.480000000003"/>
    <n v="117206.52"/>
    <x v="4446"/>
    <n v="15"/>
    <n v="82.36"/>
  </r>
  <r>
    <s v="M1050"/>
    <x v="1"/>
    <x v="1"/>
    <n v="12"/>
    <n v="458875"/>
    <n v="397853"/>
    <n v="86.7"/>
    <d v="2013-11-12T00:00:00"/>
    <x v="0"/>
    <x v="0"/>
    <x v="3"/>
    <s v="Sugar"/>
    <x v="4"/>
    <x v="4430"/>
    <n v="192539.4"/>
    <n v="205313.6"/>
    <x v="4447"/>
    <n v="77"/>
    <n v="67.959999999999994"/>
  </r>
  <r>
    <s v="M1051"/>
    <x v="0"/>
    <x v="0"/>
    <n v="7"/>
    <n v="155825"/>
    <n v="169072"/>
    <n v="108.5"/>
    <d v="2013-11-12T00:00:00"/>
    <x v="0"/>
    <x v="0"/>
    <x v="3"/>
    <s v="Sofa"/>
    <x v="1"/>
    <x v="4431"/>
    <n v="52138.81"/>
    <n v="116933.19"/>
    <x v="4448"/>
    <n v="73"/>
    <n v="68.42"/>
  </r>
  <r>
    <s v="M1052"/>
    <x v="3"/>
    <x v="3"/>
    <n v="14"/>
    <n v="216861"/>
    <n v="205716"/>
    <n v="94.86"/>
    <d v="2011-11-25T00:00:00"/>
    <x v="2"/>
    <x v="0"/>
    <x v="5"/>
    <s v="Stapler"/>
    <x v="3"/>
    <x v="4432"/>
    <n v="87515.12"/>
    <n v="118200.88"/>
    <x v="4449"/>
    <n v="71"/>
    <n v="61.2"/>
  </r>
  <r>
    <s v="M1053"/>
    <x v="1"/>
    <x v="1"/>
    <n v="11"/>
    <n v="288875"/>
    <n v="185393"/>
    <n v="64.180000000000007"/>
    <d v="2011-11-25T00:00:00"/>
    <x v="2"/>
    <x v="0"/>
    <x v="5"/>
    <s v="Table"/>
    <x v="1"/>
    <x v="4433"/>
    <n v="88441.55"/>
    <n v="96951.45"/>
    <x v="4450"/>
    <n v="99"/>
    <n v="76.930000000000007"/>
  </r>
  <r>
    <s v="M1054"/>
    <x v="3"/>
    <x v="3"/>
    <n v="3"/>
    <n v="233228"/>
    <n v="117688"/>
    <n v="50.46"/>
    <d v="2011-11-07T00:00:00"/>
    <x v="2"/>
    <x v="0"/>
    <x v="4"/>
    <s v="Notebook"/>
    <x v="3"/>
    <x v="4434"/>
    <n v="42116.95"/>
    <n v="75571.05"/>
    <x v="4451"/>
    <n v="24"/>
    <n v="78.14"/>
  </r>
  <r>
    <s v="M1055"/>
    <x v="1"/>
    <x v="1"/>
    <n v="11"/>
    <n v="400049"/>
    <n v="434741"/>
    <n v="108.67"/>
    <d v="2013-07-19T00:00:00"/>
    <x v="0"/>
    <x v="7"/>
    <x v="5"/>
    <s v="Chair"/>
    <x v="1"/>
    <x v="4435"/>
    <n v="121151.24"/>
    <n v="313589.76000000001"/>
    <x v="4452"/>
    <n v="82"/>
    <n v="60.74"/>
  </r>
  <r>
    <s v="M1056"/>
    <x v="3"/>
    <x v="3"/>
    <n v="3"/>
    <n v="414029"/>
    <n v="390567"/>
    <n v="94.33"/>
    <d v="2012-03-29T00:00:00"/>
    <x v="1"/>
    <x v="10"/>
    <x v="1"/>
    <s v="Wheat"/>
    <x v="4"/>
    <x v="4436"/>
    <n v="136441.82999999999"/>
    <n v="254125.17"/>
    <x v="4453"/>
    <n v="67"/>
    <n v="85.55"/>
  </r>
  <r>
    <s v="M1057"/>
    <x v="1"/>
    <x v="1"/>
    <n v="9"/>
    <n v="364936"/>
    <n v="195477"/>
    <n v="53.56"/>
    <d v="2012-03-29T00:00:00"/>
    <x v="1"/>
    <x v="10"/>
    <x v="1"/>
    <s v="Wheat"/>
    <x v="4"/>
    <x v="4437"/>
    <n v="54283.35"/>
    <n v="141193.65"/>
    <x v="4454"/>
    <n v="91"/>
    <n v="91.21"/>
  </r>
  <r>
    <s v="M1058"/>
    <x v="3"/>
    <x v="3"/>
    <n v="4"/>
    <n v="323357"/>
    <n v="328256"/>
    <n v="101.52"/>
    <d v="2012-03-29T00:00:00"/>
    <x v="1"/>
    <x v="10"/>
    <x v="1"/>
    <s v="Laptop"/>
    <x v="2"/>
    <x v="4438"/>
    <n v="105354.38"/>
    <n v="222901.62"/>
    <x v="4455"/>
    <n v="14"/>
    <n v="88.44"/>
  </r>
  <r>
    <s v="M1059"/>
    <x v="1"/>
    <x v="1"/>
    <n v="5"/>
    <n v="487801"/>
    <n v="499735"/>
    <n v="102.45"/>
    <d v="2012-03-29T00:00:00"/>
    <x v="1"/>
    <x v="10"/>
    <x v="1"/>
    <s v="Pen"/>
    <x v="3"/>
    <x v="4439"/>
    <n v="173329.71"/>
    <n v="326405.28999999998"/>
    <x v="4456"/>
    <n v="93"/>
    <n v="61.89"/>
  </r>
  <r>
    <s v="M1060"/>
    <x v="2"/>
    <x v="2"/>
    <n v="4"/>
    <n v="499579"/>
    <n v="314139"/>
    <n v="62.88"/>
    <d v="2013-04-08T00:00:00"/>
    <x v="0"/>
    <x v="3"/>
    <x v="4"/>
    <s v="Shirt"/>
    <x v="0"/>
    <x v="4440"/>
    <n v="113685.34"/>
    <n v="200453.66"/>
    <x v="4457"/>
    <n v="87"/>
    <n v="64.88"/>
  </r>
  <r>
    <s v="M1061"/>
    <x v="2"/>
    <x v="2"/>
    <n v="15"/>
    <n v="183985"/>
    <n v="119473"/>
    <n v="64.94"/>
    <d v="2012-06-13T00:00:00"/>
    <x v="1"/>
    <x v="1"/>
    <x v="2"/>
    <s v="Shirt"/>
    <x v="0"/>
    <x v="4441"/>
    <n v="53092.24"/>
    <n v="66380.759999999995"/>
    <x v="4458"/>
    <n v="73"/>
    <n v="64.8"/>
  </r>
  <r>
    <s v="M1062"/>
    <x v="0"/>
    <x v="0"/>
    <n v="14"/>
    <n v="471428"/>
    <n v="348011"/>
    <n v="73.819999999999993"/>
    <d v="2012-06-13T00:00:00"/>
    <x v="1"/>
    <x v="1"/>
    <x v="2"/>
    <s v="Marker"/>
    <x v="3"/>
    <x v="4442"/>
    <n v="75566.25"/>
    <n v="272444.75"/>
    <x v="4459"/>
    <n v="25"/>
    <n v="74.86"/>
  </r>
  <r>
    <s v="M1063"/>
    <x v="1"/>
    <x v="1"/>
    <n v="14"/>
    <n v="160884"/>
    <n v="114678"/>
    <n v="71.28"/>
    <d v="2012-06-13T00:00:00"/>
    <x v="1"/>
    <x v="1"/>
    <x v="2"/>
    <s v="Mobile"/>
    <x v="2"/>
    <x v="4443"/>
    <n v="47731.22"/>
    <n v="66946.78"/>
    <x v="4460"/>
    <n v="93"/>
    <n v="84.79"/>
  </r>
  <r>
    <s v="M1064"/>
    <x v="2"/>
    <x v="2"/>
    <n v="5"/>
    <n v="205670"/>
    <n v="185554"/>
    <n v="90.22"/>
    <d v="2012-02-18T00:00:00"/>
    <x v="1"/>
    <x v="11"/>
    <x v="0"/>
    <s v="Wheat"/>
    <x v="4"/>
    <x v="4444"/>
    <n v="53836.4"/>
    <n v="131717.6"/>
    <x v="4461"/>
    <n v="33"/>
    <n v="91.79"/>
  </r>
  <r>
    <s v="M1065"/>
    <x v="0"/>
    <x v="0"/>
    <n v="13"/>
    <n v="262276"/>
    <n v="170737"/>
    <n v="65.099999999999994"/>
    <d v="2012-02-18T00:00:00"/>
    <x v="1"/>
    <x v="11"/>
    <x v="0"/>
    <s v="Tablet"/>
    <x v="2"/>
    <x v="4445"/>
    <n v="75885.64"/>
    <n v="94851.36"/>
    <x v="4462"/>
    <n v="40"/>
    <n v="91.37"/>
  </r>
  <r>
    <s v="M1066"/>
    <x v="3"/>
    <x v="3"/>
    <n v="4"/>
    <n v="293785"/>
    <n v="317150"/>
    <n v="107.95"/>
    <d v="2014-11-13T00:00:00"/>
    <x v="3"/>
    <x v="0"/>
    <x v="1"/>
    <s v="Stapler"/>
    <x v="3"/>
    <x v="4446"/>
    <n v="152342.47"/>
    <n v="164807.53"/>
    <x v="4463"/>
    <n v="46"/>
    <n v="65.02"/>
  </r>
  <r>
    <s v="M1067"/>
    <x v="0"/>
    <x v="0"/>
    <n v="13"/>
    <n v="272640"/>
    <n v="284844"/>
    <n v="104.48"/>
    <d v="2014-11-13T00:00:00"/>
    <x v="3"/>
    <x v="0"/>
    <x v="1"/>
    <s v="Jacket"/>
    <x v="0"/>
    <x v="4447"/>
    <n v="123090.35"/>
    <n v="161753.65"/>
    <x v="4464"/>
    <n v="92"/>
    <n v="88.24"/>
  </r>
  <r>
    <s v="M1068"/>
    <x v="0"/>
    <x v="0"/>
    <n v="15"/>
    <n v="401296"/>
    <n v="391560"/>
    <n v="97.57"/>
    <d v="2014-11-13T00:00:00"/>
    <x v="3"/>
    <x v="0"/>
    <x v="1"/>
    <s v="Cabinet"/>
    <x v="1"/>
    <x v="4448"/>
    <n v="137707.31"/>
    <n v="253852.69"/>
    <x v="4465"/>
    <n v="100"/>
    <n v="81.239999999999995"/>
  </r>
  <r>
    <s v="M1069"/>
    <x v="1"/>
    <x v="1"/>
    <n v="7"/>
    <n v="452010"/>
    <n v="321496"/>
    <n v="71.13"/>
    <d v="2014-03-06T00:00:00"/>
    <x v="3"/>
    <x v="10"/>
    <x v="1"/>
    <s v="Wheat"/>
    <x v="4"/>
    <x v="4449"/>
    <n v="116349.51"/>
    <n v="205146.49"/>
    <x v="4466"/>
    <n v="29"/>
    <n v="67.790000000000006"/>
  </r>
  <r>
    <s v="M1070"/>
    <x v="0"/>
    <x v="0"/>
    <n v="9"/>
    <n v="457048"/>
    <n v="265980"/>
    <n v="58.2"/>
    <d v="2014-03-06T00:00:00"/>
    <x v="3"/>
    <x v="10"/>
    <x v="1"/>
    <s v="Trousers"/>
    <x v="0"/>
    <x v="4450"/>
    <n v="126202.14"/>
    <n v="139777.85999999999"/>
    <x v="4467"/>
    <n v="23"/>
    <n v="83.09"/>
  </r>
  <r>
    <s v="M1071"/>
    <x v="0"/>
    <x v="0"/>
    <n v="6"/>
    <n v="443724"/>
    <n v="330639"/>
    <n v="74.510000000000005"/>
    <d v="2014-03-06T00:00:00"/>
    <x v="3"/>
    <x v="10"/>
    <x v="1"/>
    <s v="Laptop"/>
    <x v="2"/>
    <x v="4451"/>
    <n v="162405.14000000001"/>
    <n v="168233.86"/>
    <x v="4468"/>
    <n v="57"/>
    <n v="93.09"/>
  </r>
  <r>
    <s v="M1072"/>
    <x v="0"/>
    <x v="0"/>
    <n v="5"/>
    <n v="236385"/>
    <n v="224361"/>
    <n v="94.91"/>
    <d v="2014-03-06T00:00:00"/>
    <x v="3"/>
    <x v="10"/>
    <x v="1"/>
    <s v="Marker"/>
    <x v="3"/>
    <x v="4452"/>
    <n v="47922.7"/>
    <n v="176438.3"/>
    <x v="4469"/>
    <n v="46"/>
    <n v="84.9"/>
  </r>
  <r>
    <s v="M1073"/>
    <x v="0"/>
    <x v="0"/>
    <n v="5"/>
    <n v="210692"/>
    <n v="141897"/>
    <n v="67.349999999999994"/>
    <d v="2013-03-04T00:00:00"/>
    <x v="0"/>
    <x v="10"/>
    <x v="4"/>
    <s v="Trousers"/>
    <x v="0"/>
    <x v="4453"/>
    <n v="61236.480000000003"/>
    <n v="80660.52"/>
    <x v="4470"/>
    <n v="14"/>
    <n v="79.52"/>
  </r>
  <r>
    <s v="M1074"/>
    <x v="2"/>
    <x v="2"/>
    <n v="11"/>
    <n v="494583"/>
    <n v="415982"/>
    <n v="84.11"/>
    <d v="2013-03-04T00:00:00"/>
    <x v="0"/>
    <x v="10"/>
    <x v="4"/>
    <s v="Rice"/>
    <x v="4"/>
    <x v="4454"/>
    <n v="90543.13"/>
    <n v="325438.87"/>
    <x v="4471"/>
    <n v="83"/>
    <n v="70.650000000000006"/>
  </r>
  <r>
    <s v="M1075"/>
    <x v="0"/>
    <x v="0"/>
    <n v="6"/>
    <n v="351678"/>
    <n v="178968"/>
    <n v="50.89"/>
    <d v="2013-12-25T00:00:00"/>
    <x v="0"/>
    <x v="4"/>
    <x v="2"/>
    <s v="Marker"/>
    <x v="3"/>
    <x v="4455"/>
    <n v="59317.67"/>
    <n v="119650.33"/>
    <x v="4472"/>
    <n v="76"/>
    <n v="67.180000000000007"/>
  </r>
  <r>
    <s v="M1076"/>
    <x v="2"/>
    <x v="2"/>
    <n v="4"/>
    <n v="218065"/>
    <n v="138288"/>
    <n v="63.42"/>
    <d v="2013-10-08T00:00:00"/>
    <x v="0"/>
    <x v="2"/>
    <x v="3"/>
    <s v="Wheat"/>
    <x v="4"/>
    <x v="4456"/>
    <n v="63312.72"/>
    <n v="74975.28"/>
    <x v="4473"/>
    <n v="76"/>
    <n v="60.23"/>
  </r>
  <r>
    <s v="M1077"/>
    <x v="2"/>
    <x v="2"/>
    <n v="10"/>
    <n v="135445"/>
    <n v="116530"/>
    <n v="86.03"/>
    <d v="2013-12-10T00:00:00"/>
    <x v="0"/>
    <x v="4"/>
    <x v="3"/>
    <s v="Mobile"/>
    <x v="2"/>
    <x v="4457"/>
    <n v="55660.1"/>
    <n v="60869.9"/>
    <x v="4474"/>
    <n v="79"/>
    <n v="70.56"/>
  </r>
  <r>
    <s v="M1078"/>
    <x v="2"/>
    <x v="2"/>
    <n v="11"/>
    <n v="101632"/>
    <n v="76682"/>
    <n v="75.45"/>
    <d v="2014-11-21T00:00:00"/>
    <x v="3"/>
    <x v="0"/>
    <x v="5"/>
    <s v="Oil"/>
    <x v="4"/>
    <x v="4458"/>
    <n v="15690.52"/>
    <n v="60991.48"/>
    <x v="4475"/>
    <n v="39"/>
    <n v="79.03"/>
  </r>
  <r>
    <s v="M1079"/>
    <x v="0"/>
    <x v="0"/>
    <n v="6"/>
    <n v="209505"/>
    <n v="221507"/>
    <n v="105.73"/>
    <d v="2012-12-12T00:00:00"/>
    <x v="1"/>
    <x v="4"/>
    <x v="2"/>
    <s v="Tablet"/>
    <x v="2"/>
    <x v="4459"/>
    <n v="72552.649999999994"/>
    <n v="148954.35"/>
    <x v="4476"/>
    <n v="49"/>
    <n v="89.48"/>
  </r>
  <r>
    <s v="M1080"/>
    <x v="3"/>
    <x v="3"/>
    <n v="7"/>
    <n v="116343"/>
    <n v="115793"/>
    <n v="99.53"/>
    <d v="2014-02-04T00:00:00"/>
    <x v="3"/>
    <x v="11"/>
    <x v="3"/>
    <s v="Rice"/>
    <x v="4"/>
    <x v="4460"/>
    <n v="57357.55"/>
    <n v="58435.45"/>
    <x v="4477"/>
    <n v="55"/>
    <n v="71.27"/>
  </r>
  <r>
    <s v="M1081"/>
    <x v="2"/>
    <x v="2"/>
    <n v="6"/>
    <n v="238307"/>
    <n v="263796"/>
    <n v="110.7"/>
    <d v="2014-02-04T00:00:00"/>
    <x v="3"/>
    <x v="11"/>
    <x v="3"/>
    <s v="Laptop"/>
    <x v="2"/>
    <x v="4461"/>
    <n v="70244.55"/>
    <n v="193551.45"/>
    <x v="4478"/>
    <n v="81"/>
    <n v="88.39"/>
  </r>
  <r>
    <s v="M1082"/>
    <x v="2"/>
    <x v="2"/>
    <n v="11"/>
    <n v="268826"/>
    <n v="149606"/>
    <n v="55.65"/>
    <d v="2014-09-22T00:00:00"/>
    <x v="3"/>
    <x v="5"/>
    <x v="4"/>
    <s v="Jacket"/>
    <x v="0"/>
    <x v="4462"/>
    <n v="52714.21"/>
    <n v="96891.79"/>
    <x v="4479"/>
    <n v="80"/>
    <n v="86.73"/>
  </r>
  <r>
    <s v="M1083"/>
    <x v="3"/>
    <x v="3"/>
    <n v="11"/>
    <n v="354975"/>
    <n v="370509"/>
    <n v="104.38"/>
    <d v="2014-05-01T00:00:00"/>
    <x v="3"/>
    <x v="8"/>
    <x v="1"/>
    <s v="Table"/>
    <x v="1"/>
    <x v="4463"/>
    <n v="133624.45000000001"/>
    <n v="236884.55"/>
    <x v="4480"/>
    <n v="64"/>
    <n v="86.96"/>
  </r>
  <r>
    <s v="M1084"/>
    <x v="0"/>
    <x v="0"/>
    <n v="8"/>
    <n v="223133"/>
    <n v="168284"/>
    <n v="75.42"/>
    <d v="2011-11-03T00:00:00"/>
    <x v="2"/>
    <x v="0"/>
    <x v="1"/>
    <s v="Headphones"/>
    <x v="2"/>
    <x v="4464"/>
    <n v="45177.23"/>
    <n v="123106.77"/>
    <x v="4481"/>
    <n v="63"/>
    <n v="83.84"/>
  </r>
  <r>
    <s v="M1085"/>
    <x v="1"/>
    <x v="1"/>
    <n v="3"/>
    <n v="437972"/>
    <n v="429534"/>
    <n v="98.07"/>
    <d v="2011-11-03T00:00:00"/>
    <x v="2"/>
    <x v="0"/>
    <x v="1"/>
    <s v="Trousers"/>
    <x v="0"/>
    <x v="4465"/>
    <n v="203090.89"/>
    <n v="226443.11"/>
    <x v="4482"/>
    <n v="18"/>
    <n v="85.15"/>
  </r>
  <r>
    <s v="M1086"/>
    <x v="0"/>
    <x v="0"/>
    <n v="4"/>
    <n v="409478"/>
    <n v="379006"/>
    <n v="92.56"/>
    <d v="2011-11-03T00:00:00"/>
    <x v="2"/>
    <x v="0"/>
    <x v="1"/>
    <s v="Table"/>
    <x v="1"/>
    <x v="4466"/>
    <n v="186596.58"/>
    <n v="192409.42"/>
    <x v="4483"/>
    <n v="36"/>
    <n v="85.42"/>
  </r>
  <r>
    <s v="M1087"/>
    <x v="2"/>
    <x v="2"/>
    <n v="7"/>
    <n v="459231"/>
    <n v="259537"/>
    <n v="56.52"/>
    <d v="2013-12-31T00:00:00"/>
    <x v="0"/>
    <x v="4"/>
    <x v="3"/>
    <s v="Dress"/>
    <x v="0"/>
    <x v="4467"/>
    <n v="91391.19"/>
    <n v="168145.81"/>
    <x v="4484"/>
    <n v="69"/>
    <n v="60.29"/>
  </r>
  <r>
    <s v="M1088"/>
    <x v="2"/>
    <x v="2"/>
    <n v="10"/>
    <n v="400016"/>
    <n v="310741"/>
    <n v="77.680000000000007"/>
    <d v="2013-12-31T00:00:00"/>
    <x v="0"/>
    <x v="4"/>
    <x v="3"/>
    <s v="Headphones"/>
    <x v="2"/>
    <x v="4468"/>
    <n v="146279.22"/>
    <n v="164461.78"/>
    <x v="4485"/>
    <n v="27"/>
    <n v="90.77"/>
  </r>
  <r>
    <s v="M1089"/>
    <x v="0"/>
    <x v="0"/>
    <n v="7"/>
    <n v="294546"/>
    <n v="282895"/>
    <n v="96.04"/>
    <d v="2011-09-17T00:00:00"/>
    <x v="2"/>
    <x v="5"/>
    <x v="0"/>
    <s v="Shirt"/>
    <x v="0"/>
    <x v="4469"/>
    <n v="100980.67"/>
    <n v="181914.33"/>
    <x v="4486"/>
    <n v="60"/>
    <n v="66.39"/>
  </r>
  <r>
    <s v="M1090"/>
    <x v="3"/>
    <x v="3"/>
    <n v="10"/>
    <n v="463212"/>
    <n v="388142"/>
    <n v="83.79"/>
    <d v="2014-11-25T00:00:00"/>
    <x v="3"/>
    <x v="0"/>
    <x v="3"/>
    <s v="Jacket"/>
    <x v="0"/>
    <x v="4470"/>
    <n v="143814.48000000001"/>
    <n v="244327.52"/>
    <x v="4487"/>
    <n v="71"/>
    <n v="68.53"/>
  </r>
  <r>
    <s v="M1091"/>
    <x v="3"/>
    <x v="3"/>
    <n v="15"/>
    <n v="268437"/>
    <n v="150109"/>
    <n v="55.92"/>
    <d v="2012-04-24T00:00:00"/>
    <x v="1"/>
    <x v="3"/>
    <x v="3"/>
    <s v="Oil"/>
    <x v="4"/>
    <x v="4471"/>
    <n v="37475.699999999997"/>
    <n v="112633.3"/>
    <x v="4488"/>
    <n v="87"/>
    <n v="60.84"/>
  </r>
  <r>
    <s v="M1092"/>
    <x v="2"/>
    <x v="2"/>
    <n v="9"/>
    <n v="331293"/>
    <n v="329295"/>
    <n v="99.4"/>
    <d v="2012-03-09T00:00:00"/>
    <x v="1"/>
    <x v="10"/>
    <x v="5"/>
    <s v="Mobile"/>
    <x v="2"/>
    <x v="4472"/>
    <n v="162253.99"/>
    <n v="167041.01"/>
    <x v="4489"/>
    <n v="30"/>
    <n v="91.73"/>
  </r>
  <r>
    <s v="M1093"/>
    <x v="0"/>
    <x v="0"/>
    <n v="12"/>
    <n v="281185"/>
    <n v="265552"/>
    <n v="94.44"/>
    <d v="2012-03-09T00:00:00"/>
    <x v="1"/>
    <x v="10"/>
    <x v="5"/>
    <s v="Pen"/>
    <x v="3"/>
    <x v="4473"/>
    <n v="65290.79"/>
    <n v="200261.21"/>
    <x v="4490"/>
    <n v="99"/>
    <n v="71.23"/>
  </r>
  <r>
    <s v="M1094"/>
    <x v="0"/>
    <x v="0"/>
    <n v="12"/>
    <n v="416927"/>
    <n v="425734"/>
    <n v="102.11"/>
    <d v="2014-06-03T00:00:00"/>
    <x v="3"/>
    <x v="1"/>
    <x v="3"/>
    <s v="Marker"/>
    <x v="3"/>
    <x v="4474"/>
    <n v="177401.74"/>
    <n v="248332.26"/>
    <x v="4491"/>
    <n v="100"/>
    <n v="75.63"/>
  </r>
  <r>
    <s v="M1095"/>
    <x v="0"/>
    <x v="0"/>
    <n v="14"/>
    <n v="334494"/>
    <n v="236332"/>
    <n v="70.650000000000006"/>
    <d v="2013-09-20T00:00:00"/>
    <x v="0"/>
    <x v="5"/>
    <x v="5"/>
    <s v="Table"/>
    <x v="1"/>
    <x v="4475"/>
    <n v="115782.62"/>
    <n v="120549.38"/>
    <x v="4492"/>
    <n v="17"/>
    <n v="92.43"/>
  </r>
  <r>
    <s v="M1096"/>
    <x v="3"/>
    <x v="3"/>
    <n v="4"/>
    <n v="293936"/>
    <n v="327980"/>
    <n v="111.58"/>
    <d v="2013-09-20T00:00:00"/>
    <x v="0"/>
    <x v="5"/>
    <x v="5"/>
    <s v="Cabinet"/>
    <x v="1"/>
    <x v="4476"/>
    <n v="116333.32"/>
    <n v="211646.68"/>
    <x v="4493"/>
    <n v="11"/>
    <n v="79.739999999999995"/>
  </r>
  <r>
    <s v="M1097"/>
    <x v="2"/>
    <x v="2"/>
    <n v="3"/>
    <n v="161364"/>
    <n v="176278"/>
    <n v="109.24"/>
    <d v="2011-10-31T00:00:00"/>
    <x v="2"/>
    <x v="2"/>
    <x v="4"/>
    <s v="Sugar"/>
    <x v="4"/>
    <x v="4477"/>
    <n v="45890.86"/>
    <n v="130387.14"/>
    <x v="4494"/>
    <n v="86"/>
    <n v="83.78"/>
  </r>
  <r>
    <s v="M1098"/>
    <x v="0"/>
    <x v="0"/>
    <n v="3"/>
    <n v="137515"/>
    <n v="98127"/>
    <n v="71.36"/>
    <d v="2014-11-24T00:00:00"/>
    <x v="3"/>
    <x v="0"/>
    <x v="4"/>
    <s v="Chair"/>
    <x v="1"/>
    <x v="4478"/>
    <n v="40137.24"/>
    <n v="57989.760000000002"/>
    <x v="4495"/>
    <n v="90"/>
    <n v="78.86"/>
  </r>
  <r>
    <s v="M1099"/>
    <x v="1"/>
    <x v="1"/>
    <n v="13"/>
    <n v="351005"/>
    <n v="180510"/>
    <n v="51.43"/>
    <d v="2014-11-24T00:00:00"/>
    <x v="3"/>
    <x v="0"/>
    <x v="4"/>
    <s v="Pen"/>
    <x v="3"/>
    <x v="4479"/>
    <n v="44609.22"/>
    <n v="135900.78"/>
    <x v="4496"/>
    <n v="44"/>
    <n v="93.37"/>
  </r>
  <r>
    <s v="M1100"/>
    <x v="3"/>
    <x v="3"/>
    <n v="7"/>
    <n v="372182"/>
    <n v="253562"/>
    <n v="68.13"/>
    <d v="2014-11-24T00:00:00"/>
    <x v="3"/>
    <x v="0"/>
    <x v="4"/>
    <s v="Laptop"/>
    <x v="2"/>
    <x v="4480"/>
    <n v="125750.16"/>
    <n v="127811.84"/>
    <x v="4497"/>
    <n v="14"/>
    <n v="60.79"/>
  </r>
  <r>
    <s v="M1101"/>
    <x v="1"/>
    <x v="1"/>
    <n v="7"/>
    <n v="288106"/>
    <n v="210092"/>
    <n v="72.92"/>
    <d v="2014-11-17T00:00:00"/>
    <x v="3"/>
    <x v="0"/>
    <x v="4"/>
    <s v="Stapler"/>
    <x v="3"/>
    <x v="4481"/>
    <n v="80777.600000000006"/>
    <n v="129314.4"/>
    <x v="4498"/>
    <n v="47"/>
    <n v="85.61"/>
  </r>
  <r>
    <s v="M1102"/>
    <x v="1"/>
    <x v="1"/>
    <n v="8"/>
    <n v="189336"/>
    <n v="189375"/>
    <n v="100.02"/>
    <d v="2013-02-19T00:00:00"/>
    <x v="0"/>
    <x v="11"/>
    <x v="3"/>
    <s v="Rice"/>
    <x v="4"/>
    <x v="4482"/>
    <n v="78663.31"/>
    <n v="110711.69"/>
    <x v="4499"/>
    <n v="84"/>
    <n v="81.180000000000007"/>
  </r>
  <r>
    <s v="M1103"/>
    <x v="3"/>
    <x v="3"/>
    <n v="9"/>
    <n v="322821"/>
    <n v="196681"/>
    <n v="60.93"/>
    <d v="2013-02-19T00:00:00"/>
    <x v="0"/>
    <x v="11"/>
    <x v="3"/>
    <s v="Cabinet"/>
    <x v="1"/>
    <x v="4483"/>
    <n v="73437.63"/>
    <n v="123243.37"/>
    <x v="4500"/>
    <n v="34"/>
    <n v="78.56"/>
  </r>
  <r>
    <s v="M1104"/>
    <x v="1"/>
    <x v="1"/>
    <n v="12"/>
    <n v="273749"/>
    <n v="157614"/>
    <n v="57.58"/>
    <d v="2014-11-08T00:00:00"/>
    <x v="3"/>
    <x v="0"/>
    <x v="0"/>
    <s v="Laptop"/>
    <x v="2"/>
    <x v="4484"/>
    <n v="70738.5"/>
    <n v="86875.5"/>
    <x v="4501"/>
    <n v="59"/>
    <n v="72.349999999999994"/>
  </r>
  <r>
    <s v="M1105"/>
    <x v="3"/>
    <x v="3"/>
    <n v="3"/>
    <n v="391961"/>
    <n v="257584"/>
    <n v="65.72"/>
    <d v="2011-07-08T00:00:00"/>
    <x v="2"/>
    <x v="7"/>
    <x v="5"/>
    <s v="Sofa"/>
    <x v="1"/>
    <x v="4485"/>
    <n v="82298.42"/>
    <n v="175285.58"/>
    <x v="4502"/>
    <n v="23"/>
    <n v="71.84"/>
  </r>
  <r>
    <s v="M1106"/>
    <x v="0"/>
    <x v="0"/>
    <n v="10"/>
    <n v="137034"/>
    <n v="133693"/>
    <n v="97.56"/>
    <d v="2011-11-07T00:00:00"/>
    <x v="2"/>
    <x v="0"/>
    <x v="4"/>
    <s v="Chair"/>
    <x v="1"/>
    <x v="4486"/>
    <n v="41500.17"/>
    <n v="92192.83"/>
    <x v="4503"/>
    <n v="71"/>
    <n v="93.23"/>
  </r>
  <r>
    <s v="M1107"/>
    <x v="1"/>
    <x v="1"/>
    <n v="15"/>
    <n v="478394"/>
    <n v="442242"/>
    <n v="92.44"/>
    <d v="2011-11-07T00:00:00"/>
    <x v="2"/>
    <x v="0"/>
    <x v="4"/>
    <s v="Shirt"/>
    <x v="0"/>
    <x v="4487"/>
    <n v="138088.72"/>
    <n v="304153.28000000003"/>
    <x v="4504"/>
    <n v="39"/>
    <n v="87.19"/>
  </r>
  <r>
    <s v="M1108"/>
    <x v="2"/>
    <x v="2"/>
    <n v="14"/>
    <n v="229763"/>
    <n v="146768"/>
    <n v="63.88"/>
    <d v="2014-01-29T00:00:00"/>
    <x v="3"/>
    <x v="6"/>
    <x v="2"/>
    <s v="Stapler"/>
    <x v="3"/>
    <x v="4488"/>
    <n v="55683.75"/>
    <n v="91084.25"/>
    <x v="4505"/>
    <n v="56"/>
    <n v="70.760000000000005"/>
  </r>
  <r>
    <s v="M1109"/>
    <x v="1"/>
    <x v="1"/>
    <n v="4"/>
    <n v="316685"/>
    <n v="292008"/>
    <n v="92.21"/>
    <d v="2012-12-11T00:00:00"/>
    <x v="1"/>
    <x v="4"/>
    <x v="3"/>
    <s v="Sofa"/>
    <x v="1"/>
    <x v="4489"/>
    <n v="121644.95"/>
    <n v="170363.05"/>
    <x v="4506"/>
    <n v="46"/>
    <n v="72.790000000000006"/>
  </r>
  <r>
    <s v="M1110"/>
    <x v="2"/>
    <x v="2"/>
    <n v="7"/>
    <n v="458185"/>
    <n v="390735"/>
    <n v="85.28"/>
    <d v="2012-12-11T00:00:00"/>
    <x v="1"/>
    <x v="4"/>
    <x v="3"/>
    <s v="Mobile"/>
    <x v="2"/>
    <x v="4490"/>
    <n v="173655.88"/>
    <n v="217079.12"/>
    <x v="4507"/>
    <n v="18"/>
    <n v="90.34"/>
  </r>
  <r>
    <s v="M1111"/>
    <x v="2"/>
    <x v="2"/>
    <n v="10"/>
    <n v="431724"/>
    <n v="282444"/>
    <n v="65.42"/>
    <d v="2012-12-11T00:00:00"/>
    <x v="1"/>
    <x v="4"/>
    <x v="3"/>
    <s v="Sofa"/>
    <x v="1"/>
    <x v="4491"/>
    <n v="76195.73"/>
    <n v="206248.27"/>
    <x v="4508"/>
    <n v="86"/>
    <n v="88.6"/>
  </r>
  <r>
    <s v="M1112"/>
    <x v="2"/>
    <x v="2"/>
    <n v="15"/>
    <n v="403183"/>
    <n v="441483"/>
    <n v="109.5"/>
    <d v="2012-12-11T00:00:00"/>
    <x v="1"/>
    <x v="4"/>
    <x v="3"/>
    <s v="Chair"/>
    <x v="1"/>
    <x v="4492"/>
    <n v="125701"/>
    <n v="315782"/>
    <x v="4509"/>
    <n v="48"/>
    <n v="94"/>
  </r>
  <r>
    <s v="M1113"/>
    <x v="3"/>
    <x v="3"/>
    <n v="3"/>
    <n v="102603"/>
    <n v="91872"/>
    <n v="89.54"/>
    <d v="2012-12-11T00:00:00"/>
    <x v="1"/>
    <x v="4"/>
    <x v="3"/>
    <s v="Oil"/>
    <x v="4"/>
    <x v="4493"/>
    <n v="22488.36"/>
    <n v="69383.64"/>
    <x v="4510"/>
    <n v="42"/>
    <n v="91.4"/>
  </r>
  <r>
    <s v="M1114"/>
    <x v="2"/>
    <x v="2"/>
    <n v="15"/>
    <n v="404107"/>
    <n v="283143"/>
    <n v="70.069999999999993"/>
    <d v="2012-12-11T00:00:00"/>
    <x v="1"/>
    <x v="4"/>
    <x v="3"/>
    <s v="Cabinet"/>
    <x v="1"/>
    <x v="4494"/>
    <n v="93990.74"/>
    <n v="189152.26"/>
    <x v="4511"/>
    <n v="71"/>
    <n v="86.32"/>
  </r>
  <r>
    <s v="M1115"/>
    <x v="1"/>
    <x v="1"/>
    <n v="9"/>
    <n v="449217"/>
    <n v="474872"/>
    <n v="105.71"/>
    <d v="2012-12-11T00:00:00"/>
    <x v="1"/>
    <x v="4"/>
    <x v="3"/>
    <s v="Oil"/>
    <x v="4"/>
    <x v="4495"/>
    <n v="115816.45"/>
    <n v="359055.55"/>
    <x v="4512"/>
    <n v="36"/>
    <n v="75.849999999999994"/>
  </r>
  <r>
    <s v="M1116"/>
    <x v="0"/>
    <x v="0"/>
    <n v="8"/>
    <n v="230144"/>
    <n v="186948"/>
    <n v="81.23"/>
    <d v="2012-12-11T00:00:00"/>
    <x v="1"/>
    <x v="4"/>
    <x v="3"/>
    <s v="Jacket"/>
    <x v="0"/>
    <x v="4496"/>
    <n v="87219.76"/>
    <n v="99728.24"/>
    <x v="4513"/>
    <n v="78"/>
    <n v="75.91"/>
  </r>
  <r>
    <s v="M1117"/>
    <x v="1"/>
    <x v="1"/>
    <n v="5"/>
    <n v="382186"/>
    <n v="425117"/>
    <n v="111.23"/>
    <d v="2012-12-11T00:00:00"/>
    <x v="1"/>
    <x v="4"/>
    <x v="3"/>
    <s v="Cabinet"/>
    <x v="1"/>
    <x v="4497"/>
    <n v="157053.04999999999"/>
    <n v="268063.95"/>
    <x v="4514"/>
    <n v="64"/>
    <n v="84.3"/>
  </r>
  <r>
    <s v="M1118"/>
    <x v="1"/>
    <x v="1"/>
    <n v="15"/>
    <n v="130079"/>
    <n v="155750"/>
    <n v="119.73"/>
    <d v="2012-06-29T00:00:00"/>
    <x v="1"/>
    <x v="1"/>
    <x v="5"/>
    <s v="Pen"/>
    <x v="3"/>
    <x v="4498"/>
    <n v="50385.4"/>
    <n v="105364.6"/>
    <x v="4515"/>
    <n v="56"/>
    <n v="65.73"/>
  </r>
  <r>
    <s v="M1119"/>
    <x v="3"/>
    <x v="3"/>
    <n v="5"/>
    <n v="279574"/>
    <n v="291008"/>
    <n v="104.09"/>
    <d v="2012-03-16T00:00:00"/>
    <x v="1"/>
    <x v="10"/>
    <x v="5"/>
    <s v="Notebook"/>
    <x v="3"/>
    <x v="4499"/>
    <n v="135619.28"/>
    <n v="155388.72"/>
    <x v="4516"/>
    <n v="84"/>
    <n v="77.37"/>
  </r>
  <r>
    <s v="M1120"/>
    <x v="0"/>
    <x v="0"/>
    <n v="11"/>
    <n v="286141"/>
    <n v="253291"/>
    <n v="88.52"/>
    <d v="2012-08-13T00:00:00"/>
    <x v="1"/>
    <x v="9"/>
    <x v="4"/>
    <s v="Oil"/>
    <x v="4"/>
    <x v="4500"/>
    <n v="82940.5"/>
    <n v="170350.5"/>
    <x v="4517"/>
    <n v="57"/>
    <n v="89.6"/>
  </r>
  <r>
    <s v="M1121"/>
    <x v="1"/>
    <x v="1"/>
    <n v="14"/>
    <n v="211441"/>
    <n v="214685"/>
    <n v="101.53"/>
    <d v="2013-05-15T00:00:00"/>
    <x v="0"/>
    <x v="8"/>
    <x v="2"/>
    <s v="Rice"/>
    <x v="4"/>
    <x v="4501"/>
    <n v="64733.5"/>
    <n v="149951.5"/>
    <x v="4518"/>
    <n v="67"/>
    <n v="76.709999999999994"/>
  </r>
  <r>
    <s v="M1122"/>
    <x v="1"/>
    <x v="1"/>
    <n v="4"/>
    <n v="242444"/>
    <n v="130147"/>
    <n v="53.68"/>
    <d v="2013-05-15T00:00:00"/>
    <x v="0"/>
    <x v="8"/>
    <x v="2"/>
    <s v="Cabinet"/>
    <x v="1"/>
    <x v="4502"/>
    <n v="32047.25"/>
    <n v="98099.75"/>
    <x v="4519"/>
    <n v="17"/>
    <n v="64.72"/>
  </r>
  <r>
    <s v="M1123"/>
    <x v="3"/>
    <x v="3"/>
    <n v="14"/>
    <n v="109579"/>
    <n v="66002"/>
    <n v="60.23"/>
    <d v="2013-05-15T00:00:00"/>
    <x v="0"/>
    <x v="8"/>
    <x v="2"/>
    <s v="Sofa"/>
    <x v="1"/>
    <x v="4503"/>
    <n v="13938.74"/>
    <n v="52063.26"/>
    <x v="4520"/>
    <n v="46"/>
    <n v="61.25"/>
  </r>
  <r>
    <s v="M1124"/>
    <x v="3"/>
    <x v="3"/>
    <n v="10"/>
    <n v="269748"/>
    <n v="169525"/>
    <n v="62.85"/>
    <d v="2013-05-15T00:00:00"/>
    <x v="0"/>
    <x v="8"/>
    <x v="2"/>
    <s v="Cabinet"/>
    <x v="1"/>
    <x v="4504"/>
    <n v="34242.61"/>
    <n v="135282.39000000001"/>
    <x v="4521"/>
    <n v="43"/>
    <n v="93.24"/>
  </r>
  <r>
    <s v="M1125"/>
    <x v="3"/>
    <x v="3"/>
    <n v="14"/>
    <n v="388135"/>
    <n v="335145"/>
    <n v="86.35"/>
    <d v="2013-05-15T00:00:00"/>
    <x v="0"/>
    <x v="8"/>
    <x v="2"/>
    <s v="Sofa"/>
    <x v="1"/>
    <x v="4505"/>
    <n v="93918.06"/>
    <n v="241226.94"/>
    <x v="4522"/>
    <n v="93"/>
    <n v="76.569999999999993"/>
  </r>
  <r>
    <s v="M1126"/>
    <x v="1"/>
    <x v="1"/>
    <n v="6"/>
    <n v="226891"/>
    <n v="202118"/>
    <n v="89.08"/>
    <d v="2013-05-15T00:00:00"/>
    <x v="0"/>
    <x v="8"/>
    <x v="2"/>
    <s v="Table"/>
    <x v="1"/>
    <x v="4506"/>
    <n v="100863.51"/>
    <n v="101254.49"/>
    <x v="4523"/>
    <n v="52"/>
    <n v="60.92"/>
  </r>
  <r>
    <s v="M1127"/>
    <x v="3"/>
    <x v="3"/>
    <n v="6"/>
    <n v="105171"/>
    <n v="111477"/>
    <n v="106"/>
    <d v="2013-05-15T00:00:00"/>
    <x v="0"/>
    <x v="8"/>
    <x v="2"/>
    <s v="Dress"/>
    <x v="0"/>
    <x v="4507"/>
    <n v="24685.38"/>
    <n v="86791.62"/>
    <x v="4524"/>
    <n v="77"/>
    <n v="81.88"/>
  </r>
  <r>
    <s v="M1128"/>
    <x v="2"/>
    <x v="2"/>
    <n v="10"/>
    <n v="303986"/>
    <n v="301882"/>
    <n v="99.31"/>
    <d v="2014-07-14T00:00:00"/>
    <x v="3"/>
    <x v="7"/>
    <x v="4"/>
    <s v="Cabinet"/>
    <x v="1"/>
    <x v="4508"/>
    <n v="145489.79999999999"/>
    <n v="156392.20000000001"/>
    <x v="4525"/>
    <n v="84"/>
    <n v="94.68"/>
  </r>
  <r>
    <s v="M1129"/>
    <x v="2"/>
    <x v="2"/>
    <n v="14"/>
    <n v="438225"/>
    <n v="442657"/>
    <n v="101.01"/>
    <d v="2014-07-14T00:00:00"/>
    <x v="3"/>
    <x v="7"/>
    <x v="4"/>
    <s v="Rice"/>
    <x v="4"/>
    <x v="4509"/>
    <n v="190153.68"/>
    <n v="252503.32"/>
    <x v="4526"/>
    <n v="88"/>
    <n v="78.91"/>
  </r>
  <r>
    <s v="M1130"/>
    <x v="2"/>
    <x v="2"/>
    <n v="15"/>
    <n v="343628"/>
    <n v="285893"/>
    <n v="83.2"/>
    <d v="2012-11-22T00:00:00"/>
    <x v="1"/>
    <x v="0"/>
    <x v="1"/>
    <s v="Sofa"/>
    <x v="1"/>
    <x v="4510"/>
    <n v="96549.72"/>
    <n v="189343.28"/>
    <x v="4527"/>
    <n v="86"/>
    <n v="93.68"/>
  </r>
  <r>
    <s v="M1131"/>
    <x v="3"/>
    <x v="3"/>
    <n v="6"/>
    <n v="462788"/>
    <n v="420325"/>
    <n v="90.82"/>
    <d v="2012-11-22T00:00:00"/>
    <x v="1"/>
    <x v="0"/>
    <x v="1"/>
    <s v="Laptop"/>
    <x v="2"/>
    <x v="4511"/>
    <n v="89045.15"/>
    <n v="331279.84999999998"/>
    <x v="4528"/>
    <n v="60"/>
    <n v="88.07"/>
  </r>
  <r>
    <s v="M1132"/>
    <x v="1"/>
    <x v="1"/>
    <n v="8"/>
    <n v="217406"/>
    <n v="234059"/>
    <n v="107.66"/>
    <d v="2012-11-22T00:00:00"/>
    <x v="1"/>
    <x v="0"/>
    <x v="1"/>
    <s v="Sugar"/>
    <x v="4"/>
    <x v="4512"/>
    <n v="69227.87"/>
    <n v="164831.13"/>
    <x v="4529"/>
    <n v="45"/>
    <n v="77.180000000000007"/>
  </r>
  <r>
    <s v="M1133"/>
    <x v="1"/>
    <x v="1"/>
    <n v="7"/>
    <n v="395830"/>
    <n v="231799"/>
    <n v="58.56"/>
    <d v="2011-11-23T00:00:00"/>
    <x v="2"/>
    <x v="0"/>
    <x v="2"/>
    <s v="Pen"/>
    <x v="3"/>
    <x v="4513"/>
    <n v="88807.45"/>
    <n v="142991.54999999999"/>
    <x v="4530"/>
    <n v="64"/>
    <n v="80.37"/>
  </r>
  <r>
    <s v="M1134"/>
    <x v="0"/>
    <x v="0"/>
    <n v="13"/>
    <n v="346801"/>
    <n v="383853"/>
    <n v="110.68"/>
    <d v="2012-12-27T00:00:00"/>
    <x v="1"/>
    <x v="4"/>
    <x v="1"/>
    <s v="Jacket"/>
    <x v="0"/>
    <x v="4514"/>
    <n v="121982.57"/>
    <n v="261870.43"/>
    <x v="4531"/>
    <n v="22"/>
    <n v="73.59"/>
  </r>
  <r>
    <s v="M1135"/>
    <x v="0"/>
    <x v="0"/>
    <n v="8"/>
    <n v="323919"/>
    <n v="322666"/>
    <n v="99.61"/>
    <d v="2012-12-27T00:00:00"/>
    <x v="1"/>
    <x v="4"/>
    <x v="1"/>
    <s v="Rice"/>
    <x v="4"/>
    <x v="4515"/>
    <n v="114834.42"/>
    <n v="207831.58"/>
    <x v="4532"/>
    <n v="36"/>
    <n v="61.87"/>
  </r>
  <r>
    <s v="M1136"/>
    <x v="0"/>
    <x v="0"/>
    <n v="3"/>
    <n v="374667"/>
    <n v="220526"/>
    <n v="58.86"/>
    <d v="2013-11-15T00:00:00"/>
    <x v="0"/>
    <x v="0"/>
    <x v="5"/>
    <s v="Trousers"/>
    <x v="0"/>
    <x v="4516"/>
    <n v="60365.84"/>
    <n v="160160.16"/>
    <x v="4533"/>
    <n v="84"/>
    <n v="60.64"/>
  </r>
  <r>
    <s v="M1137"/>
    <x v="2"/>
    <x v="2"/>
    <n v="15"/>
    <n v="351828"/>
    <n v="254465"/>
    <n v="72.33"/>
    <d v="2013-11-15T00:00:00"/>
    <x v="0"/>
    <x v="0"/>
    <x v="5"/>
    <s v="Trousers"/>
    <x v="0"/>
    <x v="4517"/>
    <n v="63778.95"/>
    <n v="190686.05"/>
    <x v="4534"/>
    <n v="32"/>
    <n v="86.53"/>
  </r>
  <r>
    <s v="M1138"/>
    <x v="3"/>
    <x v="3"/>
    <n v="12"/>
    <n v="247538"/>
    <n v="149372"/>
    <n v="60.34"/>
    <d v="2013-11-15T00:00:00"/>
    <x v="0"/>
    <x v="0"/>
    <x v="5"/>
    <s v="Pen"/>
    <x v="3"/>
    <x v="4518"/>
    <n v="70640.100000000006"/>
    <n v="78731.899999999994"/>
    <x v="4535"/>
    <n v="83"/>
    <n v="82.35"/>
  </r>
  <r>
    <s v="M1139"/>
    <x v="0"/>
    <x v="0"/>
    <n v="4"/>
    <n v="438093"/>
    <n v="310557"/>
    <n v="70.89"/>
    <d v="2013-05-09T00:00:00"/>
    <x v="0"/>
    <x v="8"/>
    <x v="1"/>
    <s v="Marker"/>
    <x v="3"/>
    <x v="4519"/>
    <n v="116098.94"/>
    <n v="194458.06"/>
    <x v="4536"/>
    <n v="41"/>
    <n v="62.39"/>
  </r>
  <r>
    <s v="M1140"/>
    <x v="0"/>
    <x v="0"/>
    <n v="11"/>
    <n v="181626"/>
    <n v="163334"/>
    <n v="89.93"/>
    <d v="2011-12-26T00:00:00"/>
    <x v="2"/>
    <x v="4"/>
    <x v="4"/>
    <s v="Rice"/>
    <x v="4"/>
    <x v="4520"/>
    <n v="68771.73"/>
    <n v="94562.27"/>
    <x v="4537"/>
    <n v="85"/>
    <n v="72.209999999999994"/>
  </r>
  <r>
    <s v="M1141"/>
    <x v="0"/>
    <x v="0"/>
    <n v="13"/>
    <n v="176066"/>
    <n v="91636"/>
    <n v="52.05"/>
    <d v="2011-12-26T00:00:00"/>
    <x v="2"/>
    <x v="4"/>
    <x v="4"/>
    <s v="Trousers"/>
    <x v="0"/>
    <x v="4521"/>
    <n v="30343.91"/>
    <n v="61292.09"/>
    <x v="4538"/>
    <n v="17"/>
    <n v="94.75"/>
  </r>
  <r>
    <s v="M1142"/>
    <x v="1"/>
    <x v="1"/>
    <n v="9"/>
    <n v="456503"/>
    <n v="455117"/>
    <n v="99.7"/>
    <d v="2011-12-26T00:00:00"/>
    <x v="2"/>
    <x v="4"/>
    <x v="4"/>
    <s v="Marker"/>
    <x v="3"/>
    <x v="4522"/>
    <n v="206507.11"/>
    <n v="248609.89"/>
    <x v="4539"/>
    <n v="47"/>
    <n v="88.95"/>
  </r>
  <r>
    <s v="M1143"/>
    <x v="2"/>
    <x v="2"/>
    <n v="14"/>
    <n v="352534"/>
    <n v="269917"/>
    <n v="76.56"/>
    <d v="2011-12-26T00:00:00"/>
    <x v="2"/>
    <x v="4"/>
    <x v="4"/>
    <s v="Table"/>
    <x v="1"/>
    <x v="4523"/>
    <n v="92049.7"/>
    <n v="177867.3"/>
    <x v="4540"/>
    <n v="41"/>
    <n v="76.59"/>
  </r>
  <r>
    <s v="M1144"/>
    <x v="1"/>
    <x v="1"/>
    <n v="6"/>
    <n v="260689"/>
    <n v="294920"/>
    <n v="113.13"/>
    <d v="2014-06-09T00:00:00"/>
    <x v="3"/>
    <x v="1"/>
    <x v="4"/>
    <s v="Marker"/>
    <x v="3"/>
    <x v="4524"/>
    <n v="142707.88"/>
    <n v="152212.12"/>
    <x v="4541"/>
    <n v="32"/>
    <n v="90.6"/>
  </r>
  <r>
    <s v="M1145"/>
    <x v="1"/>
    <x v="1"/>
    <n v="15"/>
    <n v="171639"/>
    <n v="175443"/>
    <n v="102.22"/>
    <d v="2012-04-07T00:00:00"/>
    <x v="1"/>
    <x v="3"/>
    <x v="0"/>
    <s v="Headphones"/>
    <x v="2"/>
    <x v="4525"/>
    <n v="57433.64"/>
    <n v="118009.36"/>
    <x v="4542"/>
    <n v="61"/>
    <n v="65.540000000000006"/>
  </r>
  <r>
    <s v="M1146"/>
    <x v="0"/>
    <x v="0"/>
    <n v="8"/>
    <n v="284811"/>
    <n v="194274"/>
    <n v="68.209999999999994"/>
    <d v="2012-04-07T00:00:00"/>
    <x v="1"/>
    <x v="3"/>
    <x v="0"/>
    <s v="Dress"/>
    <x v="0"/>
    <x v="4526"/>
    <n v="71288.009999999995"/>
    <n v="122985.99"/>
    <x v="4543"/>
    <n v="45"/>
    <n v="90.17"/>
  </r>
  <r>
    <s v="M1147"/>
    <x v="3"/>
    <x v="3"/>
    <n v="13"/>
    <n v="468549"/>
    <n v="502199"/>
    <n v="107.18"/>
    <d v="2013-07-11T00:00:00"/>
    <x v="0"/>
    <x v="7"/>
    <x v="1"/>
    <s v="Dress"/>
    <x v="0"/>
    <x v="4527"/>
    <n v="229467.33"/>
    <n v="272731.67"/>
    <x v="4544"/>
    <n v="69"/>
    <n v="86.68"/>
  </r>
  <r>
    <s v="M1148"/>
    <x v="1"/>
    <x v="1"/>
    <n v="12"/>
    <n v="226139"/>
    <n v="246814"/>
    <n v="109.14"/>
    <d v="2013-11-22T00:00:00"/>
    <x v="0"/>
    <x v="0"/>
    <x v="5"/>
    <s v="Marker"/>
    <x v="3"/>
    <x v="4528"/>
    <n v="59683.48"/>
    <n v="187130.52"/>
    <x v="4545"/>
    <n v="31"/>
    <n v="89.93"/>
  </r>
  <r>
    <s v="M1149"/>
    <x v="1"/>
    <x v="1"/>
    <n v="10"/>
    <n v="186896"/>
    <n v="159826"/>
    <n v="85.52"/>
    <d v="2013-11-22T00:00:00"/>
    <x v="0"/>
    <x v="0"/>
    <x v="5"/>
    <s v="Sugar"/>
    <x v="4"/>
    <x v="4529"/>
    <n v="67585.100000000006"/>
    <n v="92240.9"/>
    <x v="4546"/>
    <n v="59"/>
    <n v="92.18"/>
  </r>
  <r>
    <s v="M1150"/>
    <x v="0"/>
    <x v="0"/>
    <n v="3"/>
    <n v="254436"/>
    <n v="131939"/>
    <n v="51.86"/>
    <d v="2013-11-22T00:00:00"/>
    <x v="0"/>
    <x v="0"/>
    <x v="5"/>
    <s v="Sugar"/>
    <x v="4"/>
    <x v="4530"/>
    <n v="38065.99"/>
    <n v="93873.01"/>
    <x v="4547"/>
    <n v="31"/>
    <n v="80.89"/>
  </r>
  <r>
    <s v="M1151"/>
    <x v="1"/>
    <x v="1"/>
    <n v="8"/>
    <n v="195756"/>
    <n v="171723"/>
    <n v="87.72"/>
    <d v="2014-11-13T00:00:00"/>
    <x v="3"/>
    <x v="0"/>
    <x v="1"/>
    <s v="Tablet"/>
    <x v="2"/>
    <x v="4531"/>
    <n v="60820.32"/>
    <n v="110902.68"/>
    <x v="4548"/>
    <n v="75"/>
    <n v="61.76"/>
  </r>
  <r>
    <s v="M1152"/>
    <x v="0"/>
    <x v="0"/>
    <n v="7"/>
    <n v="110584"/>
    <n v="89878"/>
    <n v="81.28"/>
    <d v="2011-11-01T00:00:00"/>
    <x v="2"/>
    <x v="0"/>
    <x v="3"/>
    <s v="Laptop"/>
    <x v="2"/>
    <x v="4532"/>
    <n v="32530.65"/>
    <n v="57347.35"/>
    <x v="4549"/>
    <n v="18"/>
    <n v="64.709999999999994"/>
  </r>
  <r>
    <s v="M1153"/>
    <x v="3"/>
    <x v="3"/>
    <n v="6"/>
    <n v="460959"/>
    <n v="360761"/>
    <n v="78.260000000000005"/>
    <d v="2011-11-01T00:00:00"/>
    <x v="2"/>
    <x v="0"/>
    <x v="3"/>
    <s v="Rice"/>
    <x v="4"/>
    <x v="4533"/>
    <n v="73409.97"/>
    <n v="287351.03000000003"/>
    <x v="4550"/>
    <n v="56"/>
    <n v="75.319999999999993"/>
  </r>
  <r>
    <s v="M1154"/>
    <x v="0"/>
    <x v="0"/>
    <n v="7"/>
    <n v="425228"/>
    <n v="420052"/>
    <n v="98.78"/>
    <d v="2013-05-16T00:00:00"/>
    <x v="0"/>
    <x v="8"/>
    <x v="1"/>
    <s v="Jacket"/>
    <x v="0"/>
    <x v="4534"/>
    <n v="169971.92"/>
    <n v="250080.08"/>
    <x v="4551"/>
    <n v="36"/>
    <n v="72.95"/>
  </r>
  <r>
    <s v="M1155"/>
    <x v="0"/>
    <x v="0"/>
    <n v="13"/>
    <n v="141659"/>
    <n v="74807"/>
    <n v="52.81"/>
    <d v="2011-11-07T00:00:00"/>
    <x v="2"/>
    <x v="0"/>
    <x v="4"/>
    <s v="Tablet"/>
    <x v="2"/>
    <x v="4535"/>
    <n v="25932.06"/>
    <n v="48874.94"/>
    <x v="4552"/>
    <n v="66"/>
    <n v="89.52"/>
  </r>
  <r>
    <s v="M1156"/>
    <x v="0"/>
    <x v="0"/>
    <n v="6"/>
    <n v="350163"/>
    <n v="190163"/>
    <n v="54.31"/>
    <d v="2011-11-07T00:00:00"/>
    <x v="2"/>
    <x v="0"/>
    <x v="4"/>
    <s v="Laptop"/>
    <x v="2"/>
    <x v="4536"/>
    <n v="38768.47"/>
    <n v="151394.53"/>
    <x v="4553"/>
    <n v="45"/>
    <n v="79.849999999999994"/>
  </r>
  <r>
    <s v="M1157"/>
    <x v="0"/>
    <x v="0"/>
    <n v="10"/>
    <n v="288460"/>
    <n v="252981"/>
    <n v="87.7"/>
    <d v="2011-11-07T00:00:00"/>
    <x v="2"/>
    <x v="0"/>
    <x v="4"/>
    <s v="Headphones"/>
    <x v="2"/>
    <x v="4537"/>
    <n v="50677.72"/>
    <n v="202303.28"/>
    <x v="4554"/>
    <n v="23"/>
    <n v="84.7"/>
  </r>
  <r>
    <s v="M1158"/>
    <x v="1"/>
    <x v="1"/>
    <n v="6"/>
    <n v="337578"/>
    <n v="224645"/>
    <n v="66.55"/>
    <d v="2011-11-07T00:00:00"/>
    <x v="2"/>
    <x v="0"/>
    <x v="4"/>
    <s v="Dress"/>
    <x v="0"/>
    <x v="4538"/>
    <n v="57647.17"/>
    <n v="166997.82999999999"/>
    <x v="4555"/>
    <n v="20"/>
    <n v="89.45"/>
  </r>
  <r>
    <s v="M1159"/>
    <x v="0"/>
    <x v="0"/>
    <n v="4"/>
    <n v="446307"/>
    <n v="374894"/>
    <n v="84"/>
    <d v="2014-10-06T00:00:00"/>
    <x v="3"/>
    <x v="2"/>
    <x v="4"/>
    <s v="Notebook"/>
    <x v="3"/>
    <x v="4539"/>
    <n v="140915.37"/>
    <n v="233978.63"/>
    <x v="4556"/>
    <n v="80"/>
    <n v="81.58"/>
  </r>
  <r>
    <s v="M1160"/>
    <x v="2"/>
    <x v="2"/>
    <n v="5"/>
    <n v="480619"/>
    <n v="377188"/>
    <n v="78.48"/>
    <d v="2014-10-06T00:00:00"/>
    <x v="3"/>
    <x v="2"/>
    <x v="4"/>
    <s v="Laptop"/>
    <x v="2"/>
    <x v="4540"/>
    <n v="141529.03"/>
    <n v="235658.97"/>
    <x v="4557"/>
    <n v="58"/>
    <n v="71.709999999999994"/>
  </r>
  <r>
    <s v="M1161"/>
    <x v="1"/>
    <x v="1"/>
    <n v="9"/>
    <n v="127788"/>
    <n v="86316"/>
    <n v="67.55"/>
    <d v="2014-10-06T00:00:00"/>
    <x v="3"/>
    <x v="2"/>
    <x v="4"/>
    <s v="Chair"/>
    <x v="1"/>
    <x v="4541"/>
    <n v="17888.57"/>
    <n v="68427.429999999993"/>
    <x v="4558"/>
    <n v="53"/>
    <n v="78.989999999999995"/>
  </r>
  <r>
    <s v="M1162"/>
    <x v="0"/>
    <x v="0"/>
    <n v="7"/>
    <n v="346919"/>
    <n v="195337"/>
    <n v="56.31"/>
    <d v="2014-06-02T00:00:00"/>
    <x v="3"/>
    <x v="1"/>
    <x v="4"/>
    <s v="Laptop"/>
    <x v="2"/>
    <x v="4542"/>
    <n v="39424.730000000003"/>
    <n v="155912.26999999999"/>
    <x v="4559"/>
    <n v="48"/>
    <n v="71.86"/>
  </r>
  <r>
    <s v="M1163"/>
    <x v="0"/>
    <x v="0"/>
    <n v="8"/>
    <n v="491307"/>
    <n v="372752"/>
    <n v="75.87"/>
    <d v="2014-06-02T00:00:00"/>
    <x v="3"/>
    <x v="1"/>
    <x v="4"/>
    <s v="Laptop"/>
    <x v="2"/>
    <x v="4543"/>
    <n v="122392.23"/>
    <n v="250359.77"/>
    <x v="4560"/>
    <n v="90"/>
    <n v="74.23"/>
  </r>
  <r>
    <s v="M1164"/>
    <x v="2"/>
    <x v="2"/>
    <n v="10"/>
    <n v="312983"/>
    <n v="313888"/>
    <n v="100.29"/>
    <d v="2014-06-02T00:00:00"/>
    <x v="3"/>
    <x v="1"/>
    <x v="4"/>
    <s v="Jacket"/>
    <x v="0"/>
    <x v="4544"/>
    <n v="81922.460000000006"/>
    <n v="231965.54"/>
    <x v="4561"/>
    <n v="73"/>
    <n v="94.88"/>
  </r>
  <r>
    <s v="M1165"/>
    <x v="1"/>
    <x v="1"/>
    <n v="9"/>
    <n v="126049"/>
    <n v="105928"/>
    <n v="84.04"/>
    <d v="2014-11-21T00:00:00"/>
    <x v="3"/>
    <x v="0"/>
    <x v="5"/>
    <s v="Sofa"/>
    <x v="1"/>
    <x v="4545"/>
    <n v="41014.559999999998"/>
    <n v="64913.440000000002"/>
    <x v="4562"/>
    <n v="54"/>
    <n v="60.29"/>
  </r>
  <r>
    <s v="M1166"/>
    <x v="3"/>
    <x v="3"/>
    <n v="5"/>
    <n v="194089"/>
    <n v="178207"/>
    <n v="91.82"/>
    <d v="2013-12-24T00:00:00"/>
    <x v="0"/>
    <x v="4"/>
    <x v="3"/>
    <s v="Oil"/>
    <x v="4"/>
    <x v="4546"/>
    <n v="48626.18"/>
    <n v="129580.82"/>
    <x v="4563"/>
    <n v="43"/>
    <n v="83.2"/>
  </r>
  <r>
    <s v="M1167"/>
    <x v="1"/>
    <x v="1"/>
    <n v="15"/>
    <n v="157477"/>
    <n v="181021"/>
    <n v="114.95"/>
    <d v="2014-09-30T00:00:00"/>
    <x v="3"/>
    <x v="5"/>
    <x v="3"/>
    <s v="Oil"/>
    <x v="4"/>
    <x v="4547"/>
    <n v="44201.69"/>
    <n v="136819.31"/>
    <x v="4564"/>
    <n v="76"/>
    <n v="65.58"/>
  </r>
  <r>
    <s v="M1168"/>
    <x v="1"/>
    <x v="1"/>
    <n v="4"/>
    <n v="160717"/>
    <n v="119693"/>
    <n v="74.47"/>
    <d v="2013-11-08T00:00:00"/>
    <x v="0"/>
    <x v="0"/>
    <x v="5"/>
    <s v="Pen"/>
    <x v="3"/>
    <x v="4548"/>
    <n v="46105.18"/>
    <n v="73587.820000000007"/>
    <x v="4565"/>
    <n v="81"/>
    <n v="60.74"/>
  </r>
  <r>
    <s v="M1169"/>
    <x v="0"/>
    <x v="0"/>
    <n v="12"/>
    <n v="361733"/>
    <n v="356807"/>
    <n v="98.64"/>
    <d v="2011-04-04T00:00:00"/>
    <x v="2"/>
    <x v="3"/>
    <x v="4"/>
    <s v="Sofa"/>
    <x v="1"/>
    <x v="4549"/>
    <n v="80942.929999999993"/>
    <n v="275864.07"/>
    <x v="4566"/>
    <n v="31"/>
    <n v="74.05"/>
  </r>
  <r>
    <s v="M1170"/>
    <x v="1"/>
    <x v="1"/>
    <n v="8"/>
    <n v="124451"/>
    <n v="96651"/>
    <n v="77.66"/>
    <d v="2012-07-23T00:00:00"/>
    <x v="1"/>
    <x v="7"/>
    <x v="4"/>
    <s v="Sofa"/>
    <x v="1"/>
    <x v="4550"/>
    <n v="45675.08"/>
    <n v="50975.92"/>
    <x v="4567"/>
    <n v="45"/>
    <n v="86.13"/>
  </r>
  <r>
    <s v="M1171"/>
    <x v="3"/>
    <x v="3"/>
    <n v="15"/>
    <n v="175995"/>
    <n v="186133"/>
    <n v="105.76"/>
    <d v="2011-06-25T00:00:00"/>
    <x v="2"/>
    <x v="1"/>
    <x v="0"/>
    <s v="Sugar"/>
    <x v="4"/>
    <x v="4551"/>
    <n v="48898.6"/>
    <n v="137234.4"/>
    <x v="4568"/>
    <n v="78"/>
    <n v="62.12"/>
  </r>
  <r>
    <s v="M1172"/>
    <x v="3"/>
    <x v="3"/>
    <n v="3"/>
    <n v="133972"/>
    <n v="110030"/>
    <n v="82.13"/>
    <d v="2011-06-25T00:00:00"/>
    <x v="2"/>
    <x v="1"/>
    <x v="0"/>
    <s v="Mobile"/>
    <x v="2"/>
    <x v="4552"/>
    <n v="40548.639999999999"/>
    <n v="69481.36"/>
    <x v="4569"/>
    <n v="63"/>
    <n v="94.28"/>
  </r>
  <r>
    <s v="M1173"/>
    <x v="2"/>
    <x v="2"/>
    <n v="9"/>
    <n v="367307"/>
    <n v="249730"/>
    <n v="67.989999999999995"/>
    <d v="2011-06-25T00:00:00"/>
    <x v="2"/>
    <x v="1"/>
    <x v="0"/>
    <s v="Stapler"/>
    <x v="3"/>
    <x v="4553"/>
    <n v="121643.45"/>
    <n v="128086.55"/>
    <x v="4570"/>
    <n v="18"/>
    <n v="74.38"/>
  </r>
  <r>
    <s v="M1174"/>
    <x v="0"/>
    <x v="0"/>
    <n v="7"/>
    <n v="178573"/>
    <n v="203855"/>
    <n v="114.16"/>
    <d v="2011-09-08T00:00:00"/>
    <x v="2"/>
    <x v="5"/>
    <x v="1"/>
    <s v="Headphones"/>
    <x v="2"/>
    <x v="4554"/>
    <n v="42247.89"/>
    <n v="161607.10999999999"/>
    <x v="4571"/>
    <n v="20"/>
    <n v="75.37"/>
  </r>
  <r>
    <s v="M1175"/>
    <x v="0"/>
    <x v="0"/>
    <n v="3"/>
    <n v="325010"/>
    <n v="302719"/>
    <n v="93.14"/>
    <d v="2011-09-08T00:00:00"/>
    <x v="2"/>
    <x v="5"/>
    <x v="1"/>
    <s v="Tablet"/>
    <x v="2"/>
    <x v="4555"/>
    <n v="131383.39000000001"/>
    <n v="171335.61"/>
    <x v="4572"/>
    <n v="70"/>
    <n v="65.400000000000006"/>
  </r>
  <r>
    <s v="M1176"/>
    <x v="2"/>
    <x v="2"/>
    <n v="12"/>
    <n v="492292"/>
    <n v="587225"/>
    <n v="119.28"/>
    <d v="2011-09-08T00:00:00"/>
    <x v="2"/>
    <x v="5"/>
    <x v="1"/>
    <s v="Sugar"/>
    <x v="4"/>
    <x v="4556"/>
    <n v="221187.16"/>
    <n v="366037.84"/>
    <x v="4476"/>
    <n v="16"/>
    <n v="70.95"/>
  </r>
  <r>
    <s v="M1177"/>
    <x v="0"/>
    <x v="0"/>
    <n v="10"/>
    <n v="143799"/>
    <n v="114162"/>
    <n v="79.39"/>
    <d v="2011-09-08T00:00:00"/>
    <x v="2"/>
    <x v="5"/>
    <x v="1"/>
    <s v="Laptop"/>
    <x v="2"/>
    <x v="4557"/>
    <n v="29800.83"/>
    <n v="84361.17"/>
    <x v="4573"/>
    <n v="20"/>
    <n v="84.07"/>
  </r>
  <r>
    <s v="M1178"/>
    <x v="1"/>
    <x v="1"/>
    <n v="8"/>
    <n v="497291"/>
    <n v="306779"/>
    <n v="61.69"/>
    <d v="2011-12-12T00:00:00"/>
    <x v="2"/>
    <x v="4"/>
    <x v="4"/>
    <s v="Pen"/>
    <x v="3"/>
    <x v="4558"/>
    <n v="152888.44"/>
    <n v="153890.56"/>
    <x v="4574"/>
    <n v="70"/>
    <n v="79.38"/>
  </r>
  <r>
    <s v="M1179"/>
    <x v="2"/>
    <x v="2"/>
    <n v="11"/>
    <n v="248870"/>
    <n v="220831"/>
    <n v="88.73"/>
    <d v="2011-12-12T00:00:00"/>
    <x v="2"/>
    <x v="4"/>
    <x v="4"/>
    <s v="Cabinet"/>
    <x v="1"/>
    <x v="4559"/>
    <n v="81477.75"/>
    <n v="139353.25"/>
    <x v="4575"/>
    <n v="64"/>
    <n v="92.23"/>
  </r>
  <r>
    <s v="M1180"/>
    <x v="1"/>
    <x v="1"/>
    <n v="15"/>
    <n v="123981"/>
    <n v="118805"/>
    <n v="95.83"/>
    <d v="2011-12-12T00:00:00"/>
    <x v="2"/>
    <x v="4"/>
    <x v="4"/>
    <s v="Sugar"/>
    <x v="4"/>
    <x v="4560"/>
    <n v="54725.37"/>
    <n v="64079.63"/>
    <x v="4576"/>
    <n v="30"/>
    <n v="87.94"/>
  </r>
  <r>
    <s v="M1181"/>
    <x v="2"/>
    <x v="2"/>
    <n v="11"/>
    <n v="498313"/>
    <n v="371082"/>
    <n v="74.47"/>
    <d v="2012-01-13T00:00:00"/>
    <x v="1"/>
    <x v="6"/>
    <x v="5"/>
    <s v="Chair"/>
    <x v="1"/>
    <x v="4561"/>
    <n v="156714.07"/>
    <n v="214367.93"/>
    <x v="4577"/>
    <n v="91"/>
    <n v="80.72"/>
  </r>
  <r>
    <s v="M1182"/>
    <x v="2"/>
    <x v="2"/>
    <n v="4"/>
    <n v="289991"/>
    <n v="186529"/>
    <n v="64.319999999999993"/>
    <d v="2012-01-13T00:00:00"/>
    <x v="1"/>
    <x v="6"/>
    <x v="5"/>
    <s v="Wheat"/>
    <x v="4"/>
    <x v="4562"/>
    <n v="51557.25"/>
    <n v="134971.75"/>
    <x v="4578"/>
    <n v="78"/>
    <n v="67.77"/>
  </r>
  <r>
    <s v="M1183"/>
    <x v="1"/>
    <x v="1"/>
    <n v="10"/>
    <n v="247004"/>
    <n v="137758"/>
    <n v="55.77"/>
    <d v="2012-01-13T00:00:00"/>
    <x v="1"/>
    <x v="6"/>
    <x v="5"/>
    <s v="Pen"/>
    <x v="3"/>
    <x v="4563"/>
    <n v="61829.45"/>
    <n v="75928.55"/>
    <x v="4579"/>
    <n v="54"/>
    <n v="80.760000000000005"/>
  </r>
  <r>
    <s v="M1184"/>
    <x v="3"/>
    <x v="3"/>
    <n v="15"/>
    <n v="250247"/>
    <n v="247104"/>
    <n v="98.74"/>
    <d v="2014-12-16T00:00:00"/>
    <x v="3"/>
    <x v="4"/>
    <x v="3"/>
    <s v="Rice"/>
    <x v="4"/>
    <x v="4564"/>
    <n v="116835.41"/>
    <n v="130268.59"/>
    <x v="4580"/>
    <n v="31"/>
    <n v="71.98"/>
  </r>
  <r>
    <s v="M1185"/>
    <x v="1"/>
    <x v="1"/>
    <n v="15"/>
    <n v="167660"/>
    <n v="91802"/>
    <n v="54.75"/>
    <d v="2013-12-19T00:00:00"/>
    <x v="0"/>
    <x v="4"/>
    <x v="1"/>
    <s v="Notebook"/>
    <x v="3"/>
    <x v="4565"/>
    <n v="34473.26"/>
    <n v="57328.74"/>
    <x v="4581"/>
    <n v="81"/>
    <n v="78.89"/>
  </r>
  <r>
    <s v="M1186"/>
    <x v="2"/>
    <x v="2"/>
    <n v="8"/>
    <n v="357367"/>
    <n v="394637"/>
    <n v="110.43"/>
    <d v="2011-04-11T00:00:00"/>
    <x v="2"/>
    <x v="3"/>
    <x v="4"/>
    <s v="Laptop"/>
    <x v="2"/>
    <x v="4566"/>
    <n v="96697.600000000006"/>
    <n v="297939.40000000002"/>
    <x v="4582"/>
    <n v="31"/>
    <n v="85.12"/>
  </r>
  <r>
    <s v="M1187"/>
    <x v="1"/>
    <x v="1"/>
    <n v="14"/>
    <n v="226331"/>
    <n v="233142"/>
    <n v="103.01"/>
    <d v="2013-11-11T00:00:00"/>
    <x v="0"/>
    <x v="0"/>
    <x v="4"/>
    <s v="Mobile"/>
    <x v="2"/>
    <x v="4567"/>
    <n v="53515.75"/>
    <n v="179626.25"/>
    <x v="4583"/>
    <n v="89"/>
    <n v="72.31"/>
  </r>
  <r>
    <s v="M1188"/>
    <x v="0"/>
    <x v="0"/>
    <n v="8"/>
    <n v="164618"/>
    <n v="133613"/>
    <n v="81.17"/>
    <d v="2013-11-11T00:00:00"/>
    <x v="0"/>
    <x v="0"/>
    <x v="4"/>
    <s v="Sugar"/>
    <x v="4"/>
    <x v="4568"/>
    <n v="36612.22"/>
    <n v="97000.78"/>
    <x v="4584"/>
    <n v="62"/>
    <n v="65.31"/>
  </r>
  <r>
    <s v="M1189"/>
    <x v="1"/>
    <x v="1"/>
    <n v="15"/>
    <n v="282043"/>
    <n v="283021"/>
    <n v="100.35"/>
    <d v="2014-06-27T00:00:00"/>
    <x v="3"/>
    <x v="1"/>
    <x v="5"/>
    <s v="Wheat"/>
    <x v="4"/>
    <x v="4569"/>
    <n v="108757.01"/>
    <n v="174263.99"/>
    <x v="4585"/>
    <n v="26"/>
    <n v="87.32"/>
  </r>
  <r>
    <s v="M1190"/>
    <x v="2"/>
    <x v="2"/>
    <n v="9"/>
    <n v="369186"/>
    <n v="312565"/>
    <n v="84.66"/>
    <d v="2014-11-14T00:00:00"/>
    <x v="3"/>
    <x v="0"/>
    <x v="5"/>
    <s v="Trousers"/>
    <x v="0"/>
    <x v="4570"/>
    <n v="80386.899999999994"/>
    <n v="232178.1"/>
    <x v="4586"/>
    <n v="32"/>
    <n v="71.42"/>
  </r>
  <r>
    <s v="M1191"/>
    <x v="3"/>
    <x v="3"/>
    <n v="8"/>
    <n v="124117"/>
    <n v="134092"/>
    <n v="108.04"/>
    <d v="2014-11-14T00:00:00"/>
    <x v="3"/>
    <x v="0"/>
    <x v="5"/>
    <s v="Headphones"/>
    <x v="2"/>
    <x v="4571"/>
    <n v="42328.38"/>
    <n v="91763.62"/>
    <x v="4587"/>
    <n v="66"/>
    <n v="79.569999999999993"/>
  </r>
  <r>
    <s v="M1192"/>
    <x v="1"/>
    <x v="1"/>
    <n v="6"/>
    <n v="440495"/>
    <n v="513243"/>
    <n v="116.52"/>
    <d v="2014-11-14T00:00:00"/>
    <x v="3"/>
    <x v="0"/>
    <x v="5"/>
    <s v="Rice"/>
    <x v="4"/>
    <x v="4572"/>
    <n v="130791.17"/>
    <n v="382451.83"/>
    <x v="4588"/>
    <n v="35"/>
    <n v="82.26"/>
  </r>
  <r>
    <s v="M1193"/>
    <x v="3"/>
    <x v="3"/>
    <n v="4"/>
    <n v="495664"/>
    <n v="277153"/>
    <n v="55.92"/>
    <d v="2014-11-14T00:00:00"/>
    <x v="3"/>
    <x v="0"/>
    <x v="5"/>
    <s v="Laptop"/>
    <x v="2"/>
    <x v="4573"/>
    <n v="102240.28"/>
    <n v="174912.72"/>
    <x v="4589"/>
    <n v="47"/>
    <n v="78.03"/>
  </r>
  <r>
    <s v="M1194"/>
    <x v="2"/>
    <x v="2"/>
    <n v="14"/>
    <n v="495966"/>
    <n v="543453"/>
    <n v="109.57"/>
    <d v="2014-11-25T00:00:00"/>
    <x v="3"/>
    <x v="0"/>
    <x v="3"/>
    <s v="Shirt"/>
    <x v="0"/>
    <x v="4574"/>
    <n v="148395.14000000001"/>
    <n v="395057.86"/>
    <x v="4590"/>
    <n v="17"/>
    <n v="67.88"/>
  </r>
  <r>
    <s v="M1195"/>
    <x v="3"/>
    <x v="3"/>
    <n v="13"/>
    <n v="474639"/>
    <n v="454420"/>
    <n v="95.74"/>
    <d v="2014-11-25T00:00:00"/>
    <x v="3"/>
    <x v="0"/>
    <x v="3"/>
    <s v="Headphones"/>
    <x v="2"/>
    <x v="4575"/>
    <n v="106209.21"/>
    <n v="348210.79"/>
    <x v="4591"/>
    <n v="82"/>
    <n v="90.18"/>
  </r>
  <r>
    <s v="M1196"/>
    <x v="2"/>
    <x v="2"/>
    <n v="10"/>
    <n v="295540"/>
    <n v="311300"/>
    <n v="105.33"/>
    <d v="2014-05-24T00:00:00"/>
    <x v="3"/>
    <x v="8"/>
    <x v="0"/>
    <s v="Tablet"/>
    <x v="2"/>
    <x v="4576"/>
    <n v="129253.03"/>
    <n v="182046.97"/>
    <x v="4592"/>
    <n v="16"/>
    <n v="82.24"/>
  </r>
  <r>
    <s v="M1197"/>
    <x v="3"/>
    <x v="3"/>
    <n v="14"/>
    <n v="390691"/>
    <n v="322527"/>
    <n v="82.55"/>
    <d v="2014-05-24T00:00:00"/>
    <x v="3"/>
    <x v="8"/>
    <x v="0"/>
    <s v="Tablet"/>
    <x v="2"/>
    <x v="4577"/>
    <n v="115797.85"/>
    <n v="206729.15"/>
    <x v="4593"/>
    <n v="93"/>
    <n v="78.540000000000006"/>
  </r>
  <r>
    <s v="M1198"/>
    <x v="0"/>
    <x v="0"/>
    <n v="5"/>
    <n v="338784"/>
    <n v="280921"/>
    <n v="82.92"/>
    <d v="2014-05-24T00:00:00"/>
    <x v="3"/>
    <x v="8"/>
    <x v="0"/>
    <s v="Sofa"/>
    <x v="1"/>
    <x v="4578"/>
    <n v="130888.21"/>
    <n v="150032.79"/>
    <x v="4594"/>
    <n v="97"/>
    <n v="93.04"/>
  </r>
  <r>
    <s v="M1199"/>
    <x v="0"/>
    <x v="0"/>
    <n v="8"/>
    <n v="430604"/>
    <n v="241481"/>
    <n v="56.08"/>
    <d v="2014-05-24T00:00:00"/>
    <x v="3"/>
    <x v="8"/>
    <x v="0"/>
    <s v="Tablet"/>
    <x v="2"/>
    <x v="4579"/>
    <n v="54413.62"/>
    <n v="187067.38"/>
    <x v="4595"/>
    <n v="71"/>
    <n v="67.34"/>
  </r>
  <r>
    <s v="M1000"/>
    <x v="0"/>
    <x v="0"/>
    <n v="11"/>
    <n v="248242"/>
    <n v="171293"/>
    <n v="69"/>
    <d v="2011-12-02T00:00:00"/>
    <x v="2"/>
    <x v="4"/>
    <x v="5"/>
    <s v="Oil"/>
    <x v="4"/>
    <x v="4580"/>
    <n v="84394.6"/>
    <n v="86898.4"/>
    <x v="4596"/>
    <n v="31"/>
    <n v="77.55"/>
  </r>
  <r>
    <s v="M1001"/>
    <x v="0"/>
    <x v="0"/>
    <n v="10"/>
    <n v="185876"/>
    <n v="138088"/>
    <n v="74.290000000000006"/>
    <d v="2011-10-03T00:00:00"/>
    <x v="2"/>
    <x v="2"/>
    <x v="4"/>
    <s v="Table"/>
    <x v="1"/>
    <x v="4581"/>
    <n v="61430.48"/>
    <n v="76657.52"/>
    <x v="4597"/>
    <n v="27"/>
    <n v="93.67"/>
  </r>
  <r>
    <s v="M1002"/>
    <x v="3"/>
    <x v="3"/>
    <n v="4"/>
    <n v="267563"/>
    <n v="230720"/>
    <n v="86.23"/>
    <d v="2011-10-03T00:00:00"/>
    <x v="2"/>
    <x v="2"/>
    <x v="4"/>
    <s v="Laptop"/>
    <x v="2"/>
    <x v="2993"/>
    <n v="102310.68"/>
    <n v="128409.32"/>
    <x v="4598"/>
    <n v="69"/>
    <n v="62.82"/>
  </r>
  <r>
    <s v="M1003"/>
    <x v="1"/>
    <x v="1"/>
    <n v="11"/>
    <n v="367462"/>
    <n v="307982"/>
    <n v="83.81"/>
    <d v="2013-07-30T00:00:00"/>
    <x v="0"/>
    <x v="7"/>
    <x v="3"/>
    <s v="Chair"/>
    <x v="1"/>
    <x v="4582"/>
    <n v="87508.1"/>
    <n v="220473.9"/>
    <x v="4599"/>
    <n v="89"/>
    <n v="86.12"/>
  </r>
  <r>
    <s v="M1004"/>
    <x v="0"/>
    <x v="0"/>
    <n v="11"/>
    <n v="432976"/>
    <n v="356595"/>
    <n v="82.36"/>
    <d v="2014-11-03T00:00:00"/>
    <x v="3"/>
    <x v="0"/>
    <x v="4"/>
    <s v="Laptop"/>
    <x v="2"/>
    <x v="4583"/>
    <n v="139907.6"/>
    <n v="216687.4"/>
    <x v="4600"/>
    <n v="47"/>
    <n v="63.56"/>
  </r>
  <r>
    <s v="M1005"/>
    <x v="0"/>
    <x v="0"/>
    <n v="14"/>
    <n v="101699"/>
    <n v="115416"/>
    <n v="113.49"/>
    <d v="2014-11-03T00:00:00"/>
    <x v="3"/>
    <x v="0"/>
    <x v="4"/>
    <s v="Chair"/>
    <x v="1"/>
    <x v="4584"/>
    <n v="23861.040000000001"/>
    <n v="91554.96"/>
    <x v="4601"/>
    <n v="57"/>
    <n v="62.37"/>
  </r>
  <r>
    <s v="M1006"/>
    <x v="1"/>
    <x v="1"/>
    <n v="12"/>
    <n v="416516"/>
    <n v="319847"/>
    <n v="76.790000000000006"/>
    <d v="2014-11-03T00:00:00"/>
    <x v="3"/>
    <x v="0"/>
    <x v="4"/>
    <s v="Trousers"/>
    <x v="0"/>
    <x v="4585"/>
    <n v="114554.3"/>
    <n v="205292.7"/>
    <x v="4602"/>
    <n v="28"/>
    <n v="87.46"/>
  </r>
  <r>
    <s v="M1007"/>
    <x v="1"/>
    <x v="1"/>
    <n v="11"/>
    <n v="399759"/>
    <n v="338935"/>
    <n v="84.78"/>
    <d v="2014-11-03T00:00:00"/>
    <x v="3"/>
    <x v="0"/>
    <x v="4"/>
    <s v="Wheat"/>
    <x v="4"/>
    <x v="4586"/>
    <n v="117516.05"/>
    <n v="221418.95"/>
    <x v="4603"/>
    <n v="35"/>
    <n v="61.47"/>
  </r>
  <r>
    <s v="M1008"/>
    <x v="2"/>
    <x v="2"/>
    <n v="13"/>
    <n v="293793"/>
    <n v="193601"/>
    <n v="65.900000000000006"/>
    <d v="2014-03-09T00:00:00"/>
    <x v="3"/>
    <x v="10"/>
    <x v="6"/>
    <s v="Shirt"/>
    <x v="0"/>
    <x v="4587"/>
    <n v="74992.86"/>
    <n v="118608.14"/>
    <x v="4604"/>
    <n v="62"/>
    <n v="66.95"/>
  </r>
  <r>
    <s v="M1009"/>
    <x v="0"/>
    <x v="0"/>
    <n v="10"/>
    <n v="142443"/>
    <n v="90712"/>
    <n v="63.68"/>
    <d v="2014-03-09T00:00:00"/>
    <x v="3"/>
    <x v="10"/>
    <x v="6"/>
    <s v="Chair"/>
    <x v="1"/>
    <x v="4588"/>
    <n v="39815.699999999997"/>
    <n v="50896.3"/>
    <x v="4605"/>
    <n v="48"/>
    <n v="81.55"/>
  </r>
  <r>
    <s v="M1010"/>
    <x v="2"/>
    <x v="2"/>
    <n v="13"/>
    <n v="264069"/>
    <n v="272334"/>
    <n v="103.13"/>
    <d v="2011-12-16T00:00:00"/>
    <x v="2"/>
    <x v="4"/>
    <x v="5"/>
    <s v="Mobile"/>
    <x v="2"/>
    <x v="4589"/>
    <n v="63160.800000000003"/>
    <n v="209173.2"/>
    <x v="4606"/>
    <n v="46"/>
    <n v="90.44"/>
  </r>
  <r>
    <s v="M1011"/>
    <x v="1"/>
    <x v="1"/>
    <n v="7"/>
    <n v="208822"/>
    <n v="216483"/>
    <n v="103.67"/>
    <d v="2013-11-29T00:00:00"/>
    <x v="0"/>
    <x v="0"/>
    <x v="5"/>
    <s v="Table"/>
    <x v="1"/>
    <x v="4590"/>
    <n v="102783.66"/>
    <n v="113699.34"/>
    <x v="4607"/>
    <n v="50"/>
    <n v="84.25"/>
  </r>
  <r>
    <s v="M1012"/>
    <x v="3"/>
    <x v="3"/>
    <n v="8"/>
    <n v="320574"/>
    <n v="304970"/>
    <n v="95.13"/>
    <d v="2013-11-29T00:00:00"/>
    <x v="0"/>
    <x v="0"/>
    <x v="5"/>
    <s v="Tablet"/>
    <x v="2"/>
    <x v="4591"/>
    <n v="149582.21"/>
    <n v="155387.79"/>
    <x v="4608"/>
    <n v="50"/>
    <n v="94.73"/>
  </r>
  <r>
    <s v="M1013"/>
    <x v="3"/>
    <x v="3"/>
    <n v="9"/>
    <n v="467651"/>
    <n v="355832"/>
    <n v="76.09"/>
    <d v="2013-11-29T00:00:00"/>
    <x v="0"/>
    <x v="0"/>
    <x v="5"/>
    <s v="Headphones"/>
    <x v="2"/>
    <x v="4592"/>
    <n v="112012.07"/>
    <n v="243819.93"/>
    <x v="4609"/>
    <n v="62"/>
    <n v="87.34"/>
  </r>
  <r>
    <s v="M1014"/>
    <x v="2"/>
    <x v="2"/>
    <n v="13"/>
    <n v="498277"/>
    <n v="273448"/>
    <n v="54.88"/>
    <d v="2013-11-29T00:00:00"/>
    <x v="0"/>
    <x v="0"/>
    <x v="5"/>
    <s v="Trousers"/>
    <x v="0"/>
    <x v="4593"/>
    <n v="136081.28"/>
    <n v="137366.72"/>
    <x v="4610"/>
    <n v="36"/>
    <n v="68.42"/>
  </r>
  <r>
    <s v="M1015"/>
    <x v="2"/>
    <x v="2"/>
    <n v="14"/>
    <n v="371657"/>
    <n v="323493"/>
    <n v="87.04"/>
    <d v="2013-12-24T00:00:00"/>
    <x v="0"/>
    <x v="4"/>
    <x v="3"/>
    <s v="Shirt"/>
    <x v="0"/>
    <x v="4594"/>
    <n v="97557.59"/>
    <n v="225935.41"/>
    <x v="4611"/>
    <n v="28"/>
    <n v="71.349999999999994"/>
  </r>
  <r>
    <s v="M1016"/>
    <x v="2"/>
    <x v="2"/>
    <n v="10"/>
    <n v="108469"/>
    <n v="88116"/>
    <n v="81.239999999999995"/>
    <d v="2013-12-24T00:00:00"/>
    <x v="0"/>
    <x v="4"/>
    <x v="3"/>
    <s v="Laptop"/>
    <x v="2"/>
    <x v="4595"/>
    <n v="23486.12"/>
    <n v="64629.88"/>
    <x v="4612"/>
    <n v="79"/>
    <n v="92.09"/>
  </r>
  <r>
    <s v="M1017"/>
    <x v="1"/>
    <x v="1"/>
    <n v="9"/>
    <n v="370059"/>
    <n v="264514"/>
    <n v="71.48"/>
    <d v="2013-12-24T00:00:00"/>
    <x v="0"/>
    <x v="4"/>
    <x v="3"/>
    <s v="Rice"/>
    <x v="4"/>
    <x v="4596"/>
    <n v="67838.8"/>
    <n v="196675.20000000001"/>
    <x v="4613"/>
    <n v="59"/>
    <n v="61.5"/>
  </r>
  <r>
    <s v="M1018"/>
    <x v="2"/>
    <x v="2"/>
    <n v="10"/>
    <n v="264877"/>
    <n v="257384"/>
    <n v="97.17"/>
    <d v="2013-12-24T00:00:00"/>
    <x v="0"/>
    <x v="4"/>
    <x v="3"/>
    <s v="Stapler"/>
    <x v="3"/>
    <x v="4597"/>
    <n v="55155.05"/>
    <n v="202228.95"/>
    <x v="4614"/>
    <n v="74"/>
    <n v="61.01"/>
  </r>
  <r>
    <s v="M1019"/>
    <x v="2"/>
    <x v="2"/>
    <n v="10"/>
    <n v="201466"/>
    <n v="239647"/>
    <n v="118.95"/>
    <d v="2013-12-24T00:00:00"/>
    <x v="0"/>
    <x v="4"/>
    <x v="3"/>
    <s v="Mobile"/>
    <x v="2"/>
    <x v="4598"/>
    <n v="105355"/>
    <n v="134292"/>
    <x v="4615"/>
    <n v="15"/>
    <n v="79.75"/>
  </r>
  <r>
    <s v="M1020"/>
    <x v="0"/>
    <x v="0"/>
    <n v="4"/>
    <n v="419137"/>
    <n v="493736"/>
    <n v="117.8"/>
    <d v="2013-12-24T00:00:00"/>
    <x v="0"/>
    <x v="4"/>
    <x v="3"/>
    <s v="Jacket"/>
    <x v="0"/>
    <x v="4599"/>
    <n v="178118.99"/>
    <n v="315617.01"/>
    <x v="4616"/>
    <n v="97"/>
    <n v="76.33"/>
  </r>
  <r>
    <s v="M1021"/>
    <x v="0"/>
    <x v="0"/>
    <n v="11"/>
    <n v="463015"/>
    <n v="439216"/>
    <n v="94.86"/>
    <d v="2013-12-24T00:00:00"/>
    <x v="0"/>
    <x v="4"/>
    <x v="3"/>
    <s v="Shirt"/>
    <x v="0"/>
    <x v="4600"/>
    <n v="219188.87"/>
    <n v="220027.13"/>
    <x v="4617"/>
    <n v="90"/>
    <n v="90.67"/>
  </r>
  <r>
    <s v="M1022"/>
    <x v="1"/>
    <x v="1"/>
    <n v="6"/>
    <n v="311689"/>
    <n v="276533"/>
    <n v="88.72"/>
    <d v="2011-10-15T00:00:00"/>
    <x v="2"/>
    <x v="2"/>
    <x v="0"/>
    <s v="Notebook"/>
    <x v="3"/>
    <x v="4601"/>
    <n v="96331.4"/>
    <n v="180201.60000000001"/>
    <x v="4618"/>
    <n v="64"/>
    <n v="79.06"/>
  </r>
  <r>
    <s v="M1023"/>
    <x v="1"/>
    <x v="1"/>
    <n v="3"/>
    <n v="107220"/>
    <n v="103207"/>
    <n v="96.26"/>
    <d v="2011-10-15T00:00:00"/>
    <x v="2"/>
    <x v="2"/>
    <x v="0"/>
    <s v="Rice"/>
    <x v="4"/>
    <x v="4602"/>
    <n v="24504.12"/>
    <n v="78702.880000000005"/>
    <x v="4619"/>
    <n v="85"/>
    <n v="61.64"/>
  </r>
  <r>
    <s v="M1024"/>
    <x v="2"/>
    <x v="2"/>
    <n v="8"/>
    <n v="190103"/>
    <n v="164849"/>
    <n v="86.72"/>
    <d v="2013-08-23T00:00:00"/>
    <x v="0"/>
    <x v="9"/>
    <x v="5"/>
    <s v="Oil"/>
    <x v="4"/>
    <x v="4603"/>
    <n v="57520.08"/>
    <n v="107328.92"/>
    <x v="4620"/>
    <n v="79"/>
    <n v="87.17"/>
  </r>
  <r>
    <s v="M1025"/>
    <x v="1"/>
    <x v="1"/>
    <n v="12"/>
    <n v="170340"/>
    <n v="105719"/>
    <n v="62.06"/>
    <d v="2014-12-18T00:00:00"/>
    <x v="3"/>
    <x v="4"/>
    <x v="1"/>
    <s v="Chair"/>
    <x v="1"/>
    <x v="4604"/>
    <n v="31742.35"/>
    <n v="73976.649999999994"/>
    <x v="4621"/>
    <n v="68"/>
    <n v="94.77"/>
  </r>
  <r>
    <s v="M1026"/>
    <x v="1"/>
    <x v="1"/>
    <n v="3"/>
    <n v="213741"/>
    <n v="139195"/>
    <n v="65.12"/>
    <d v="2014-12-18T00:00:00"/>
    <x v="3"/>
    <x v="4"/>
    <x v="1"/>
    <s v="Laptop"/>
    <x v="2"/>
    <x v="4605"/>
    <n v="47416.53"/>
    <n v="91778.47"/>
    <x v="4622"/>
    <n v="10"/>
    <n v="81.62"/>
  </r>
  <r>
    <s v="M1027"/>
    <x v="3"/>
    <x v="3"/>
    <n v="14"/>
    <n v="235517"/>
    <n v="185236"/>
    <n v="78.650000000000006"/>
    <d v="2014-03-08T00:00:00"/>
    <x v="3"/>
    <x v="10"/>
    <x v="0"/>
    <s v="Stapler"/>
    <x v="3"/>
    <x v="4606"/>
    <n v="61999.58"/>
    <n v="123236.42"/>
    <x v="4623"/>
    <n v="44"/>
    <n v="91.41"/>
  </r>
  <r>
    <s v="M1028"/>
    <x v="2"/>
    <x v="2"/>
    <n v="6"/>
    <n v="233681"/>
    <n v="226017"/>
    <n v="96.72"/>
    <d v="2014-03-08T00:00:00"/>
    <x v="3"/>
    <x v="10"/>
    <x v="0"/>
    <s v="Cabinet"/>
    <x v="1"/>
    <x v="4607"/>
    <n v="50767.64"/>
    <n v="175249.36"/>
    <x v="4624"/>
    <n v="91"/>
    <n v="64.739999999999995"/>
  </r>
  <r>
    <s v="M1029"/>
    <x v="0"/>
    <x v="0"/>
    <n v="5"/>
    <n v="152407"/>
    <n v="104586"/>
    <n v="68.62"/>
    <d v="2011-12-01T00:00:00"/>
    <x v="2"/>
    <x v="4"/>
    <x v="1"/>
    <s v="Laptop"/>
    <x v="2"/>
    <x v="4608"/>
    <n v="39041.21"/>
    <n v="65544.789999999994"/>
    <x v="4625"/>
    <n v="63"/>
    <n v="70.42"/>
  </r>
  <r>
    <s v="M1030"/>
    <x v="3"/>
    <x v="3"/>
    <n v="13"/>
    <n v="417634"/>
    <n v="458658"/>
    <n v="109.82"/>
    <d v="2011-10-14T00:00:00"/>
    <x v="2"/>
    <x v="2"/>
    <x v="5"/>
    <s v="Table"/>
    <x v="1"/>
    <x v="4609"/>
    <n v="141219.16"/>
    <n v="317438.84000000003"/>
    <x v="4626"/>
    <n v="81"/>
    <n v="60.3"/>
  </r>
  <r>
    <s v="M1031"/>
    <x v="2"/>
    <x v="2"/>
    <n v="10"/>
    <n v="374746"/>
    <n v="278063"/>
    <n v="74.2"/>
    <d v="2011-10-14T00:00:00"/>
    <x v="2"/>
    <x v="2"/>
    <x v="5"/>
    <s v="Table"/>
    <x v="1"/>
    <x v="4610"/>
    <n v="102426.02"/>
    <n v="175636.98"/>
    <x v="4627"/>
    <n v="77"/>
    <n v="78.459999999999994"/>
  </r>
  <r>
    <s v="M1032"/>
    <x v="0"/>
    <x v="0"/>
    <n v="7"/>
    <n v="142098"/>
    <n v="114779"/>
    <n v="80.77"/>
    <d v="2011-11-18T00:00:00"/>
    <x v="2"/>
    <x v="0"/>
    <x v="5"/>
    <s v="Cabinet"/>
    <x v="1"/>
    <x v="4611"/>
    <n v="38777.660000000003"/>
    <n v="76001.34"/>
    <x v="4628"/>
    <n v="40"/>
    <n v="82.11"/>
  </r>
  <r>
    <s v="M1033"/>
    <x v="1"/>
    <x v="1"/>
    <n v="6"/>
    <n v="474554"/>
    <n v="278080"/>
    <n v="58.6"/>
    <d v="2011-11-18T00:00:00"/>
    <x v="2"/>
    <x v="0"/>
    <x v="5"/>
    <s v="Table"/>
    <x v="1"/>
    <x v="4612"/>
    <n v="57862.42"/>
    <n v="220217.58"/>
    <x v="4629"/>
    <n v="71"/>
    <n v="83.4"/>
  </r>
  <r>
    <s v="M1034"/>
    <x v="1"/>
    <x v="1"/>
    <n v="5"/>
    <n v="241610"/>
    <n v="246758"/>
    <n v="102.13"/>
    <d v="2014-01-15T00:00:00"/>
    <x v="3"/>
    <x v="6"/>
    <x v="2"/>
    <s v="Marker"/>
    <x v="3"/>
    <x v="4613"/>
    <n v="51907.18"/>
    <n v="194850.82"/>
    <x v="4630"/>
    <n v="35"/>
    <n v="89.23"/>
  </r>
  <r>
    <s v="M1035"/>
    <x v="1"/>
    <x v="1"/>
    <n v="11"/>
    <n v="183387"/>
    <n v="150620"/>
    <n v="82.13"/>
    <d v="2014-01-15T00:00:00"/>
    <x v="3"/>
    <x v="6"/>
    <x v="2"/>
    <s v="Shirt"/>
    <x v="0"/>
    <x v="4614"/>
    <n v="59410.99"/>
    <n v="91209.01"/>
    <x v="4631"/>
    <n v="71"/>
    <n v="74.3"/>
  </r>
  <r>
    <s v="M1036"/>
    <x v="2"/>
    <x v="2"/>
    <n v="3"/>
    <n v="376759"/>
    <n v="350335"/>
    <n v="92.99"/>
    <d v="2014-01-15T00:00:00"/>
    <x v="3"/>
    <x v="6"/>
    <x v="2"/>
    <s v="Headphones"/>
    <x v="2"/>
    <x v="4615"/>
    <n v="120425.52"/>
    <n v="229909.48"/>
    <x v="4632"/>
    <n v="61"/>
    <n v="68.86"/>
  </r>
  <r>
    <s v="M1037"/>
    <x v="0"/>
    <x v="0"/>
    <n v="15"/>
    <n v="160256"/>
    <n v="123650"/>
    <n v="77.16"/>
    <d v="2014-01-15T00:00:00"/>
    <x v="3"/>
    <x v="6"/>
    <x v="2"/>
    <s v="Sugar"/>
    <x v="4"/>
    <x v="4616"/>
    <n v="50907.85"/>
    <n v="72742.149999999994"/>
    <x v="4633"/>
    <n v="27"/>
    <n v="64.09"/>
  </r>
  <r>
    <s v="M1038"/>
    <x v="1"/>
    <x v="1"/>
    <n v="11"/>
    <n v="447185"/>
    <n v="389587"/>
    <n v="87.12"/>
    <d v="2014-01-15T00:00:00"/>
    <x v="3"/>
    <x v="6"/>
    <x v="2"/>
    <s v="Oil"/>
    <x v="4"/>
    <x v="4617"/>
    <n v="121029.82"/>
    <n v="268557.18"/>
    <x v="4634"/>
    <n v="53"/>
    <n v="83.24"/>
  </r>
  <r>
    <s v="M1039"/>
    <x v="3"/>
    <x v="3"/>
    <n v="5"/>
    <n v="237920"/>
    <n v="206542"/>
    <n v="86.81"/>
    <d v="2012-09-24T00:00:00"/>
    <x v="1"/>
    <x v="5"/>
    <x v="4"/>
    <s v="Stapler"/>
    <x v="3"/>
    <x v="4618"/>
    <n v="78368.19"/>
    <n v="128173.81"/>
    <x v="4635"/>
    <n v="32"/>
    <n v="80.040000000000006"/>
  </r>
  <r>
    <s v="M1040"/>
    <x v="0"/>
    <x v="0"/>
    <n v="10"/>
    <n v="184943"/>
    <n v="110201"/>
    <n v="59.59"/>
    <d v="2012-09-24T00:00:00"/>
    <x v="1"/>
    <x v="5"/>
    <x v="4"/>
    <s v="Sugar"/>
    <x v="4"/>
    <x v="4619"/>
    <n v="34738.93"/>
    <n v="75462.070000000007"/>
    <x v="4636"/>
    <n v="95"/>
    <n v="60.82"/>
  </r>
  <r>
    <s v="M1041"/>
    <x v="3"/>
    <x v="3"/>
    <n v="15"/>
    <n v="236201"/>
    <n v="145418"/>
    <n v="61.57"/>
    <d v="2014-10-10T00:00:00"/>
    <x v="3"/>
    <x v="2"/>
    <x v="5"/>
    <s v="Trousers"/>
    <x v="0"/>
    <x v="4620"/>
    <n v="53588.29"/>
    <n v="91829.71"/>
    <x v="4637"/>
    <n v="39"/>
    <n v="79.5"/>
  </r>
  <r>
    <s v="M1042"/>
    <x v="2"/>
    <x v="2"/>
    <n v="6"/>
    <n v="423039"/>
    <n v="282276"/>
    <n v="66.73"/>
    <d v="2014-10-10T00:00:00"/>
    <x v="3"/>
    <x v="2"/>
    <x v="5"/>
    <s v="Dress"/>
    <x v="0"/>
    <x v="4621"/>
    <n v="129466.45"/>
    <n v="152809.54999999999"/>
    <x v="4638"/>
    <n v="42"/>
    <n v="74.81"/>
  </r>
  <r>
    <s v="M1043"/>
    <x v="1"/>
    <x v="1"/>
    <n v="5"/>
    <n v="395172"/>
    <n v="413739"/>
    <n v="104.7"/>
    <d v="2013-01-02T00:00:00"/>
    <x v="0"/>
    <x v="6"/>
    <x v="2"/>
    <s v="Rice"/>
    <x v="4"/>
    <x v="4622"/>
    <n v="199373.1"/>
    <n v="214365.9"/>
    <x v="4639"/>
    <n v="57"/>
    <n v="77.400000000000006"/>
  </r>
  <r>
    <s v="M1044"/>
    <x v="0"/>
    <x v="0"/>
    <n v="11"/>
    <n v="263659"/>
    <n v="184459"/>
    <n v="69.959999999999994"/>
    <d v="2013-01-02T00:00:00"/>
    <x v="0"/>
    <x v="6"/>
    <x v="2"/>
    <s v="Rice"/>
    <x v="4"/>
    <x v="4623"/>
    <n v="53159.24"/>
    <n v="131299.76"/>
    <x v="4640"/>
    <n v="84"/>
    <n v="65.63"/>
  </r>
  <r>
    <s v="M1045"/>
    <x v="2"/>
    <x v="2"/>
    <n v="10"/>
    <n v="221537"/>
    <n v="206616"/>
    <n v="93.26"/>
    <d v="2014-08-20T00:00:00"/>
    <x v="3"/>
    <x v="9"/>
    <x v="2"/>
    <s v="Headphones"/>
    <x v="2"/>
    <x v="4624"/>
    <n v="101358.29"/>
    <n v="105257.71"/>
    <x v="4641"/>
    <n v="29"/>
    <n v="88.77"/>
  </r>
  <r>
    <s v="M1046"/>
    <x v="1"/>
    <x v="1"/>
    <n v="7"/>
    <n v="304661"/>
    <n v="319236"/>
    <n v="104.78"/>
    <d v="2014-12-26T00:00:00"/>
    <x v="3"/>
    <x v="4"/>
    <x v="5"/>
    <s v="Headphones"/>
    <x v="2"/>
    <x v="4625"/>
    <n v="152390.26999999999"/>
    <n v="166845.73000000001"/>
    <x v="4642"/>
    <n v="14"/>
    <n v="79.83"/>
  </r>
  <r>
    <s v="M1047"/>
    <x v="0"/>
    <x v="0"/>
    <n v="3"/>
    <n v="124618"/>
    <n v="140597"/>
    <n v="112.82"/>
    <d v="2014-12-26T00:00:00"/>
    <x v="3"/>
    <x v="4"/>
    <x v="5"/>
    <s v="Headphones"/>
    <x v="2"/>
    <x v="4626"/>
    <n v="53754.68"/>
    <n v="86842.32"/>
    <x v="4643"/>
    <n v="85"/>
    <n v="90.56"/>
  </r>
  <r>
    <s v="M1048"/>
    <x v="3"/>
    <x v="3"/>
    <n v="8"/>
    <n v="263044"/>
    <n v="196695"/>
    <n v="74.78"/>
    <d v="2014-12-26T00:00:00"/>
    <x v="3"/>
    <x v="4"/>
    <x v="5"/>
    <s v="Laptop"/>
    <x v="2"/>
    <x v="4627"/>
    <n v="92677.61"/>
    <n v="104017.39"/>
    <x v="4644"/>
    <n v="44"/>
    <n v="89.9"/>
  </r>
  <r>
    <s v="M1049"/>
    <x v="2"/>
    <x v="2"/>
    <n v="13"/>
    <n v="485452"/>
    <n v="500106"/>
    <n v="103.02"/>
    <d v="2014-12-26T00:00:00"/>
    <x v="3"/>
    <x v="4"/>
    <x v="5"/>
    <s v="Table"/>
    <x v="1"/>
    <x v="4628"/>
    <n v="129368.25"/>
    <n v="370737.75"/>
    <x v="4645"/>
    <n v="92"/>
    <n v="71.02"/>
  </r>
  <r>
    <s v="M1050"/>
    <x v="2"/>
    <x v="2"/>
    <n v="8"/>
    <n v="448763"/>
    <n v="512699"/>
    <n v="114.25"/>
    <d v="2014-09-11T00:00:00"/>
    <x v="3"/>
    <x v="5"/>
    <x v="1"/>
    <s v="Stapler"/>
    <x v="3"/>
    <x v="4629"/>
    <n v="150756.31"/>
    <n v="361942.69"/>
    <x v="4646"/>
    <n v="17"/>
    <n v="77.47"/>
  </r>
  <r>
    <s v="M1051"/>
    <x v="2"/>
    <x v="2"/>
    <n v="5"/>
    <n v="157151"/>
    <n v="132532"/>
    <n v="84.33"/>
    <d v="2014-10-20T00:00:00"/>
    <x v="3"/>
    <x v="2"/>
    <x v="4"/>
    <s v="Oil"/>
    <x v="4"/>
    <x v="4630"/>
    <n v="33625"/>
    <n v="98907"/>
    <x v="4647"/>
    <n v="82"/>
    <n v="91.03"/>
  </r>
  <r>
    <s v="M1052"/>
    <x v="0"/>
    <x v="0"/>
    <n v="14"/>
    <n v="334584"/>
    <n v="182789"/>
    <n v="54.63"/>
    <d v="2014-12-02T00:00:00"/>
    <x v="3"/>
    <x v="4"/>
    <x v="3"/>
    <s v="Stapler"/>
    <x v="3"/>
    <x v="4631"/>
    <n v="50211.74"/>
    <n v="132577.26"/>
    <x v="4648"/>
    <n v="25"/>
    <n v="88.48"/>
  </r>
  <r>
    <s v="M1053"/>
    <x v="0"/>
    <x v="0"/>
    <n v="6"/>
    <n v="450720"/>
    <n v="357914"/>
    <n v="79.41"/>
    <d v="2014-12-02T00:00:00"/>
    <x v="3"/>
    <x v="4"/>
    <x v="3"/>
    <s v="Mobile"/>
    <x v="2"/>
    <x v="4632"/>
    <n v="140560.01999999999"/>
    <n v="217353.98"/>
    <x v="4649"/>
    <n v="62"/>
    <n v="69.44"/>
  </r>
  <r>
    <s v="M1054"/>
    <x v="2"/>
    <x v="2"/>
    <n v="10"/>
    <n v="320477"/>
    <n v="367084"/>
    <n v="114.54"/>
    <d v="2011-09-02T00:00:00"/>
    <x v="2"/>
    <x v="5"/>
    <x v="5"/>
    <s v="Table"/>
    <x v="1"/>
    <x v="4633"/>
    <n v="149390.91"/>
    <n v="217693.09"/>
    <x v="4650"/>
    <n v="49"/>
    <n v="86.7"/>
  </r>
  <r>
    <s v="M1055"/>
    <x v="1"/>
    <x v="1"/>
    <n v="8"/>
    <n v="173478"/>
    <n v="207012"/>
    <n v="119.33"/>
    <d v="2011-09-02T00:00:00"/>
    <x v="2"/>
    <x v="5"/>
    <x v="5"/>
    <s v="Oil"/>
    <x v="4"/>
    <x v="4634"/>
    <n v="99725.61"/>
    <n v="107286.39"/>
    <x v="4651"/>
    <n v="34"/>
    <n v="69.959999999999994"/>
  </r>
  <r>
    <s v="M1056"/>
    <x v="1"/>
    <x v="1"/>
    <n v="13"/>
    <n v="238088"/>
    <n v="139892"/>
    <n v="58.76"/>
    <d v="2014-03-26T00:00:00"/>
    <x v="3"/>
    <x v="10"/>
    <x v="2"/>
    <s v="Headphones"/>
    <x v="2"/>
    <x v="4635"/>
    <n v="69321.78"/>
    <n v="70570.22"/>
    <x v="4652"/>
    <n v="99"/>
    <n v="80.06"/>
  </r>
  <r>
    <s v="M1057"/>
    <x v="3"/>
    <x v="3"/>
    <n v="6"/>
    <n v="475940"/>
    <n v="526031"/>
    <n v="110.52"/>
    <d v="2012-09-28T00:00:00"/>
    <x v="1"/>
    <x v="5"/>
    <x v="5"/>
    <s v="Stapler"/>
    <x v="3"/>
    <x v="4636"/>
    <n v="208829.82"/>
    <n v="317201.18"/>
    <x v="4653"/>
    <n v="81"/>
    <n v="77.27"/>
  </r>
  <r>
    <s v="M1058"/>
    <x v="3"/>
    <x v="3"/>
    <n v="12"/>
    <n v="487331"/>
    <n v="341861"/>
    <n v="70.150000000000006"/>
    <d v="2012-09-28T00:00:00"/>
    <x v="1"/>
    <x v="5"/>
    <x v="5"/>
    <s v="Tablet"/>
    <x v="2"/>
    <x v="4637"/>
    <n v="96715.45"/>
    <n v="245145.55"/>
    <x v="4654"/>
    <n v="51"/>
    <n v="65.73"/>
  </r>
  <r>
    <s v="M1059"/>
    <x v="2"/>
    <x v="2"/>
    <n v="15"/>
    <n v="219754"/>
    <n v="122914"/>
    <n v="55.93"/>
    <d v="2012-09-28T00:00:00"/>
    <x v="1"/>
    <x v="5"/>
    <x v="5"/>
    <s v="Headphones"/>
    <x v="2"/>
    <x v="4638"/>
    <n v="27398.82"/>
    <n v="95515.18"/>
    <x v="4655"/>
    <n v="39"/>
    <n v="60.72"/>
  </r>
  <r>
    <s v="M1060"/>
    <x v="2"/>
    <x v="2"/>
    <n v="13"/>
    <n v="170201"/>
    <n v="164148"/>
    <n v="96.44"/>
    <d v="2012-03-15T00:00:00"/>
    <x v="1"/>
    <x v="10"/>
    <x v="1"/>
    <s v="Sugar"/>
    <x v="4"/>
    <x v="4639"/>
    <n v="47361.25"/>
    <n v="116786.75"/>
    <x v="4656"/>
    <n v="46"/>
    <n v="67.95"/>
  </r>
  <r>
    <s v="M1061"/>
    <x v="2"/>
    <x v="2"/>
    <n v="12"/>
    <n v="468167"/>
    <n v="396131"/>
    <n v="84.61"/>
    <d v="2014-01-07T00:00:00"/>
    <x v="3"/>
    <x v="6"/>
    <x v="3"/>
    <s v="Cabinet"/>
    <x v="1"/>
    <x v="4640"/>
    <n v="135639.21"/>
    <n v="260491.79"/>
    <x v="4657"/>
    <n v="73"/>
    <n v="84.26"/>
  </r>
  <r>
    <s v="M1062"/>
    <x v="3"/>
    <x v="3"/>
    <n v="14"/>
    <n v="128202"/>
    <n v="102758"/>
    <n v="80.150000000000006"/>
    <d v="2011-01-14T00:00:00"/>
    <x v="2"/>
    <x v="6"/>
    <x v="5"/>
    <s v="Sugar"/>
    <x v="4"/>
    <x v="4641"/>
    <n v="47387.51"/>
    <n v="55370.49"/>
    <x v="4658"/>
    <n v="60"/>
    <n v="85.18"/>
  </r>
  <r>
    <s v="M1063"/>
    <x v="1"/>
    <x v="1"/>
    <n v="5"/>
    <n v="487315"/>
    <n v="511009"/>
    <n v="104.86"/>
    <d v="2011-01-14T00:00:00"/>
    <x v="2"/>
    <x v="6"/>
    <x v="5"/>
    <s v="Jacket"/>
    <x v="0"/>
    <x v="4642"/>
    <n v="239748.89"/>
    <n v="271260.11"/>
    <x v="4659"/>
    <n v="62"/>
    <n v="75.77"/>
  </r>
  <r>
    <s v="M1064"/>
    <x v="0"/>
    <x v="0"/>
    <n v="3"/>
    <n v="116877"/>
    <n v="136614"/>
    <n v="116.89"/>
    <d v="2011-01-14T00:00:00"/>
    <x v="2"/>
    <x v="6"/>
    <x v="5"/>
    <s v="Stapler"/>
    <x v="3"/>
    <x v="4643"/>
    <n v="45395.34"/>
    <n v="91218.66"/>
    <x v="4660"/>
    <n v="32"/>
    <n v="81.48"/>
  </r>
  <r>
    <s v="M1065"/>
    <x v="2"/>
    <x v="2"/>
    <n v="12"/>
    <n v="398801"/>
    <n v="329229"/>
    <n v="82.55"/>
    <d v="2012-02-06T00:00:00"/>
    <x v="1"/>
    <x v="11"/>
    <x v="4"/>
    <s v="Headphones"/>
    <x v="2"/>
    <x v="4644"/>
    <n v="101792.2"/>
    <n v="227436.79999999999"/>
    <x v="4661"/>
    <n v="26"/>
    <n v="77.599999999999994"/>
  </r>
  <r>
    <s v="M1066"/>
    <x v="1"/>
    <x v="1"/>
    <n v="8"/>
    <n v="365248"/>
    <n v="274021"/>
    <n v="75.02"/>
    <d v="2012-02-06T00:00:00"/>
    <x v="1"/>
    <x v="11"/>
    <x v="4"/>
    <s v="Stapler"/>
    <x v="3"/>
    <x v="4645"/>
    <n v="57302.400000000001"/>
    <n v="216718.6"/>
    <x v="4662"/>
    <n v="33"/>
    <n v="69.95"/>
  </r>
  <r>
    <s v="M1067"/>
    <x v="0"/>
    <x v="0"/>
    <n v="3"/>
    <n v="279509"/>
    <n v="308379"/>
    <n v="110.33"/>
    <d v="2012-02-06T00:00:00"/>
    <x v="1"/>
    <x v="11"/>
    <x v="4"/>
    <s v="Cabinet"/>
    <x v="1"/>
    <x v="4646"/>
    <n v="102034.56"/>
    <n v="206344.44"/>
    <x v="4663"/>
    <n v="56"/>
    <n v="86.85"/>
  </r>
  <r>
    <s v="M1068"/>
    <x v="3"/>
    <x v="3"/>
    <n v="6"/>
    <n v="238673"/>
    <n v="211281"/>
    <n v="88.52"/>
    <d v="2014-12-22T00:00:00"/>
    <x v="3"/>
    <x v="4"/>
    <x v="4"/>
    <s v="Oil"/>
    <x v="4"/>
    <x v="4647"/>
    <n v="44711.8"/>
    <n v="166569.20000000001"/>
    <x v="4664"/>
    <n v="38"/>
    <n v="70.040000000000006"/>
  </r>
  <r>
    <s v="M1069"/>
    <x v="3"/>
    <x v="3"/>
    <n v="7"/>
    <n v="129293"/>
    <n v="125908"/>
    <n v="97.38"/>
    <d v="2013-09-06T00:00:00"/>
    <x v="0"/>
    <x v="5"/>
    <x v="5"/>
    <s v="Laptop"/>
    <x v="2"/>
    <x v="4648"/>
    <n v="47300.97"/>
    <n v="78607.03"/>
    <x v="4665"/>
    <n v="19"/>
    <n v="92.9"/>
  </r>
  <r>
    <s v="M1070"/>
    <x v="2"/>
    <x v="2"/>
    <n v="12"/>
    <n v="272374"/>
    <n v="296186"/>
    <n v="108.74"/>
    <d v="2013-09-06T00:00:00"/>
    <x v="0"/>
    <x v="5"/>
    <x v="5"/>
    <s v="Table"/>
    <x v="1"/>
    <x v="4649"/>
    <n v="119421.18"/>
    <n v="176764.82"/>
    <x v="4666"/>
    <n v="93"/>
    <n v="92.07"/>
  </r>
  <r>
    <s v="M1071"/>
    <x v="3"/>
    <x v="3"/>
    <n v="12"/>
    <n v="110774"/>
    <n v="117329"/>
    <n v="105.92"/>
    <d v="2013-09-06T00:00:00"/>
    <x v="0"/>
    <x v="5"/>
    <x v="5"/>
    <s v="Shirt"/>
    <x v="0"/>
    <x v="4650"/>
    <n v="53171.86"/>
    <n v="64157.14"/>
    <x v="4667"/>
    <n v="91"/>
    <n v="63.53"/>
  </r>
  <r>
    <s v="M1072"/>
    <x v="0"/>
    <x v="0"/>
    <n v="5"/>
    <n v="306280"/>
    <n v="234029"/>
    <n v="76.41"/>
    <d v="2011-10-04T00:00:00"/>
    <x v="2"/>
    <x v="2"/>
    <x v="3"/>
    <s v="Shirt"/>
    <x v="0"/>
    <x v="4651"/>
    <n v="48762.94"/>
    <n v="185266.06"/>
    <x v="4668"/>
    <n v="50"/>
    <n v="68.959999999999994"/>
  </r>
  <r>
    <s v="M1073"/>
    <x v="1"/>
    <x v="1"/>
    <n v="11"/>
    <n v="364880"/>
    <n v="335433"/>
    <n v="91.93"/>
    <d v="2014-11-28T00:00:00"/>
    <x v="3"/>
    <x v="0"/>
    <x v="5"/>
    <s v="Dress"/>
    <x v="0"/>
    <x v="4652"/>
    <n v="103751.4"/>
    <n v="231681.6"/>
    <x v="4669"/>
    <n v="72"/>
    <n v="62.04"/>
  </r>
  <r>
    <s v="M1074"/>
    <x v="0"/>
    <x v="0"/>
    <n v="10"/>
    <n v="113179"/>
    <n v="105220"/>
    <n v="92.97"/>
    <d v="2014-11-28T00:00:00"/>
    <x v="3"/>
    <x v="0"/>
    <x v="5"/>
    <s v="Headphones"/>
    <x v="2"/>
    <x v="4653"/>
    <n v="23170.2"/>
    <n v="82049.8"/>
    <x v="4670"/>
    <n v="37"/>
    <n v="66.489999999999995"/>
  </r>
  <r>
    <s v="M1075"/>
    <x v="1"/>
    <x v="1"/>
    <n v="5"/>
    <n v="233887"/>
    <n v="169937"/>
    <n v="72.66"/>
    <d v="2013-10-29T00:00:00"/>
    <x v="0"/>
    <x v="2"/>
    <x v="3"/>
    <s v="Dress"/>
    <x v="0"/>
    <x v="4654"/>
    <n v="67904.61"/>
    <n v="102032.39"/>
    <x v="4671"/>
    <n v="73"/>
    <n v="81.22"/>
  </r>
  <r>
    <s v="M1076"/>
    <x v="0"/>
    <x v="0"/>
    <n v="7"/>
    <n v="487297"/>
    <n v="501119"/>
    <n v="102.84"/>
    <d v="2012-06-09T00:00:00"/>
    <x v="1"/>
    <x v="1"/>
    <x v="0"/>
    <s v="Headphones"/>
    <x v="2"/>
    <x v="4655"/>
    <n v="173373.53"/>
    <n v="327745.46999999997"/>
    <x v="4672"/>
    <n v="92"/>
    <n v="68.459999999999994"/>
  </r>
  <r>
    <s v="M1077"/>
    <x v="1"/>
    <x v="1"/>
    <n v="10"/>
    <n v="447896"/>
    <n v="396339"/>
    <n v="88.49"/>
    <d v="2014-12-09T00:00:00"/>
    <x v="3"/>
    <x v="4"/>
    <x v="3"/>
    <s v="Trousers"/>
    <x v="0"/>
    <x v="4656"/>
    <n v="124412.8"/>
    <n v="271926.2"/>
    <x v="4673"/>
    <n v="34"/>
    <n v="73.61"/>
  </r>
  <r>
    <s v="M1078"/>
    <x v="0"/>
    <x v="0"/>
    <n v="15"/>
    <n v="372199"/>
    <n v="264884"/>
    <n v="71.17"/>
    <d v="2012-03-16T00:00:00"/>
    <x v="1"/>
    <x v="10"/>
    <x v="5"/>
    <s v="Sofa"/>
    <x v="1"/>
    <x v="4657"/>
    <n v="111168.69"/>
    <n v="153715.31"/>
    <x v="4674"/>
    <n v="85"/>
    <n v="79.09"/>
  </r>
  <r>
    <s v="M1079"/>
    <x v="2"/>
    <x v="2"/>
    <n v="11"/>
    <n v="289961"/>
    <n v="263567"/>
    <n v="90.9"/>
    <d v="2011-06-09T00:00:00"/>
    <x v="2"/>
    <x v="1"/>
    <x v="1"/>
    <s v="Notebook"/>
    <x v="3"/>
    <x v="4658"/>
    <n v="90089.21"/>
    <n v="173477.79"/>
    <x v="4675"/>
    <n v="28"/>
    <n v="85.98"/>
  </r>
  <r>
    <s v="M1080"/>
    <x v="0"/>
    <x v="0"/>
    <n v="4"/>
    <n v="319891"/>
    <n v="370517"/>
    <n v="115.83"/>
    <d v="2011-06-09T00:00:00"/>
    <x v="2"/>
    <x v="1"/>
    <x v="1"/>
    <s v="Chair"/>
    <x v="1"/>
    <x v="4659"/>
    <n v="150169.10999999999"/>
    <n v="220347.89"/>
    <x v="4676"/>
    <n v="50"/>
    <n v="65.81"/>
  </r>
  <r>
    <s v="M1081"/>
    <x v="3"/>
    <x v="3"/>
    <n v="10"/>
    <n v="384895"/>
    <n v="451513"/>
    <n v="117.31"/>
    <d v="2011-06-09T00:00:00"/>
    <x v="2"/>
    <x v="1"/>
    <x v="1"/>
    <s v="Tablet"/>
    <x v="2"/>
    <x v="4660"/>
    <n v="138689.37"/>
    <n v="312823.63"/>
    <x v="4677"/>
    <n v="34"/>
    <n v="93.64"/>
  </r>
  <r>
    <s v="M1082"/>
    <x v="0"/>
    <x v="0"/>
    <n v="13"/>
    <n v="333817"/>
    <n v="317413"/>
    <n v="95.09"/>
    <d v="2012-03-20T00:00:00"/>
    <x v="1"/>
    <x v="10"/>
    <x v="3"/>
    <s v="Shirt"/>
    <x v="0"/>
    <x v="4661"/>
    <n v="83195.960000000006"/>
    <n v="234217.04"/>
    <x v="4678"/>
    <n v="48"/>
    <n v="88.6"/>
  </r>
  <r>
    <s v="M1083"/>
    <x v="3"/>
    <x v="3"/>
    <n v="9"/>
    <n v="133330"/>
    <n v="147439"/>
    <n v="110.58"/>
    <d v="2012-03-20T00:00:00"/>
    <x v="1"/>
    <x v="10"/>
    <x v="3"/>
    <s v="Rice"/>
    <x v="4"/>
    <x v="4662"/>
    <n v="35708.089999999997"/>
    <n v="111730.91"/>
    <x v="4679"/>
    <n v="90"/>
    <n v="61.77"/>
  </r>
  <r>
    <s v="M1084"/>
    <x v="0"/>
    <x v="0"/>
    <n v="15"/>
    <n v="110692"/>
    <n v="58019"/>
    <n v="52.41"/>
    <d v="2013-11-19T00:00:00"/>
    <x v="0"/>
    <x v="0"/>
    <x v="3"/>
    <s v="Mobile"/>
    <x v="2"/>
    <x v="4663"/>
    <n v="20329.07"/>
    <n v="37689.93"/>
    <x v="4680"/>
    <n v="94"/>
    <n v="81.38"/>
  </r>
  <r>
    <s v="M1085"/>
    <x v="3"/>
    <x v="3"/>
    <n v="11"/>
    <n v="451443"/>
    <n v="469024"/>
    <n v="103.89"/>
    <d v="2013-11-19T00:00:00"/>
    <x v="0"/>
    <x v="0"/>
    <x v="3"/>
    <s v="Laptop"/>
    <x v="2"/>
    <x v="4664"/>
    <n v="185118.87"/>
    <n v="283905.13"/>
    <x v="4681"/>
    <n v="51"/>
    <n v="67.959999999999994"/>
  </r>
  <r>
    <s v="M1086"/>
    <x v="0"/>
    <x v="0"/>
    <n v="13"/>
    <n v="321145"/>
    <n v="211239"/>
    <n v="65.78"/>
    <d v="2011-03-07T00:00:00"/>
    <x v="2"/>
    <x v="10"/>
    <x v="4"/>
    <s v="Laptop"/>
    <x v="2"/>
    <x v="4665"/>
    <n v="84649.44"/>
    <n v="126589.56"/>
    <x v="4682"/>
    <n v="73"/>
    <n v="89.21"/>
  </r>
  <r>
    <s v="M1087"/>
    <x v="1"/>
    <x v="1"/>
    <n v="12"/>
    <n v="209153"/>
    <n v="149298"/>
    <n v="71.38"/>
    <d v="2011-03-07T00:00:00"/>
    <x v="2"/>
    <x v="10"/>
    <x v="4"/>
    <s v="Stapler"/>
    <x v="3"/>
    <x v="4666"/>
    <n v="46266.09"/>
    <n v="103031.91"/>
    <x v="4683"/>
    <n v="97"/>
    <n v="65.87"/>
  </r>
  <r>
    <s v="M1088"/>
    <x v="1"/>
    <x v="1"/>
    <n v="7"/>
    <n v="454168"/>
    <n v="428830"/>
    <n v="94.42"/>
    <d v="2011-03-07T00:00:00"/>
    <x v="2"/>
    <x v="10"/>
    <x v="4"/>
    <s v="Trousers"/>
    <x v="0"/>
    <x v="4667"/>
    <n v="163570.06"/>
    <n v="265259.94"/>
    <x v="4684"/>
    <n v="88"/>
    <n v="76.650000000000006"/>
  </r>
  <r>
    <s v="M1089"/>
    <x v="2"/>
    <x v="2"/>
    <n v="4"/>
    <n v="140218"/>
    <n v="168001"/>
    <n v="119.81"/>
    <d v="2013-05-16T00:00:00"/>
    <x v="0"/>
    <x v="8"/>
    <x v="1"/>
    <s v="Table"/>
    <x v="1"/>
    <x v="4668"/>
    <n v="50316.28"/>
    <n v="117684.72"/>
    <x v="4685"/>
    <n v="36"/>
    <n v="78.87"/>
  </r>
  <r>
    <s v="M1090"/>
    <x v="2"/>
    <x v="2"/>
    <n v="13"/>
    <n v="113782"/>
    <n v="115148"/>
    <n v="101.2"/>
    <d v="2012-05-25T00:00:00"/>
    <x v="1"/>
    <x v="8"/>
    <x v="5"/>
    <s v="Cabinet"/>
    <x v="1"/>
    <x v="4669"/>
    <n v="36757.83"/>
    <n v="78390.17"/>
    <x v="4686"/>
    <n v="49"/>
    <n v="90.14"/>
  </r>
  <r>
    <s v="M1091"/>
    <x v="3"/>
    <x v="3"/>
    <n v="7"/>
    <n v="442957"/>
    <n v="361806"/>
    <n v="81.680000000000007"/>
    <d v="2012-08-02T00:00:00"/>
    <x v="1"/>
    <x v="9"/>
    <x v="1"/>
    <s v="Headphones"/>
    <x v="2"/>
    <x v="4670"/>
    <n v="109291.51"/>
    <n v="252514.49"/>
    <x v="4687"/>
    <n v="96"/>
    <n v="80.11"/>
  </r>
  <r>
    <s v="M1092"/>
    <x v="1"/>
    <x v="1"/>
    <n v="5"/>
    <n v="431871"/>
    <n v="353665"/>
    <n v="81.89"/>
    <d v="2012-08-02T00:00:00"/>
    <x v="1"/>
    <x v="9"/>
    <x v="1"/>
    <s v="Jacket"/>
    <x v="0"/>
    <x v="4671"/>
    <n v="176159.58"/>
    <n v="177505.42"/>
    <x v="4688"/>
    <n v="28"/>
    <n v="86.84"/>
  </r>
  <r>
    <s v="M1093"/>
    <x v="1"/>
    <x v="1"/>
    <n v="13"/>
    <n v="139039"/>
    <n v="116016"/>
    <n v="83.44"/>
    <d v="2012-08-02T00:00:00"/>
    <x v="1"/>
    <x v="9"/>
    <x v="1"/>
    <s v="Wheat"/>
    <x v="4"/>
    <x v="4672"/>
    <n v="34836.230000000003"/>
    <n v="81179.77"/>
    <x v="4689"/>
    <n v="52"/>
    <n v="60.19"/>
  </r>
  <r>
    <s v="M1094"/>
    <x v="1"/>
    <x v="1"/>
    <n v="3"/>
    <n v="268031"/>
    <n v="310675"/>
    <n v="115.91"/>
    <d v="2012-08-02T00:00:00"/>
    <x v="1"/>
    <x v="9"/>
    <x v="1"/>
    <s v="Mobile"/>
    <x v="2"/>
    <x v="4673"/>
    <n v="122756.26"/>
    <n v="187918.74"/>
    <x v="4690"/>
    <n v="25"/>
    <n v="87.66"/>
  </r>
  <r>
    <s v="M1095"/>
    <x v="2"/>
    <x v="2"/>
    <n v="4"/>
    <n v="442375"/>
    <n v="499716"/>
    <n v="112.96"/>
    <d v="2013-11-07T00:00:00"/>
    <x v="0"/>
    <x v="0"/>
    <x v="1"/>
    <s v="Sugar"/>
    <x v="4"/>
    <x v="4674"/>
    <n v="230282.1"/>
    <n v="269433.90000000002"/>
    <x v="4691"/>
    <n v="55"/>
    <n v="80.27"/>
  </r>
  <r>
    <s v="M1096"/>
    <x v="3"/>
    <x v="3"/>
    <n v="7"/>
    <n v="488925"/>
    <n v="440170"/>
    <n v="90.03"/>
    <d v="2013-11-07T00:00:00"/>
    <x v="0"/>
    <x v="0"/>
    <x v="1"/>
    <s v="Sugar"/>
    <x v="4"/>
    <x v="4675"/>
    <n v="94469.57"/>
    <n v="345700.43"/>
    <x v="4692"/>
    <n v="62"/>
    <n v="88.21"/>
  </r>
  <r>
    <s v="M1097"/>
    <x v="1"/>
    <x v="1"/>
    <n v="13"/>
    <n v="297361"/>
    <n v="151184"/>
    <n v="50.84"/>
    <d v="2013-11-07T00:00:00"/>
    <x v="0"/>
    <x v="0"/>
    <x v="1"/>
    <s v="Tablet"/>
    <x v="2"/>
    <x v="4676"/>
    <n v="73115.960000000006"/>
    <n v="78068.039999999994"/>
    <x v="4693"/>
    <n v="44"/>
    <n v="94.82"/>
  </r>
  <r>
    <s v="M1098"/>
    <x v="0"/>
    <x v="0"/>
    <n v="3"/>
    <n v="197186"/>
    <n v="201408"/>
    <n v="102.14"/>
    <d v="2013-11-07T00:00:00"/>
    <x v="0"/>
    <x v="0"/>
    <x v="1"/>
    <s v="Sofa"/>
    <x v="1"/>
    <x v="4677"/>
    <n v="73296.289999999994"/>
    <n v="128111.71"/>
    <x v="4694"/>
    <n v="69"/>
    <n v="72.95"/>
  </r>
  <r>
    <s v="M1099"/>
    <x v="1"/>
    <x v="1"/>
    <n v="8"/>
    <n v="491144"/>
    <n v="485686"/>
    <n v="98.89"/>
    <d v="2013-11-08T00:00:00"/>
    <x v="0"/>
    <x v="0"/>
    <x v="5"/>
    <s v="Trousers"/>
    <x v="0"/>
    <x v="4678"/>
    <n v="157175.35"/>
    <n v="328510.65000000002"/>
    <x v="4695"/>
    <n v="48"/>
    <n v="62.93"/>
  </r>
  <r>
    <s v="M1100"/>
    <x v="0"/>
    <x v="0"/>
    <n v="8"/>
    <n v="101423"/>
    <n v="107494"/>
    <n v="105.99"/>
    <d v="2012-09-18T00:00:00"/>
    <x v="1"/>
    <x v="5"/>
    <x v="3"/>
    <s v="Marker"/>
    <x v="3"/>
    <x v="4679"/>
    <n v="33936.68"/>
    <n v="73557.320000000007"/>
    <x v="4696"/>
    <n v="29"/>
    <n v="68.45"/>
  </r>
  <r>
    <s v="M1101"/>
    <x v="0"/>
    <x v="0"/>
    <n v="12"/>
    <n v="255694"/>
    <n v="239579"/>
    <n v="93.7"/>
    <d v="2012-12-07T00:00:00"/>
    <x v="1"/>
    <x v="4"/>
    <x v="5"/>
    <s v="Shirt"/>
    <x v="0"/>
    <x v="4680"/>
    <n v="97464.18"/>
    <n v="142114.82"/>
    <x v="4697"/>
    <n v="12"/>
    <n v="90.23"/>
  </r>
  <r>
    <s v="M1102"/>
    <x v="0"/>
    <x v="0"/>
    <n v="9"/>
    <n v="275329"/>
    <n v="195414"/>
    <n v="70.97"/>
    <d v="2012-12-07T00:00:00"/>
    <x v="1"/>
    <x v="4"/>
    <x v="5"/>
    <s v="Wheat"/>
    <x v="4"/>
    <x v="4681"/>
    <n v="48676.04"/>
    <n v="146737.96"/>
    <x v="4698"/>
    <n v="51"/>
    <n v="67.13"/>
  </r>
  <r>
    <s v="M1103"/>
    <x v="3"/>
    <x v="3"/>
    <n v="5"/>
    <n v="384778"/>
    <n v="192425"/>
    <n v="50.01"/>
    <d v="2012-12-07T00:00:00"/>
    <x v="1"/>
    <x v="4"/>
    <x v="5"/>
    <s v="Rice"/>
    <x v="4"/>
    <x v="4682"/>
    <n v="59558.7"/>
    <n v="132866.29999999999"/>
    <x v="4699"/>
    <n v="29"/>
    <n v="80.260000000000005"/>
  </r>
  <r>
    <s v="M1104"/>
    <x v="0"/>
    <x v="0"/>
    <n v="12"/>
    <n v="440443"/>
    <n v="418313"/>
    <n v="94.98"/>
    <d v="2013-12-10T00:00:00"/>
    <x v="0"/>
    <x v="4"/>
    <x v="3"/>
    <s v="Tablet"/>
    <x v="2"/>
    <x v="4683"/>
    <n v="100271"/>
    <n v="318042"/>
    <x v="4700"/>
    <n v="16"/>
    <n v="75.11"/>
  </r>
  <r>
    <s v="M1105"/>
    <x v="0"/>
    <x v="0"/>
    <n v="9"/>
    <n v="416617"/>
    <n v="236924"/>
    <n v="56.87"/>
    <d v="2013-12-10T00:00:00"/>
    <x v="0"/>
    <x v="4"/>
    <x v="3"/>
    <s v="Dress"/>
    <x v="0"/>
    <x v="4684"/>
    <n v="58233.72"/>
    <n v="178690.28"/>
    <x v="4701"/>
    <n v="52"/>
    <n v="80.17"/>
  </r>
  <r>
    <s v="M1106"/>
    <x v="3"/>
    <x v="3"/>
    <n v="4"/>
    <n v="162717"/>
    <n v="141667"/>
    <n v="87.06"/>
    <d v="2013-12-10T00:00:00"/>
    <x v="0"/>
    <x v="4"/>
    <x v="3"/>
    <s v="Stapler"/>
    <x v="3"/>
    <x v="4685"/>
    <n v="52003.19"/>
    <n v="89663.81"/>
    <x v="4702"/>
    <n v="35"/>
    <n v="63.64"/>
  </r>
  <r>
    <s v="M1107"/>
    <x v="3"/>
    <x v="3"/>
    <n v="9"/>
    <n v="332345"/>
    <n v="174633"/>
    <n v="52.55"/>
    <d v="2011-11-16T00:00:00"/>
    <x v="2"/>
    <x v="0"/>
    <x v="2"/>
    <s v="Stapler"/>
    <x v="3"/>
    <x v="4686"/>
    <n v="52052.88"/>
    <n v="122580.12"/>
    <x v="4703"/>
    <n v="44"/>
    <n v="81.56"/>
  </r>
  <r>
    <s v="M1108"/>
    <x v="0"/>
    <x v="0"/>
    <n v="5"/>
    <n v="178420"/>
    <n v="168519"/>
    <n v="94.45"/>
    <d v="2013-11-07T00:00:00"/>
    <x v="0"/>
    <x v="0"/>
    <x v="1"/>
    <s v="Notebook"/>
    <x v="3"/>
    <x v="4687"/>
    <n v="83329.33"/>
    <n v="85189.67"/>
    <x v="4704"/>
    <n v="72"/>
    <n v="78.94"/>
  </r>
  <r>
    <s v="M1109"/>
    <x v="3"/>
    <x v="3"/>
    <n v="14"/>
    <n v="345938"/>
    <n v="291541"/>
    <n v="84.28"/>
    <d v="2012-09-06T00:00:00"/>
    <x v="1"/>
    <x v="5"/>
    <x v="1"/>
    <s v="Notebook"/>
    <x v="3"/>
    <x v="4688"/>
    <n v="123383.2"/>
    <n v="168157.8"/>
    <x v="4705"/>
    <n v="54"/>
    <n v="81.760000000000005"/>
  </r>
  <r>
    <s v="M1110"/>
    <x v="1"/>
    <x v="1"/>
    <n v="11"/>
    <n v="459954"/>
    <n v="455842"/>
    <n v="99.11"/>
    <d v="2011-09-03T00:00:00"/>
    <x v="2"/>
    <x v="5"/>
    <x v="0"/>
    <s v="Dress"/>
    <x v="0"/>
    <x v="4689"/>
    <n v="93012.800000000003"/>
    <n v="362829.2"/>
    <x v="4706"/>
    <n v="33"/>
    <n v="92.86"/>
  </r>
  <r>
    <s v="M1111"/>
    <x v="2"/>
    <x v="2"/>
    <n v="3"/>
    <n v="118745"/>
    <n v="134067"/>
    <n v="112.9"/>
    <d v="2013-04-25T00:00:00"/>
    <x v="0"/>
    <x v="3"/>
    <x v="1"/>
    <s v="Rice"/>
    <x v="4"/>
    <x v="4690"/>
    <n v="30860.28"/>
    <n v="103206.72"/>
    <x v="4707"/>
    <n v="52"/>
    <n v="80.66"/>
  </r>
  <r>
    <s v="M1112"/>
    <x v="3"/>
    <x v="3"/>
    <n v="3"/>
    <n v="160639"/>
    <n v="186803"/>
    <n v="116.29"/>
    <d v="2013-04-25T00:00:00"/>
    <x v="0"/>
    <x v="3"/>
    <x v="1"/>
    <s v="Trousers"/>
    <x v="0"/>
    <x v="4691"/>
    <n v="71845.679999999993"/>
    <n v="114957.32"/>
    <x v="4708"/>
    <n v="94"/>
    <n v="63.07"/>
  </r>
  <r>
    <s v="M1113"/>
    <x v="3"/>
    <x v="3"/>
    <n v="9"/>
    <n v="333873"/>
    <n v="367402"/>
    <n v="110.04"/>
    <d v="2013-04-25T00:00:00"/>
    <x v="0"/>
    <x v="3"/>
    <x v="1"/>
    <s v="Pen"/>
    <x v="3"/>
    <x v="4692"/>
    <n v="153167.32"/>
    <n v="214234.68"/>
    <x v="4709"/>
    <n v="78"/>
    <n v="66.39"/>
  </r>
  <r>
    <s v="M1114"/>
    <x v="3"/>
    <x v="3"/>
    <n v="15"/>
    <n v="312711"/>
    <n v="237248"/>
    <n v="75.87"/>
    <d v="2014-09-01T00:00:00"/>
    <x v="3"/>
    <x v="5"/>
    <x v="4"/>
    <s v="Pen"/>
    <x v="3"/>
    <x v="4693"/>
    <n v="73021.67"/>
    <n v="164226.32999999999"/>
    <x v="4710"/>
    <n v="63"/>
    <n v="87.72"/>
  </r>
  <r>
    <s v="M1115"/>
    <x v="0"/>
    <x v="0"/>
    <n v="12"/>
    <n v="246043"/>
    <n v="290760"/>
    <n v="118.17"/>
    <d v="2014-09-01T00:00:00"/>
    <x v="3"/>
    <x v="5"/>
    <x v="4"/>
    <s v="Trousers"/>
    <x v="0"/>
    <x v="4694"/>
    <n v="87751.72"/>
    <n v="203008.28"/>
    <x v="4711"/>
    <n v="82"/>
    <n v="74.290000000000006"/>
  </r>
  <r>
    <s v="M1116"/>
    <x v="2"/>
    <x v="2"/>
    <n v="10"/>
    <n v="382425"/>
    <n v="236192"/>
    <n v="61.76"/>
    <d v="2014-12-08T00:00:00"/>
    <x v="3"/>
    <x v="4"/>
    <x v="4"/>
    <s v="Shirt"/>
    <x v="0"/>
    <x v="4695"/>
    <n v="55600.54"/>
    <n v="180591.46"/>
    <x v="4712"/>
    <n v="18"/>
    <n v="72.760000000000005"/>
  </r>
  <r>
    <s v="M1117"/>
    <x v="0"/>
    <x v="0"/>
    <n v="14"/>
    <n v="226515"/>
    <n v="213188"/>
    <n v="94.12"/>
    <d v="2012-12-18T00:00:00"/>
    <x v="1"/>
    <x v="4"/>
    <x v="3"/>
    <s v="Pen"/>
    <x v="3"/>
    <x v="4696"/>
    <n v="104909.82"/>
    <n v="108278.18"/>
    <x v="4713"/>
    <n v="86"/>
    <n v="61.69"/>
  </r>
  <r>
    <s v="M1118"/>
    <x v="1"/>
    <x v="1"/>
    <n v="14"/>
    <n v="260052"/>
    <n v="203799"/>
    <n v="78.37"/>
    <d v="2012-12-18T00:00:00"/>
    <x v="1"/>
    <x v="4"/>
    <x v="3"/>
    <s v="Marker"/>
    <x v="3"/>
    <x v="4697"/>
    <n v="98232.14"/>
    <n v="105566.86"/>
    <x v="4714"/>
    <n v="79"/>
    <n v="62.27"/>
  </r>
  <r>
    <s v="M1119"/>
    <x v="0"/>
    <x v="0"/>
    <n v="12"/>
    <n v="498765"/>
    <n v="366161"/>
    <n v="73.41"/>
    <d v="2012-12-18T00:00:00"/>
    <x v="1"/>
    <x v="4"/>
    <x v="3"/>
    <s v="Marker"/>
    <x v="3"/>
    <x v="4698"/>
    <n v="83361.850000000006"/>
    <n v="282799.15000000002"/>
    <x v="4715"/>
    <n v="82"/>
    <n v="91.03"/>
  </r>
  <r>
    <s v="M1120"/>
    <x v="0"/>
    <x v="0"/>
    <n v="12"/>
    <n v="459495"/>
    <n v="313913"/>
    <n v="68.319999999999993"/>
    <d v="2011-11-04T00:00:00"/>
    <x v="2"/>
    <x v="0"/>
    <x v="5"/>
    <s v="Rice"/>
    <x v="4"/>
    <x v="4699"/>
    <n v="154968.60999999999"/>
    <n v="158944.39000000001"/>
    <x v="4716"/>
    <n v="64"/>
    <n v="93.5"/>
  </r>
  <r>
    <s v="M1121"/>
    <x v="0"/>
    <x v="0"/>
    <n v="13"/>
    <n v="321640"/>
    <n v="377577"/>
    <n v="117.39"/>
    <d v="2014-03-11T00:00:00"/>
    <x v="3"/>
    <x v="10"/>
    <x v="3"/>
    <s v="Pen"/>
    <x v="3"/>
    <x v="4700"/>
    <n v="87687.83"/>
    <n v="289889.17"/>
    <x v="4717"/>
    <n v="49"/>
    <n v="90.1"/>
  </r>
  <r>
    <s v="M1122"/>
    <x v="1"/>
    <x v="1"/>
    <n v="13"/>
    <n v="323682"/>
    <n v="351243"/>
    <n v="108.51"/>
    <d v="2014-03-11T00:00:00"/>
    <x v="3"/>
    <x v="10"/>
    <x v="3"/>
    <s v="Rice"/>
    <x v="4"/>
    <x v="4701"/>
    <n v="164786.38"/>
    <n v="186456.62"/>
    <x v="4718"/>
    <n v="97"/>
    <n v="65.319999999999993"/>
  </r>
  <r>
    <s v="M1123"/>
    <x v="3"/>
    <x v="3"/>
    <n v="5"/>
    <n v="101026"/>
    <n v="104151"/>
    <n v="103.09"/>
    <d v="2013-01-31T00:00:00"/>
    <x v="0"/>
    <x v="6"/>
    <x v="1"/>
    <s v="Rice"/>
    <x v="4"/>
    <x v="4702"/>
    <n v="34668.120000000003"/>
    <n v="69482.880000000005"/>
    <x v="4719"/>
    <n v="76"/>
    <n v="86.04"/>
  </r>
  <r>
    <s v="M1124"/>
    <x v="3"/>
    <x v="3"/>
    <n v="11"/>
    <n v="180518"/>
    <n v="126976"/>
    <n v="70.34"/>
    <d v="2013-01-31T00:00:00"/>
    <x v="0"/>
    <x v="6"/>
    <x v="1"/>
    <s v="Tablet"/>
    <x v="2"/>
    <x v="4703"/>
    <n v="39753.279999999999"/>
    <n v="87222.720000000001"/>
    <x v="4720"/>
    <n v="97"/>
    <n v="80.63"/>
  </r>
  <r>
    <s v="M1125"/>
    <x v="3"/>
    <x v="3"/>
    <n v="14"/>
    <n v="353840"/>
    <n v="223224"/>
    <n v="63.09"/>
    <d v="2014-05-08T00:00:00"/>
    <x v="3"/>
    <x v="8"/>
    <x v="1"/>
    <s v="Chair"/>
    <x v="1"/>
    <x v="4704"/>
    <n v="109369.82"/>
    <n v="113854.18"/>
    <x v="4721"/>
    <n v="20"/>
    <n v="72.790000000000006"/>
  </r>
  <r>
    <s v="M1126"/>
    <x v="1"/>
    <x v="1"/>
    <n v="4"/>
    <n v="334526"/>
    <n v="258370"/>
    <n v="77.23"/>
    <d v="2013-05-25T00:00:00"/>
    <x v="0"/>
    <x v="8"/>
    <x v="0"/>
    <s v="Stapler"/>
    <x v="3"/>
    <x v="4705"/>
    <n v="115382.36"/>
    <n v="142987.64000000001"/>
    <x v="4722"/>
    <n v="49"/>
    <n v="81.38"/>
  </r>
  <r>
    <s v="M1127"/>
    <x v="1"/>
    <x v="1"/>
    <n v="9"/>
    <n v="238395"/>
    <n v="145553"/>
    <n v="61.06"/>
    <d v="2013-05-25T00:00:00"/>
    <x v="0"/>
    <x v="8"/>
    <x v="0"/>
    <s v="Marker"/>
    <x v="3"/>
    <x v="4706"/>
    <n v="47022.53"/>
    <n v="98530.47"/>
    <x v="4723"/>
    <n v="74"/>
    <n v="92.63"/>
  </r>
  <r>
    <s v="M1128"/>
    <x v="2"/>
    <x v="2"/>
    <n v="8"/>
    <n v="139470"/>
    <n v="148258"/>
    <n v="106.3"/>
    <d v="2013-10-08T00:00:00"/>
    <x v="0"/>
    <x v="2"/>
    <x v="3"/>
    <s v="Pen"/>
    <x v="3"/>
    <x v="4707"/>
    <n v="70448.490000000005"/>
    <n v="77809.509999999995"/>
    <x v="4724"/>
    <n v="61"/>
    <n v="68.13"/>
  </r>
  <r>
    <s v="M1129"/>
    <x v="3"/>
    <x v="3"/>
    <n v="12"/>
    <n v="170198"/>
    <n v="104094"/>
    <n v="61.16"/>
    <d v="2011-04-30T00:00:00"/>
    <x v="2"/>
    <x v="3"/>
    <x v="0"/>
    <s v="Sugar"/>
    <x v="4"/>
    <x v="4708"/>
    <n v="30269.75"/>
    <n v="73824.25"/>
    <x v="4725"/>
    <n v="78"/>
    <n v="71.459999999999994"/>
  </r>
  <r>
    <s v="M1130"/>
    <x v="3"/>
    <x v="3"/>
    <n v="13"/>
    <n v="186730"/>
    <n v="148761"/>
    <n v="79.67"/>
    <d v="2012-11-10T00:00:00"/>
    <x v="1"/>
    <x v="0"/>
    <x v="0"/>
    <s v="Notebook"/>
    <x v="3"/>
    <x v="4709"/>
    <n v="63902.31"/>
    <n v="84858.69"/>
    <x v="4726"/>
    <n v="56"/>
    <n v="85.95"/>
  </r>
  <r>
    <s v="M1131"/>
    <x v="3"/>
    <x v="3"/>
    <n v="6"/>
    <n v="463921"/>
    <n v="377847"/>
    <n v="81.45"/>
    <d v="2012-11-09T00:00:00"/>
    <x v="1"/>
    <x v="0"/>
    <x v="5"/>
    <s v="Table"/>
    <x v="1"/>
    <x v="4710"/>
    <n v="178562.56"/>
    <n v="199284.44"/>
    <x v="4727"/>
    <n v="10"/>
    <n v="64.099999999999994"/>
  </r>
  <r>
    <s v="M1132"/>
    <x v="3"/>
    <x v="3"/>
    <n v="13"/>
    <n v="277666"/>
    <n v="263951"/>
    <n v="95.06"/>
    <d v="2012-11-09T00:00:00"/>
    <x v="1"/>
    <x v="0"/>
    <x v="5"/>
    <s v="Oil"/>
    <x v="4"/>
    <x v="4711"/>
    <n v="70315.740000000005"/>
    <n v="193635.26"/>
    <x v="4728"/>
    <n v="57"/>
    <n v="90.45"/>
  </r>
  <r>
    <s v="M1133"/>
    <x v="0"/>
    <x v="0"/>
    <n v="6"/>
    <n v="426403"/>
    <n v="499287"/>
    <n v="117.09"/>
    <d v="2012-09-07T00:00:00"/>
    <x v="1"/>
    <x v="5"/>
    <x v="5"/>
    <s v="Sofa"/>
    <x v="1"/>
    <x v="4712"/>
    <n v="128918.2"/>
    <n v="370368.8"/>
    <x v="4729"/>
    <n v="36"/>
    <n v="76.47"/>
  </r>
  <r>
    <s v="M1134"/>
    <x v="0"/>
    <x v="0"/>
    <n v="11"/>
    <n v="497459"/>
    <n v="361822"/>
    <n v="72.73"/>
    <d v="2012-09-07T00:00:00"/>
    <x v="1"/>
    <x v="5"/>
    <x v="5"/>
    <s v="Stapler"/>
    <x v="3"/>
    <x v="4713"/>
    <n v="154619.57"/>
    <n v="207202.43"/>
    <x v="4730"/>
    <n v="31"/>
    <n v="88.55"/>
  </r>
  <r>
    <s v="M1135"/>
    <x v="2"/>
    <x v="2"/>
    <n v="13"/>
    <n v="476107"/>
    <n v="353587"/>
    <n v="74.27"/>
    <d v="2012-09-07T00:00:00"/>
    <x v="1"/>
    <x v="5"/>
    <x v="5"/>
    <s v="Jacket"/>
    <x v="0"/>
    <x v="4714"/>
    <n v="151894.51999999999"/>
    <n v="201692.48"/>
    <x v="4731"/>
    <n v="22"/>
    <n v="85.86"/>
  </r>
  <r>
    <s v="M1136"/>
    <x v="3"/>
    <x v="3"/>
    <n v="15"/>
    <n v="489107"/>
    <n v="497549"/>
    <n v="101.73"/>
    <d v="2014-05-12T00:00:00"/>
    <x v="3"/>
    <x v="8"/>
    <x v="4"/>
    <s v="Stapler"/>
    <x v="3"/>
    <x v="4715"/>
    <n v="200129.73"/>
    <n v="297419.27"/>
    <x v="4732"/>
    <n v="80"/>
    <n v="60.23"/>
  </r>
  <r>
    <s v="M1137"/>
    <x v="2"/>
    <x v="2"/>
    <n v="6"/>
    <n v="295971"/>
    <n v="152967"/>
    <n v="51.68"/>
    <d v="2014-07-22T00:00:00"/>
    <x v="3"/>
    <x v="7"/>
    <x v="3"/>
    <s v="Headphones"/>
    <x v="2"/>
    <x v="4716"/>
    <n v="43926.42"/>
    <n v="109040.58"/>
    <x v="4733"/>
    <n v="51"/>
    <n v="87"/>
  </r>
  <r>
    <s v="M1138"/>
    <x v="0"/>
    <x v="0"/>
    <n v="7"/>
    <n v="371855"/>
    <n v="230672"/>
    <n v="62.03"/>
    <d v="2014-07-22T00:00:00"/>
    <x v="3"/>
    <x v="7"/>
    <x v="3"/>
    <s v="Marker"/>
    <x v="3"/>
    <x v="4717"/>
    <n v="112452.57"/>
    <n v="118219.43"/>
    <x v="4734"/>
    <n v="79"/>
    <n v="65.569999999999993"/>
  </r>
  <r>
    <s v="M1139"/>
    <x v="1"/>
    <x v="1"/>
    <n v="5"/>
    <n v="291529"/>
    <n v="338353"/>
    <n v="116.06"/>
    <d v="2014-07-22T00:00:00"/>
    <x v="3"/>
    <x v="7"/>
    <x v="3"/>
    <s v="Cabinet"/>
    <x v="1"/>
    <x v="4718"/>
    <n v="93199.55"/>
    <n v="245153.45"/>
    <x v="4735"/>
    <n v="67"/>
    <n v="60.82"/>
  </r>
  <r>
    <s v="M1140"/>
    <x v="1"/>
    <x v="1"/>
    <n v="15"/>
    <n v="182432"/>
    <n v="173796"/>
    <n v="95.27"/>
    <d v="2011-11-24T00:00:00"/>
    <x v="2"/>
    <x v="0"/>
    <x v="1"/>
    <s v="Cabinet"/>
    <x v="1"/>
    <x v="4719"/>
    <n v="49152.19"/>
    <n v="124643.81"/>
    <x v="4736"/>
    <n v="77"/>
    <n v="62.12"/>
  </r>
  <r>
    <s v="M1141"/>
    <x v="3"/>
    <x v="3"/>
    <n v="11"/>
    <n v="169719"/>
    <n v="193179"/>
    <n v="113.82"/>
    <d v="2011-11-24T00:00:00"/>
    <x v="2"/>
    <x v="0"/>
    <x v="1"/>
    <s v="Dress"/>
    <x v="0"/>
    <x v="4720"/>
    <n v="88267.03"/>
    <n v="104911.97"/>
    <x v="4737"/>
    <n v="100"/>
    <n v="83.25"/>
  </r>
  <r>
    <s v="M1142"/>
    <x v="1"/>
    <x v="1"/>
    <n v="10"/>
    <n v="295703"/>
    <n v="153116"/>
    <n v="51.78"/>
    <d v="2011-11-15T00:00:00"/>
    <x v="2"/>
    <x v="0"/>
    <x v="3"/>
    <s v="Laptop"/>
    <x v="2"/>
    <x v="4721"/>
    <n v="59557.88"/>
    <n v="93558.12"/>
    <x v="4738"/>
    <n v="91"/>
    <n v="92.94"/>
  </r>
  <r>
    <s v="M1143"/>
    <x v="0"/>
    <x v="0"/>
    <n v="15"/>
    <n v="212736"/>
    <n v="185205"/>
    <n v="87.06"/>
    <d v="2011-11-15T00:00:00"/>
    <x v="2"/>
    <x v="0"/>
    <x v="3"/>
    <s v="Tablet"/>
    <x v="2"/>
    <x v="4722"/>
    <n v="40529.629999999997"/>
    <n v="144675.37"/>
    <x v="4739"/>
    <n v="53"/>
    <n v="86.5"/>
  </r>
  <r>
    <s v="M1144"/>
    <x v="1"/>
    <x v="1"/>
    <n v="6"/>
    <n v="485933"/>
    <n v="498584"/>
    <n v="102.6"/>
    <d v="2011-11-15T00:00:00"/>
    <x v="2"/>
    <x v="0"/>
    <x v="3"/>
    <s v="Mobile"/>
    <x v="2"/>
    <x v="4723"/>
    <n v="101624.45"/>
    <n v="396959.55"/>
    <x v="4740"/>
    <n v="85"/>
    <n v="78.8"/>
  </r>
  <r>
    <s v="M1145"/>
    <x v="0"/>
    <x v="0"/>
    <n v="11"/>
    <n v="116265"/>
    <n v="101748"/>
    <n v="87.51"/>
    <d v="2014-03-24T00:00:00"/>
    <x v="3"/>
    <x v="10"/>
    <x v="4"/>
    <s v="Trousers"/>
    <x v="0"/>
    <x v="4724"/>
    <n v="34402.29"/>
    <n v="67345.710000000006"/>
    <x v="4741"/>
    <n v="19"/>
    <n v="87.93"/>
  </r>
  <r>
    <s v="M1146"/>
    <x v="2"/>
    <x v="2"/>
    <n v="13"/>
    <n v="216918"/>
    <n v="210785"/>
    <n v="97.17"/>
    <d v="2013-12-19T00:00:00"/>
    <x v="0"/>
    <x v="4"/>
    <x v="1"/>
    <s v="Cabinet"/>
    <x v="1"/>
    <x v="4725"/>
    <n v="61890.73"/>
    <n v="148894.26999999999"/>
    <x v="4742"/>
    <n v="34"/>
    <n v="86.58"/>
  </r>
  <r>
    <s v="M1147"/>
    <x v="1"/>
    <x v="1"/>
    <n v="15"/>
    <n v="498283"/>
    <n v="453047"/>
    <n v="90.92"/>
    <d v="2013-12-19T00:00:00"/>
    <x v="0"/>
    <x v="4"/>
    <x v="1"/>
    <s v="Sofa"/>
    <x v="1"/>
    <x v="4726"/>
    <n v="181376.2"/>
    <n v="271670.8"/>
    <x v="4743"/>
    <n v="51"/>
    <n v="92.44"/>
  </r>
  <r>
    <s v="M1148"/>
    <x v="2"/>
    <x v="2"/>
    <n v="5"/>
    <n v="180316"/>
    <n v="91734"/>
    <n v="50.87"/>
    <d v="2013-12-19T00:00:00"/>
    <x v="0"/>
    <x v="4"/>
    <x v="1"/>
    <s v="Notebook"/>
    <x v="3"/>
    <x v="4727"/>
    <n v="24265.68"/>
    <n v="67468.320000000007"/>
    <x v="4744"/>
    <n v="42"/>
    <n v="83.68"/>
  </r>
  <r>
    <s v="M1149"/>
    <x v="2"/>
    <x v="2"/>
    <n v="12"/>
    <n v="396630"/>
    <n v="401027"/>
    <n v="101.11"/>
    <d v="2014-07-30T00:00:00"/>
    <x v="3"/>
    <x v="7"/>
    <x v="2"/>
    <s v="Mobile"/>
    <x v="2"/>
    <x v="4728"/>
    <n v="138217.15"/>
    <n v="262809.84999999998"/>
    <x v="4745"/>
    <n v="81"/>
    <n v="83.72"/>
  </r>
  <r>
    <s v="M1150"/>
    <x v="1"/>
    <x v="1"/>
    <n v="3"/>
    <n v="482149"/>
    <n v="467840"/>
    <n v="97.03"/>
    <d v="2014-07-30T00:00:00"/>
    <x v="3"/>
    <x v="7"/>
    <x v="2"/>
    <s v="Notebook"/>
    <x v="3"/>
    <x v="4729"/>
    <n v="148977.19"/>
    <n v="318862.81"/>
    <x v="4746"/>
    <n v="19"/>
    <n v="61.29"/>
  </r>
  <r>
    <s v="M1151"/>
    <x v="1"/>
    <x v="1"/>
    <n v="13"/>
    <n v="377495"/>
    <n v="293437"/>
    <n v="77.73"/>
    <d v="2014-07-30T00:00:00"/>
    <x v="3"/>
    <x v="7"/>
    <x v="2"/>
    <s v="Notebook"/>
    <x v="3"/>
    <x v="4730"/>
    <n v="92460.28"/>
    <n v="200976.72"/>
    <x v="4747"/>
    <n v="28"/>
    <n v="94.1"/>
  </r>
  <r>
    <s v="M1152"/>
    <x v="1"/>
    <x v="1"/>
    <n v="3"/>
    <n v="260499"/>
    <n v="312181"/>
    <n v="119.84"/>
    <d v="2014-07-30T00:00:00"/>
    <x v="3"/>
    <x v="7"/>
    <x v="2"/>
    <s v="Dress"/>
    <x v="0"/>
    <x v="4731"/>
    <n v="108622.02"/>
    <n v="203558.98"/>
    <x v="4748"/>
    <n v="23"/>
    <n v="86.26"/>
  </r>
  <r>
    <s v="M1153"/>
    <x v="2"/>
    <x v="2"/>
    <n v="9"/>
    <n v="441273"/>
    <n v="320591"/>
    <n v="72.650000000000006"/>
    <d v="2011-09-02T00:00:00"/>
    <x v="2"/>
    <x v="5"/>
    <x v="5"/>
    <s v="Tablet"/>
    <x v="2"/>
    <x v="4732"/>
    <n v="124074.75"/>
    <n v="196516.25"/>
    <x v="4749"/>
    <n v="93"/>
    <n v="86.45"/>
  </r>
  <r>
    <s v="M1154"/>
    <x v="2"/>
    <x v="2"/>
    <n v="8"/>
    <n v="428492"/>
    <n v="232366"/>
    <n v="54.23"/>
    <d v="2014-01-30T00:00:00"/>
    <x v="3"/>
    <x v="6"/>
    <x v="1"/>
    <s v="Stapler"/>
    <x v="3"/>
    <x v="4733"/>
    <n v="73415.97"/>
    <n v="158950.03"/>
    <x v="4750"/>
    <n v="37"/>
    <n v="71.17"/>
  </r>
  <r>
    <s v="M1155"/>
    <x v="0"/>
    <x v="0"/>
    <n v="13"/>
    <n v="387534"/>
    <n v="463471"/>
    <n v="119.59"/>
    <d v="2014-01-30T00:00:00"/>
    <x v="3"/>
    <x v="6"/>
    <x v="1"/>
    <s v="Stapler"/>
    <x v="3"/>
    <x v="4734"/>
    <n v="125712.8"/>
    <n v="337758.2"/>
    <x v="4751"/>
    <n v="21"/>
    <n v="90.95"/>
  </r>
  <r>
    <s v="M1156"/>
    <x v="0"/>
    <x v="0"/>
    <n v="10"/>
    <n v="152146"/>
    <n v="113080"/>
    <n v="74.319999999999993"/>
    <d v="2014-01-30T00:00:00"/>
    <x v="3"/>
    <x v="6"/>
    <x v="1"/>
    <s v="Notebook"/>
    <x v="3"/>
    <x v="4735"/>
    <n v="25530.52"/>
    <n v="87549.48"/>
    <x v="4752"/>
    <n v="61"/>
    <n v="60.9"/>
  </r>
  <r>
    <s v="M1157"/>
    <x v="1"/>
    <x v="1"/>
    <n v="11"/>
    <n v="115385"/>
    <n v="124223"/>
    <n v="107.66"/>
    <d v="2013-12-27T00:00:00"/>
    <x v="0"/>
    <x v="4"/>
    <x v="5"/>
    <s v="Sofa"/>
    <x v="1"/>
    <x v="4736"/>
    <n v="52382.19"/>
    <n v="71840.81"/>
    <x v="4753"/>
    <n v="36"/>
    <n v="88.08"/>
  </r>
  <r>
    <s v="M1158"/>
    <x v="1"/>
    <x v="1"/>
    <n v="5"/>
    <n v="159207"/>
    <n v="189757"/>
    <n v="119.19"/>
    <d v="2013-12-27T00:00:00"/>
    <x v="0"/>
    <x v="4"/>
    <x v="5"/>
    <s v="Trousers"/>
    <x v="0"/>
    <x v="4737"/>
    <n v="70312.539999999994"/>
    <n v="119444.46"/>
    <x v="4754"/>
    <n v="100"/>
    <n v="77.3"/>
  </r>
  <r>
    <s v="M1159"/>
    <x v="1"/>
    <x v="1"/>
    <n v="9"/>
    <n v="211366"/>
    <n v="252239"/>
    <n v="119.34"/>
    <d v="2012-08-09T00:00:00"/>
    <x v="1"/>
    <x v="9"/>
    <x v="1"/>
    <s v="Shirt"/>
    <x v="0"/>
    <x v="4738"/>
    <n v="72006.42"/>
    <n v="180232.58"/>
    <x v="4755"/>
    <n v="74"/>
    <n v="61.92"/>
  </r>
  <r>
    <s v="M1160"/>
    <x v="3"/>
    <x v="3"/>
    <n v="6"/>
    <n v="368685"/>
    <n v="418150"/>
    <n v="113.42"/>
    <d v="2011-04-06T00:00:00"/>
    <x v="2"/>
    <x v="3"/>
    <x v="2"/>
    <s v="Table"/>
    <x v="1"/>
    <x v="4739"/>
    <n v="203222.09"/>
    <n v="214927.91"/>
    <x v="4756"/>
    <n v="70"/>
    <n v="79.95"/>
  </r>
  <r>
    <s v="M1161"/>
    <x v="1"/>
    <x v="1"/>
    <n v="8"/>
    <n v="297027"/>
    <n v="282891"/>
    <n v="95.24"/>
    <d v="2011-04-06T00:00:00"/>
    <x v="2"/>
    <x v="3"/>
    <x v="2"/>
    <s v="Table"/>
    <x v="1"/>
    <x v="4740"/>
    <n v="131495.25"/>
    <n v="151395.75"/>
    <x v="4757"/>
    <n v="14"/>
    <n v="62.3"/>
  </r>
  <r>
    <s v="M1162"/>
    <x v="1"/>
    <x v="1"/>
    <n v="7"/>
    <n v="342563"/>
    <n v="214831"/>
    <n v="62.71"/>
    <d v="2014-11-18T00:00:00"/>
    <x v="3"/>
    <x v="0"/>
    <x v="3"/>
    <s v="Pen"/>
    <x v="3"/>
    <x v="4741"/>
    <n v="61437.32"/>
    <n v="153393.68"/>
    <x v="4758"/>
    <n v="39"/>
    <n v="63.67"/>
  </r>
  <r>
    <s v="M1163"/>
    <x v="2"/>
    <x v="2"/>
    <n v="9"/>
    <n v="287068"/>
    <n v="305831"/>
    <n v="106.54"/>
    <d v="2012-07-11T00:00:00"/>
    <x v="1"/>
    <x v="7"/>
    <x v="2"/>
    <s v="Oil"/>
    <x v="4"/>
    <x v="4742"/>
    <n v="117349.02"/>
    <n v="188481.98"/>
    <x v="4759"/>
    <n v="26"/>
    <n v="84.01"/>
  </r>
  <r>
    <s v="M1164"/>
    <x v="0"/>
    <x v="0"/>
    <n v="5"/>
    <n v="137835"/>
    <n v="133053"/>
    <n v="96.53"/>
    <d v="2012-07-11T00:00:00"/>
    <x v="1"/>
    <x v="7"/>
    <x v="2"/>
    <s v="Pen"/>
    <x v="3"/>
    <x v="4743"/>
    <n v="48653.35"/>
    <n v="84399.65"/>
    <x v="4760"/>
    <n v="49"/>
    <n v="66.22"/>
  </r>
  <r>
    <s v="M1165"/>
    <x v="2"/>
    <x v="2"/>
    <n v="5"/>
    <n v="358961"/>
    <n v="403879"/>
    <n v="112.51"/>
    <d v="2012-07-11T00:00:00"/>
    <x v="1"/>
    <x v="7"/>
    <x v="2"/>
    <s v="Chair"/>
    <x v="1"/>
    <x v="4744"/>
    <n v="96177.3"/>
    <n v="307701.7"/>
    <x v="4761"/>
    <n v="88"/>
    <n v="88.42"/>
  </r>
  <r>
    <s v="M1166"/>
    <x v="0"/>
    <x v="0"/>
    <n v="9"/>
    <n v="214633"/>
    <n v="113687"/>
    <n v="52.97"/>
    <d v="2013-11-11T00:00:00"/>
    <x v="0"/>
    <x v="0"/>
    <x v="4"/>
    <s v="Chair"/>
    <x v="1"/>
    <x v="4745"/>
    <n v="43847.199999999997"/>
    <n v="69839.8"/>
    <x v="4762"/>
    <n v="68"/>
    <n v="65.86"/>
  </r>
  <r>
    <s v="M1167"/>
    <x v="1"/>
    <x v="1"/>
    <n v="4"/>
    <n v="390054"/>
    <n v="248987"/>
    <n v="63.83"/>
    <d v="2013-11-11T00:00:00"/>
    <x v="0"/>
    <x v="0"/>
    <x v="4"/>
    <s v="Tablet"/>
    <x v="2"/>
    <x v="4746"/>
    <n v="107668.45"/>
    <n v="141318.54999999999"/>
    <x v="4763"/>
    <n v="12"/>
    <n v="94.08"/>
  </r>
  <r>
    <s v="M1168"/>
    <x v="0"/>
    <x v="0"/>
    <n v="10"/>
    <n v="415603"/>
    <n v="302630"/>
    <n v="72.819999999999993"/>
    <d v="2013-11-11T00:00:00"/>
    <x v="0"/>
    <x v="0"/>
    <x v="4"/>
    <s v="Chair"/>
    <x v="1"/>
    <x v="4747"/>
    <n v="130841.85"/>
    <n v="171788.15"/>
    <x v="4764"/>
    <n v="31"/>
    <n v="65.459999999999994"/>
  </r>
  <r>
    <s v="M1169"/>
    <x v="0"/>
    <x v="0"/>
    <n v="4"/>
    <n v="212894"/>
    <n v="224092"/>
    <n v="105.26"/>
    <d v="2013-11-11T00:00:00"/>
    <x v="0"/>
    <x v="0"/>
    <x v="4"/>
    <s v="Mobile"/>
    <x v="2"/>
    <x v="4748"/>
    <n v="110035.95"/>
    <n v="114056.05"/>
    <x v="4765"/>
    <n v="81"/>
    <n v="91.07"/>
  </r>
  <r>
    <s v="M1170"/>
    <x v="0"/>
    <x v="0"/>
    <n v="12"/>
    <n v="263439"/>
    <n v="132999"/>
    <n v="50.49"/>
    <d v="2013-11-11T00:00:00"/>
    <x v="0"/>
    <x v="0"/>
    <x v="4"/>
    <s v="Tablet"/>
    <x v="2"/>
    <x v="4749"/>
    <n v="51011.75"/>
    <n v="81987.25"/>
    <x v="4766"/>
    <n v="100"/>
    <n v="68.27"/>
  </r>
  <r>
    <s v="M1171"/>
    <x v="1"/>
    <x v="1"/>
    <n v="3"/>
    <n v="344016"/>
    <n v="301856"/>
    <n v="87.74"/>
    <d v="2013-11-11T00:00:00"/>
    <x v="0"/>
    <x v="0"/>
    <x v="4"/>
    <s v="Dress"/>
    <x v="0"/>
    <x v="4750"/>
    <n v="136735.99"/>
    <n v="165120.01"/>
    <x v="4767"/>
    <n v="46"/>
    <n v="72.760000000000005"/>
  </r>
  <r>
    <s v="M1172"/>
    <x v="0"/>
    <x v="0"/>
    <n v="9"/>
    <n v="485782"/>
    <n v="350211"/>
    <n v="72.09"/>
    <d v="2013-11-11T00:00:00"/>
    <x v="0"/>
    <x v="0"/>
    <x v="4"/>
    <s v="Table"/>
    <x v="1"/>
    <x v="4751"/>
    <n v="149787.60999999999"/>
    <n v="200423.39"/>
    <x v="4768"/>
    <n v="13"/>
    <n v="63.92"/>
  </r>
  <r>
    <s v="M1173"/>
    <x v="1"/>
    <x v="1"/>
    <n v="14"/>
    <n v="198300"/>
    <n v="209568"/>
    <n v="105.68"/>
    <d v="2011-03-31T00:00:00"/>
    <x v="2"/>
    <x v="10"/>
    <x v="1"/>
    <s v="Jacket"/>
    <x v="0"/>
    <x v="4752"/>
    <n v="43539.82"/>
    <n v="166028.18"/>
    <x v="4769"/>
    <n v="83"/>
    <n v="69.52"/>
  </r>
  <r>
    <s v="M1174"/>
    <x v="0"/>
    <x v="0"/>
    <n v="10"/>
    <n v="228059"/>
    <n v="123333"/>
    <n v="54.08"/>
    <d v="2011-03-31T00:00:00"/>
    <x v="2"/>
    <x v="10"/>
    <x v="1"/>
    <s v="Chair"/>
    <x v="1"/>
    <x v="4753"/>
    <n v="31691.55"/>
    <n v="91641.45"/>
    <x v="4770"/>
    <n v="22"/>
    <n v="67.239999999999995"/>
  </r>
  <r>
    <s v="M1175"/>
    <x v="2"/>
    <x v="2"/>
    <n v="3"/>
    <n v="410211"/>
    <n v="412621"/>
    <n v="100.59"/>
    <d v="2012-09-18T00:00:00"/>
    <x v="1"/>
    <x v="5"/>
    <x v="3"/>
    <s v="Wheat"/>
    <x v="4"/>
    <x v="4754"/>
    <n v="199488.61"/>
    <n v="213132.39"/>
    <x v="4771"/>
    <n v="85"/>
    <n v="89.22"/>
  </r>
  <r>
    <s v="M1176"/>
    <x v="2"/>
    <x v="2"/>
    <n v="7"/>
    <n v="100063"/>
    <n v="112651"/>
    <n v="112.58"/>
    <d v="2012-11-07T00:00:00"/>
    <x v="1"/>
    <x v="0"/>
    <x v="2"/>
    <s v="Chair"/>
    <x v="1"/>
    <x v="4755"/>
    <n v="34773.379999999997"/>
    <n v="77877.62"/>
    <x v="4772"/>
    <n v="82"/>
    <n v="82.11"/>
  </r>
  <r>
    <s v="M1177"/>
    <x v="1"/>
    <x v="1"/>
    <n v="9"/>
    <n v="276912"/>
    <n v="201071"/>
    <n v="72.61"/>
    <d v="2014-05-20T00:00:00"/>
    <x v="3"/>
    <x v="8"/>
    <x v="3"/>
    <s v="Shirt"/>
    <x v="0"/>
    <x v="4756"/>
    <n v="87126.29"/>
    <n v="113944.71"/>
    <x v="4773"/>
    <n v="94"/>
    <n v="94.31"/>
  </r>
  <r>
    <s v="M1178"/>
    <x v="3"/>
    <x v="3"/>
    <n v="10"/>
    <n v="245726"/>
    <n v="175452"/>
    <n v="71.400000000000006"/>
    <d v="2012-01-03T00:00:00"/>
    <x v="1"/>
    <x v="6"/>
    <x v="3"/>
    <s v="Shirt"/>
    <x v="0"/>
    <x v="4757"/>
    <n v="56773.96"/>
    <n v="118678.04"/>
    <x v="4774"/>
    <n v="12"/>
    <n v="84.59"/>
  </r>
  <r>
    <s v="M1179"/>
    <x v="0"/>
    <x v="0"/>
    <n v="15"/>
    <n v="389732"/>
    <n v="351336"/>
    <n v="90.15"/>
    <d v="2012-01-03T00:00:00"/>
    <x v="1"/>
    <x v="6"/>
    <x v="3"/>
    <s v="Headphones"/>
    <x v="2"/>
    <x v="4758"/>
    <n v="160741.88"/>
    <n v="190594.12"/>
    <x v="4775"/>
    <n v="56"/>
    <n v="61.53"/>
  </r>
  <r>
    <s v="M1180"/>
    <x v="3"/>
    <x v="3"/>
    <n v="9"/>
    <n v="372375"/>
    <n v="249407"/>
    <n v="66.98"/>
    <d v="2012-01-03T00:00:00"/>
    <x v="1"/>
    <x v="6"/>
    <x v="3"/>
    <s v="Tablet"/>
    <x v="2"/>
    <x v="4759"/>
    <n v="95423.47"/>
    <n v="153983.53"/>
    <x v="4776"/>
    <n v="12"/>
    <n v="67.88"/>
  </r>
  <r>
    <s v="M1181"/>
    <x v="3"/>
    <x v="3"/>
    <n v="15"/>
    <n v="431939"/>
    <n v="410043"/>
    <n v="94.93"/>
    <d v="2012-09-08T00:00:00"/>
    <x v="1"/>
    <x v="5"/>
    <x v="0"/>
    <s v="Sofa"/>
    <x v="1"/>
    <x v="4760"/>
    <n v="157229.75"/>
    <n v="252813.25"/>
    <x v="4777"/>
    <n v="92"/>
    <n v="65.650000000000006"/>
  </r>
  <r>
    <s v="M1182"/>
    <x v="0"/>
    <x v="0"/>
    <n v="11"/>
    <n v="155339"/>
    <n v="177647"/>
    <n v="114.36"/>
    <d v="2012-09-08T00:00:00"/>
    <x v="1"/>
    <x v="5"/>
    <x v="0"/>
    <s v="Pen"/>
    <x v="3"/>
    <x v="4761"/>
    <n v="81338.63"/>
    <n v="96308.37"/>
    <x v="4778"/>
    <n v="22"/>
    <n v="73.14"/>
  </r>
  <r>
    <s v="M1183"/>
    <x v="3"/>
    <x v="3"/>
    <n v="4"/>
    <n v="414597"/>
    <n v="481134"/>
    <n v="116.05"/>
    <d v="2013-04-04T00:00:00"/>
    <x v="0"/>
    <x v="3"/>
    <x v="1"/>
    <s v="Pen"/>
    <x v="3"/>
    <x v="4762"/>
    <n v="181969.54"/>
    <n v="299164.46000000002"/>
    <x v="4779"/>
    <n v="86"/>
    <n v="63.92"/>
  </r>
  <r>
    <s v="M1184"/>
    <x v="1"/>
    <x v="1"/>
    <n v="15"/>
    <n v="283007"/>
    <n v="149981"/>
    <n v="53"/>
    <d v="2013-12-06T00:00:00"/>
    <x v="0"/>
    <x v="4"/>
    <x v="5"/>
    <s v="Oil"/>
    <x v="4"/>
    <x v="4763"/>
    <n v="69591.89"/>
    <n v="80389.11"/>
    <x v="4780"/>
    <n v="84"/>
    <n v="92.37"/>
  </r>
  <r>
    <s v="M1185"/>
    <x v="1"/>
    <x v="1"/>
    <n v="10"/>
    <n v="348072"/>
    <n v="340234"/>
    <n v="97.75"/>
    <d v="2013-12-06T00:00:00"/>
    <x v="0"/>
    <x v="4"/>
    <x v="5"/>
    <s v="Chair"/>
    <x v="1"/>
    <x v="4764"/>
    <n v="141479.79999999999"/>
    <n v="198754.2"/>
    <x v="4781"/>
    <n v="60"/>
    <n v="82.66"/>
  </r>
  <r>
    <s v="M1186"/>
    <x v="2"/>
    <x v="2"/>
    <n v="13"/>
    <n v="434167"/>
    <n v="487197"/>
    <n v="112.21"/>
    <d v="2012-05-08T00:00:00"/>
    <x v="1"/>
    <x v="8"/>
    <x v="3"/>
    <s v="Table"/>
    <x v="1"/>
    <x v="4765"/>
    <n v="136410.01"/>
    <n v="350786.99"/>
    <x v="4782"/>
    <n v="54"/>
    <n v="74.87"/>
  </r>
  <r>
    <s v="M1187"/>
    <x v="1"/>
    <x v="1"/>
    <n v="15"/>
    <n v="186333"/>
    <n v="94497"/>
    <n v="50.71"/>
    <d v="2012-05-08T00:00:00"/>
    <x v="1"/>
    <x v="8"/>
    <x v="3"/>
    <s v="Shirt"/>
    <x v="0"/>
    <x v="4766"/>
    <n v="39960.19"/>
    <n v="54536.81"/>
    <x v="4783"/>
    <n v="81"/>
    <n v="94.27"/>
  </r>
  <r>
    <s v="M1188"/>
    <x v="0"/>
    <x v="0"/>
    <n v="3"/>
    <n v="219206"/>
    <n v="210123"/>
    <n v="95.86"/>
    <d v="2012-05-08T00:00:00"/>
    <x v="1"/>
    <x v="8"/>
    <x v="3"/>
    <s v="Table"/>
    <x v="1"/>
    <x v="4767"/>
    <n v="87139.77"/>
    <n v="122983.23"/>
    <x v="4784"/>
    <n v="47"/>
    <n v="63.09"/>
  </r>
  <r>
    <s v="M1189"/>
    <x v="3"/>
    <x v="3"/>
    <n v="15"/>
    <n v="174792"/>
    <n v="182106"/>
    <n v="104.18"/>
    <d v="2014-09-23T00:00:00"/>
    <x v="3"/>
    <x v="5"/>
    <x v="3"/>
    <s v="Rice"/>
    <x v="4"/>
    <x v="4768"/>
    <n v="53563.13"/>
    <n v="128542.87"/>
    <x v="4785"/>
    <n v="66"/>
    <n v="92.82"/>
  </r>
  <r>
    <s v="M1190"/>
    <x v="3"/>
    <x v="3"/>
    <n v="6"/>
    <n v="133778"/>
    <n v="105764"/>
    <n v="79.06"/>
    <d v="2014-12-01T00:00:00"/>
    <x v="3"/>
    <x v="4"/>
    <x v="4"/>
    <s v="Sofa"/>
    <x v="1"/>
    <x v="4769"/>
    <n v="41614"/>
    <n v="64150"/>
    <x v="4786"/>
    <n v="16"/>
    <n v="61.74"/>
  </r>
  <r>
    <s v="M1191"/>
    <x v="0"/>
    <x v="0"/>
    <n v="9"/>
    <n v="476910"/>
    <n v="543976"/>
    <n v="114.06"/>
    <d v="2014-12-01T00:00:00"/>
    <x v="3"/>
    <x v="4"/>
    <x v="4"/>
    <s v="Sofa"/>
    <x v="1"/>
    <x v="4770"/>
    <n v="195210.53"/>
    <n v="348765.47"/>
    <x v="4787"/>
    <n v="64"/>
    <n v="91.89"/>
  </r>
  <r>
    <s v="M1192"/>
    <x v="3"/>
    <x v="3"/>
    <n v="5"/>
    <n v="335446"/>
    <n v="348059"/>
    <n v="103.76"/>
    <d v="2014-01-16T00:00:00"/>
    <x v="3"/>
    <x v="6"/>
    <x v="1"/>
    <s v="Jacket"/>
    <x v="0"/>
    <x v="4771"/>
    <n v="152819.29"/>
    <n v="195239.71"/>
    <x v="4788"/>
    <n v="14"/>
    <n v="93.39"/>
  </r>
  <r>
    <s v="M1193"/>
    <x v="0"/>
    <x v="0"/>
    <n v="12"/>
    <n v="373000"/>
    <n v="433023"/>
    <n v="116.09"/>
    <d v="2011-08-08T00:00:00"/>
    <x v="2"/>
    <x v="9"/>
    <x v="4"/>
    <s v="Jacket"/>
    <x v="0"/>
    <x v="4772"/>
    <n v="174499.4"/>
    <n v="258523.6"/>
    <x v="4789"/>
    <n v="24"/>
    <n v="69.239999999999995"/>
  </r>
  <r>
    <s v="M1194"/>
    <x v="1"/>
    <x v="1"/>
    <n v="13"/>
    <n v="255780"/>
    <n v="243745"/>
    <n v="95.29"/>
    <d v="2011-08-08T00:00:00"/>
    <x v="2"/>
    <x v="9"/>
    <x v="4"/>
    <s v="Mobile"/>
    <x v="2"/>
    <x v="4773"/>
    <n v="60738.400000000001"/>
    <n v="183006.6"/>
    <x v="4790"/>
    <n v="66"/>
    <n v="70.349999999999994"/>
  </r>
  <r>
    <s v="M1195"/>
    <x v="1"/>
    <x v="1"/>
    <n v="3"/>
    <n v="324338"/>
    <n v="165512"/>
    <n v="51.03"/>
    <d v="2011-08-08T00:00:00"/>
    <x v="2"/>
    <x v="9"/>
    <x v="4"/>
    <s v="Trousers"/>
    <x v="0"/>
    <x v="4774"/>
    <n v="64731.47"/>
    <n v="100780.53"/>
    <x v="4791"/>
    <n v="35"/>
    <n v="83.13"/>
  </r>
  <r>
    <s v="M1196"/>
    <x v="0"/>
    <x v="0"/>
    <n v="6"/>
    <n v="233486"/>
    <n v="141202"/>
    <n v="60.48"/>
    <d v="2011-08-08T00:00:00"/>
    <x v="2"/>
    <x v="9"/>
    <x v="4"/>
    <s v="Sugar"/>
    <x v="4"/>
    <x v="4775"/>
    <n v="62701.8"/>
    <n v="78500.2"/>
    <x v="4792"/>
    <n v="13"/>
    <n v="91.76"/>
  </r>
  <r>
    <s v="M1197"/>
    <x v="3"/>
    <x v="3"/>
    <n v="7"/>
    <n v="136314"/>
    <n v="132616"/>
    <n v="97.29"/>
    <d v="2011-08-08T00:00:00"/>
    <x v="2"/>
    <x v="9"/>
    <x v="4"/>
    <s v="Sofa"/>
    <x v="1"/>
    <x v="4776"/>
    <n v="39295.42"/>
    <n v="93320.58"/>
    <x v="4793"/>
    <n v="41"/>
    <n v="94.21"/>
  </r>
  <r>
    <s v="M1198"/>
    <x v="1"/>
    <x v="1"/>
    <n v="12"/>
    <n v="118964"/>
    <n v="105487"/>
    <n v="88.67"/>
    <d v="2012-11-05T00:00:00"/>
    <x v="1"/>
    <x v="0"/>
    <x v="4"/>
    <s v="Marker"/>
    <x v="3"/>
    <x v="4777"/>
    <n v="35196.769999999997"/>
    <n v="70290.23"/>
    <x v="4794"/>
    <n v="67"/>
    <n v="66.58"/>
  </r>
  <r>
    <s v="M1199"/>
    <x v="2"/>
    <x v="2"/>
    <n v="6"/>
    <n v="495912"/>
    <n v="568285"/>
    <n v="114.59"/>
    <d v="2014-04-26T00:00:00"/>
    <x v="3"/>
    <x v="3"/>
    <x v="0"/>
    <s v="Rice"/>
    <x v="4"/>
    <x v="4778"/>
    <n v="279658.7"/>
    <n v="288626.3"/>
    <x v="4795"/>
    <n v="79"/>
    <n v="65.73"/>
  </r>
  <r>
    <s v="M1000"/>
    <x v="1"/>
    <x v="1"/>
    <n v="13"/>
    <n v="446532"/>
    <n v="408837"/>
    <n v="91.56"/>
    <d v="2011-04-20T00:00:00"/>
    <x v="2"/>
    <x v="3"/>
    <x v="2"/>
    <s v="Rice"/>
    <x v="4"/>
    <x v="4779"/>
    <n v="187662.16"/>
    <n v="221174.84"/>
    <x v="4796"/>
    <n v="58"/>
    <n v="69.97"/>
  </r>
  <r>
    <s v="M1001"/>
    <x v="3"/>
    <x v="3"/>
    <n v="14"/>
    <n v="314325"/>
    <n v="376502"/>
    <n v="119.78"/>
    <d v="2011-04-20T00:00:00"/>
    <x v="2"/>
    <x v="3"/>
    <x v="2"/>
    <s v="Sugar"/>
    <x v="4"/>
    <x v="4780"/>
    <n v="158916.21"/>
    <n v="217585.79"/>
    <x v="4797"/>
    <n v="55"/>
    <n v="73.38"/>
  </r>
  <r>
    <s v="M1002"/>
    <x v="3"/>
    <x v="3"/>
    <n v="3"/>
    <n v="391022"/>
    <n v="332603"/>
    <n v="85.06"/>
    <d v="2011-04-20T00:00:00"/>
    <x v="2"/>
    <x v="3"/>
    <x v="2"/>
    <s v="Chair"/>
    <x v="1"/>
    <x v="4781"/>
    <n v="91996.77"/>
    <n v="240606.23"/>
    <x v="4798"/>
    <n v="49"/>
    <n v="68.67"/>
  </r>
  <r>
    <s v="M1003"/>
    <x v="2"/>
    <x v="2"/>
    <n v="8"/>
    <n v="345632"/>
    <n v="404233"/>
    <n v="116.95"/>
    <d v="2014-11-12T00:00:00"/>
    <x v="3"/>
    <x v="0"/>
    <x v="2"/>
    <s v="Mobile"/>
    <x v="2"/>
    <x v="4782"/>
    <n v="139705.98000000001"/>
    <n v="264527.02"/>
    <x v="4799"/>
    <n v="28"/>
    <n v="78.23"/>
  </r>
  <r>
    <s v="M1004"/>
    <x v="3"/>
    <x v="3"/>
    <n v="15"/>
    <n v="156134"/>
    <n v="110950"/>
    <n v="71.06"/>
    <d v="2014-11-26T00:00:00"/>
    <x v="3"/>
    <x v="0"/>
    <x v="2"/>
    <s v="Trousers"/>
    <x v="0"/>
    <x v="4783"/>
    <n v="44746.11"/>
    <n v="66203.89"/>
    <x v="4800"/>
    <n v="11"/>
    <n v="68.61"/>
  </r>
  <r>
    <s v="M1005"/>
    <x v="1"/>
    <x v="1"/>
    <n v="8"/>
    <n v="395918"/>
    <n v="259731"/>
    <n v="65.599999999999994"/>
    <d v="2014-11-26T00:00:00"/>
    <x v="3"/>
    <x v="0"/>
    <x v="2"/>
    <s v="Pen"/>
    <x v="3"/>
    <x v="4784"/>
    <n v="62769.2"/>
    <n v="196961.8"/>
    <x v="4801"/>
    <n v="77"/>
    <n v="61.24"/>
  </r>
  <r>
    <s v="M1006"/>
    <x v="3"/>
    <x v="3"/>
    <n v="5"/>
    <n v="377916"/>
    <n v="296519"/>
    <n v="78.459999999999994"/>
    <d v="2012-12-18T00:00:00"/>
    <x v="1"/>
    <x v="4"/>
    <x v="3"/>
    <s v="Pen"/>
    <x v="3"/>
    <x v="4785"/>
    <n v="72629.279999999999"/>
    <n v="223889.72"/>
    <x v="4802"/>
    <n v="11"/>
    <n v="93.98"/>
  </r>
  <r>
    <s v="M1007"/>
    <x v="1"/>
    <x v="1"/>
    <n v="6"/>
    <n v="107848"/>
    <n v="124869"/>
    <n v="115.78"/>
    <d v="2013-09-09T00:00:00"/>
    <x v="0"/>
    <x v="5"/>
    <x v="4"/>
    <s v="Shirt"/>
    <x v="0"/>
    <x v="4786"/>
    <n v="53931.03"/>
    <n v="70937.97"/>
    <x v="4803"/>
    <n v="47"/>
    <n v="60.65"/>
  </r>
  <r>
    <s v="M1008"/>
    <x v="1"/>
    <x v="1"/>
    <n v="13"/>
    <n v="348909"/>
    <n v="296067"/>
    <n v="84.86"/>
    <d v="2013-09-09T00:00:00"/>
    <x v="0"/>
    <x v="5"/>
    <x v="4"/>
    <s v="Wheat"/>
    <x v="4"/>
    <x v="4787"/>
    <n v="86210.03"/>
    <n v="209856.97"/>
    <x v="4804"/>
    <n v="84"/>
    <n v="90.28"/>
  </r>
  <r>
    <s v="M1009"/>
    <x v="0"/>
    <x v="0"/>
    <n v="14"/>
    <n v="109111"/>
    <n v="97596"/>
    <n v="89.45"/>
    <d v="2013-06-07T00:00:00"/>
    <x v="0"/>
    <x v="1"/>
    <x v="5"/>
    <s v="Headphones"/>
    <x v="2"/>
    <x v="4788"/>
    <n v="22998.959999999999"/>
    <n v="74597.039999999994"/>
    <x v="4805"/>
    <n v="14"/>
    <n v="81.069999999999993"/>
  </r>
  <r>
    <s v="M1010"/>
    <x v="1"/>
    <x v="1"/>
    <n v="7"/>
    <n v="498204"/>
    <n v="409814"/>
    <n v="82.26"/>
    <d v="2012-06-19T00:00:00"/>
    <x v="1"/>
    <x v="1"/>
    <x v="3"/>
    <s v="Sofa"/>
    <x v="1"/>
    <x v="4789"/>
    <n v="201895"/>
    <n v="207919"/>
    <x v="4806"/>
    <n v="24"/>
    <n v="91.14"/>
  </r>
  <r>
    <s v="M1011"/>
    <x v="2"/>
    <x v="2"/>
    <n v="11"/>
    <n v="338340"/>
    <n v="378487"/>
    <n v="111.87"/>
    <d v="2012-03-05T00:00:00"/>
    <x v="1"/>
    <x v="10"/>
    <x v="4"/>
    <s v="Sugar"/>
    <x v="4"/>
    <x v="4790"/>
    <n v="165709.94"/>
    <n v="212777.06"/>
    <x v="4807"/>
    <n v="41"/>
    <n v="64.08"/>
  </r>
  <r>
    <s v="M1012"/>
    <x v="3"/>
    <x v="3"/>
    <n v="14"/>
    <n v="295380"/>
    <n v="255995"/>
    <n v="86.67"/>
    <d v="2012-03-05T00:00:00"/>
    <x v="1"/>
    <x v="10"/>
    <x v="4"/>
    <s v="Sugar"/>
    <x v="4"/>
    <x v="4791"/>
    <n v="81282.25"/>
    <n v="174712.75"/>
    <x v="4808"/>
    <n v="69"/>
    <n v="81.87"/>
  </r>
  <r>
    <s v="M1013"/>
    <x v="1"/>
    <x v="1"/>
    <n v="5"/>
    <n v="486327"/>
    <n v="457563"/>
    <n v="94.09"/>
    <d v="2012-03-05T00:00:00"/>
    <x v="1"/>
    <x v="10"/>
    <x v="4"/>
    <s v="Trousers"/>
    <x v="0"/>
    <x v="4792"/>
    <n v="130497.43"/>
    <n v="327065.57"/>
    <x v="4809"/>
    <n v="43"/>
    <n v="93.17"/>
  </r>
  <r>
    <s v="M1014"/>
    <x v="1"/>
    <x v="1"/>
    <n v="15"/>
    <n v="122486"/>
    <n v="86232"/>
    <n v="70.400000000000006"/>
    <d v="2014-08-05T00:00:00"/>
    <x v="3"/>
    <x v="9"/>
    <x v="3"/>
    <s v="Pen"/>
    <x v="3"/>
    <x v="4793"/>
    <n v="28345.1"/>
    <n v="57886.9"/>
    <x v="4810"/>
    <n v="51"/>
    <n v="74.319999999999993"/>
  </r>
  <r>
    <s v="M1015"/>
    <x v="3"/>
    <x v="3"/>
    <n v="13"/>
    <n v="157257"/>
    <n v="113435"/>
    <n v="72.13"/>
    <d v="2014-08-05T00:00:00"/>
    <x v="3"/>
    <x v="9"/>
    <x v="3"/>
    <s v="Mobile"/>
    <x v="2"/>
    <x v="4794"/>
    <n v="46229.599999999999"/>
    <n v="67205.399999999994"/>
    <x v="4811"/>
    <n v="67"/>
    <n v="73.900000000000006"/>
  </r>
  <r>
    <s v="M1016"/>
    <x v="2"/>
    <x v="2"/>
    <n v="5"/>
    <n v="402671"/>
    <n v="467156"/>
    <n v="116.01"/>
    <d v="2014-12-31T00:00:00"/>
    <x v="3"/>
    <x v="4"/>
    <x v="2"/>
    <s v="Sugar"/>
    <x v="4"/>
    <x v="4795"/>
    <n v="119966.64"/>
    <n v="347189.36"/>
    <x v="4812"/>
    <n v="92"/>
    <n v="82.16"/>
  </r>
  <r>
    <s v="M1017"/>
    <x v="1"/>
    <x v="1"/>
    <n v="3"/>
    <n v="285714"/>
    <n v="331856"/>
    <n v="116.15"/>
    <d v="2012-05-23T00:00:00"/>
    <x v="1"/>
    <x v="8"/>
    <x v="2"/>
    <s v="Laptop"/>
    <x v="2"/>
    <x v="4796"/>
    <n v="119057.53"/>
    <n v="212798.47"/>
    <x v="4813"/>
    <n v="97"/>
    <n v="69.38"/>
  </r>
  <r>
    <s v="M1018"/>
    <x v="2"/>
    <x v="2"/>
    <n v="9"/>
    <n v="492876"/>
    <n v="372432"/>
    <n v="75.56"/>
    <d v="2011-12-06T00:00:00"/>
    <x v="2"/>
    <x v="4"/>
    <x v="3"/>
    <s v="Oil"/>
    <x v="4"/>
    <x v="4797"/>
    <n v="104777.82"/>
    <n v="267654.18"/>
    <x v="4814"/>
    <n v="41"/>
    <n v="78.69"/>
  </r>
  <r>
    <s v="M1019"/>
    <x v="0"/>
    <x v="0"/>
    <n v="6"/>
    <n v="139450"/>
    <n v="138607"/>
    <n v="99.4"/>
    <d v="2011-12-06T00:00:00"/>
    <x v="2"/>
    <x v="4"/>
    <x v="3"/>
    <s v="Table"/>
    <x v="1"/>
    <x v="4798"/>
    <n v="57359.34"/>
    <n v="81247.66"/>
    <x v="4815"/>
    <n v="96"/>
    <n v="76.849999999999994"/>
  </r>
  <r>
    <s v="M1020"/>
    <x v="0"/>
    <x v="0"/>
    <n v="15"/>
    <n v="329344"/>
    <n v="361178"/>
    <n v="109.67"/>
    <d v="2011-12-06T00:00:00"/>
    <x v="2"/>
    <x v="4"/>
    <x v="3"/>
    <s v="Notebook"/>
    <x v="3"/>
    <x v="4799"/>
    <n v="135724.79999999999"/>
    <n v="225453.2"/>
    <x v="4816"/>
    <n v="46"/>
    <n v="76.14"/>
  </r>
  <r>
    <s v="M1021"/>
    <x v="2"/>
    <x v="2"/>
    <n v="3"/>
    <n v="333430"/>
    <n v="220447"/>
    <n v="66.11"/>
    <d v="2011-12-06T00:00:00"/>
    <x v="2"/>
    <x v="4"/>
    <x v="3"/>
    <s v="Cabinet"/>
    <x v="1"/>
    <x v="4800"/>
    <n v="74598.539999999994"/>
    <n v="145848.46"/>
    <x v="4817"/>
    <n v="39"/>
    <n v="85.65"/>
  </r>
  <r>
    <s v="M1022"/>
    <x v="3"/>
    <x v="3"/>
    <n v="4"/>
    <n v="247099"/>
    <n v="208384"/>
    <n v="84.33"/>
    <d v="2011-12-06T00:00:00"/>
    <x v="2"/>
    <x v="4"/>
    <x v="3"/>
    <s v="Cabinet"/>
    <x v="1"/>
    <x v="4801"/>
    <n v="49752.42"/>
    <n v="158631.57999999999"/>
    <x v="4818"/>
    <n v="34"/>
    <n v="62.25"/>
  </r>
  <r>
    <s v="M1023"/>
    <x v="0"/>
    <x v="0"/>
    <n v="15"/>
    <n v="307842"/>
    <n v="288100"/>
    <n v="93.59"/>
    <d v="2011-12-06T00:00:00"/>
    <x v="2"/>
    <x v="4"/>
    <x v="3"/>
    <s v="Marker"/>
    <x v="3"/>
    <x v="4802"/>
    <n v="92844.25"/>
    <n v="195255.75"/>
    <x v="4819"/>
    <n v="39"/>
    <n v="76.569999999999993"/>
  </r>
  <r>
    <s v="M1024"/>
    <x v="0"/>
    <x v="0"/>
    <n v="3"/>
    <n v="385966"/>
    <n v="333772"/>
    <n v="86.48"/>
    <d v="2012-08-07T00:00:00"/>
    <x v="1"/>
    <x v="9"/>
    <x v="3"/>
    <s v="Trousers"/>
    <x v="0"/>
    <x v="4803"/>
    <n v="162345.29"/>
    <n v="171426.71"/>
    <x v="4820"/>
    <n v="95"/>
    <n v="72.81"/>
  </r>
  <r>
    <s v="M1025"/>
    <x v="0"/>
    <x v="0"/>
    <n v="9"/>
    <n v="295833"/>
    <n v="261573"/>
    <n v="88.42"/>
    <d v="2011-03-17T00:00:00"/>
    <x v="2"/>
    <x v="10"/>
    <x v="1"/>
    <s v="Laptop"/>
    <x v="2"/>
    <x v="4804"/>
    <n v="60943.58"/>
    <n v="200629.42"/>
    <x v="4821"/>
    <n v="43"/>
    <n v="91.4"/>
  </r>
  <r>
    <s v="M1026"/>
    <x v="0"/>
    <x v="0"/>
    <n v="15"/>
    <n v="451793"/>
    <n v="293979"/>
    <n v="65.069999999999993"/>
    <d v="2011-03-17T00:00:00"/>
    <x v="2"/>
    <x v="10"/>
    <x v="1"/>
    <s v="Sofa"/>
    <x v="1"/>
    <x v="4805"/>
    <n v="63381.53"/>
    <n v="230597.47"/>
    <x v="4822"/>
    <n v="33"/>
    <n v="79.45"/>
  </r>
  <r>
    <s v="M1027"/>
    <x v="2"/>
    <x v="2"/>
    <n v="9"/>
    <n v="134394"/>
    <n v="128445"/>
    <n v="95.57"/>
    <d v="2011-03-17T00:00:00"/>
    <x v="2"/>
    <x v="10"/>
    <x v="1"/>
    <s v="Jacket"/>
    <x v="0"/>
    <x v="4806"/>
    <n v="37538.76"/>
    <n v="90906.240000000005"/>
    <x v="4823"/>
    <n v="79"/>
    <n v="76.010000000000005"/>
  </r>
  <r>
    <s v="M1028"/>
    <x v="1"/>
    <x v="1"/>
    <n v="6"/>
    <n v="140995"/>
    <n v="104825"/>
    <n v="74.349999999999994"/>
    <d v="2012-03-26T00:00:00"/>
    <x v="1"/>
    <x v="10"/>
    <x v="4"/>
    <s v="Notebook"/>
    <x v="3"/>
    <x v="4807"/>
    <n v="30727.96"/>
    <n v="74097.039999999994"/>
    <x v="4824"/>
    <n v="34"/>
    <n v="75.8"/>
  </r>
  <r>
    <s v="M1029"/>
    <x v="2"/>
    <x v="2"/>
    <n v="15"/>
    <n v="179536"/>
    <n v="167031"/>
    <n v="93.03"/>
    <d v="2012-03-26T00:00:00"/>
    <x v="1"/>
    <x v="10"/>
    <x v="4"/>
    <s v="Shirt"/>
    <x v="0"/>
    <x v="4808"/>
    <n v="68205.66"/>
    <n v="98825.34"/>
    <x v="4825"/>
    <n v="39"/>
    <n v="60.11"/>
  </r>
  <r>
    <s v="M1030"/>
    <x v="2"/>
    <x v="2"/>
    <n v="7"/>
    <n v="397631"/>
    <n v="257506"/>
    <n v="64.760000000000005"/>
    <d v="2011-12-14T00:00:00"/>
    <x v="2"/>
    <x v="4"/>
    <x v="2"/>
    <s v="Headphones"/>
    <x v="2"/>
    <x v="4809"/>
    <n v="106641.34"/>
    <n v="150864.66"/>
    <x v="4826"/>
    <n v="84"/>
    <n v="66.47"/>
  </r>
  <r>
    <s v="M1031"/>
    <x v="1"/>
    <x v="1"/>
    <n v="6"/>
    <n v="394054"/>
    <n v="410476"/>
    <n v="104.17"/>
    <d v="2012-09-19T00:00:00"/>
    <x v="1"/>
    <x v="5"/>
    <x v="2"/>
    <s v="Pen"/>
    <x v="3"/>
    <x v="4810"/>
    <n v="180182.77"/>
    <n v="230293.23"/>
    <x v="4827"/>
    <n v="70"/>
    <n v="82.71"/>
  </r>
  <r>
    <s v="M1032"/>
    <x v="2"/>
    <x v="2"/>
    <n v="13"/>
    <n v="355528"/>
    <n v="390056"/>
    <n v="109.71"/>
    <d v="2014-04-26T00:00:00"/>
    <x v="3"/>
    <x v="3"/>
    <x v="0"/>
    <s v="Pen"/>
    <x v="3"/>
    <x v="4811"/>
    <n v="129701.53"/>
    <n v="260354.47"/>
    <x v="4828"/>
    <n v="36"/>
    <n v="83.07"/>
  </r>
  <r>
    <s v="M1033"/>
    <x v="2"/>
    <x v="2"/>
    <n v="8"/>
    <n v="460906"/>
    <n v="494617"/>
    <n v="107.31"/>
    <d v="2014-04-26T00:00:00"/>
    <x v="3"/>
    <x v="3"/>
    <x v="0"/>
    <s v="Notebook"/>
    <x v="3"/>
    <x v="4812"/>
    <n v="242236.95"/>
    <n v="252380.05"/>
    <x v="4829"/>
    <n v="35"/>
    <n v="73.91"/>
  </r>
  <r>
    <s v="M1034"/>
    <x v="0"/>
    <x v="0"/>
    <n v="9"/>
    <n v="126923"/>
    <n v="148875"/>
    <n v="117.3"/>
    <d v="2011-10-18T00:00:00"/>
    <x v="2"/>
    <x v="2"/>
    <x v="3"/>
    <s v="Trousers"/>
    <x v="0"/>
    <x v="4813"/>
    <n v="51942.879999999997"/>
    <n v="96932.12"/>
    <x v="4830"/>
    <n v="70"/>
    <n v="86.57"/>
  </r>
  <r>
    <s v="M1035"/>
    <x v="1"/>
    <x v="1"/>
    <n v="9"/>
    <n v="106993"/>
    <n v="73751"/>
    <n v="68.930000000000007"/>
    <d v="2011-10-18T00:00:00"/>
    <x v="2"/>
    <x v="2"/>
    <x v="3"/>
    <s v="Stapler"/>
    <x v="3"/>
    <x v="4814"/>
    <n v="30021.72"/>
    <n v="43729.279999999999"/>
    <x v="4831"/>
    <n v="70"/>
    <n v="65.599999999999994"/>
  </r>
  <r>
    <s v="M1036"/>
    <x v="3"/>
    <x v="3"/>
    <n v="11"/>
    <n v="366764"/>
    <n v="201982"/>
    <n v="55.07"/>
    <d v="2011-10-18T00:00:00"/>
    <x v="2"/>
    <x v="2"/>
    <x v="3"/>
    <s v="Tablet"/>
    <x v="2"/>
    <x v="4815"/>
    <n v="58887.79"/>
    <n v="143094.21"/>
    <x v="4832"/>
    <n v="21"/>
    <n v="74.61"/>
  </r>
  <r>
    <s v="M1037"/>
    <x v="0"/>
    <x v="0"/>
    <n v="5"/>
    <n v="378441"/>
    <n v="316803"/>
    <n v="83.71"/>
    <d v="2012-11-13T00:00:00"/>
    <x v="1"/>
    <x v="0"/>
    <x v="3"/>
    <s v="Wheat"/>
    <x v="4"/>
    <x v="4816"/>
    <n v="101211.84"/>
    <n v="215591.16"/>
    <x v="4833"/>
    <n v="91"/>
    <n v="79.86"/>
  </r>
  <r>
    <s v="M1038"/>
    <x v="0"/>
    <x v="0"/>
    <n v="15"/>
    <n v="391586"/>
    <n v="277195"/>
    <n v="70.790000000000006"/>
    <d v="2013-01-31T00:00:00"/>
    <x v="0"/>
    <x v="6"/>
    <x v="1"/>
    <s v="Dress"/>
    <x v="0"/>
    <x v="4817"/>
    <n v="84856.49"/>
    <n v="192338.51"/>
    <x v="4834"/>
    <n v="45"/>
    <n v="74.900000000000006"/>
  </r>
  <r>
    <s v="M1039"/>
    <x v="3"/>
    <x v="3"/>
    <n v="6"/>
    <n v="411199"/>
    <n v="371641"/>
    <n v="90.38"/>
    <d v="2013-11-18T00:00:00"/>
    <x v="0"/>
    <x v="0"/>
    <x v="4"/>
    <s v="Dress"/>
    <x v="0"/>
    <x v="4818"/>
    <n v="120033.31"/>
    <n v="251607.69"/>
    <x v="4835"/>
    <n v="41"/>
    <n v="93.12"/>
  </r>
  <r>
    <s v="M1040"/>
    <x v="2"/>
    <x v="2"/>
    <n v="3"/>
    <n v="329990"/>
    <n v="208876"/>
    <n v="63.3"/>
    <d v="2014-07-26T00:00:00"/>
    <x v="3"/>
    <x v="7"/>
    <x v="0"/>
    <s v="Cabinet"/>
    <x v="1"/>
    <x v="4819"/>
    <n v="98226.05"/>
    <n v="110649.95"/>
    <x v="4836"/>
    <n v="53"/>
    <n v="75.11"/>
  </r>
  <r>
    <s v="M1041"/>
    <x v="2"/>
    <x v="2"/>
    <n v="6"/>
    <n v="127255"/>
    <n v="114588"/>
    <n v="90.05"/>
    <d v="2012-09-26T00:00:00"/>
    <x v="1"/>
    <x v="5"/>
    <x v="2"/>
    <s v="Rice"/>
    <x v="4"/>
    <x v="4820"/>
    <n v="55076.11"/>
    <n v="59511.89"/>
    <x v="4837"/>
    <n v="59"/>
    <n v="77.19"/>
  </r>
  <r>
    <s v="M1042"/>
    <x v="0"/>
    <x v="0"/>
    <n v="7"/>
    <n v="468969"/>
    <n v="275095"/>
    <n v="58.66"/>
    <d v="2012-09-26T00:00:00"/>
    <x v="1"/>
    <x v="5"/>
    <x v="2"/>
    <s v="Shirt"/>
    <x v="0"/>
    <x v="4821"/>
    <n v="116476.05"/>
    <n v="158618.95000000001"/>
    <x v="4838"/>
    <n v="30"/>
    <n v="61.3"/>
  </r>
  <r>
    <s v="M1043"/>
    <x v="2"/>
    <x v="2"/>
    <n v="15"/>
    <n v="320111"/>
    <n v="193651"/>
    <n v="60.49"/>
    <d v="2012-09-26T00:00:00"/>
    <x v="1"/>
    <x v="5"/>
    <x v="2"/>
    <s v="Cabinet"/>
    <x v="1"/>
    <x v="4822"/>
    <n v="78957.09"/>
    <n v="114693.91"/>
    <x v="4839"/>
    <n v="33"/>
    <n v="67.489999999999995"/>
  </r>
  <r>
    <s v="M1044"/>
    <x v="1"/>
    <x v="1"/>
    <n v="11"/>
    <n v="438973"/>
    <n v="511073"/>
    <n v="116.42"/>
    <d v="2011-04-04T00:00:00"/>
    <x v="2"/>
    <x v="3"/>
    <x v="4"/>
    <s v="Rice"/>
    <x v="4"/>
    <x v="4823"/>
    <n v="181996.07"/>
    <n v="329076.93"/>
    <x v="4840"/>
    <n v="26"/>
    <n v="87.92"/>
  </r>
  <r>
    <s v="M1045"/>
    <x v="1"/>
    <x v="1"/>
    <n v="9"/>
    <n v="113282"/>
    <n v="111168"/>
    <n v="98.13"/>
    <d v="2011-04-04T00:00:00"/>
    <x v="2"/>
    <x v="3"/>
    <x v="4"/>
    <s v="Jacket"/>
    <x v="0"/>
    <x v="4824"/>
    <n v="34219"/>
    <n v="76949"/>
    <x v="4841"/>
    <n v="62"/>
    <n v="79.510000000000005"/>
  </r>
  <r>
    <s v="M1046"/>
    <x v="0"/>
    <x v="0"/>
    <n v="9"/>
    <n v="288604"/>
    <n v="268693"/>
    <n v="93.1"/>
    <d v="2011-04-04T00:00:00"/>
    <x v="2"/>
    <x v="3"/>
    <x v="4"/>
    <s v="Chair"/>
    <x v="1"/>
    <x v="4825"/>
    <n v="78079.12"/>
    <n v="190613.88"/>
    <x v="4842"/>
    <n v="42"/>
    <n v="82.55"/>
  </r>
  <r>
    <s v="M1047"/>
    <x v="1"/>
    <x v="1"/>
    <n v="9"/>
    <n v="471387"/>
    <n v="363453"/>
    <n v="77.099999999999994"/>
    <d v="2011-04-04T00:00:00"/>
    <x v="2"/>
    <x v="3"/>
    <x v="4"/>
    <s v="Dress"/>
    <x v="0"/>
    <x v="4826"/>
    <n v="100894.12"/>
    <n v="262558.88"/>
    <x v="4843"/>
    <n v="63"/>
    <n v="87.34"/>
  </r>
  <r>
    <s v="M1048"/>
    <x v="3"/>
    <x v="3"/>
    <n v="8"/>
    <n v="216092"/>
    <n v="197870"/>
    <n v="91.57"/>
    <d v="2011-09-14T00:00:00"/>
    <x v="2"/>
    <x v="5"/>
    <x v="2"/>
    <s v="Sugar"/>
    <x v="4"/>
    <x v="365"/>
    <n v="70343.19"/>
    <n v="127526.81"/>
    <x v="4844"/>
    <n v="77"/>
    <n v="72.680000000000007"/>
  </r>
  <r>
    <s v="M1049"/>
    <x v="2"/>
    <x v="2"/>
    <n v="14"/>
    <n v="419492"/>
    <n v="354750"/>
    <n v="84.57"/>
    <d v="2011-09-14T00:00:00"/>
    <x v="2"/>
    <x v="5"/>
    <x v="2"/>
    <s v="Table"/>
    <x v="1"/>
    <x v="4827"/>
    <n v="133315.21"/>
    <n v="221434.79"/>
    <x v="4845"/>
    <n v="97"/>
    <n v="92.51"/>
  </r>
  <r>
    <s v="M1050"/>
    <x v="2"/>
    <x v="2"/>
    <n v="10"/>
    <n v="252901"/>
    <n v="208253"/>
    <n v="82.35"/>
    <d v="2011-09-14T00:00:00"/>
    <x v="2"/>
    <x v="5"/>
    <x v="2"/>
    <s v="Notebook"/>
    <x v="3"/>
    <x v="4828"/>
    <n v="92249.26"/>
    <n v="116003.74"/>
    <x v="4846"/>
    <n v="58"/>
    <n v="61.31"/>
  </r>
  <r>
    <s v="M1051"/>
    <x v="2"/>
    <x v="2"/>
    <n v="7"/>
    <n v="239973"/>
    <n v="205024"/>
    <n v="85.44"/>
    <d v="2011-09-14T00:00:00"/>
    <x v="2"/>
    <x v="5"/>
    <x v="2"/>
    <s v="Mobile"/>
    <x v="2"/>
    <x v="4829"/>
    <n v="80897.919999999998"/>
    <n v="124126.08"/>
    <x v="4847"/>
    <n v="73"/>
    <n v="82.42"/>
  </r>
  <r>
    <s v="M1052"/>
    <x v="2"/>
    <x v="2"/>
    <n v="4"/>
    <n v="351337"/>
    <n v="388532"/>
    <n v="110.59"/>
    <d v="2011-09-14T00:00:00"/>
    <x v="2"/>
    <x v="5"/>
    <x v="2"/>
    <s v="Notebook"/>
    <x v="3"/>
    <x v="4830"/>
    <n v="122249.79"/>
    <n v="266282.21000000002"/>
    <x v="4848"/>
    <n v="85"/>
    <n v="79.44"/>
  </r>
  <r>
    <s v="M1053"/>
    <x v="0"/>
    <x v="0"/>
    <n v="9"/>
    <n v="497947"/>
    <n v="305819"/>
    <n v="61.42"/>
    <d v="2011-09-14T00:00:00"/>
    <x v="2"/>
    <x v="5"/>
    <x v="2"/>
    <s v="Mobile"/>
    <x v="2"/>
    <x v="4831"/>
    <n v="112710.35"/>
    <n v="193108.65"/>
    <x v="4849"/>
    <n v="30"/>
    <n v="80.62"/>
  </r>
  <r>
    <s v="M1054"/>
    <x v="0"/>
    <x v="0"/>
    <n v="6"/>
    <n v="366300"/>
    <n v="397960"/>
    <n v="108.64"/>
    <d v="2011-09-14T00:00:00"/>
    <x v="2"/>
    <x v="5"/>
    <x v="2"/>
    <s v="Tablet"/>
    <x v="2"/>
    <x v="4832"/>
    <n v="173446.39"/>
    <n v="224513.61"/>
    <x v="4850"/>
    <n v="90"/>
    <n v="65.489999999999995"/>
  </r>
  <r>
    <s v="M1055"/>
    <x v="0"/>
    <x v="0"/>
    <n v="11"/>
    <n v="483333"/>
    <n v="438443"/>
    <n v="90.71"/>
    <d v="2014-12-30T00:00:00"/>
    <x v="3"/>
    <x v="4"/>
    <x v="3"/>
    <s v="Sofa"/>
    <x v="1"/>
    <x v="4833"/>
    <n v="106289.53"/>
    <n v="332153.46999999997"/>
    <x v="4851"/>
    <n v="62"/>
    <n v="87.18"/>
  </r>
  <r>
    <s v="M1056"/>
    <x v="0"/>
    <x v="0"/>
    <n v="12"/>
    <n v="411210"/>
    <n v="448097"/>
    <n v="108.97"/>
    <d v="2012-06-21T00:00:00"/>
    <x v="1"/>
    <x v="1"/>
    <x v="1"/>
    <s v="Headphones"/>
    <x v="2"/>
    <x v="4834"/>
    <n v="110057.63"/>
    <n v="338039.37"/>
    <x v="4852"/>
    <n v="36"/>
    <n v="81.86"/>
  </r>
  <r>
    <s v="M1057"/>
    <x v="2"/>
    <x v="2"/>
    <n v="13"/>
    <n v="141983"/>
    <n v="101781"/>
    <n v="71.69"/>
    <d v="2014-11-27T00:00:00"/>
    <x v="3"/>
    <x v="0"/>
    <x v="1"/>
    <s v="Jacket"/>
    <x v="0"/>
    <x v="4835"/>
    <n v="49904.89"/>
    <n v="51876.11"/>
    <x v="4853"/>
    <n v="56"/>
    <n v="80.58"/>
  </r>
  <r>
    <s v="M1058"/>
    <x v="2"/>
    <x v="2"/>
    <n v="8"/>
    <n v="122442"/>
    <n v="69866"/>
    <n v="57.06"/>
    <d v="2014-11-27T00:00:00"/>
    <x v="3"/>
    <x v="0"/>
    <x v="1"/>
    <s v="Oil"/>
    <x v="4"/>
    <x v="4836"/>
    <n v="25536.52"/>
    <n v="44329.48"/>
    <x v="4854"/>
    <n v="70"/>
    <n v="70.540000000000006"/>
  </r>
  <r>
    <s v="M1059"/>
    <x v="1"/>
    <x v="1"/>
    <n v="6"/>
    <n v="432714"/>
    <n v="294193"/>
    <n v="67.989999999999995"/>
    <d v="2013-10-24T00:00:00"/>
    <x v="0"/>
    <x v="2"/>
    <x v="1"/>
    <s v="Pen"/>
    <x v="3"/>
    <x v="4837"/>
    <n v="61261.85"/>
    <n v="232931.15"/>
    <x v="4855"/>
    <n v="95"/>
    <n v="77.34"/>
  </r>
  <r>
    <s v="M1060"/>
    <x v="0"/>
    <x v="0"/>
    <n v="15"/>
    <n v="278719"/>
    <n v="242720"/>
    <n v="87.08"/>
    <d v="2012-12-14T00:00:00"/>
    <x v="1"/>
    <x v="4"/>
    <x v="5"/>
    <s v="Tablet"/>
    <x v="2"/>
    <x v="4838"/>
    <n v="49218.84"/>
    <n v="193501.16"/>
    <x v="4856"/>
    <n v="76"/>
    <n v="85.1"/>
  </r>
  <r>
    <s v="M1061"/>
    <x v="3"/>
    <x v="3"/>
    <n v="4"/>
    <n v="126630"/>
    <n v="138320"/>
    <n v="109.23"/>
    <d v="2013-11-14T00:00:00"/>
    <x v="0"/>
    <x v="0"/>
    <x v="1"/>
    <s v="Rice"/>
    <x v="4"/>
    <x v="4839"/>
    <n v="36842.44"/>
    <n v="101477.56"/>
    <x v="4857"/>
    <n v="58"/>
    <n v="88.98"/>
  </r>
  <r>
    <s v="M1062"/>
    <x v="1"/>
    <x v="1"/>
    <n v="15"/>
    <n v="453394"/>
    <n v="261739"/>
    <n v="57.73"/>
    <d v="2014-09-30T00:00:00"/>
    <x v="3"/>
    <x v="5"/>
    <x v="3"/>
    <s v="Table"/>
    <x v="1"/>
    <x v="4840"/>
    <n v="53649.34"/>
    <n v="208089.66"/>
    <x v="4858"/>
    <n v="61"/>
    <n v="60.73"/>
  </r>
  <r>
    <s v="M1063"/>
    <x v="2"/>
    <x v="2"/>
    <n v="7"/>
    <n v="253024"/>
    <n v="224691"/>
    <n v="88.8"/>
    <d v="2014-09-30T00:00:00"/>
    <x v="3"/>
    <x v="5"/>
    <x v="3"/>
    <s v="Sugar"/>
    <x v="4"/>
    <x v="4841"/>
    <n v="64999.94"/>
    <n v="159691.06"/>
    <x v="4859"/>
    <n v="20"/>
    <n v="70.27"/>
  </r>
  <r>
    <s v="M1064"/>
    <x v="2"/>
    <x v="2"/>
    <n v="15"/>
    <n v="462007"/>
    <n v="433937"/>
    <n v="93.92"/>
    <d v="2012-11-08T00:00:00"/>
    <x v="1"/>
    <x v="0"/>
    <x v="1"/>
    <s v="Stapler"/>
    <x v="3"/>
    <x v="4842"/>
    <n v="174250.78"/>
    <n v="259686.22"/>
    <x v="4860"/>
    <n v="56"/>
    <n v="69.2"/>
  </r>
  <r>
    <s v="M1065"/>
    <x v="0"/>
    <x v="0"/>
    <n v="9"/>
    <n v="391815"/>
    <n v="295803"/>
    <n v="75.5"/>
    <d v="2013-04-02T00:00:00"/>
    <x v="0"/>
    <x v="3"/>
    <x v="3"/>
    <s v="Table"/>
    <x v="1"/>
    <x v="4843"/>
    <n v="110814.81"/>
    <n v="184988.19"/>
    <x v="4861"/>
    <n v="40"/>
    <n v="90.49"/>
  </r>
  <r>
    <s v="M1066"/>
    <x v="2"/>
    <x v="2"/>
    <n v="13"/>
    <n v="262684"/>
    <n v="290725"/>
    <n v="110.67"/>
    <d v="2013-04-02T00:00:00"/>
    <x v="0"/>
    <x v="3"/>
    <x v="3"/>
    <s v="Stapler"/>
    <x v="3"/>
    <x v="4844"/>
    <n v="94044.98"/>
    <n v="196680.02"/>
    <x v="4862"/>
    <n v="16"/>
    <n v="79.14"/>
  </r>
  <r>
    <s v="M1067"/>
    <x v="0"/>
    <x v="0"/>
    <n v="11"/>
    <n v="344450"/>
    <n v="370877"/>
    <n v="107.67"/>
    <d v="2013-04-02T00:00:00"/>
    <x v="0"/>
    <x v="3"/>
    <x v="3"/>
    <s v="Chair"/>
    <x v="1"/>
    <x v="4845"/>
    <n v="153344.92000000001"/>
    <n v="217532.08"/>
    <x v="4863"/>
    <n v="12"/>
    <n v="66.75"/>
  </r>
  <r>
    <s v="M1068"/>
    <x v="2"/>
    <x v="2"/>
    <n v="7"/>
    <n v="376007"/>
    <n v="421265"/>
    <n v="112.04"/>
    <d v="2014-02-03T00:00:00"/>
    <x v="3"/>
    <x v="11"/>
    <x v="4"/>
    <s v="Sofa"/>
    <x v="1"/>
    <x v="4846"/>
    <n v="197324.98"/>
    <n v="223940.02"/>
    <x v="4864"/>
    <n v="59"/>
    <n v="64.23"/>
  </r>
  <r>
    <s v="M1069"/>
    <x v="2"/>
    <x v="2"/>
    <n v="10"/>
    <n v="421108"/>
    <n v="240188"/>
    <n v="57.04"/>
    <d v="2014-02-03T00:00:00"/>
    <x v="3"/>
    <x v="11"/>
    <x v="4"/>
    <s v="Trousers"/>
    <x v="0"/>
    <x v="4847"/>
    <n v="72900.320000000007"/>
    <n v="167287.67999999999"/>
    <x v="4865"/>
    <n v="36"/>
    <n v="90.77"/>
  </r>
  <r>
    <s v="M1070"/>
    <x v="3"/>
    <x v="3"/>
    <n v="7"/>
    <n v="212957"/>
    <n v="124868"/>
    <n v="58.64"/>
    <d v="2014-02-03T00:00:00"/>
    <x v="3"/>
    <x v="11"/>
    <x v="4"/>
    <s v="Shirt"/>
    <x v="0"/>
    <x v="4848"/>
    <n v="32799.82"/>
    <n v="92068.18"/>
    <x v="4866"/>
    <n v="51"/>
    <n v="71.56"/>
  </r>
  <r>
    <s v="M1071"/>
    <x v="1"/>
    <x v="1"/>
    <n v="12"/>
    <n v="420251"/>
    <n v="226144"/>
    <n v="53.81"/>
    <d v="2014-12-25T00:00:00"/>
    <x v="3"/>
    <x v="4"/>
    <x v="1"/>
    <s v="Headphones"/>
    <x v="2"/>
    <x v="4849"/>
    <n v="100484.45"/>
    <n v="125659.55"/>
    <x v="4867"/>
    <n v="81"/>
    <n v="76.98"/>
  </r>
  <r>
    <s v="M1072"/>
    <x v="2"/>
    <x v="2"/>
    <n v="3"/>
    <n v="300063"/>
    <n v="317969"/>
    <n v="105.97"/>
    <d v="2014-12-25T00:00:00"/>
    <x v="3"/>
    <x v="4"/>
    <x v="1"/>
    <s v="Dress"/>
    <x v="0"/>
    <x v="4850"/>
    <n v="125744.84"/>
    <n v="192224.16"/>
    <x v="4868"/>
    <n v="35"/>
    <n v="75.47"/>
  </r>
  <r>
    <s v="M1073"/>
    <x v="0"/>
    <x v="0"/>
    <n v="13"/>
    <n v="457045"/>
    <n v="422660"/>
    <n v="92.48"/>
    <d v="2011-06-21T00:00:00"/>
    <x v="2"/>
    <x v="1"/>
    <x v="3"/>
    <s v="Laptop"/>
    <x v="2"/>
    <x v="4851"/>
    <n v="175215.61"/>
    <n v="247444.39"/>
    <x v="4869"/>
    <n v="72"/>
    <n v="75.94"/>
  </r>
  <r>
    <s v="M1074"/>
    <x v="1"/>
    <x v="1"/>
    <n v="10"/>
    <n v="417826"/>
    <n v="398323"/>
    <n v="95.33"/>
    <d v="2014-03-07T00:00:00"/>
    <x v="3"/>
    <x v="10"/>
    <x v="5"/>
    <s v="Notebook"/>
    <x v="3"/>
    <x v="4852"/>
    <n v="110329.62"/>
    <n v="287993.38"/>
    <x v="4870"/>
    <n v="26"/>
    <n v="69.5"/>
  </r>
  <r>
    <s v="M1075"/>
    <x v="1"/>
    <x v="1"/>
    <n v="10"/>
    <n v="214358"/>
    <n v="229839"/>
    <n v="107.22"/>
    <d v="2014-09-26T00:00:00"/>
    <x v="3"/>
    <x v="5"/>
    <x v="5"/>
    <s v="Headphones"/>
    <x v="2"/>
    <x v="4853"/>
    <n v="82398.240000000005"/>
    <n v="147440.76"/>
    <x v="4871"/>
    <n v="67"/>
    <n v="80.39"/>
  </r>
  <r>
    <s v="M1076"/>
    <x v="0"/>
    <x v="0"/>
    <n v="15"/>
    <n v="169300"/>
    <n v="88596"/>
    <n v="52.33"/>
    <d v="2011-06-30T00:00:00"/>
    <x v="2"/>
    <x v="1"/>
    <x v="1"/>
    <s v="Marker"/>
    <x v="3"/>
    <x v="4854"/>
    <n v="35407.85"/>
    <n v="53188.15"/>
    <x v="4872"/>
    <n v="30"/>
    <n v="78.83"/>
  </r>
  <r>
    <s v="M1077"/>
    <x v="3"/>
    <x v="3"/>
    <n v="7"/>
    <n v="206628"/>
    <n v="241810"/>
    <n v="117.03"/>
    <d v="2011-06-30T00:00:00"/>
    <x v="2"/>
    <x v="1"/>
    <x v="1"/>
    <s v="Dress"/>
    <x v="0"/>
    <x v="4855"/>
    <n v="59935.87"/>
    <n v="181874.13"/>
    <x v="4873"/>
    <n v="83"/>
    <n v="69.760000000000005"/>
  </r>
  <r>
    <s v="M1078"/>
    <x v="0"/>
    <x v="0"/>
    <n v="6"/>
    <n v="453942"/>
    <n v="430737"/>
    <n v="94.89"/>
    <d v="2012-08-07T00:00:00"/>
    <x v="1"/>
    <x v="9"/>
    <x v="3"/>
    <s v="Sugar"/>
    <x v="4"/>
    <x v="4856"/>
    <n v="180538.74"/>
    <n v="250198.26"/>
    <x v="4874"/>
    <n v="64"/>
    <n v="89.44"/>
  </r>
  <r>
    <s v="M1079"/>
    <x v="1"/>
    <x v="1"/>
    <n v="12"/>
    <n v="104276"/>
    <n v="120211"/>
    <n v="115.28"/>
    <d v="2012-08-07T00:00:00"/>
    <x v="1"/>
    <x v="9"/>
    <x v="3"/>
    <s v="Sugar"/>
    <x v="4"/>
    <x v="4857"/>
    <n v="51740.79"/>
    <n v="68470.210000000006"/>
    <x v="4875"/>
    <n v="48"/>
    <n v="64.28"/>
  </r>
  <r>
    <s v="M1080"/>
    <x v="2"/>
    <x v="2"/>
    <n v="8"/>
    <n v="406229"/>
    <n v="223126"/>
    <n v="54.93"/>
    <d v="2014-07-01T00:00:00"/>
    <x v="3"/>
    <x v="7"/>
    <x v="3"/>
    <s v="Marker"/>
    <x v="3"/>
    <x v="4858"/>
    <n v="70737.320000000007"/>
    <n v="152388.68"/>
    <x v="4876"/>
    <n v="47"/>
    <n v="69.11"/>
  </r>
  <r>
    <s v="M1081"/>
    <x v="3"/>
    <x v="3"/>
    <n v="5"/>
    <n v="340145"/>
    <n v="184043"/>
    <n v="54.11"/>
    <d v="2014-07-01T00:00:00"/>
    <x v="3"/>
    <x v="7"/>
    <x v="3"/>
    <s v="Wheat"/>
    <x v="4"/>
    <x v="4859"/>
    <n v="72017.8"/>
    <n v="112025.2"/>
    <x v="4877"/>
    <n v="29"/>
    <n v="76.81"/>
  </r>
  <r>
    <s v="M1082"/>
    <x v="1"/>
    <x v="1"/>
    <n v="4"/>
    <n v="131935"/>
    <n v="144815"/>
    <n v="109.76"/>
    <d v="2014-07-01T00:00:00"/>
    <x v="3"/>
    <x v="7"/>
    <x v="3"/>
    <s v="Sofa"/>
    <x v="1"/>
    <x v="4860"/>
    <n v="52420.12"/>
    <n v="92394.880000000005"/>
    <x v="4878"/>
    <n v="80"/>
    <n v="76.63"/>
  </r>
  <r>
    <s v="M1083"/>
    <x v="0"/>
    <x v="0"/>
    <n v="10"/>
    <n v="266516"/>
    <n v="156947"/>
    <n v="58.89"/>
    <d v="2012-10-26T00:00:00"/>
    <x v="1"/>
    <x v="2"/>
    <x v="5"/>
    <s v="Notebook"/>
    <x v="3"/>
    <x v="4861"/>
    <n v="49707.42"/>
    <n v="107239.58"/>
    <x v="4879"/>
    <n v="58"/>
    <n v="87.92"/>
  </r>
  <r>
    <s v="M1084"/>
    <x v="2"/>
    <x v="2"/>
    <n v="10"/>
    <n v="386333"/>
    <n v="281424"/>
    <n v="72.84"/>
    <d v="2012-10-26T00:00:00"/>
    <x v="1"/>
    <x v="2"/>
    <x v="5"/>
    <s v="Pen"/>
    <x v="3"/>
    <x v="4862"/>
    <n v="121429.86"/>
    <n v="159994.14000000001"/>
    <x v="4880"/>
    <n v="86"/>
    <n v="81.33"/>
  </r>
  <r>
    <s v="M1085"/>
    <x v="0"/>
    <x v="0"/>
    <n v="13"/>
    <n v="109753"/>
    <n v="128253"/>
    <n v="116.86"/>
    <d v="2011-07-30T00:00:00"/>
    <x v="2"/>
    <x v="7"/>
    <x v="0"/>
    <s v="Cabinet"/>
    <x v="1"/>
    <x v="4863"/>
    <n v="45646.19"/>
    <n v="82606.81"/>
    <x v="4881"/>
    <n v="70"/>
    <n v="72.540000000000006"/>
  </r>
  <r>
    <s v="M1086"/>
    <x v="0"/>
    <x v="0"/>
    <n v="6"/>
    <n v="401842"/>
    <n v="313901"/>
    <n v="78.12"/>
    <d v="2013-11-19T00:00:00"/>
    <x v="0"/>
    <x v="0"/>
    <x v="3"/>
    <s v="Notebook"/>
    <x v="3"/>
    <x v="4864"/>
    <n v="64180.67"/>
    <n v="249720.33"/>
    <x v="4882"/>
    <n v="67"/>
    <n v="89.31"/>
  </r>
  <r>
    <s v="M1087"/>
    <x v="1"/>
    <x v="1"/>
    <n v="14"/>
    <n v="259635"/>
    <n v="307158"/>
    <n v="118.3"/>
    <d v="2012-07-06T00:00:00"/>
    <x v="1"/>
    <x v="7"/>
    <x v="5"/>
    <s v="Wheat"/>
    <x v="4"/>
    <x v="4865"/>
    <n v="145102.31"/>
    <n v="162055.69"/>
    <x v="4883"/>
    <n v="71"/>
    <n v="62.35"/>
  </r>
  <r>
    <s v="M1088"/>
    <x v="1"/>
    <x v="1"/>
    <n v="5"/>
    <n v="313034"/>
    <n v="263048"/>
    <n v="84.03"/>
    <d v="2011-11-10T00:00:00"/>
    <x v="2"/>
    <x v="0"/>
    <x v="1"/>
    <s v="Sugar"/>
    <x v="4"/>
    <x v="4866"/>
    <n v="125999.86"/>
    <n v="137048.14000000001"/>
    <x v="4884"/>
    <n v="38"/>
    <n v="86.8"/>
  </r>
  <r>
    <s v="M1089"/>
    <x v="1"/>
    <x v="1"/>
    <n v="6"/>
    <n v="380043"/>
    <n v="252610"/>
    <n v="66.47"/>
    <d v="2011-11-10T00:00:00"/>
    <x v="2"/>
    <x v="0"/>
    <x v="1"/>
    <s v="Shirt"/>
    <x v="0"/>
    <x v="4867"/>
    <n v="55186.2"/>
    <n v="197423.8"/>
    <x v="4885"/>
    <n v="62"/>
    <n v="64.540000000000006"/>
  </r>
  <r>
    <s v="M1090"/>
    <x v="1"/>
    <x v="1"/>
    <n v="7"/>
    <n v="114274"/>
    <n v="137096"/>
    <n v="119.97"/>
    <d v="2011-11-10T00:00:00"/>
    <x v="2"/>
    <x v="0"/>
    <x v="1"/>
    <s v="Cabinet"/>
    <x v="1"/>
    <x v="4868"/>
    <n v="52240.15"/>
    <n v="84855.85"/>
    <x v="4886"/>
    <n v="45"/>
    <n v="79.849999999999994"/>
  </r>
  <r>
    <s v="M1091"/>
    <x v="1"/>
    <x v="1"/>
    <n v="3"/>
    <n v="263998"/>
    <n v="190980"/>
    <n v="72.34"/>
    <d v="2011-11-10T00:00:00"/>
    <x v="2"/>
    <x v="0"/>
    <x v="1"/>
    <s v="Oil"/>
    <x v="4"/>
    <x v="4869"/>
    <n v="80076.53"/>
    <n v="110903.47"/>
    <x v="4887"/>
    <n v="41"/>
    <n v="88.6"/>
  </r>
  <r>
    <s v="M1092"/>
    <x v="3"/>
    <x v="3"/>
    <n v="7"/>
    <n v="154098"/>
    <n v="94344"/>
    <n v="61.22"/>
    <d v="2011-11-10T00:00:00"/>
    <x v="2"/>
    <x v="0"/>
    <x v="1"/>
    <s v="Headphones"/>
    <x v="2"/>
    <x v="4870"/>
    <n v="36408.559999999998"/>
    <n v="57935.44"/>
    <x v="4888"/>
    <n v="79"/>
    <n v="82.83"/>
  </r>
  <r>
    <s v="M1093"/>
    <x v="0"/>
    <x v="0"/>
    <n v="14"/>
    <n v="192606"/>
    <n v="161716"/>
    <n v="83.96"/>
    <d v="2011-11-10T00:00:00"/>
    <x v="2"/>
    <x v="0"/>
    <x v="1"/>
    <s v="Table"/>
    <x v="1"/>
    <x v="4871"/>
    <n v="55017.3"/>
    <n v="106698.7"/>
    <x v="4889"/>
    <n v="96"/>
    <n v="80.62"/>
  </r>
  <r>
    <s v="M1094"/>
    <x v="0"/>
    <x v="0"/>
    <n v="8"/>
    <n v="229024"/>
    <n v="215521"/>
    <n v="94.1"/>
    <d v="2013-05-28T00:00:00"/>
    <x v="0"/>
    <x v="8"/>
    <x v="3"/>
    <s v="Chair"/>
    <x v="1"/>
    <x v="4872"/>
    <n v="89085.47"/>
    <n v="126435.53"/>
    <x v="4890"/>
    <n v="77"/>
    <n v="74.92"/>
  </r>
  <r>
    <s v="M1095"/>
    <x v="1"/>
    <x v="1"/>
    <n v="12"/>
    <n v="120672"/>
    <n v="65362"/>
    <n v="54.17"/>
    <d v="2013-05-28T00:00:00"/>
    <x v="0"/>
    <x v="8"/>
    <x v="3"/>
    <s v="Mobile"/>
    <x v="2"/>
    <x v="4873"/>
    <n v="15492.99"/>
    <n v="49869.01"/>
    <x v="4891"/>
    <n v="50"/>
    <n v="64.66"/>
  </r>
  <r>
    <s v="M1096"/>
    <x v="3"/>
    <x v="3"/>
    <n v="3"/>
    <n v="242807"/>
    <n v="153602"/>
    <n v="63.26"/>
    <d v="2013-05-28T00:00:00"/>
    <x v="0"/>
    <x v="8"/>
    <x v="3"/>
    <s v="Cabinet"/>
    <x v="1"/>
    <x v="4874"/>
    <n v="61730.15"/>
    <n v="91871.85"/>
    <x v="4892"/>
    <n v="98"/>
    <n v="88.05"/>
  </r>
  <r>
    <s v="M1097"/>
    <x v="1"/>
    <x v="1"/>
    <n v="9"/>
    <n v="371198"/>
    <n v="294976"/>
    <n v="79.47"/>
    <d v="2012-03-08T00:00:00"/>
    <x v="1"/>
    <x v="10"/>
    <x v="1"/>
    <s v="Mobile"/>
    <x v="2"/>
    <x v="4875"/>
    <n v="104978.28"/>
    <n v="189997.72"/>
    <x v="4893"/>
    <n v="83"/>
    <n v="86"/>
  </r>
  <r>
    <s v="M1098"/>
    <x v="2"/>
    <x v="2"/>
    <n v="15"/>
    <n v="226620"/>
    <n v="172607"/>
    <n v="76.17"/>
    <d v="2014-10-20T00:00:00"/>
    <x v="3"/>
    <x v="2"/>
    <x v="4"/>
    <s v="Jacket"/>
    <x v="0"/>
    <x v="4876"/>
    <n v="63732.23"/>
    <n v="108874.77"/>
    <x v="4894"/>
    <n v="49"/>
    <n v="91.66"/>
  </r>
  <r>
    <s v="M1099"/>
    <x v="0"/>
    <x v="0"/>
    <n v="4"/>
    <n v="389098"/>
    <n v="334927"/>
    <n v="86.08"/>
    <d v="2014-10-20T00:00:00"/>
    <x v="3"/>
    <x v="2"/>
    <x v="4"/>
    <s v="Sofa"/>
    <x v="1"/>
    <x v="4877"/>
    <n v="122474.69"/>
    <n v="212452.31"/>
    <x v="4895"/>
    <n v="20"/>
    <n v="74.5"/>
  </r>
  <r>
    <s v="M1100"/>
    <x v="2"/>
    <x v="2"/>
    <n v="12"/>
    <n v="474818"/>
    <n v="428249"/>
    <n v="90.19"/>
    <d v="2013-11-06T00:00:00"/>
    <x v="0"/>
    <x v="0"/>
    <x v="2"/>
    <s v="Headphones"/>
    <x v="2"/>
    <x v="4878"/>
    <n v="177979.18"/>
    <n v="250269.82"/>
    <x v="4896"/>
    <n v="19"/>
    <n v="78.709999999999994"/>
  </r>
  <r>
    <s v="M1101"/>
    <x v="0"/>
    <x v="0"/>
    <n v="13"/>
    <n v="441103"/>
    <n v="475794"/>
    <n v="107.86"/>
    <d v="2013-12-27T00:00:00"/>
    <x v="0"/>
    <x v="4"/>
    <x v="5"/>
    <s v="Trousers"/>
    <x v="0"/>
    <x v="4879"/>
    <n v="146767.14000000001"/>
    <n v="329026.86"/>
    <x v="4897"/>
    <n v="27"/>
    <n v="67.42"/>
  </r>
  <r>
    <s v="M1102"/>
    <x v="1"/>
    <x v="1"/>
    <n v="8"/>
    <n v="467599"/>
    <n v="423593"/>
    <n v="90.59"/>
    <d v="2012-04-13T00:00:00"/>
    <x v="1"/>
    <x v="3"/>
    <x v="5"/>
    <s v="Cabinet"/>
    <x v="1"/>
    <x v="4880"/>
    <n v="116771.65"/>
    <n v="306821.34999999998"/>
    <x v="4898"/>
    <n v="94"/>
    <n v="88.01"/>
  </r>
  <r>
    <s v="M1103"/>
    <x v="2"/>
    <x v="2"/>
    <n v="15"/>
    <n v="498096"/>
    <n v="533024"/>
    <n v="107.01"/>
    <d v="2012-04-13T00:00:00"/>
    <x v="1"/>
    <x v="3"/>
    <x v="5"/>
    <s v="Cabinet"/>
    <x v="1"/>
    <x v="4881"/>
    <n v="193760.43"/>
    <n v="339263.57"/>
    <x v="4899"/>
    <n v="43"/>
    <n v="70.599999999999994"/>
  </r>
  <r>
    <s v="M1104"/>
    <x v="0"/>
    <x v="0"/>
    <n v="4"/>
    <n v="415617"/>
    <n v="476774"/>
    <n v="114.71"/>
    <d v="2012-04-13T00:00:00"/>
    <x v="1"/>
    <x v="3"/>
    <x v="5"/>
    <s v="Notebook"/>
    <x v="3"/>
    <x v="4882"/>
    <n v="137497.69"/>
    <n v="339276.31"/>
    <x v="4900"/>
    <n v="87"/>
    <n v="64.010000000000005"/>
  </r>
  <r>
    <s v="M1105"/>
    <x v="3"/>
    <x v="3"/>
    <n v="13"/>
    <n v="210182"/>
    <n v="192632"/>
    <n v="91.65"/>
    <d v="2014-09-13T00:00:00"/>
    <x v="3"/>
    <x v="5"/>
    <x v="0"/>
    <s v="Jacket"/>
    <x v="0"/>
    <x v="4883"/>
    <n v="45664.17"/>
    <n v="146967.82999999999"/>
    <x v="4901"/>
    <n v="33"/>
    <n v="72"/>
  </r>
  <r>
    <s v="M1106"/>
    <x v="1"/>
    <x v="1"/>
    <n v="5"/>
    <n v="379418"/>
    <n v="411396"/>
    <n v="108.43"/>
    <d v="2014-09-13T00:00:00"/>
    <x v="3"/>
    <x v="5"/>
    <x v="0"/>
    <s v="Headphones"/>
    <x v="2"/>
    <x v="4884"/>
    <n v="120099.19"/>
    <n v="291296.81"/>
    <x v="4902"/>
    <n v="41"/>
    <n v="87.38"/>
  </r>
  <r>
    <s v="M1107"/>
    <x v="3"/>
    <x v="3"/>
    <n v="14"/>
    <n v="338351"/>
    <n v="377602"/>
    <n v="111.6"/>
    <d v="2014-09-25T00:00:00"/>
    <x v="3"/>
    <x v="5"/>
    <x v="1"/>
    <s v="Chair"/>
    <x v="1"/>
    <x v="4885"/>
    <n v="161062.69"/>
    <n v="216539.31"/>
    <x v="4903"/>
    <n v="15"/>
    <n v="76.209999999999994"/>
  </r>
  <r>
    <s v="M1108"/>
    <x v="3"/>
    <x v="3"/>
    <n v="12"/>
    <n v="146247"/>
    <n v="139050"/>
    <n v="95.08"/>
    <d v="2014-09-25T00:00:00"/>
    <x v="3"/>
    <x v="5"/>
    <x v="1"/>
    <s v="Chair"/>
    <x v="1"/>
    <x v="4886"/>
    <n v="53910.91"/>
    <n v="85139.09"/>
    <x v="4904"/>
    <n v="27"/>
    <n v="83.45"/>
  </r>
  <r>
    <s v="M1109"/>
    <x v="0"/>
    <x v="0"/>
    <n v="15"/>
    <n v="281281"/>
    <n v="316701"/>
    <n v="112.59"/>
    <d v="2012-10-10T00:00:00"/>
    <x v="1"/>
    <x v="2"/>
    <x v="2"/>
    <s v="Sofa"/>
    <x v="1"/>
    <x v="4887"/>
    <n v="118667.74"/>
    <n v="198033.26"/>
    <x v="4905"/>
    <n v="26"/>
    <n v="62.08"/>
  </r>
  <r>
    <s v="M1110"/>
    <x v="0"/>
    <x v="0"/>
    <n v="13"/>
    <n v="428903"/>
    <n v="440291"/>
    <n v="102.66"/>
    <d v="2012-11-27T00:00:00"/>
    <x v="1"/>
    <x v="0"/>
    <x v="3"/>
    <s v="Laptop"/>
    <x v="2"/>
    <x v="4888"/>
    <n v="137691.85"/>
    <n v="302599.15000000002"/>
    <x v="4906"/>
    <n v="54"/>
    <n v="87"/>
  </r>
  <r>
    <s v="M1111"/>
    <x v="1"/>
    <x v="1"/>
    <n v="6"/>
    <n v="435112"/>
    <n v="448048"/>
    <n v="102.97"/>
    <d v="2012-09-13T00:00:00"/>
    <x v="1"/>
    <x v="5"/>
    <x v="1"/>
    <s v="Jacket"/>
    <x v="0"/>
    <x v="4889"/>
    <n v="191979.45"/>
    <n v="256068.55"/>
    <x v="4907"/>
    <n v="25"/>
    <n v="71.05"/>
  </r>
  <r>
    <s v="M1112"/>
    <x v="3"/>
    <x v="3"/>
    <n v="9"/>
    <n v="262202"/>
    <n v="190843"/>
    <n v="72.78"/>
    <d v="2012-09-13T00:00:00"/>
    <x v="1"/>
    <x v="5"/>
    <x v="1"/>
    <s v="Marker"/>
    <x v="3"/>
    <x v="4890"/>
    <n v="79879.320000000007"/>
    <n v="110963.68"/>
    <x v="4908"/>
    <n v="26"/>
    <n v="79.150000000000006"/>
  </r>
  <r>
    <s v="M1113"/>
    <x v="3"/>
    <x v="3"/>
    <n v="7"/>
    <n v="452720"/>
    <n v="235202"/>
    <n v="51.95"/>
    <d v="2014-11-15T00:00:00"/>
    <x v="3"/>
    <x v="0"/>
    <x v="0"/>
    <s v="Mobile"/>
    <x v="2"/>
    <x v="4891"/>
    <n v="62590.06"/>
    <n v="172611.94"/>
    <x v="4909"/>
    <n v="36"/>
    <n v="63.76"/>
  </r>
  <r>
    <s v="M1114"/>
    <x v="3"/>
    <x v="3"/>
    <n v="3"/>
    <n v="347554"/>
    <n v="320630"/>
    <n v="92.25"/>
    <d v="2014-11-15T00:00:00"/>
    <x v="3"/>
    <x v="0"/>
    <x v="0"/>
    <s v="Wheat"/>
    <x v="4"/>
    <x v="4892"/>
    <n v="158863.26999999999"/>
    <n v="161766.73000000001"/>
    <x v="4910"/>
    <n v="97"/>
    <n v="66.61"/>
  </r>
  <r>
    <s v="M1115"/>
    <x v="0"/>
    <x v="0"/>
    <n v="3"/>
    <n v="225773"/>
    <n v="184075"/>
    <n v="81.53"/>
    <d v="2014-05-06T00:00:00"/>
    <x v="3"/>
    <x v="8"/>
    <x v="3"/>
    <s v="Trousers"/>
    <x v="0"/>
    <x v="4893"/>
    <n v="50841"/>
    <n v="133234"/>
    <x v="4911"/>
    <n v="59"/>
    <n v="64.98"/>
  </r>
  <r>
    <s v="M1116"/>
    <x v="3"/>
    <x v="3"/>
    <n v="13"/>
    <n v="291000"/>
    <n v="347081"/>
    <n v="119.27"/>
    <d v="2011-11-28T00:00:00"/>
    <x v="2"/>
    <x v="0"/>
    <x v="4"/>
    <s v="Sofa"/>
    <x v="1"/>
    <x v="4894"/>
    <n v="75731.360000000001"/>
    <n v="271349.64"/>
    <x v="4912"/>
    <n v="58"/>
    <n v="88.66"/>
  </r>
  <r>
    <s v="M1117"/>
    <x v="3"/>
    <x v="3"/>
    <n v="12"/>
    <n v="361004"/>
    <n v="277879"/>
    <n v="76.97"/>
    <d v="2011-11-28T00:00:00"/>
    <x v="2"/>
    <x v="0"/>
    <x v="4"/>
    <s v="Oil"/>
    <x v="4"/>
    <x v="4895"/>
    <n v="77814.3"/>
    <n v="200064.7"/>
    <x v="4913"/>
    <n v="98"/>
    <n v="67.69"/>
  </r>
  <r>
    <s v="M1118"/>
    <x v="2"/>
    <x v="2"/>
    <n v="12"/>
    <n v="227374"/>
    <n v="271592"/>
    <n v="119.45"/>
    <d v="2011-11-28T00:00:00"/>
    <x v="2"/>
    <x v="0"/>
    <x v="4"/>
    <s v="Marker"/>
    <x v="3"/>
    <x v="4896"/>
    <n v="118887.7"/>
    <n v="152704.29999999999"/>
    <x v="4914"/>
    <n v="97"/>
    <n v="72.290000000000006"/>
  </r>
  <r>
    <s v="M1119"/>
    <x v="3"/>
    <x v="3"/>
    <n v="15"/>
    <n v="333266"/>
    <n v="310011"/>
    <n v="93.02"/>
    <d v="2011-11-28T00:00:00"/>
    <x v="2"/>
    <x v="0"/>
    <x v="4"/>
    <s v="Wheat"/>
    <x v="4"/>
    <x v="4897"/>
    <n v="81978.149999999994"/>
    <n v="228032.85"/>
    <x v="4915"/>
    <n v="11"/>
    <n v="83.76"/>
  </r>
  <r>
    <s v="M1120"/>
    <x v="3"/>
    <x v="3"/>
    <n v="10"/>
    <n v="194429"/>
    <n v="230839"/>
    <n v="118.73"/>
    <d v="2011-05-10T00:00:00"/>
    <x v="2"/>
    <x v="8"/>
    <x v="3"/>
    <s v="Dress"/>
    <x v="0"/>
    <x v="4898"/>
    <n v="79517.19"/>
    <n v="151321.81"/>
    <x v="4916"/>
    <n v="19"/>
    <n v="79.63"/>
  </r>
  <r>
    <s v="M1121"/>
    <x v="1"/>
    <x v="1"/>
    <n v="8"/>
    <n v="430910"/>
    <n v="489463"/>
    <n v="113.59"/>
    <d v="2011-05-10T00:00:00"/>
    <x v="2"/>
    <x v="8"/>
    <x v="3"/>
    <s v="Cabinet"/>
    <x v="1"/>
    <x v="4899"/>
    <n v="133740.06"/>
    <n v="355722.94"/>
    <x v="4917"/>
    <n v="12"/>
    <n v="89.14"/>
  </r>
  <r>
    <s v="M1122"/>
    <x v="3"/>
    <x v="3"/>
    <n v="8"/>
    <n v="319967"/>
    <n v="201235"/>
    <n v="62.89"/>
    <d v="2013-03-04T00:00:00"/>
    <x v="0"/>
    <x v="10"/>
    <x v="4"/>
    <s v="Cabinet"/>
    <x v="1"/>
    <x v="4900"/>
    <n v="61960.45"/>
    <n v="139274.54999999999"/>
    <x v="4918"/>
    <n v="36"/>
    <n v="91.93"/>
  </r>
  <r>
    <s v="M1123"/>
    <x v="1"/>
    <x v="1"/>
    <n v="4"/>
    <n v="380122"/>
    <n v="424549"/>
    <n v="111.69"/>
    <d v="2013-03-04T00:00:00"/>
    <x v="0"/>
    <x v="10"/>
    <x v="4"/>
    <s v="Cabinet"/>
    <x v="1"/>
    <x v="4901"/>
    <n v="107512.57"/>
    <n v="317036.43"/>
    <x v="4919"/>
    <n v="84"/>
    <n v="79.33"/>
  </r>
  <r>
    <s v="M1124"/>
    <x v="0"/>
    <x v="0"/>
    <n v="13"/>
    <n v="169288"/>
    <n v="89173"/>
    <n v="52.68"/>
    <d v="2013-03-04T00:00:00"/>
    <x v="0"/>
    <x v="10"/>
    <x v="4"/>
    <s v="Oil"/>
    <x v="4"/>
    <x v="4902"/>
    <n v="20882.46"/>
    <n v="68290.539999999994"/>
    <x v="4920"/>
    <n v="26"/>
    <n v="61.6"/>
  </r>
  <r>
    <s v="M1125"/>
    <x v="1"/>
    <x v="1"/>
    <n v="15"/>
    <n v="406928"/>
    <n v="228103"/>
    <n v="56.05"/>
    <d v="2013-03-04T00:00:00"/>
    <x v="0"/>
    <x v="10"/>
    <x v="4"/>
    <s v="Oil"/>
    <x v="4"/>
    <x v="4903"/>
    <n v="99807.12"/>
    <n v="128295.88"/>
    <x v="4921"/>
    <n v="61"/>
    <n v="88.91"/>
  </r>
  <r>
    <s v="M1126"/>
    <x v="3"/>
    <x v="3"/>
    <n v="10"/>
    <n v="359486"/>
    <n v="229587"/>
    <n v="63.87"/>
    <d v="2012-08-15T00:00:00"/>
    <x v="1"/>
    <x v="9"/>
    <x v="2"/>
    <s v="Notebook"/>
    <x v="3"/>
    <x v="4904"/>
    <n v="111939.74"/>
    <n v="117647.26"/>
    <x v="4922"/>
    <n v="42"/>
    <n v="88.86"/>
  </r>
  <r>
    <s v="M1127"/>
    <x v="3"/>
    <x v="3"/>
    <n v="3"/>
    <n v="457599"/>
    <n v="479233"/>
    <n v="104.73"/>
    <d v="2012-08-15T00:00:00"/>
    <x v="1"/>
    <x v="9"/>
    <x v="2"/>
    <s v="Shirt"/>
    <x v="0"/>
    <x v="4905"/>
    <n v="157069.97"/>
    <n v="322163.03000000003"/>
    <x v="4923"/>
    <n v="79"/>
    <n v="82.85"/>
  </r>
  <r>
    <s v="M1128"/>
    <x v="0"/>
    <x v="0"/>
    <n v="4"/>
    <n v="135424"/>
    <n v="91419"/>
    <n v="67.510000000000005"/>
    <d v="2012-09-12T00:00:00"/>
    <x v="1"/>
    <x v="5"/>
    <x v="2"/>
    <s v="Mobile"/>
    <x v="2"/>
    <x v="4906"/>
    <n v="24939.61"/>
    <n v="66479.39"/>
    <x v="4924"/>
    <n v="33"/>
    <n v="81.36"/>
  </r>
  <r>
    <s v="M1129"/>
    <x v="0"/>
    <x v="0"/>
    <n v="14"/>
    <n v="306981"/>
    <n v="315595"/>
    <n v="102.81"/>
    <d v="2012-09-12T00:00:00"/>
    <x v="1"/>
    <x v="5"/>
    <x v="2"/>
    <s v="Table"/>
    <x v="1"/>
    <x v="4907"/>
    <n v="73230.009999999995"/>
    <n v="242364.99"/>
    <x v="4925"/>
    <n v="91"/>
    <n v="87.18"/>
  </r>
  <r>
    <s v="M1130"/>
    <x v="1"/>
    <x v="1"/>
    <n v="9"/>
    <n v="447229"/>
    <n v="443970"/>
    <n v="99.27"/>
    <d v="2012-09-12T00:00:00"/>
    <x v="1"/>
    <x v="5"/>
    <x v="2"/>
    <s v="Cabinet"/>
    <x v="1"/>
    <x v="4908"/>
    <n v="213156.9"/>
    <n v="230813.1"/>
    <x v="4926"/>
    <n v="98"/>
    <n v="80.06"/>
  </r>
  <r>
    <s v="M1131"/>
    <x v="3"/>
    <x v="3"/>
    <n v="5"/>
    <n v="332242"/>
    <n v="255682"/>
    <n v="76.959999999999994"/>
    <d v="2012-09-12T00:00:00"/>
    <x v="1"/>
    <x v="5"/>
    <x v="2"/>
    <s v="Oil"/>
    <x v="4"/>
    <x v="4909"/>
    <n v="117472.22"/>
    <n v="138209.78"/>
    <x v="4927"/>
    <n v="13"/>
    <n v="79.03"/>
  </r>
  <r>
    <s v="M1132"/>
    <x v="0"/>
    <x v="0"/>
    <n v="13"/>
    <n v="499442"/>
    <n v="350790"/>
    <n v="70.239999999999995"/>
    <d v="2012-09-12T00:00:00"/>
    <x v="1"/>
    <x v="5"/>
    <x v="2"/>
    <s v="Laptop"/>
    <x v="2"/>
    <x v="4910"/>
    <n v="167477.46"/>
    <n v="183312.54"/>
    <x v="4928"/>
    <n v="91"/>
    <n v="90.3"/>
  </r>
  <r>
    <s v="M1133"/>
    <x v="2"/>
    <x v="2"/>
    <n v="5"/>
    <n v="147489"/>
    <n v="117067"/>
    <n v="79.37"/>
    <d v="2012-09-12T00:00:00"/>
    <x v="1"/>
    <x v="5"/>
    <x v="2"/>
    <s v="Shirt"/>
    <x v="0"/>
    <x v="4911"/>
    <n v="56446.84"/>
    <n v="60620.160000000003"/>
    <x v="4929"/>
    <n v="47"/>
    <n v="62.43"/>
  </r>
  <r>
    <s v="M1134"/>
    <x v="1"/>
    <x v="1"/>
    <n v="9"/>
    <n v="472948"/>
    <n v="376874"/>
    <n v="79.69"/>
    <d v="2012-01-12T00:00:00"/>
    <x v="1"/>
    <x v="6"/>
    <x v="1"/>
    <s v="Shirt"/>
    <x v="0"/>
    <x v="4912"/>
    <n v="126270.89"/>
    <n v="250603.11"/>
    <x v="4930"/>
    <n v="47"/>
    <n v="65.19"/>
  </r>
  <r>
    <s v="M1135"/>
    <x v="2"/>
    <x v="2"/>
    <n v="4"/>
    <n v="308573"/>
    <n v="282929"/>
    <n v="91.69"/>
    <d v="2012-05-12T00:00:00"/>
    <x v="1"/>
    <x v="8"/>
    <x v="0"/>
    <s v="Trousers"/>
    <x v="0"/>
    <x v="4913"/>
    <n v="130370.56"/>
    <n v="152558.44"/>
    <x v="4931"/>
    <n v="58"/>
    <n v="89.29"/>
  </r>
  <r>
    <s v="M1136"/>
    <x v="3"/>
    <x v="3"/>
    <n v="7"/>
    <n v="348615"/>
    <n v="204632"/>
    <n v="58.7"/>
    <d v="2013-09-27T00:00:00"/>
    <x v="0"/>
    <x v="5"/>
    <x v="5"/>
    <s v="Headphones"/>
    <x v="2"/>
    <x v="4914"/>
    <n v="99354.31"/>
    <n v="105277.69"/>
    <x v="4932"/>
    <n v="65"/>
    <n v="75.900000000000006"/>
  </r>
  <r>
    <s v="M1137"/>
    <x v="2"/>
    <x v="2"/>
    <n v="10"/>
    <n v="337569"/>
    <n v="307291"/>
    <n v="91.03"/>
    <d v="2013-09-27T00:00:00"/>
    <x v="0"/>
    <x v="5"/>
    <x v="5"/>
    <s v="Notebook"/>
    <x v="3"/>
    <x v="4915"/>
    <n v="146971.16"/>
    <n v="160319.84"/>
    <x v="4933"/>
    <n v="25"/>
    <n v="61.38"/>
  </r>
  <r>
    <s v="M1138"/>
    <x v="1"/>
    <x v="1"/>
    <n v="5"/>
    <n v="418807"/>
    <n v="222732"/>
    <n v="53.18"/>
    <d v="2013-09-27T00:00:00"/>
    <x v="0"/>
    <x v="5"/>
    <x v="5"/>
    <s v="Marker"/>
    <x v="3"/>
    <x v="4916"/>
    <n v="79899.05"/>
    <n v="142832.95000000001"/>
    <x v="4934"/>
    <n v="78"/>
    <n v="85.2"/>
  </r>
  <r>
    <s v="M1139"/>
    <x v="0"/>
    <x v="0"/>
    <n v="13"/>
    <n v="149823"/>
    <n v="134692"/>
    <n v="89.9"/>
    <d v="2013-09-27T00:00:00"/>
    <x v="0"/>
    <x v="5"/>
    <x v="5"/>
    <s v="Tablet"/>
    <x v="2"/>
    <x v="4917"/>
    <n v="36337.370000000003"/>
    <n v="98354.63"/>
    <x v="4935"/>
    <n v="91"/>
    <n v="90.45"/>
  </r>
  <r>
    <s v="M1140"/>
    <x v="1"/>
    <x v="1"/>
    <n v="14"/>
    <n v="273561"/>
    <n v="278167"/>
    <n v="101.68"/>
    <d v="2014-09-10T00:00:00"/>
    <x v="3"/>
    <x v="5"/>
    <x v="2"/>
    <s v="Cabinet"/>
    <x v="1"/>
    <x v="4918"/>
    <n v="75966.37"/>
    <n v="202200.63"/>
    <x v="4936"/>
    <n v="12"/>
    <n v="91.02"/>
  </r>
  <r>
    <s v="M1141"/>
    <x v="2"/>
    <x v="2"/>
    <n v="9"/>
    <n v="429479"/>
    <n v="456523"/>
    <n v="106.3"/>
    <d v="2014-04-16T00:00:00"/>
    <x v="3"/>
    <x v="3"/>
    <x v="2"/>
    <s v="Sofa"/>
    <x v="1"/>
    <x v="4919"/>
    <n v="123049.63"/>
    <n v="333473.37"/>
    <x v="4937"/>
    <n v="20"/>
    <n v="89.17"/>
  </r>
  <r>
    <s v="M1142"/>
    <x v="0"/>
    <x v="0"/>
    <n v="12"/>
    <n v="498957"/>
    <n v="573482"/>
    <n v="114.94"/>
    <d v="2014-06-11T00:00:00"/>
    <x v="3"/>
    <x v="1"/>
    <x v="2"/>
    <s v="Notebook"/>
    <x v="3"/>
    <x v="4920"/>
    <n v="159034.96"/>
    <n v="414447.04"/>
    <x v="4938"/>
    <n v="77"/>
    <n v="69.88"/>
  </r>
  <r>
    <s v="M1143"/>
    <x v="1"/>
    <x v="1"/>
    <n v="8"/>
    <n v="185057"/>
    <n v="120998"/>
    <n v="65.38"/>
    <d v="2014-09-02T00:00:00"/>
    <x v="3"/>
    <x v="5"/>
    <x v="3"/>
    <s v="Laptop"/>
    <x v="2"/>
    <x v="4921"/>
    <n v="50008.02"/>
    <n v="70989.98"/>
    <x v="4939"/>
    <n v="34"/>
    <n v="69.260000000000005"/>
  </r>
  <r>
    <s v="M1144"/>
    <x v="2"/>
    <x v="2"/>
    <n v="3"/>
    <n v="238274"/>
    <n v="279534"/>
    <n v="117.32"/>
    <d v="2011-06-14T00:00:00"/>
    <x v="2"/>
    <x v="1"/>
    <x v="3"/>
    <s v="Notebook"/>
    <x v="3"/>
    <x v="4922"/>
    <n v="137583.24"/>
    <n v="141950.76"/>
    <x v="4940"/>
    <n v="14"/>
    <n v="60.08"/>
  </r>
  <r>
    <s v="M1145"/>
    <x v="2"/>
    <x v="2"/>
    <n v="9"/>
    <n v="345687"/>
    <n v="264465"/>
    <n v="76.5"/>
    <d v="2014-05-19T00:00:00"/>
    <x v="3"/>
    <x v="8"/>
    <x v="4"/>
    <s v="Sofa"/>
    <x v="1"/>
    <x v="4923"/>
    <n v="96793.85"/>
    <n v="167671.15"/>
    <x v="4941"/>
    <n v="100"/>
    <n v="87.15"/>
  </r>
  <r>
    <s v="M1146"/>
    <x v="1"/>
    <x v="1"/>
    <n v="15"/>
    <n v="252365"/>
    <n v="149607"/>
    <n v="59.28"/>
    <d v="2014-05-19T00:00:00"/>
    <x v="3"/>
    <x v="8"/>
    <x v="4"/>
    <s v="Wheat"/>
    <x v="4"/>
    <x v="4924"/>
    <n v="51060.71"/>
    <n v="98546.29"/>
    <x v="4942"/>
    <n v="23"/>
    <n v="76.489999999999995"/>
  </r>
  <r>
    <s v="M1147"/>
    <x v="2"/>
    <x v="2"/>
    <n v="13"/>
    <n v="206075"/>
    <n v="116851"/>
    <n v="56.7"/>
    <d v="2014-05-19T00:00:00"/>
    <x v="3"/>
    <x v="8"/>
    <x v="4"/>
    <s v="Jacket"/>
    <x v="0"/>
    <x v="4925"/>
    <n v="40653.96"/>
    <n v="76197.039999999994"/>
    <x v="4943"/>
    <n v="32"/>
    <n v="94.36"/>
  </r>
  <r>
    <s v="M1148"/>
    <x v="2"/>
    <x v="2"/>
    <n v="13"/>
    <n v="230126"/>
    <n v="122714"/>
    <n v="53.32"/>
    <d v="2014-09-13T00:00:00"/>
    <x v="3"/>
    <x v="5"/>
    <x v="0"/>
    <s v="Pen"/>
    <x v="3"/>
    <x v="4926"/>
    <n v="32539.96"/>
    <n v="90174.04"/>
    <x v="4944"/>
    <n v="43"/>
    <n v="79.37"/>
  </r>
  <r>
    <s v="M1149"/>
    <x v="0"/>
    <x v="0"/>
    <n v="11"/>
    <n v="462479"/>
    <n v="501521"/>
    <n v="108.44"/>
    <d v="2013-06-22T00:00:00"/>
    <x v="0"/>
    <x v="1"/>
    <x v="0"/>
    <s v="Rice"/>
    <x v="4"/>
    <x v="4927"/>
    <n v="234614.39"/>
    <n v="266906.61"/>
    <x v="4945"/>
    <n v="74"/>
    <n v="60.72"/>
  </r>
  <r>
    <s v="M1150"/>
    <x v="3"/>
    <x v="3"/>
    <n v="14"/>
    <n v="221459"/>
    <n v="126477"/>
    <n v="57.11"/>
    <d v="2013-06-22T00:00:00"/>
    <x v="0"/>
    <x v="1"/>
    <x v="0"/>
    <s v="Oil"/>
    <x v="4"/>
    <x v="4928"/>
    <n v="37383.370000000003"/>
    <n v="89093.63"/>
    <x v="4946"/>
    <n v="71"/>
    <n v="64.44"/>
  </r>
  <r>
    <s v="M1151"/>
    <x v="0"/>
    <x v="0"/>
    <n v="5"/>
    <n v="333424"/>
    <n v="194766"/>
    <n v="58.41"/>
    <d v="2013-06-22T00:00:00"/>
    <x v="0"/>
    <x v="1"/>
    <x v="0"/>
    <s v="Rice"/>
    <x v="4"/>
    <x v="4929"/>
    <n v="97336.78"/>
    <n v="97429.22"/>
    <x v="4947"/>
    <n v="22"/>
    <n v="93.76"/>
  </r>
  <r>
    <s v="M1152"/>
    <x v="1"/>
    <x v="1"/>
    <n v="9"/>
    <n v="324872"/>
    <n v="223510"/>
    <n v="68.8"/>
    <d v="2011-11-26T00:00:00"/>
    <x v="2"/>
    <x v="0"/>
    <x v="0"/>
    <s v="Table"/>
    <x v="1"/>
    <x v="4930"/>
    <n v="106038.9"/>
    <n v="117471.1"/>
    <x v="4948"/>
    <n v="63"/>
    <n v="76.94"/>
  </r>
  <r>
    <s v="M1153"/>
    <x v="1"/>
    <x v="1"/>
    <n v="4"/>
    <n v="138111"/>
    <n v="70692"/>
    <n v="51.18"/>
    <d v="2014-03-20T00:00:00"/>
    <x v="3"/>
    <x v="10"/>
    <x v="1"/>
    <s v="Rice"/>
    <x v="4"/>
    <x v="4931"/>
    <n v="15495.79"/>
    <n v="55196.21"/>
    <x v="4949"/>
    <n v="77"/>
    <n v="82.57"/>
  </r>
  <r>
    <s v="M1154"/>
    <x v="3"/>
    <x v="3"/>
    <n v="9"/>
    <n v="487016"/>
    <n v="404536"/>
    <n v="83.06"/>
    <d v="2014-03-20T00:00:00"/>
    <x v="3"/>
    <x v="10"/>
    <x v="1"/>
    <s v="Tablet"/>
    <x v="2"/>
    <x v="4932"/>
    <n v="144905.69"/>
    <n v="259630.31"/>
    <x v="4950"/>
    <n v="87"/>
    <n v="89.4"/>
  </r>
  <r>
    <s v="M1155"/>
    <x v="1"/>
    <x v="1"/>
    <n v="11"/>
    <n v="398462"/>
    <n v="375225"/>
    <n v="94.17"/>
    <d v="2014-03-20T00:00:00"/>
    <x v="3"/>
    <x v="10"/>
    <x v="1"/>
    <s v="Dress"/>
    <x v="0"/>
    <x v="4933"/>
    <n v="154763.03"/>
    <n v="220461.97"/>
    <x v="4951"/>
    <n v="32"/>
    <n v="71.11"/>
  </r>
  <r>
    <s v="M1156"/>
    <x v="1"/>
    <x v="1"/>
    <n v="9"/>
    <n v="382260"/>
    <n v="448719"/>
    <n v="117.39"/>
    <d v="2014-03-20T00:00:00"/>
    <x v="3"/>
    <x v="10"/>
    <x v="1"/>
    <s v="Wheat"/>
    <x v="4"/>
    <x v="4934"/>
    <n v="132751.53"/>
    <n v="315967.46999999997"/>
    <x v="4952"/>
    <n v="21"/>
    <n v="73.58"/>
  </r>
  <r>
    <s v="M1157"/>
    <x v="1"/>
    <x v="1"/>
    <n v="3"/>
    <n v="217730"/>
    <n v="151092"/>
    <n v="69.39"/>
    <d v="2011-10-18T00:00:00"/>
    <x v="2"/>
    <x v="2"/>
    <x v="3"/>
    <s v="Dress"/>
    <x v="0"/>
    <x v="4935"/>
    <n v="42021.760000000002"/>
    <n v="109070.24"/>
    <x v="4953"/>
    <n v="43"/>
    <n v="83.67"/>
  </r>
  <r>
    <s v="M1158"/>
    <x v="0"/>
    <x v="0"/>
    <n v="12"/>
    <n v="285041"/>
    <n v="329293"/>
    <n v="115.52"/>
    <d v="2014-08-23T00:00:00"/>
    <x v="3"/>
    <x v="9"/>
    <x v="0"/>
    <s v="Headphones"/>
    <x v="2"/>
    <x v="4936"/>
    <n v="86009.18"/>
    <n v="243283.82"/>
    <x v="4954"/>
    <n v="54"/>
    <n v="82.54"/>
  </r>
  <r>
    <s v="M1159"/>
    <x v="0"/>
    <x v="0"/>
    <n v="12"/>
    <n v="419774"/>
    <n v="409105"/>
    <n v="97.46"/>
    <d v="2013-11-20T00:00:00"/>
    <x v="0"/>
    <x v="0"/>
    <x v="2"/>
    <s v="Trousers"/>
    <x v="0"/>
    <x v="4937"/>
    <n v="177110.14"/>
    <n v="231994.86"/>
    <x v="4955"/>
    <n v="72"/>
    <n v="91.88"/>
  </r>
  <r>
    <s v="M1160"/>
    <x v="2"/>
    <x v="2"/>
    <n v="8"/>
    <n v="476298"/>
    <n v="548008"/>
    <n v="115.06"/>
    <d v="2011-09-20T00:00:00"/>
    <x v="2"/>
    <x v="5"/>
    <x v="3"/>
    <s v="Rice"/>
    <x v="4"/>
    <x v="4938"/>
    <n v="158590.51"/>
    <n v="389417.49"/>
    <x v="4956"/>
    <n v="92"/>
    <n v="81.3"/>
  </r>
  <r>
    <s v="M1161"/>
    <x v="3"/>
    <x v="3"/>
    <n v="13"/>
    <n v="458993"/>
    <n v="350049"/>
    <n v="76.260000000000005"/>
    <d v="2011-09-20T00:00:00"/>
    <x v="2"/>
    <x v="5"/>
    <x v="3"/>
    <s v="Jacket"/>
    <x v="0"/>
    <x v="4939"/>
    <n v="165402.41"/>
    <n v="184646.59"/>
    <x v="4957"/>
    <n v="97"/>
    <n v="88.57"/>
  </r>
  <r>
    <s v="M1162"/>
    <x v="0"/>
    <x v="0"/>
    <n v="9"/>
    <n v="197089"/>
    <n v="231937"/>
    <n v="117.68"/>
    <d v="2011-09-20T00:00:00"/>
    <x v="2"/>
    <x v="5"/>
    <x v="3"/>
    <s v="Tablet"/>
    <x v="2"/>
    <x v="4940"/>
    <n v="65895.19"/>
    <n v="166041.81"/>
    <x v="4958"/>
    <n v="60"/>
    <n v="61.87"/>
  </r>
  <r>
    <s v="M1163"/>
    <x v="2"/>
    <x v="2"/>
    <n v="3"/>
    <n v="401826"/>
    <n v="481483"/>
    <n v="119.82"/>
    <d v="2013-09-12T00:00:00"/>
    <x v="0"/>
    <x v="5"/>
    <x v="1"/>
    <s v="Tablet"/>
    <x v="2"/>
    <x v="4941"/>
    <n v="104725.45"/>
    <n v="376757.55"/>
    <x v="4959"/>
    <n v="37"/>
    <n v="69.209999999999994"/>
  </r>
  <r>
    <s v="M1164"/>
    <x v="2"/>
    <x v="2"/>
    <n v="7"/>
    <n v="397494"/>
    <n v="306138"/>
    <n v="77.02"/>
    <d v="2013-09-12T00:00:00"/>
    <x v="0"/>
    <x v="5"/>
    <x v="1"/>
    <s v="Wheat"/>
    <x v="4"/>
    <x v="4942"/>
    <n v="123520.72"/>
    <n v="182617.28"/>
    <x v="4960"/>
    <n v="98"/>
    <n v="94.87"/>
  </r>
  <r>
    <s v="M1165"/>
    <x v="1"/>
    <x v="1"/>
    <n v="10"/>
    <n v="422720"/>
    <n v="341817"/>
    <n v="80.86"/>
    <d v="2013-09-24T00:00:00"/>
    <x v="0"/>
    <x v="5"/>
    <x v="3"/>
    <s v="Cabinet"/>
    <x v="1"/>
    <x v="4943"/>
    <n v="156042.21"/>
    <n v="185774.79"/>
    <x v="4961"/>
    <n v="43"/>
    <n v="63.2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66">
  <r>
    <s v="M1000"/>
    <x v="0"/>
    <s v="North"/>
    <n v="3"/>
    <n v="488786"/>
    <n v="388587"/>
    <n v="79.5"/>
    <d v="2013-11-09T00:00:00"/>
    <n v="2013"/>
    <s v="Nov"/>
    <d v="1900-01-06T00:00:00"/>
    <s v="Trousers"/>
    <s v="Clothing"/>
    <n v="388587"/>
    <n v="178026.71"/>
    <n v="210560.29"/>
    <x v="0"/>
    <n v="79"/>
    <n v="63.04"/>
  </r>
  <r>
    <s v="M1001"/>
    <x v="1"/>
    <s v="West"/>
    <n v="3"/>
    <n v="115622"/>
    <n v="70091"/>
    <n v="60.62"/>
    <d v="2013-11-09T00:00:00"/>
    <n v="2013"/>
    <s v="Nov"/>
    <d v="1900-01-06T00:00:00"/>
    <s v="Trousers"/>
    <s v="Clothing"/>
    <n v="70091"/>
    <n v="24419.24"/>
    <n v="45671.76"/>
    <x v="1"/>
    <n v="35"/>
    <n v="85.06"/>
  </r>
  <r>
    <s v="M1002"/>
    <x v="1"/>
    <s v="West"/>
    <n v="6"/>
    <n v="335514"/>
    <n v="322229"/>
    <n v="96.04"/>
    <d v="2013-06-13T00:00:00"/>
    <n v="2013"/>
    <s v="Jun"/>
    <d v="1900-01-04T00:00:00"/>
    <s v="Chair"/>
    <s v="Furniture"/>
    <n v="322229"/>
    <n v="87761.58"/>
    <n v="234467.42"/>
    <x v="1"/>
    <n v="64"/>
    <n v="71.91"/>
  </r>
  <r>
    <s v="M1003"/>
    <x v="2"/>
    <s v="South"/>
    <n v="6"/>
    <n v="276472"/>
    <n v="165029"/>
    <n v="59.69"/>
    <d v="2012-10-11T00:00:00"/>
    <n v="2012"/>
    <s v="Oct"/>
    <d v="1900-01-04T00:00:00"/>
    <s v="Headphones"/>
    <s v="Electronics"/>
    <n v="165029"/>
    <n v="77726.2"/>
    <n v="87302.8"/>
    <x v="0"/>
    <n v="87"/>
    <n v="69.260000000000005"/>
  </r>
  <r>
    <s v="M1004"/>
    <x v="0"/>
    <s v="North"/>
    <n v="14"/>
    <n v="340870"/>
    <n v="311003"/>
    <n v="91.24"/>
    <d v="2012-10-11T00:00:00"/>
    <n v="2012"/>
    <s v="Oct"/>
    <d v="1900-01-04T00:00:00"/>
    <s v="Headphones"/>
    <s v="Electronics"/>
    <n v="311003"/>
    <n v="148149.37"/>
    <n v="162853.63"/>
    <x v="2"/>
    <n v="90"/>
    <n v="81.650000000000006"/>
  </r>
  <r>
    <s v="M1005"/>
    <x v="3"/>
    <s v="East"/>
    <n v="12"/>
    <n v="200814"/>
    <n v="118640"/>
    <n v="59.08"/>
    <d v="2011-06-09T00:00:00"/>
    <n v="2011"/>
    <s v="Jun"/>
    <d v="1900-01-04T00:00:00"/>
    <s v="Mobile"/>
    <s v="Electronics"/>
    <n v="118640"/>
    <n v="31804.95"/>
    <n v="86835.05"/>
    <x v="1"/>
    <n v="39"/>
    <n v="90.33"/>
  </r>
  <r>
    <s v="M1006"/>
    <x v="1"/>
    <s v="West"/>
    <n v="7"/>
    <n v="337717"/>
    <n v="335498"/>
    <n v="99.34"/>
    <d v="2011-06-09T00:00:00"/>
    <n v="2011"/>
    <s v="Jun"/>
    <d v="1900-01-04T00:00:00"/>
    <s v="Table"/>
    <s v="Furniture"/>
    <n v="335498"/>
    <n v="130490.51"/>
    <n v="205007.49"/>
    <x v="1"/>
    <n v="44"/>
    <n v="84.56"/>
  </r>
  <r>
    <s v="M1007"/>
    <x v="0"/>
    <s v="North"/>
    <n v="12"/>
    <n v="432911"/>
    <n v="306180"/>
    <n v="70.73"/>
    <d v="2011-06-09T00:00:00"/>
    <n v="2011"/>
    <s v="Jun"/>
    <d v="1900-01-04T00:00:00"/>
    <s v="Notebook"/>
    <s v="Stationery"/>
    <n v="306180"/>
    <n v="138080.82999999999"/>
    <n v="168099.17"/>
    <x v="1"/>
    <n v="91"/>
    <n v="84.09"/>
  </r>
  <r>
    <s v="M1008"/>
    <x v="2"/>
    <s v="South"/>
    <n v="13"/>
    <n v="270017"/>
    <n v="149671"/>
    <n v="55.43"/>
    <d v="2011-06-09T00:00:00"/>
    <n v="2011"/>
    <s v="Jun"/>
    <d v="1900-01-04T00:00:00"/>
    <s v="Shirt"/>
    <s v="Clothing"/>
    <n v="149671"/>
    <n v="38687.9"/>
    <n v="110983.1"/>
    <x v="0"/>
    <n v="18"/>
    <n v="67.38"/>
  </r>
  <r>
    <s v="M1009"/>
    <x v="3"/>
    <s v="East"/>
    <n v="6"/>
    <n v="443638"/>
    <n v="483559"/>
    <n v="109"/>
    <d v="2011-06-09T00:00:00"/>
    <n v="2011"/>
    <s v="Jun"/>
    <d v="1900-01-04T00:00:00"/>
    <s v="Sugar"/>
    <s v="Grocery"/>
    <n v="483559"/>
    <n v="221053.45"/>
    <n v="262505.55"/>
    <x v="1"/>
    <n v="81"/>
    <n v="78.86"/>
  </r>
  <r>
    <s v="M1010"/>
    <x v="1"/>
    <s v="West"/>
    <n v="12"/>
    <n v="309400"/>
    <n v="249595"/>
    <n v="80.67"/>
    <d v="2011-06-09T00:00:00"/>
    <n v="2011"/>
    <s v="Jun"/>
    <d v="1900-01-04T00:00:00"/>
    <s v="Trousers"/>
    <s v="Clothing"/>
    <n v="249595"/>
    <n v="86644.94"/>
    <n v="162950.06"/>
    <x v="0"/>
    <n v="16"/>
    <n v="90.14"/>
  </r>
  <r>
    <s v="M1011"/>
    <x v="2"/>
    <s v="South"/>
    <n v="13"/>
    <n v="183876"/>
    <n v="195757"/>
    <n v="106.46"/>
    <d v="2011-06-09T00:00:00"/>
    <n v="2011"/>
    <s v="Jun"/>
    <d v="1900-01-04T00:00:00"/>
    <s v="Rice"/>
    <s v="Grocery"/>
    <n v="195757"/>
    <n v="75282.23"/>
    <n v="120474.77"/>
    <x v="0"/>
    <n v="69"/>
    <n v="78.52"/>
  </r>
  <r>
    <s v="M1012"/>
    <x v="0"/>
    <s v="North"/>
    <n v="13"/>
    <n v="477865"/>
    <n v="298990"/>
    <n v="62.57"/>
    <d v="2014-04-16T00:00:00"/>
    <n v="2014"/>
    <s v="Apr"/>
    <d v="1900-01-03T00:00:00"/>
    <s v="Marker"/>
    <s v="Stationery"/>
    <n v="298990"/>
    <n v="80554"/>
    <n v="218436"/>
    <x v="0"/>
    <n v="47"/>
    <n v="75.22"/>
  </r>
  <r>
    <s v="M1013"/>
    <x v="1"/>
    <s v="West"/>
    <n v="3"/>
    <n v="478584"/>
    <n v="377383"/>
    <n v="78.849999999999994"/>
    <d v="2012-11-28T00:00:00"/>
    <n v="2012"/>
    <s v="Nov"/>
    <d v="1900-01-03T00:00:00"/>
    <s v="Notebook"/>
    <s v="Stationery"/>
    <n v="377383"/>
    <n v="131214.37"/>
    <n v="246168.63"/>
    <x v="1"/>
    <n v="90"/>
    <n v="70.45"/>
  </r>
  <r>
    <s v="M1014"/>
    <x v="2"/>
    <s v="South"/>
    <n v="5"/>
    <n v="296038"/>
    <n v="347906"/>
    <n v="117.52"/>
    <d v="2012-11-28T00:00:00"/>
    <n v="2012"/>
    <s v="Nov"/>
    <d v="1900-01-03T00:00:00"/>
    <s v="Shirt"/>
    <s v="Clothing"/>
    <n v="347906"/>
    <n v="111440.08"/>
    <n v="236465.92000000001"/>
    <x v="0"/>
    <n v="24"/>
    <n v="92.52"/>
  </r>
  <r>
    <s v="M1015"/>
    <x v="3"/>
    <s v="East"/>
    <n v="6"/>
    <n v="130369"/>
    <n v="96755"/>
    <n v="74.22"/>
    <d v="2014-12-02T00:00:00"/>
    <n v="2014"/>
    <s v="Dec"/>
    <d v="1900-01-02T00:00:00"/>
    <s v="Pen"/>
    <s v="Stationery"/>
    <n v="96755"/>
    <n v="45891.28"/>
    <n v="50863.72"/>
    <x v="2"/>
    <n v="18"/>
    <n v="94.23"/>
  </r>
  <r>
    <s v="M1016"/>
    <x v="2"/>
    <s v="South"/>
    <n v="5"/>
    <n v="445899"/>
    <n v="472133"/>
    <n v="105.88"/>
    <d v="2014-12-02T00:00:00"/>
    <n v="2014"/>
    <s v="Dec"/>
    <d v="1900-01-02T00:00:00"/>
    <s v="Notebook"/>
    <s v="Stationery"/>
    <n v="472133"/>
    <n v="198523.91"/>
    <n v="273609.09000000003"/>
    <x v="1"/>
    <n v="64"/>
    <n v="93.75"/>
  </r>
  <r>
    <s v="M1017"/>
    <x v="2"/>
    <s v="South"/>
    <n v="14"/>
    <n v="263429"/>
    <n v="236307"/>
    <n v="89.7"/>
    <d v="2014-12-02T00:00:00"/>
    <n v="2014"/>
    <s v="Dec"/>
    <d v="1900-01-02T00:00:00"/>
    <s v="Cabinet"/>
    <s v="Furniture"/>
    <n v="236307"/>
    <n v="54377.97"/>
    <n v="181929.03"/>
    <x v="1"/>
    <n v="41"/>
    <n v="67.86"/>
  </r>
  <r>
    <s v="M1018"/>
    <x v="3"/>
    <s v="East"/>
    <n v="3"/>
    <n v="408443"/>
    <n v="324867"/>
    <n v="79.540000000000006"/>
    <d v="2014-06-09T00:00:00"/>
    <n v="2014"/>
    <s v="Jun"/>
    <d v="1900-01-01T00:00:00"/>
    <s v="Notebook"/>
    <s v="Stationery"/>
    <n v="324867"/>
    <n v="161732.68"/>
    <n v="163134.32"/>
    <x v="1"/>
    <n v="17"/>
    <n v="68.010000000000005"/>
  </r>
  <r>
    <s v="M1019"/>
    <x v="0"/>
    <s v="North"/>
    <n v="8"/>
    <n v="137149"/>
    <n v="135965"/>
    <n v="99.14"/>
    <d v="2011-09-19T00:00:00"/>
    <n v="2011"/>
    <s v="Sep"/>
    <d v="1900-01-01T00:00:00"/>
    <s v="Jacket"/>
    <s v="Clothing"/>
    <n v="135965"/>
    <n v="40695.230000000003"/>
    <n v="95269.77"/>
    <x v="1"/>
    <n v="26"/>
    <n v="85.32"/>
  </r>
  <r>
    <s v="M1020"/>
    <x v="1"/>
    <s v="West"/>
    <n v="6"/>
    <n v="347974"/>
    <n v="385667"/>
    <n v="110.83"/>
    <d v="2011-09-19T00:00:00"/>
    <n v="2011"/>
    <s v="Sep"/>
    <d v="1900-01-01T00:00:00"/>
    <s v="Wheat"/>
    <s v="Grocery"/>
    <n v="385667"/>
    <n v="181920"/>
    <n v="203747"/>
    <x v="1"/>
    <n v="55"/>
    <n v="74.83"/>
  </r>
  <r>
    <s v="M1021"/>
    <x v="1"/>
    <s v="West"/>
    <n v="14"/>
    <n v="128401"/>
    <n v="152459"/>
    <n v="118.74"/>
    <d v="2013-06-07T00:00:00"/>
    <n v="2013"/>
    <s v="Jun"/>
    <d v="1900-01-05T00:00:00"/>
    <s v="Laptop"/>
    <s v="Electronics"/>
    <n v="152459"/>
    <n v="57814.53"/>
    <n v="94644.47"/>
    <x v="0"/>
    <n v="23"/>
    <n v="68.7"/>
  </r>
  <r>
    <s v="M1022"/>
    <x v="2"/>
    <s v="South"/>
    <n v="11"/>
    <n v="335202"/>
    <n v="204348"/>
    <n v="60.96"/>
    <d v="2012-11-10T00:00:00"/>
    <n v="2012"/>
    <s v="Nov"/>
    <d v="1900-01-06T00:00:00"/>
    <s v="Wheat"/>
    <s v="Grocery"/>
    <n v="204348"/>
    <n v="85097.96"/>
    <n v="119250.04"/>
    <x v="0"/>
    <n v="19"/>
    <n v="75.510000000000005"/>
  </r>
  <r>
    <s v="M1023"/>
    <x v="0"/>
    <s v="North"/>
    <n v="3"/>
    <n v="441911"/>
    <n v="504378"/>
    <n v="114.14"/>
    <d v="2014-06-17T00:00:00"/>
    <n v="2014"/>
    <s v="Jun"/>
    <d v="1900-01-02T00:00:00"/>
    <s v="Laptop"/>
    <s v="Electronics"/>
    <n v="504378"/>
    <n v="112017.26"/>
    <n v="392360.74"/>
    <x v="1"/>
    <n v="31"/>
    <n v="74.22"/>
  </r>
  <r>
    <s v="M1024"/>
    <x v="1"/>
    <s v="West"/>
    <n v="6"/>
    <n v="310260"/>
    <n v="170500"/>
    <n v="54.95"/>
    <d v="2013-01-22T00:00:00"/>
    <n v="2013"/>
    <s v="Jan"/>
    <d v="1900-01-02T00:00:00"/>
    <s v="Dress"/>
    <s v="Clothing"/>
    <n v="170500"/>
    <n v="85139.75"/>
    <n v="85360.25"/>
    <x v="0"/>
    <n v="68"/>
    <n v="69.98"/>
  </r>
  <r>
    <s v="M1025"/>
    <x v="1"/>
    <s v="West"/>
    <n v="5"/>
    <n v="199561"/>
    <n v="177560"/>
    <n v="88.98"/>
    <d v="2014-12-10T00:00:00"/>
    <n v="2014"/>
    <s v="Dec"/>
    <d v="1900-01-03T00:00:00"/>
    <s v="Shirt"/>
    <s v="Clothing"/>
    <n v="177560"/>
    <n v="57928.22"/>
    <n v="119631.78"/>
    <x v="1"/>
    <n v="50"/>
    <n v="62"/>
  </r>
  <r>
    <s v="M1026"/>
    <x v="1"/>
    <s v="West"/>
    <n v="11"/>
    <n v="378463"/>
    <n v="271771"/>
    <n v="71.81"/>
    <d v="2014-12-10T00:00:00"/>
    <n v="2014"/>
    <s v="Dec"/>
    <d v="1900-01-03T00:00:00"/>
    <s v="Laptop"/>
    <s v="Electronics"/>
    <n v="271771"/>
    <n v="66474.44"/>
    <n v="205296.56"/>
    <x v="0"/>
    <n v="18"/>
    <n v="83.63"/>
  </r>
  <r>
    <s v="M1027"/>
    <x v="2"/>
    <s v="South"/>
    <n v="9"/>
    <n v="162855"/>
    <n v="156095"/>
    <n v="95.85"/>
    <d v="2014-12-29T00:00:00"/>
    <n v="2014"/>
    <s v="Dec"/>
    <d v="1900-01-01T00:00:00"/>
    <s v="Shirt"/>
    <s v="Clothing"/>
    <n v="156095"/>
    <n v="49042.79"/>
    <n v="107052.21"/>
    <x v="0"/>
    <n v="84"/>
    <n v="79.78"/>
  </r>
  <r>
    <s v="M1028"/>
    <x v="3"/>
    <s v="East"/>
    <n v="7"/>
    <n v="207090"/>
    <n v="185906"/>
    <n v="89.77"/>
    <d v="2012-07-30T00:00:00"/>
    <n v="2012"/>
    <s v="Jul"/>
    <d v="1900-01-01T00:00:00"/>
    <s v="Jacket"/>
    <s v="Clothing"/>
    <n v="185906"/>
    <n v="70879.31"/>
    <n v="115026.69"/>
    <x v="0"/>
    <n v="48"/>
    <n v="76"/>
  </r>
  <r>
    <s v="M1029"/>
    <x v="0"/>
    <s v="North"/>
    <n v="3"/>
    <n v="340273"/>
    <n v="332969"/>
    <n v="97.85"/>
    <d v="2012-07-30T00:00:00"/>
    <n v="2012"/>
    <s v="Jul"/>
    <d v="1900-01-01T00:00:00"/>
    <s v="Pen"/>
    <s v="Stationery"/>
    <n v="332969"/>
    <n v="159166.44"/>
    <n v="173802.56"/>
    <x v="0"/>
    <n v="43"/>
    <n v="64.64"/>
  </r>
  <r>
    <s v="M1030"/>
    <x v="3"/>
    <s v="East"/>
    <n v="4"/>
    <n v="228075"/>
    <n v="210906"/>
    <n v="92.47"/>
    <d v="2012-07-30T00:00:00"/>
    <n v="2012"/>
    <s v="Jul"/>
    <d v="1900-01-01T00:00:00"/>
    <s v="Table"/>
    <s v="Furniture"/>
    <n v="210906"/>
    <n v="77728.27"/>
    <n v="133177.73000000001"/>
    <x v="2"/>
    <n v="48"/>
    <n v="81.41"/>
  </r>
  <r>
    <s v="M1031"/>
    <x v="0"/>
    <s v="North"/>
    <n v="13"/>
    <n v="390771"/>
    <n v="352345"/>
    <n v="90.17"/>
    <d v="2014-09-17T00:00:00"/>
    <n v="2014"/>
    <s v="Sep"/>
    <d v="1900-01-03T00:00:00"/>
    <s v="Mobile"/>
    <s v="Electronics"/>
    <n v="352345"/>
    <n v="148217.53"/>
    <n v="204127.47"/>
    <x v="1"/>
    <n v="80"/>
    <n v="65.44"/>
  </r>
  <r>
    <s v="M1032"/>
    <x v="3"/>
    <s v="East"/>
    <n v="12"/>
    <n v="210430"/>
    <n v="195099"/>
    <n v="92.71"/>
    <d v="2014-09-17T00:00:00"/>
    <n v="2014"/>
    <s v="Sep"/>
    <d v="1900-01-03T00:00:00"/>
    <s v="Jacket"/>
    <s v="Clothing"/>
    <n v="195099"/>
    <n v="67968.06"/>
    <n v="127130.94"/>
    <x v="2"/>
    <n v="16"/>
    <n v="63.23"/>
  </r>
  <r>
    <s v="M1033"/>
    <x v="1"/>
    <s v="West"/>
    <n v="7"/>
    <n v="123114"/>
    <n v="62021"/>
    <n v="50.38"/>
    <d v="2014-10-14T00:00:00"/>
    <n v="2014"/>
    <s v="Oct"/>
    <d v="1900-01-02T00:00:00"/>
    <s v="Table"/>
    <s v="Furniture"/>
    <n v="62021"/>
    <n v="19156.18"/>
    <n v="42864.82"/>
    <x v="0"/>
    <n v="66"/>
    <n v="79.31"/>
  </r>
  <r>
    <s v="M1034"/>
    <x v="1"/>
    <s v="West"/>
    <n v="11"/>
    <n v="105069"/>
    <n v="67197"/>
    <n v="63.96"/>
    <d v="2014-10-14T00:00:00"/>
    <n v="2014"/>
    <s v="Oct"/>
    <d v="1900-01-02T00:00:00"/>
    <s v="Mobile"/>
    <s v="Electronics"/>
    <n v="67197"/>
    <n v="22599.89"/>
    <n v="44597.11"/>
    <x v="2"/>
    <n v="84"/>
    <n v="79.34"/>
  </r>
  <r>
    <s v="M1035"/>
    <x v="1"/>
    <s v="West"/>
    <n v="5"/>
    <n v="121930"/>
    <n v="101369"/>
    <n v="83.14"/>
    <d v="2014-10-14T00:00:00"/>
    <n v="2014"/>
    <s v="Oct"/>
    <d v="1900-01-02T00:00:00"/>
    <s v="Chair"/>
    <s v="Furniture"/>
    <n v="101369"/>
    <n v="23347.57"/>
    <n v="78021.429999999993"/>
    <x v="1"/>
    <n v="41"/>
    <n v="83.34"/>
  </r>
  <r>
    <s v="M1036"/>
    <x v="3"/>
    <s v="East"/>
    <n v="15"/>
    <n v="393540"/>
    <n v="409828"/>
    <n v="104.14"/>
    <d v="2014-10-14T00:00:00"/>
    <n v="2014"/>
    <s v="Oct"/>
    <d v="1900-01-02T00:00:00"/>
    <s v="Notebook"/>
    <s v="Stationery"/>
    <n v="409828"/>
    <n v="91092.82"/>
    <n v="318735.18"/>
    <x v="1"/>
    <n v="30"/>
    <n v="94.17"/>
  </r>
  <r>
    <s v="M1037"/>
    <x v="2"/>
    <s v="South"/>
    <n v="9"/>
    <n v="112995"/>
    <n v="80006"/>
    <n v="70.8"/>
    <d v="2012-09-26T00:00:00"/>
    <n v="2012"/>
    <s v="Sep"/>
    <d v="1900-01-03T00:00:00"/>
    <s v="Cabinet"/>
    <s v="Furniture"/>
    <n v="80006"/>
    <n v="20747.91"/>
    <n v="59258.09"/>
    <x v="0"/>
    <n v="41"/>
    <n v="69.34"/>
  </r>
  <r>
    <s v="M1038"/>
    <x v="0"/>
    <s v="North"/>
    <n v="9"/>
    <n v="120302"/>
    <n v="121845"/>
    <n v="101.28"/>
    <d v="2012-09-26T00:00:00"/>
    <n v="2012"/>
    <s v="Sep"/>
    <d v="1900-01-03T00:00:00"/>
    <s v="Trousers"/>
    <s v="Clothing"/>
    <n v="121845"/>
    <n v="31073.4"/>
    <n v="90771.6"/>
    <x v="2"/>
    <n v="49"/>
    <n v="88.72"/>
  </r>
  <r>
    <s v="M1039"/>
    <x v="2"/>
    <s v="South"/>
    <n v="6"/>
    <n v="112406"/>
    <n v="81516"/>
    <n v="72.52"/>
    <d v="2012-11-02T00:00:00"/>
    <n v="2012"/>
    <s v="Nov"/>
    <d v="1900-01-05T00:00:00"/>
    <s v="Oil"/>
    <s v="Grocery"/>
    <n v="81516"/>
    <n v="33944.82"/>
    <n v="47571.18"/>
    <x v="2"/>
    <n v="45"/>
    <n v="72.290000000000006"/>
  </r>
  <r>
    <s v="M1040"/>
    <x v="1"/>
    <s v="West"/>
    <n v="13"/>
    <n v="381131"/>
    <n v="364182"/>
    <n v="95.55"/>
    <d v="2012-09-26T00:00:00"/>
    <n v="2012"/>
    <s v="Sep"/>
    <d v="1900-01-03T00:00:00"/>
    <s v="Laptop"/>
    <s v="Electronics"/>
    <n v="364182"/>
    <n v="86270.52"/>
    <n v="277911.48"/>
    <x v="2"/>
    <n v="84"/>
    <n v="93.69"/>
  </r>
  <r>
    <s v="M1041"/>
    <x v="3"/>
    <s v="East"/>
    <n v="3"/>
    <n v="156834"/>
    <n v="156610"/>
    <n v="99.86"/>
    <d v="2012-09-26T00:00:00"/>
    <n v="2012"/>
    <s v="Sep"/>
    <d v="1900-01-03T00:00:00"/>
    <s v="Oil"/>
    <s v="Grocery"/>
    <n v="156610"/>
    <n v="44075.77"/>
    <n v="112534.23"/>
    <x v="1"/>
    <n v="87"/>
    <n v="94.45"/>
  </r>
  <r>
    <s v="M1042"/>
    <x v="0"/>
    <s v="North"/>
    <n v="9"/>
    <n v="402298"/>
    <n v="300805"/>
    <n v="74.77"/>
    <d v="2012-09-26T00:00:00"/>
    <n v="2012"/>
    <s v="Sep"/>
    <d v="1900-01-03T00:00:00"/>
    <s v="Chair"/>
    <s v="Furniture"/>
    <n v="300805"/>
    <n v="86440.65"/>
    <n v="214364.35"/>
    <x v="1"/>
    <n v="78"/>
    <n v="84.04"/>
  </r>
  <r>
    <s v="M1043"/>
    <x v="2"/>
    <s v="South"/>
    <n v="8"/>
    <n v="326124"/>
    <n v="181405"/>
    <n v="55.62"/>
    <d v="2013-12-19T00:00:00"/>
    <n v="2013"/>
    <s v="Dec"/>
    <d v="1900-01-04T00:00:00"/>
    <s v="Sofa"/>
    <s v="Furniture"/>
    <n v="181405"/>
    <n v="54599.96"/>
    <n v="126805.04"/>
    <x v="2"/>
    <n v="48"/>
    <n v="77.75"/>
  </r>
  <r>
    <s v="M1044"/>
    <x v="1"/>
    <s v="West"/>
    <n v="8"/>
    <n v="310973"/>
    <n v="338255"/>
    <n v="108.77"/>
    <d v="2013-12-19T00:00:00"/>
    <n v="2013"/>
    <s v="Dec"/>
    <d v="1900-01-04T00:00:00"/>
    <s v="Table"/>
    <s v="Furniture"/>
    <n v="338255"/>
    <n v="149660.24"/>
    <n v="188594.76"/>
    <x v="1"/>
    <n v="58"/>
    <n v="83.71"/>
  </r>
  <r>
    <s v="M1045"/>
    <x v="2"/>
    <s v="South"/>
    <n v="12"/>
    <n v="398375"/>
    <n v="356971"/>
    <n v="89.61"/>
    <d v="2013-12-19T00:00:00"/>
    <n v="2013"/>
    <s v="Dec"/>
    <d v="1900-01-04T00:00:00"/>
    <s v="Rice"/>
    <s v="Grocery"/>
    <n v="356971"/>
    <n v="145943.14000000001"/>
    <n v="211027.86"/>
    <x v="1"/>
    <n v="84"/>
    <n v="81.23"/>
  </r>
  <r>
    <s v="M1046"/>
    <x v="3"/>
    <s v="East"/>
    <n v="10"/>
    <n v="331623"/>
    <n v="281720"/>
    <n v="84.95"/>
    <d v="2013-11-21T00:00:00"/>
    <n v="2013"/>
    <s v="Nov"/>
    <d v="1900-01-04T00:00:00"/>
    <s v="Dress"/>
    <s v="Clothing"/>
    <n v="281720"/>
    <n v="73776.66"/>
    <n v="207943.34"/>
    <x v="2"/>
    <n v="31"/>
    <n v="83.06"/>
  </r>
  <r>
    <s v="M1047"/>
    <x v="3"/>
    <s v="East"/>
    <n v="11"/>
    <n v="448050"/>
    <n v="399760"/>
    <n v="89.22"/>
    <d v="2013-11-21T00:00:00"/>
    <n v="2013"/>
    <s v="Nov"/>
    <d v="1900-01-04T00:00:00"/>
    <s v="Mobile"/>
    <s v="Electronics"/>
    <n v="399760"/>
    <n v="119192.96000000001"/>
    <n v="280567.03999999998"/>
    <x v="1"/>
    <n v="35"/>
    <n v="65.16"/>
  </r>
  <r>
    <s v="M1048"/>
    <x v="0"/>
    <s v="North"/>
    <n v="6"/>
    <n v="349108"/>
    <n v="334795"/>
    <n v="95.9"/>
    <d v="2013-11-21T00:00:00"/>
    <n v="2013"/>
    <s v="Nov"/>
    <d v="1900-01-04T00:00:00"/>
    <s v="Headphones"/>
    <s v="Electronics"/>
    <n v="334795"/>
    <n v="125771.67"/>
    <n v="209023.33"/>
    <x v="2"/>
    <n v="34"/>
    <n v="85.14"/>
  </r>
  <r>
    <s v="M1049"/>
    <x v="1"/>
    <s v="West"/>
    <n v="10"/>
    <n v="309533"/>
    <n v="218725"/>
    <n v="70.66"/>
    <d v="2013-11-21T00:00:00"/>
    <n v="2013"/>
    <s v="Nov"/>
    <d v="1900-01-04T00:00:00"/>
    <s v="Shirt"/>
    <s v="Clothing"/>
    <n v="218725"/>
    <n v="50788.39"/>
    <n v="167936.61"/>
    <x v="2"/>
    <n v="23"/>
    <n v="87.24"/>
  </r>
  <r>
    <s v="M1050"/>
    <x v="2"/>
    <s v="South"/>
    <n v="5"/>
    <n v="464858"/>
    <n v="503988"/>
    <n v="108.42"/>
    <d v="2011-12-26T00:00:00"/>
    <n v="2011"/>
    <s v="Dec"/>
    <d v="1900-01-01T00:00:00"/>
    <s v="Rice"/>
    <s v="Grocery"/>
    <n v="503988"/>
    <n v="167716.25"/>
    <n v="336271.75"/>
    <x v="0"/>
    <n v="25"/>
    <n v="75.98"/>
  </r>
  <r>
    <s v="M1051"/>
    <x v="1"/>
    <s v="West"/>
    <n v="13"/>
    <n v="378466"/>
    <n v="355588"/>
    <n v="93.96"/>
    <d v="2011-12-26T00:00:00"/>
    <n v="2011"/>
    <s v="Dec"/>
    <d v="1900-01-01T00:00:00"/>
    <s v="Sugar"/>
    <s v="Grocery"/>
    <n v="355588"/>
    <n v="89191.87"/>
    <n v="266396.13"/>
    <x v="2"/>
    <n v="30"/>
    <n v="86.03"/>
  </r>
  <r>
    <s v="M1052"/>
    <x v="1"/>
    <s v="West"/>
    <n v="10"/>
    <n v="235891"/>
    <n v="182757"/>
    <n v="77.48"/>
    <d v="2011-12-26T00:00:00"/>
    <n v="2011"/>
    <s v="Dec"/>
    <d v="1900-01-01T00:00:00"/>
    <s v="Cabinet"/>
    <s v="Furniture"/>
    <n v="182757"/>
    <n v="57015.7"/>
    <n v="125741.3"/>
    <x v="1"/>
    <n v="19"/>
    <n v="84.97"/>
  </r>
  <r>
    <s v="M1053"/>
    <x v="2"/>
    <s v="South"/>
    <n v="7"/>
    <n v="276080"/>
    <n v="221849"/>
    <n v="80.36"/>
    <d v="2011-12-26T00:00:00"/>
    <n v="2011"/>
    <s v="Dec"/>
    <d v="1900-01-01T00:00:00"/>
    <s v="Pen"/>
    <s v="Stationery"/>
    <n v="221849"/>
    <n v="101715.06"/>
    <n v="120133.94"/>
    <x v="0"/>
    <n v="98"/>
    <n v="65.349999999999994"/>
  </r>
  <r>
    <s v="M1054"/>
    <x v="2"/>
    <s v="South"/>
    <n v="4"/>
    <n v="317510"/>
    <n v="265604"/>
    <n v="83.65"/>
    <d v="2011-12-26T00:00:00"/>
    <n v="2011"/>
    <s v="Dec"/>
    <d v="1900-01-01T00:00:00"/>
    <s v="Cabinet"/>
    <s v="Furniture"/>
    <n v="265604"/>
    <n v="99672.61"/>
    <n v="165931.39000000001"/>
    <x v="2"/>
    <n v="63"/>
    <n v="73.63"/>
  </r>
  <r>
    <s v="M1055"/>
    <x v="0"/>
    <s v="North"/>
    <n v="15"/>
    <n v="401827"/>
    <n v="400342"/>
    <n v="99.63"/>
    <d v="2013-10-29T00:00:00"/>
    <n v="2013"/>
    <s v="Oct"/>
    <d v="1900-01-02T00:00:00"/>
    <s v="Rice"/>
    <s v="Grocery"/>
    <n v="400342"/>
    <n v="86945.279999999999"/>
    <n v="313396.71999999997"/>
    <x v="0"/>
    <n v="59"/>
    <n v="89.87"/>
  </r>
  <r>
    <s v="M1056"/>
    <x v="1"/>
    <s v="West"/>
    <n v="11"/>
    <n v="491913"/>
    <n v="532286"/>
    <n v="108.21"/>
    <d v="2013-10-29T00:00:00"/>
    <n v="2013"/>
    <s v="Oct"/>
    <d v="1900-01-02T00:00:00"/>
    <s v="Notebook"/>
    <s v="Stationery"/>
    <n v="532286"/>
    <n v="188179.69"/>
    <n v="344106.31"/>
    <x v="1"/>
    <n v="72"/>
    <n v="61.02"/>
  </r>
  <r>
    <s v="M1057"/>
    <x v="3"/>
    <s v="East"/>
    <n v="13"/>
    <n v="456065"/>
    <n v="440010"/>
    <n v="96.48"/>
    <d v="2013-10-29T00:00:00"/>
    <n v="2013"/>
    <s v="Oct"/>
    <d v="1900-01-02T00:00:00"/>
    <s v="Dress"/>
    <s v="Clothing"/>
    <n v="440010"/>
    <n v="98622.75"/>
    <n v="341387.25"/>
    <x v="2"/>
    <n v="78"/>
    <n v="60.94"/>
  </r>
  <r>
    <s v="M1058"/>
    <x v="1"/>
    <s v="West"/>
    <n v="12"/>
    <n v="395903"/>
    <n v="212160"/>
    <n v="53.59"/>
    <d v="2013-10-29T00:00:00"/>
    <n v="2013"/>
    <s v="Oct"/>
    <d v="1900-01-02T00:00:00"/>
    <s v="Headphones"/>
    <s v="Electronics"/>
    <n v="212160"/>
    <n v="97443"/>
    <n v="114717"/>
    <x v="1"/>
    <n v="16"/>
    <n v="69.11"/>
  </r>
  <r>
    <s v="M1059"/>
    <x v="3"/>
    <s v="East"/>
    <n v="6"/>
    <n v="338393"/>
    <n v="254876"/>
    <n v="75.319999999999993"/>
    <d v="2013-10-29T00:00:00"/>
    <n v="2013"/>
    <s v="Oct"/>
    <d v="1900-01-02T00:00:00"/>
    <s v="Cabinet"/>
    <s v="Furniture"/>
    <n v="254876"/>
    <n v="106161.72"/>
    <n v="148714.28"/>
    <x v="0"/>
    <n v="63"/>
    <n v="68.83"/>
  </r>
  <r>
    <s v="M1060"/>
    <x v="0"/>
    <s v="North"/>
    <n v="10"/>
    <n v="110162"/>
    <n v="125783"/>
    <n v="114.18"/>
    <d v="2014-11-20T00:00:00"/>
    <n v="2014"/>
    <s v="Nov"/>
    <d v="1900-01-04T00:00:00"/>
    <s v="Tablet"/>
    <s v="Electronics"/>
    <n v="125783"/>
    <n v="54430.5"/>
    <n v="71352.5"/>
    <x v="2"/>
    <n v="93"/>
    <n v="61.41"/>
  </r>
  <r>
    <s v="M1061"/>
    <x v="0"/>
    <s v="North"/>
    <n v="6"/>
    <n v="204522"/>
    <n v="107603"/>
    <n v="52.61"/>
    <d v="2012-05-04T00:00:00"/>
    <n v="2012"/>
    <s v="May"/>
    <d v="1900-01-05T00:00:00"/>
    <s v="Notebook"/>
    <s v="Stationery"/>
    <n v="107603"/>
    <n v="46101.05"/>
    <n v="61501.95"/>
    <x v="0"/>
    <n v="24"/>
    <n v="79.739999999999995"/>
  </r>
  <r>
    <s v="M1062"/>
    <x v="2"/>
    <s v="South"/>
    <n v="10"/>
    <n v="466721"/>
    <n v="367705"/>
    <n v="78.78"/>
    <d v="2011-12-30T00:00:00"/>
    <n v="2011"/>
    <s v="Dec"/>
    <d v="1900-01-05T00:00:00"/>
    <s v="Table"/>
    <s v="Furniture"/>
    <n v="367705"/>
    <n v="117015.57"/>
    <n v="250689.43"/>
    <x v="0"/>
    <n v="24"/>
    <n v="87.22"/>
  </r>
  <r>
    <s v="M1063"/>
    <x v="2"/>
    <s v="South"/>
    <n v="7"/>
    <n v="156674"/>
    <n v="154186"/>
    <n v="98.41"/>
    <d v="2011-06-01T00:00:00"/>
    <n v="2011"/>
    <s v="Jun"/>
    <d v="1900-01-03T00:00:00"/>
    <s v="Tablet"/>
    <s v="Electronics"/>
    <n v="154186"/>
    <n v="50459.06"/>
    <n v="103726.94"/>
    <x v="2"/>
    <n v="58"/>
    <n v="73.88"/>
  </r>
  <r>
    <s v="M1064"/>
    <x v="2"/>
    <s v="South"/>
    <n v="4"/>
    <n v="410429"/>
    <n v="332537"/>
    <n v="81.02"/>
    <d v="2011-06-01T00:00:00"/>
    <n v="2011"/>
    <s v="Jun"/>
    <d v="1900-01-03T00:00:00"/>
    <s v="Tablet"/>
    <s v="Electronics"/>
    <n v="332537"/>
    <n v="81442.31"/>
    <n v="251094.69"/>
    <x v="0"/>
    <n v="25"/>
    <n v="87.87"/>
  </r>
  <r>
    <s v="M1065"/>
    <x v="0"/>
    <s v="North"/>
    <n v="8"/>
    <n v="379311"/>
    <n v="414248"/>
    <n v="109.21"/>
    <d v="2014-04-16T00:00:00"/>
    <n v="2014"/>
    <s v="Apr"/>
    <d v="1900-01-03T00:00:00"/>
    <s v="Chair"/>
    <s v="Furniture"/>
    <n v="414248"/>
    <n v="144246.03"/>
    <n v="270001.96999999997"/>
    <x v="1"/>
    <n v="63"/>
    <n v="88.78"/>
  </r>
  <r>
    <s v="M1066"/>
    <x v="0"/>
    <s v="North"/>
    <n v="9"/>
    <n v="289890"/>
    <n v="311559"/>
    <n v="107.47"/>
    <d v="2013-09-13T00:00:00"/>
    <n v="2013"/>
    <s v="Sep"/>
    <d v="1900-01-05T00:00:00"/>
    <s v="Wheat"/>
    <s v="Grocery"/>
    <n v="311559"/>
    <n v="115075.52"/>
    <n v="196483.48"/>
    <x v="0"/>
    <n v="93"/>
    <n v="69.45"/>
  </r>
  <r>
    <s v="M1067"/>
    <x v="1"/>
    <s v="West"/>
    <n v="10"/>
    <n v="328366"/>
    <n v="380644"/>
    <n v="115.92"/>
    <d v="2013-09-13T00:00:00"/>
    <n v="2013"/>
    <s v="Sep"/>
    <d v="1900-01-05T00:00:00"/>
    <s v="Marker"/>
    <s v="Stationery"/>
    <n v="380644"/>
    <n v="153517.01"/>
    <n v="227126.99"/>
    <x v="1"/>
    <n v="21"/>
    <n v="69.760000000000005"/>
  </r>
  <r>
    <s v="M1068"/>
    <x v="1"/>
    <s v="West"/>
    <n v="6"/>
    <n v="493465"/>
    <n v="490373"/>
    <n v="99.37"/>
    <d v="2013-09-13T00:00:00"/>
    <n v="2013"/>
    <s v="Sep"/>
    <d v="1900-01-05T00:00:00"/>
    <s v="Stapler"/>
    <s v="Stationery"/>
    <n v="490373"/>
    <n v="195698.55"/>
    <n v="294674.45"/>
    <x v="1"/>
    <n v="51"/>
    <n v="66.36"/>
  </r>
  <r>
    <s v="M1069"/>
    <x v="2"/>
    <s v="South"/>
    <n v="8"/>
    <n v="235451"/>
    <n v="206942"/>
    <n v="87.89"/>
    <d v="2013-09-13T00:00:00"/>
    <n v="2013"/>
    <s v="Sep"/>
    <d v="1900-01-05T00:00:00"/>
    <s v="Sofa"/>
    <s v="Furniture"/>
    <n v="206942"/>
    <n v="68966.05"/>
    <n v="137975.95000000001"/>
    <x v="0"/>
    <n v="34"/>
    <n v="63"/>
  </r>
  <r>
    <s v="M1070"/>
    <x v="1"/>
    <s v="West"/>
    <n v="10"/>
    <n v="391072"/>
    <n v="321534"/>
    <n v="82.22"/>
    <d v="2011-09-27T00:00:00"/>
    <n v="2011"/>
    <s v="Sep"/>
    <d v="1900-01-02T00:00:00"/>
    <s v="Sugar"/>
    <s v="Grocery"/>
    <n v="321534"/>
    <n v="117535.99"/>
    <n v="203998.01"/>
    <x v="1"/>
    <n v="47"/>
    <n v="67.760000000000005"/>
  </r>
  <r>
    <s v="M1071"/>
    <x v="2"/>
    <s v="South"/>
    <n v="7"/>
    <n v="448106"/>
    <n v="528955"/>
    <n v="118.04"/>
    <d v="2011-08-09T00:00:00"/>
    <n v="2011"/>
    <s v="Aug"/>
    <d v="1900-01-02T00:00:00"/>
    <s v="Cabinet"/>
    <s v="Furniture"/>
    <n v="528955"/>
    <n v="176648.81"/>
    <n v="352306.19"/>
    <x v="2"/>
    <n v="80"/>
    <n v="71.58"/>
  </r>
  <r>
    <s v="M1072"/>
    <x v="1"/>
    <s v="West"/>
    <n v="7"/>
    <n v="260758"/>
    <n v="196282"/>
    <n v="75.27"/>
    <d v="2011-08-09T00:00:00"/>
    <n v="2011"/>
    <s v="Aug"/>
    <d v="1900-01-02T00:00:00"/>
    <s v="Shirt"/>
    <s v="Clothing"/>
    <n v="196282"/>
    <n v="55668.46"/>
    <n v="140613.54"/>
    <x v="1"/>
    <n v="78"/>
    <n v="93.28"/>
  </r>
  <r>
    <s v="M1073"/>
    <x v="2"/>
    <s v="South"/>
    <n v="6"/>
    <n v="213447"/>
    <n v="233652"/>
    <n v="109.47"/>
    <d v="2011-12-28T00:00:00"/>
    <n v="2011"/>
    <s v="Dec"/>
    <d v="1900-01-03T00:00:00"/>
    <s v="Sofa"/>
    <s v="Furniture"/>
    <n v="233652"/>
    <n v="48096.52"/>
    <n v="185555.48"/>
    <x v="1"/>
    <n v="47"/>
    <n v="67.959999999999994"/>
  </r>
  <r>
    <s v="M1074"/>
    <x v="2"/>
    <s v="South"/>
    <n v="7"/>
    <n v="107417"/>
    <n v="123718"/>
    <n v="115.18"/>
    <d v="2011-11-04T00:00:00"/>
    <n v="2011"/>
    <s v="Nov"/>
    <d v="1900-01-05T00:00:00"/>
    <s v="Jacket"/>
    <s v="Clothing"/>
    <n v="123718"/>
    <n v="60169.67"/>
    <n v="63548.33"/>
    <x v="1"/>
    <n v="47"/>
    <n v="84.41"/>
  </r>
  <r>
    <s v="M1075"/>
    <x v="2"/>
    <s v="South"/>
    <n v="13"/>
    <n v="494679"/>
    <n v="504700"/>
    <n v="102.03"/>
    <d v="2011-11-04T00:00:00"/>
    <n v="2011"/>
    <s v="Nov"/>
    <d v="1900-01-05T00:00:00"/>
    <s v="Laptop"/>
    <s v="Electronics"/>
    <n v="504700"/>
    <n v="165430.94"/>
    <n v="339269.06"/>
    <x v="2"/>
    <n v="66"/>
    <n v="71.92"/>
  </r>
  <r>
    <s v="M1076"/>
    <x v="0"/>
    <s v="North"/>
    <n v="7"/>
    <n v="350467"/>
    <n v="205140"/>
    <n v="58.53"/>
    <d v="2011-11-04T00:00:00"/>
    <n v="2011"/>
    <s v="Nov"/>
    <d v="1900-01-05T00:00:00"/>
    <s v="Headphones"/>
    <s v="Electronics"/>
    <n v="205140"/>
    <n v="72306.929999999993"/>
    <n v="132833.07"/>
    <x v="2"/>
    <n v="97"/>
    <n v="61.88"/>
  </r>
  <r>
    <s v="M1077"/>
    <x v="2"/>
    <s v="South"/>
    <n v="15"/>
    <n v="395090"/>
    <n v="356842"/>
    <n v="90.32"/>
    <d v="2011-11-04T00:00:00"/>
    <n v="2011"/>
    <s v="Nov"/>
    <d v="1900-01-05T00:00:00"/>
    <s v="Mobile"/>
    <s v="Electronics"/>
    <n v="356842"/>
    <n v="165740.45000000001"/>
    <n v="191101.55"/>
    <x v="2"/>
    <n v="87"/>
    <n v="80.86"/>
  </r>
  <r>
    <s v="M1078"/>
    <x v="2"/>
    <s v="South"/>
    <n v="15"/>
    <n v="373978"/>
    <n v="286702"/>
    <n v="76.66"/>
    <d v="2011-11-04T00:00:00"/>
    <n v="2011"/>
    <s v="Nov"/>
    <d v="1900-01-05T00:00:00"/>
    <s v="Sugar"/>
    <s v="Grocery"/>
    <n v="286702"/>
    <n v="117775.48"/>
    <n v="168926.52"/>
    <x v="0"/>
    <n v="64"/>
    <n v="70.69"/>
  </r>
  <r>
    <s v="M1079"/>
    <x v="0"/>
    <s v="North"/>
    <n v="12"/>
    <n v="488019"/>
    <n v="296035"/>
    <n v="60.66"/>
    <d v="2011-09-19T00:00:00"/>
    <n v="2011"/>
    <s v="Sep"/>
    <d v="1900-01-01T00:00:00"/>
    <s v="Trousers"/>
    <s v="Clothing"/>
    <n v="296035"/>
    <n v="124514.15"/>
    <n v="171520.85"/>
    <x v="2"/>
    <n v="40"/>
    <n v="66.08"/>
  </r>
  <r>
    <s v="M1080"/>
    <x v="0"/>
    <s v="North"/>
    <n v="5"/>
    <n v="101402"/>
    <n v="104246"/>
    <n v="102.8"/>
    <d v="2013-04-24T00:00:00"/>
    <n v="2013"/>
    <s v="Apr"/>
    <d v="1900-01-03T00:00:00"/>
    <s v="Sugar"/>
    <s v="Grocery"/>
    <n v="104246"/>
    <n v="43014.22"/>
    <n v="61231.78"/>
    <x v="1"/>
    <n v="100"/>
    <n v="69.900000000000006"/>
  </r>
  <r>
    <s v="M1081"/>
    <x v="1"/>
    <s v="West"/>
    <n v="4"/>
    <n v="460387"/>
    <n v="352574"/>
    <n v="76.58"/>
    <d v="2013-04-24T00:00:00"/>
    <n v="2013"/>
    <s v="Apr"/>
    <d v="1900-01-03T00:00:00"/>
    <s v="Table"/>
    <s v="Furniture"/>
    <n v="352574"/>
    <n v="131319.12"/>
    <n v="221254.88"/>
    <x v="2"/>
    <n v="92"/>
    <n v="65.209999999999994"/>
  </r>
  <r>
    <s v="M1082"/>
    <x v="3"/>
    <s v="East"/>
    <n v="5"/>
    <n v="137439"/>
    <n v="76535"/>
    <n v="55.69"/>
    <d v="2014-11-04T00:00:00"/>
    <n v="2014"/>
    <s v="Nov"/>
    <d v="1900-01-02T00:00:00"/>
    <s v="Jacket"/>
    <s v="Clothing"/>
    <n v="76535"/>
    <n v="24604.99"/>
    <n v="51930.01"/>
    <x v="2"/>
    <n v="46"/>
    <n v="75.37"/>
  </r>
  <r>
    <s v="M1083"/>
    <x v="1"/>
    <s v="West"/>
    <n v="14"/>
    <n v="259431"/>
    <n v="235230"/>
    <n v="90.67"/>
    <d v="2013-08-31T00:00:00"/>
    <n v="2013"/>
    <s v="Aug"/>
    <d v="1900-01-06T00:00:00"/>
    <s v="Cabinet"/>
    <s v="Furniture"/>
    <n v="235230"/>
    <n v="86722.79"/>
    <n v="148507.21"/>
    <x v="1"/>
    <n v="65"/>
    <n v="85.71"/>
  </r>
  <r>
    <s v="M1084"/>
    <x v="3"/>
    <s v="East"/>
    <n v="3"/>
    <n v="147881"/>
    <n v="103945"/>
    <n v="70.290000000000006"/>
    <d v="2013-08-31T00:00:00"/>
    <n v="2013"/>
    <s v="Aug"/>
    <d v="1900-01-06T00:00:00"/>
    <s v="Pen"/>
    <s v="Stationery"/>
    <n v="103945"/>
    <n v="20802.330000000002"/>
    <n v="83142.67"/>
    <x v="0"/>
    <n v="44"/>
    <n v="80.17"/>
  </r>
  <r>
    <s v="M1085"/>
    <x v="2"/>
    <s v="South"/>
    <n v="10"/>
    <n v="372086"/>
    <n v="356832"/>
    <n v="95.9"/>
    <d v="2013-08-31T00:00:00"/>
    <n v="2013"/>
    <s v="Aug"/>
    <d v="1900-01-06T00:00:00"/>
    <s v="Oil"/>
    <s v="Grocery"/>
    <n v="356832"/>
    <n v="158987.66"/>
    <n v="197844.34"/>
    <x v="2"/>
    <n v="91"/>
    <n v="88.5"/>
  </r>
  <r>
    <s v="M1086"/>
    <x v="0"/>
    <s v="North"/>
    <n v="10"/>
    <n v="282431"/>
    <n v="248261"/>
    <n v="87.9"/>
    <d v="2013-08-31T00:00:00"/>
    <n v="2013"/>
    <s v="Aug"/>
    <d v="1900-01-06T00:00:00"/>
    <s v="Sofa"/>
    <s v="Furniture"/>
    <n v="248261"/>
    <n v="74220.100000000006"/>
    <n v="174040.9"/>
    <x v="0"/>
    <n v="52"/>
    <n v="74.41"/>
  </r>
  <r>
    <s v="M1087"/>
    <x v="1"/>
    <s v="West"/>
    <n v="7"/>
    <n v="447384"/>
    <n v="433644"/>
    <n v="96.93"/>
    <d v="2013-08-31T00:00:00"/>
    <n v="2013"/>
    <s v="Aug"/>
    <d v="1900-01-06T00:00:00"/>
    <s v="Pen"/>
    <s v="Stationery"/>
    <n v="433644"/>
    <n v="157652.24"/>
    <n v="275991.76"/>
    <x v="0"/>
    <n v="51"/>
    <n v="64.06"/>
  </r>
  <r>
    <s v="M1088"/>
    <x v="1"/>
    <s v="West"/>
    <n v="11"/>
    <n v="100603"/>
    <n v="110853"/>
    <n v="110.19"/>
    <d v="2013-04-26T00:00:00"/>
    <n v="2013"/>
    <s v="Apr"/>
    <d v="1900-01-05T00:00:00"/>
    <s v="Rice"/>
    <s v="Grocery"/>
    <n v="110853"/>
    <n v="49188.27"/>
    <n v="61664.73"/>
    <x v="0"/>
    <n v="73"/>
    <n v="81.89"/>
  </r>
  <r>
    <s v="M1089"/>
    <x v="0"/>
    <s v="North"/>
    <n v="6"/>
    <n v="240014"/>
    <n v="263981"/>
    <n v="109.99"/>
    <d v="2013-04-26T00:00:00"/>
    <n v="2013"/>
    <s v="Apr"/>
    <d v="1900-01-05T00:00:00"/>
    <s v="Jacket"/>
    <s v="Clothing"/>
    <n v="263981"/>
    <n v="97294.2"/>
    <n v="166686.79999999999"/>
    <x v="1"/>
    <n v="25"/>
    <n v="61.01"/>
  </r>
  <r>
    <s v="M1090"/>
    <x v="2"/>
    <s v="South"/>
    <n v="14"/>
    <n v="183035"/>
    <n v="132247"/>
    <n v="72.25"/>
    <d v="2013-04-26T00:00:00"/>
    <n v="2013"/>
    <s v="Apr"/>
    <d v="1900-01-05T00:00:00"/>
    <s v="Pen"/>
    <s v="Stationery"/>
    <n v="132247"/>
    <n v="44213.42"/>
    <n v="88033.58"/>
    <x v="0"/>
    <n v="24"/>
    <n v="76.150000000000006"/>
  </r>
  <r>
    <s v="M1091"/>
    <x v="0"/>
    <s v="North"/>
    <n v="13"/>
    <n v="180725"/>
    <n v="155685"/>
    <n v="86.14"/>
    <d v="2012-09-01T00:00:00"/>
    <n v="2012"/>
    <s v="Sep"/>
    <d v="1900-01-06T00:00:00"/>
    <s v="Sofa"/>
    <s v="Furniture"/>
    <n v="155685"/>
    <n v="58436.82"/>
    <n v="97248.18"/>
    <x v="0"/>
    <n v="70"/>
    <n v="68.53"/>
  </r>
  <r>
    <s v="M1092"/>
    <x v="2"/>
    <s v="South"/>
    <n v="9"/>
    <n v="199934"/>
    <n v="233199"/>
    <n v="116.64"/>
    <d v="2012-09-01T00:00:00"/>
    <n v="2012"/>
    <s v="Sep"/>
    <d v="1900-01-06T00:00:00"/>
    <s v="Shirt"/>
    <s v="Clothing"/>
    <n v="233199"/>
    <n v="97273.31"/>
    <n v="135925.69"/>
    <x v="1"/>
    <n v="63"/>
    <n v="71.900000000000006"/>
  </r>
  <r>
    <s v="M1093"/>
    <x v="3"/>
    <s v="East"/>
    <n v="3"/>
    <n v="248289"/>
    <n v="202408"/>
    <n v="81.52"/>
    <d v="2012-09-01T00:00:00"/>
    <n v="2012"/>
    <s v="Sep"/>
    <d v="1900-01-06T00:00:00"/>
    <s v="Stapler"/>
    <s v="Stationery"/>
    <n v="202408"/>
    <n v="48663.3"/>
    <n v="153744.70000000001"/>
    <x v="0"/>
    <n v="71"/>
    <n v="72.08"/>
  </r>
  <r>
    <s v="M1094"/>
    <x v="1"/>
    <s v="West"/>
    <n v="10"/>
    <n v="268704"/>
    <n v="183806"/>
    <n v="68.400000000000006"/>
    <d v="2011-07-12T00:00:00"/>
    <n v="2011"/>
    <s v="Jul"/>
    <d v="1900-01-02T00:00:00"/>
    <s v="Dress"/>
    <s v="Clothing"/>
    <n v="183806"/>
    <n v="79023.95"/>
    <n v="104782.05"/>
    <x v="0"/>
    <n v="15"/>
    <n v="71.14"/>
  </r>
  <r>
    <s v="M1095"/>
    <x v="1"/>
    <s v="West"/>
    <n v="14"/>
    <n v="299874"/>
    <n v="251145"/>
    <n v="83.75"/>
    <d v="2011-07-12T00:00:00"/>
    <n v="2011"/>
    <s v="Jul"/>
    <d v="1900-01-02T00:00:00"/>
    <s v="Dress"/>
    <s v="Clothing"/>
    <n v="251145"/>
    <n v="52879.25"/>
    <n v="198265.75"/>
    <x v="1"/>
    <n v="85"/>
    <n v="71.62"/>
  </r>
  <r>
    <s v="M1096"/>
    <x v="0"/>
    <s v="North"/>
    <n v="10"/>
    <n v="152277"/>
    <n v="145075"/>
    <n v="95.27"/>
    <d v="2012-06-22T00:00:00"/>
    <n v="2012"/>
    <s v="Jun"/>
    <d v="1900-01-05T00:00:00"/>
    <s v="Rice"/>
    <s v="Grocery"/>
    <n v="145075"/>
    <n v="41094.94"/>
    <n v="103980.06"/>
    <x v="1"/>
    <n v="93"/>
    <n v="93.95"/>
  </r>
  <r>
    <s v="M1097"/>
    <x v="0"/>
    <s v="North"/>
    <n v="10"/>
    <n v="238948"/>
    <n v="208225"/>
    <n v="87.14"/>
    <d v="2011-04-13T00:00:00"/>
    <n v="2011"/>
    <s v="Apr"/>
    <d v="1900-01-03T00:00:00"/>
    <s v="Stapler"/>
    <s v="Stationery"/>
    <n v="208225"/>
    <n v="63518.83"/>
    <n v="144706.17000000001"/>
    <x v="2"/>
    <n v="96"/>
    <n v="90.08"/>
  </r>
  <r>
    <s v="M1098"/>
    <x v="1"/>
    <s v="West"/>
    <n v="8"/>
    <n v="428623"/>
    <n v="470136"/>
    <n v="109.69"/>
    <d v="2011-04-13T00:00:00"/>
    <n v="2011"/>
    <s v="Apr"/>
    <d v="1900-01-03T00:00:00"/>
    <s v="Pen"/>
    <s v="Stationery"/>
    <n v="470136"/>
    <n v="147981.01999999999"/>
    <n v="322154.98"/>
    <x v="2"/>
    <n v="97"/>
    <n v="92.23"/>
  </r>
  <r>
    <s v="M1099"/>
    <x v="2"/>
    <s v="South"/>
    <n v="14"/>
    <n v="147384"/>
    <n v="130573"/>
    <n v="88.59"/>
    <d v="2011-04-13T00:00:00"/>
    <n v="2011"/>
    <s v="Apr"/>
    <d v="1900-01-03T00:00:00"/>
    <s v="Laptop"/>
    <s v="Electronics"/>
    <n v="130573"/>
    <n v="47906.77"/>
    <n v="82666.23"/>
    <x v="2"/>
    <n v="13"/>
    <n v="61.61"/>
  </r>
  <r>
    <s v="M1100"/>
    <x v="0"/>
    <s v="North"/>
    <n v="7"/>
    <n v="287938"/>
    <n v="242231"/>
    <n v="84.13"/>
    <d v="2011-04-13T00:00:00"/>
    <n v="2011"/>
    <s v="Apr"/>
    <d v="1900-01-03T00:00:00"/>
    <s v="Wheat"/>
    <s v="Grocery"/>
    <n v="242231"/>
    <n v="103369.84"/>
    <n v="138861.16"/>
    <x v="0"/>
    <n v="97"/>
    <n v="87.74"/>
  </r>
  <r>
    <s v="M1101"/>
    <x v="2"/>
    <s v="South"/>
    <n v="5"/>
    <n v="141402"/>
    <n v="150588"/>
    <n v="106.5"/>
    <d v="2014-06-16T00:00:00"/>
    <n v="2014"/>
    <s v="Jun"/>
    <d v="1900-01-01T00:00:00"/>
    <s v="Wheat"/>
    <s v="Grocery"/>
    <n v="150588"/>
    <n v="52811.19"/>
    <n v="97776.81"/>
    <x v="0"/>
    <n v="39"/>
    <n v="76.14"/>
  </r>
  <r>
    <s v="M1102"/>
    <x v="3"/>
    <s v="East"/>
    <n v="10"/>
    <n v="233864"/>
    <n v="119395"/>
    <n v="51.05"/>
    <d v="2014-07-09T00:00:00"/>
    <n v="2014"/>
    <s v="Jul"/>
    <d v="1900-01-03T00:00:00"/>
    <s v="Oil"/>
    <s v="Grocery"/>
    <n v="119395"/>
    <n v="35426.49"/>
    <n v="83968.51"/>
    <x v="0"/>
    <n v="66"/>
    <n v="93.08"/>
  </r>
  <r>
    <s v="M1103"/>
    <x v="3"/>
    <s v="East"/>
    <n v="13"/>
    <n v="322460"/>
    <n v="342191"/>
    <n v="106.12"/>
    <d v="2014-07-09T00:00:00"/>
    <n v="2014"/>
    <s v="Jul"/>
    <d v="1900-01-03T00:00:00"/>
    <s v="Cabinet"/>
    <s v="Furniture"/>
    <n v="342191"/>
    <n v="84318.88"/>
    <n v="257872.12"/>
    <x v="1"/>
    <n v="59"/>
    <n v="89.87"/>
  </r>
  <r>
    <s v="M1104"/>
    <x v="0"/>
    <s v="North"/>
    <n v="6"/>
    <n v="299944"/>
    <n v="299898"/>
    <n v="99.98"/>
    <d v="2014-07-09T00:00:00"/>
    <n v="2014"/>
    <s v="Jul"/>
    <d v="1900-01-03T00:00:00"/>
    <s v="Sofa"/>
    <s v="Furniture"/>
    <n v="299898"/>
    <n v="60637.09"/>
    <n v="239260.91"/>
    <x v="0"/>
    <n v="94"/>
    <n v="73.849999999999994"/>
  </r>
  <r>
    <s v="M1105"/>
    <x v="0"/>
    <s v="North"/>
    <n v="12"/>
    <n v="459556"/>
    <n v="255491"/>
    <n v="55.6"/>
    <d v="2013-09-02T00:00:00"/>
    <n v="2013"/>
    <s v="Sep"/>
    <d v="1900-01-01T00:00:00"/>
    <s v="Stapler"/>
    <s v="Stationery"/>
    <n v="255491"/>
    <n v="63910.65"/>
    <n v="191580.35"/>
    <x v="2"/>
    <n v="39"/>
    <n v="81.25"/>
  </r>
  <r>
    <s v="M1106"/>
    <x v="3"/>
    <s v="East"/>
    <n v="6"/>
    <n v="433771"/>
    <n v="316568"/>
    <n v="72.98"/>
    <d v="2013-09-02T00:00:00"/>
    <n v="2013"/>
    <s v="Sep"/>
    <d v="1900-01-01T00:00:00"/>
    <s v="Marker"/>
    <s v="Stationery"/>
    <n v="316568"/>
    <n v="93916.44"/>
    <n v="222651.56"/>
    <x v="1"/>
    <n v="94"/>
    <n v="83.83"/>
  </r>
  <r>
    <s v="M1107"/>
    <x v="2"/>
    <s v="South"/>
    <n v="13"/>
    <n v="150941"/>
    <n v="157712"/>
    <n v="104.49"/>
    <d v="2013-09-02T00:00:00"/>
    <n v="2013"/>
    <s v="Sep"/>
    <d v="1900-01-01T00:00:00"/>
    <s v="Tablet"/>
    <s v="Electronics"/>
    <n v="157712"/>
    <n v="41544"/>
    <n v="116168"/>
    <x v="1"/>
    <n v="56"/>
    <n v="85.63"/>
  </r>
  <r>
    <s v="M1108"/>
    <x v="0"/>
    <s v="North"/>
    <n v="7"/>
    <n v="271294"/>
    <n v="244568"/>
    <n v="90.15"/>
    <d v="2013-09-02T00:00:00"/>
    <n v="2013"/>
    <s v="Sep"/>
    <d v="1900-01-01T00:00:00"/>
    <s v="Trousers"/>
    <s v="Clothing"/>
    <n v="244568"/>
    <n v="112587.38"/>
    <n v="131980.62"/>
    <x v="1"/>
    <n v="56"/>
    <n v="78.58"/>
  </r>
  <r>
    <s v="M1109"/>
    <x v="3"/>
    <s v="East"/>
    <n v="5"/>
    <n v="234726"/>
    <n v="243676"/>
    <n v="103.81"/>
    <d v="2013-09-02T00:00:00"/>
    <n v="2013"/>
    <s v="Sep"/>
    <d v="1900-01-01T00:00:00"/>
    <s v="Sofa"/>
    <s v="Furniture"/>
    <n v="243676"/>
    <n v="63046.35"/>
    <n v="180629.65"/>
    <x v="2"/>
    <n v="19"/>
    <n v="64.930000000000007"/>
  </r>
  <r>
    <s v="M1110"/>
    <x v="2"/>
    <s v="South"/>
    <n v="13"/>
    <n v="479698"/>
    <n v="448207"/>
    <n v="93.44"/>
    <d v="2013-04-09T00:00:00"/>
    <n v="2013"/>
    <s v="Apr"/>
    <d v="1900-01-02T00:00:00"/>
    <s v="Marker"/>
    <s v="Stationery"/>
    <n v="448207"/>
    <n v="211961.19"/>
    <n v="236245.81"/>
    <x v="2"/>
    <n v="43"/>
    <n v="78.78"/>
  </r>
  <r>
    <s v="M1111"/>
    <x v="1"/>
    <s v="West"/>
    <n v="8"/>
    <n v="452755"/>
    <n v="363825"/>
    <n v="80.36"/>
    <d v="2013-04-09T00:00:00"/>
    <n v="2013"/>
    <s v="Apr"/>
    <d v="1900-01-02T00:00:00"/>
    <s v="Stapler"/>
    <s v="Stationery"/>
    <n v="363825"/>
    <n v="92147.71"/>
    <n v="271677.28999999998"/>
    <x v="2"/>
    <n v="23"/>
    <n v="83.62"/>
  </r>
  <r>
    <s v="M1112"/>
    <x v="1"/>
    <s v="West"/>
    <n v="3"/>
    <n v="424820"/>
    <n v="506749"/>
    <n v="119.29"/>
    <d v="2013-04-09T00:00:00"/>
    <n v="2013"/>
    <s v="Apr"/>
    <d v="1900-01-02T00:00:00"/>
    <s v="Table"/>
    <s v="Furniture"/>
    <n v="506749"/>
    <n v="154915.34"/>
    <n v="351833.66"/>
    <x v="1"/>
    <n v="69"/>
    <n v="91.83"/>
  </r>
  <r>
    <s v="M1113"/>
    <x v="3"/>
    <s v="East"/>
    <n v="13"/>
    <n v="314064"/>
    <n v="187617"/>
    <n v="59.74"/>
    <d v="2013-04-09T00:00:00"/>
    <n v="2013"/>
    <s v="Apr"/>
    <d v="1900-01-02T00:00:00"/>
    <s v="Shirt"/>
    <s v="Clothing"/>
    <n v="187617"/>
    <n v="40548.07"/>
    <n v="147068.93"/>
    <x v="1"/>
    <n v="73"/>
    <n v="64.06"/>
  </r>
  <r>
    <s v="M1114"/>
    <x v="2"/>
    <s v="South"/>
    <n v="11"/>
    <n v="171127"/>
    <n v="136503"/>
    <n v="79.77"/>
    <d v="2013-04-24T00:00:00"/>
    <n v="2013"/>
    <s v="Apr"/>
    <d v="1900-01-03T00:00:00"/>
    <s v="Oil"/>
    <s v="Grocery"/>
    <n v="136503"/>
    <n v="40794.49"/>
    <n v="95708.51"/>
    <x v="0"/>
    <n v="79"/>
    <n v="74.67"/>
  </r>
  <r>
    <s v="M1115"/>
    <x v="2"/>
    <s v="South"/>
    <n v="9"/>
    <n v="443367"/>
    <n v="273598"/>
    <n v="61.71"/>
    <d v="2014-03-09T00:00:00"/>
    <n v="2014"/>
    <s v="Mar"/>
    <d v="1899-12-31T00:00:00"/>
    <s v="Sugar"/>
    <s v="Grocery"/>
    <n v="273598"/>
    <n v="59722.09"/>
    <n v="213875.91"/>
    <x v="0"/>
    <n v="98"/>
    <n v="72.97"/>
  </r>
  <r>
    <s v="M1116"/>
    <x v="1"/>
    <s v="West"/>
    <n v="10"/>
    <n v="223791"/>
    <n v="206970"/>
    <n v="92.48"/>
    <d v="2014-03-09T00:00:00"/>
    <n v="2014"/>
    <s v="Mar"/>
    <d v="1899-12-31T00:00:00"/>
    <s v="Tablet"/>
    <s v="Electronics"/>
    <n v="206970"/>
    <n v="69678.570000000007"/>
    <n v="137291.43"/>
    <x v="2"/>
    <n v="55"/>
    <n v="62.12"/>
  </r>
  <r>
    <s v="M1117"/>
    <x v="3"/>
    <s v="East"/>
    <n v="6"/>
    <n v="164046"/>
    <n v="193176"/>
    <n v="117.76"/>
    <d v="2014-09-26T00:00:00"/>
    <n v="2014"/>
    <s v="Sep"/>
    <d v="1900-01-05T00:00:00"/>
    <s v="Rice"/>
    <s v="Grocery"/>
    <n v="193176"/>
    <n v="58178.7"/>
    <n v="134997.29999999999"/>
    <x v="1"/>
    <n v="86"/>
    <n v="93.99"/>
  </r>
  <r>
    <s v="M1118"/>
    <x v="0"/>
    <s v="North"/>
    <n v="15"/>
    <n v="274854"/>
    <n v="201277"/>
    <n v="73.23"/>
    <d v="2014-09-26T00:00:00"/>
    <n v="2014"/>
    <s v="Sep"/>
    <d v="1900-01-05T00:00:00"/>
    <s v="Trousers"/>
    <s v="Clothing"/>
    <n v="201277"/>
    <n v="96495.61"/>
    <n v="104781.39"/>
    <x v="0"/>
    <n v="36"/>
    <n v="80.52"/>
  </r>
  <r>
    <s v="M1119"/>
    <x v="2"/>
    <s v="South"/>
    <n v="8"/>
    <n v="177360"/>
    <n v="192049"/>
    <n v="108.28"/>
    <d v="2014-09-26T00:00:00"/>
    <n v="2014"/>
    <s v="Sep"/>
    <d v="1900-01-05T00:00:00"/>
    <s v="Pen"/>
    <s v="Stationery"/>
    <n v="192049"/>
    <n v="80049.39"/>
    <n v="111999.61"/>
    <x v="2"/>
    <n v="26"/>
    <n v="78.91"/>
  </r>
  <r>
    <s v="M1120"/>
    <x v="2"/>
    <s v="South"/>
    <n v="4"/>
    <n v="446584"/>
    <n v="236808"/>
    <n v="53.03"/>
    <d v="2014-09-26T00:00:00"/>
    <n v="2014"/>
    <s v="Sep"/>
    <d v="1900-01-05T00:00:00"/>
    <s v="Shirt"/>
    <s v="Clothing"/>
    <n v="236808"/>
    <n v="92953.61"/>
    <n v="143854.39000000001"/>
    <x v="2"/>
    <n v="85"/>
    <n v="71.33"/>
  </r>
  <r>
    <s v="M1121"/>
    <x v="2"/>
    <s v="South"/>
    <n v="7"/>
    <n v="127472"/>
    <n v="80350"/>
    <n v="63.03"/>
    <d v="2011-09-24T00:00:00"/>
    <n v="2011"/>
    <s v="Sep"/>
    <d v="1900-01-06T00:00:00"/>
    <s v="Rice"/>
    <s v="Grocery"/>
    <n v="80350"/>
    <n v="22200.74"/>
    <n v="58149.26"/>
    <x v="0"/>
    <n v="56"/>
    <n v="77.959999999999994"/>
  </r>
  <r>
    <s v="M1122"/>
    <x v="0"/>
    <s v="North"/>
    <n v="10"/>
    <n v="364156"/>
    <n v="240155"/>
    <n v="65.95"/>
    <d v="2013-10-22T00:00:00"/>
    <n v="2013"/>
    <s v="Oct"/>
    <d v="1900-01-02T00:00:00"/>
    <s v="Pen"/>
    <s v="Stationery"/>
    <n v="240155"/>
    <n v="67682.19"/>
    <n v="172472.81"/>
    <x v="2"/>
    <n v="94"/>
    <n v="78.25"/>
  </r>
  <r>
    <s v="M1123"/>
    <x v="1"/>
    <s v="West"/>
    <n v="13"/>
    <n v="116331"/>
    <n v="66137"/>
    <n v="56.85"/>
    <d v="2013-10-22T00:00:00"/>
    <n v="2013"/>
    <s v="Oct"/>
    <d v="1900-01-02T00:00:00"/>
    <s v="Sugar"/>
    <s v="Grocery"/>
    <n v="66137"/>
    <n v="24610.76"/>
    <n v="41526.239999999998"/>
    <x v="1"/>
    <n v="66"/>
    <n v="62.57"/>
  </r>
  <r>
    <s v="M1124"/>
    <x v="0"/>
    <s v="North"/>
    <n v="8"/>
    <n v="418923"/>
    <n v="287230"/>
    <n v="68.56"/>
    <d v="2013-10-22T00:00:00"/>
    <n v="2013"/>
    <s v="Oct"/>
    <d v="1900-01-02T00:00:00"/>
    <s v="Mobile"/>
    <s v="Electronics"/>
    <n v="287230"/>
    <n v="119917.15"/>
    <n v="167312.85"/>
    <x v="2"/>
    <n v="80"/>
    <n v="84.93"/>
  </r>
  <r>
    <s v="M1125"/>
    <x v="1"/>
    <s v="West"/>
    <n v="12"/>
    <n v="378164"/>
    <n v="343693"/>
    <n v="90.88"/>
    <d v="2013-10-22T00:00:00"/>
    <n v="2013"/>
    <s v="Oct"/>
    <d v="1900-01-02T00:00:00"/>
    <s v="Sugar"/>
    <s v="Grocery"/>
    <n v="343693"/>
    <n v="161620.42000000001"/>
    <n v="182072.58"/>
    <x v="1"/>
    <n v="93"/>
    <n v="82.78"/>
  </r>
  <r>
    <s v="M1126"/>
    <x v="2"/>
    <s v="South"/>
    <n v="9"/>
    <n v="336744"/>
    <n v="401179"/>
    <n v="119.13"/>
    <d v="2014-05-30T00:00:00"/>
    <n v="2014"/>
    <s v="May"/>
    <d v="1900-01-05T00:00:00"/>
    <s v="Dress"/>
    <s v="Clothing"/>
    <n v="401179"/>
    <n v="159797.82999999999"/>
    <n v="241381.17"/>
    <x v="1"/>
    <n v="63"/>
    <n v="85.54"/>
  </r>
  <r>
    <s v="M1127"/>
    <x v="3"/>
    <s v="East"/>
    <n v="9"/>
    <n v="263852"/>
    <n v="306280"/>
    <n v="116.08"/>
    <d v="2014-05-30T00:00:00"/>
    <n v="2014"/>
    <s v="May"/>
    <d v="1900-01-05T00:00:00"/>
    <s v="Sofa"/>
    <s v="Furniture"/>
    <n v="306280"/>
    <n v="65520.11"/>
    <n v="240759.89"/>
    <x v="0"/>
    <n v="70"/>
    <n v="62.35"/>
  </r>
  <r>
    <s v="M1128"/>
    <x v="0"/>
    <s v="North"/>
    <n v="4"/>
    <n v="326427"/>
    <n v="188526"/>
    <n v="57.75"/>
    <d v="2011-07-23T00:00:00"/>
    <n v="2011"/>
    <s v="Jul"/>
    <d v="1900-01-06T00:00:00"/>
    <s v="Table"/>
    <s v="Furniture"/>
    <n v="188526"/>
    <n v="62795.9"/>
    <n v="125730.1"/>
    <x v="0"/>
    <n v="81"/>
    <n v="79.66"/>
  </r>
  <r>
    <s v="M1129"/>
    <x v="0"/>
    <s v="North"/>
    <n v="9"/>
    <n v="285387"/>
    <n v="317108"/>
    <n v="111.12"/>
    <d v="2011-07-23T00:00:00"/>
    <n v="2011"/>
    <s v="Jul"/>
    <d v="1900-01-06T00:00:00"/>
    <s v="Rice"/>
    <s v="Grocery"/>
    <n v="317108"/>
    <n v="66427.91"/>
    <n v="250680.09"/>
    <x v="0"/>
    <n v="55"/>
    <n v="63.63"/>
  </r>
  <r>
    <s v="M1130"/>
    <x v="2"/>
    <s v="South"/>
    <n v="5"/>
    <n v="444318"/>
    <n v="474965"/>
    <n v="106.9"/>
    <d v="2011-07-23T00:00:00"/>
    <n v="2011"/>
    <s v="Jul"/>
    <d v="1900-01-06T00:00:00"/>
    <s v="Shirt"/>
    <s v="Clothing"/>
    <n v="474965"/>
    <n v="187594.93"/>
    <n v="287370.07"/>
    <x v="2"/>
    <n v="24"/>
    <n v="86.69"/>
  </r>
  <r>
    <s v="M1131"/>
    <x v="2"/>
    <s v="South"/>
    <n v="15"/>
    <n v="324978"/>
    <n v="384041"/>
    <n v="118.17"/>
    <d v="2011-07-23T00:00:00"/>
    <n v="2011"/>
    <s v="Jul"/>
    <d v="1900-01-06T00:00:00"/>
    <s v="Pen"/>
    <s v="Stationery"/>
    <n v="384041"/>
    <n v="121856.8"/>
    <n v="262184.2"/>
    <x v="0"/>
    <n v="98"/>
    <n v="69.36"/>
  </r>
  <r>
    <s v="M1132"/>
    <x v="2"/>
    <s v="South"/>
    <n v="7"/>
    <n v="468416"/>
    <n v="396204"/>
    <n v="84.58"/>
    <d v="2013-09-29T00:00:00"/>
    <n v="2013"/>
    <s v="Sep"/>
    <d v="1899-12-31T00:00:00"/>
    <s v="Sofa"/>
    <s v="Furniture"/>
    <n v="396204"/>
    <n v="197376.26"/>
    <n v="198827.74"/>
    <x v="0"/>
    <n v="82"/>
    <n v="83.01"/>
  </r>
  <r>
    <s v="M1133"/>
    <x v="0"/>
    <s v="North"/>
    <n v="5"/>
    <n v="488481"/>
    <n v="576204"/>
    <n v="117.96"/>
    <d v="2014-08-28T00:00:00"/>
    <n v="2014"/>
    <s v="Aug"/>
    <d v="1900-01-04T00:00:00"/>
    <s v="Laptop"/>
    <s v="Electronics"/>
    <n v="576204"/>
    <n v="159128.23000000001"/>
    <n v="417075.77"/>
    <x v="2"/>
    <n v="63"/>
    <n v="75.88"/>
  </r>
  <r>
    <s v="M1134"/>
    <x v="2"/>
    <s v="South"/>
    <n v="8"/>
    <n v="263387"/>
    <n v="216728"/>
    <n v="82.29"/>
    <d v="2012-04-28T00:00:00"/>
    <n v="2012"/>
    <s v="Apr"/>
    <d v="1900-01-06T00:00:00"/>
    <s v="Pen"/>
    <s v="Stationery"/>
    <n v="216728"/>
    <n v="50930.5"/>
    <n v="165797.5"/>
    <x v="0"/>
    <n v="89"/>
    <n v="61.74"/>
  </r>
  <r>
    <s v="M1135"/>
    <x v="0"/>
    <s v="North"/>
    <n v="7"/>
    <n v="332318"/>
    <n v="339682"/>
    <n v="102.22"/>
    <d v="2012-04-28T00:00:00"/>
    <n v="2012"/>
    <s v="Apr"/>
    <d v="1900-01-06T00:00:00"/>
    <s v="Sugar"/>
    <s v="Grocery"/>
    <n v="339682"/>
    <n v="107977.16"/>
    <n v="231704.84"/>
    <x v="2"/>
    <n v="37"/>
    <n v="86.42"/>
  </r>
  <r>
    <s v="M1136"/>
    <x v="0"/>
    <s v="North"/>
    <n v="8"/>
    <n v="325398"/>
    <n v="191768"/>
    <n v="58.93"/>
    <d v="2012-04-28T00:00:00"/>
    <n v="2012"/>
    <s v="Apr"/>
    <d v="1900-01-06T00:00:00"/>
    <s v="Cabinet"/>
    <s v="Furniture"/>
    <n v="191768"/>
    <n v="65569.27"/>
    <n v="126198.73"/>
    <x v="2"/>
    <n v="38"/>
    <n v="73.83"/>
  </r>
  <r>
    <s v="M1137"/>
    <x v="0"/>
    <s v="North"/>
    <n v="3"/>
    <n v="207176"/>
    <n v="182603"/>
    <n v="88.14"/>
    <d v="2013-10-29T00:00:00"/>
    <n v="2013"/>
    <s v="Oct"/>
    <d v="1900-01-02T00:00:00"/>
    <s v="Trousers"/>
    <s v="Clothing"/>
    <n v="182603"/>
    <n v="49440.08"/>
    <n v="133162.92000000001"/>
    <x v="1"/>
    <n v="25"/>
    <n v="60.27"/>
  </r>
  <r>
    <s v="M1138"/>
    <x v="1"/>
    <s v="West"/>
    <n v="5"/>
    <n v="167730"/>
    <n v="133699"/>
    <n v="79.709999999999994"/>
    <d v="2013-10-29T00:00:00"/>
    <n v="2013"/>
    <s v="Oct"/>
    <d v="1900-01-02T00:00:00"/>
    <s v="Notebook"/>
    <s v="Stationery"/>
    <n v="133699"/>
    <n v="46784.13"/>
    <n v="86914.87"/>
    <x v="1"/>
    <n v="55"/>
    <n v="62.52"/>
  </r>
  <r>
    <s v="M1139"/>
    <x v="0"/>
    <s v="North"/>
    <n v="9"/>
    <n v="109825"/>
    <n v="115172"/>
    <n v="104.87"/>
    <d v="2012-06-26T00:00:00"/>
    <n v="2012"/>
    <s v="Jun"/>
    <d v="1900-01-02T00:00:00"/>
    <s v="Tablet"/>
    <s v="Electronics"/>
    <n v="115172"/>
    <n v="37692.6"/>
    <n v="77479.399999999994"/>
    <x v="0"/>
    <n v="100"/>
    <n v="82.4"/>
  </r>
  <r>
    <s v="M1140"/>
    <x v="3"/>
    <s v="East"/>
    <n v="4"/>
    <n v="312353"/>
    <n v="161643"/>
    <n v="51.75"/>
    <d v="2012-11-27T00:00:00"/>
    <n v="2012"/>
    <s v="Nov"/>
    <d v="1900-01-02T00:00:00"/>
    <s v="Table"/>
    <s v="Furniture"/>
    <n v="161643"/>
    <n v="41963.06"/>
    <n v="119679.94"/>
    <x v="2"/>
    <n v="98"/>
    <n v="92.19"/>
  </r>
  <r>
    <s v="M1141"/>
    <x v="0"/>
    <s v="North"/>
    <n v="9"/>
    <n v="155502"/>
    <n v="109642"/>
    <n v="70.510000000000005"/>
    <d v="2012-11-27T00:00:00"/>
    <n v="2012"/>
    <s v="Nov"/>
    <d v="1900-01-02T00:00:00"/>
    <s v="Sugar"/>
    <s v="Grocery"/>
    <n v="109642"/>
    <n v="37586.51"/>
    <n v="72055.490000000005"/>
    <x v="1"/>
    <n v="49"/>
    <n v="86.1"/>
  </r>
  <r>
    <s v="M1142"/>
    <x v="2"/>
    <s v="South"/>
    <n v="8"/>
    <n v="188149"/>
    <n v="114096"/>
    <n v="60.64"/>
    <d v="2012-12-03T00:00:00"/>
    <n v="2012"/>
    <s v="Dec"/>
    <d v="1900-01-01T00:00:00"/>
    <s v="Pen"/>
    <s v="Stationery"/>
    <n v="114096"/>
    <n v="38886.03"/>
    <n v="75209.97"/>
    <x v="1"/>
    <n v="54"/>
    <n v="72.290000000000006"/>
  </r>
  <r>
    <s v="M1143"/>
    <x v="2"/>
    <s v="South"/>
    <n v="6"/>
    <n v="153899"/>
    <n v="96143"/>
    <n v="62.47"/>
    <d v="2012-12-03T00:00:00"/>
    <n v="2012"/>
    <s v="Dec"/>
    <d v="1900-01-01T00:00:00"/>
    <s v="Table"/>
    <s v="Furniture"/>
    <n v="96143"/>
    <n v="43067.29"/>
    <n v="53075.71"/>
    <x v="1"/>
    <n v="93"/>
    <n v="62.64"/>
  </r>
  <r>
    <s v="M1144"/>
    <x v="1"/>
    <s v="West"/>
    <n v="10"/>
    <n v="495546"/>
    <n v="543332"/>
    <n v="109.64"/>
    <d v="2011-11-24T00:00:00"/>
    <n v="2011"/>
    <s v="Nov"/>
    <d v="1900-01-04T00:00:00"/>
    <s v="Stapler"/>
    <s v="Stationery"/>
    <n v="543332"/>
    <n v="160641.51999999999"/>
    <n v="382690.48"/>
    <x v="1"/>
    <n v="92"/>
    <n v="82.24"/>
  </r>
  <r>
    <s v="M1145"/>
    <x v="3"/>
    <s v="East"/>
    <n v="13"/>
    <n v="265747"/>
    <n v="172445"/>
    <n v="64.89"/>
    <d v="2014-12-12T00:00:00"/>
    <n v="2014"/>
    <s v="Dec"/>
    <d v="1900-01-05T00:00:00"/>
    <s v="Rice"/>
    <s v="Grocery"/>
    <n v="172445"/>
    <n v="61963.57"/>
    <n v="110481.43"/>
    <x v="0"/>
    <n v="45"/>
    <n v="80.7"/>
  </r>
  <r>
    <s v="M1146"/>
    <x v="3"/>
    <s v="East"/>
    <n v="11"/>
    <n v="138897"/>
    <n v="110133"/>
    <n v="79.290000000000006"/>
    <d v="2014-12-12T00:00:00"/>
    <n v="2014"/>
    <s v="Dec"/>
    <d v="1900-01-05T00:00:00"/>
    <s v="Sugar"/>
    <s v="Grocery"/>
    <n v="110133"/>
    <n v="53823.96"/>
    <n v="56309.04"/>
    <x v="1"/>
    <n v="46"/>
    <n v="62.69"/>
  </r>
  <r>
    <s v="M1147"/>
    <x v="0"/>
    <s v="North"/>
    <n v="12"/>
    <n v="411468"/>
    <n v="471583"/>
    <n v="114.61"/>
    <d v="2011-09-21T00:00:00"/>
    <n v="2011"/>
    <s v="Sep"/>
    <d v="1900-01-03T00:00:00"/>
    <s v="Sugar"/>
    <s v="Grocery"/>
    <n v="471583"/>
    <n v="153689.46"/>
    <n v="317893.53999999998"/>
    <x v="0"/>
    <n v="15"/>
    <n v="75.739999999999995"/>
  </r>
  <r>
    <s v="M1148"/>
    <x v="2"/>
    <s v="South"/>
    <n v="8"/>
    <n v="417197"/>
    <n v="457964"/>
    <n v="109.77"/>
    <d v="2011-09-21T00:00:00"/>
    <n v="2011"/>
    <s v="Sep"/>
    <d v="1900-01-03T00:00:00"/>
    <s v="Notebook"/>
    <s v="Stationery"/>
    <n v="457964"/>
    <n v="97401.29"/>
    <n v="360562.71"/>
    <x v="2"/>
    <n v="53"/>
    <n v="94.38"/>
  </r>
  <r>
    <s v="M1149"/>
    <x v="0"/>
    <s v="North"/>
    <n v="11"/>
    <n v="438756"/>
    <n v="309848"/>
    <n v="70.62"/>
    <d v="2011-06-07T00:00:00"/>
    <n v="2011"/>
    <s v="Jun"/>
    <d v="1900-01-02T00:00:00"/>
    <s v="Mobile"/>
    <s v="Electronics"/>
    <n v="309848"/>
    <n v="89147.45"/>
    <n v="220700.55"/>
    <x v="0"/>
    <n v="77"/>
    <n v="78.3"/>
  </r>
  <r>
    <s v="M1150"/>
    <x v="2"/>
    <s v="South"/>
    <n v="8"/>
    <n v="295481"/>
    <n v="221898"/>
    <n v="75.099999999999994"/>
    <d v="2014-07-01T00:00:00"/>
    <n v="2014"/>
    <s v="Jul"/>
    <d v="1900-01-02T00:00:00"/>
    <s v="Sugar"/>
    <s v="Grocery"/>
    <n v="221898"/>
    <n v="59393.34"/>
    <n v="162504.66"/>
    <x v="1"/>
    <n v="16"/>
    <n v="87.62"/>
  </r>
  <r>
    <s v="M1151"/>
    <x v="3"/>
    <s v="East"/>
    <n v="4"/>
    <n v="272852"/>
    <n v="161200"/>
    <n v="59.08"/>
    <d v="2014-10-18T00:00:00"/>
    <n v="2014"/>
    <s v="Oct"/>
    <d v="1900-01-06T00:00:00"/>
    <s v="Stapler"/>
    <s v="Stationery"/>
    <n v="161200"/>
    <n v="66858.649999999994"/>
    <n v="94341.35"/>
    <x v="2"/>
    <n v="94"/>
    <n v="93.75"/>
  </r>
  <r>
    <s v="M1152"/>
    <x v="2"/>
    <s v="South"/>
    <n v="8"/>
    <n v="142730"/>
    <n v="147745"/>
    <n v="103.51"/>
    <d v="2014-10-18T00:00:00"/>
    <n v="2014"/>
    <s v="Oct"/>
    <d v="1900-01-06T00:00:00"/>
    <s v="Jacket"/>
    <s v="Clothing"/>
    <n v="147745"/>
    <n v="60121.94"/>
    <n v="87623.06"/>
    <x v="2"/>
    <n v="94"/>
    <n v="73.72"/>
  </r>
  <r>
    <s v="M1153"/>
    <x v="0"/>
    <s v="North"/>
    <n v="7"/>
    <n v="393036"/>
    <n v="394006"/>
    <n v="100.25"/>
    <d v="2012-10-31T00:00:00"/>
    <n v="2012"/>
    <s v="Oct"/>
    <d v="1900-01-03T00:00:00"/>
    <s v="Table"/>
    <s v="Furniture"/>
    <n v="394006"/>
    <n v="117794.04"/>
    <n v="276211.96000000002"/>
    <x v="0"/>
    <n v="97"/>
    <n v="91.94"/>
  </r>
  <r>
    <s v="M1154"/>
    <x v="0"/>
    <s v="North"/>
    <n v="13"/>
    <n v="451512"/>
    <n v="447742"/>
    <n v="99.17"/>
    <d v="2013-09-09T00:00:00"/>
    <n v="2013"/>
    <s v="Sep"/>
    <d v="1900-01-01T00:00:00"/>
    <s v="Marker"/>
    <s v="Stationery"/>
    <n v="447742"/>
    <n v="221422.23"/>
    <n v="226319.77"/>
    <x v="2"/>
    <n v="37"/>
    <n v="71.959999999999994"/>
  </r>
  <r>
    <s v="M1155"/>
    <x v="1"/>
    <s v="West"/>
    <n v="6"/>
    <n v="218773"/>
    <n v="145447"/>
    <n v="66.48"/>
    <d v="2013-09-09T00:00:00"/>
    <n v="2013"/>
    <s v="Sep"/>
    <d v="1900-01-01T00:00:00"/>
    <s v="Shirt"/>
    <s v="Clothing"/>
    <n v="145447"/>
    <n v="59816.88"/>
    <n v="85630.12"/>
    <x v="0"/>
    <n v="74"/>
    <n v="86.98"/>
  </r>
  <r>
    <s v="M1156"/>
    <x v="0"/>
    <s v="North"/>
    <n v="13"/>
    <n v="276561"/>
    <n v="300293"/>
    <n v="108.58"/>
    <d v="2013-09-09T00:00:00"/>
    <n v="2013"/>
    <s v="Sep"/>
    <d v="1900-01-01T00:00:00"/>
    <s v="Dress"/>
    <s v="Clothing"/>
    <n v="300293"/>
    <n v="136250.19"/>
    <n v="164042.81"/>
    <x v="2"/>
    <n v="98"/>
    <n v="86.99"/>
  </r>
  <r>
    <s v="M1157"/>
    <x v="2"/>
    <s v="South"/>
    <n v="14"/>
    <n v="329466"/>
    <n v="176186"/>
    <n v="53.48"/>
    <d v="2013-09-09T00:00:00"/>
    <n v="2013"/>
    <s v="Sep"/>
    <d v="1900-01-01T00:00:00"/>
    <s v="Oil"/>
    <s v="Grocery"/>
    <n v="176186"/>
    <n v="52343.3"/>
    <n v="123842.7"/>
    <x v="0"/>
    <n v="66"/>
    <n v="81.37"/>
  </r>
  <r>
    <s v="M1158"/>
    <x v="1"/>
    <s v="West"/>
    <n v="6"/>
    <n v="379975"/>
    <n v="315380"/>
    <n v="83"/>
    <d v="2011-12-24T00:00:00"/>
    <n v="2011"/>
    <s v="Dec"/>
    <d v="1900-01-06T00:00:00"/>
    <s v="Cabinet"/>
    <s v="Furniture"/>
    <n v="315380"/>
    <n v="72161.37"/>
    <n v="243218.63"/>
    <x v="1"/>
    <n v="96"/>
    <n v="93.15"/>
  </r>
  <r>
    <s v="M1159"/>
    <x v="1"/>
    <s v="West"/>
    <n v="10"/>
    <n v="247729"/>
    <n v="223969"/>
    <n v="90.41"/>
    <d v="2011-04-16T00:00:00"/>
    <n v="2011"/>
    <s v="Apr"/>
    <d v="1900-01-06T00:00:00"/>
    <s v="Stapler"/>
    <s v="Stationery"/>
    <n v="223969"/>
    <n v="47060.27"/>
    <n v="176908.73"/>
    <x v="0"/>
    <n v="87"/>
    <n v="64.84"/>
  </r>
  <r>
    <s v="M1160"/>
    <x v="3"/>
    <s v="East"/>
    <n v="3"/>
    <n v="436162"/>
    <n v="470048"/>
    <n v="107.77"/>
    <d v="2014-12-25T00:00:00"/>
    <n v="2014"/>
    <s v="Dec"/>
    <d v="1900-01-04T00:00:00"/>
    <s v="Chair"/>
    <s v="Furniture"/>
    <n v="470048"/>
    <n v="134706.22"/>
    <n v="335341.78000000003"/>
    <x v="0"/>
    <n v="25"/>
    <n v="69.98"/>
  </r>
  <r>
    <s v="M1161"/>
    <x v="2"/>
    <s v="South"/>
    <n v="7"/>
    <n v="335572"/>
    <n v="302358"/>
    <n v="90.1"/>
    <d v="2014-12-09T00:00:00"/>
    <n v="2014"/>
    <s v="Dec"/>
    <d v="1900-01-02T00:00:00"/>
    <s v="Dress"/>
    <s v="Clothing"/>
    <n v="302358"/>
    <n v="142859.9"/>
    <n v="159498.1"/>
    <x v="1"/>
    <n v="67"/>
    <n v="90.96"/>
  </r>
  <r>
    <s v="M1162"/>
    <x v="0"/>
    <s v="North"/>
    <n v="9"/>
    <n v="127921"/>
    <n v="115924"/>
    <n v="90.62"/>
    <d v="2014-12-09T00:00:00"/>
    <n v="2014"/>
    <s v="Dec"/>
    <d v="1900-01-02T00:00:00"/>
    <s v="Marker"/>
    <s v="Stationery"/>
    <n v="115924"/>
    <n v="49762.3"/>
    <n v="66161.7"/>
    <x v="0"/>
    <n v="57"/>
    <n v="67.86"/>
  </r>
  <r>
    <s v="M1163"/>
    <x v="3"/>
    <s v="East"/>
    <n v="4"/>
    <n v="474710"/>
    <n v="413143"/>
    <n v="87.03"/>
    <d v="2014-12-09T00:00:00"/>
    <n v="2014"/>
    <s v="Dec"/>
    <d v="1900-01-02T00:00:00"/>
    <s v="Trousers"/>
    <s v="Clothing"/>
    <n v="413143"/>
    <n v="201824.09"/>
    <n v="211318.91"/>
    <x v="0"/>
    <n v="70"/>
    <n v="84.36"/>
  </r>
  <r>
    <s v="M1164"/>
    <x v="2"/>
    <s v="South"/>
    <n v="15"/>
    <n v="469904"/>
    <n v="480900"/>
    <n v="102.34"/>
    <d v="2014-12-09T00:00:00"/>
    <n v="2014"/>
    <s v="Dec"/>
    <d v="1900-01-02T00:00:00"/>
    <s v="Rice"/>
    <s v="Grocery"/>
    <n v="480900"/>
    <n v="109761.94"/>
    <n v="371138.06"/>
    <x v="2"/>
    <n v="37"/>
    <n v="89.22"/>
  </r>
  <r>
    <s v="M1165"/>
    <x v="1"/>
    <s v="West"/>
    <n v="4"/>
    <n v="251048"/>
    <n v="187819"/>
    <n v="74.81"/>
    <d v="2014-12-09T00:00:00"/>
    <n v="2014"/>
    <s v="Dec"/>
    <d v="1900-01-02T00:00:00"/>
    <s v="Chair"/>
    <s v="Furniture"/>
    <n v="187819"/>
    <n v="91219.02"/>
    <n v="96599.98"/>
    <x v="0"/>
    <n v="89"/>
    <n v="76"/>
  </r>
  <r>
    <s v="M1166"/>
    <x v="0"/>
    <s v="North"/>
    <n v="10"/>
    <n v="412863"/>
    <n v="487477"/>
    <n v="118.07"/>
    <d v="2014-12-09T00:00:00"/>
    <n v="2014"/>
    <s v="Dec"/>
    <d v="1900-01-02T00:00:00"/>
    <s v="Mobile"/>
    <s v="Electronics"/>
    <n v="487477"/>
    <n v="138656.35"/>
    <n v="348820.65"/>
    <x v="2"/>
    <n v="10"/>
    <n v="81.52"/>
  </r>
  <r>
    <s v="M1167"/>
    <x v="2"/>
    <s v="South"/>
    <n v="12"/>
    <n v="318401"/>
    <n v="208303"/>
    <n v="65.42"/>
    <d v="2014-12-09T00:00:00"/>
    <n v="2014"/>
    <s v="Dec"/>
    <d v="1900-01-02T00:00:00"/>
    <s v="Tablet"/>
    <s v="Electronics"/>
    <n v="208303"/>
    <n v="99922.16"/>
    <n v="108380.84"/>
    <x v="1"/>
    <n v="74"/>
    <n v="87.52"/>
  </r>
  <r>
    <s v="M1168"/>
    <x v="0"/>
    <s v="North"/>
    <n v="9"/>
    <n v="346486"/>
    <n v="184655"/>
    <n v="53.29"/>
    <d v="2014-12-09T00:00:00"/>
    <n v="2014"/>
    <s v="Dec"/>
    <d v="1900-01-02T00:00:00"/>
    <s v="Oil"/>
    <s v="Grocery"/>
    <n v="184655"/>
    <n v="78276.160000000003"/>
    <n v="106378.84"/>
    <x v="2"/>
    <n v="18"/>
    <n v="72.069999999999993"/>
  </r>
  <r>
    <s v="M1169"/>
    <x v="0"/>
    <s v="North"/>
    <n v="15"/>
    <n v="405084"/>
    <n v="376877"/>
    <n v="93.04"/>
    <d v="2014-12-09T00:00:00"/>
    <n v="2014"/>
    <s v="Dec"/>
    <d v="1900-01-02T00:00:00"/>
    <s v="Shirt"/>
    <s v="Clothing"/>
    <n v="376877"/>
    <n v="148606.48000000001"/>
    <n v="228270.52"/>
    <x v="2"/>
    <n v="92"/>
    <n v="66.13"/>
  </r>
  <r>
    <s v="M1170"/>
    <x v="1"/>
    <s v="West"/>
    <n v="14"/>
    <n v="350888"/>
    <n v="341049"/>
    <n v="97.2"/>
    <d v="2014-11-04T00:00:00"/>
    <n v="2014"/>
    <s v="Nov"/>
    <d v="1900-01-02T00:00:00"/>
    <s v="Trousers"/>
    <s v="Clothing"/>
    <n v="341049"/>
    <n v="164068.39000000001"/>
    <n v="176980.61"/>
    <x v="1"/>
    <n v="68"/>
    <n v="61.29"/>
  </r>
  <r>
    <s v="M1171"/>
    <x v="2"/>
    <s v="South"/>
    <n v="3"/>
    <n v="204579"/>
    <n v="113274"/>
    <n v="55.37"/>
    <d v="2014-11-04T00:00:00"/>
    <n v="2014"/>
    <s v="Nov"/>
    <d v="1900-01-02T00:00:00"/>
    <s v="Sofa"/>
    <s v="Furniture"/>
    <n v="113274"/>
    <n v="39123.129999999997"/>
    <n v="74150.87"/>
    <x v="2"/>
    <n v="79"/>
    <n v="76.569999999999993"/>
  </r>
  <r>
    <s v="M1172"/>
    <x v="0"/>
    <s v="North"/>
    <n v="15"/>
    <n v="439162"/>
    <n v="319774"/>
    <n v="72.81"/>
    <d v="2014-06-25T00:00:00"/>
    <n v="2014"/>
    <s v="Jun"/>
    <d v="1900-01-03T00:00:00"/>
    <s v="Sofa"/>
    <s v="Furniture"/>
    <n v="319774"/>
    <n v="77180.149999999994"/>
    <n v="242593.85"/>
    <x v="1"/>
    <n v="93"/>
    <n v="71.62"/>
  </r>
  <r>
    <s v="M1173"/>
    <x v="0"/>
    <s v="North"/>
    <n v="15"/>
    <n v="292948"/>
    <n v="261018"/>
    <n v="89.1"/>
    <d v="2013-04-15T00:00:00"/>
    <n v="2013"/>
    <s v="Apr"/>
    <d v="1900-01-01T00:00:00"/>
    <s v="Sugar"/>
    <s v="Grocery"/>
    <n v="261018"/>
    <n v="60454.05"/>
    <n v="200563.95"/>
    <x v="0"/>
    <n v="33"/>
    <n v="77.37"/>
  </r>
  <r>
    <s v="M1174"/>
    <x v="1"/>
    <s v="West"/>
    <n v="8"/>
    <n v="372250"/>
    <n v="256044"/>
    <n v="68.78"/>
    <d v="2014-11-07T00:00:00"/>
    <n v="2014"/>
    <s v="Nov"/>
    <d v="1900-01-05T00:00:00"/>
    <s v="Headphones"/>
    <s v="Electronics"/>
    <n v="256044"/>
    <n v="121959.36"/>
    <n v="134084.64000000001"/>
    <x v="0"/>
    <n v="33"/>
    <n v="79.09"/>
  </r>
  <r>
    <s v="M1175"/>
    <x v="3"/>
    <s v="East"/>
    <n v="4"/>
    <n v="141979"/>
    <n v="113970"/>
    <n v="80.27"/>
    <d v="2014-03-05T00:00:00"/>
    <n v="2014"/>
    <s v="Mar"/>
    <d v="1900-01-03T00:00:00"/>
    <s v="Sofa"/>
    <s v="Furniture"/>
    <n v="113970"/>
    <n v="41738.69"/>
    <n v="72231.31"/>
    <x v="2"/>
    <n v="31"/>
    <n v="84.14"/>
  </r>
  <r>
    <s v="M1176"/>
    <x v="3"/>
    <s v="East"/>
    <n v="10"/>
    <n v="122206"/>
    <n v="107313"/>
    <n v="87.81"/>
    <d v="2014-03-05T00:00:00"/>
    <n v="2014"/>
    <s v="Mar"/>
    <d v="1900-01-03T00:00:00"/>
    <s v="Stapler"/>
    <s v="Stationery"/>
    <n v="107313"/>
    <n v="44817.49"/>
    <n v="62495.51"/>
    <x v="0"/>
    <n v="17"/>
    <n v="62.63"/>
  </r>
  <r>
    <s v="M1177"/>
    <x v="1"/>
    <s v="West"/>
    <n v="8"/>
    <n v="369004"/>
    <n v="394504"/>
    <n v="106.91"/>
    <d v="2011-06-22T00:00:00"/>
    <n v="2011"/>
    <s v="Jun"/>
    <d v="1900-01-03T00:00:00"/>
    <s v="Shirt"/>
    <s v="Clothing"/>
    <n v="394504"/>
    <n v="180353.88"/>
    <n v="214150.12"/>
    <x v="1"/>
    <n v="66"/>
    <n v="61.22"/>
  </r>
  <r>
    <s v="M1178"/>
    <x v="0"/>
    <s v="North"/>
    <n v="6"/>
    <n v="438251"/>
    <n v="411186"/>
    <n v="93.82"/>
    <d v="2014-10-20T00:00:00"/>
    <n v="2014"/>
    <s v="Oct"/>
    <d v="1900-01-01T00:00:00"/>
    <s v="Cabinet"/>
    <s v="Furniture"/>
    <n v="411186"/>
    <n v="88470.720000000001"/>
    <n v="322715.28000000003"/>
    <x v="0"/>
    <n v="29"/>
    <n v="83.77"/>
  </r>
  <r>
    <s v="M1179"/>
    <x v="3"/>
    <s v="East"/>
    <n v="8"/>
    <n v="332752"/>
    <n v="366414"/>
    <n v="110.12"/>
    <d v="2014-10-20T00:00:00"/>
    <n v="2014"/>
    <s v="Oct"/>
    <d v="1900-01-01T00:00:00"/>
    <s v="Mobile"/>
    <s v="Electronics"/>
    <n v="366414"/>
    <n v="125006.55"/>
    <n v="241407.45"/>
    <x v="1"/>
    <n v="93"/>
    <n v="69.75"/>
  </r>
  <r>
    <s v="M1180"/>
    <x v="0"/>
    <s v="North"/>
    <n v="3"/>
    <n v="485705"/>
    <n v="340394"/>
    <n v="70.08"/>
    <d v="2014-08-22T00:00:00"/>
    <n v="2014"/>
    <s v="Aug"/>
    <d v="1900-01-05T00:00:00"/>
    <s v="Sugar"/>
    <s v="Grocery"/>
    <n v="340394"/>
    <n v="76907.679999999993"/>
    <n v="263486.32"/>
    <x v="0"/>
    <n v="43"/>
    <n v="84.64"/>
  </r>
  <r>
    <s v="M1181"/>
    <x v="2"/>
    <s v="South"/>
    <n v="12"/>
    <n v="249724"/>
    <n v="253627"/>
    <n v="101.56"/>
    <d v="2014-11-24T00:00:00"/>
    <n v="2014"/>
    <s v="Nov"/>
    <d v="1900-01-01T00:00:00"/>
    <s v="Shirt"/>
    <s v="Clothing"/>
    <n v="253627"/>
    <n v="116486.18"/>
    <n v="137140.82"/>
    <x v="2"/>
    <n v="32"/>
    <n v="91.45"/>
  </r>
  <r>
    <s v="M1182"/>
    <x v="1"/>
    <s v="West"/>
    <n v="4"/>
    <n v="457527"/>
    <n v="396319"/>
    <n v="86.62"/>
    <d v="2014-11-24T00:00:00"/>
    <n v="2014"/>
    <s v="Nov"/>
    <d v="1900-01-01T00:00:00"/>
    <s v="Chair"/>
    <s v="Furniture"/>
    <n v="396319"/>
    <n v="132767.20000000001"/>
    <n v="263551.8"/>
    <x v="0"/>
    <n v="48"/>
    <n v="89.8"/>
  </r>
  <r>
    <s v="M1183"/>
    <x v="2"/>
    <s v="South"/>
    <n v="15"/>
    <n v="289526"/>
    <n v="278130"/>
    <n v="96.06"/>
    <d v="2011-09-12T00:00:00"/>
    <n v="2011"/>
    <s v="Sep"/>
    <d v="1900-01-01T00:00:00"/>
    <s v="Shirt"/>
    <s v="Clothing"/>
    <n v="278130"/>
    <n v="56866.53"/>
    <n v="221263.47"/>
    <x v="0"/>
    <n v="40"/>
    <n v="87.66"/>
  </r>
  <r>
    <s v="M1184"/>
    <x v="0"/>
    <s v="North"/>
    <n v="8"/>
    <n v="390466"/>
    <n v="388648"/>
    <n v="99.53"/>
    <d v="2014-10-02T00:00:00"/>
    <n v="2014"/>
    <s v="Oct"/>
    <d v="1900-01-04T00:00:00"/>
    <s v="Wheat"/>
    <s v="Grocery"/>
    <n v="388648"/>
    <n v="122974.25"/>
    <n v="265673.75"/>
    <x v="0"/>
    <n v="49"/>
    <n v="73.94"/>
  </r>
  <r>
    <s v="M1185"/>
    <x v="1"/>
    <s v="West"/>
    <n v="11"/>
    <n v="315374"/>
    <n v="359318"/>
    <n v="113.93"/>
    <d v="2013-04-16T00:00:00"/>
    <n v="2013"/>
    <s v="Apr"/>
    <d v="1900-01-02T00:00:00"/>
    <s v="Rice"/>
    <s v="Grocery"/>
    <n v="359318"/>
    <n v="166149.35"/>
    <n v="193168.65"/>
    <x v="1"/>
    <n v="19"/>
    <n v="75.75"/>
  </r>
  <r>
    <s v="M1186"/>
    <x v="3"/>
    <s v="East"/>
    <n v="5"/>
    <n v="389041"/>
    <n v="289921"/>
    <n v="74.52"/>
    <d v="2013-04-16T00:00:00"/>
    <n v="2013"/>
    <s v="Apr"/>
    <d v="1900-01-02T00:00:00"/>
    <s v="Dress"/>
    <s v="Clothing"/>
    <n v="289921"/>
    <n v="101223.27"/>
    <n v="188697.73"/>
    <x v="1"/>
    <n v="25"/>
    <n v="78.13"/>
  </r>
  <r>
    <s v="M1187"/>
    <x v="3"/>
    <s v="East"/>
    <n v="5"/>
    <n v="184917"/>
    <n v="134749"/>
    <n v="72.87"/>
    <d v="2013-04-16T00:00:00"/>
    <n v="2013"/>
    <s v="Apr"/>
    <d v="1900-01-02T00:00:00"/>
    <s v="Jacket"/>
    <s v="Clothing"/>
    <n v="134749"/>
    <n v="29072.78"/>
    <n v="105676.22"/>
    <x v="2"/>
    <n v="46"/>
    <n v="89.61"/>
  </r>
  <r>
    <s v="M1188"/>
    <x v="3"/>
    <s v="East"/>
    <n v="6"/>
    <n v="432952"/>
    <n v="505275"/>
    <n v="116.7"/>
    <d v="2013-04-16T00:00:00"/>
    <n v="2013"/>
    <s v="Apr"/>
    <d v="1900-01-02T00:00:00"/>
    <s v="Table"/>
    <s v="Furniture"/>
    <n v="505275"/>
    <n v="157895.04999999999"/>
    <n v="347379.95"/>
    <x v="1"/>
    <n v="21"/>
    <n v="77.59"/>
  </r>
  <r>
    <s v="M1189"/>
    <x v="2"/>
    <s v="South"/>
    <n v="12"/>
    <n v="404425"/>
    <n v="283054"/>
    <n v="69.989999999999995"/>
    <d v="2013-06-07T00:00:00"/>
    <n v="2013"/>
    <s v="Jun"/>
    <d v="1900-01-05T00:00:00"/>
    <s v="Jacket"/>
    <s v="Clothing"/>
    <n v="283054"/>
    <n v="69982.55"/>
    <n v="213071.45"/>
    <x v="0"/>
    <n v="13"/>
    <n v="62.84"/>
  </r>
  <r>
    <s v="M1190"/>
    <x v="3"/>
    <s v="East"/>
    <n v="13"/>
    <n v="210524"/>
    <n v="214467"/>
    <n v="101.87"/>
    <d v="2011-12-19T00:00:00"/>
    <n v="2011"/>
    <s v="Dec"/>
    <d v="1900-01-01T00:00:00"/>
    <s v="Pen"/>
    <s v="Stationery"/>
    <n v="214467"/>
    <n v="75189.679999999993"/>
    <n v="139277.32"/>
    <x v="0"/>
    <n v="47"/>
    <n v="82.47"/>
  </r>
  <r>
    <s v="M1191"/>
    <x v="3"/>
    <s v="East"/>
    <n v="10"/>
    <n v="228386"/>
    <n v="220647"/>
    <n v="96.61"/>
    <d v="2011-12-19T00:00:00"/>
    <n v="2011"/>
    <s v="Dec"/>
    <d v="1900-01-01T00:00:00"/>
    <s v="Cabinet"/>
    <s v="Furniture"/>
    <n v="220647"/>
    <n v="105493.12"/>
    <n v="115153.88"/>
    <x v="1"/>
    <n v="66"/>
    <n v="74.55"/>
  </r>
  <r>
    <s v="M1192"/>
    <x v="1"/>
    <s v="West"/>
    <n v="6"/>
    <n v="278358"/>
    <n v="298211"/>
    <n v="107.13"/>
    <d v="2013-06-13T00:00:00"/>
    <n v="2013"/>
    <s v="Jun"/>
    <d v="1900-01-04T00:00:00"/>
    <s v="Jacket"/>
    <s v="Clothing"/>
    <n v="298211"/>
    <n v="72034.2"/>
    <n v="226176.8"/>
    <x v="0"/>
    <n v="54"/>
    <n v="94.14"/>
  </r>
  <r>
    <s v="M1193"/>
    <x v="2"/>
    <s v="South"/>
    <n v="15"/>
    <n v="294269"/>
    <n v="282132"/>
    <n v="95.88"/>
    <d v="2013-06-13T00:00:00"/>
    <n v="2013"/>
    <s v="Jun"/>
    <d v="1900-01-04T00:00:00"/>
    <s v="Pen"/>
    <s v="Stationery"/>
    <n v="282132"/>
    <n v="114056.16"/>
    <n v="168075.84"/>
    <x v="2"/>
    <n v="44"/>
    <n v="75.739999999999995"/>
  </r>
  <r>
    <s v="M1194"/>
    <x v="2"/>
    <s v="South"/>
    <n v="4"/>
    <n v="126531"/>
    <n v="101303"/>
    <n v="80.06"/>
    <d v="2014-09-16T00:00:00"/>
    <n v="2014"/>
    <s v="Sep"/>
    <d v="1900-01-02T00:00:00"/>
    <s v="Sugar"/>
    <s v="Grocery"/>
    <n v="101303"/>
    <n v="43106.34"/>
    <n v="58196.66"/>
    <x v="2"/>
    <n v="30"/>
    <n v="88.47"/>
  </r>
  <r>
    <s v="M1195"/>
    <x v="3"/>
    <s v="East"/>
    <n v="6"/>
    <n v="183541"/>
    <n v="157078"/>
    <n v="85.58"/>
    <d v="2014-01-21T00:00:00"/>
    <n v="2014"/>
    <s v="Jan"/>
    <d v="1900-01-02T00:00:00"/>
    <s v="Stapler"/>
    <s v="Stationery"/>
    <n v="157078"/>
    <n v="55035.75"/>
    <n v="102042.25"/>
    <x v="1"/>
    <n v="12"/>
    <n v="63.15"/>
  </r>
  <r>
    <s v="M1196"/>
    <x v="1"/>
    <s v="West"/>
    <n v="11"/>
    <n v="339720"/>
    <n v="232965"/>
    <n v="68.58"/>
    <d v="2013-09-06T00:00:00"/>
    <n v="2013"/>
    <s v="Sep"/>
    <d v="1900-01-05T00:00:00"/>
    <s v="Jacket"/>
    <s v="Clothing"/>
    <n v="232965"/>
    <n v="113081.81"/>
    <n v="119883.19"/>
    <x v="1"/>
    <n v="86"/>
    <n v="90.88"/>
  </r>
  <r>
    <s v="M1197"/>
    <x v="1"/>
    <s v="West"/>
    <n v="7"/>
    <n v="381380"/>
    <n v="194977"/>
    <n v="51.12"/>
    <d v="2013-09-06T00:00:00"/>
    <n v="2013"/>
    <s v="Sep"/>
    <d v="1900-01-05T00:00:00"/>
    <s v="Headphones"/>
    <s v="Electronics"/>
    <n v="194977"/>
    <n v="89654.23"/>
    <n v="105322.77"/>
    <x v="2"/>
    <n v="56"/>
    <n v="86.73"/>
  </r>
  <r>
    <s v="M1198"/>
    <x v="3"/>
    <s v="East"/>
    <n v="3"/>
    <n v="310020"/>
    <n v="168420"/>
    <n v="54.33"/>
    <d v="2013-09-06T00:00:00"/>
    <n v="2013"/>
    <s v="Sep"/>
    <d v="1900-01-05T00:00:00"/>
    <s v="Notebook"/>
    <s v="Stationery"/>
    <n v="168420"/>
    <n v="65893.119999999995"/>
    <n v="102526.88"/>
    <x v="2"/>
    <n v="59"/>
    <n v="77.650000000000006"/>
  </r>
  <r>
    <s v="M1199"/>
    <x v="3"/>
    <s v="East"/>
    <n v="12"/>
    <n v="456724"/>
    <n v="290653"/>
    <n v="63.64"/>
    <d v="2013-09-06T00:00:00"/>
    <n v="2013"/>
    <s v="Sep"/>
    <d v="1900-01-05T00:00:00"/>
    <s v="Shirt"/>
    <s v="Clothing"/>
    <n v="290653"/>
    <n v="110979.71"/>
    <n v="179673.29"/>
    <x v="1"/>
    <n v="53"/>
    <n v="79.52"/>
  </r>
  <r>
    <s v="M1000"/>
    <x v="3"/>
    <s v="East"/>
    <n v="15"/>
    <n v="175637"/>
    <n v="113908"/>
    <n v="64.849999999999994"/>
    <d v="2013-09-06T00:00:00"/>
    <n v="2013"/>
    <s v="Sep"/>
    <d v="1900-01-05T00:00:00"/>
    <s v="Stapler"/>
    <s v="Stationery"/>
    <n v="113908"/>
    <n v="39865.14"/>
    <n v="74042.86"/>
    <x v="1"/>
    <n v="27"/>
    <n v="84.98"/>
  </r>
  <r>
    <s v="M1001"/>
    <x v="1"/>
    <s v="West"/>
    <n v="11"/>
    <n v="339593"/>
    <n v="208839"/>
    <n v="61.5"/>
    <d v="2013-09-06T00:00:00"/>
    <n v="2013"/>
    <s v="Sep"/>
    <d v="1900-01-05T00:00:00"/>
    <s v="Notebook"/>
    <s v="Stationery"/>
    <n v="208839"/>
    <n v="83871.88"/>
    <n v="124967.12"/>
    <x v="1"/>
    <n v="30"/>
    <n v="73.75"/>
  </r>
  <r>
    <s v="M1002"/>
    <x v="3"/>
    <s v="East"/>
    <n v="12"/>
    <n v="276356"/>
    <n v="271167"/>
    <n v="98.12"/>
    <d v="2014-03-21T00:00:00"/>
    <n v="2014"/>
    <s v="Mar"/>
    <d v="1900-01-05T00:00:00"/>
    <s v="Stapler"/>
    <s v="Stationery"/>
    <n v="271167"/>
    <n v="77927.45"/>
    <n v="193239.55"/>
    <x v="0"/>
    <n v="12"/>
    <n v="72.89"/>
  </r>
  <r>
    <s v="M1003"/>
    <x v="0"/>
    <s v="North"/>
    <n v="9"/>
    <n v="406028"/>
    <n v="364325"/>
    <n v="89.73"/>
    <d v="2013-04-02T00:00:00"/>
    <n v="2013"/>
    <s v="Apr"/>
    <d v="1900-01-02T00:00:00"/>
    <s v="Headphones"/>
    <s v="Electronics"/>
    <n v="364325"/>
    <n v="153140.69"/>
    <n v="211184.31"/>
    <x v="1"/>
    <n v="84"/>
    <n v="80.22"/>
  </r>
  <r>
    <s v="M1004"/>
    <x v="0"/>
    <s v="North"/>
    <n v="12"/>
    <n v="351893"/>
    <n v="220644"/>
    <n v="62.7"/>
    <d v="2013-04-02T00:00:00"/>
    <n v="2013"/>
    <s v="Apr"/>
    <d v="1900-01-02T00:00:00"/>
    <s v="Stapler"/>
    <s v="Stationery"/>
    <n v="220644"/>
    <n v="100540.25"/>
    <n v="120103.75"/>
    <x v="1"/>
    <n v="14"/>
    <n v="80.040000000000006"/>
  </r>
  <r>
    <s v="M1005"/>
    <x v="0"/>
    <s v="North"/>
    <n v="6"/>
    <n v="109928"/>
    <n v="112771"/>
    <n v="102.59"/>
    <d v="2013-04-02T00:00:00"/>
    <n v="2013"/>
    <s v="Apr"/>
    <d v="1900-01-02T00:00:00"/>
    <s v="Cabinet"/>
    <s v="Furniture"/>
    <n v="112771"/>
    <n v="51262.38"/>
    <n v="61508.62"/>
    <x v="0"/>
    <n v="62"/>
    <n v="77.56"/>
  </r>
  <r>
    <s v="M1006"/>
    <x v="1"/>
    <s v="West"/>
    <n v="14"/>
    <n v="481368"/>
    <n v="273337"/>
    <n v="56.78"/>
    <d v="2013-04-02T00:00:00"/>
    <n v="2013"/>
    <s v="Apr"/>
    <d v="1900-01-02T00:00:00"/>
    <s v="Trousers"/>
    <s v="Clothing"/>
    <n v="273337"/>
    <n v="90675.17"/>
    <n v="182661.83"/>
    <x v="2"/>
    <n v="71"/>
    <n v="78.39"/>
  </r>
  <r>
    <s v="M1007"/>
    <x v="3"/>
    <s v="East"/>
    <n v="5"/>
    <n v="340996"/>
    <n v="310254"/>
    <n v="90.98"/>
    <d v="2013-04-02T00:00:00"/>
    <n v="2013"/>
    <s v="Apr"/>
    <d v="1900-01-02T00:00:00"/>
    <s v="Sofa"/>
    <s v="Furniture"/>
    <n v="310254"/>
    <n v="92219.72"/>
    <n v="218034.28"/>
    <x v="1"/>
    <n v="97"/>
    <n v="82.52"/>
  </r>
  <r>
    <s v="M1008"/>
    <x v="3"/>
    <s v="East"/>
    <n v="12"/>
    <n v="353849"/>
    <n v="227324"/>
    <n v="64.239999999999995"/>
    <d v="2013-04-02T00:00:00"/>
    <n v="2013"/>
    <s v="Apr"/>
    <d v="1900-01-02T00:00:00"/>
    <s v="Jacket"/>
    <s v="Clothing"/>
    <n v="227324"/>
    <n v="75602.05"/>
    <n v="151721.95000000001"/>
    <x v="0"/>
    <n v="48"/>
    <n v="86.99"/>
  </r>
  <r>
    <s v="M1009"/>
    <x v="2"/>
    <s v="South"/>
    <n v="14"/>
    <n v="469616"/>
    <n v="491186"/>
    <n v="104.59"/>
    <d v="2014-10-21T00:00:00"/>
    <n v="2014"/>
    <s v="Oct"/>
    <d v="1900-01-02T00:00:00"/>
    <s v="Cabinet"/>
    <s v="Furniture"/>
    <n v="491186"/>
    <n v="194194.83"/>
    <n v="296991.17"/>
    <x v="1"/>
    <n v="45"/>
    <n v="70.069999999999993"/>
  </r>
  <r>
    <s v="M1010"/>
    <x v="1"/>
    <s v="West"/>
    <n v="9"/>
    <n v="280949"/>
    <n v="178871"/>
    <n v="63.67"/>
    <d v="2014-10-21T00:00:00"/>
    <n v="2014"/>
    <s v="Oct"/>
    <d v="1900-01-02T00:00:00"/>
    <s v="Chair"/>
    <s v="Furniture"/>
    <n v="178871"/>
    <n v="74000.88"/>
    <n v="104870.12"/>
    <x v="1"/>
    <n v="54"/>
    <n v="92.34"/>
  </r>
  <r>
    <s v="M1011"/>
    <x v="3"/>
    <s v="East"/>
    <n v="14"/>
    <n v="351175"/>
    <n v="231682"/>
    <n v="65.97"/>
    <d v="2013-12-14T00:00:00"/>
    <n v="2013"/>
    <s v="Dec"/>
    <d v="1900-01-06T00:00:00"/>
    <s v="Jacket"/>
    <s v="Clothing"/>
    <n v="231682"/>
    <n v="50991.54"/>
    <n v="180690.46"/>
    <x v="0"/>
    <n v="27"/>
    <n v="63.82"/>
  </r>
  <r>
    <s v="M1012"/>
    <x v="2"/>
    <s v="South"/>
    <n v="6"/>
    <n v="126615"/>
    <n v="151103"/>
    <n v="119.34"/>
    <d v="2011-02-13T00:00:00"/>
    <n v="2011"/>
    <s v="Feb"/>
    <d v="1899-12-31T00:00:00"/>
    <s v="Notebook"/>
    <s v="Stationery"/>
    <n v="151103"/>
    <n v="46632.9"/>
    <n v="104470.1"/>
    <x v="2"/>
    <n v="62"/>
    <n v="71.56"/>
  </r>
  <r>
    <s v="M1013"/>
    <x v="1"/>
    <s v="West"/>
    <n v="4"/>
    <n v="457140"/>
    <n v="300642"/>
    <n v="65.77"/>
    <d v="2013-09-27T00:00:00"/>
    <n v="2013"/>
    <s v="Sep"/>
    <d v="1900-01-05T00:00:00"/>
    <s v="Mobile"/>
    <s v="Electronics"/>
    <n v="300642"/>
    <n v="113620.96"/>
    <n v="187021.04"/>
    <x v="0"/>
    <n v="70"/>
    <n v="76.709999999999994"/>
  </r>
  <r>
    <s v="M1014"/>
    <x v="2"/>
    <s v="South"/>
    <n v="15"/>
    <n v="250599"/>
    <n v="209491"/>
    <n v="83.6"/>
    <d v="2013-09-27T00:00:00"/>
    <n v="2013"/>
    <s v="Sep"/>
    <d v="1900-01-05T00:00:00"/>
    <s v="Chair"/>
    <s v="Furniture"/>
    <n v="209491"/>
    <n v="47684.11"/>
    <n v="161806.89000000001"/>
    <x v="1"/>
    <n v="83"/>
    <n v="68.13"/>
  </r>
  <r>
    <s v="M1015"/>
    <x v="0"/>
    <s v="North"/>
    <n v="5"/>
    <n v="319092"/>
    <n v="379119"/>
    <n v="118.81"/>
    <d v="2012-12-15T00:00:00"/>
    <n v="2012"/>
    <s v="Dec"/>
    <d v="1900-01-06T00:00:00"/>
    <s v="Shirt"/>
    <s v="Clothing"/>
    <n v="379119"/>
    <n v="76145.47"/>
    <n v="302973.53000000003"/>
    <x v="2"/>
    <n v="73"/>
    <n v="66.52"/>
  </r>
  <r>
    <s v="M1016"/>
    <x v="3"/>
    <s v="East"/>
    <n v="3"/>
    <n v="104858"/>
    <n v="91539"/>
    <n v="87.3"/>
    <d v="2012-12-15T00:00:00"/>
    <n v="2012"/>
    <s v="Dec"/>
    <d v="1900-01-06T00:00:00"/>
    <s v="Pen"/>
    <s v="Stationery"/>
    <n v="91539"/>
    <n v="20272.55"/>
    <n v="71266.45"/>
    <x v="0"/>
    <n v="68"/>
    <n v="94.62"/>
  </r>
  <r>
    <s v="M1017"/>
    <x v="1"/>
    <s v="West"/>
    <n v="5"/>
    <n v="364352"/>
    <n v="304864"/>
    <n v="83.67"/>
    <d v="2012-12-15T00:00:00"/>
    <n v="2012"/>
    <s v="Dec"/>
    <d v="1900-01-06T00:00:00"/>
    <s v="Table"/>
    <s v="Furniture"/>
    <n v="304864"/>
    <n v="78458.53"/>
    <n v="226405.47"/>
    <x v="0"/>
    <n v="68"/>
    <n v="82.69"/>
  </r>
  <r>
    <s v="M1018"/>
    <x v="2"/>
    <s v="South"/>
    <n v="3"/>
    <n v="486199"/>
    <n v="419842"/>
    <n v="86.35"/>
    <d v="2013-04-23T00:00:00"/>
    <n v="2013"/>
    <s v="Apr"/>
    <d v="1900-01-02T00:00:00"/>
    <s v="Table"/>
    <s v="Furniture"/>
    <n v="419842"/>
    <n v="187816.95999999999"/>
    <n v="232025.04"/>
    <x v="2"/>
    <n v="61"/>
    <n v="88.94"/>
  </r>
  <r>
    <s v="M1019"/>
    <x v="3"/>
    <s v="East"/>
    <n v="4"/>
    <n v="310152"/>
    <n v="330517"/>
    <n v="106.57"/>
    <d v="2013-04-23T00:00:00"/>
    <n v="2013"/>
    <s v="Apr"/>
    <d v="1900-01-02T00:00:00"/>
    <s v="Mobile"/>
    <s v="Electronics"/>
    <n v="330517"/>
    <n v="67919.41"/>
    <n v="262597.59000000003"/>
    <x v="1"/>
    <n v="41"/>
    <n v="60.24"/>
  </r>
  <r>
    <s v="M1020"/>
    <x v="1"/>
    <s v="West"/>
    <n v="6"/>
    <n v="334218"/>
    <n v="364701"/>
    <n v="109.12"/>
    <d v="2013-04-23T00:00:00"/>
    <n v="2013"/>
    <s v="Apr"/>
    <d v="1900-01-02T00:00:00"/>
    <s v="Sofa"/>
    <s v="Furniture"/>
    <n v="364701"/>
    <n v="149314.51999999999"/>
    <n v="215386.48"/>
    <x v="0"/>
    <n v="11"/>
    <n v="69.150000000000006"/>
  </r>
  <r>
    <s v="M1021"/>
    <x v="3"/>
    <s v="East"/>
    <n v="14"/>
    <n v="223890"/>
    <n v="128230"/>
    <n v="57.27"/>
    <d v="2013-04-23T00:00:00"/>
    <n v="2013"/>
    <s v="Apr"/>
    <d v="1900-01-02T00:00:00"/>
    <s v="Headphones"/>
    <s v="Electronics"/>
    <n v="128230"/>
    <n v="52312.47"/>
    <n v="75917.53"/>
    <x v="0"/>
    <n v="74"/>
    <n v="92.31"/>
  </r>
  <r>
    <s v="M1022"/>
    <x v="3"/>
    <s v="East"/>
    <n v="14"/>
    <n v="161559"/>
    <n v="164496"/>
    <n v="101.82"/>
    <d v="2013-04-23T00:00:00"/>
    <n v="2013"/>
    <s v="Apr"/>
    <d v="1900-01-02T00:00:00"/>
    <s v="Sofa"/>
    <s v="Furniture"/>
    <n v="164496"/>
    <n v="51916.97"/>
    <n v="112579.03"/>
    <x v="0"/>
    <n v="27"/>
    <n v="76.739999999999995"/>
  </r>
  <r>
    <s v="M1023"/>
    <x v="1"/>
    <s v="West"/>
    <n v="14"/>
    <n v="417581"/>
    <n v="404677"/>
    <n v="96.91"/>
    <d v="2012-01-17T00:00:00"/>
    <n v="2012"/>
    <s v="Jan"/>
    <d v="1900-01-02T00:00:00"/>
    <s v="Sugar"/>
    <s v="Grocery"/>
    <n v="404677"/>
    <n v="110393.8"/>
    <n v="294283.2"/>
    <x v="1"/>
    <n v="37"/>
    <n v="86.67"/>
  </r>
  <r>
    <s v="M1024"/>
    <x v="0"/>
    <s v="North"/>
    <n v="11"/>
    <n v="334224"/>
    <n v="305569"/>
    <n v="91.43"/>
    <d v="2014-04-01T00:00:00"/>
    <n v="2014"/>
    <s v="Apr"/>
    <d v="1900-01-02T00:00:00"/>
    <s v="Chair"/>
    <s v="Furniture"/>
    <n v="305569"/>
    <n v="68700.039999999994"/>
    <n v="236868.96"/>
    <x v="0"/>
    <n v="80"/>
    <n v="91.6"/>
  </r>
  <r>
    <s v="M1025"/>
    <x v="2"/>
    <s v="South"/>
    <n v="12"/>
    <n v="381364"/>
    <n v="269247"/>
    <n v="70.599999999999994"/>
    <d v="2013-12-17T00:00:00"/>
    <n v="2013"/>
    <s v="Dec"/>
    <d v="1900-01-02T00:00:00"/>
    <s v="Jacket"/>
    <s v="Clothing"/>
    <n v="269247"/>
    <n v="65603.16"/>
    <n v="203643.84"/>
    <x v="2"/>
    <n v="97"/>
    <n v="67.19"/>
  </r>
  <r>
    <s v="M1026"/>
    <x v="1"/>
    <s v="West"/>
    <n v="4"/>
    <n v="367583"/>
    <n v="300571"/>
    <n v="81.77"/>
    <d v="2012-12-20T00:00:00"/>
    <n v="2012"/>
    <s v="Dec"/>
    <d v="1900-01-04T00:00:00"/>
    <s v="Headphones"/>
    <s v="Electronics"/>
    <n v="300571"/>
    <n v="138387.91"/>
    <n v="162183.09"/>
    <x v="2"/>
    <n v="82"/>
    <n v="62.02"/>
  </r>
  <r>
    <s v="M1027"/>
    <x v="1"/>
    <s v="West"/>
    <n v="13"/>
    <n v="261569"/>
    <n v="136490"/>
    <n v="52.18"/>
    <d v="2011-11-09T00:00:00"/>
    <n v="2011"/>
    <s v="Nov"/>
    <d v="1900-01-03T00:00:00"/>
    <s v="Oil"/>
    <s v="Grocery"/>
    <n v="136490"/>
    <n v="34813.69"/>
    <n v="101676.31"/>
    <x v="0"/>
    <n v="84"/>
    <n v="62.56"/>
  </r>
  <r>
    <s v="M1028"/>
    <x v="1"/>
    <s v="West"/>
    <n v="8"/>
    <n v="467203"/>
    <n v="267029"/>
    <n v="57.15"/>
    <d v="2011-11-09T00:00:00"/>
    <n v="2011"/>
    <s v="Nov"/>
    <d v="1900-01-03T00:00:00"/>
    <s v="Pen"/>
    <s v="Stationery"/>
    <n v="267029"/>
    <n v="58646.29"/>
    <n v="208382.71"/>
    <x v="0"/>
    <n v="70"/>
    <n v="61.11"/>
  </r>
  <r>
    <s v="M1029"/>
    <x v="1"/>
    <s v="West"/>
    <n v="5"/>
    <n v="171003"/>
    <n v="185879"/>
    <n v="108.7"/>
    <d v="2011-11-09T00:00:00"/>
    <n v="2011"/>
    <s v="Nov"/>
    <d v="1900-01-03T00:00:00"/>
    <s v="Oil"/>
    <s v="Grocery"/>
    <n v="185879"/>
    <n v="37574.14"/>
    <n v="148304.85999999999"/>
    <x v="2"/>
    <n v="58"/>
    <n v="73.150000000000006"/>
  </r>
  <r>
    <s v="M1030"/>
    <x v="2"/>
    <s v="South"/>
    <n v="13"/>
    <n v="282331"/>
    <n v="172263"/>
    <n v="61.01"/>
    <d v="2011-11-09T00:00:00"/>
    <n v="2011"/>
    <s v="Nov"/>
    <d v="1900-01-03T00:00:00"/>
    <s v="Dress"/>
    <s v="Clothing"/>
    <n v="172263"/>
    <n v="58801.5"/>
    <n v="113461.5"/>
    <x v="2"/>
    <n v="38"/>
    <n v="89.22"/>
  </r>
  <r>
    <s v="M1031"/>
    <x v="0"/>
    <s v="North"/>
    <n v="7"/>
    <n v="342747"/>
    <n v="347926"/>
    <n v="101.51"/>
    <d v="2011-11-09T00:00:00"/>
    <n v="2011"/>
    <s v="Nov"/>
    <d v="1900-01-03T00:00:00"/>
    <s v="Stapler"/>
    <s v="Stationery"/>
    <n v="347926"/>
    <n v="118440.94"/>
    <n v="229485.06"/>
    <x v="0"/>
    <n v="41"/>
    <n v="76.12"/>
  </r>
  <r>
    <s v="M1032"/>
    <x v="2"/>
    <s v="South"/>
    <n v="7"/>
    <n v="198818"/>
    <n v="128990"/>
    <n v="64.88"/>
    <d v="2011-11-09T00:00:00"/>
    <n v="2011"/>
    <s v="Nov"/>
    <d v="1900-01-03T00:00:00"/>
    <s v="Headphones"/>
    <s v="Electronics"/>
    <n v="128990"/>
    <n v="40699.32"/>
    <n v="88290.68"/>
    <x v="2"/>
    <n v="12"/>
    <n v="68.42"/>
  </r>
  <r>
    <s v="M1033"/>
    <x v="0"/>
    <s v="North"/>
    <n v="4"/>
    <n v="411397"/>
    <n v="223301"/>
    <n v="54.28"/>
    <d v="2013-07-13T00:00:00"/>
    <n v="2013"/>
    <s v="Jul"/>
    <d v="1900-01-06T00:00:00"/>
    <s v="Rice"/>
    <s v="Grocery"/>
    <n v="223301"/>
    <n v="95255.69"/>
    <n v="128045.31"/>
    <x v="1"/>
    <n v="66"/>
    <n v="68.2"/>
  </r>
  <r>
    <s v="M1034"/>
    <x v="2"/>
    <s v="South"/>
    <n v="15"/>
    <n v="129592"/>
    <n v="83163"/>
    <n v="64.17"/>
    <d v="2013-10-28T00:00:00"/>
    <n v="2013"/>
    <s v="Oct"/>
    <d v="1900-01-01T00:00:00"/>
    <s v="Marker"/>
    <s v="Stationery"/>
    <n v="83163"/>
    <n v="35739.43"/>
    <n v="47423.57"/>
    <x v="1"/>
    <n v="83"/>
    <n v="71.16"/>
  </r>
  <r>
    <s v="M1035"/>
    <x v="3"/>
    <s v="East"/>
    <n v="6"/>
    <n v="258211"/>
    <n v="166659"/>
    <n v="64.540000000000006"/>
    <d v="2013-06-27T00:00:00"/>
    <n v="2013"/>
    <s v="Jun"/>
    <d v="1900-01-04T00:00:00"/>
    <s v="Notebook"/>
    <s v="Stationery"/>
    <n v="166659"/>
    <n v="62652.44"/>
    <n v="104006.56"/>
    <x v="1"/>
    <n v="81"/>
    <n v="93.2"/>
  </r>
  <r>
    <s v="M1036"/>
    <x v="2"/>
    <s v="South"/>
    <n v="13"/>
    <n v="455860"/>
    <n v="451906"/>
    <n v="99.13"/>
    <d v="2013-06-27T00:00:00"/>
    <n v="2013"/>
    <s v="Jun"/>
    <d v="1900-01-04T00:00:00"/>
    <s v="Stapler"/>
    <s v="Stationery"/>
    <n v="451906"/>
    <n v="219596.84"/>
    <n v="232309.16"/>
    <x v="1"/>
    <n v="92"/>
    <n v="83.5"/>
  </r>
  <r>
    <s v="M1037"/>
    <x v="3"/>
    <s v="East"/>
    <n v="14"/>
    <n v="318274"/>
    <n v="266159"/>
    <n v="83.63"/>
    <d v="2011-10-06T00:00:00"/>
    <n v="2011"/>
    <s v="Oct"/>
    <d v="1900-01-04T00:00:00"/>
    <s v="Jacket"/>
    <s v="Clothing"/>
    <n v="266159"/>
    <n v="103020.02"/>
    <n v="163138.98000000001"/>
    <x v="2"/>
    <n v="70"/>
    <n v="68.430000000000007"/>
  </r>
  <r>
    <s v="M1038"/>
    <x v="2"/>
    <s v="South"/>
    <n v="7"/>
    <n v="470974"/>
    <n v="311168"/>
    <n v="66.069999999999993"/>
    <d v="2011-07-22T00:00:00"/>
    <n v="2011"/>
    <s v="Jul"/>
    <d v="1900-01-05T00:00:00"/>
    <s v="Rice"/>
    <s v="Grocery"/>
    <n v="311168"/>
    <n v="103085.05"/>
    <n v="208082.95"/>
    <x v="1"/>
    <n v="81"/>
    <n v="78.55"/>
  </r>
  <r>
    <s v="M1039"/>
    <x v="1"/>
    <s v="West"/>
    <n v="6"/>
    <n v="233691"/>
    <n v="170148"/>
    <n v="72.81"/>
    <d v="2011-07-22T00:00:00"/>
    <n v="2011"/>
    <s v="Jul"/>
    <d v="1900-01-05T00:00:00"/>
    <s v="Chair"/>
    <s v="Furniture"/>
    <n v="170148"/>
    <n v="37999.519999999997"/>
    <n v="132148.48000000001"/>
    <x v="0"/>
    <n v="21"/>
    <n v="78.75"/>
  </r>
  <r>
    <s v="M1040"/>
    <x v="2"/>
    <s v="South"/>
    <n v="3"/>
    <n v="240751"/>
    <n v="219247"/>
    <n v="91.07"/>
    <d v="2014-06-11T00:00:00"/>
    <n v="2014"/>
    <s v="Jun"/>
    <d v="1900-01-03T00:00:00"/>
    <s v="Pen"/>
    <s v="Stationery"/>
    <n v="219247"/>
    <n v="52161.9"/>
    <n v="167085.1"/>
    <x v="0"/>
    <n v="85"/>
    <n v="85.35"/>
  </r>
  <r>
    <s v="M1041"/>
    <x v="2"/>
    <s v="South"/>
    <n v="10"/>
    <n v="209518"/>
    <n v="192043"/>
    <n v="91.66"/>
    <d v="2014-06-11T00:00:00"/>
    <n v="2014"/>
    <s v="Jun"/>
    <d v="1900-01-03T00:00:00"/>
    <s v="Chair"/>
    <s v="Furniture"/>
    <n v="192043"/>
    <n v="83818.64"/>
    <n v="108224.36"/>
    <x v="1"/>
    <n v="25"/>
    <n v="86.14"/>
  </r>
  <r>
    <s v="M1042"/>
    <x v="1"/>
    <s v="West"/>
    <n v="6"/>
    <n v="464708"/>
    <n v="549234"/>
    <n v="118.19"/>
    <d v="2014-06-11T00:00:00"/>
    <n v="2014"/>
    <s v="Jun"/>
    <d v="1900-01-03T00:00:00"/>
    <s v="Dress"/>
    <s v="Clothing"/>
    <n v="549234"/>
    <n v="123831.43"/>
    <n v="425402.57"/>
    <x v="0"/>
    <n v="46"/>
    <n v="73.319999999999993"/>
  </r>
  <r>
    <s v="M1043"/>
    <x v="3"/>
    <s v="East"/>
    <n v="7"/>
    <n v="237133"/>
    <n v="212844"/>
    <n v="89.76"/>
    <d v="2011-10-29T00:00:00"/>
    <n v="2011"/>
    <s v="Oct"/>
    <d v="1900-01-06T00:00:00"/>
    <s v="Stapler"/>
    <s v="Stationery"/>
    <n v="212844"/>
    <n v="76666.149999999994"/>
    <n v="136177.85"/>
    <x v="1"/>
    <n v="70"/>
    <n v="86.66"/>
  </r>
  <r>
    <s v="M1044"/>
    <x v="3"/>
    <s v="East"/>
    <n v="6"/>
    <n v="294356"/>
    <n v="229208"/>
    <n v="77.87"/>
    <d v="2011-06-09T00:00:00"/>
    <n v="2011"/>
    <s v="Jun"/>
    <d v="1900-01-04T00:00:00"/>
    <s v="Rice"/>
    <s v="Grocery"/>
    <n v="229208"/>
    <n v="75923.45"/>
    <n v="153284.54999999999"/>
    <x v="1"/>
    <n v="28"/>
    <n v="60.57"/>
  </r>
  <r>
    <s v="M1045"/>
    <x v="1"/>
    <s v="West"/>
    <n v="7"/>
    <n v="179907"/>
    <n v="115668"/>
    <n v="64.290000000000006"/>
    <d v="2011-06-09T00:00:00"/>
    <n v="2011"/>
    <s v="Jun"/>
    <d v="1900-01-04T00:00:00"/>
    <s v="Table"/>
    <s v="Furniture"/>
    <n v="115668"/>
    <n v="44653.41"/>
    <n v="71014.59"/>
    <x v="1"/>
    <n v="73"/>
    <n v="79.27"/>
  </r>
  <r>
    <s v="M1046"/>
    <x v="3"/>
    <s v="East"/>
    <n v="7"/>
    <n v="356178"/>
    <n v="367765"/>
    <n v="103.25"/>
    <d v="2011-06-09T00:00:00"/>
    <n v="2011"/>
    <s v="Jun"/>
    <d v="1900-01-04T00:00:00"/>
    <s v="Sugar"/>
    <s v="Grocery"/>
    <n v="367765"/>
    <n v="165321.37"/>
    <n v="202443.63"/>
    <x v="0"/>
    <n v="31"/>
    <n v="64.900000000000006"/>
  </r>
  <r>
    <s v="M1047"/>
    <x v="1"/>
    <s v="West"/>
    <n v="5"/>
    <n v="384235"/>
    <n v="222909"/>
    <n v="58.01"/>
    <d v="2011-09-14T00:00:00"/>
    <n v="2011"/>
    <s v="Sep"/>
    <d v="1900-01-03T00:00:00"/>
    <s v="Pen"/>
    <s v="Stationery"/>
    <n v="222909"/>
    <n v="55343.72"/>
    <n v="167565.28"/>
    <x v="0"/>
    <n v="95"/>
    <n v="61.7"/>
  </r>
  <r>
    <s v="M1048"/>
    <x v="0"/>
    <s v="North"/>
    <n v="9"/>
    <n v="172085"/>
    <n v="196476"/>
    <n v="114.17"/>
    <d v="2011-09-14T00:00:00"/>
    <n v="2011"/>
    <s v="Sep"/>
    <d v="1900-01-03T00:00:00"/>
    <s v="Shirt"/>
    <s v="Clothing"/>
    <n v="196476"/>
    <n v="56555.45"/>
    <n v="139920.54999999999"/>
    <x v="1"/>
    <n v="74"/>
    <n v="75.959999999999994"/>
  </r>
  <r>
    <s v="M1049"/>
    <x v="0"/>
    <s v="North"/>
    <n v="12"/>
    <n v="434353"/>
    <n v="470514"/>
    <n v="108.33"/>
    <d v="2013-05-10T00:00:00"/>
    <n v="2013"/>
    <s v="May"/>
    <d v="1900-01-05T00:00:00"/>
    <s v="Rice"/>
    <s v="Grocery"/>
    <n v="470514"/>
    <n v="234323.64"/>
    <n v="236190.36"/>
    <x v="1"/>
    <n v="11"/>
    <n v="60.59"/>
  </r>
  <r>
    <s v="M1050"/>
    <x v="3"/>
    <s v="East"/>
    <n v="11"/>
    <n v="250307"/>
    <n v="129646"/>
    <n v="51.79"/>
    <d v="2013-03-19T00:00:00"/>
    <n v="2013"/>
    <s v="Mar"/>
    <d v="1900-01-02T00:00:00"/>
    <s v="Stapler"/>
    <s v="Stationery"/>
    <n v="129646"/>
    <n v="33468.07"/>
    <n v="96177.93"/>
    <x v="1"/>
    <n v="23"/>
    <n v="92.13"/>
  </r>
  <r>
    <s v="M1051"/>
    <x v="2"/>
    <s v="South"/>
    <n v="6"/>
    <n v="200627"/>
    <n v="238320"/>
    <n v="118.79"/>
    <d v="2012-12-27T00:00:00"/>
    <n v="2012"/>
    <s v="Dec"/>
    <d v="1900-01-04T00:00:00"/>
    <s v="Sofa"/>
    <s v="Furniture"/>
    <n v="238320"/>
    <n v="100047.35"/>
    <n v="138272.65"/>
    <x v="1"/>
    <n v="57"/>
    <n v="93.58"/>
  </r>
  <r>
    <s v="M1052"/>
    <x v="1"/>
    <s v="West"/>
    <n v="12"/>
    <n v="227510"/>
    <n v="172962"/>
    <n v="76.02"/>
    <d v="2013-07-26T00:00:00"/>
    <n v="2013"/>
    <s v="Jul"/>
    <d v="1900-01-05T00:00:00"/>
    <s v="Chair"/>
    <s v="Furniture"/>
    <n v="172962"/>
    <n v="52559.57"/>
    <n v="120402.43"/>
    <x v="2"/>
    <n v="14"/>
    <n v="63.27"/>
  </r>
  <r>
    <s v="M1053"/>
    <x v="1"/>
    <s v="West"/>
    <n v="9"/>
    <n v="389774"/>
    <n v="444450"/>
    <n v="114.03"/>
    <d v="2013-07-26T00:00:00"/>
    <n v="2013"/>
    <s v="Jul"/>
    <d v="1900-01-05T00:00:00"/>
    <s v="Laptop"/>
    <s v="Electronics"/>
    <n v="444450"/>
    <n v="128511.14"/>
    <n v="315938.86"/>
    <x v="1"/>
    <n v="65"/>
    <n v="82.57"/>
  </r>
  <r>
    <s v="M1054"/>
    <x v="3"/>
    <s v="East"/>
    <n v="12"/>
    <n v="149997"/>
    <n v="144224"/>
    <n v="96.15"/>
    <d v="2013-07-26T00:00:00"/>
    <n v="2013"/>
    <s v="Jul"/>
    <d v="1900-01-05T00:00:00"/>
    <s v="Mobile"/>
    <s v="Electronics"/>
    <n v="144224"/>
    <n v="62964.58"/>
    <n v="81259.42"/>
    <x v="0"/>
    <n v="82"/>
    <n v="76.64"/>
  </r>
  <r>
    <s v="M1055"/>
    <x v="0"/>
    <s v="North"/>
    <n v="4"/>
    <n v="458837"/>
    <n v="376414"/>
    <n v="82.04"/>
    <d v="2013-07-26T00:00:00"/>
    <n v="2013"/>
    <s v="Jul"/>
    <d v="1900-01-05T00:00:00"/>
    <s v="Pen"/>
    <s v="Stationery"/>
    <n v="376414"/>
    <n v="167953.54"/>
    <n v="208460.46"/>
    <x v="1"/>
    <n v="12"/>
    <n v="93.65"/>
  </r>
  <r>
    <s v="M1056"/>
    <x v="2"/>
    <s v="South"/>
    <n v="15"/>
    <n v="473666"/>
    <n v="445654"/>
    <n v="94.09"/>
    <d v="2013-05-31T00:00:00"/>
    <n v="2013"/>
    <s v="May"/>
    <d v="1900-01-05T00:00:00"/>
    <s v="Tablet"/>
    <s v="Electronics"/>
    <n v="445654"/>
    <n v="201108.02"/>
    <n v="244545.98"/>
    <x v="2"/>
    <n v="59"/>
    <n v="83.7"/>
  </r>
  <r>
    <s v="M1057"/>
    <x v="3"/>
    <s v="East"/>
    <n v="9"/>
    <n v="496156"/>
    <n v="321452"/>
    <n v="64.790000000000006"/>
    <d v="2013-05-31T00:00:00"/>
    <n v="2013"/>
    <s v="May"/>
    <d v="1900-01-05T00:00:00"/>
    <s v="Tablet"/>
    <s v="Electronics"/>
    <n v="321452"/>
    <n v="155547.75"/>
    <n v="165904.25"/>
    <x v="0"/>
    <n v="19"/>
    <n v="71.92"/>
  </r>
  <r>
    <s v="M1058"/>
    <x v="1"/>
    <s v="West"/>
    <n v="15"/>
    <n v="271115"/>
    <n v="143323"/>
    <n v="52.86"/>
    <d v="2013-05-31T00:00:00"/>
    <n v="2013"/>
    <s v="May"/>
    <d v="1900-01-05T00:00:00"/>
    <s v="Cabinet"/>
    <s v="Furniture"/>
    <n v="143323"/>
    <n v="50567.07"/>
    <n v="92755.93"/>
    <x v="2"/>
    <n v="58"/>
    <n v="75.11"/>
  </r>
  <r>
    <s v="M1059"/>
    <x v="1"/>
    <s v="West"/>
    <n v="4"/>
    <n v="424332"/>
    <n v="367029"/>
    <n v="86.5"/>
    <d v="2013-05-31T00:00:00"/>
    <n v="2013"/>
    <s v="May"/>
    <d v="1900-01-05T00:00:00"/>
    <s v="Shirt"/>
    <s v="Clothing"/>
    <n v="367029"/>
    <n v="174481.4"/>
    <n v="192547.6"/>
    <x v="1"/>
    <n v="91"/>
    <n v="65.400000000000006"/>
  </r>
  <r>
    <s v="M1060"/>
    <x v="1"/>
    <s v="West"/>
    <n v="8"/>
    <n v="289110"/>
    <n v="172486"/>
    <n v="59.66"/>
    <d v="2013-05-31T00:00:00"/>
    <n v="2013"/>
    <s v="May"/>
    <d v="1900-01-05T00:00:00"/>
    <s v="Laptop"/>
    <s v="Electronics"/>
    <n v="172486"/>
    <n v="37448.769999999997"/>
    <n v="135037.23000000001"/>
    <x v="0"/>
    <n v="44"/>
    <n v="63.58"/>
  </r>
  <r>
    <s v="M1061"/>
    <x v="0"/>
    <s v="North"/>
    <n v="5"/>
    <n v="325957"/>
    <n v="280639"/>
    <n v="86.1"/>
    <d v="2014-11-13T00:00:00"/>
    <n v="2014"/>
    <s v="Nov"/>
    <d v="1900-01-04T00:00:00"/>
    <s v="Stapler"/>
    <s v="Stationery"/>
    <n v="280639"/>
    <n v="131623.09"/>
    <n v="149015.91"/>
    <x v="1"/>
    <n v="80"/>
    <n v="63.26"/>
  </r>
  <r>
    <s v="M1062"/>
    <x v="3"/>
    <s v="East"/>
    <n v="9"/>
    <n v="106470"/>
    <n v="91488"/>
    <n v="85.93"/>
    <d v="2012-03-16T00:00:00"/>
    <n v="2012"/>
    <s v="Mar"/>
    <d v="1900-01-05T00:00:00"/>
    <s v="Sugar"/>
    <s v="Grocery"/>
    <n v="91488"/>
    <n v="24358.61"/>
    <n v="67129.39"/>
    <x v="0"/>
    <n v="81"/>
    <n v="91.68"/>
  </r>
  <r>
    <s v="M1063"/>
    <x v="2"/>
    <s v="South"/>
    <n v="12"/>
    <n v="373208"/>
    <n v="231059"/>
    <n v="61.91"/>
    <d v="2012-03-16T00:00:00"/>
    <n v="2012"/>
    <s v="Mar"/>
    <d v="1900-01-05T00:00:00"/>
    <s v="Wheat"/>
    <s v="Grocery"/>
    <n v="231059"/>
    <n v="105905.43"/>
    <n v="125153.57"/>
    <x v="0"/>
    <n v="73"/>
    <n v="65.11"/>
  </r>
  <r>
    <s v="M1064"/>
    <x v="2"/>
    <s v="South"/>
    <n v="9"/>
    <n v="244683"/>
    <n v="232730"/>
    <n v="95.11"/>
    <d v="2012-03-16T00:00:00"/>
    <n v="2012"/>
    <s v="Mar"/>
    <d v="1900-01-05T00:00:00"/>
    <s v="Cabinet"/>
    <s v="Furniture"/>
    <n v="232730"/>
    <n v="61720"/>
    <n v="171010"/>
    <x v="0"/>
    <n v="41"/>
    <n v="85.23"/>
  </r>
  <r>
    <s v="M1065"/>
    <x v="1"/>
    <s v="West"/>
    <n v="12"/>
    <n v="423312"/>
    <n v="314179"/>
    <n v="74.22"/>
    <d v="2012-03-16T00:00:00"/>
    <n v="2012"/>
    <s v="Mar"/>
    <d v="1900-01-05T00:00:00"/>
    <s v="Rice"/>
    <s v="Grocery"/>
    <n v="314179"/>
    <n v="144319.10999999999"/>
    <n v="169859.89"/>
    <x v="2"/>
    <n v="60"/>
    <n v="71.63"/>
  </r>
  <r>
    <s v="M1066"/>
    <x v="1"/>
    <s v="West"/>
    <n v="15"/>
    <n v="272774"/>
    <n v="251788"/>
    <n v="92.31"/>
    <d v="2014-11-27T00:00:00"/>
    <n v="2014"/>
    <s v="Nov"/>
    <d v="1900-01-04T00:00:00"/>
    <s v="Cabinet"/>
    <s v="Furniture"/>
    <n v="251788"/>
    <n v="64295.92"/>
    <n v="187492.08"/>
    <x v="1"/>
    <n v="86"/>
    <n v="64.760000000000005"/>
  </r>
  <r>
    <s v="M1067"/>
    <x v="3"/>
    <s v="East"/>
    <n v="12"/>
    <n v="464533"/>
    <n v="337570"/>
    <n v="72.67"/>
    <d v="2014-11-27T00:00:00"/>
    <n v="2014"/>
    <s v="Nov"/>
    <d v="1900-01-04T00:00:00"/>
    <s v="Oil"/>
    <s v="Grocery"/>
    <n v="337570"/>
    <n v="150795.5"/>
    <n v="186774.5"/>
    <x v="2"/>
    <n v="50"/>
    <n v="70.2"/>
  </r>
  <r>
    <s v="M1068"/>
    <x v="1"/>
    <s v="West"/>
    <n v="12"/>
    <n v="227100"/>
    <n v="198979"/>
    <n v="87.62"/>
    <d v="2013-10-21T00:00:00"/>
    <n v="2013"/>
    <s v="Oct"/>
    <d v="1900-01-01T00:00:00"/>
    <s v="Oil"/>
    <s v="Grocery"/>
    <n v="198979"/>
    <n v="50749.919999999998"/>
    <n v="148229.07999999999"/>
    <x v="2"/>
    <n v="24"/>
    <n v="92.62"/>
  </r>
  <r>
    <s v="M1069"/>
    <x v="2"/>
    <s v="South"/>
    <n v="12"/>
    <n v="386066"/>
    <n v="287366"/>
    <n v="74.430000000000007"/>
    <d v="2014-12-22T00:00:00"/>
    <n v="2014"/>
    <s v="Dec"/>
    <d v="1900-01-01T00:00:00"/>
    <s v="Pen"/>
    <s v="Stationery"/>
    <n v="287366"/>
    <n v="61524.66"/>
    <n v="225841.34"/>
    <x v="1"/>
    <n v="100"/>
    <n v="67.34"/>
  </r>
  <r>
    <s v="M1070"/>
    <x v="3"/>
    <s v="East"/>
    <n v="14"/>
    <n v="136259"/>
    <n v="121756"/>
    <n v="89.36"/>
    <d v="2014-12-22T00:00:00"/>
    <n v="2014"/>
    <s v="Dec"/>
    <d v="1900-01-01T00:00:00"/>
    <s v="Wheat"/>
    <s v="Grocery"/>
    <n v="121756"/>
    <n v="37744.26"/>
    <n v="84011.74"/>
    <x v="1"/>
    <n v="94"/>
    <n v="65.400000000000006"/>
  </r>
  <r>
    <s v="M1071"/>
    <x v="1"/>
    <s v="West"/>
    <n v="15"/>
    <n v="297651"/>
    <n v="168214"/>
    <n v="56.51"/>
    <d v="2014-01-23T00:00:00"/>
    <n v="2014"/>
    <s v="Jan"/>
    <d v="1900-01-04T00:00:00"/>
    <s v="Sugar"/>
    <s v="Grocery"/>
    <n v="168214"/>
    <n v="54724.52"/>
    <n v="113489.48"/>
    <x v="1"/>
    <n v="98"/>
    <n v="74.64"/>
  </r>
  <r>
    <s v="M1072"/>
    <x v="0"/>
    <s v="North"/>
    <n v="15"/>
    <n v="288496"/>
    <n v="328177"/>
    <n v="113.75"/>
    <d v="2014-01-23T00:00:00"/>
    <n v="2014"/>
    <s v="Jan"/>
    <d v="1900-01-04T00:00:00"/>
    <s v="Pen"/>
    <s v="Stationery"/>
    <n v="328177"/>
    <n v="153320.74"/>
    <n v="174856.26"/>
    <x v="0"/>
    <n v="95"/>
    <n v="72.430000000000007"/>
  </r>
  <r>
    <s v="M1073"/>
    <x v="0"/>
    <s v="North"/>
    <n v="12"/>
    <n v="438182"/>
    <n v="428605"/>
    <n v="97.81"/>
    <d v="2014-01-23T00:00:00"/>
    <n v="2014"/>
    <s v="Jan"/>
    <d v="1900-01-04T00:00:00"/>
    <s v="Cabinet"/>
    <s v="Furniture"/>
    <n v="428605"/>
    <n v="200679.99"/>
    <n v="227925.01"/>
    <x v="2"/>
    <n v="38"/>
    <n v="77.87"/>
  </r>
  <r>
    <s v="M1074"/>
    <x v="2"/>
    <s v="South"/>
    <n v="10"/>
    <n v="296146"/>
    <n v="250606"/>
    <n v="84.62"/>
    <d v="2014-01-23T00:00:00"/>
    <n v="2014"/>
    <s v="Jan"/>
    <d v="1900-01-04T00:00:00"/>
    <s v="Wheat"/>
    <s v="Grocery"/>
    <n v="250606"/>
    <n v="99367.73"/>
    <n v="151238.26999999999"/>
    <x v="2"/>
    <n v="23"/>
    <n v="70.34"/>
  </r>
  <r>
    <s v="M1075"/>
    <x v="0"/>
    <s v="North"/>
    <n v="4"/>
    <n v="482809"/>
    <n v="315682"/>
    <n v="65.38"/>
    <d v="2012-03-22T00:00:00"/>
    <n v="2012"/>
    <s v="Mar"/>
    <d v="1900-01-04T00:00:00"/>
    <s v="Sofa"/>
    <s v="Furniture"/>
    <n v="315682"/>
    <n v="125351.01"/>
    <n v="190330.99"/>
    <x v="2"/>
    <n v="76"/>
    <n v="76.900000000000006"/>
  </r>
  <r>
    <s v="M1076"/>
    <x v="1"/>
    <s v="West"/>
    <n v="4"/>
    <n v="329725"/>
    <n v="354128"/>
    <n v="107.4"/>
    <d v="2012-03-22T00:00:00"/>
    <n v="2012"/>
    <s v="Mar"/>
    <d v="1900-01-04T00:00:00"/>
    <s v="Oil"/>
    <s v="Grocery"/>
    <n v="354128"/>
    <n v="169927.51"/>
    <n v="184200.49"/>
    <x v="2"/>
    <n v="100"/>
    <n v="64.03"/>
  </r>
  <r>
    <s v="M1077"/>
    <x v="3"/>
    <s v="East"/>
    <n v="13"/>
    <n v="157337"/>
    <n v="167422"/>
    <n v="106.41"/>
    <d v="2012-03-22T00:00:00"/>
    <n v="2012"/>
    <s v="Mar"/>
    <d v="1900-01-04T00:00:00"/>
    <s v="Trousers"/>
    <s v="Clothing"/>
    <n v="167422"/>
    <n v="57794.38"/>
    <n v="109627.62"/>
    <x v="2"/>
    <n v="52"/>
    <n v="79.59"/>
  </r>
  <r>
    <s v="M1078"/>
    <x v="1"/>
    <s v="West"/>
    <n v="6"/>
    <n v="312361"/>
    <n v="321267"/>
    <n v="102.85"/>
    <d v="2014-01-24T00:00:00"/>
    <n v="2014"/>
    <s v="Jan"/>
    <d v="1900-01-05T00:00:00"/>
    <s v="Trousers"/>
    <s v="Clothing"/>
    <n v="321267"/>
    <n v="98904.08"/>
    <n v="222362.92"/>
    <x v="0"/>
    <n v="13"/>
    <n v="85.81"/>
  </r>
  <r>
    <s v="M1079"/>
    <x v="2"/>
    <s v="South"/>
    <n v="10"/>
    <n v="410485"/>
    <n v="430451"/>
    <n v="104.86"/>
    <d v="2013-05-22T00:00:00"/>
    <n v="2013"/>
    <s v="May"/>
    <d v="1900-01-03T00:00:00"/>
    <s v="Rice"/>
    <s v="Grocery"/>
    <n v="430451"/>
    <n v="124219.25"/>
    <n v="306231.75"/>
    <x v="1"/>
    <n v="100"/>
    <n v="88.31"/>
  </r>
  <r>
    <s v="M1080"/>
    <x v="0"/>
    <s v="North"/>
    <n v="12"/>
    <n v="153347"/>
    <n v="181465"/>
    <n v="118.34"/>
    <d v="2013-05-22T00:00:00"/>
    <n v="2013"/>
    <s v="May"/>
    <d v="1900-01-03T00:00:00"/>
    <s v="Notebook"/>
    <s v="Stationery"/>
    <n v="181465"/>
    <n v="70818.91"/>
    <n v="110646.09"/>
    <x v="0"/>
    <n v="24"/>
    <n v="69.180000000000007"/>
  </r>
  <r>
    <s v="M1081"/>
    <x v="1"/>
    <s v="West"/>
    <n v="11"/>
    <n v="435076"/>
    <n v="381852"/>
    <n v="87.77"/>
    <d v="2012-12-26T00:00:00"/>
    <n v="2012"/>
    <s v="Dec"/>
    <d v="1900-01-03T00:00:00"/>
    <s v="Stapler"/>
    <s v="Stationery"/>
    <n v="381852"/>
    <n v="120897.2"/>
    <n v="260954.8"/>
    <x v="0"/>
    <n v="54"/>
    <n v="72.319999999999993"/>
  </r>
  <r>
    <s v="M1082"/>
    <x v="1"/>
    <s v="West"/>
    <n v="12"/>
    <n v="190454"/>
    <n v="173200"/>
    <n v="90.94"/>
    <d v="2014-10-22T00:00:00"/>
    <n v="2014"/>
    <s v="Oct"/>
    <d v="1900-01-03T00:00:00"/>
    <s v="Pen"/>
    <s v="Stationery"/>
    <n v="173200"/>
    <n v="51677.16"/>
    <n v="121522.84"/>
    <x v="0"/>
    <n v="40"/>
    <n v="70.69"/>
  </r>
  <r>
    <s v="M1083"/>
    <x v="2"/>
    <s v="South"/>
    <n v="8"/>
    <n v="463560"/>
    <n v="305892"/>
    <n v="65.989999999999995"/>
    <d v="2014-10-22T00:00:00"/>
    <n v="2014"/>
    <s v="Oct"/>
    <d v="1900-01-03T00:00:00"/>
    <s v="Stapler"/>
    <s v="Stationery"/>
    <n v="305892"/>
    <n v="114565.2"/>
    <n v="191326.8"/>
    <x v="1"/>
    <n v="59"/>
    <n v="74.81"/>
  </r>
  <r>
    <s v="M1084"/>
    <x v="1"/>
    <s v="West"/>
    <n v="13"/>
    <n v="381741"/>
    <n v="281694"/>
    <n v="73.790000000000006"/>
    <d v="2012-09-03T00:00:00"/>
    <n v="2012"/>
    <s v="Sep"/>
    <d v="1900-01-01T00:00:00"/>
    <s v="Notebook"/>
    <s v="Stationery"/>
    <n v="281694"/>
    <n v="99468.23"/>
    <n v="182225.77"/>
    <x v="1"/>
    <n v="50"/>
    <n v="89.47"/>
  </r>
  <r>
    <s v="M1085"/>
    <x v="0"/>
    <s v="North"/>
    <n v="8"/>
    <n v="105024"/>
    <n v="116030"/>
    <n v="110.48"/>
    <d v="2012-09-03T00:00:00"/>
    <n v="2012"/>
    <s v="Sep"/>
    <d v="1900-01-01T00:00:00"/>
    <s v="Trousers"/>
    <s v="Clothing"/>
    <n v="116030"/>
    <n v="29638.15"/>
    <n v="86391.85"/>
    <x v="2"/>
    <n v="74"/>
    <n v="82.86"/>
  </r>
  <r>
    <s v="M1086"/>
    <x v="1"/>
    <s v="West"/>
    <n v="13"/>
    <n v="357805"/>
    <n v="287857"/>
    <n v="80.45"/>
    <d v="2012-09-03T00:00:00"/>
    <n v="2012"/>
    <s v="Sep"/>
    <d v="1900-01-01T00:00:00"/>
    <s v="Sugar"/>
    <s v="Grocery"/>
    <n v="287857"/>
    <n v="129484.97"/>
    <n v="158372.03"/>
    <x v="0"/>
    <n v="38"/>
    <n v="70.22"/>
  </r>
  <r>
    <s v="M1087"/>
    <x v="3"/>
    <s v="East"/>
    <n v="6"/>
    <n v="381861"/>
    <n v="342276"/>
    <n v="89.63"/>
    <d v="2012-11-07T00:00:00"/>
    <n v="2012"/>
    <s v="Nov"/>
    <d v="1900-01-03T00:00:00"/>
    <s v="Dress"/>
    <s v="Clothing"/>
    <n v="342276"/>
    <n v="113055.43"/>
    <n v="229220.57"/>
    <x v="2"/>
    <n v="73"/>
    <n v="79.239999999999995"/>
  </r>
  <r>
    <s v="M1088"/>
    <x v="0"/>
    <s v="North"/>
    <n v="12"/>
    <n v="159877"/>
    <n v="115050"/>
    <n v="71.959999999999994"/>
    <d v="2014-09-08T00:00:00"/>
    <n v="2014"/>
    <s v="Sep"/>
    <d v="1900-01-01T00:00:00"/>
    <s v="Marker"/>
    <s v="Stationery"/>
    <n v="115050"/>
    <n v="38816.370000000003"/>
    <n v="76233.63"/>
    <x v="1"/>
    <n v="66"/>
    <n v="79.12"/>
  </r>
  <r>
    <s v="M1089"/>
    <x v="1"/>
    <s v="West"/>
    <n v="4"/>
    <n v="485870"/>
    <n v="372712"/>
    <n v="76.709999999999994"/>
    <d v="2013-05-30T00:00:00"/>
    <n v="2013"/>
    <s v="May"/>
    <d v="1900-01-04T00:00:00"/>
    <s v="Chair"/>
    <s v="Furniture"/>
    <n v="372712"/>
    <n v="136069.81"/>
    <n v="236642.19"/>
    <x v="1"/>
    <n v="21"/>
    <n v="75.37"/>
  </r>
  <r>
    <s v="M1090"/>
    <x v="0"/>
    <s v="North"/>
    <n v="15"/>
    <n v="224227"/>
    <n v="167131"/>
    <n v="74.540000000000006"/>
    <d v="2013-05-30T00:00:00"/>
    <n v="2013"/>
    <s v="May"/>
    <d v="1900-01-04T00:00:00"/>
    <s v="Marker"/>
    <s v="Stationery"/>
    <n v="167131"/>
    <n v="40393.120000000003"/>
    <n v="126737.88"/>
    <x v="1"/>
    <n v="64"/>
    <n v="65.81"/>
  </r>
  <r>
    <s v="M1091"/>
    <x v="2"/>
    <s v="South"/>
    <n v="15"/>
    <n v="208328"/>
    <n v="158412"/>
    <n v="76.040000000000006"/>
    <d v="2013-07-11T00:00:00"/>
    <n v="2013"/>
    <s v="Jul"/>
    <d v="1900-01-04T00:00:00"/>
    <s v="Tablet"/>
    <s v="Electronics"/>
    <n v="158412"/>
    <n v="53910.1"/>
    <n v="104501.9"/>
    <x v="1"/>
    <n v="31"/>
    <n v="71.33"/>
  </r>
  <r>
    <s v="M1092"/>
    <x v="3"/>
    <s v="East"/>
    <n v="7"/>
    <n v="400278"/>
    <n v="340303"/>
    <n v="85.02"/>
    <d v="2014-09-04T00:00:00"/>
    <n v="2014"/>
    <s v="Sep"/>
    <d v="1900-01-04T00:00:00"/>
    <s v="Pen"/>
    <s v="Stationery"/>
    <n v="340303"/>
    <n v="156309.10999999999"/>
    <n v="183993.89"/>
    <x v="0"/>
    <n v="62"/>
    <n v="92.16"/>
  </r>
  <r>
    <s v="M1093"/>
    <x v="3"/>
    <s v="East"/>
    <n v="13"/>
    <n v="166525"/>
    <n v="175199"/>
    <n v="105.21"/>
    <d v="2012-12-03T00:00:00"/>
    <n v="2012"/>
    <s v="Dec"/>
    <d v="1900-01-01T00:00:00"/>
    <s v="Trousers"/>
    <s v="Clothing"/>
    <n v="175199"/>
    <n v="79912.990000000005"/>
    <n v="95286.01"/>
    <x v="2"/>
    <n v="41"/>
    <n v="86.65"/>
  </r>
  <r>
    <s v="M1094"/>
    <x v="1"/>
    <s v="West"/>
    <n v="10"/>
    <n v="174538"/>
    <n v="162953"/>
    <n v="93.36"/>
    <d v="2012-12-07T00:00:00"/>
    <n v="2012"/>
    <s v="Dec"/>
    <d v="1900-01-05T00:00:00"/>
    <s v="Cabinet"/>
    <s v="Furniture"/>
    <n v="162953"/>
    <n v="63135.86"/>
    <n v="99817.14"/>
    <x v="1"/>
    <n v="21"/>
    <n v="74.099999999999994"/>
  </r>
  <r>
    <s v="M1095"/>
    <x v="3"/>
    <s v="East"/>
    <n v="14"/>
    <n v="293499"/>
    <n v="265944"/>
    <n v="90.61"/>
    <d v="2012-12-07T00:00:00"/>
    <n v="2012"/>
    <s v="Dec"/>
    <d v="1900-01-05T00:00:00"/>
    <s v="Oil"/>
    <s v="Grocery"/>
    <n v="265944"/>
    <n v="86541.72"/>
    <n v="179402.28"/>
    <x v="2"/>
    <n v="21"/>
    <n v="85.58"/>
  </r>
  <r>
    <s v="M1096"/>
    <x v="1"/>
    <s v="West"/>
    <n v="13"/>
    <n v="448202"/>
    <n v="411912"/>
    <n v="91.9"/>
    <d v="2011-02-02T00:00:00"/>
    <n v="2011"/>
    <s v="Feb"/>
    <d v="1900-01-03T00:00:00"/>
    <s v="Headphones"/>
    <s v="Electronics"/>
    <n v="411912"/>
    <n v="179037.97"/>
    <n v="232874.03"/>
    <x v="1"/>
    <n v="37"/>
    <n v="77.319999999999993"/>
  </r>
  <r>
    <s v="M1097"/>
    <x v="3"/>
    <s v="East"/>
    <n v="7"/>
    <n v="277080"/>
    <n v="282014"/>
    <n v="101.78"/>
    <d v="2013-07-15T00:00:00"/>
    <n v="2013"/>
    <s v="Jul"/>
    <d v="1900-01-01T00:00:00"/>
    <s v="Notebook"/>
    <s v="Stationery"/>
    <n v="282014"/>
    <n v="93109"/>
    <n v="188905"/>
    <x v="2"/>
    <n v="53"/>
    <n v="91.3"/>
  </r>
  <r>
    <s v="M1098"/>
    <x v="0"/>
    <s v="North"/>
    <n v="3"/>
    <n v="152205"/>
    <n v="158176"/>
    <n v="103.92"/>
    <d v="2012-12-18T00:00:00"/>
    <n v="2012"/>
    <s v="Dec"/>
    <d v="1900-01-02T00:00:00"/>
    <s v="Rice"/>
    <s v="Grocery"/>
    <n v="158176"/>
    <n v="73192.600000000006"/>
    <n v="84983.4"/>
    <x v="2"/>
    <n v="66"/>
    <n v="75.98"/>
  </r>
  <r>
    <s v="M1099"/>
    <x v="1"/>
    <s v="West"/>
    <n v="6"/>
    <n v="461020"/>
    <n v="299670"/>
    <n v="65"/>
    <d v="2011-05-11T00:00:00"/>
    <n v="2011"/>
    <s v="May"/>
    <d v="1900-01-03T00:00:00"/>
    <s v="Table"/>
    <s v="Furniture"/>
    <n v="299670"/>
    <n v="71223.460000000006"/>
    <n v="228446.54"/>
    <x v="1"/>
    <n v="21"/>
    <n v="82.91"/>
  </r>
  <r>
    <s v="M1100"/>
    <x v="3"/>
    <s v="East"/>
    <n v="4"/>
    <n v="294953"/>
    <n v="321672"/>
    <n v="109.06"/>
    <d v="2011-05-11T00:00:00"/>
    <n v="2011"/>
    <s v="May"/>
    <d v="1900-01-03T00:00:00"/>
    <s v="Shirt"/>
    <s v="Clothing"/>
    <n v="321672"/>
    <n v="122588.4"/>
    <n v="199083.6"/>
    <x v="1"/>
    <n v="99"/>
    <n v="86.43"/>
  </r>
  <r>
    <s v="M1101"/>
    <x v="1"/>
    <s v="West"/>
    <n v="13"/>
    <n v="147814"/>
    <n v="166142"/>
    <n v="112.4"/>
    <d v="2011-05-11T00:00:00"/>
    <n v="2011"/>
    <s v="May"/>
    <d v="1900-01-03T00:00:00"/>
    <s v="Laptop"/>
    <s v="Electronics"/>
    <n v="166142"/>
    <n v="72433.53"/>
    <n v="93708.47"/>
    <x v="2"/>
    <n v="85"/>
    <n v="67.92"/>
  </r>
  <r>
    <s v="M1102"/>
    <x v="1"/>
    <s v="West"/>
    <n v="3"/>
    <n v="104227"/>
    <n v="97145"/>
    <n v="93.21"/>
    <d v="2014-11-20T00:00:00"/>
    <n v="2014"/>
    <s v="Nov"/>
    <d v="1900-01-04T00:00:00"/>
    <s v="Headphones"/>
    <s v="Electronics"/>
    <n v="97145"/>
    <n v="28346.01"/>
    <n v="68798.990000000005"/>
    <x v="0"/>
    <n v="39"/>
    <n v="73.41"/>
  </r>
  <r>
    <s v="M1103"/>
    <x v="0"/>
    <s v="North"/>
    <n v="4"/>
    <n v="264286"/>
    <n v="228497"/>
    <n v="86.46"/>
    <d v="2014-11-20T00:00:00"/>
    <n v="2014"/>
    <s v="Nov"/>
    <d v="1900-01-04T00:00:00"/>
    <s v="Table"/>
    <s v="Furniture"/>
    <n v="228497"/>
    <n v="88013.32"/>
    <n v="140483.68"/>
    <x v="1"/>
    <n v="27"/>
    <n v="82.46"/>
  </r>
  <r>
    <s v="M1104"/>
    <x v="2"/>
    <s v="South"/>
    <n v="4"/>
    <n v="378139"/>
    <n v="193512"/>
    <n v="51.17"/>
    <d v="2012-11-15T00:00:00"/>
    <n v="2012"/>
    <s v="Nov"/>
    <d v="1900-01-04T00:00:00"/>
    <s v="Notebook"/>
    <s v="Stationery"/>
    <n v="193512"/>
    <n v="71206.64"/>
    <n v="122305.36"/>
    <x v="1"/>
    <n v="90"/>
    <n v="86.19"/>
  </r>
  <r>
    <s v="M1105"/>
    <x v="1"/>
    <s v="West"/>
    <n v="12"/>
    <n v="459958"/>
    <n v="461915"/>
    <n v="100.43"/>
    <d v="2012-11-15T00:00:00"/>
    <n v="2012"/>
    <s v="Nov"/>
    <d v="1900-01-04T00:00:00"/>
    <s v="Shirt"/>
    <s v="Clothing"/>
    <n v="461915"/>
    <n v="106712.58"/>
    <n v="355202.42"/>
    <x v="0"/>
    <n v="25"/>
    <n v="80.64"/>
  </r>
  <r>
    <s v="M1106"/>
    <x v="1"/>
    <s v="West"/>
    <n v="8"/>
    <n v="325123"/>
    <n v="245006"/>
    <n v="75.36"/>
    <d v="2012-11-15T00:00:00"/>
    <n v="2012"/>
    <s v="Nov"/>
    <d v="1900-01-04T00:00:00"/>
    <s v="Trousers"/>
    <s v="Clothing"/>
    <n v="245006"/>
    <n v="102145.38"/>
    <n v="142860.62"/>
    <x v="0"/>
    <n v="80"/>
    <n v="81.03"/>
  </r>
  <r>
    <s v="M1107"/>
    <x v="3"/>
    <s v="East"/>
    <n v="15"/>
    <n v="462008"/>
    <n v="245067"/>
    <n v="53.04"/>
    <d v="2014-09-12T00:00:00"/>
    <n v="2014"/>
    <s v="Sep"/>
    <d v="1900-01-05T00:00:00"/>
    <s v="Table"/>
    <s v="Furniture"/>
    <n v="245067"/>
    <n v="84468.53"/>
    <n v="160598.47"/>
    <x v="1"/>
    <n v="60"/>
    <n v="70.34"/>
  </r>
  <r>
    <s v="M1108"/>
    <x v="0"/>
    <s v="North"/>
    <n v="15"/>
    <n v="225483"/>
    <n v="242472"/>
    <n v="107.53"/>
    <d v="2014-11-25T00:00:00"/>
    <n v="2014"/>
    <s v="Nov"/>
    <d v="1900-01-02T00:00:00"/>
    <s v="Rice"/>
    <s v="Grocery"/>
    <n v="242472"/>
    <n v="103699.33"/>
    <n v="138772.67000000001"/>
    <x v="1"/>
    <n v="19"/>
    <n v="78.489999999999995"/>
  </r>
  <r>
    <s v="M1109"/>
    <x v="0"/>
    <s v="North"/>
    <n v="8"/>
    <n v="265922"/>
    <n v="167559"/>
    <n v="63.01"/>
    <d v="2014-06-30T00:00:00"/>
    <n v="2014"/>
    <s v="Jun"/>
    <d v="1900-01-01T00:00:00"/>
    <s v="Sugar"/>
    <s v="Grocery"/>
    <n v="167559"/>
    <n v="65411.06"/>
    <n v="102147.94"/>
    <x v="1"/>
    <n v="70"/>
    <n v="93.41"/>
  </r>
  <r>
    <s v="M1110"/>
    <x v="0"/>
    <s v="North"/>
    <n v="3"/>
    <n v="407947"/>
    <n v="239379"/>
    <n v="58.68"/>
    <d v="2011-03-03T00:00:00"/>
    <n v="2011"/>
    <s v="Mar"/>
    <d v="1900-01-04T00:00:00"/>
    <s v="Tablet"/>
    <s v="Electronics"/>
    <n v="239379"/>
    <n v="104196.2"/>
    <n v="135182.79999999999"/>
    <x v="1"/>
    <n v="60"/>
    <n v="77.73"/>
  </r>
  <r>
    <s v="M1111"/>
    <x v="1"/>
    <s v="West"/>
    <n v="9"/>
    <n v="467950"/>
    <n v="444884"/>
    <n v="95.07"/>
    <d v="2013-06-11T00:00:00"/>
    <n v="2013"/>
    <s v="Jun"/>
    <d v="1900-01-02T00:00:00"/>
    <s v="Mobile"/>
    <s v="Electronics"/>
    <n v="444884"/>
    <n v="185409.71"/>
    <n v="259474.29"/>
    <x v="2"/>
    <n v="75"/>
    <n v="92.23"/>
  </r>
  <r>
    <s v="M1112"/>
    <x v="2"/>
    <s v="South"/>
    <n v="11"/>
    <n v="271311"/>
    <n v="238082"/>
    <n v="87.75"/>
    <d v="2013-06-11T00:00:00"/>
    <n v="2013"/>
    <s v="Jun"/>
    <d v="1900-01-02T00:00:00"/>
    <s v="Pen"/>
    <s v="Stationery"/>
    <n v="238082"/>
    <n v="96887.27"/>
    <n v="141194.73000000001"/>
    <x v="2"/>
    <n v="40"/>
    <n v="62.03"/>
  </r>
  <r>
    <s v="M1113"/>
    <x v="0"/>
    <s v="North"/>
    <n v="9"/>
    <n v="160810"/>
    <n v="139829"/>
    <n v="86.95"/>
    <d v="2013-06-11T00:00:00"/>
    <n v="2013"/>
    <s v="Jun"/>
    <d v="1900-01-02T00:00:00"/>
    <s v="Pen"/>
    <s v="Stationery"/>
    <n v="139829"/>
    <n v="56940.18"/>
    <n v="82888.820000000007"/>
    <x v="2"/>
    <n v="32"/>
    <n v="64.180000000000007"/>
  </r>
  <r>
    <s v="M1114"/>
    <x v="2"/>
    <s v="South"/>
    <n v="14"/>
    <n v="105950"/>
    <n v="74448"/>
    <n v="70.27"/>
    <d v="2014-11-21T00:00:00"/>
    <n v="2014"/>
    <s v="Nov"/>
    <d v="1900-01-05T00:00:00"/>
    <s v="Oil"/>
    <s v="Grocery"/>
    <n v="74448"/>
    <n v="25542.99"/>
    <n v="48905.01"/>
    <x v="1"/>
    <n v="43"/>
    <n v="65.84"/>
  </r>
  <r>
    <s v="M1115"/>
    <x v="2"/>
    <s v="South"/>
    <n v="14"/>
    <n v="240909"/>
    <n v="151401"/>
    <n v="62.85"/>
    <d v="2014-11-21T00:00:00"/>
    <n v="2014"/>
    <s v="Nov"/>
    <d v="1900-01-05T00:00:00"/>
    <s v="Tablet"/>
    <s v="Electronics"/>
    <n v="151401"/>
    <n v="39041.42"/>
    <n v="112359.58"/>
    <x v="2"/>
    <n v="18"/>
    <n v="69.2"/>
  </r>
  <r>
    <s v="M1116"/>
    <x v="0"/>
    <s v="North"/>
    <n v="10"/>
    <n v="338654"/>
    <n v="303225"/>
    <n v="89.54"/>
    <d v="2011-09-14T00:00:00"/>
    <n v="2011"/>
    <s v="Sep"/>
    <d v="1900-01-03T00:00:00"/>
    <s v="Chair"/>
    <s v="Furniture"/>
    <n v="303225"/>
    <n v="106164.23"/>
    <n v="197060.77"/>
    <x v="1"/>
    <n v="57"/>
    <n v="65.510000000000005"/>
  </r>
  <r>
    <s v="M1117"/>
    <x v="0"/>
    <s v="North"/>
    <n v="12"/>
    <n v="453433"/>
    <n v="287184"/>
    <n v="63.34"/>
    <d v="2011-09-14T00:00:00"/>
    <n v="2011"/>
    <s v="Sep"/>
    <d v="1900-01-03T00:00:00"/>
    <s v="Shirt"/>
    <s v="Clothing"/>
    <n v="287184"/>
    <n v="139797.91"/>
    <n v="147386.09"/>
    <x v="1"/>
    <n v="41"/>
    <n v="61.61"/>
  </r>
  <r>
    <s v="M1118"/>
    <x v="3"/>
    <s v="East"/>
    <n v="9"/>
    <n v="178687"/>
    <n v="112799"/>
    <n v="63.13"/>
    <d v="2012-12-07T00:00:00"/>
    <n v="2012"/>
    <s v="Dec"/>
    <d v="1900-01-05T00:00:00"/>
    <s v="Headphones"/>
    <s v="Electronics"/>
    <n v="112799"/>
    <n v="48801.97"/>
    <n v="63997.03"/>
    <x v="2"/>
    <n v="50"/>
    <n v="69.489999999999995"/>
  </r>
  <r>
    <s v="M1119"/>
    <x v="0"/>
    <s v="North"/>
    <n v="12"/>
    <n v="295458"/>
    <n v="179029"/>
    <n v="60.59"/>
    <d v="2014-12-08T00:00:00"/>
    <n v="2014"/>
    <s v="Dec"/>
    <d v="1900-01-01T00:00:00"/>
    <s v="Pen"/>
    <s v="Stationery"/>
    <n v="179029"/>
    <n v="79882.149999999994"/>
    <n v="99146.85"/>
    <x v="1"/>
    <n v="15"/>
    <n v="93.39"/>
  </r>
  <r>
    <s v="M1120"/>
    <x v="0"/>
    <s v="North"/>
    <n v="10"/>
    <n v="248010"/>
    <n v="205452"/>
    <n v="82.84"/>
    <d v="2014-10-02T00:00:00"/>
    <n v="2014"/>
    <s v="Oct"/>
    <d v="1900-01-04T00:00:00"/>
    <s v="Chair"/>
    <s v="Furniture"/>
    <n v="205452"/>
    <n v="68635.88"/>
    <n v="136816.12"/>
    <x v="2"/>
    <n v="35"/>
    <n v="70.209999999999994"/>
  </r>
  <r>
    <s v="M1121"/>
    <x v="3"/>
    <s v="East"/>
    <n v="14"/>
    <n v="426483"/>
    <n v="340424"/>
    <n v="79.819999999999993"/>
    <d v="2014-10-02T00:00:00"/>
    <n v="2014"/>
    <s v="Oct"/>
    <d v="1900-01-04T00:00:00"/>
    <s v="Oil"/>
    <s v="Grocery"/>
    <n v="340424"/>
    <n v="109784.26"/>
    <n v="230639.74"/>
    <x v="2"/>
    <n v="35"/>
    <n v="85.64"/>
  </r>
  <r>
    <s v="M1122"/>
    <x v="2"/>
    <s v="South"/>
    <n v="5"/>
    <n v="103343"/>
    <n v="105415"/>
    <n v="102"/>
    <d v="2014-10-02T00:00:00"/>
    <n v="2014"/>
    <s v="Oct"/>
    <d v="1900-01-04T00:00:00"/>
    <s v="Mobile"/>
    <s v="Electronics"/>
    <n v="105415"/>
    <n v="35581.4"/>
    <n v="69833.600000000006"/>
    <x v="2"/>
    <n v="98"/>
    <n v="90.7"/>
  </r>
  <r>
    <s v="M1123"/>
    <x v="3"/>
    <s v="East"/>
    <n v="3"/>
    <n v="497897"/>
    <n v="593564"/>
    <n v="119.21"/>
    <d v="2014-12-29T00:00:00"/>
    <n v="2014"/>
    <s v="Dec"/>
    <d v="1900-01-01T00:00:00"/>
    <s v="Oil"/>
    <s v="Grocery"/>
    <n v="593564"/>
    <n v="278271.88"/>
    <n v="315292.12"/>
    <x v="2"/>
    <n v="40"/>
    <n v="74.69"/>
  </r>
  <r>
    <s v="M1124"/>
    <x v="0"/>
    <s v="North"/>
    <n v="5"/>
    <n v="473110"/>
    <n v="383264"/>
    <n v="81.010000000000005"/>
    <d v="2014-12-29T00:00:00"/>
    <n v="2014"/>
    <s v="Dec"/>
    <d v="1900-01-01T00:00:00"/>
    <s v="Laptop"/>
    <s v="Electronics"/>
    <n v="383264"/>
    <n v="85704.61"/>
    <n v="297559.39"/>
    <x v="2"/>
    <n v="76"/>
    <n v="74.459999999999994"/>
  </r>
  <r>
    <s v="M1125"/>
    <x v="3"/>
    <s v="East"/>
    <n v="10"/>
    <n v="492114"/>
    <n v="290570"/>
    <n v="59.05"/>
    <d v="2014-12-29T00:00:00"/>
    <n v="2014"/>
    <s v="Dec"/>
    <d v="1900-01-01T00:00:00"/>
    <s v="Pen"/>
    <s v="Stationery"/>
    <n v="290570"/>
    <n v="101226.36"/>
    <n v="189343.64"/>
    <x v="0"/>
    <n v="60"/>
    <n v="62.62"/>
  </r>
  <r>
    <s v="M1126"/>
    <x v="0"/>
    <s v="North"/>
    <n v="9"/>
    <n v="447311"/>
    <n v="292183"/>
    <n v="65.319999999999993"/>
    <d v="2014-12-29T00:00:00"/>
    <n v="2014"/>
    <s v="Dec"/>
    <d v="1900-01-01T00:00:00"/>
    <s v="Jacket"/>
    <s v="Clothing"/>
    <n v="292183"/>
    <n v="123214.37"/>
    <n v="168968.63"/>
    <x v="0"/>
    <n v="60"/>
    <n v="84.53"/>
  </r>
  <r>
    <s v="M1127"/>
    <x v="3"/>
    <s v="East"/>
    <n v="8"/>
    <n v="337375"/>
    <n v="239978"/>
    <n v="71.13"/>
    <d v="2013-11-04T00:00:00"/>
    <n v="2013"/>
    <s v="Nov"/>
    <d v="1900-01-01T00:00:00"/>
    <s v="Shirt"/>
    <s v="Clothing"/>
    <n v="239978"/>
    <n v="52059.29"/>
    <n v="187918.71"/>
    <x v="0"/>
    <n v="84"/>
    <n v="63.81"/>
  </r>
  <r>
    <s v="M1128"/>
    <x v="0"/>
    <s v="North"/>
    <n v="5"/>
    <n v="335702"/>
    <n v="290024"/>
    <n v="86.39"/>
    <d v="2012-09-18T00:00:00"/>
    <n v="2012"/>
    <s v="Sep"/>
    <d v="1900-01-02T00:00:00"/>
    <s v="Cabinet"/>
    <s v="Furniture"/>
    <n v="290024"/>
    <n v="134507.03"/>
    <n v="155516.97"/>
    <x v="0"/>
    <n v="36"/>
    <n v="75.819999999999993"/>
  </r>
  <r>
    <s v="M1129"/>
    <x v="1"/>
    <s v="West"/>
    <n v="7"/>
    <n v="162869"/>
    <n v="93285"/>
    <n v="57.28"/>
    <d v="2012-09-18T00:00:00"/>
    <n v="2012"/>
    <s v="Sep"/>
    <d v="1900-01-02T00:00:00"/>
    <s v="Jacket"/>
    <s v="Clothing"/>
    <n v="93285"/>
    <n v="23515.66"/>
    <n v="69769.34"/>
    <x v="0"/>
    <n v="15"/>
    <n v="67.53"/>
  </r>
  <r>
    <s v="M1130"/>
    <x v="3"/>
    <s v="East"/>
    <n v="5"/>
    <n v="147821"/>
    <n v="167122"/>
    <n v="113.06"/>
    <d v="2012-09-18T00:00:00"/>
    <n v="2012"/>
    <s v="Sep"/>
    <d v="1900-01-02T00:00:00"/>
    <s v="Jacket"/>
    <s v="Clothing"/>
    <n v="167122"/>
    <n v="63694.65"/>
    <n v="103427.35"/>
    <x v="2"/>
    <n v="48"/>
    <n v="69.11"/>
  </r>
  <r>
    <s v="M1131"/>
    <x v="2"/>
    <s v="South"/>
    <n v="3"/>
    <n v="312017"/>
    <n v="274549"/>
    <n v="87.99"/>
    <d v="2014-07-21T00:00:00"/>
    <n v="2014"/>
    <s v="Jul"/>
    <d v="1900-01-01T00:00:00"/>
    <s v="Notebook"/>
    <s v="Stationery"/>
    <n v="274549"/>
    <n v="129472.48"/>
    <n v="145076.51999999999"/>
    <x v="1"/>
    <n v="27"/>
    <n v="64.25"/>
  </r>
  <r>
    <s v="M1132"/>
    <x v="0"/>
    <s v="North"/>
    <n v="15"/>
    <n v="216543"/>
    <n v="142537"/>
    <n v="65.819999999999993"/>
    <d v="2014-07-21T00:00:00"/>
    <n v="2014"/>
    <s v="Jul"/>
    <d v="1900-01-01T00:00:00"/>
    <s v="Dress"/>
    <s v="Clothing"/>
    <n v="142537"/>
    <n v="55351.12"/>
    <n v="87185.88"/>
    <x v="1"/>
    <n v="92"/>
    <n v="62.94"/>
  </r>
  <r>
    <s v="M1133"/>
    <x v="3"/>
    <s v="East"/>
    <n v="4"/>
    <n v="111429"/>
    <n v="64164"/>
    <n v="57.58"/>
    <d v="2012-09-10T00:00:00"/>
    <n v="2012"/>
    <s v="Sep"/>
    <d v="1900-01-01T00:00:00"/>
    <s v="Dress"/>
    <s v="Clothing"/>
    <n v="64164"/>
    <n v="16503.650000000001"/>
    <n v="47660.35"/>
    <x v="2"/>
    <n v="52"/>
    <n v="64.290000000000006"/>
  </r>
  <r>
    <s v="M1134"/>
    <x v="1"/>
    <s v="West"/>
    <n v="3"/>
    <n v="188074"/>
    <n v="207586"/>
    <n v="110.37"/>
    <d v="2014-12-02T00:00:00"/>
    <n v="2014"/>
    <s v="Dec"/>
    <d v="1900-01-02T00:00:00"/>
    <s v="Sugar"/>
    <s v="Grocery"/>
    <n v="207586"/>
    <n v="101956.97"/>
    <n v="105629.03"/>
    <x v="1"/>
    <n v="32"/>
    <n v="72.39"/>
  </r>
  <r>
    <s v="M1135"/>
    <x v="2"/>
    <s v="South"/>
    <n v="7"/>
    <n v="246724"/>
    <n v="240281"/>
    <n v="97.39"/>
    <d v="2014-12-02T00:00:00"/>
    <n v="2014"/>
    <s v="Dec"/>
    <d v="1900-01-02T00:00:00"/>
    <s v="Shirt"/>
    <s v="Clothing"/>
    <n v="240281"/>
    <n v="75873.06"/>
    <n v="164407.94"/>
    <x v="1"/>
    <n v="92"/>
    <n v="70.33"/>
  </r>
  <r>
    <s v="M1136"/>
    <x v="1"/>
    <s v="West"/>
    <n v="11"/>
    <n v="351150"/>
    <n v="191560"/>
    <n v="54.55"/>
    <d v="2014-12-02T00:00:00"/>
    <n v="2014"/>
    <s v="Dec"/>
    <d v="1900-01-02T00:00:00"/>
    <s v="Tablet"/>
    <s v="Electronics"/>
    <n v="191560"/>
    <n v="73768.88"/>
    <n v="117791.12"/>
    <x v="0"/>
    <n v="92"/>
    <n v="90.96"/>
  </r>
  <r>
    <s v="M1137"/>
    <x v="2"/>
    <s v="South"/>
    <n v="13"/>
    <n v="385032"/>
    <n v="202755"/>
    <n v="52.66"/>
    <d v="2014-12-02T00:00:00"/>
    <n v="2014"/>
    <s v="Dec"/>
    <d v="1900-01-02T00:00:00"/>
    <s v="Oil"/>
    <s v="Grocery"/>
    <n v="202755"/>
    <n v="72199.97"/>
    <n v="130555.03"/>
    <x v="0"/>
    <n v="54"/>
    <n v="91.94"/>
  </r>
  <r>
    <s v="M1138"/>
    <x v="3"/>
    <s v="East"/>
    <n v="9"/>
    <n v="241786"/>
    <n v="168030"/>
    <n v="69.5"/>
    <d v="2014-12-02T00:00:00"/>
    <n v="2014"/>
    <s v="Dec"/>
    <d v="1900-01-02T00:00:00"/>
    <s v="Tablet"/>
    <s v="Electronics"/>
    <n v="168030"/>
    <n v="53914.96"/>
    <n v="114115.04"/>
    <x v="0"/>
    <n v="45"/>
    <n v="62.05"/>
  </r>
  <r>
    <s v="M1139"/>
    <x v="1"/>
    <s v="West"/>
    <n v="11"/>
    <n v="287397"/>
    <n v="344721"/>
    <n v="119.95"/>
    <d v="2012-07-03T00:00:00"/>
    <n v="2012"/>
    <s v="Jul"/>
    <d v="1900-01-02T00:00:00"/>
    <s v="Notebook"/>
    <s v="Stationery"/>
    <n v="344721"/>
    <n v="71635.11"/>
    <n v="273085.89"/>
    <x v="1"/>
    <n v="94"/>
    <n v="68.44"/>
  </r>
  <r>
    <s v="M1140"/>
    <x v="0"/>
    <s v="North"/>
    <n v="15"/>
    <n v="215034"/>
    <n v="209339"/>
    <n v="97.35"/>
    <d v="2012-07-03T00:00:00"/>
    <n v="2012"/>
    <s v="Jul"/>
    <d v="1900-01-02T00:00:00"/>
    <s v="Table"/>
    <s v="Furniture"/>
    <n v="209339"/>
    <n v="93610.1"/>
    <n v="115728.9"/>
    <x v="0"/>
    <n v="99"/>
    <n v="72.56"/>
  </r>
  <r>
    <s v="M1141"/>
    <x v="0"/>
    <s v="North"/>
    <n v="14"/>
    <n v="467295"/>
    <n v="418029"/>
    <n v="89.46"/>
    <d v="2013-03-21T00:00:00"/>
    <n v="2013"/>
    <s v="Mar"/>
    <d v="1900-01-04T00:00:00"/>
    <s v="Notebook"/>
    <s v="Stationery"/>
    <n v="418029"/>
    <n v="138395.75"/>
    <n v="279633.25"/>
    <x v="2"/>
    <n v="73"/>
    <n v="78.97"/>
  </r>
  <r>
    <s v="M1142"/>
    <x v="2"/>
    <s v="South"/>
    <n v="10"/>
    <n v="119903"/>
    <n v="71781"/>
    <n v="59.87"/>
    <d v="2013-03-21T00:00:00"/>
    <n v="2013"/>
    <s v="Mar"/>
    <d v="1900-01-04T00:00:00"/>
    <s v="Mobile"/>
    <s v="Electronics"/>
    <n v="71781"/>
    <n v="22934.11"/>
    <n v="48846.89"/>
    <x v="1"/>
    <n v="71"/>
    <n v="60.02"/>
  </r>
  <r>
    <s v="M1143"/>
    <x v="2"/>
    <s v="South"/>
    <n v="15"/>
    <n v="168414"/>
    <n v="128870"/>
    <n v="76.52"/>
    <d v="2013-03-21T00:00:00"/>
    <n v="2013"/>
    <s v="Mar"/>
    <d v="1900-01-04T00:00:00"/>
    <s v="Jacket"/>
    <s v="Clothing"/>
    <n v="128870"/>
    <n v="62132.51"/>
    <n v="66737.490000000005"/>
    <x v="1"/>
    <n v="100"/>
    <n v="92.1"/>
  </r>
  <r>
    <s v="M1144"/>
    <x v="0"/>
    <s v="North"/>
    <n v="11"/>
    <n v="291307"/>
    <n v="164666"/>
    <n v="56.53"/>
    <d v="2013-03-21T00:00:00"/>
    <n v="2013"/>
    <s v="Mar"/>
    <d v="1900-01-04T00:00:00"/>
    <s v="Cabinet"/>
    <s v="Furniture"/>
    <n v="164666"/>
    <n v="53383.89"/>
    <n v="111282.11"/>
    <x v="0"/>
    <n v="51"/>
    <n v="64.78"/>
  </r>
  <r>
    <s v="M1145"/>
    <x v="2"/>
    <s v="South"/>
    <n v="14"/>
    <n v="329044"/>
    <n v="372098"/>
    <n v="113.08"/>
    <d v="2011-01-10T00:00:00"/>
    <n v="2011"/>
    <s v="Jan"/>
    <d v="1900-01-01T00:00:00"/>
    <s v="Oil"/>
    <s v="Grocery"/>
    <n v="372098"/>
    <n v="166602.85999999999"/>
    <n v="205495.14"/>
    <x v="2"/>
    <n v="98"/>
    <n v="91.14"/>
  </r>
  <r>
    <s v="M1146"/>
    <x v="3"/>
    <s v="East"/>
    <n v="6"/>
    <n v="448930"/>
    <n v="533244"/>
    <n v="118.78"/>
    <d v="2011-01-10T00:00:00"/>
    <n v="2011"/>
    <s v="Jan"/>
    <d v="1900-01-01T00:00:00"/>
    <s v="Dress"/>
    <s v="Clothing"/>
    <n v="533244"/>
    <n v="217538.51"/>
    <n v="315705.49"/>
    <x v="0"/>
    <n v="26"/>
    <n v="66.22"/>
  </r>
  <r>
    <s v="M1147"/>
    <x v="0"/>
    <s v="North"/>
    <n v="14"/>
    <n v="400330"/>
    <n v="405476"/>
    <n v="101.29"/>
    <d v="2011-08-08T00:00:00"/>
    <n v="2011"/>
    <s v="Aug"/>
    <d v="1900-01-01T00:00:00"/>
    <s v="Pen"/>
    <s v="Stationery"/>
    <n v="405476"/>
    <n v="180589.07"/>
    <n v="224886.93"/>
    <x v="0"/>
    <n v="88"/>
    <n v="67.73"/>
  </r>
  <r>
    <s v="M1148"/>
    <x v="0"/>
    <s v="North"/>
    <n v="10"/>
    <n v="173737"/>
    <n v="130274"/>
    <n v="74.98"/>
    <d v="2011-08-08T00:00:00"/>
    <n v="2011"/>
    <s v="Aug"/>
    <d v="1900-01-01T00:00:00"/>
    <s v="Mobile"/>
    <s v="Electronics"/>
    <n v="130274"/>
    <n v="51582.9"/>
    <n v="78691.100000000006"/>
    <x v="1"/>
    <n v="91"/>
    <n v="90.99"/>
  </r>
  <r>
    <s v="M1149"/>
    <x v="0"/>
    <s v="North"/>
    <n v="14"/>
    <n v="451285"/>
    <n v="401671"/>
    <n v="89.01"/>
    <d v="2011-08-08T00:00:00"/>
    <n v="2011"/>
    <s v="Aug"/>
    <d v="1900-01-01T00:00:00"/>
    <s v="Rice"/>
    <s v="Grocery"/>
    <n v="401671"/>
    <n v="168877.06"/>
    <n v="232793.94"/>
    <x v="1"/>
    <n v="18"/>
    <n v="72.27"/>
  </r>
  <r>
    <s v="M1150"/>
    <x v="0"/>
    <s v="North"/>
    <n v="14"/>
    <n v="100671"/>
    <n v="56645"/>
    <n v="56.27"/>
    <d v="2011-08-08T00:00:00"/>
    <n v="2011"/>
    <s v="Aug"/>
    <d v="1900-01-01T00:00:00"/>
    <s v="Sugar"/>
    <s v="Grocery"/>
    <n v="56645"/>
    <n v="15873.33"/>
    <n v="40771.67"/>
    <x v="0"/>
    <n v="62"/>
    <n v="77.260000000000005"/>
  </r>
  <r>
    <s v="M1151"/>
    <x v="1"/>
    <s v="West"/>
    <n v="8"/>
    <n v="386273"/>
    <n v="389926"/>
    <n v="100.95"/>
    <d v="2013-07-15T00:00:00"/>
    <n v="2013"/>
    <s v="Jul"/>
    <d v="1900-01-01T00:00:00"/>
    <s v="Headphones"/>
    <s v="Electronics"/>
    <n v="389926"/>
    <n v="102699.1"/>
    <n v="287226.90000000002"/>
    <x v="1"/>
    <n v="97"/>
    <n v="67.900000000000006"/>
  </r>
  <r>
    <s v="M1152"/>
    <x v="1"/>
    <s v="West"/>
    <n v="4"/>
    <n v="117517"/>
    <n v="97412"/>
    <n v="82.89"/>
    <d v="2013-07-17T00:00:00"/>
    <n v="2013"/>
    <s v="Jul"/>
    <d v="1900-01-03T00:00:00"/>
    <s v="Tablet"/>
    <s v="Electronics"/>
    <n v="97412"/>
    <n v="41074.910000000003"/>
    <n v="56337.09"/>
    <x v="1"/>
    <n v="53"/>
    <n v="65.95"/>
  </r>
  <r>
    <s v="M1153"/>
    <x v="1"/>
    <s v="West"/>
    <n v="5"/>
    <n v="483770"/>
    <n v="281207"/>
    <n v="58.13"/>
    <d v="2013-07-17T00:00:00"/>
    <n v="2013"/>
    <s v="Jul"/>
    <d v="1900-01-03T00:00:00"/>
    <s v="Pen"/>
    <s v="Stationery"/>
    <n v="281207"/>
    <n v="112093.28"/>
    <n v="169113.72"/>
    <x v="1"/>
    <n v="71"/>
    <n v="84.66"/>
  </r>
  <r>
    <s v="M1154"/>
    <x v="1"/>
    <s v="West"/>
    <n v="13"/>
    <n v="186506"/>
    <n v="172855"/>
    <n v="92.68"/>
    <d v="2013-07-17T00:00:00"/>
    <n v="2013"/>
    <s v="Jul"/>
    <d v="1900-01-03T00:00:00"/>
    <s v="Wheat"/>
    <s v="Grocery"/>
    <n v="172855"/>
    <n v="83650.289999999994"/>
    <n v="89204.71"/>
    <x v="0"/>
    <n v="34"/>
    <n v="74.319999999999993"/>
  </r>
  <r>
    <s v="M1155"/>
    <x v="3"/>
    <s v="East"/>
    <n v="13"/>
    <n v="247599"/>
    <n v="201760"/>
    <n v="81.489999999999995"/>
    <d v="2011-03-15T00:00:00"/>
    <n v="2011"/>
    <s v="Mar"/>
    <d v="1900-01-02T00:00:00"/>
    <s v="Shirt"/>
    <s v="Clothing"/>
    <n v="201760"/>
    <n v="97875.67"/>
    <n v="103884.33"/>
    <x v="1"/>
    <n v="72"/>
    <n v="65.38"/>
  </r>
  <r>
    <s v="M1156"/>
    <x v="3"/>
    <s v="East"/>
    <n v="3"/>
    <n v="324188"/>
    <n v="185065"/>
    <n v="57.09"/>
    <d v="2011-03-15T00:00:00"/>
    <n v="2011"/>
    <s v="Mar"/>
    <d v="1900-01-02T00:00:00"/>
    <s v="Cabinet"/>
    <s v="Furniture"/>
    <n v="185065"/>
    <n v="81446.649999999994"/>
    <n v="103618.35"/>
    <x v="0"/>
    <n v="31"/>
    <n v="82.34"/>
  </r>
  <r>
    <s v="M1157"/>
    <x v="0"/>
    <s v="North"/>
    <n v="10"/>
    <n v="160559"/>
    <n v="120695"/>
    <n v="75.17"/>
    <d v="2011-03-15T00:00:00"/>
    <n v="2011"/>
    <s v="Mar"/>
    <d v="1900-01-02T00:00:00"/>
    <s v="Sugar"/>
    <s v="Grocery"/>
    <n v="120695"/>
    <n v="42638.04"/>
    <n v="78056.960000000006"/>
    <x v="1"/>
    <n v="21"/>
    <n v="82.47"/>
  </r>
  <r>
    <s v="M1158"/>
    <x v="1"/>
    <s v="West"/>
    <n v="5"/>
    <n v="294521"/>
    <n v="247253"/>
    <n v="83.95"/>
    <d v="2011-03-15T00:00:00"/>
    <n v="2011"/>
    <s v="Mar"/>
    <d v="1900-01-02T00:00:00"/>
    <s v="Table"/>
    <s v="Furniture"/>
    <n v="247253"/>
    <n v="90560.72"/>
    <n v="156692.28"/>
    <x v="2"/>
    <n v="69"/>
    <n v="69.22"/>
  </r>
  <r>
    <s v="M1159"/>
    <x v="3"/>
    <s v="East"/>
    <n v="12"/>
    <n v="132316"/>
    <n v="85966"/>
    <n v="64.97"/>
    <d v="2011-03-15T00:00:00"/>
    <n v="2011"/>
    <s v="Mar"/>
    <d v="1900-01-02T00:00:00"/>
    <s v="Laptop"/>
    <s v="Electronics"/>
    <n v="85966"/>
    <n v="25751.77"/>
    <n v="60214.23"/>
    <x v="1"/>
    <n v="62"/>
    <n v="93.97"/>
  </r>
  <r>
    <s v="M1160"/>
    <x v="2"/>
    <s v="South"/>
    <n v="11"/>
    <n v="131973"/>
    <n v="116724"/>
    <n v="88.45"/>
    <d v="2011-05-23T00:00:00"/>
    <n v="2011"/>
    <s v="May"/>
    <d v="1900-01-01T00:00:00"/>
    <s v="Stapler"/>
    <s v="Stationery"/>
    <n v="116724"/>
    <n v="24548.42"/>
    <n v="92175.58"/>
    <x v="0"/>
    <n v="70"/>
    <n v="80.05"/>
  </r>
  <r>
    <s v="M1161"/>
    <x v="2"/>
    <s v="South"/>
    <n v="10"/>
    <n v="256684"/>
    <n v="149039"/>
    <n v="58.06"/>
    <d v="2011-05-23T00:00:00"/>
    <n v="2011"/>
    <s v="May"/>
    <d v="1900-01-01T00:00:00"/>
    <s v="Rice"/>
    <s v="Grocery"/>
    <n v="149039"/>
    <n v="52069.69"/>
    <n v="96969.31"/>
    <x v="1"/>
    <n v="83"/>
    <n v="83.71"/>
  </r>
  <r>
    <s v="M1162"/>
    <x v="2"/>
    <s v="South"/>
    <n v="4"/>
    <n v="496984"/>
    <n v="483918"/>
    <n v="97.37"/>
    <d v="2011-05-23T00:00:00"/>
    <n v="2011"/>
    <s v="May"/>
    <d v="1900-01-01T00:00:00"/>
    <s v="Trousers"/>
    <s v="Clothing"/>
    <n v="483918"/>
    <n v="100824.57"/>
    <n v="383093.43"/>
    <x v="0"/>
    <n v="26"/>
    <n v="61.49"/>
  </r>
  <r>
    <s v="M1163"/>
    <x v="0"/>
    <s v="North"/>
    <n v="13"/>
    <n v="328271"/>
    <n v="217066"/>
    <n v="66.12"/>
    <d v="2013-04-29T00:00:00"/>
    <n v="2013"/>
    <s v="Apr"/>
    <d v="1900-01-01T00:00:00"/>
    <s v="Jacket"/>
    <s v="Clothing"/>
    <n v="217066"/>
    <n v="87710.98"/>
    <n v="129355.02"/>
    <x v="0"/>
    <n v="18"/>
    <n v="63.05"/>
  </r>
  <r>
    <s v="M1164"/>
    <x v="1"/>
    <s v="West"/>
    <n v="11"/>
    <n v="270984"/>
    <n v="207896"/>
    <n v="76.72"/>
    <d v="2013-04-29T00:00:00"/>
    <n v="2013"/>
    <s v="Apr"/>
    <d v="1900-01-01T00:00:00"/>
    <s v="Stapler"/>
    <s v="Stationery"/>
    <n v="207896"/>
    <n v="46745.71"/>
    <n v="161150.29"/>
    <x v="1"/>
    <n v="99"/>
    <n v="81.81"/>
  </r>
  <r>
    <s v="M1165"/>
    <x v="1"/>
    <s v="West"/>
    <n v="4"/>
    <n v="317287"/>
    <n v="197870"/>
    <n v="62.36"/>
    <d v="2013-09-12T00:00:00"/>
    <n v="2013"/>
    <s v="Sep"/>
    <d v="1900-01-04T00:00:00"/>
    <s v="Shirt"/>
    <s v="Clothing"/>
    <n v="197870"/>
    <n v="44030.34"/>
    <n v="153839.66"/>
    <x v="0"/>
    <n v="22"/>
    <n v="87.5"/>
  </r>
  <r>
    <s v="M1166"/>
    <x v="3"/>
    <s v="East"/>
    <n v="9"/>
    <n v="238483"/>
    <n v="219653"/>
    <n v="92.1"/>
    <d v="2013-09-12T00:00:00"/>
    <n v="2013"/>
    <s v="Sep"/>
    <d v="1900-01-04T00:00:00"/>
    <s v="Sugar"/>
    <s v="Grocery"/>
    <n v="219653"/>
    <n v="107357.67"/>
    <n v="112295.33"/>
    <x v="1"/>
    <n v="28"/>
    <n v="81.64"/>
  </r>
  <r>
    <s v="M1167"/>
    <x v="1"/>
    <s v="West"/>
    <n v="3"/>
    <n v="307509"/>
    <n v="240653"/>
    <n v="78.260000000000005"/>
    <d v="2014-11-15T00:00:00"/>
    <n v="2014"/>
    <s v="Nov"/>
    <d v="1900-01-06T00:00:00"/>
    <s v="Shirt"/>
    <s v="Clothing"/>
    <n v="240653"/>
    <n v="66486.42"/>
    <n v="174166.58"/>
    <x v="2"/>
    <n v="57"/>
    <n v="60.71"/>
  </r>
  <r>
    <s v="M1168"/>
    <x v="3"/>
    <s v="East"/>
    <n v="7"/>
    <n v="246982"/>
    <n v="252366"/>
    <n v="102.18"/>
    <d v="2014-11-15T00:00:00"/>
    <n v="2014"/>
    <s v="Nov"/>
    <d v="1900-01-06T00:00:00"/>
    <s v="Mobile"/>
    <s v="Electronics"/>
    <n v="252366"/>
    <n v="116008.7"/>
    <n v="136357.29999999999"/>
    <x v="0"/>
    <n v="66"/>
    <n v="87.09"/>
  </r>
  <r>
    <s v="M1169"/>
    <x v="3"/>
    <s v="East"/>
    <n v="7"/>
    <n v="482100"/>
    <n v="459558"/>
    <n v="95.32"/>
    <d v="2014-08-19T00:00:00"/>
    <n v="2014"/>
    <s v="Aug"/>
    <d v="1900-01-02T00:00:00"/>
    <s v="Pen"/>
    <s v="Stationery"/>
    <n v="459558"/>
    <n v="203868.79"/>
    <n v="255689.21"/>
    <x v="0"/>
    <n v="62"/>
    <n v="85.93"/>
  </r>
  <r>
    <s v="M1170"/>
    <x v="3"/>
    <s v="East"/>
    <n v="3"/>
    <n v="370149"/>
    <n v="392558"/>
    <n v="106.05"/>
    <d v="2014-08-19T00:00:00"/>
    <n v="2014"/>
    <s v="Aug"/>
    <d v="1900-01-02T00:00:00"/>
    <s v="Shirt"/>
    <s v="Clothing"/>
    <n v="392558"/>
    <n v="159638.84"/>
    <n v="232919.16"/>
    <x v="0"/>
    <n v="27"/>
    <n v="87.32"/>
  </r>
  <r>
    <s v="M1171"/>
    <x v="0"/>
    <s v="North"/>
    <n v="5"/>
    <n v="201063"/>
    <n v="153150"/>
    <n v="76.17"/>
    <d v="2014-08-19T00:00:00"/>
    <n v="2014"/>
    <s v="Aug"/>
    <d v="1900-01-02T00:00:00"/>
    <s v="Mobile"/>
    <s v="Electronics"/>
    <n v="153150"/>
    <n v="75055.55"/>
    <n v="78094.45"/>
    <x v="0"/>
    <n v="56"/>
    <n v="84.66"/>
  </r>
  <r>
    <s v="M1172"/>
    <x v="3"/>
    <s v="East"/>
    <n v="8"/>
    <n v="343384"/>
    <n v="304107"/>
    <n v="88.56"/>
    <d v="2014-08-19T00:00:00"/>
    <n v="2014"/>
    <s v="Aug"/>
    <d v="1900-01-02T00:00:00"/>
    <s v="Rice"/>
    <s v="Grocery"/>
    <n v="304107"/>
    <n v="89908.53"/>
    <n v="214198.47"/>
    <x v="2"/>
    <n v="72"/>
    <n v="80.790000000000006"/>
  </r>
  <r>
    <s v="M1173"/>
    <x v="2"/>
    <s v="South"/>
    <n v="10"/>
    <n v="407694"/>
    <n v="387221"/>
    <n v="94.98"/>
    <d v="2014-08-19T00:00:00"/>
    <n v="2014"/>
    <s v="Aug"/>
    <d v="1900-01-02T00:00:00"/>
    <s v="Table"/>
    <s v="Furniture"/>
    <n v="387221"/>
    <n v="96303.360000000001"/>
    <n v="290917.64"/>
    <x v="2"/>
    <n v="98"/>
    <n v="63.16"/>
  </r>
  <r>
    <s v="M1174"/>
    <x v="0"/>
    <s v="North"/>
    <n v="9"/>
    <n v="126031"/>
    <n v="84367"/>
    <n v="66.94"/>
    <d v="2011-12-26T00:00:00"/>
    <n v="2011"/>
    <s v="Dec"/>
    <d v="1900-01-01T00:00:00"/>
    <s v="Notebook"/>
    <s v="Stationery"/>
    <n v="84367"/>
    <n v="20489.93"/>
    <n v="63877.07"/>
    <x v="1"/>
    <n v="96"/>
    <n v="67.239999999999995"/>
  </r>
  <r>
    <s v="M1175"/>
    <x v="1"/>
    <s v="West"/>
    <n v="11"/>
    <n v="110513"/>
    <n v="56422"/>
    <n v="51.05"/>
    <d v="2012-11-29T00:00:00"/>
    <n v="2012"/>
    <s v="Nov"/>
    <d v="1900-01-04T00:00:00"/>
    <s v="Wheat"/>
    <s v="Grocery"/>
    <n v="56422"/>
    <n v="17253.2"/>
    <n v="39168.800000000003"/>
    <x v="0"/>
    <n v="11"/>
    <n v="67.83"/>
  </r>
  <r>
    <s v="M1176"/>
    <x v="3"/>
    <s v="East"/>
    <n v="14"/>
    <n v="471913"/>
    <n v="380333"/>
    <n v="80.59"/>
    <d v="2012-11-29T00:00:00"/>
    <n v="2012"/>
    <s v="Nov"/>
    <d v="1900-01-04T00:00:00"/>
    <s v="Sugar"/>
    <s v="Grocery"/>
    <n v="380333"/>
    <n v="93000.6"/>
    <n v="287332.40000000002"/>
    <x v="0"/>
    <n v="37"/>
    <n v="76.33"/>
  </r>
  <r>
    <s v="M1177"/>
    <x v="1"/>
    <s v="West"/>
    <n v="12"/>
    <n v="153641"/>
    <n v="77783"/>
    <n v="50.63"/>
    <d v="2012-11-29T00:00:00"/>
    <n v="2012"/>
    <s v="Nov"/>
    <d v="1900-01-04T00:00:00"/>
    <s v="Marker"/>
    <s v="Stationery"/>
    <n v="77783"/>
    <n v="25789.95"/>
    <n v="51993.05"/>
    <x v="2"/>
    <n v="46"/>
    <n v="70.45"/>
  </r>
  <r>
    <s v="M1178"/>
    <x v="0"/>
    <s v="North"/>
    <n v="10"/>
    <n v="133469"/>
    <n v="110811"/>
    <n v="83.02"/>
    <d v="2012-11-29T00:00:00"/>
    <n v="2012"/>
    <s v="Nov"/>
    <d v="1900-01-04T00:00:00"/>
    <s v="Sofa"/>
    <s v="Furniture"/>
    <n v="110811"/>
    <n v="26766.68"/>
    <n v="84044.32"/>
    <x v="1"/>
    <n v="93"/>
    <n v="70.459999999999994"/>
  </r>
  <r>
    <s v="M1179"/>
    <x v="2"/>
    <s v="South"/>
    <n v="11"/>
    <n v="225987"/>
    <n v="127876"/>
    <n v="56.59"/>
    <d v="2014-09-16T00:00:00"/>
    <n v="2014"/>
    <s v="Sep"/>
    <d v="1900-01-02T00:00:00"/>
    <s v="Stapler"/>
    <s v="Stationery"/>
    <n v="127876"/>
    <n v="38598.21"/>
    <n v="89277.79"/>
    <x v="2"/>
    <n v="13"/>
    <n v="82.94"/>
  </r>
  <r>
    <s v="M1180"/>
    <x v="3"/>
    <s v="East"/>
    <n v="7"/>
    <n v="319448"/>
    <n v="265787"/>
    <n v="83.2"/>
    <d v="2014-05-20T00:00:00"/>
    <n v="2014"/>
    <s v="May"/>
    <d v="1900-01-02T00:00:00"/>
    <s v="Rice"/>
    <s v="Grocery"/>
    <n v="265787"/>
    <n v="86405.46"/>
    <n v="179381.54"/>
    <x v="2"/>
    <n v="34"/>
    <n v="72.010000000000005"/>
  </r>
  <r>
    <s v="M1181"/>
    <x v="2"/>
    <s v="South"/>
    <n v="13"/>
    <n v="380302"/>
    <n v="439573"/>
    <n v="115.59"/>
    <d v="2014-12-18T00:00:00"/>
    <n v="2014"/>
    <s v="Dec"/>
    <d v="1900-01-04T00:00:00"/>
    <s v="Sofa"/>
    <s v="Furniture"/>
    <n v="439573"/>
    <n v="108299.46"/>
    <n v="331273.53999999998"/>
    <x v="1"/>
    <n v="81"/>
    <n v="66.34"/>
  </r>
  <r>
    <s v="M1182"/>
    <x v="0"/>
    <s v="North"/>
    <n v="10"/>
    <n v="167079"/>
    <n v="180652"/>
    <n v="108.12"/>
    <d v="2014-12-18T00:00:00"/>
    <n v="2014"/>
    <s v="Dec"/>
    <d v="1900-01-04T00:00:00"/>
    <s v="Table"/>
    <s v="Furniture"/>
    <n v="180652"/>
    <n v="39006.92"/>
    <n v="141645.07999999999"/>
    <x v="0"/>
    <n v="93"/>
    <n v="63.13"/>
  </r>
  <r>
    <s v="M1183"/>
    <x v="3"/>
    <s v="East"/>
    <n v="6"/>
    <n v="490180"/>
    <n v="406091"/>
    <n v="82.85"/>
    <d v="2013-12-12T00:00:00"/>
    <n v="2013"/>
    <s v="Dec"/>
    <d v="1900-01-04T00:00:00"/>
    <s v="Oil"/>
    <s v="Grocery"/>
    <n v="406091"/>
    <n v="157764.43"/>
    <n v="248326.57"/>
    <x v="0"/>
    <n v="69"/>
    <n v="89.79"/>
  </r>
  <r>
    <s v="M1184"/>
    <x v="1"/>
    <s v="West"/>
    <n v="3"/>
    <n v="432606"/>
    <n v="253640"/>
    <n v="58.63"/>
    <d v="2013-12-12T00:00:00"/>
    <n v="2013"/>
    <s v="Dec"/>
    <d v="1900-01-04T00:00:00"/>
    <s v="Wheat"/>
    <s v="Grocery"/>
    <n v="253640"/>
    <n v="88737.68"/>
    <n v="164902.32"/>
    <x v="2"/>
    <n v="58"/>
    <n v="78.540000000000006"/>
  </r>
  <r>
    <s v="M1185"/>
    <x v="1"/>
    <s v="West"/>
    <n v="3"/>
    <n v="179051"/>
    <n v="107529"/>
    <n v="60.05"/>
    <d v="2013-12-12T00:00:00"/>
    <n v="2013"/>
    <s v="Dec"/>
    <d v="1900-01-04T00:00:00"/>
    <s v="Jacket"/>
    <s v="Clothing"/>
    <n v="107529"/>
    <n v="40564.5"/>
    <n v="66964.5"/>
    <x v="2"/>
    <n v="68"/>
    <n v="65.010000000000005"/>
  </r>
  <r>
    <s v="M1186"/>
    <x v="2"/>
    <s v="South"/>
    <n v="15"/>
    <n v="142368"/>
    <n v="135092"/>
    <n v="94.89"/>
    <d v="2014-09-25T00:00:00"/>
    <n v="2014"/>
    <s v="Sep"/>
    <d v="1900-01-04T00:00:00"/>
    <s v="Table"/>
    <s v="Furniture"/>
    <n v="135092"/>
    <n v="54844.08"/>
    <n v="80247.92"/>
    <x v="2"/>
    <n v="67"/>
    <n v="69.569999999999993"/>
  </r>
  <r>
    <s v="M1187"/>
    <x v="2"/>
    <s v="South"/>
    <n v="12"/>
    <n v="183065"/>
    <n v="155701"/>
    <n v="85.05"/>
    <d v="2014-09-25T00:00:00"/>
    <n v="2014"/>
    <s v="Sep"/>
    <d v="1900-01-04T00:00:00"/>
    <s v="Mobile"/>
    <s v="Electronics"/>
    <n v="155701"/>
    <n v="49147.97"/>
    <n v="106553.03"/>
    <x v="1"/>
    <n v="61"/>
    <n v="75.02"/>
  </r>
  <r>
    <s v="M1188"/>
    <x v="1"/>
    <s v="West"/>
    <n v="9"/>
    <n v="102447"/>
    <n v="56167"/>
    <n v="54.83"/>
    <d v="2012-10-04T00:00:00"/>
    <n v="2012"/>
    <s v="Oct"/>
    <d v="1900-01-04T00:00:00"/>
    <s v="Notebook"/>
    <s v="Stationery"/>
    <n v="56167"/>
    <n v="15771.82"/>
    <n v="40395.18"/>
    <x v="1"/>
    <n v="51"/>
    <n v="86.49"/>
  </r>
  <r>
    <s v="M1189"/>
    <x v="2"/>
    <s v="South"/>
    <n v="3"/>
    <n v="454810"/>
    <n v="229567"/>
    <n v="50.48"/>
    <d v="2013-08-16T00:00:00"/>
    <n v="2013"/>
    <s v="Aug"/>
    <d v="1900-01-05T00:00:00"/>
    <s v="Trousers"/>
    <s v="Clothing"/>
    <n v="229567"/>
    <n v="67020.38"/>
    <n v="162546.62"/>
    <x v="2"/>
    <n v="26"/>
    <n v="63.59"/>
  </r>
  <r>
    <s v="M1190"/>
    <x v="3"/>
    <s v="East"/>
    <n v="5"/>
    <n v="134229"/>
    <n v="73106"/>
    <n v="54.46"/>
    <d v="2013-08-16T00:00:00"/>
    <n v="2013"/>
    <s v="Aug"/>
    <d v="1900-01-05T00:00:00"/>
    <s v="Sofa"/>
    <s v="Furniture"/>
    <n v="73106"/>
    <n v="26553.72"/>
    <n v="46552.28"/>
    <x v="0"/>
    <n v="77"/>
    <n v="71.819999999999993"/>
  </r>
  <r>
    <s v="M1191"/>
    <x v="2"/>
    <s v="South"/>
    <n v="8"/>
    <n v="356994"/>
    <n v="272672"/>
    <n v="76.38"/>
    <d v="2013-05-21T00:00:00"/>
    <n v="2013"/>
    <s v="May"/>
    <d v="1900-01-02T00:00:00"/>
    <s v="Trousers"/>
    <s v="Clothing"/>
    <n v="272672"/>
    <n v="58781.18"/>
    <n v="213890.82"/>
    <x v="0"/>
    <n v="61"/>
    <n v="60.67"/>
  </r>
  <r>
    <s v="M1192"/>
    <x v="2"/>
    <s v="South"/>
    <n v="14"/>
    <n v="168789"/>
    <n v="112075"/>
    <n v="66.400000000000006"/>
    <d v="2013-05-21T00:00:00"/>
    <n v="2013"/>
    <s v="May"/>
    <d v="1900-01-02T00:00:00"/>
    <s v="Mobile"/>
    <s v="Electronics"/>
    <n v="112075"/>
    <n v="51896.49"/>
    <n v="60178.51"/>
    <x v="1"/>
    <n v="14"/>
    <n v="73.13"/>
  </r>
  <r>
    <s v="M1193"/>
    <x v="3"/>
    <s v="East"/>
    <n v="15"/>
    <n v="380354"/>
    <n v="215650"/>
    <n v="56.7"/>
    <d v="2013-12-19T00:00:00"/>
    <n v="2013"/>
    <s v="Dec"/>
    <d v="1900-01-04T00:00:00"/>
    <s v="Pen"/>
    <s v="Stationery"/>
    <n v="215650"/>
    <n v="64998.86"/>
    <n v="150651.14000000001"/>
    <x v="1"/>
    <n v="12"/>
    <n v="61.69"/>
  </r>
  <r>
    <s v="M1194"/>
    <x v="0"/>
    <s v="North"/>
    <n v="9"/>
    <n v="332948"/>
    <n v="266155"/>
    <n v="79.94"/>
    <d v="2014-07-31T00:00:00"/>
    <n v="2014"/>
    <s v="Jul"/>
    <d v="1900-01-04T00:00:00"/>
    <s v="Tablet"/>
    <s v="Electronics"/>
    <n v="266155"/>
    <n v="95198.61"/>
    <n v="170956.39"/>
    <x v="0"/>
    <n v="98"/>
    <n v="84"/>
  </r>
  <r>
    <s v="M1195"/>
    <x v="0"/>
    <s v="North"/>
    <n v="7"/>
    <n v="320657"/>
    <n v="333779"/>
    <n v="104.09"/>
    <d v="2014-07-31T00:00:00"/>
    <n v="2014"/>
    <s v="Jul"/>
    <d v="1900-01-04T00:00:00"/>
    <s v="Tablet"/>
    <s v="Electronics"/>
    <n v="333779"/>
    <n v="104526.45"/>
    <n v="229252.55"/>
    <x v="1"/>
    <n v="63"/>
    <n v="89.07"/>
  </r>
  <r>
    <s v="M1196"/>
    <x v="0"/>
    <s v="North"/>
    <n v="11"/>
    <n v="476840"/>
    <n v="562271"/>
    <n v="117.92"/>
    <d v="2014-06-11T00:00:00"/>
    <n v="2014"/>
    <s v="Jun"/>
    <d v="1900-01-03T00:00:00"/>
    <s v="Tablet"/>
    <s v="Electronics"/>
    <n v="562271"/>
    <n v="261903.71"/>
    <n v="300367.28999999998"/>
    <x v="0"/>
    <n v="35"/>
    <n v="81.319999999999993"/>
  </r>
  <r>
    <s v="M1197"/>
    <x v="3"/>
    <s v="East"/>
    <n v="11"/>
    <n v="205734"/>
    <n v="196694"/>
    <n v="95.61"/>
    <d v="2014-07-22T00:00:00"/>
    <n v="2014"/>
    <s v="Jul"/>
    <d v="1900-01-02T00:00:00"/>
    <s v="Oil"/>
    <s v="Grocery"/>
    <n v="196694"/>
    <n v="88883.64"/>
    <n v="107810.36"/>
    <x v="2"/>
    <n v="36"/>
    <n v="84.09"/>
  </r>
  <r>
    <s v="M1198"/>
    <x v="1"/>
    <s v="West"/>
    <n v="8"/>
    <n v="222948"/>
    <n v="112191"/>
    <n v="50.32"/>
    <d v="2014-12-31T00:00:00"/>
    <n v="2014"/>
    <s v="Dec"/>
    <d v="1900-01-03T00:00:00"/>
    <s v="Laptop"/>
    <s v="Electronics"/>
    <n v="112191"/>
    <n v="25572.37"/>
    <n v="86618.63"/>
    <x v="1"/>
    <n v="95"/>
    <n v="77.290000000000006"/>
  </r>
  <r>
    <s v="M1199"/>
    <x v="0"/>
    <s v="North"/>
    <n v="15"/>
    <n v="368280"/>
    <n v="203813"/>
    <n v="55.34"/>
    <d v="2013-04-02T00:00:00"/>
    <n v="2013"/>
    <s v="Apr"/>
    <d v="1900-01-02T00:00:00"/>
    <s v="Tablet"/>
    <s v="Electronics"/>
    <n v="203813"/>
    <n v="62509.24"/>
    <n v="141303.76"/>
    <x v="2"/>
    <n v="47"/>
    <n v="69.239999999999995"/>
  </r>
  <r>
    <s v="M1000"/>
    <x v="0"/>
    <s v="North"/>
    <n v="4"/>
    <n v="191594"/>
    <n v="106137"/>
    <n v="55.4"/>
    <d v="2013-04-02T00:00:00"/>
    <n v="2013"/>
    <s v="Apr"/>
    <d v="1900-01-02T00:00:00"/>
    <s v="Sofa"/>
    <s v="Furniture"/>
    <n v="106137"/>
    <n v="27544.799999999999"/>
    <n v="78592.2"/>
    <x v="1"/>
    <n v="24"/>
    <n v="63.32"/>
  </r>
  <r>
    <s v="M1001"/>
    <x v="0"/>
    <s v="North"/>
    <n v="3"/>
    <n v="172558"/>
    <n v="173226"/>
    <n v="100.39"/>
    <d v="2013-12-12T00:00:00"/>
    <n v="2013"/>
    <s v="Dec"/>
    <d v="1900-01-04T00:00:00"/>
    <s v="Jacket"/>
    <s v="Clothing"/>
    <n v="173226"/>
    <n v="68033.09"/>
    <n v="105192.91"/>
    <x v="1"/>
    <n v="89"/>
    <n v="69.39"/>
  </r>
  <r>
    <s v="M1002"/>
    <x v="0"/>
    <s v="North"/>
    <n v="8"/>
    <n v="279685"/>
    <n v="187780"/>
    <n v="67.14"/>
    <d v="2013-12-12T00:00:00"/>
    <n v="2013"/>
    <s v="Dec"/>
    <d v="1900-01-04T00:00:00"/>
    <s v="Headphones"/>
    <s v="Electronics"/>
    <n v="187780"/>
    <n v="71342.3"/>
    <n v="116437.7"/>
    <x v="2"/>
    <n v="59"/>
    <n v="84.15"/>
  </r>
  <r>
    <s v="M1003"/>
    <x v="1"/>
    <s v="West"/>
    <n v="15"/>
    <n v="321113"/>
    <n v="330647"/>
    <n v="102.97"/>
    <d v="2013-12-12T00:00:00"/>
    <n v="2013"/>
    <s v="Dec"/>
    <d v="1900-01-04T00:00:00"/>
    <s v="Shirt"/>
    <s v="Clothing"/>
    <n v="330647"/>
    <n v="152179.13"/>
    <n v="178467.87"/>
    <x v="2"/>
    <n v="30"/>
    <n v="63.63"/>
  </r>
  <r>
    <s v="M1004"/>
    <x v="1"/>
    <s v="West"/>
    <n v="15"/>
    <n v="398290"/>
    <n v="428868"/>
    <n v="107.68"/>
    <d v="2013-10-24T00:00:00"/>
    <n v="2013"/>
    <s v="Oct"/>
    <d v="1900-01-04T00:00:00"/>
    <s v="Dress"/>
    <s v="Clothing"/>
    <n v="428868"/>
    <n v="114186.41"/>
    <n v="314681.59000000003"/>
    <x v="1"/>
    <n v="97"/>
    <n v="90.8"/>
  </r>
  <r>
    <s v="M1005"/>
    <x v="2"/>
    <s v="South"/>
    <n v="10"/>
    <n v="355916"/>
    <n v="207563"/>
    <n v="58.32"/>
    <d v="2014-06-20T00:00:00"/>
    <n v="2014"/>
    <s v="Jun"/>
    <d v="1900-01-05T00:00:00"/>
    <s v="Sugar"/>
    <s v="Grocery"/>
    <n v="207563"/>
    <n v="100918.85"/>
    <n v="106644.15"/>
    <x v="2"/>
    <n v="50"/>
    <n v="60.43"/>
  </r>
  <r>
    <s v="M1006"/>
    <x v="2"/>
    <s v="South"/>
    <n v="13"/>
    <n v="277366"/>
    <n v="274761"/>
    <n v="99.06"/>
    <d v="2014-06-20T00:00:00"/>
    <n v="2014"/>
    <s v="Jun"/>
    <d v="1900-01-05T00:00:00"/>
    <s v="Pen"/>
    <s v="Stationery"/>
    <n v="274761"/>
    <n v="101701.58"/>
    <n v="173059.42"/>
    <x v="0"/>
    <n v="71"/>
    <n v="72.099999999999994"/>
  </r>
  <r>
    <s v="M1007"/>
    <x v="1"/>
    <s v="West"/>
    <n v="5"/>
    <n v="392733"/>
    <n v="224974"/>
    <n v="57.28"/>
    <d v="2013-08-23T00:00:00"/>
    <n v="2013"/>
    <s v="Aug"/>
    <d v="1900-01-05T00:00:00"/>
    <s v="Mobile"/>
    <s v="Electronics"/>
    <n v="224974"/>
    <n v="78365.13"/>
    <n v="146608.87"/>
    <x v="0"/>
    <n v="73"/>
    <n v="90.43"/>
  </r>
  <r>
    <s v="M1008"/>
    <x v="0"/>
    <s v="North"/>
    <n v="15"/>
    <n v="357765"/>
    <n v="262934"/>
    <n v="73.489999999999995"/>
    <d v="2013-08-23T00:00:00"/>
    <n v="2013"/>
    <s v="Aug"/>
    <d v="1900-01-05T00:00:00"/>
    <s v="Jacket"/>
    <s v="Clothing"/>
    <n v="262934"/>
    <n v="54941.760000000002"/>
    <n v="207992.24"/>
    <x v="2"/>
    <n v="38"/>
    <n v="79.27"/>
  </r>
  <r>
    <s v="M1009"/>
    <x v="1"/>
    <s v="West"/>
    <n v="9"/>
    <n v="223207"/>
    <n v="132267"/>
    <n v="59.26"/>
    <d v="2013-08-23T00:00:00"/>
    <n v="2013"/>
    <s v="Aug"/>
    <d v="1900-01-05T00:00:00"/>
    <s v="Sugar"/>
    <s v="Grocery"/>
    <n v="132267"/>
    <n v="34339.370000000003"/>
    <n v="97927.63"/>
    <x v="0"/>
    <n v="73"/>
    <n v="75.650000000000006"/>
  </r>
  <r>
    <s v="M1010"/>
    <x v="0"/>
    <s v="North"/>
    <n v="10"/>
    <n v="490719"/>
    <n v="587914"/>
    <n v="119.81"/>
    <d v="2013-09-20T00:00:00"/>
    <n v="2013"/>
    <s v="Sep"/>
    <d v="1900-01-05T00:00:00"/>
    <s v="Laptop"/>
    <s v="Electronics"/>
    <n v="587914"/>
    <n v="222800.65"/>
    <n v="365113.35"/>
    <x v="0"/>
    <n v="80"/>
    <n v="60.01"/>
  </r>
  <r>
    <s v="M1011"/>
    <x v="0"/>
    <s v="North"/>
    <n v="15"/>
    <n v="416776"/>
    <n v="368085"/>
    <n v="88.32"/>
    <d v="2013-09-20T00:00:00"/>
    <n v="2013"/>
    <s v="Sep"/>
    <d v="1900-01-05T00:00:00"/>
    <s v="Notebook"/>
    <s v="Stationery"/>
    <n v="368085"/>
    <n v="111758.41"/>
    <n v="256326.59"/>
    <x v="0"/>
    <n v="53"/>
    <n v="72.72"/>
  </r>
  <r>
    <s v="M1012"/>
    <x v="0"/>
    <s v="North"/>
    <n v="6"/>
    <n v="338267"/>
    <n v="256157"/>
    <n v="75.73"/>
    <d v="2012-08-24T00:00:00"/>
    <n v="2012"/>
    <s v="Aug"/>
    <d v="1900-01-05T00:00:00"/>
    <s v="Stapler"/>
    <s v="Stationery"/>
    <n v="256157"/>
    <n v="73005.41"/>
    <n v="183151.59"/>
    <x v="1"/>
    <n v="67"/>
    <n v="63.99"/>
  </r>
  <r>
    <s v="M1013"/>
    <x v="2"/>
    <s v="South"/>
    <n v="3"/>
    <n v="278969"/>
    <n v="232581"/>
    <n v="83.37"/>
    <d v="2012-08-24T00:00:00"/>
    <n v="2012"/>
    <s v="Aug"/>
    <d v="1900-01-05T00:00:00"/>
    <s v="Sofa"/>
    <s v="Furniture"/>
    <n v="232581"/>
    <n v="67302.240000000005"/>
    <n v="165278.76"/>
    <x v="0"/>
    <n v="31"/>
    <n v="77.23"/>
  </r>
  <r>
    <s v="M1014"/>
    <x v="1"/>
    <s v="West"/>
    <n v="4"/>
    <n v="233320"/>
    <n v="276791"/>
    <n v="118.63"/>
    <d v="2012-08-24T00:00:00"/>
    <n v="2012"/>
    <s v="Aug"/>
    <d v="1900-01-05T00:00:00"/>
    <s v="Trousers"/>
    <s v="Clothing"/>
    <n v="276791"/>
    <n v="128369.09"/>
    <n v="148421.91"/>
    <x v="0"/>
    <n v="37"/>
    <n v="76"/>
  </r>
  <r>
    <s v="M1015"/>
    <x v="2"/>
    <s v="South"/>
    <n v="14"/>
    <n v="277174"/>
    <n v="166837"/>
    <n v="60.19"/>
    <d v="2012-08-24T00:00:00"/>
    <n v="2012"/>
    <s v="Aug"/>
    <d v="1900-01-05T00:00:00"/>
    <s v="Rice"/>
    <s v="Grocery"/>
    <n v="166837"/>
    <n v="37039.82"/>
    <n v="129797.18"/>
    <x v="2"/>
    <n v="85"/>
    <n v="64.31"/>
  </r>
  <r>
    <s v="M1016"/>
    <x v="1"/>
    <s v="West"/>
    <n v="10"/>
    <n v="445220"/>
    <n v="531581"/>
    <n v="119.4"/>
    <d v="2013-03-27T00:00:00"/>
    <n v="2013"/>
    <s v="Mar"/>
    <d v="1900-01-03T00:00:00"/>
    <s v="Notebook"/>
    <s v="Stationery"/>
    <n v="531581"/>
    <n v="112080.44"/>
    <n v="419500.56"/>
    <x v="0"/>
    <n v="16"/>
    <n v="79.36"/>
  </r>
  <r>
    <s v="M1017"/>
    <x v="1"/>
    <s v="West"/>
    <n v="12"/>
    <n v="353195"/>
    <n v="418915"/>
    <n v="118.61"/>
    <d v="2013-11-05T00:00:00"/>
    <n v="2013"/>
    <s v="Nov"/>
    <d v="1900-01-02T00:00:00"/>
    <s v="Notebook"/>
    <s v="Stationery"/>
    <n v="418915"/>
    <n v="122513.65"/>
    <n v="296401.34999999998"/>
    <x v="1"/>
    <n v="26"/>
    <n v="63.62"/>
  </r>
  <r>
    <s v="M1018"/>
    <x v="3"/>
    <s v="East"/>
    <n v="11"/>
    <n v="301674"/>
    <n v="260587"/>
    <n v="86.38"/>
    <d v="2014-06-09T00:00:00"/>
    <n v="2014"/>
    <s v="Jun"/>
    <d v="1900-01-01T00:00:00"/>
    <s v="Notebook"/>
    <s v="Stationery"/>
    <n v="260587"/>
    <n v="108904.84"/>
    <n v="151682.16"/>
    <x v="1"/>
    <n v="47"/>
    <n v="75.849999999999994"/>
  </r>
  <r>
    <s v="M1019"/>
    <x v="2"/>
    <s v="South"/>
    <n v="5"/>
    <n v="316397"/>
    <n v="316146"/>
    <n v="99.92"/>
    <d v="2014-06-09T00:00:00"/>
    <n v="2014"/>
    <s v="Jun"/>
    <d v="1900-01-01T00:00:00"/>
    <s v="Marker"/>
    <s v="Stationery"/>
    <n v="316146"/>
    <n v="78112.62"/>
    <n v="238033.38"/>
    <x v="2"/>
    <n v="50"/>
    <n v="84.92"/>
  </r>
  <r>
    <s v="M1020"/>
    <x v="2"/>
    <s v="South"/>
    <n v="6"/>
    <n v="209949"/>
    <n v="181147"/>
    <n v="86.28"/>
    <d v="2014-06-09T00:00:00"/>
    <n v="2014"/>
    <s v="Jun"/>
    <d v="1900-01-01T00:00:00"/>
    <s v="Table"/>
    <s v="Furniture"/>
    <n v="181147"/>
    <n v="37243.71"/>
    <n v="143903.29"/>
    <x v="1"/>
    <n v="32"/>
    <n v="77.64"/>
  </r>
  <r>
    <s v="M1021"/>
    <x v="3"/>
    <s v="East"/>
    <n v="14"/>
    <n v="160505"/>
    <n v="179968"/>
    <n v="112.13"/>
    <d v="2011-12-24T00:00:00"/>
    <n v="2011"/>
    <s v="Dec"/>
    <d v="1900-01-06T00:00:00"/>
    <s v="Cabinet"/>
    <s v="Furniture"/>
    <n v="179968"/>
    <n v="58518.06"/>
    <n v="121449.94"/>
    <x v="1"/>
    <n v="100"/>
    <n v="74.61"/>
  </r>
  <r>
    <s v="M1022"/>
    <x v="3"/>
    <s v="East"/>
    <n v="9"/>
    <n v="106695"/>
    <n v="121862"/>
    <n v="114.22"/>
    <d v="2014-06-10T00:00:00"/>
    <n v="2014"/>
    <s v="Jun"/>
    <d v="1900-01-02T00:00:00"/>
    <s v="Laptop"/>
    <s v="Electronics"/>
    <n v="121862"/>
    <n v="47006.91"/>
    <n v="74855.09"/>
    <x v="0"/>
    <n v="17"/>
    <n v="67"/>
  </r>
  <r>
    <s v="M1023"/>
    <x v="2"/>
    <s v="South"/>
    <n v="7"/>
    <n v="458293"/>
    <n v="360512"/>
    <n v="78.66"/>
    <d v="2014-06-10T00:00:00"/>
    <n v="2014"/>
    <s v="Jun"/>
    <d v="1900-01-02T00:00:00"/>
    <s v="Shirt"/>
    <s v="Clothing"/>
    <n v="360512"/>
    <n v="105565.68"/>
    <n v="254946.32"/>
    <x v="0"/>
    <n v="79"/>
    <n v="61.13"/>
  </r>
  <r>
    <s v="M1024"/>
    <x v="1"/>
    <s v="West"/>
    <n v="4"/>
    <n v="423018"/>
    <n v="506098"/>
    <n v="119.64"/>
    <d v="2014-06-10T00:00:00"/>
    <n v="2014"/>
    <s v="Jun"/>
    <d v="1900-01-02T00:00:00"/>
    <s v="Dress"/>
    <s v="Clothing"/>
    <n v="506098"/>
    <n v="216975.02"/>
    <n v="289122.98"/>
    <x v="1"/>
    <n v="99"/>
    <n v="70.069999999999993"/>
  </r>
  <r>
    <s v="M1025"/>
    <x v="0"/>
    <s v="North"/>
    <n v="9"/>
    <n v="303190"/>
    <n v="260795"/>
    <n v="86.02"/>
    <d v="2014-06-16T00:00:00"/>
    <n v="2014"/>
    <s v="Jun"/>
    <d v="1900-01-01T00:00:00"/>
    <s v="Chair"/>
    <s v="Furniture"/>
    <n v="260795"/>
    <n v="129383.12"/>
    <n v="131411.88"/>
    <x v="2"/>
    <n v="89"/>
    <n v="90.41"/>
  </r>
  <r>
    <s v="M1026"/>
    <x v="1"/>
    <s v="West"/>
    <n v="6"/>
    <n v="432287"/>
    <n v="408945"/>
    <n v="94.6"/>
    <d v="2014-12-06T00:00:00"/>
    <n v="2014"/>
    <s v="Dec"/>
    <d v="1900-01-06T00:00:00"/>
    <s v="Notebook"/>
    <s v="Stationery"/>
    <n v="408945"/>
    <n v="109252.1"/>
    <n v="299692.90000000002"/>
    <x v="2"/>
    <n v="47"/>
    <n v="75.709999999999994"/>
  </r>
  <r>
    <s v="M1027"/>
    <x v="0"/>
    <s v="North"/>
    <n v="5"/>
    <n v="191118"/>
    <n v="126846"/>
    <n v="66.37"/>
    <d v="2014-12-06T00:00:00"/>
    <n v="2014"/>
    <s v="Dec"/>
    <d v="1900-01-06T00:00:00"/>
    <s v="Rice"/>
    <s v="Grocery"/>
    <n v="126846"/>
    <n v="47116.65"/>
    <n v="79729.350000000006"/>
    <x v="0"/>
    <n v="26"/>
    <n v="65.63"/>
  </r>
  <r>
    <s v="M1028"/>
    <x v="3"/>
    <s v="East"/>
    <n v="3"/>
    <n v="273310"/>
    <n v="258900"/>
    <n v="94.73"/>
    <d v="2014-12-06T00:00:00"/>
    <n v="2014"/>
    <s v="Dec"/>
    <d v="1900-01-06T00:00:00"/>
    <s v="Shirt"/>
    <s v="Clothing"/>
    <n v="258900"/>
    <n v="117511.86"/>
    <n v="141388.14000000001"/>
    <x v="1"/>
    <n v="16"/>
    <n v="87.08"/>
  </r>
  <r>
    <s v="M1029"/>
    <x v="3"/>
    <s v="East"/>
    <n v="10"/>
    <n v="400247"/>
    <n v="387862"/>
    <n v="96.91"/>
    <d v="2014-03-19T00:00:00"/>
    <n v="2014"/>
    <s v="Mar"/>
    <d v="1900-01-03T00:00:00"/>
    <s v="Tablet"/>
    <s v="Electronics"/>
    <n v="387862"/>
    <n v="132796.76999999999"/>
    <n v="255065.23"/>
    <x v="0"/>
    <n v="76"/>
    <n v="62.39"/>
  </r>
  <r>
    <s v="M1030"/>
    <x v="2"/>
    <s v="South"/>
    <n v="9"/>
    <n v="384730"/>
    <n v="403871"/>
    <n v="104.98"/>
    <d v="2014-03-19T00:00:00"/>
    <n v="2014"/>
    <s v="Mar"/>
    <d v="1900-01-03T00:00:00"/>
    <s v="Tablet"/>
    <s v="Electronics"/>
    <n v="403871"/>
    <n v="175134.85"/>
    <n v="228736.15"/>
    <x v="2"/>
    <n v="52"/>
    <n v="71.59"/>
  </r>
  <r>
    <s v="M1031"/>
    <x v="3"/>
    <s v="East"/>
    <n v="6"/>
    <n v="494608"/>
    <n v="571461"/>
    <n v="115.54"/>
    <d v="2014-03-19T00:00:00"/>
    <n v="2014"/>
    <s v="Mar"/>
    <d v="1900-01-03T00:00:00"/>
    <s v="Stapler"/>
    <s v="Stationery"/>
    <n v="571461"/>
    <n v="114869.75999999999"/>
    <n v="456591.24"/>
    <x v="1"/>
    <n v="93"/>
    <n v="60.31"/>
  </r>
  <r>
    <s v="M1032"/>
    <x v="3"/>
    <s v="East"/>
    <n v="10"/>
    <n v="226011"/>
    <n v="176922"/>
    <n v="78.28"/>
    <d v="2014-03-19T00:00:00"/>
    <n v="2014"/>
    <s v="Mar"/>
    <d v="1900-01-03T00:00:00"/>
    <s v="Tablet"/>
    <s v="Electronics"/>
    <n v="176922"/>
    <n v="68219.039999999994"/>
    <n v="108702.96"/>
    <x v="0"/>
    <n v="24"/>
    <n v="73.510000000000005"/>
  </r>
  <r>
    <s v="M1033"/>
    <x v="3"/>
    <s v="East"/>
    <n v="3"/>
    <n v="370987"/>
    <n v="401003"/>
    <n v="108.09"/>
    <d v="2013-11-20T00:00:00"/>
    <n v="2013"/>
    <s v="Nov"/>
    <d v="1900-01-03T00:00:00"/>
    <s v="Cabinet"/>
    <s v="Furniture"/>
    <n v="401003"/>
    <n v="141938.46"/>
    <n v="259064.54"/>
    <x v="0"/>
    <n v="93"/>
    <n v="66.739999999999995"/>
  </r>
  <r>
    <s v="M1034"/>
    <x v="0"/>
    <s v="North"/>
    <n v="4"/>
    <n v="187763"/>
    <n v="95802"/>
    <n v="51.02"/>
    <d v="2013-11-20T00:00:00"/>
    <n v="2013"/>
    <s v="Nov"/>
    <d v="1900-01-03T00:00:00"/>
    <s v="Mobile"/>
    <s v="Electronics"/>
    <n v="95802"/>
    <n v="28635.17"/>
    <n v="67166.83"/>
    <x v="2"/>
    <n v="97"/>
    <n v="74.849999999999994"/>
  </r>
  <r>
    <s v="M1035"/>
    <x v="0"/>
    <s v="North"/>
    <n v="6"/>
    <n v="381938"/>
    <n v="419158"/>
    <n v="109.75"/>
    <d v="2013-11-20T00:00:00"/>
    <n v="2013"/>
    <s v="Nov"/>
    <d v="1900-01-03T00:00:00"/>
    <s v="Mobile"/>
    <s v="Electronics"/>
    <n v="419158"/>
    <n v="206592.13"/>
    <n v="212565.87"/>
    <x v="0"/>
    <n v="14"/>
    <n v="63.06"/>
  </r>
  <r>
    <s v="M1036"/>
    <x v="0"/>
    <s v="North"/>
    <n v="5"/>
    <n v="232072"/>
    <n v="262334"/>
    <n v="113.04"/>
    <d v="2014-11-05T00:00:00"/>
    <n v="2014"/>
    <s v="Nov"/>
    <d v="1900-01-03T00:00:00"/>
    <s v="Mobile"/>
    <s v="Electronics"/>
    <n v="262334"/>
    <n v="59472.17"/>
    <n v="202861.83"/>
    <x v="2"/>
    <n v="67"/>
    <n v="82.06"/>
  </r>
  <r>
    <s v="M1037"/>
    <x v="1"/>
    <s v="West"/>
    <n v="8"/>
    <n v="108855"/>
    <n v="105479"/>
    <n v="96.9"/>
    <d v="2014-11-05T00:00:00"/>
    <n v="2014"/>
    <s v="Nov"/>
    <d v="1900-01-03T00:00:00"/>
    <s v="Laptop"/>
    <s v="Electronics"/>
    <n v="105479"/>
    <n v="32442.51"/>
    <n v="73036.490000000005"/>
    <x v="2"/>
    <n v="84"/>
    <n v="61.59"/>
  </r>
  <r>
    <s v="M1038"/>
    <x v="0"/>
    <s v="North"/>
    <n v="8"/>
    <n v="363631"/>
    <n v="209637"/>
    <n v="57.65"/>
    <d v="2011-07-05T00:00:00"/>
    <n v="2011"/>
    <s v="Jul"/>
    <d v="1900-01-02T00:00:00"/>
    <s v="Sofa"/>
    <s v="Furniture"/>
    <n v="209637"/>
    <n v="66670.91"/>
    <n v="142966.09"/>
    <x v="1"/>
    <n v="66"/>
    <n v="73.349999999999994"/>
  </r>
  <r>
    <s v="M1039"/>
    <x v="0"/>
    <s v="North"/>
    <n v="10"/>
    <n v="181958"/>
    <n v="160901"/>
    <n v="88.43"/>
    <d v="2011-07-05T00:00:00"/>
    <n v="2011"/>
    <s v="Jul"/>
    <d v="1900-01-02T00:00:00"/>
    <s v="Trousers"/>
    <s v="Clothing"/>
    <n v="160901"/>
    <n v="44404.46"/>
    <n v="116496.54"/>
    <x v="1"/>
    <n v="79"/>
    <n v="70.319999999999993"/>
  </r>
  <r>
    <s v="M1040"/>
    <x v="2"/>
    <s v="South"/>
    <n v="7"/>
    <n v="455094"/>
    <n v="423174"/>
    <n v="92.99"/>
    <d v="2011-07-05T00:00:00"/>
    <n v="2011"/>
    <s v="Jul"/>
    <d v="1900-01-02T00:00:00"/>
    <s v="Mobile"/>
    <s v="Electronics"/>
    <n v="423174"/>
    <n v="195942.03"/>
    <n v="227231.97"/>
    <x v="0"/>
    <n v="86"/>
    <n v="73.790000000000006"/>
  </r>
  <r>
    <s v="M1041"/>
    <x v="0"/>
    <s v="North"/>
    <n v="7"/>
    <n v="210128"/>
    <n v="195202"/>
    <n v="92.9"/>
    <d v="2014-12-26T00:00:00"/>
    <n v="2014"/>
    <s v="Dec"/>
    <d v="1900-01-05T00:00:00"/>
    <s v="Dress"/>
    <s v="Clothing"/>
    <n v="195202"/>
    <n v="44566.879999999997"/>
    <n v="150635.12"/>
    <x v="2"/>
    <n v="28"/>
    <n v="65.63"/>
  </r>
  <r>
    <s v="M1042"/>
    <x v="2"/>
    <s v="South"/>
    <n v="12"/>
    <n v="232509"/>
    <n v="167195"/>
    <n v="71.91"/>
    <d v="2011-06-21T00:00:00"/>
    <n v="2011"/>
    <s v="Jun"/>
    <d v="1900-01-02T00:00:00"/>
    <s v="Mobile"/>
    <s v="Electronics"/>
    <n v="167195"/>
    <n v="49942.25"/>
    <n v="117252.75"/>
    <x v="2"/>
    <n v="16"/>
    <n v="89.8"/>
  </r>
  <r>
    <s v="M1043"/>
    <x v="1"/>
    <s v="West"/>
    <n v="13"/>
    <n v="388182"/>
    <n v="232439"/>
    <n v="59.88"/>
    <d v="2011-06-21T00:00:00"/>
    <n v="2011"/>
    <s v="Jun"/>
    <d v="1900-01-02T00:00:00"/>
    <s v="Chair"/>
    <s v="Furniture"/>
    <n v="232439"/>
    <n v="98738.63"/>
    <n v="133700.37"/>
    <x v="1"/>
    <n v="84"/>
    <n v="77.05"/>
  </r>
  <r>
    <s v="M1044"/>
    <x v="3"/>
    <s v="East"/>
    <n v="8"/>
    <n v="167221"/>
    <n v="171598"/>
    <n v="102.62"/>
    <d v="2011-06-21T00:00:00"/>
    <n v="2011"/>
    <s v="Jun"/>
    <d v="1900-01-02T00:00:00"/>
    <s v="Shirt"/>
    <s v="Clothing"/>
    <n v="171598"/>
    <n v="71120.31"/>
    <n v="100477.69"/>
    <x v="1"/>
    <n v="34"/>
    <n v="71.12"/>
  </r>
  <r>
    <s v="M1045"/>
    <x v="1"/>
    <s v="West"/>
    <n v="8"/>
    <n v="423140"/>
    <n v="371831"/>
    <n v="87.87"/>
    <d v="2012-03-28T00:00:00"/>
    <n v="2012"/>
    <s v="Mar"/>
    <d v="1900-01-03T00:00:00"/>
    <s v="Notebook"/>
    <s v="Stationery"/>
    <n v="371831"/>
    <n v="122828.57"/>
    <n v="249002.43"/>
    <x v="2"/>
    <n v="50"/>
    <n v="93.55"/>
  </r>
  <r>
    <s v="M1046"/>
    <x v="2"/>
    <s v="South"/>
    <n v="3"/>
    <n v="264214"/>
    <n v="196640"/>
    <n v="74.42"/>
    <d v="2012-03-28T00:00:00"/>
    <n v="2012"/>
    <s v="Mar"/>
    <d v="1900-01-03T00:00:00"/>
    <s v="Dress"/>
    <s v="Clothing"/>
    <n v="196640"/>
    <n v="81998.100000000006"/>
    <n v="114641.9"/>
    <x v="1"/>
    <n v="96"/>
    <n v="85.65"/>
  </r>
  <r>
    <s v="M1047"/>
    <x v="1"/>
    <s v="West"/>
    <n v="10"/>
    <n v="333495"/>
    <n v="260788"/>
    <n v="78.2"/>
    <d v="2012-05-14T00:00:00"/>
    <n v="2012"/>
    <s v="May"/>
    <d v="1900-01-01T00:00:00"/>
    <s v="Cabinet"/>
    <s v="Furniture"/>
    <n v="260788"/>
    <n v="87233.18"/>
    <n v="173554.82"/>
    <x v="0"/>
    <n v="87"/>
    <n v="62.87"/>
  </r>
  <r>
    <s v="M1048"/>
    <x v="3"/>
    <s v="East"/>
    <n v="5"/>
    <n v="382390"/>
    <n v="294181"/>
    <n v="76.930000000000007"/>
    <d v="2012-05-14T00:00:00"/>
    <n v="2012"/>
    <s v="May"/>
    <d v="1900-01-01T00:00:00"/>
    <s v="Chair"/>
    <s v="Furniture"/>
    <n v="294181"/>
    <n v="82892.08"/>
    <n v="211288.92"/>
    <x v="2"/>
    <n v="74"/>
    <n v="82.11"/>
  </r>
  <r>
    <s v="M1049"/>
    <x v="1"/>
    <s v="West"/>
    <n v="15"/>
    <n v="409348"/>
    <n v="316221"/>
    <n v="77.25"/>
    <d v="2012-05-14T00:00:00"/>
    <n v="2012"/>
    <s v="May"/>
    <d v="1900-01-01T00:00:00"/>
    <s v="Tablet"/>
    <s v="Electronics"/>
    <n v="316221"/>
    <n v="106553.58"/>
    <n v="209667.42"/>
    <x v="1"/>
    <n v="70"/>
    <n v="82.89"/>
  </r>
  <r>
    <s v="M1050"/>
    <x v="2"/>
    <s v="South"/>
    <n v="8"/>
    <n v="305782"/>
    <n v="211429"/>
    <n v="69.14"/>
    <d v="2012-05-14T00:00:00"/>
    <n v="2012"/>
    <s v="May"/>
    <d v="1900-01-01T00:00:00"/>
    <s v="Marker"/>
    <s v="Stationery"/>
    <n v="211429"/>
    <n v="97222.59"/>
    <n v="114206.41"/>
    <x v="0"/>
    <n v="21"/>
    <n v="73.89"/>
  </r>
  <r>
    <s v="M1051"/>
    <x v="0"/>
    <s v="North"/>
    <n v="13"/>
    <n v="225242"/>
    <n v="156095"/>
    <n v="69.3"/>
    <d v="2012-05-14T00:00:00"/>
    <n v="2012"/>
    <s v="May"/>
    <d v="1900-01-01T00:00:00"/>
    <s v="Notebook"/>
    <s v="Stationery"/>
    <n v="156095"/>
    <n v="57151.67"/>
    <n v="98943.33"/>
    <x v="2"/>
    <n v="82"/>
    <n v="83.08"/>
  </r>
  <r>
    <s v="M1052"/>
    <x v="2"/>
    <s v="South"/>
    <n v="14"/>
    <n v="483781"/>
    <n v="495385"/>
    <n v="102.4"/>
    <d v="2012-05-14T00:00:00"/>
    <n v="2012"/>
    <s v="May"/>
    <d v="1900-01-01T00:00:00"/>
    <s v="Chair"/>
    <s v="Furniture"/>
    <n v="495385"/>
    <n v="215172.59"/>
    <n v="280212.40999999997"/>
    <x v="0"/>
    <n v="18"/>
    <n v="69.25"/>
  </r>
  <r>
    <s v="M1053"/>
    <x v="2"/>
    <s v="South"/>
    <n v="3"/>
    <n v="450531"/>
    <n v="333674"/>
    <n v="74.06"/>
    <d v="2012-05-14T00:00:00"/>
    <n v="2012"/>
    <s v="May"/>
    <d v="1900-01-01T00:00:00"/>
    <s v="Marker"/>
    <s v="Stationery"/>
    <n v="333674"/>
    <n v="127988.03"/>
    <n v="205685.97"/>
    <x v="0"/>
    <n v="15"/>
    <n v="61.4"/>
  </r>
  <r>
    <s v="M1054"/>
    <x v="3"/>
    <s v="East"/>
    <n v="4"/>
    <n v="468960"/>
    <n v="507829"/>
    <n v="108.29"/>
    <d v="2014-09-03T00:00:00"/>
    <n v="2014"/>
    <s v="Sep"/>
    <d v="1900-01-03T00:00:00"/>
    <s v="Sofa"/>
    <s v="Furniture"/>
    <n v="507829"/>
    <n v="165760.75"/>
    <n v="342068.25"/>
    <x v="2"/>
    <n v="58"/>
    <n v="82.88"/>
  </r>
  <r>
    <s v="M1055"/>
    <x v="3"/>
    <s v="East"/>
    <n v="12"/>
    <n v="442536"/>
    <n v="262077"/>
    <n v="59.22"/>
    <d v="2013-11-05T00:00:00"/>
    <n v="2013"/>
    <s v="Nov"/>
    <d v="1900-01-02T00:00:00"/>
    <s v="Marker"/>
    <s v="Stationery"/>
    <n v="262077"/>
    <n v="101450.36"/>
    <n v="160626.64000000001"/>
    <x v="0"/>
    <n v="76"/>
    <n v="74.2"/>
  </r>
  <r>
    <s v="M1056"/>
    <x v="3"/>
    <s v="East"/>
    <n v="10"/>
    <n v="352764"/>
    <n v="408948"/>
    <n v="115.93"/>
    <d v="2012-04-09T00:00:00"/>
    <n v="2012"/>
    <s v="Apr"/>
    <d v="1900-01-01T00:00:00"/>
    <s v="Pen"/>
    <s v="Stationery"/>
    <n v="408948"/>
    <n v="142906.43"/>
    <n v="266041.57"/>
    <x v="1"/>
    <n v="31"/>
    <n v="68.05"/>
  </r>
  <r>
    <s v="M1057"/>
    <x v="3"/>
    <s v="East"/>
    <n v="6"/>
    <n v="178769"/>
    <n v="113882"/>
    <n v="63.7"/>
    <d v="2011-09-12T00:00:00"/>
    <n v="2011"/>
    <s v="Sep"/>
    <d v="1900-01-01T00:00:00"/>
    <s v="Jacket"/>
    <s v="Clothing"/>
    <n v="113882"/>
    <n v="36373.22"/>
    <n v="77508.78"/>
    <x v="1"/>
    <n v="94"/>
    <n v="68.06"/>
  </r>
  <r>
    <s v="M1058"/>
    <x v="3"/>
    <s v="East"/>
    <n v="14"/>
    <n v="159422"/>
    <n v="142824"/>
    <n v="89.59"/>
    <d v="2011-09-12T00:00:00"/>
    <n v="2011"/>
    <s v="Sep"/>
    <d v="1900-01-01T00:00:00"/>
    <s v="Sugar"/>
    <s v="Grocery"/>
    <n v="142824"/>
    <n v="62383.93"/>
    <n v="80440.070000000007"/>
    <x v="1"/>
    <n v="62"/>
    <n v="60.79"/>
  </r>
  <r>
    <s v="M1059"/>
    <x v="0"/>
    <s v="North"/>
    <n v="5"/>
    <n v="400672"/>
    <n v="284814"/>
    <n v="71.08"/>
    <d v="2011-09-12T00:00:00"/>
    <n v="2011"/>
    <s v="Sep"/>
    <d v="1900-01-01T00:00:00"/>
    <s v="Shirt"/>
    <s v="Clothing"/>
    <n v="284814"/>
    <n v="66293.509999999995"/>
    <n v="218520.49"/>
    <x v="0"/>
    <n v="31"/>
    <n v="69.040000000000006"/>
  </r>
  <r>
    <s v="M1060"/>
    <x v="2"/>
    <s v="South"/>
    <n v="11"/>
    <n v="312575"/>
    <n v="313404"/>
    <n v="100.27"/>
    <d v="2011-12-02T00:00:00"/>
    <n v="2011"/>
    <s v="Dec"/>
    <d v="1900-01-05T00:00:00"/>
    <s v="Pen"/>
    <s v="Stationery"/>
    <n v="313404"/>
    <n v="74103.53"/>
    <n v="239300.47"/>
    <x v="1"/>
    <n v="46"/>
    <n v="93.15"/>
  </r>
  <r>
    <s v="M1061"/>
    <x v="2"/>
    <s v="South"/>
    <n v="10"/>
    <n v="417994"/>
    <n v="456153"/>
    <n v="109.13"/>
    <d v="2011-12-02T00:00:00"/>
    <n v="2011"/>
    <s v="Dec"/>
    <d v="1900-01-05T00:00:00"/>
    <s v="Wheat"/>
    <s v="Grocery"/>
    <n v="456153"/>
    <n v="198057.46"/>
    <n v="258095.54"/>
    <x v="0"/>
    <n v="28"/>
    <n v="87.81"/>
  </r>
  <r>
    <s v="M1062"/>
    <x v="2"/>
    <s v="South"/>
    <n v="12"/>
    <n v="445845"/>
    <n v="490730"/>
    <n v="110.07"/>
    <d v="2011-12-02T00:00:00"/>
    <n v="2011"/>
    <s v="Dec"/>
    <d v="1900-01-05T00:00:00"/>
    <s v="Table"/>
    <s v="Furniture"/>
    <n v="490730"/>
    <n v="138750.94"/>
    <n v="351979.06"/>
    <x v="1"/>
    <n v="68"/>
    <n v="80.88"/>
  </r>
  <r>
    <s v="M1063"/>
    <x v="0"/>
    <s v="North"/>
    <n v="6"/>
    <n v="298291"/>
    <n v="250191"/>
    <n v="83.87"/>
    <d v="2011-04-05T00:00:00"/>
    <n v="2011"/>
    <s v="Apr"/>
    <d v="1900-01-02T00:00:00"/>
    <s v="Shirt"/>
    <s v="Clothing"/>
    <n v="250191"/>
    <n v="123852.35"/>
    <n v="126338.65"/>
    <x v="2"/>
    <n v="74"/>
    <n v="83.95"/>
  </r>
  <r>
    <s v="M1064"/>
    <x v="2"/>
    <s v="South"/>
    <n v="12"/>
    <n v="150488"/>
    <n v="98499"/>
    <n v="65.45"/>
    <d v="2014-09-04T00:00:00"/>
    <n v="2014"/>
    <s v="Sep"/>
    <d v="1900-01-04T00:00:00"/>
    <s v="Rice"/>
    <s v="Grocery"/>
    <n v="98499"/>
    <n v="23312.17"/>
    <n v="75186.83"/>
    <x v="0"/>
    <n v="25"/>
    <n v="63.26"/>
  </r>
  <r>
    <s v="M1065"/>
    <x v="2"/>
    <s v="South"/>
    <n v="12"/>
    <n v="382741"/>
    <n v="191999"/>
    <n v="50.16"/>
    <d v="2014-05-20T00:00:00"/>
    <n v="2014"/>
    <s v="May"/>
    <d v="1900-01-02T00:00:00"/>
    <s v="Sugar"/>
    <s v="Grocery"/>
    <n v="191999"/>
    <n v="74665.87"/>
    <n v="117333.13"/>
    <x v="0"/>
    <n v="77"/>
    <n v="75.010000000000005"/>
  </r>
  <r>
    <s v="M1066"/>
    <x v="1"/>
    <s v="West"/>
    <n v="15"/>
    <n v="299877"/>
    <n v="241824"/>
    <n v="80.64"/>
    <d v="2014-05-20T00:00:00"/>
    <n v="2014"/>
    <s v="May"/>
    <d v="1900-01-02T00:00:00"/>
    <s v="Pen"/>
    <s v="Stationery"/>
    <n v="241824"/>
    <n v="90043.94"/>
    <n v="151780.06"/>
    <x v="1"/>
    <n v="39"/>
    <n v="91.85"/>
  </r>
  <r>
    <s v="M1067"/>
    <x v="0"/>
    <s v="North"/>
    <n v="7"/>
    <n v="413677"/>
    <n v="491909"/>
    <n v="118.91"/>
    <d v="2014-05-20T00:00:00"/>
    <n v="2014"/>
    <s v="May"/>
    <d v="1900-01-02T00:00:00"/>
    <s v="Oil"/>
    <s v="Grocery"/>
    <n v="491909"/>
    <n v="218060.16"/>
    <n v="273848.84000000003"/>
    <x v="2"/>
    <n v="10"/>
    <n v="80.23"/>
  </r>
  <r>
    <s v="M1068"/>
    <x v="0"/>
    <s v="North"/>
    <n v="11"/>
    <n v="103771"/>
    <n v="101040"/>
    <n v="97.37"/>
    <d v="2011-07-01T00:00:00"/>
    <n v="2011"/>
    <s v="Jul"/>
    <d v="1900-01-05T00:00:00"/>
    <s v="Jacket"/>
    <s v="Clothing"/>
    <n v="101040"/>
    <n v="38127.089999999997"/>
    <n v="62912.91"/>
    <x v="1"/>
    <n v="64"/>
    <n v="82.81"/>
  </r>
  <r>
    <s v="M1069"/>
    <x v="3"/>
    <s v="East"/>
    <n v="7"/>
    <n v="381073"/>
    <n v="412604"/>
    <n v="108.27"/>
    <d v="2011-01-12T00:00:00"/>
    <n v="2011"/>
    <s v="Jan"/>
    <d v="1900-01-03T00:00:00"/>
    <s v="Marker"/>
    <s v="Stationery"/>
    <n v="412604"/>
    <n v="130562.68"/>
    <n v="282041.32"/>
    <x v="1"/>
    <n v="60"/>
    <n v="86.42"/>
  </r>
  <r>
    <s v="M1070"/>
    <x v="1"/>
    <s v="West"/>
    <n v="11"/>
    <n v="392323"/>
    <n v="449113"/>
    <n v="114.48"/>
    <d v="2014-09-25T00:00:00"/>
    <n v="2014"/>
    <s v="Sep"/>
    <d v="1900-01-04T00:00:00"/>
    <s v="Jacket"/>
    <s v="Clothing"/>
    <n v="449113"/>
    <n v="149227.60999999999"/>
    <n v="299885.39"/>
    <x v="2"/>
    <n v="49"/>
    <n v="80.22"/>
  </r>
  <r>
    <s v="M1071"/>
    <x v="1"/>
    <s v="West"/>
    <n v="14"/>
    <n v="172387"/>
    <n v="198259"/>
    <n v="115.01"/>
    <d v="2011-06-02T00:00:00"/>
    <n v="2011"/>
    <s v="Jun"/>
    <d v="1900-01-04T00:00:00"/>
    <s v="Mobile"/>
    <s v="Electronics"/>
    <n v="198259"/>
    <n v="72567.06"/>
    <n v="125691.94"/>
    <x v="2"/>
    <n v="30"/>
    <n v="63.51"/>
  </r>
  <r>
    <s v="M1072"/>
    <x v="1"/>
    <s v="West"/>
    <n v="15"/>
    <n v="277438"/>
    <n v="283049"/>
    <n v="102.02"/>
    <d v="2011-06-02T00:00:00"/>
    <n v="2011"/>
    <s v="Jun"/>
    <d v="1900-01-04T00:00:00"/>
    <s v="Pen"/>
    <s v="Stationery"/>
    <n v="283049"/>
    <n v="127875.48"/>
    <n v="155173.51999999999"/>
    <x v="1"/>
    <n v="10"/>
    <n v="88.15"/>
  </r>
  <r>
    <s v="M1073"/>
    <x v="2"/>
    <s v="South"/>
    <n v="10"/>
    <n v="414701"/>
    <n v="435613"/>
    <n v="105.04"/>
    <d v="2013-02-13T00:00:00"/>
    <n v="2013"/>
    <s v="Feb"/>
    <d v="1900-01-03T00:00:00"/>
    <s v="Laptop"/>
    <s v="Electronics"/>
    <n v="435613"/>
    <n v="183424.61"/>
    <n v="252188.39"/>
    <x v="2"/>
    <n v="87"/>
    <n v="61.32"/>
  </r>
  <r>
    <s v="M1074"/>
    <x v="1"/>
    <s v="West"/>
    <n v="9"/>
    <n v="421894"/>
    <n v="484103"/>
    <n v="114.75"/>
    <d v="2013-12-16T00:00:00"/>
    <n v="2013"/>
    <s v="Dec"/>
    <d v="1900-01-01T00:00:00"/>
    <s v="Chair"/>
    <s v="Furniture"/>
    <n v="484103"/>
    <n v="104704.33"/>
    <n v="379398.67"/>
    <x v="1"/>
    <n v="91"/>
    <n v="77.3"/>
  </r>
  <r>
    <s v="M1075"/>
    <x v="0"/>
    <s v="North"/>
    <n v="6"/>
    <n v="444396"/>
    <n v="493859"/>
    <n v="111.13"/>
    <d v="2013-12-16T00:00:00"/>
    <n v="2013"/>
    <s v="Dec"/>
    <d v="1900-01-01T00:00:00"/>
    <s v="Table"/>
    <s v="Furniture"/>
    <n v="493859"/>
    <n v="241950.02"/>
    <n v="251908.98"/>
    <x v="0"/>
    <n v="76"/>
    <n v="84.45"/>
  </r>
  <r>
    <s v="M1076"/>
    <x v="2"/>
    <s v="South"/>
    <n v="13"/>
    <n v="118906"/>
    <n v="106604"/>
    <n v="89.65"/>
    <d v="2011-10-07T00:00:00"/>
    <n v="2011"/>
    <s v="Oct"/>
    <d v="1900-01-05T00:00:00"/>
    <s v="Shirt"/>
    <s v="Clothing"/>
    <n v="106604"/>
    <n v="22099.67"/>
    <n v="84504.33"/>
    <x v="1"/>
    <n v="45"/>
    <n v="87.29"/>
  </r>
  <r>
    <s v="M1077"/>
    <x v="3"/>
    <s v="East"/>
    <n v="13"/>
    <n v="307168"/>
    <n v="259870"/>
    <n v="84.6"/>
    <d v="2013-07-08T00:00:00"/>
    <n v="2013"/>
    <s v="Jul"/>
    <d v="1900-01-01T00:00:00"/>
    <s v="Notebook"/>
    <s v="Stationery"/>
    <n v="259870"/>
    <n v="89571.26"/>
    <n v="170298.74"/>
    <x v="0"/>
    <n v="18"/>
    <n v="92.17"/>
  </r>
  <r>
    <s v="M1078"/>
    <x v="3"/>
    <s v="East"/>
    <n v="14"/>
    <n v="393136"/>
    <n v="379070"/>
    <n v="96.42"/>
    <d v="2014-09-17T00:00:00"/>
    <n v="2014"/>
    <s v="Sep"/>
    <d v="1900-01-03T00:00:00"/>
    <s v="Sofa"/>
    <s v="Furniture"/>
    <n v="379070"/>
    <n v="163800.45000000001"/>
    <n v="215269.55"/>
    <x v="1"/>
    <n v="68"/>
    <n v="92.54"/>
  </r>
  <r>
    <s v="M1079"/>
    <x v="0"/>
    <s v="North"/>
    <n v="7"/>
    <n v="191768"/>
    <n v="202611"/>
    <n v="105.65"/>
    <d v="2014-09-17T00:00:00"/>
    <n v="2014"/>
    <s v="Sep"/>
    <d v="1900-01-03T00:00:00"/>
    <s v="Pen"/>
    <s v="Stationery"/>
    <n v="202611"/>
    <n v="67350.080000000002"/>
    <n v="135260.92000000001"/>
    <x v="2"/>
    <n v="53"/>
    <n v="93.15"/>
  </r>
  <r>
    <s v="M1080"/>
    <x v="3"/>
    <s v="East"/>
    <n v="11"/>
    <n v="401409"/>
    <n v="331850"/>
    <n v="82.67"/>
    <d v="2013-12-04T00:00:00"/>
    <n v="2013"/>
    <s v="Dec"/>
    <d v="1900-01-03T00:00:00"/>
    <s v="Sugar"/>
    <s v="Grocery"/>
    <n v="331850"/>
    <n v="109858.75"/>
    <n v="221991.25"/>
    <x v="0"/>
    <n v="53"/>
    <n v="93.64"/>
  </r>
  <r>
    <s v="M1081"/>
    <x v="1"/>
    <s v="West"/>
    <n v="13"/>
    <n v="341550"/>
    <n v="405793"/>
    <n v="118.81"/>
    <d v="2013-12-04T00:00:00"/>
    <n v="2013"/>
    <s v="Dec"/>
    <d v="1900-01-03T00:00:00"/>
    <s v="Pen"/>
    <s v="Stationery"/>
    <n v="405793"/>
    <n v="144222.46"/>
    <n v="261570.54"/>
    <x v="2"/>
    <n v="58"/>
    <n v="82.18"/>
  </r>
  <r>
    <s v="M1082"/>
    <x v="2"/>
    <s v="South"/>
    <n v="13"/>
    <n v="467618"/>
    <n v="354358"/>
    <n v="75.78"/>
    <d v="2013-12-04T00:00:00"/>
    <n v="2013"/>
    <s v="Dec"/>
    <d v="1900-01-03T00:00:00"/>
    <s v="Cabinet"/>
    <s v="Furniture"/>
    <n v="354358"/>
    <n v="75608.05"/>
    <n v="278749.95"/>
    <x v="0"/>
    <n v="11"/>
    <n v="84.53"/>
  </r>
  <r>
    <s v="M1083"/>
    <x v="3"/>
    <s v="East"/>
    <n v="6"/>
    <n v="250622"/>
    <n v="149692"/>
    <n v="59.73"/>
    <d v="2013-12-04T00:00:00"/>
    <n v="2013"/>
    <s v="Dec"/>
    <d v="1900-01-03T00:00:00"/>
    <s v="Oil"/>
    <s v="Grocery"/>
    <n v="149692"/>
    <n v="71431.73"/>
    <n v="78260.27"/>
    <x v="0"/>
    <n v="70"/>
    <n v="70.989999999999995"/>
  </r>
  <r>
    <s v="M1084"/>
    <x v="2"/>
    <s v="South"/>
    <n v="12"/>
    <n v="241073"/>
    <n v="168451"/>
    <n v="69.88"/>
    <d v="2013-12-04T00:00:00"/>
    <n v="2013"/>
    <s v="Dec"/>
    <d v="1900-01-03T00:00:00"/>
    <s v="Dress"/>
    <s v="Clothing"/>
    <n v="168451"/>
    <n v="46975.31"/>
    <n v="121475.69"/>
    <x v="1"/>
    <n v="40"/>
    <n v="90.55"/>
  </r>
  <r>
    <s v="M1085"/>
    <x v="2"/>
    <s v="South"/>
    <n v="6"/>
    <n v="206308"/>
    <n v="168610"/>
    <n v="81.73"/>
    <d v="2014-01-22T00:00:00"/>
    <n v="2014"/>
    <s v="Jan"/>
    <d v="1900-01-03T00:00:00"/>
    <s v="Marker"/>
    <s v="Stationery"/>
    <n v="168610"/>
    <n v="76414.28"/>
    <n v="92195.72"/>
    <x v="1"/>
    <n v="20"/>
    <n v="83.65"/>
  </r>
  <r>
    <s v="M1086"/>
    <x v="1"/>
    <s v="West"/>
    <n v="12"/>
    <n v="103472"/>
    <n v="122708"/>
    <n v="118.59"/>
    <d v="2014-01-22T00:00:00"/>
    <n v="2014"/>
    <s v="Jan"/>
    <d v="1900-01-03T00:00:00"/>
    <s v="Headphones"/>
    <s v="Electronics"/>
    <n v="122708"/>
    <n v="47689.36"/>
    <n v="75018.64"/>
    <x v="1"/>
    <n v="83"/>
    <n v="90.41"/>
  </r>
  <r>
    <s v="M1087"/>
    <x v="1"/>
    <s v="West"/>
    <n v="5"/>
    <n v="367981"/>
    <n v="257460"/>
    <n v="69.97"/>
    <d v="2014-01-22T00:00:00"/>
    <n v="2014"/>
    <s v="Jan"/>
    <d v="1900-01-03T00:00:00"/>
    <s v="Wheat"/>
    <s v="Grocery"/>
    <n v="257460"/>
    <n v="70788.42"/>
    <n v="186671.58"/>
    <x v="1"/>
    <n v="77"/>
    <n v="87.97"/>
  </r>
  <r>
    <s v="M1088"/>
    <x v="1"/>
    <s v="West"/>
    <n v="11"/>
    <n v="117072"/>
    <n v="124396"/>
    <n v="106.26"/>
    <d v="2014-01-22T00:00:00"/>
    <n v="2014"/>
    <s v="Jan"/>
    <d v="1900-01-03T00:00:00"/>
    <s v="Cabinet"/>
    <s v="Furniture"/>
    <n v="124396"/>
    <n v="30088.9"/>
    <n v="94307.1"/>
    <x v="2"/>
    <n v="68"/>
    <n v="94.18"/>
  </r>
  <r>
    <s v="M1089"/>
    <x v="1"/>
    <s v="West"/>
    <n v="8"/>
    <n v="461344"/>
    <n v="235085"/>
    <n v="50.96"/>
    <d v="2014-01-22T00:00:00"/>
    <n v="2014"/>
    <s v="Jan"/>
    <d v="1900-01-03T00:00:00"/>
    <s v="Mobile"/>
    <s v="Electronics"/>
    <n v="235085"/>
    <n v="90783.15"/>
    <n v="144301.85"/>
    <x v="1"/>
    <n v="56"/>
    <n v="81.45"/>
  </r>
  <r>
    <s v="M1090"/>
    <x v="3"/>
    <s v="East"/>
    <n v="5"/>
    <n v="387605"/>
    <n v="331610"/>
    <n v="85.55"/>
    <d v="2014-01-22T00:00:00"/>
    <n v="2014"/>
    <s v="Jan"/>
    <d v="1900-01-03T00:00:00"/>
    <s v="Jacket"/>
    <s v="Clothing"/>
    <n v="331610"/>
    <n v="118914.15"/>
    <n v="212695.85"/>
    <x v="1"/>
    <n v="56"/>
    <n v="66.44"/>
  </r>
  <r>
    <s v="M1091"/>
    <x v="1"/>
    <s v="West"/>
    <n v="6"/>
    <n v="319725"/>
    <n v="343549"/>
    <n v="107.45"/>
    <d v="2011-09-08T00:00:00"/>
    <n v="2011"/>
    <s v="Sep"/>
    <d v="1900-01-04T00:00:00"/>
    <s v="Sofa"/>
    <s v="Furniture"/>
    <n v="343549"/>
    <n v="83723.64"/>
    <n v="259825.36"/>
    <x v="0"/>
    <n v="33"/>
    <n v="80"/>
  </r>
  <r>
    <s v="M1092"/>
    <x v="2"/>
    <s v="South"/>
    <n v="4"/>
    <n v="477914"/>
    <n v="380488"/>
    <n v="79.61"/>
    <d v="2011-01-05T00:00:00"/>
    <n v="2011"/>
    <s v="Jan"/>
    <d v="1900-01-03T00:00:00"/>
    <s v="Dress"/>
    <s v="Clothing"/>
    <n v="380488"/>
    <n v="92499.44"/>
    <n v="287988.56"/>
    <x v="2"/>
    <n v="29"/>
    <n v="76.55"/>
  </r>
  <r>
    <s v="M1093"/>
    <x v="0"/>
    <s v="North"/>
    <n v="5"/>
    <n v="320998"/>
    <n v="291465"/>
    <n v="90.8"/>
    <d v="2011-01-05T00:00:00"/>
    <n v="2011"/>
    <s v="Jan"/>
    <d v="1900-01-03T00:00:00"/>
    <s v="Jacket"/>
    <s v="Clothing"/>
    <n v="291465"/>
    <n v="77063.38"/>
    <n v="214401.62"/>
    <x v="2"/>
    <n v="81"/>
    <n v="90.05"/>
  </r>
  <r>
    <s v="M1094"/>
    <x v="0"/>
    <s v="North"/>
    <n v="9"/>
    <n v="151891"/>
    <n v="166455"/>
    <n v="109.59"/>
    <d v="2011-01-05T00:00:00"/>
    <n v="2011"/>
    <s v="Jan"/>
    <d v="1900-01-03T00:00:00"/>
    <s v="Shirt"/>
    <s v="Clothing"/>
    <n v="166455"/>
    <n v="72467.820000000007"/>
    <n v="93987.18"/>
    <x v="0"/>
    <n v="90"/>
    <n v="63.37"/>
  </r>
  <r>
    <s v="M1095"/>
    <x v="3"/>
    <s v="East"/>
    <n v="7"/>
    <n v="289248"/>
    <n v="239076"/>
    <n v="82.65"/>
    <d v="2013-08-28T00:00:00"/>
    <n v="2013"/>
    <s v="Aug"/>
    <d v="1900-01-03T00:00:00"/>
    <s v="Marker"/>
    <s v="Stationery"/>
    <n v="239076"/>
    <n v="94855.3"/>
    <n v="144220.70000000001"/>
    <x v="0"/>
    <n v="54"/>
    <n v="90.36"/>
  </r>
  <r>
    <s v="M1096"/>
    <x v="2"/>
    <s v="South"/>
    <n v="12"/>
    <n v="401934"/>
    <n v="292475"/>
    <n v="72.77"/>
    <d v="2013-08-28T00:00:00"/>
    <n v="2013"/>
    <s v="Aug"/>
    <d v="1900-01-03T00:00:00"/>
    <s v="Sofa"/>
    <s v="Furniture"/>
    <n v="292475"/>
    <n v="117713.27"/>
    <n v="174761.73"/>
    <x v="1"/>
    <n v="67"/>
    <n v="91.14"/>
  </r>
  <r>
    <s v="M1097"/>
    <x v="1"/>
    <s v="West"/>
    <n v="12"/>
    <n v="250220"/>
    <n v="246679"/>
    <n v="98.58"/>
    <d v="2013-08-28T00:00:00"/>
    <n v="2013"/>
    <s v="Aug"/>
    <d v="1900-01-03T00:00:00"/>
    <s v="Trousers"/>
    <s v="Clothing"/>
    <n v="246679"/>
    <n v="75934.16"/>
    <n v="170744.84"/>
    <x v="2"/>
    <n v="63"/>
    <n v="82.09"/>
  </r>
  <r>
    <s v="M1098"/>
    <x v="1"/>
    <s v="West"/>
    <n v="4"/>
    <n v="141477"/>
    <n v="91971"/>
    <n v="65.010000000000005"/>
    <d v="2013-08-28T00:00:00"/>
    <n v="2013"/>
    <s v="Aug"/>
    <d v="1900-01-03T00:00:00"/>
    <s v="Table"/>
    <s v="Furniture"/>
    <n v="91971"/>
    <n v="37336.120000000003"/>
    <n v="54634.879999999997"/>
    <x v="1"/>
    <n v="100"/>
    <n v="69.36"/>
  </r>
  <r>
    <s v="M1099"/>
    <x v="1"/>
    <s v="West"/>
    <n v="7"/>
    <n v="333254"/>
    <n v="371354"/>
    <n v="111.43"/>
    <d v="2011-05-27T00:00:00"/>
    <n v="2011"/>
    <s v="May"/>
    <d v="1900-01-05T00:00:00"/>
    <s v="Cabinet"/>
    <s v="Furniture"/>
    <n v="371354"/>
    <n v="139556.04999999999"/>
    <n v="231797.95"/>
    <x v="0"/>
    <n v="12"/>
    <n v="64.38"/>
  </r>
  <r>
    <s v="M1100"/>
    <x v="2"/>
    <s v="South"/>
    <n v="13"/>
    <n v="231935"/>
    <n v="136955"/>
    <n v="59.05"/>
    <d v="2011-05-27T00:00:00"/>
    <n v="2011"/>
    <s v="May"/>
    <d v="1900-01-05T00:00:00"/>
    <s v="Trousers"/>
    <s v="Clothing"/>
    <n v="136955"/>
    <n v="52164.29"/>
    <n v="84790.71"/>
    <x v="1"/>
    <n v="70"/>
    <n v="79.2"/>
  </r>
  <r>
    <s v="M1101"/>
    <x v="0"/>
    <s v="North"/>
    <n v="15"/>
    <n v="308148"/>
    <n v="291432"/>
    <n v="94.58"/>
    <d v="2013-03-21T00:00:00"/>
    <n v="2013"/>
    <s v="Mar"/>
    <d v="1900-01-04T00:00:00"/>
    <s v="Laptop"/>
    <s v="Electronics"/>
    <n v="291432"/>
    <n v="122769.9"/>
    <n v="168662.1"/>
    <x v="2"/>
    <n v="93"/>
    <n v="92.61"/>
  </r>
  <r>
    <s v="M1102"/>
    <x v="1"/>
    <s v="West"/>
    <n v="7"/>
    <n v="220248"/>
    <n v="174977"/>
    <n v="79.45"/>
    <d v="2014-10-03T00:00:00"/>
    <n v="2014"/>
    <s v="Oct"/>
    <d v="1900-01-05T00:00:00"/>
    <s v="Cabinet"/>
    <s v="Furniture"/>
    <n v="174977"/>
    <n v="54602.59"/>
    <n v="120374.41"/>
    <x v="1"/>
    <n v="31"/>
    <n v="61"/>
  </r>
  <r>
    <s v="M1103"/>
    <x v="3"/>
    <s v="East"/>
    <n v="8"/>
    <n v="349642"/>
    <n v="297292"/>
    <n v="85.03"/>
    <d v="2014-10-03T00:00:00"/>
    <n v="2014"/>
    <s v="Oct"/>
    <d v="1900-01-05T00:00:00"/>
    <s v="Marker"/>
    <s v="Stationery"/>
    <n v="297292"/>
    <n v="99722.559999999998"/>
    <n v="197569.44"/>
    <x v="2"/>
    <n v="99"/>
    <n v="78.88"/>
  </r>
  <r>
    <s v="M1104"/>
    <x v="1"/>
    <s v="West"/>
    <n v="13"/>
    <n v="492645"/>
    <n v="579691"/>
    <n v="117.67"/>
    <d v="2014-10-03T00:00:00"/>
    <n v="2014"/>
    <s v="Oct"/>
    <d v="1900-01-05T00:00:00"/>
    <s v="Stapler"/>
    <s v="Stationery"/>
    <n v="579691"/>
    <n v="198812.02"/>
    <n v="380878.98"/>
    <x v="1"/>
    <n v="49"/>
    <n v="91.81"/>
  </r>
  <r>
    <s v="M1105"/>
    <x v="1"/>
    <s v="West"/>
    <n v="11"/>
    <n v="219080"/>
    <n v="133016"/>
    <n v="60.72"/>
    <d v="2014-10-03T00:00:00"/>
    <n v="2014"/>
    <s v="Oct"/>
    <d v="1900-01-05T00:00:00"/>
    <s v="Oil"/>
    <s v="Grocery"/>
    <n v="133016"/>
    <n v="51911.49"/>
    <n v="81104.509999999995"/>
    <x v="1"/>
    <n v="48"/>
    <n v="60.37"/>
  </r>
  <r>
    <s v="M1106"/>
    <x v="2"/>
    <s v="South"/>
    <n v="8"/>
    <n v="250346"/>
    <n v="248170"/>
    <n v="99.13"/>
    <d v="2013-04-08T00:00:00"/>
    <n v="2013"/>
    <s v="Apr"/>
    <d v="1900-01-01T00:00:00"/>
    <s v="Pen"/>
    <s v="Stationery"/>
    <n v="248170"/>
    <n v="72879.839999999997"/>
    <n v="175290.16"/>
    <x v="2"/>
    <n v="71"/>
    <n v="70.489999999999995"/>
  </r>
  <r>
    <s v="M1107"/>
    <x v="1"/>
    <s v="West"/>
    <n v="15"/>
    <n v="253575"/>
    <n v="283287"/>
    <n v="111.72"/>
    <d v="2012-12-07T00:00:00"/>
    <n v="2012"/>
    <s v="Dec"/>
    <d v="1900-01-05T00:00:00"/>
    <s v="Shirt"/>
    <s v="Clothing"/>
    <n v="283287"/>
    <n v="95053.08"/>
    <n v="188233.92"/>
    <x v="2"/>
    <n v="81"/>
    <n v="75.3"/>
  </r>
  <r>
    <s v="M1108"/>
    <x v="2"/>
    <s v="South"/>
    <n v="5"/>
    <n v="474833"/>
    <n v="441743"/>
    <n v="93.03"/>
    <d v="2013-09-19T00:00:00"/>
    <n v="2013"/>
    <s v="Sep"/>
    <d v="1900-01-04T00:00:00"/>
    <s v="Wheat"/>
    <s v="Grocery"/>
    <n v="441743"/>
    <n v="186020.59"/>
    <n v="255722.41"/>
    <x v="2"/>
    <n v="40"/>
    <n v="78.08"/>
  </r>
  <r>
    <s v="M1109"/>
    <x v="3"/>
    <s v="East"/>
    <n v="7"/>
    <n v="439978"/>
    <n v="498880"/>
    <n v="113.39"/>
    <d v="2011-12-29T00:00:00"/>
    <n v="2011"/>
    <s v="Dec"/>
    <d v="1900-01-04T00:00:00"/>
    <s v="Cabinet"/>
    <s v="Furniture"/>
    <n v="498880"/>
    <n v="221303.07"/>
    <n v="277576.93"/>
    <x v="1"/>
    <n v="27"/>
    <n v="70.14"/>
  </r>
  <r>
    <s v="M1110"/>
    <x v="1"/>
    <s v="West"/>
    <n v="12"/>
    <n v="337380"/>
    <n v="240028"/>
    <n v="71.14"/>
    <d v="2011-12-29T00:00:00"/>
    <n v="2011"/>
    <s v="Dec"/>
    <d v="1900-01-04T00:00:00"/>
    <s v="Stapler"/>
    <s v="Stationery"/>
    <n v="240028"/>
    <n v="106491.58"/>
    <n v="133536.42000000001"/>
    <x v="1"/>
    <n v="16"/>
    <n v="93.94"/>
  </r>
  <r>
    <s v="M1111"/>
    <x v="0"/>
    <s v="North"/>
    <n v="5"/>
    <n v="153620"/>
    <n v="113787"/>
    <n v="74.069999999999993"/>
    <d v="2014-07-24T00:00:00"/>
    <n v="2014"/>
    <s v="Jul"/>
    <d v="1900-01-04T00:00:00"/>
    <s v="Table"/>
    <s v="Furniture"/>
    <n v="113787"/>
    <n v="32479.5"/>
    <n v="81307.5"/>
    <x v="1"/>
    <n v="39"/>
    <n v="63.16"/>
  </r>
  <r>
    <s v="M1112"/>
    <x v="0"/>
    <s v="North"/>
    <n v="10"/>
    <n v="213869"/>
    <n v="196564"/>
    <n v="91.91"/>
    <d v="2014-09-19T00:00:00"/>
    <n v="2014"/>
    <s v="Sep"/>
    <d v="1900-01-05T00:00:00"/>
    <s v="Oil"/>
    <s v="Grocery"/>
    <n v="196564"/>
    <n v="51948.41"/>
    <n v="144615.59"/>
    <x v="0"/>
    <n v="57"/>
    <n v="76.23"/>
  </r>
  <r>
    <s v="M1113"/>
    <x v="0"/>
    <s v="North"/>
    <n v="8"/>
    <n v="142060"/>
    <n v="169408"/>
    <n v="119.25"/>
    <d v="2012-08-31T00:00:00"/>
    <n v="2012"/>
    <s v="Aug"/>
    <d v="1900-01-05T00:00:00"/>
    <s v="Shirt"/>
    <s v="Clothing"/>
    <n v="169408"/>
    <n v="71159.649999999994"/>
    <n v="98248.35"/>
    <x v="1"/>
    <n v="79"/>
    <n v="76.459999999999994"/>
  </r>
  <r>
    <s v="M1114"/>
    <x v="2"/>
    <s v="South"/>
    <n v="7"/>
    <n v="300056"/>
    <n v="153335"/>
    <n v="51.1"/>
    <d v="2014-11-04T00:00:00"/>
    <n v="2014"/>
    <s v="Nov"/>
    <d v="1900-01-02T00:00:00"/>
    <s v="Mobile"/>
    <s v="Electronics"/>
    <n v="153335"/>
    <n v="58966.6"/>
    <n v="94368.4"/>
    <x v="2"/>
    <n v="41"/>
    <n v="85.82"/>
  </r>
  <r>
    <s v="M1115"/>
    <x v="0"/>
    <s v="North"/>
    <n v="6"/>
    <n v="341610"/>
    <n v="363565"/>
    <n v="106.43"/>
    <d v="2012-02-08T00:00:00"/>
    <n v="2012"/>
    <s v="Feb"/>
    <d v="1900-01-03T00:00:00"/>
    <s v="Mobile"/>
    <s v="Electronics"/>
    <n v="363565"/>
    <n v="130211.65"/>
    <n v="233353.35"/>
    <x v="2"/>
    <n v="49"/>
    <n v="92.77"/>
  </r>
  <r>
    <s v="M1116"/>
    <x v="2"/>
    <s v="South"/>
    <n v="13"/>
    <n v="481805"/>
    <n v="263019"/>
    <n v="54.59"/>
    <d v="2011-01-14T00:00:00"/>
    <n v="2011"/>
    <s v="Jan"/>
    <d v="1900-01-05T00:00:00"/>
    <s v="Pen"/>
    <s v="Stationery"/>
    <n v="263019"/>
    <n v="111521.68"/>
    <n v="151497.32"/>
    <x v="2"/>
    <n v="35"/>
    <n v="72.61"/>
  </r>
  <r>
    <s v="M1117"/>
    <x v="0"/>
    <s v="North"/>
    <n v="13"/>
    <n v="214183"/>
    <n v="136694"/>
    <n v="63.82"/>
    <d v="2011-01-14T00:00:00"/>
    <n v="2011"/>
    <s v="Jan"/>
    <d v="1900-01-05T00:00:00"/>
    <s v="Dress"/>
    <s v="Clothing"/>
    <n v="136694"/>
    <n v="55039.29"/>
    <n v="81654.710000000006"/>
    <x v="1"/>
    <n v="45"/>
    <n v="80.459999999999994"/>
  </r>
  <r>
    <s v="M1118"/>
    <x v="1"/>
    <s v="West"/>
    <n v="15"/>
    <n v="227448"/>
    <n v="116064"/>
    <n v="51.03"/>
    <d v="2011-01-14T00:00:00"/>
    <n v="2011"/>
    <s v="Jan"/>
    <d v="1900-01-05T00:00:00"/>
    <s v="Headphones"/>
    <s v="Electronics"/>
    <n v="116064"/>
    <n v="34062.239999999998"/>
    <n v="82001.759999999995"/>
    <x v="2"/>
    <n v="21"/>
    <n v="68.709999999999994"/>
  </r>
  <r>
    <s v="M1119"/>
    <x v="1"/>
    <s v="West"/>
    <n v="4"/>
    <n v="459632"/>
    <n v="407246"/>
    <n v="88.6"/>
    <d v="2011-01-14T00:00:00"/>
    <n v="2011"/>
    <s v="Jan"/>
    <d v="1900-01-05T00:00:00"/>
    <s v="Laptop"/>
    <s v="Electronics"/>
    <n v="407246"/>
    <n v="160188.04999999999"/>
    <n v="247057.95"/>
    <x v="2"/>
    <n v="78"/>
    <n v="87.7"/>
  </r>
  <r>
    <s v="M1120"/>
    <x v="2"/>
    <s v="South"/>
    <n v="10"/>
    <n v="221988"/>
    <n v="194025"/>
    <n v="87.4"/>
    <d v="2011-01-14T00:00:00"/>
    <n v="2011"/>
    <s v="Jan"/>
    <d v="1900-01-05T00:00:00"/>
    <s v="Marker"/>
    <s v="Stationery"/>
    <n v="194025"/>
    <n v="50124.88"/>
    <n v="143900.12"/>
    <x v="0"/>
    <n v="34"/>
    <n v="60.75"/>
  </r>
  <r>
    <s v="M1121"/>
    <x v="1"/>
    <s v="West"/>
    <n v="8"/>
    <n v="479793"/>
    <n v="310534"/>
    <n v="64.72"/>
    <d v="2011-05-14T00:00:00"/>
    <n v="2011"/>
    <s v="May"/>
    <d v="1900-01-06T00:00:00"/>
    <s v="Chair"/>
    <s v="Furniture"/>
    <n v="310534"/>
    <n v="110056.16"/>
    <n v="200477.84"/>
    <x v="0"/>
    <n v="47"/>
    <n v="79"/>
  </r>
  <r>
    <s v="M1122"/>
    <x v="1"/>
    <s v="West"/>
    <n v="6"/>
    <n v="397114"/>
    <n v="296403"/>
    <n v="74.64"/>
    <d v="2013-05-20T00:00:00"/>
    <n v="2013"/>
    <s v="May"/>
    <d v="1900-01-01T00:00:00"/>
    <s v="Marker"/>
    <s v="Stationery"/>
    <n v="296403"/>
    <n v="119419.51"/>
    <n v="176983.49"/>
    <x v="2"/>
    <n v="86"/>
    <n v="92.01"/>
  </r>
  <r>
    <s v="M1123"/>
    <x v="2"/>
    <s v="South"/>
    <n v="4"/>
    <n v="378468"/>
    <n v="270511"/>
    <n v="71.48"/>
    <d v="2014-01-31T00:00:00"/>
    <n v="2014"/>
    <s v="Jan"/>
    <d v="1900-01-05T00:00:00"/>
    <s v="Oil"/>
    <s v="Grocery"/>
    <n v="270511"/>
    <n v="68756.98"/>
    <n v="201754.02"/>
    <x v="0"/>
    <n v="68"/>
    <n v="60.03"/>
  </r>
  <r>
    <s v="M1124"/>
    <x v="1"/>
    <s v="West"/>
    <n v="14"/>
    <n v="197273"/>
    <n v="103543"/>
    <n v="52.49"/>
    <d v="2014-01-31T00:00:00"/>
    <n v="2014"/>
    <s v="Jan"/>
    <d v="1900-01-05T00:00:00"/>
    <s v="Marker"/>
    <s v="Stationery"/>
    <n v="103543"/>
    <n v="27666.17"/>
    <n v="75876.83"/>
    <x v="0"/>
    <n v="18"/>
    <n v="83.04"/>
  </r>
  <r>
    <s v="M1125"/>
    <x v="1"/>
    <s v="West"/>
    <n v="6"/>
    <n v="374763"/>
    <n v="448240"/>
    <n v="119.61"/>
    <d v="2014-01-31T00:00:00"/>
    <n v="2014"/>
    <s v="Jan"/>
    <d v="1900-01-05T00:00:00"/>
    <s v="Notebook"/>
    <s v="Stationery"/>
    <n v="448240"/>
    <n v="141683.39000000001"/>
    <n v="306556.61"/>
    <x v="2"/>
    <n v="92"/>
    <n v="71.27"/>
  </r>
  <r>
    <s v="M1126"/>
    <x v="0"/>
    <s v="North"/>
    <n v="11"/>
    <n v="445448"/>
    <n v="257683"/>
    <n v="57.85"/>
    <d v="2014-01-31T00:00:00"/>
    <n v="2014"/>
    <s v="Jan"/>
    <d v="1900-01-05T00:00:00"/>
    <s v="Mobile"/>
    <s v="Electronics"/>
    <n v="257683"/>
    <n v="115031.85"/>
    <n v="142651.15"/>
    <x v="1"/>
    <n v="23"/>
    <n v="76.989999999999995"/>
  </r>
  <r>
    <s v="M1127"/>
    <x v="0"/>
    <s v="North"/>
    <n v="3"/>
    <n v="399374"/>
    <n v="403424"/>
    <n v="101.01"/>
    <d v="2014-01-31T00:00:00"/>
    <n v="2014"/>
    <s v="Jan"/>
    <d v="1900-01-05T00:00:00"/>
    <s v="Oil"/>
    <s v="Grocery"/>
    <n v="403424"/>
    <n v="195771.3"/>
    <n v="207652.7"/>
    <x v="1"/>
    <n v="19"/>
    <n v="60.46"/>
  </r>
  <r>
    <s v="M1128"/>
    <x v="2"/>
    <s v="South"/>
    <n v="13"/>
    <n v="357638"/>
    <n v="422194"/>
    <n v="118.05"/>
    <d v="2014-01-31T00:00:00"/>
    <n v="2014"/>
    <s v="Jan"/>
    <d v="1900-01-05T00:00:00"/>
    <s v="Headphones"/>
    <s v="Electronics"/>
    <n v="422194"/>
    <n v="109641.26"/>
    <n v="312552.74"/>
    <x v="2"/>
    <n v="81"/>
    <n v="86.02"/>
  </r>
  <r>
    <s v="M1129"/>
    <x v="1"/>
    <s v="West"/>
    <n v="8"/>
    <n v="471423"/>
    <n v="266277"/>
    <n v="56.48"/>
    <d v="2011-06-29T00:00:00"/>
    <n v="2011"/>
    <s v="Jun"/>
    <d v="1900-01-03T00:00:00"/>
    <s v="Marker"/>
    <s v="Stationery"/>
    <n v="266277"/>
    <n v="90878.68"/>
    <n v="175398.32"/>
    <x v="1"/>
    <n v="48"/>
    <n v="62.73"/>
  </r>
  <r>
    <s v="M1130"/>
    <x v="2"/>
    <s v="South"/>
    <n v="11"/>
    <n v="150918"/>
    <n v="88726"/>
    <n v="58.79"/>
    <d v="2012-08-21T00:00:00"/>
    <n v="2012"/>
    <s v="Aug"/>
    <d v="1900-01-02T00:00:00"/>
    <s v="Dress"/>
    <s v="Clothing"/>
    <n v="88726"/>
    <n v="39319.980000000003"/>
    <n v="49406.02"/>
    <x v="0"/>
    <n v="41"/>
    <n v="79.95"/>
  </r>
  <r>
    <s v="M1131"/>
    <x v="2"/>
    <s v="South"/>
    <n v="11"/>
    <n v="492793"/>
    <n v="539022"/>
    <n v="109.38"/>
    <d v="2012-08-21T00:00:00"/>
    <n v="2012"/>
    <s v="Aug"/>
    <d v="1900-01-02T00:00:00"/>
    <s v="Rice"/>
    <s v="Grocery"/>
    <n v="539022"/>
    <n v="145597.91"/>
    <n v="393424.09"/>
    <x v="2"/>
    <n v="96"/>
    <n v="76.06"/>
  </r>
  <r>
    <s v="M1132"/>
    <x v="1"/>
    <s v="West"/>
    <n v="4"/>
    <n v="187456"/>
    <n v="141017"/>
    <n v="75.23"/>
    <d v="2012-08-21T00:00:00"/>
    <n v="2012"/>
    <s v="Aug"/>
    <d v="1900-01-02T00:00:00"/>
    <s v="Stapler"/>
    <s v="Stationery"/>
    <n v="141017"/>
    <n v="49157.42"/>
    <n v="91859.58"/>
    <x v="1"/>
    <n v="78"/>
    <n v="94.95"/>
  </r>
  <r>
    <s v="M1133"/>
    <x v="1"/>
    <s v="West"/>
    <n v="8"/>
    <n v="265231"/>
    <n v="276815"/>
    <n v="104.37"/>
    <d v="2012-08-21T00:00:00"/>
    <n v="2012"/>
    <s v="Aug"/>
    <d v="1900-01-02T00:00:00"/>
    <s v="Sofa"/>
    <s v="Furniture"/>
    <n v="276815"/>
    <n v="104164.66"/>
    <n v="172650.34"/>
    <x v="1"/>
    <n v="51"/>
    <n v="81.290000000000006"/>
  </r>
  <r>
    <s v="M1134"/>
    <x v="2"/>
    <s v="South"/>
    <n v="9"/>
    <n v="388483"/>
    <n v="327456"/>
    <n v="84.29"/>
    <d v="2012-10-03T00:00:00"/>
    <n v="2012"/>
    <s v="Oct"/>
    <d v="1900-01-03T00:00:00"/>
    <s v="Cabinet"/>
    <s v="Furniture"/>
    <n v="327456"/>
    <n v="119767.05"/>
    <n v="207688.95"/>
    <x v="0"/>
    <n v="14"/>
    <n v="94.4"/>
  </r>
  <r>
    <s v="M1135"/>
    <x v="0"/>
    <s v="North"/>
    <n v="11"/>
    <n v="170823"/>
    <n v="202107"/>
    <n v="118.31"/>
    <d v="2012-10-03T00:00:00"/>
    <n v="2012"/>
    <s v="Oct"/>
    <d v="1900-01-03T00:00:00"/>
    <s v="Chair"/>
    <s v="Furniture"/>
    <n v="202107"/>
    <n v="82843.62"/>
    <n v="119263.38"/>
    <x v="2"/>
    <n v="50"/>
    <n v="60.76"/>
  </r>
  <r>
    <s v="M1136"/>
    <x v="3"/>
    <s v="East"/>
    <n v="11"/>
    <n v="368053"/>
    <n v="329862"/>
    <n v="89.62"/>
    <d v="2012-10-03T00:00:00"/>
    <n v="2012"/>
    <s v="Oct"/>
    <d v="1900-01-03T00:00:00"/>
    <s v="Notebook"/>
    <s v="Stationery"/>
    <n v="329862"/>
    <n v="155600.48000000001"/>
    <n v="174261.52"/>
    <x v="2"/>
    <n v="29"/>
    <n v="64.84"/>
  </r>
  <r>
    <s v="M1137"/>
    <x v="3"/>
    <s v="East"/>
    <n v="12"/>
    <n v="230996"/>
    <n v="176576"/>
    <n v="76.44"/>
    <d v="2012-10-03T00:00:00"/>
    <n v="2012"/>
    <s v="Oct"/>
    <d v="1900-01-03T00:00:00"/>
    <s v="Sofa"/>
    <s v="Furniture"/>
    <n v="176576"/>
    <n v="83419.53"/>
    <n v="93156.47"/>
    <x v="0"/>
    <n v="37"/>
    <n v="85.7"/>
  </r>
  <r>
    <s v="M1138"/>
    <x v="3"/>
    <s v="East"/>
    <n v="15"/>
    <n v="352986"/>
    <n v="221818"/>
    <n v="62.84"/>
    <d v="2012-05-23T00:00:00"/>
    <n v="2012"/>
    <s v="May"/>
    <d v="1900-01-03T00:00:00"/>
    <s v="Rice"/>
    <s v="Grocery"/>
    <n v="221818"/>
    <n v="71299.100000000006"/>
    <n v="150518.9"/>
    <x v="2"/>
    <n v="83"/>
    <n v="73.349999999999994"/>
  </r>
  <r>
    <s v="M1139"/>
    <x v="0"/>
    <s v="North"/>
    <n v="15"/>
    <n v="275316"/>
    <n v="228865"/>
    <n v="83.13"/>
    <d v="2014-03-18T00:00:00"/>
    <n v="2014"/>
    <s v="Mar"/>
    <d v="1900-01-02T00:00:00"/>
    <s v="Sugar"/>
    <s v="Grocery"/>
    <n v="228865"/>
    <n v="50562.27"/>
    <n v="178302.73"/>
    <x v="2"/>
    <n v="39"/>
    <n v="86.17"/>
  </r>
  <r>
    <s v="M1140"/>
    <x v="0"/>
    <s v="North"/>
    <n v="13"/>
    <n v="431451"/>
    <n v="416258"/>
    <n v="96.48"/>
    <d v="2012-12-12T00:00:00"/>
    <n v="2012"/>
    <s v="Dec"/>
    <d v="1900-01-03T00:00:00"/>
    <s v="Tablet"/>
    <s v="Electronics"/>
    <n v="416258"/>
    <n v="142645.37"/>
    <n v="273612.63"/>
    <x v="0"/>
    <n v="82"/>
    <n v="65.239999999999995"/>
  </r>
  <r>
    <s v="M1141"/>
    <x v="2"/>
    <s v="South"/>
    <n v="5"/>
    <n v="126486"/>
    <n v="151537"/>
    <n v="119.81"/>
    <d v="2012-06-26T00:00:00"/>
    <n v="2012"/>
    <s v="Jun"/>
    <d v="1900-01-02T00:00:00"/>
    <s v="Sugar"/>
    <s v="Grocery"/>
    <n v="151537"/>
    <n v="41543.56"/>
    <n v="109993.44"/>
    <x v="0"/>
    <n v="21"/>
    <n v="67.77"/>
  </r>
  <r>
    <s v="M1142"/>
    <x v="3"/>
    <s v="East"/>
    <n v="15"/>
    <n v="306738"/>
    <n v="192169"/>
    <n v="62.65"/>
    <d v="2012-06-26T00:00:00"/>
    <n v="2012"/>
    <s v="Jun"/>
    <d v="1900-01-02T00:00:00"/>
    <s v="Jacket"/>
    <s v="Clothing"/>
    <n v="192169"/>
    <n v="91325.72"/>
    <n v="100843.28"/>
    <x v="1"/>
    <n v="16"/>
    <n v="79.19"/>
  </r>
  <r>
    <s v="M1143"/>
    <x v="3"/>
    <s v="East"/>
    <n v="4"/>
    <n v="308942"/>
    <n v="286020"/>
    <n v="92.58"/>
    <d v="2012-06-26T00:00:00"/>
    <n v="2012"/>
    <s v="Jun"/>
    <d v="1900-01-02T00:00:00"/>
    <s v="Wheat"/>
    <s v="Grocery"/>
    <n v="286020"/>
    <n v="77623"/>
    <n v="208397"/>
    <x v="2"/>
    <n v="35"/>
    <n v="77.08"/>
  </r>
  <r>
    <s v="M1144"/>
    <x v="2"/>
    <s v="South"/>
    <n v="11"/>
    <n v="422959"/>
    <n v="486335"/>
    <n v="114.98"/>
    <d v="2012-06-26T00:00:00"/>
    <n v="2012"/>
    <s v="Jun"/>
    <d v="1900-01-02T00:00:00"/>
    <s v="Trousers"/>
    <s v="Clothing"/>
    <n v="486335"/>
    <n v="232714.61"/>
    <n v="253620.39"/>
    <x v="0"/>
    <n v="51"/>
    <n v="83.97"/>
  </r>
  <r>
    <s v="M1145"/>
    <x v="0"/>
    <s v="North"/>
    <n v="4"/>
    <n v="452189"/>
    <n v="442930"/>
    <n v="97.95"/>
    <d v="2013-05-21T00:00:00"/>
    <n v="2013"/>
    <s v="May"/>
    <d v="1900-01-02T00:00:00"/>
    <s v="Oil"/>
    <s v="Grocery"/>
    <n v="442930"/>
    <n v="175182.2"/>
    <n v="267747.8"/>
    <x v="1"/>
    <n v="86"/>
    <n v="82.94"/>
  </r>
  <r>
    <s v="M1146"/>
    <x v="3"/>
    <s v="East"/>
    <n v="5"/>
    <n v="283352"/>
    <n v="303214"/>
    <n v="107.01"/>
    <d v="2011-09-20T00:00:00"/>
    <n v="2011"/>
    <s v="Sep"/>
    <d v="1900-01-02T00:00:00"/>
    <s v="Wheat"/>
    <s v="Grocery"/>
    <n v="303214"/>
    <n v="111540.6"/>
    <n v="191673.4"/>
    <x v="2"/>
    <n v="39"/>
    <n v="66.989999999999995"/>
  </r>
  <r>
    <s v="M1147"/>
    <x v="3"/>
    <s v="East"/>
    <n v="5"/>
    <n v="497270"/>
    <n v="293626"/>
    <n v="59.05"/>
    <d v="2011-09-20T00:00:00"/>
    <n v="2011"/>
    <s v="Sep"/>
    <d v="1900-01-02T00:00:00"/>
    <s v="Laptop"/>
    <s v="Electronics"/>
    <n v="293626"/>
    <n v="125403.41"/>
    <n v="168222.59"/>
    <x v="1"/>
    <n v="28"/>
    <n v="90.41"/>
  </r>
  <r>
    <s v="M1148"/>
    <x v="3"/>
    <s v="East"/>
    <n v="3"/>
    <n v="279973"/>
    <n v="321860"/>
    <n v="114.96"/>
    <d v="2014-09-22T00:00:00"/>
    <n v="2014"/>
    <s v="Sep"/>
    <d v="1900-01-01T00:00:00"/>
    <s v="Tablet"/>
    <s v="Electronics"/>
    <n v="321860"/>
    <n v="117472.95"/>
    <n v="204387.05"/>
    <x v="0"/>
    <n v="36"/>
    <n v="85.9"/>
  </r>
  <r>
    <s v="M1149"/>
    <x v="2"/>
    <s v="South"/>
    <n v="6"/>
    <n v="386483"/>
    <n v="328852"/>
    <n v="85.09"/>
    <d v="2012-12-24T00:00:00"/>
    <n v="2012"/>
    <s v="Dec"/>
    <d v="1900-01-01T00:00:00"/>
    <s v="Stapler"/>
    <s v="Stationery"/>
    <n v="328852"/>
    <n v="102959.42"/>
    <n v="225892.58"/>
    <x v="2"/>
    <n v="98"/>
    <n v="84.46"/>
  </r>
  <r>
    <s v="M1150"/>
    <x v="0"/>
    <s v="North"/>
    <n v="9"/>
    <n v="405662"/>
    <n v="479025"/>
    <n v="118.08"/>
    <d v="2012-12-24T00:00:00"/>
    <n v="2012"/>
    <s v="Dec"/>
    <d v="1900-01-01T00:00:00"/>
    <s v="Tablet"/>
    <s v="Electronics"/>
    <n v="479025"/>
    <n v="215036.29"/>
    <n v="263988.71000000002"/>
    <x v="1"/>
    <n v="99"/>
    <n v="81.63"/>
  </r>
  <r>
    <s v="M1151"/>
    <x v="0"/>
    <s v="North"/>
    <n v="10"/>
    <n v="443281"/>
    <n v="226009"/>
    <n v="50.99"/>
    <d v="2012-12-24T00:00:00"/>
    <n v="2012"/>
    <s v="Dec"/>
    <d v="1900-01-01T00:00:00"/>
    <s v="Headphones"/>
    <s v="Electronics"/>
    <n v="226009"/>
    <n v="68229.440000000002"/>
    <n v="157779.56"/>
    <x v="0"/>
    <n v="94"/>
    <n v="72.61"/>
  </r>
  <r>
    <s v="M1152"/>
    <x v="0"/>
    <s v="North"/>
    <n v="3"/>
    <n v="253351"/>
    <n v="296914"/>
    <n v="117.19"/>
    <d v="2012-11-27T00:00:00"/>
    <n v="2012"/>
    <s v="Nov"/>
    <d v="1900-01-02T00:00:00"/>
    <s v="Wheat"/>
    <s v="Grocery"/>
    <n v="296914"/>
    <n v="61182.74"/>
    <n v="235731.26"/>
    <x v="0"/>
    <n v="100"/>
    <n v="63.49"/>
  </r>
  <r>
    <s v="M1153"/>
    <x v="3"/>
    <s v="East"/>
    <n v="10"/>
    <n v="413055"/>
    <n v="485217"/>
    <n v="117.47"/>
    <d v="2014-02-21T00:00:00"/>
    <n v="2014"/>
    <s v="Feb"/>
    <d v="1900-01-05T00:00:00"/>
    <s v="Mobile"/>
    <s v="Electronics"/>
    <n v="485217"/>
    <n v="213659.21"/>
    <n v="271557.78999999998"/>
    <x v="0"/>
    <n v="81"/>
    <n v="92.42"/>
  </r>
  <r>
    <s v="M1154"/>
    <x v="0"/>
    <s v="North"/>
    <n v="3"/>
    <n v="229704"/>
    <n v="253635"/>
    <n v="110.42"/>
    <d v="2014-02-21T00:00:00"/>
    <n v="2014"/>
    <s v="Feb"/>
    <d v="1900-01-05T00:00:00"/>
    <s v="Sofa"/>
    <s v="Furniture"/>
    <n v="253635"/>
    <n v="89538.26"/>
    <n v="164096.74"/>
    <x v="0"/>
    <n v="12"/>
    <n v="72.14"/>
  </r>
  <r>
    <s v="M1155"/>
    <x v="3"/>
    <s v="East"/>
    <n v="8"/>
    <n v="427801"/>
    <n v="372406"/>
    <n v="87.05"/>
    <d v="2013-08-19T00:00:00"/>
    <n v="2013"/>
    <s v="Aug"/>
    <d v="1900-01-01T00:00:00"/>
    <s v="Jacket"/>
    <s v="Clothing"/>
    <n v="372406"/>
    <n v="95496.87"/>
    <n v="276909.13"/>
    <x v="0"/>
    <n v="59"/>
    <n v="91.16"/>
  </r>
  <r>
    <s v="M1156"/>
    <x v="0"/>
    <s v="North"/>
    <n v="11"/>
    <n v="246902"/>
    <n v="182586"/>
    <n v="73.95"/>
    <d v="2013-03-13T00:00:00"/>
    <n v="2013"/>
    <s v="Mar"/>
    <d v="1900-01-03T00:00:00"/>
    <s v="Jacket"/>
    <s v="Clothing"/>
    <n v="182586"/>
    <n v="42149.5"/>
    <n v="140436.5"/>
    <x v="0"/>
    <n v="21"/>
    <n v="85.55"/>
  </r>
  <r>
    <s v="M1157"/>
    <x v="2"/>
    <s v="South"/>
    <n v="9"/>
    <n v="226018"/>
    <n v="263190"/>
    <n v="116.45"/>
    <d v="2014-04-23T00:00:00"/>
    <n v="2014"/>
    <s v="Apr"/>
    <d v="1900-01-03T00:00:00"/>
    <s v="Dress"/>
    <s v="Clothing"/>
    <n v="263190"/>
    <n v="54964.3"/>
    <n v="208225.7"/>
    <x v="0"/>
    <n v="52"/>
    <n v="75.72"/>
  </r>
  <r>
    <s v="M1158"/>
    <x v="2"/>
    <s v="South"/>
    <n v="6"/>
    <n v="442083"/>
    <n v="293695"/>
    <n v="66.430000000000007"/>
    <d v="2011-11-01T00:00:00"/>
    <n v="2011"/>
    <s v="Nov"/>
    <d v="1900-01-02T00:00:00"/>
    <s v="Notebook"/>
    <s v="Stationery"/>
    <n v="293695"/>
    <n v="70846.2"/>
    <n v="222848.8"/>
    <x v="1"/>
    <n v="100"/>
    <n v="91.45"/>
  </r>
  <r>
    <s v="M1159"/>
    <x v="2"/>
    <s v="South"/>
    <n v="9"/>
    <n v="176101"/>
    <n v="174063"/>
    <n v="98.84"/>
    <d v="2011-11-01T00:00:00"/>
    <n v="2011"/>
    <s v="Nov"/>
    <d v="1900-01-02T00:00:00"/>
    <s v="Notebook"/>
    <s v="Stationery"/>
    <n v="174063"/>
    <n v="70452.2"/>
    <n v="103610.8"/>
    <x v="2"/>
    <n v="25"/>
    <n v="66.44"/>
  </r>
  <r>
    <s v="M1160"/>
    <x v="2"/>
    <s v="South"/>
    <n v="14"/>
    <n v="115457"/>
    <n v="99499"/>
    <n v="86.18"/>
    <d v="2012-02-03T00:00:00"/>
    <n v="2012"/>
    <s v="Feb"/>
    <d v="1900-01-05T00:00:00"/>
    <s v="Sugar"/>
    <s v="Grocery"/>
    <n v="99499"/>
    <n v="40694.65"/>
    <n v="58804.35"/>
    <x v="2"/>
    <n v="91"/>
    <n v="92.66"/>
  </r>
  <r>
    <s v="M1161"/>
    <x v="3"/>
    <s v="East"/>
    <n v="5"/>
    <n v="198531"/>
    <n v="127254"/>
    <n v="64.099999999999994"/>
    <d v="2012-02-03T00:00:00"/>
    <n v="2012"/>
    <s v="Feb"/>
    <d v="1900-01-05T00:00:00"/>
    <s v="Trousers"/>
    <s v="Clothing"/>
    <n v="127254"/>
    <n v="62626.85"/>
    <n v="64627.15"/>
    <x v="1"/>
    <n v="88"/>
    <n v="69.34"/>
  </r>
  <r>
    <s v="M1162"/>
    <x v="2"/>
    <s v="South"/>
    <n v="12"/>
    <n v="221730"/>
    <n v="171397"/>
    <n v="77.3"/>
    <d v="2011-10-13T00:00:00"/>
    <n v="2011"/>
    <s v="Oct"/>
    <d v="1900-01-04T00:00:00"/>
    <s v="Tablet"/>
    <s v="Electronics"/>
    <n v="171397"/>
    <n v="81611.94"/>
    <n v="89785.06"/>
    <x v="0"/>
    <n v="27"/>
    <n v="77.58"/>
  </r>
  <r>
    <s v="M1163"/>
    <x v="1"/>
    <s v="West"/>
    <n v="14"/>
    <n v="440560"/>
    <n v="416342"/>
    <n v="94.5"/>
    <d v="2011-10-13T00:00:00"/>
    <n v="2011"/>
    <s v="Oct"/>
    <d v="1900-01-04T00:00:00"/>
    <s v="Dress"/>
    <s v="Clothing"/>
    <n v="416342"/>
    <n v="146788.17000000001"/>
    <n v="269553.83"/>
    <x v="2"/>
    <n v="34"/>
    <n v="67.92"/>
  </r>
  <r>
    <s v="M1164"/>
    <x v="1"/>
    <s v="West"/>
    <n v="15"/>
    <n v="107871"/>
    <n v="89305"/>
    <n v="82.79"/>
    <d v="2011-10-13T00:00:00"/>
    <n v="2011"/>
    <s v="Oct"/>
    <d v="1900-01-04T00:00:00"/>
    <s v="Wheat"/>
    <s v="Grocery"/>
    <n v="89305"/>
    <n v="24763.38"/>
    <n v="64541.62"/>
    <x v="0"/>
    <n v="36"/>
    <n v="62.31"/>
  </r>
  <r>
    <s v="M1165"/>
    <x v="1"/>
    <s v="West"/>
    <n v="12"/>
    <n v="356871"/>
    <n v="358754"/>
    <n v="100.53"/>
    <d v="2011-10-13T00:00:00"/>
    <n v="2011"/>
    <s v="Oct"/>
    <d v="1900-01-04T00:00:00"/>
    <s v="Cabinet"/>
    <s v="Furniture"/>
    <n v="358754"/>
    <n v="83849.39"/>
    <n v="274904.61"/>
    <x v="2"/>
    <n v="15"/>
    <n v="81.28"/>
  </r>
  <r>
    <s v="M1166"/>
    <x v="1"/>
    <s v="West"/>
    <n v="14"/>
    <n v="264048"/>
    <n v="235348"/>
    <n v="89.13"/>
    <d v="2014-05-15T00:00:00"/>
    <n v="2014"/>
    <s v="May"/>
    <d v="1900-01-04T00:00:00"/>
    <s v="Pen"/>
    <s v="Stationery"/>
    <n v="235348"/>
    <n v="80913.88"/>
    <n v="154434.12"/>
    <x v="0"/>
    <n v="15"/>
    <n v="90.72"/>
  </r>
  <r>
    <s v="M1167"/>
    <x v="2"/>
    <s v="South"/>
    <n v="11"/>
    <n v="381998"/>
    <n v="398413"/>
    <n v="104.3"/>
    <d v="2014-05-15T00:00:00"/>
    <n v="2014"/>
    <s v="May"/>
    <d v="1900-01-04T00:00:00"/>
    <s v="Headphones"/>
    <s v="Electronics"/>
    <n v="398413"/>
    <n v="137517.03"/>
    <n v="260895.97"/>
    <x v="1"/>
    <n v="16"/>
    <n v="66.64"/>
  </r>
  <r>
    <s v="M1168"/>
    <x v="1"/>
    <s v="West"/>
    <n v="9"/>
    <n v="259674"/>
    <n v="204787"/>
    <n v="78.86"/>
    <d v="2012-03-20T00:00:00"/>
    <n v="2012"/>
    <s v="Mar"/>
    <d v="1900-01-02T00:00:00"/>
    <s v="Wheat"/>
    <s v="Grocery"/>
    <n v="204787"/>
    <n v="76439.070000000007"/>
    <n v="128347.93"/>
    <x v="0"/>
    <n v="16"/>
    <n v="84.15"/>
  </r>
  <r>
    <s v="M1169"/>
    <x v="2"/>
    <s v="South"/>
    <n v="10"/>
    <n v="438743"/>
    <n v="456190"/>
    <n v="103.98"/>
    <d v="2013-09-16T00:00:00"/>
    <n v="2013"/>
    <s v="Sep"/>
    <d v="1900-01-01T00:00:00"/>
    <s v="Laptop"/>
    <s v="Electronics"/>
    <n v="456190"/>
    <n v="203492.03"/>
    <n v="252697.97"/>
    <x v="2"/>
    <n v="99"/>
    <n v="79.12"/>
  </r>
  <r>
    <s v="M1170"/>
    <x v="1"/>
    <s v="West"/>
    <n v="9"/>
    <n v="269586"/>
    <n v="252990"/>
    <n v="93.84"/>
    <d v="2011-06-28T00:00:00"/>
    <n v="2011"/>
    <s v="Jun"/>
    <d v="1900-01-02T00:00:00"/>
    <s v="Mobile"/>
    <s v="Electronics"/>
    <n v="252990"/>
    <n v="92061.99"/>
    <n v="160928.01"/>
    <x v="0"/>
    <n v="35"/>
    <n v="90.89"/>
  </r>
  <r>
    <s v="M1171"/>
    <x v="0"/>
    <s v="North"/>
    <n v="7"/>
    <n v="269908"/>
    <n v="316283"/>
    <n v="117.18"/>
    <d v="2011-06-28T00:00:00"/>
    <n v="2011"/>
    <s v="Jun"/>
    <d v="1900-01-02T00:00:00"/>
    <s v="Shirt"/>
    <s v="Clothing"/>
    <n v="316283"/>
    <n v="149488.82999999999"/>
    <n v="166794.17000000001"/>
    <x v="2"/>
    <n v="91"/>
    <n v="72.7"/>
  </r>
  <r>
    <s v="M1172"/>
    <x v="1"/>
    <s v="West"/>
    <n v="14"/>
    <n v="368260"/>
    <n v="344581"/>
    <n v="93.57"/>
    <d v="2011-06-28T00:00:00"/>
    <n v="2011"/>
    <s v="Jun"/>
    <d v="1900-01-02T00:00:00"/>
    <s v="Dress"/>
    <s v="Clothing"/>
    <n v="344581"/>
    <n v="115398.88"/>
    <n v="229182.12"/>
    <x v="0"/>
    <n v="31"/>
    <n v="91.93"/>
  </r>
  <r>
    <s v="M1173"/>
    <x v="2"/>
    <s v="South"/>
    <n v="5"/>
    <n v="175815"/>
    <n v="111351"/>
    <n v="63.33"/>
    <d v="2011-06-28T00:00:00"/>
    <n v="2011"/>
    <s v="Jun"/>
    <d v="1900-01-02T00:00:00"/>
    <s v="Headphones"/>
    <s v="Electronics"/>
    <n v="111351"/>
    <n v="45384.59"/>
    <n v="65966.41"/>
    <x v="2"/>
    <n v="67"/>
    <n v="70.11"/>
  </r>
  <r>
    <s v="M1174"/>
    <x v="2"/>
    <s v="South"/>
    <n v="4"/>
    <n v="168981"/>
    <n v="111078"/>
    <n v="65.73"/>
    <d v="2014-06-21T00:00:00"/>
    <n v="2014"/>
    <s v="Jun"/>
    <d v="1900-01-06T00:00:00"/>
    <s v="Tablet"/>
    <s v="Electronics"/>
    <n v="111078"/>
    <n v="55132.2"/>
    <n v="55945.8"/>
    <x v="2"/>
    <n v="73"/>
    <n v="79.02"/>
  </r>
  <r>
    <s v="M1175"/>
    <x v="0"/>
    <s v="North"/>
    <n v="12"/>
    <n v="358718"/>
    <n v="241717"/>
    <n v="67.38"/>
    <d v="2014-06-21T00:00:00"/>
    <n v="2014"/>
    <s v="Jun"/>
    <d v="1900-01-06T00:00:00"/>
    <s v="Dress"/>
    <s v="Clothing"/>
    <n v="241717"/>
    <n v="87955.61"/>
    <n v="153761.39000000001"/>
    <x v="2"/>
    <n v="86"/>
    <n v="81"/>
  </r>
  <r>
    <s v="M1176"/>
    <x v="2"/>
    <s v="South"/>
    <n v="11"/>
    <n v="245811"/>
    <n v="285372"/>
    <n v="116.09"/>
    <d v="2011-05-09T00:00:00"/>
    <n v="2011"/>
    <s v="May"/>
    <d v="1900-01-01T00:00:00"/>
    <s v="Notebook"/>
    <s v="Stationery"/>
    <n v="285372"/>
    <n v="138497.98000000001"/>
    <n v="146874.01999999999"/>
    <x v="0"/>
    <n v="93"/>
    <n v="72.22"/>
  </r>
  <r>
    <s v="M1177"/>
    <x v="2"/>
    <s v="South"/>
    <n v="3"/>
    <n v="449698"/>
    <n v="527936"/>
    <n v="117.4"/>
    <d v="2011-05-09T00:00:00"/>
    <n v="2011"/>
    <s v="May"/>
    <d v="1900-01-01T00:00:00"/>
    <s v="Marker"/>
    <s v="Stationery"/>
    <n v="527936"/>
    <n v="211526.36"/>
    <n v="316409.64"/>
    <x v="2"/>
    <n v="23"/>
    <n v="74.59"/>
  </r>
  <r>
    <s v="M1178"/>
    <x v="2"/>
    <s v="South"/>
    <n v="5"/>
    <n v="452368"/>
    <n v="375281"/>
    <n v="82.96"/>
    <d v="2014-08-22T00:00:00"/>
    <n v="2014"/>
    <s v="Aug"/>
    <d v="1900-01-05T00:00:00"/>
    <s v="Notebook"/>
    <s v="Stationery"/>
    <n v="375281"/>
    <n v="78851.05"/>
    <n v="296429.95"/>
    <x v="0"/>
    <n v="56"/>
    <n v="92.6"/>
  </r>
  <r>
    <s v="M1179"/>
    <x v="0"/>
    <s v="North"/>
    <n v="15"/>
    <n v="256916"/>
    <n v="213083"/>
    <n v="82.94"/>
    <d v="2014-08-22T00:00:00"/>
    <n v="2014"/>
    <s v="Aug"/>
    <d v="1900-01-05T00:00:00"/>
    <s v="Cabinet"/>
    <s v="Furniture"/>
    <n v="213083"/>
    <n v="54106.16"/>
    <n v="158976.84"/>
    <x v="1"/>
    <n v="80"/>
    <n v="62.27"/>
  </r>
  <r>
    <s v="M1180"/>
    <x v="1"/>
    <s v="West"/>
    <n v="5"/>
    <n v="163975"/>
    <n v="173032"/>
    <n v="105.52"/>
    <d v="2014-08-22T00:00:00"/>
    <n v="2014"/>
    <s v="Aug"/>
    <d v="1900-01-05T00:00:00"/>
    <s v="Sofa"/>
    <s v="Furniture"/>
    <n v="173032"/>
    <n v="59156.9"/>
    <n v="113875.1"/>
    <x v="1"/>
    <n v="99"/>
    <n v="67.319999999999993"/>
  </r>
  <r>
    <s v="M1181"/>
    <x v="0"/>
    <s v="North"/>
    <n v="4"/>
    <n v="399560"/>
    <n v="477100"/>
    <n v="119.41"/>
    <d v="2014-06-17T00:00:00"/>
    <n v="2014"/>
    <s v="Jun"/>
    <d v="1900-01-02T00:00:00"/>
    <s v="Headphones"/>
    <s v="Electronics"/>
    <n v="477100"/>
    <n v="134913.26999999999"/>
    <n v="342186.73"/>
    <x v="2"/>
    <n v="100"/>
    <n v="70.05"/>
  </r>
  <r>
    <s v="M1182"/>
    <x v="3"/>
    <s v="East"/>
    <n v="7"/>
    <n v="375456"/>
    <n v="373249"/>
    <n v="99.41"/>
    <d v="2014-06-17T00:00:00"/>
    <n v="2014"/>
    <s v="Jun"/>
    <d v="1900-01-02T00:00:00"/>
    <s v="Dress"/>
    <s v="Clothing"/>
    <n v="373249"/>
    <n v="128430.6"/>
    <n v="244818.4"/>
    <x v="0"/>
    <n v="73"/>
    <n v="88.28"/>
  </r>
  <r>
    <s v="M1183"/>
    <x v="2"/>
    <s v="South"/>
    <n v="14"/>
    <n v="252299"/>
    <n v="176888"/>
    <n v="70.11"/>
    <d v="2014-06-17T00:00:00"/>
    <n v="2014"/>
    <s v="Jun"/>
    <d v="1900-01-02T00:00:00"/>
    <s v="Laptop"/>
    <s v="Electronics"/>
    <n v="176888"/>
    <n v="87171.11"/>
    <n v="89716.89"/>
    <x v="2"/>
    <n v="25"/>
    <n v="85.81"/>
  </r>
  <r>
    <s v="M1184"/>
    <x v="2"/>
    <s v="South"/>
    <n v="15"/>
    <n v="422598"/>
    <n v="428685"/>
    <n v="101.44"/>
    <d v="2014-06-17T00:00:00"/>
    <n v="2014"/>
    <s v="Jun"/>
    <d v="1900-01-02T00:00:00"/>
    <s v="Rice"/>
    <s v="Grocery"/>
    <n v="428685"/>
    <n v="171414.98"/>
    <n v="257270.02"/>
    <x v="0"/>
    <n v="91"/>
    <n v="67.430000000000007"/>
  </r>
  <r>
    <s v="M1185"/>
    <x v="2"/>
    <s v="South"/>
    <n v="14"/>
    <n v="247653"/>
    <n v="190520"/>
    <n v="76.930000000000007"/>
    <d v="2013-07-24T00:00:00"/>
    <n v="2013"/>
    <s v="Jul"/>
    <d v="1900-01-03T00:00:00"/>
    <s v="Tablet"/>
    <s v="Electronics"/>
    <n v="190520"/>
    <n v="78096.97"/>
    <n v="112423.03"/>
    <x v="0"/>
    <n v="10"/>
    <n v="63.98"/>
  </r>
  <r>
    <s v="M1186"/>
    <x v="3"/>
    <s v="East"/>
    <n v="8"/>
    <n v="307643"/>
    <n v="343717"/>
    <n v="111.73"/>
    <d v="2013-07-24T00:00:00"/>
    <n v="2013"/>
    <s v="Jul"/>
    <d v="1900-01-03T00:00:00"/>
    <s v="Pen"/>
    <s v="Stationery"/>
    <n v="343717"/>
    <n v="86062.33"/>
    <n v="257654.67"/>
    <x v="1"/>
    <n v="53"/>
    <n v="92.28"/>
  </r>
  <r>
    <s v="M1187"/>
    <x v="1"/>
    <s v="West"/>
    <n v="10"/>
    <n v="118642"/>
    <n v="77114"/>
    <n v="65"/>
    <d v="2013-07-24T00:00:00"/>
    <n v="2013"/>
    <s v="Jul"/>
    <d v="1900-01-03T00:00:00"/>
    <s v="Wheat"/>
    <s v="Grocery"/>
    <n v="77114"/>
    <n v="24047.22"/>
    <n v="53066.78"/>
    <x v="0"/>
    <n v="78"/>
    <n v="91.36"/>
  </r>
  <r>
    <s v="M1188"/>
    <x v="1"/>
    <s v="West"/>
    <n v="15"/>
    <n v="317030"/>
    <n v="353179"/>
    <n v="111.4"/>
    <d v="2011-09-08T00:00:00"/>
    <n v="2011"/>
    <s v="Sep"/>
    <d v="1900-01-04T00:00:00"/>
    <s v="Tablet"/>
    <s v="Electronics"/>
    <n v="353179"/>
    <n v="116731.74"/>
    <n v="236447.26"/>
    <x v="0"/>
    <n v="81"/>
    <n v="78.760000000000005"/>
  </r>
  <r>
    <s v="M1189"/>
    <x v="2"/>
    <s v="South"/>
    <n v="12"/>
    <n v="459395"/>
    <n v="403613"/>
    <n v="87.86"/>
    <d v="2014-11-05T00:00:00"/>
    <n v="2014"/>
    <s v="Nov"/>
    <d v="1900-01-03T00:00:00"/>
    <s v="Chair"/>
    <s v="Furniture"/>
    <n v="403613"/>
    <n v="84401.94"/>
    <n v="319211.06"/>
    <x v="2"/>
    <n v="13"/>
    <n v="71.87"/>
  </r>
  <r>
    <s v="M1190"/>
    <x v="1"/>
    <s v="West"/>
    <n v="13"/>
    <n v="380113"/>
    <n v="277071"/>
    <n v="72.89"/>
    <d v="2013-03-08T00:00:00"/>
    <n v="2013"/>
    <s v="Mar"/>
    <d v="1900-01-05T00:00:00"/>
    <s v="Stapler"/>
    <s v="Stationery"/>
    <n v="277071"/>
    <n v="122960.32000000001"/>
    <n v="154110.68"/>
    <x v="2"/>
    <n v="49"/>
    <n v="84.68"/>
  </r>
  <r>
    <s v="M1191"/>
    <x v="3"/>
    <s v="East"/>
    <n v="14"/>
    <n v="116582"/>
    <n v="93876"/>
    <n v="80.52"/>
    <d v="2012-11-20T00:00:00"/>
    <n v="2012"/>
    <s v="Nov"/>
    <d v="1900-01-02T00:00:00"/>
    <s v="Rice"/>
    <s v="Grocery"/>
    <n v="93876"/>
    <n v="32939.56"/>
    <n v="60936.44"/>
    <x v="0"/>
    <n v="67"/>
    <n v="89.03"/>
  </r>
  <r>
    <s v="M1192"/>
    <x v="3"/>
    <s v="East"/>
    <n v="6"/>
    <n v="375303"/>
    <n v="346152"/>
    <n v="92.23"/>
    <d v="2012-11-20T00:00:00"/>
    <n v="2012"/>
    <s v="Nov"/>
    <d v="1900-01-02T00:00:00"/>
    <s v="Shirt"/>
    <s v="Clothing"/>
    <n v="346152"/>
    <n v="134215.35"/>
    <n v="211936.65"/>
    <x v="1"/>
    <n v="35"/>
    <n v="91.97"/>
  </r>
  <r>
    <s v="M1193"/>
    <x v="1"/>
    <s v="West"/>
    <n v="11"/>
    <n v="113073"/>
    <n v="119799"/>
    <n v="105.95"/>
    <d v="2012-11-20T00:00:00"/>
    <n v="2012"/>
    <s v="Nov"/>
    <d v="1900-01-02T00:00:00"/>
    <s v="Notebook"/>
    <s v="Stationery"/>
    <n v="119799"/>
    <n v="53063.35"/>
    <n v="66735.649999999994"/>
    <x v="2"/>
    <n v="77"/>
    <n v="70.86"/>
  </r>
  <r>
    <s v="M1194"/>
    <x v="3"/>
    <s v="East"/>
    <n v="5"/>
    <n v="151512"/>
    <n v="143408"/>
    <n v="94.65"/>
    <d v="2013-11-08T00:00:00"/>
    <n v="2013"/>
    <s v="Nov"/>
    <d v="1900-01-05T00:00:00"/>
    <s v="Trousers"/>
    <s v="Clothing"/>
    <n v="143408"/>
    <n v="40531.230000000003"/>
    <n v="102876.77"/>
    <x v="2"/>
    <n v="76"/>
    <n v="64.05"/>
  </r>
  <r>
    <s v="M1195"/>
    <x v="3"/>
    <s v="East"/>
    <n v="3"/>
    <n v="460213"/>
    <n v="541683"/>
    <n v="117.7"/>
    <d v="2013-11-08T00:00:00"/>
    <n v="2013"/>
    <s v="Nov"/>
    <d v="1900-01-05T00:00:00"/>
    <s v="Tablet"/>
    <s v="Electronics"/>
    <n v="541683"/>
    <n v="194971.88"/>
    <n v="346711.12"/>
    <x v="1"/>
    <n v="76"/>
    <n v="86.82"/>
  </r>
  <r>
    <s v="M1196"/>
    <x v="3"/>
    <s v="East"/>
    <n v="3"/>
    <n v="402807"/>
    <n v="365055"/>
    <n v="90.63"/>
    <d v="2013-11-08T00:00:00"/>
    <n v="2013"/>
    <s v="Nov"/>
    <d v="1900-01-05T00:00:00"/>
    <s v="Jacket"/>
    <s v="Clothing"/>
    <n v="365055"/>
    <n v="160563.35999999999"/>
    <n v="204491.64"/>
    <x v="2"/>
    <n v="78"/>
    <n v="71.17"/>
  </r>
  <r>
    <s v="M1197"/>
    <x v="1"/>
    <s v="West"/>
    <n v="13"/>
    <n v="161682"/>
    <n v="116578"/>
    <n v="72.099999999999994"/>
    <d v="2013-11-08T00:00:00"/>
    <n v="2013"/>
    <s v="Nov"/>
    <d v="1900-01-05T00:00:00"/>
    <s v="Trousers"/>
    <s v="Clothing"/>
    <n v="116578"/>
    <n v="48718.99"/>
    <n v="67859.009999999995"/>
    <x v="0"/>
    <n v="89"/>
    <n v="79.59"/>
  </r>
  <r>
    <s v="M1198"/>
    <x v="0"/>
    <s v="North"/>
    <n v="6"/>
    <n v="384441"/>
    <n v="375887"/>
    <n v="97.77"/>
    <d v="2012-10-13T00:00:00"/>
    <n v="2012"/>
    <s v="Oct"/>
    <d v="1900-01-06T00:00:00"/>
    <s v="Marker"/>
    <s v="Stationery"/>
    <n v="375887"/>
    <n v="157378.01"/>
    <n v="218508.99"/>
    <x v="0"/>
    <n v="46"/>
    <n v="80.09"/>
  </r>
  <r>
    <s v="M1199"/>
    <x v="2"/>
    <s v="South"/>
    <n v="4"/>
    <n v="263251"/>
    <n v="292388"/>
    <n v="111.07"/>
    <d v="2012-10-13T00:00:00"/>
    <n v="2012"/>
    <s v="Oct"/>
    <d v="1900-01-06T00:00:00"/>
    <s v="Cabinet"/>
    <s v="Furniture"/>
    <n v="292388"/>
    <n v="141744.48000000001"/>
    <n v="150643.51999999999"/>
    <x v="0"/>
    <n v="96"/>
    <n v="61.77"/>
  </r>
  <r>
    <s v="M1000"/>
    <x v="1"/>
    <s v="West"/>
    <n v="3"/>
    <n v="145151"/>
    <n v="128472"/>
    <n v="88.51"/>
    <d v="2014-01-02T00:00:00"/>
    <n v="2014"/>
    <s v="Jan"/>
    <d v="1900-01-04T00:00:00"/>
    <s v="Wheat"/>
    <s v="Grocery"/>
    <n v="128472"/>
    <n v="37076.6"/>
    <n v="91395.4"/>
    <x v="2"/>
    <n v="90"/>
    <n v="89.27"/>
  </r>
  <r>
    <s v="M1001"/>
    <x v="1"/>
    <s v="West"/>
    <n v="12"/>
    <n v="286449"/>
    <n v="225128"/>
    <n v="78.59"/>
    <d v="2011-02-08T00:00:00"/>
    <n v="2011"/>
    <s v="Feb"/>
    <d v="1900-01-02T00:00:00"/>
    <s v="Table"/>
    <s v="Furniture"/>
    <n v="225128"/>
    <n v="64415.96"/>
    <n v="160712.04"/>
    <x v="2"/>
    <n v="78"/>
    <n v="62.75"/>
  </r>
  <r>
    <s v="M1002"/>
    <x v="1"/>
    <s v="West"/>
    <n v="12"/>
    <n v="169098"/>
    <n v="96727"/>
    <n v="57.2"/>
    <d v="2013-06-21T00:00:00"/>
    <n v="2013"/>
    <s v="Jun"/>
    <d v="1900-01-05T00:00:00"/>
    <s v="Rice"/>
    <s v="Grocery"/>
    <n v="96727"/>
    <n v="35143.31"/>
    <n v="61583.69"/>
    <x v="2"/>
    <n v="100"/>
    <n v="86.83"/>
  </r>
  <r>
    <s v="M1003"/>
    <x v="1"/>
    <s v="West"/>
    <n v="6"/>
    <n v="217332"/>
    <n v="146341"/>
    <n v="67.34"/>
    <d v="2013-06-21T00:00:00"/>
    <n v="2013"/>
    <s v="Jun"/>
    <d v="1900-01-05T00:00:00"/>
    <s v="Marker"/>
    <s v="Stationery"/>
    <n v="146341"/>
    <n v="33093.78"/>
    <n v="113247.22"/>
    <x v="2"/>
    <n v="99"/>
    <n v="92.1"/>
  </r>
  <r>
    <s v="M1004"/>
    <x v="3"/>
    <s v="East"/>
    <n v="15"/>
    <n v="270268"/>
    <n v="253959"/>
    <n v="93.97"/>
    <d v="2013-05-29T00:00:00"/>
    <n v="2013"/>
    <s v="May"/>
    <d v="1900-01-03T00:00:00"/>
    <s v="Rice"/>
    <s v="Grocery"/>
    <n v="253959"/>
    <n v="121999.48"/>
    <n v="131959.51999999999"/>
    <x v="0"/>
    <n v="71"/>
    <n v="76.14"/>
  </r>
  <r>
    <s v="M1005"/>
    <x v="2"/>
    <s v="South"/>
    <n v="7"/>
    <n v="282774"/>
    <n v="299837"/>
    <n v="106.03"/>
    <d v="2013-02-19T00:00:00"/>
    <n v="2013"/>
    <s v="Feb"/>
    <d v="1900-01-02T00:00:00"/>
    <s v="Notebook"/>
    <s v="Stationery"/>
    <n v="299837"/>
    <n v="104227.87"/>
    <n v="195609.13"/>
    <x v="1"/>
    <n v="23"/>
    <n v="71.41"/>
  </r>
  <r>
    <s v="M1006"/>
    <x v="0"/>
    <s v="North"/>
    <n v="15"/>
    <n v="258396"/>
    <n v="268854"/>
    <n v="104.05"/>
    <d v="2013-02-19T00:00:00"/>
    <n v="2013"/>
    <s v="Feb"/>
    <d v="1900-01-02T00:00:00"/>
    <s v="Sugar"/>
    <s v="Grocery"/>
    <n v="268854"/>
    <n v="86796.61"/>
    <n v="182057.39"/>
    <x v="0"/>
    <n v="41"/>
    <n v="79.180000000000007"/>
  </r>
  <r>
    <s v="M1007"/>
    <x v="1"/>
    <s v="West"/>
    <n v="9"/>
    <n v="134634"/>
    <n v="111975"/>
    <n v="83.17"/>
    <d v="2011-08-03T00:00:00"/>
    <n v="2011"/>
    <s v="Aug"/>
    <d v="1900-01-03T00:00:00"/>
    <s v="Dress"/>
    <s v="Clothing"/>
    <n v="111975"/>
    <n v="29640.43"/>
    <n v="82334.570000000007"/>
    <x v="2"/>
    <n v="53"/>
    <n v="79.06"/>
  </r>
  <r>
    <s v="M1008"/>
    <x v="2"/>
    <s v="South"/>
    <n v="5"/>
    <n v="447399"/>
    <n v="264538"/>
    <n v="59.13"/>
    <d v="2011-08-03T00:00:00"/>
    <n v="2011"/>
    <s v="Aug"/>
    <d v="1900-01-03T00:00:00"/>
    <s v="Stapler"/>
    <s v="Stationery"/>
    <n v="264538"/>
    <n v="123196.18"/>
    <n v="141341.82"/>
    <x v="0"/>
    <n v="51"/>
    <n v="79.430000000000007"/>
  </r>
  <r>
    <s v="M1009"/>
    <x v="1"/>
    <s v="West"/>
    <n v="5"/>
    <n v="261499"/>
    <n v="237125"/>
    <n v="90.68"/>
    <d v="2011-08-03T00:00:00"/>
    <n v="2011"/>
    <s v="Aug"/>
    <d v="1900-01-03T00:00:00"/>
    <s v="Laptop"/>
    <s v="Electronics"/>
    <n v="237125"/>
    <n v="69797.13"/>
    <n v="167327.87"/>
    <x v="1"/>
    <n v="58"/>
    <n v="71.459999999999994"/>
  </r>
  <r>
    <s v="M1010"/>
    <x v="0"/>
    <s v="North"/>
    <n v="4"/>
    <n v="214091"/>
    <n v="143461"/>
    <n v="67.010000000000005"/>
    <d v="2014-04-11T00:00:00"/>
    <n v="2014"/>
    <s v="Apr"/>
    <d v="1900-01-05T00:00:00"/>
    <s v="Pen"/>
    <s v="Stationery"/>
    <n v="143461"/>
    <n v="39147.160000000003"/>
    <n v="104313.84"/>
    <x v="0"/>
    <n v="67"/>
    <n v="78.59"/>
  </r>
  <r>
    <s v="M1011"/>
    <x v="1"/>
    <s v="West"/>
    <n v="12"/>
    <n v="403002"/>
    <n v="435941"/>
    <n v="108.17"/>
    <d v="2014-04-11T00:00:00"/>
    <n v="2014"/>
    <s v="Apr"/>
    <d v="1900-01-05T00:00:00"/>
    <s v="Trousers"/>
    <s v="Clothing"/>
    <n v="435941"/>
    <n v="128840.17"/>
    <n v="307100.83"/>
    <x v="1"/>
    <n v="82"/>
    <n v="87.8"/>
  </r>
  <r>
    <s v="M1012"/>
    <x v="3"/>
    <s v="East"/>
    <n v="9"/>
    <n v="476329"/>
    <n v="418657"/>
    <n v="87.89"/>
    <d v="2011-06-09T00:00:00"/>
    <n v="2011"/>
    <s v="Jun"/>
    <d v="1900-01-04T00:00:00"/>
    <s v="Laptop"/>
    <s v="Electronics"/>
    <n v="418657"/>
    <n v="132527.03"/>
    <n v="286129.96999999997"/>
    <x v="2"/>
    <n v="26"/>
    <n v="89.84"/>
  </r>
  <r>
    <s v="M1013"/>
    <x v="0"/>
    <s v="North"/>
    <n v="8"/>
    <n v="387773"/>
    <n v="221740"/>
    <n v="57.18"/>
    <d v="2011-06-09T00:00:00"/>
    <n v="2011"/>
    <s v="Jun"/>
    <d v="1900-01-04T00:00:00"/>
    <s v="Tablet"/>
    <s v="Electronics"/>
    <n v="221740"/>
    <n v="103572.65"/>
    <n v="118167.35"/>
    <x v="0"/>
    <n v="13"/>
    <n v="68.23"/>
  </r>
  <r>
    <s v="M1014"/>
    <x v="1"/>
    <s v="West"/>
    <n v="13"/>
    <n v="266790"/>
    <n v="319982"/>
    <n v="119.94"/>
    <d v="2013-01-05T00:00:00"/>
    <n v="2013"/>
    <s v="Jan"/>
    <d v="1900-01-06T00:00:00"/>
    <s v="Sugar"/>
    <s v="Grocery"/>
    <n v="319982"/>
    <n v="123362.82"/>
    <n v="196619.18"/>
    <x v="0"/>
    <n v="94"/>
    <n v="66.069999999999993"/>
  </r>
  <r>
    <s v="M1015"/>
    <x v="2"/>
    <s v="South"/>
    <n v="6"/>
    <n v="391200"/>
    <n v="397238"/>
    <n v="101.54"/>
    <d v="2013-01-05T00:00:00"/>
    <n v="2013"/>
    <s v="Jan"/>
    <d v="1900-01-06T00:00:00"/>
    <s v="Cabinet"/>
    <s v="Furniture"/>
    <n v="397238"/>
    <n v="180234.75"/>
    <n v="217003.25"/>
    <x v="0"/>
    <n v="95"/>
    <n v="64.39"/>
  </r>
  <r>
    <s v="M1016"/>
    <x v="0"/>
    <s v="North"/>
    <n v="4"/>
    <n v="439942"/>
    <n v="228206"/>
    <n v="51.87"/>
    <d v="2013-01-05T00:00:00"/>
    <n v="2013"/>
    <s v="Jan"/>
    <d v="1900-01-06T00:00:00"/>
    <s v="Dress"/>
    <s v="Clothing"/>
    <n v="228206"/>
    <n v="69060.149999999994"/>
    <n v="159145.85"/>
    <x v="0"/>
    <n v="27"/>
    <n v="62.96"/>
  </r>
  <r>
    <s v="M1017"/>
    <x v="1"/>
    <s v="West"/>
    <n v="10"/>
    <n v="464584"/>
    <n v="549187"/>
    <n v="118.21"/>
    <d v="2011-01-11T00:00:00"/>
    <n v="2011"/>
    <s v="Jan"/>
    <d v="1900-01-02T00:00:00"/>
    <s v="Wheat"/>
    <s v="Grocery"/>
    <n v="549187"/>
    <n v="199729.26"/>
    <n v="349457.74"/>
    <x v="2"/>
    <n v="67"/>
    <n v="73.47"/>
  </r>
  <r>
    <s v="M1018"/>
    <x v="2"/>
    <s v="South"/>
    <n v="5"/>
    <n v="322702"/>
    <n v="319836"/>
    <n v="99.11"/>
    <d v="2011-01-11T00:00:00"/>
    <n v="2011"/>
    <s v="Jan"/>
    <d v="1900-01-02T00:00:00"/>
    <s v="Headphones"/>
    <s v="Electronics"/>
    <n v="319836"/>
    <n v="78666.490000000005"/>
    <n v="241169.51"/>
    <x v="1"/>
    <n v="74"/>
    <n v="69.42"/>
  </r>
  <r>
    <s v="M1019"/>
    <x v="3"/>
    <s v="East"/>
    <n v="3"/>
    <n v="119852"/>
    <n v="134394"/>
    <n v="112.13"/>
    <d v="2013-09-30T00:00:00"/>
    <n v="2013"/>
    <s v="Sep"/>
    <d v="1900-01-01T00:00:00"/>
    <s v="Oil"/>
    <s v="Grocery"/>
    <n v="134394"/>
    <n v="62634.42"/>
    <n v="71759.58"/>
    <x v="1"/>
    <n v="98"/>
    <n v="62.8"/>
  </r>
  <r>
    <s v="M1020"/>
    <x v="3"/>
    <s v="East"/>
    <n v="10"/>
    <n v="371030"/>
    <n v="206023"/>
    <n v="55.53"/>
    <d v="2011-04-06T00:00:00"/>
    <n v="2011"/>
    <s v="Apr"/>
    <d v="1900-01-03T00:00:00"/>
    <s v="Pen"/>
    <s v="Stationery"/>
    <n v="206023"/>
    <n v="87854.51"/>
    <n v="118168.49"/>
    <x v="0"/>
    <n v="94"/>
    <n v="93.61"/>
  </r>
  <r>
    <s v="M1021"/>
    <x v="0"/>
    <s v="North"/>
    <n v="13"/>
    <n v="432234"/>
    <n v="498811"/>
    <n v="115.4"/>
    <d v="2013-09-04T00:00:00"/>
    <n v="2013"/>
    <s v="Sep"/>
    <d v="1900-01-03T00:00:00"/>
    <s v="Marker"/>
    <s v="Stationery"/>
    <n v="498811"/>
    <n v="157668.29999999999"/>
    <n v="341142.7"/>
    <x v="2"/>
    <n v="78"/>
    <n v="87.25"/>
  </r>
  <r>
    <s v="M1022"/>
    <x v="1"/>
    <s v="West"/>
    <n v="10"/>
    <n v="368783"/>
    <n v="421907"/>
    <n v="114.41"/>
    <d v="2013-09-04T00:00:00"/>
    <n v="2013"/>
    <s v="Sep"/>
    <d v="1900-01-03T00:00:00"/>
    <s v="Oil"/>
    <s v="Grocery"/>
    <n v="421907"/>
    <n v="157664.60999999999"/>
    <n v="264242.39"/>
    <x v="1"/>
    <n v="47"/>
    <n v="70.12"/>
  </r>
  <r>
    <s v="M1023"/>
    <x v="0"/>
    <s v="North"/>
    <n v="14"/>
    <n v="413333"/>
    <n v="366086"/>
    <n v="88.57"/>
    <d v="2012-10-19T00:00:00"/>
    <n v="2012"/>
    <s v="Oct"/>
    <d v="1900-01-05T00:00:00"/>
    <s v="Marker"/>
    <s v="Stationery"/>
    <n v="366086"/>
    <n v="176297.75"/>
    <n v="189788.25"/>
    <x v="1"/>
    <n v="31"/>
    <n v="80.05"/>
  </r>
  <r>
    <s v="M1024"/>
    <x v="3"/>
    <s v="East"/>
    <n v="15"/>
    <n v="486599"/>
    <n v="570620"/>
    <n v="117.27"/>
    <d v="2011-12-10T00:00:00"/>
    <n v="2011"/>
    <s v="Dec"/>
    <d v="1900-01-06T00:00:00"/>
    <s v="Tablet"/>
    <s v="Electronics"/>
    <n v="570620"/>
    <n v="202325.84"/>
    <n v="368294.16"/>
    <x v="1"/>
    <n v="19"/>
    <n v="89.8"/>
  </r>
  <r>
    <s v="M1025"/>
    <x v="3"/>
    <s v="East"/>
    <n v="7"/>
    <n v="169488"/>
    <n v="165457"/>
    <n v="97.62"/>
    <d v="2011-12-10T00:00:00"/>
    <n v="2011"/>
    <s v="Dec"/>
    <d v="1900-01-06T00:00:00"/>
    <s v="Sofa"/>
    <s v="Furniture"/>
    <n v="165457"/>
    <n v="40146.9"/>
    <n v="125310.1"/>
    <x v="1"/>
    <n v="24"/>
    <n v="81.13"/>
  </r>
  <r>
    <s v="M1026"/>
    <x v="2"/>
    <s v="South"/>
    <n v="13"/>
    <n v="334174"/>
    <n v="264019"/>
    <n v="79.010000000000005"/>
    <d v="2014-08-26T00:00:00"/>
    <n v="2014"/>
    <s v="Aug"/>
    <d v="1900-01-02T00:00:00"/>
    <s v="Jacket"/>
    <s v="Clothing"/>
    <n v="264019"/>
    <n v="70028.850000000006"/>
    <n v="193990.15"/>
    <x v="1"/>
    <n v="33"/>
    <n v="87.98"/>
  </r>
  <r>
    <s v="M1027"/>
    <x v="0"/>
    <s v="North"/>
    <n v="8"/>
    <n v="144250"/>
    <n v="91139"/>
    <n v="63.18"/>
    <d v="2013-01-17T00:00:00"/>
    <n v="2013"/>
    <s v="Jan"/>
    <d v="1900-01-04T00:00:00"/>
    <s v="Notebook"/>
    <s v="Stationery"/>
    <n v="91139"/>
    <n v="22667.7"/>
    <n v="68471.3"/>
    <x v="1"/>
    <n v="62"/>
    <n v="86.96"/>
  </r>
  <r>
    <s v="M1028"/>
    <x v="2"/>
    <s v="South"/>
    <n v="13"/>
    <n v="330783"/>
    <n v="355707"/>
    <n v="107.53"/>
    <d v="2013-01-17T00:00:00"/>
    <n v="2013"/>
    <s v="Jan"/>
    <d v="1900-01-04T00:00:00"/>
    <s v="Trousers"/>
    <s v="Clothing"/>
    <n v="355707"/>
    <n v="116199.8"/>
    <n v="239507.20000000001"/>
    <x v="2"/>
    <n v="16"/>
    <n v="82.48"/>
  </r>
  <r>
    <s v="M1029"/>
    <x v="0"/>
    <s v="North"/>
    <n v="3"/>
    <n v="187870"/>
    <n v="215573"/>
    <n v="114.75"/>
    <d v="2013-01-17T00:00:00"/>
    <n v="2013"/>
    <s v="Jan"/>
    <d v="1900-01-04T00:00:00"/>
    <s v="Sugar"/>
    <s v="Grocery"/>
    <n v="215573"/>
    <n v="88296.52"/>
    <n v="127276.48"/>
    <x v="0"/>
    <n v="78"/>
    <n v="68.180000000000007"/>
  </r>
  <r>
    <s v="M1030"/>
    <x v="1"/>
    <s v="West"/>
    <n v="10"/>
    <n v="237691"/>
    <n v="156895"/>
    <n v="66.010000000000005"/>
    <d v="2011-09-17T00:00:00"/>
    <n v="2011"/>
    <s v="Sep"/>
    <d v="1900-01-06T00:00:00"/>
    <s v="Stapler"/>
    <s v="Stationery"/>
    <n v="156895"/>
    <n v="77889.119999999995"/>
    <n v="79005.88"/>
    <x v="1"/>
    <n v="67"/>
    <n v="73.37"/>
  </r>
  <r>
    <s v="M1031"/>
    <x v="3"/>
    <s v="East"/>
    <n v="11"/>
    <n v="458023"/>
    <n v="250516"/>
    <n v="54.7"/>
    <d v="2014-12-01T00:00:00"/>
    <n v="2014"/>
    <s v="Dec"/>
    <d v="1900-01-01T00:00:00"/>
    <s v="Tablet"/>
    <s v="Electronics"/>
    <n v="250516"/>
    <n v="53396.21"/>
    <n v="197119.79"/>
    <x v="2"/>
    <n v="93"/>
    <n v="90.04"/>
  </r>
  <r>
    <s v="M1032"/>
    <x v="3"/>
    <s v="East"/>
    <n v="7"/>
    <n v="240030"/>
    <n v="145777"/>
    <n v="60.73"/>
    <d v="2014-12-01T00:00:00"/>
    <n v="2014"/>
    <s v="Dec"/>
    <d v="1900-01-01T00:00:00"/>
    <s v="Cabinet"/>
    <s v="Furniture"/>
    <n v="145777"/>
    <n v="52722.79"/>
    <n v="93054.21"/>
    <x v="2"/>
    <n v="40"/>
    <n v="85.7"/>
  </r>
  <r>
    <s v="M1033"/>
    <x v="2"/>
    <s v="South"/>
    <n v="11"/>
    <n v="276898"/>
    <n v="316108"/>
    <n v="114.16"/>
    <d v="2012-10-09T00:00:00"/>
    <n v="2012"/>
    <s v="Oct"/>
    <d v="1900-01-02T00:00:00"/>
    <s v="Jacket"/>
    <s v="Clothing"/>
    <n v="316108"/>
    <n v="106122.59"/>
    <n v="209985.41"/>
    <x v="0"/>
    <n v="18"/>
    <n v="60.42"/>
  </r>
  <r>
    <s v="M1034"/>
    <x v="0"/>
    <s v="North"/>
    <n v="11"/>
    <n v="154477"/>
    <n v="167087"/>
    <n v="108.16"/>
    <d v="2014-12-24T00:00:00"/>
    <n v="2014"/>
    <s v="Dec"/>
    <d v="1900-01-03T00:00:00"/>
    <s v="Oil"/>
    <s v="Grocery"/>
    <n v="167087"/>
    <n v="72545.02"/>
    <n v="94541.98"/>
    <x v="0"/>
    <n v="34"/>
    <n v="61.19"/>
  </r>
  <r>
    <s v="M1035"/>
    <x v="0"/>
    <s v="North"/>
    <n v="3"/>
    <n v="411499"/>
    <n v="319427"/>
    <n v="77.63"/>
    <d v="2013-10-23T00:00:00"/>
    <n v="2013"/>
    <s v="Oct"/>
    <d v="1900-01-03T00:00:00"/>
    <s v="Pen"/>
    <s v="Stationery"/>
    <n v="319427"/>
    <n v="91860.01"/>
    <n v="227566.99"/>
    <x v="1"/>
    <n v="87"/>
    <n v="64.55"/>
  </r>
  <r>
    <s v="M1036"/>
    <x v="2"/>
    <s v="South"/>
    <n v="4"/>
    <n v="464722"/>
    <n v="328967"/>
    <n v="70.790000000000006"/>
    <d v="2011-04-29T00:00:00"/>
    <n v="2011"/>
    <s v="Apr"/>
    <d v="1900-01-05T00:00:00"/>
    <s v="Sofa"/>
    <s v="Furniture"/>
    <n v="328967"/>
    <n v="118399.61"/>
    <n v="210567.39"/>
    <x v="0"/>
    <n v="91"/>
    <n v="75.87"/>
  </r>
  <r>
    <s v="M1037"/>
    <x v="3"/>
    <s v="East"/>
    <n v="15"/>
    <n v="323862"/>
    <n v="343392"/>
    <n v="106.03"/>
    <d v="2012-04-25T00:00:00"/>
    <n v="2012"/>
    <s v="Apr"/>
    <d v="1900-01-03T00:00:00"/>
    <s v="Sofa"/>
    <s v="Furniture"/>
    <n v="343392"/>
    <n v="155010.65"/>
    <n v="188381.35"/>
    <x v="0"/>
    <n v="17"/>
    <n v="73.400000000000006"/>
  </r>
  <r>
    <s v="M1038"/>
    <x v="3"/>
    <s v="East"/>
    <n v="3"/>
    <n v="235391"/>
    <n v="187075"/>
    <n v="79.47"/>
    <d v="2014-06-27T00:00:00"/>
    <n v="2014"/>
    <s v="Jun"/>
    <d v="1900-01-05T00:00:00"/>
    <s v="Dress"/>
    <s v="Clothing"/>
    <n v="187075"/>
    <n v="89642.68"/>
    <n v="97432.320000000007"/>
    <x v="2"/>
    <n v="35"/>
    <n v="81.36"/>
  </r>
  <r>
    <s v="M1039"/>
    <x v="2"/>
    <s v="South"/>
    <n v="13"/>
    <n v="357979"/>
    <n v="207413"/>
    <n v="57.94"/>
    <d v="2014-10-15T00:00:00"/>
    <n v="2014"/>
    <s v="Oct"/>
    <d v="1900-01-03T00:00:00"/>
    <s v="Dress"/>
    <s v="Clothing"/>
    <n v="207413"/>
    <n v="90117.64"/>
    <n v="117295.36"/>
    <x v="2"/>
    <n v="66"/>
    <n v="85.04"/>
  </r>
  <r>
    <s v="M1040"/>
    <x v="0"/>
    <s v="North"/>
    <n v="3"/>
    <n v="138230"/>
    <n v="78344"/>
    <n v="56.68"/>
    <d v="2011-12-09T00:00:00"/>
    <n v="2011"/>
    <s v="Dec"/>
    <d v="1900-01-05T00:00:00"/>
    <s v="Marker"/>
    <s v="Stationery"/>
    <n v="78344"/>
    <n v="20904.439999999999"/>
    <n v="57439.56"/>
    <x v="2"/>
    <n v="73"/>
    <n v="65.209999999999994"/>
  </r>
  <r>
    <s v="M1041"/>
    <x v="0"/>
    <s v="North"/>
    <n v="3"/>
    <n v="448444"/>
    <n v="428947"/>
    <n v="95.65"/>
    <d v="2014-06-21T00:00:00"/>
    <n v="2014"/>
    <s v="Jun"/>
    <d v="1900-01-06T00:00:00"/>
    <s v="Table"/>
    <s v="Furniture"/>
    <n v="428947"/>
    <n v="124387.53"/>
    <n v="304559.46999999997"/>
    <x v="1"/>
    <n v="83"/>
    <n v="60.13"/>
  </r>
  <r>
    <s v="M1042"/>
    <x v="1"/>
    <s v="West"/>
    <n v="10"/>
    <n v="328619"/>
    <n v="270192"/>
    <n v="82.22"/>
    <d v="2014-06-21T00:00:00"/>
    <n v="2014"/>
    <s v="Jun"/>
    <d v="1900-01-06T00:00:00"/>
    <s v="Mobile"/>
    <s v="Electronics"/>
    <n v="270192"/>
    <n v="134827.91"/>
    <n v="135364.09"/>
    <x v="1"/>
    <n v="71"/>
    <n v="64.239999999999995"/>
  </r>
  <r>
    <s v="M1043"/>
    <x v="3"/>
    <s v="East"/>
    <n v="8"/>
    <n v="457478"/>
    <n v="387508"/>
    <n v="84.71"/>
    <d v="2014-06-27T00:00:00"/>
    <n v="2014"/>
    <s v="Jun"/>
    <d v="1900-01-05T00:00:00"/>
    <s v="Rice"/>
    <s v="Grocery"/>
    <n v="387508"/>
    <n v="120250.8"/>
    <n v="267257.2"/>
    <x v="0"/>
    <n v="21"/>
    <n v="72.790000000000006"/>
  </r>
  <r>
    <s v="M1044"/>
    <x v="3"/>
    <s v="East"/>
    <n v="4"/>
    <n v="340983"/>
    <n v="369839"/>
    <n v="108.46"/>
    <d v="2014-06-27T00:00:00"/>
    <n v="2014"/>
    <s v="Jun"/>
    <d v="1900-01-05T00:00:00"/>
    <s v="Table"/>
    <s v="Furniture"/>
    <n v="369839"/>
    <n v="165323.4"/>
    <n v="204515.6"/>
    <x v="0"/>
    <n v="59"/>
    <n v="83.13"/>
  </r>
  <r>
    <s v="M1045"/>
    <x v="3"/>
    <s v="East"/>
    <n v="14"/>
    <n v="304527"/>
    <n v="180251"/>
    <n v="59.19"/>
    <d v="2014-06-27T00:00:00"/>
    <n v="2014"/>
    <s v="Jun"/>
    <d v="1900-01-05T00:00:00"/>
    <s v="Cabinet"/>
    <s v="Furniture"/>
    <n v="180251"/>
    <n v="85536.54"/>
    <n v="94714.46"/>
    <x v="1"/>
    <n v="34"/>
    <n v="64.900000000000006"/>
  </r>
  <r>
    <s v="M1046"/>
    <x v="2"/>
    <s v="South"/>
    <n v="3"/>
    <n v="477350"/>
    <n v="549549"/>
    <n v="115.12"/>
    <d v="2013-11-11T00:00:00"/>
    <n v="2013"/>
    <s v="Nov"/>
    <d v="1900-01-01T00:00:00"/>
    <s v="Dress"/>
    <s v="Clothing"/>
    <n v="549549"/>
    <n v="210680.46"/>
    <n v="338868.54"/>
    <x v="1"/>
    <n v="92"/>
    <n v="70.77"/>
  </r>
  <r>
    <s v="M1047"/>
    <x v="1"/>
    <s v="West"/>
    <n v="3"/>
    <n v="119421"/>
    <n v="104180"/>
    <n v="87.24"/>
    <d v="2013-11-11T00:00:00"/>
    <n v="2013"/>
    <s v="Nov"/>
    <d v="1900-01-01T00:00:00"/>
    <s v="Tablet"/>
    <s v="Electronics"/>
    <n v="104180"/>
    <n v="27468.77"/>
    <n v="76711.23"/>
    <x v="2"/>
    <n v="25"/>
    <n v="67.41"/>
  </r>
  <r>
    <s v="M1048"/>
    <x v="1"/>
    <s v="West"/>
    <n v="13"/>
    <n v="381312"/>
    <n v="268750"/>
    <n v="70.48"/>
    <d v="2013-10-04T00:00:00"/>
    <n v="2013"/>
    <s v="Oct"/>
    <d v="1900-01-05T00:00:00"/>
    <s v="Notebook"/>
    <s v="Stationery"/>
    <n v="268750"/>
    <n v="59811.73"/>
    <n v="208938.27"/>
    <x v="1"/>
    <n v="28"/>
    <n v="77.11"/>
  </r>
  <r>
    <s v="M1049"/>
    <x v="0"/>
    <s v="North"/>
    <n v="10"/>
    <n v="424205"/>
    <n v="236115"/>
    <n v="55.66"/>
    <d v="2011-09-09T00:00:00"/>
    <n v="2011"/>
    <s v="Sep"/>
    <d v="1900-01-05T00:00:00"/>
    <s v="Trousers"/>
    <s v="Clothing"/>
    <n v="236115"/>
    <n v="117039.95"/>
    <n v="119075.05"/>
    <x v="1"/>
    <n v="49"/>
    <n v="88.73"/>
  </r>
  <r>
    <s v="M1050"/>
    <x v="0"/>
    <s v="North"/>
    <n v="10"/>
    <n v="420458"/>
    <n v="299719"/>
    <n v="71.28"/>
    <d v="2014-10-30T00:00:00"/>
    <n v="2014"/>
    <s v="Oct"/>
    <d v="1900-01-04T00:00:00"/>
    <s v="Pen"/>
    <s v="Stationery"/>
    <n v="299719"/>
    <n v="76326.42"/>
    <n v="223392.58"/>
    <x v="0"/>
    <n v="73"/>
    <n v="80.819999999999993"/>
  </r>
  <r>
    <s v="M1051"/>
    <x v="2"/>
    <s v="South"/>
    <n v="4"/>
    <n v="206242"/>
    <n v="214849"/>
    <n v="104.17"/>
    <d v="2013-04-11T00:00:00"/>
    <n v="2013"/>
    <s v="Apr"/>
    <d v="1900-01-04T00:00:00"/>
    <s v="Cabinet"/>
    <s v="Furniture"/>
    <n v="214849"/>
    <n v="86526.03"/>
    <n v="128322.97"/>
    <x v="0"/>
    <n v="83"/>
    <n v="79.11"/>
  </r>
  <r>
    <s v="M1052"/>
    <x v="3"/>
    <s v="East"/>
    <n v="15"/>
    <n v="211794"/>
    <n v="117847"/>
    <n v="55.64"/>
    <d v="2014-11-12T00:00:00"/>
    <n v="2014"/>
    <s v="Nov"/>
    <d v="1900-01-03T00:00:00"/>
    <s v="Notebook"/>
    <s v="Stationery"/>
    <n v="117847"/>
    <n v="47062.07"/>
    <n v="70784.929999999993"/>
    <x v="2"/>
    <n v="28"/>
    <n v="86.51"/>
  </r>
  <r>
    <s v="M1053"/>
    <x v="2"/>
    <s v="South"/>
    <n v="14"/>
    <n v="293948"/>
    <n v="292046"/>
    <n v="99.35"/>
    <d v="2014-11-12T00:00:00"/>
    <n v="2014"/>
    <s v="Nov"/>
    <d v="1900-01-03T00:00:00"/>
    <s v="Dress"/>
    <s v="Clothing"/>
    <n v="292046"/>
    <n v="124676.37"/>
    <n v="167369.63"/>
    <x v="1"/>
    <n v="27"/>
    <n v="63.5"/>
  </r>
  <r>
    <s v="M1054"/>
    <x v="1"/>
    <s v="West"/>
    <n v="15"/>
    <n v="182708"/>
    <n v="93402"/>
    <n v="51.12"/>
    <d v="2014-09-16T00:00:00"/>
    <n v="2014"/>
    <s v="Sep"/>
    <d v="1900-01-02T00:00:00"/>
    <s v="Rice"/>
    <s v="Grocery"/>
    <n v="93402"/>
    <n v="46523.08"/>
    <n v="46878.92"/>
    <x v="0"/>
    <n v="21"/>
    <n v="84.74"/>
  </r>
  <r>
    <s v="M1055"/>
    <x v="3"/>
    <s v="East"/>
    <n v="9"/>
    <n v="463595"/>
    <n v="481364"/>
    <n v="103.83"/>
    <d v="2013-04-09T00:00:00"/>
    <n v="2013"/>
    <s v="Apr"/>
    <d v="1900-01-02T00:00:00"/>
    <s v="Trousers"/>
    <s v="Clothing"/>
    <n v="481364"/>
    <n v="220018.8"/>
    <n v="261345.2"/>
    <x v="1"/>
    <n v="67"/>
    <n v="74.42"/>
  </r>
  <r>
    <s v="M1056"/>
    <x v="2"/>
    <s v="South"/>
    <n v="12"/>
    <n v="462636"/>
    <n v="251042"/>
    <n v="54.26"/>
    <d v="2013-04-09T00:00:00"/>
    <n v="2013"/>
    <s v="Apr"/>
    <d v="1900-01-02T00:00:00"/>
    <s v="Notebook"/>
    <s v="Stationery"/>
    <n v="251042"/>
    <n v="71506.899999999994"/>
    <n v="179535.1"/>
    <x v="1"/>
    <n v="21"/>
    <n v="81.95"/>
  </r>
  <r>
    <s v="M1057"/>
    <x v="3"/>
    <s v="East"/>
    <n v="8"/>
    <n v="319564"/>
    <n v="160980"/>
    <n v="50.37"/>
    <d v="2013-04-09T00:00:00"/>
    <n v="2013"/>
    <s v="Apr"/>
    <d v="1900-01-02T00:00:00"/>
    <s v="Notebook"/>
    <s v="Stationery"/>
    <n v="160980"/>
    <n v="71222.240000000005"/>
    <n v="89757.759999999995"/>
    <x v="2"/>
    <n v="22"/>
    <n v="81.66"/>
  </r>
  <r>
    <s v="M1058"/>
    <x v="2"/>
    <s v="South"/>
    <n v="10"/>
    <n v="428447"/>
    <n v="323331"/>
    <n v="75.47"/>
    <d v="2014-12-31T00:00:00"/>
    <n v="2014"/>
    <s v="Dec"/>
    <d v="1900-01-03T00:00:00"/>
    <s v="Chair"/>
    <s v="Furniture"/>
    <n v="323331"/>
    <n v="142874.89000000001"/>
    <n v="180456.11"/>
    <x v="1"/>
    <n v="97"/>
    <n v="89.53"/>
  </r>
  <r>
    <s v="M1059"/>
    <x v="1"/>
    <s v="West"/>
    <n v="10"/>
    <n v="192444"/>
    <n v="138102"/>
    <n v="71.760000000000005"/>
    <d v="2014-12-31T00:00:00"/>
    <n v="2014"/>
    <s v="Dec"/>
    <d v="1900-01-03T00:00:00"/>
    <s v="Laptop"/>
    <s v="Electronics"/>
    <n v="138102"/>
    <n v="42334.03"/>
    <n v="95767.97"/>
    <x v="2"/>
    <n v="65"/>
    <n v="68.8"/>
  </r>
  <r>
    <s v="M1060"/>
    <x v="1"/>
    <s v="West"/>
    <n v="3"/>
    <n v="154746"/>
    <n v="174420"/>
    <n v="112.71"/>
    <d v="2014-12-31T00:00:00"/>
    <n v="2014"/>
    <s v="Dec"/>
    <d v="1900-01-03T00:00:00"/>
    <s v="Mobile"/>
    <s v="Electronics"/>
    <n v="174420"/>
    <n v="78940.11"/>
    <n v="95479.89"/>
    <x v="0"/>
    <n v="75"/>
    <n v="64.06"/>
  </r>
  <r>
    <s v="M1061"/>
    <x v="2"/>
    <s v="South"/>
    <n v="14"/>
    <n v="333214"/>
    <n v="321981"/>
    <n v="96.63"/>
    <d v="2014-09-03T00:00:00"/>
    <n v="2014"/>
    <s v="Sep"/>
    <d v="1900-01-03T00:00:00"/>
    <s v="Marker"/>
    <s v="Stationery"/>
    <n v="321981"/>
    <n v="120511.09"/>
    <n v="201469.91"/>
    <x v="0"/>
    <n v="51"/>
    <n v="68.05"/>
  </r>
  <r>
    <s v="M1062"/>
    <x v="0"/>
    <s v="North"/>
    <n v="8"/>
    <n v="219423"/>
    <n v="135417"/>
    <n v="61.72"/>
    <d v="2014-09-03T00:00:00"/>
    <n v="2014"/>
    <s v="Sep"/>
    <d v="1900-01-03T00:00:00"/>
    <s v="Dress"/>
    <s v="Clothing"/>
    <n v="135417"/>
    <n v="32369.279999999999"/>
    <n v="103047.72"/>
    <x v="0"/>
    <n v="38"/>
    <n v="62.57"/>
  </r>
  <r>
    <s v="M1063"/>
    <x v="1"/>
    <s v="West"/>
    <n v="3"/>
    <n v="328518"/>
    <n v="202254"/>
    <n v="61.57"/>
    <d v="2014-09-03T00:00:00"/>
    <n v="2014"/>
    <s v="Sep"/>
    <d v="1900-01-03T00:00:00"/>
    <s v="Dress"/>
    <s v="Clothing"/>
    <n v="202254"/>
    <n v="90322.95"/>
    <n v="111931.05"/>
    <x v="0"/>
    <n v="68"/>
    <n v="85.19"/>
  </r>
  <r>
    <s v="M1064"/>
    <x v="3"/>
    <s v="East"/>
    <n v="7"/>
    <n v="206016"/>
    <n v="191059"/>
    <n v="92.74"/>
    <d v="2012-05-31T00:00:00"/>
    <n v="2012"/>
    <s v="May"/>
    <d v="1900-01-04T00:00:00"/>
    <s v="Shirt"/>
    <s v="Clothing"/>
    <n v="191059"/>
    <n v="55853.58"/>
    <n v="135205.42000000001"/>
    <x v="2"/>
    <n v="27"/>
    <n v="63.89"/>
  </r>
  <r>
    <s v="M1065"/>
    <x v="1"/>
    <s v="West"/>
    <n v="10"/>
    <n v="319269"/>
    <n v="204513"/>
    <n v="64.06"/>
    <d v="2014-11-28T00:00:00"/>
    <n v="2014"/>
    <s v="Nov"/>
    <d v="1900-01-05T00:00:00"/>
    <s v="Table"/>
    <s v="Furniture"/>
    <n v="204513"/>
    <n v="47871.85"/>
    <n v="156641.15"/>
    <x v="2"/>
    <n v="91"/>
    <n v="93.35"/>
  </r>
  <r>
    <s v="M1066"/>
    <x v="2"/>
    <s v="South"/>
    <n v="12"/>
    <n v="389803"/>
    <n v="315331"/>
    <n v="80.89"/>
    <d v="2014-11-28T00:00:00"/>
    <n v="2014"/>
    <s v="Nov"/>
    <d v="1900-01-05T00:00:00"/>
    <s v="Headphones"/>
    <s v="Electronics"/>
    <n v="315331"/>
    <n v="76596.38"/>
    <n v="238734.62"/>
    <x v="0"/>
    <n v="37"/>
    <n v="80.709999999999994"/>
  </r>
  <r>
    <s v="M1067"/>
    <x v="1"/>
    <s v="West"/>
    <n v="7"/>
    <n v="107604"/>
    <n v="109915"/>
    <n v="102.15"/>
    <d v="2011-06-15T00:00:00"/>
    <n v="2011"/>
    <s v="Jun"/>
    <d v="1900-01-03T00:00:00"/>
    <s v="Trousers"/>
    <s v="Clothing"/>
    <n v="109915"/>
    <n v="44165.08"/>
    <n v="65749.919999999998"/>
    <x v="0"/>
    <n v="85"/>
    <n v="93.12"/>
  </r>
  <r>
    <s v="M1068"/>
    <x v="0"/>
    <s v="North"/>
    <n v="9"/>
    <n v="123186"/>
    <n v="66843"/>
    <n v="54.26"/>
    <d v="2011-06-15T00:00:00"/>
    <n v="2011"/>
    <s v="Jun"/>
    <d v="1900-01-03T00:00:00"/>
    <s v="Rice"/>
    <s v="Grocery"/>
    <n v="66843"/>
    <n v="24885.03"/>
    <n v="41957.97"/>
    <x v="0"/>
    <n v="99"/>
    <n v="88.75"/>
  </r>
  <r>
    <s v="M1069"/>
    <x v="1"/>
    <s v="West"/>
    <n v="10"/>
    <n v="226097"/>
    <n v="134829"/>
    <n v="59.63"/>
    <d v="2011-06-15T00:00:00"/>
    <n v="2011"/>
    <s v="Jun"/>
    <d v="1900-01-03T00:00:00"/>
    <s v="Pen"/>
    <s v="Stationery"/>
    <n v="134829"/>
    <n v="39377.089999999997"/>
    <n v="95451.91"/>
    <x v="2"/>
    <n v="37"/>
    <n v="64.64"/>
  </r>
  <r>
    <s v="M1070"/>
    <x v="3"/>
    <s v="East"/>
    <n v="6"/>
    <n v="439549"/>
    <n v="267342"/>
    <n v="60.82"/>
    <d v="2013-03-06T00:00:00"/>
    <n v="2013"/>
    <s v="Mar"/>
    <d v="1900-01-03T00:00:00"/>
    <s v="Headphones"/>
    <s v="Electronics"/>
    <n v="267342"/>
    <n v="80012.600000000006"/>
    <n v="187329.4"/>
    <x v="0"/>
    <n v="68"/>
    <n v="90.03"/>
  </r>
  <r>
    <s v="M1071"/>
    <x v="0"/>
    <s v="North"/>
    <n v="10"/>
    <n v="343144"/>
    <n v="373903"/>
    <n v="108.96"/>
    <d v="2013-03-06T00:00:00"/>
    <n v="2013"/>
    <s v="Mar"/>
    <d v="1900-01-03T00:00:00"/>
    <s v="Dress"/>
    <s v="Clothing"/>
    <n v="373903"/>
    <n v="166205.97"/>
    <n v="207697.03"/>
    <x v="2"/>
    <n v="90"/>
    <n v="76.25"/>
  </r>
  <r>
    <s v="M1072"/>
    <x v="0"/>
    <s v="North"/>
    <n v="13"/>
    <n v="137066"/>
    <n v="118979"/>
    <n v="86.8"/>
    <d v="2011-12-05T00:00:00"/>
    <n v="2011"/>
    <s v="Dec"/>
    <d v="1900-01-01T00:00:00"/>
    <s v="Chair"/>
    <s v="Furniture"/>
    <n v="118979"/>
    <n v="48903.11"/>
    <n v="70075.89"/>
    <x v="1"/>
    <n v="99"/>
    <n v="93.11"/>
  </r>
  <r>
    <s v="M1073"/>
    <x v="2"/>
    <s v="South"/>
    <n v="15"/>
    <n v="458961"/>
    <n v="271925"/>
    <n v="59.25"/>
    <d v="2012-04-11T00:00:00"/>
    <n v="2012"/>
    <s v="Apr"/>
    <d v="1900-01-03T00:00:00"/>
    <s v="Marker"/>
    <s v="Stationery"/>
    <n v="271925"/>
    <n v="75940.97"/>
    <n v="195984.03"/>
    <x v="0"/>
    <n v="96"/>
    <n v="72.739999999999995"/>
  </r>
  <r>
    <s v="M1074"/>
    <x v="0"/>
    <s v="North"/>
    <n v="4"/>
    <n v="300778"/>
    <n v="246226"/>
    <n v="81.86"/>
    <d v="2012-04-11T00:00:00"/>
    <n v="2012"/>
    <s v="Apr"/>
    <d v="1900-01-03T00:00:00"/>
    <s v="Rice"/>
    <s v="Grocery"/>
    <n v="246226"/>
    <n v="96109.06"/>
    <n v="150116.94"/>
    <x v="2"/>
    <n v="81"/>
    <n v="84.67"/>
  </r>
  <r>
    <s v="M1075"/>
    <x v="2"/>
    <s v="South"/>
    <n v="5"/>
    <n v="275599"/>
    <n v="200355"/>
    <n v="72.7"/>
    <d v="2012-04-11T00:00:00"/>
    <n v="2012"/>
    <s v="Apr"/>
    <d v="1900-01-03T00:00:00"/>
    <s v="Pen"/>
    <s v="Stationery"/>
    <n v="200355"/>
    <n v="61166.07"/>
    <n v="139188.93"/>
    <x v="2"/>
    <n v="84"/>
    <n v="90.49"/>
  </r>
  <r>
    <s v="M1076"/>
    <x v="2"/>
    <s v="South"/>
    <n v="15"/>
    <n v="490603"/>
    <n v="363495"/>
    <n v="74.09"/>
    <d v="2013-09-16T00:00:00"/>
    <n v="2013"/>
    <s v="Sep"/>
    <d v="1900-01-01T00:00:00"/>
    <s v="Sofa"/>
    <s v="Furniture"/>
    <n v="363495"/>
    <n v="83829.25"/>
    <n v="279665.75"/>
    <x v="2"/>
    <n v="64"/>
    <n v="69.7"/>
  </r>
  <r>
    <s v="M1077"/>
    <x v="0"/>
    <s v="North"/>
    <n v="8"/>
    <n v="280998"/>
    <n v="259095"/>
    <n v="92.21"/>
    <d v="2011-09-13T00:00:00"/>
    <n v="2011"/>
    <s v="Sep"/>
    <d v="1900-01-02T00:00:00"/>
    <s v="Rice"/>
    <s v="Grocery"/>
    <n v="259095"/>
    <n v="93002.37"/>
    <n v="166092.63"/>
    <x v="1"/>
    <n v="78"/>
    <n v="91.48"/>
  </r>
  <r>
    <s v="M1078"/>
    <x v="1"/>
    <s v="West"/>
    <n v="12"/>
    <n v="293014"/>
    <n v="323010"/>
    <n v="110.24"/>
    <d v="2011-09-13T00:00:00"/>
    <n v="2011"/>
    <s v="Sep"/>
    <d v="1900-01-02T00:00:00"/>
    <s v="Mobile"/>
    <s v="Electronics"/>
    <n v="323010"/>
    <n v="75076.899999999994"/>
    <n v="247933.1"/>
    <x v="0"/>
    <n v="20"/>
    <n v="73.67"/>
  </r>
  <r>
    <s v="M1079"/>
    <x v="2"/>
    <s v="South"/>
    <n v="7"/>
    <n v="140342"/>
    <n v="84505"/>
    <n v="60.21"/>
    <d v="2012-10-05T00:00:00"/>
    <n v="2012"/>
    <s v="Oct"/>
    <d v="1900-01-05T00:00:00"/>
    <s v="Jacket"/>
    <s v="Clothing"/>
    <n v="84505"/>
    <n v="39412.51"/>
    <n v="45092.49"/>
    <x v="2"/>
    <n v="29"/>
    <n v="90.62"/>
  </r>
  <r>
    <s v="M1080"/>
    <x v="0"/>
    <s v="North"/>
    <n v="7"/>
    <n v="318385"/>
    <n v="338079"/>
    <n v="106.19"/>
    <d v="2012-10-05T00:00:00"/>
    <n v="2012"/>
    <s v="Oct"/>
    <d v="1900-01-05T00:00:00"/>
    <s v="Notebook"/>
    <s v="Stationery"/>
    <n v="338079"/>
    <n v="120974.31"/>
    <n v="217104.69"/>
    <x v="0"/>
    <n v="92"/>
    <n v="60.75"/>
  </r>
  <r>
    <s v="M1081"/>
    <x v="2"/>
    <s v="South"/>
    <n v="4"/>
    <n v="111553"/>
    <n v="86227"/>
    <n v="77.3"/>
    <d v="2014-04-15T00:00:00"/>
    <n v="2014"/>
    <s v="Apr"/>
    <d v="1900-01-02T00:00:00"/>
    <s v="Marker"/>
    <s v="Stationery"/>
    <n v="86227"/>
    <n v="32463.82"/>
    <n v="53763.18"/>
    <x v="2"/>
    <n v="92"/>
    <n v="87.54"/>
  </r>
  <r>
    <s v="M1082"/>
    <x v="1"/>
    <s v="West"/>
    <n v="12"/>
    <n v="449099"/>
    <n v="502508"/>
    <n v="111.89"/>
    <d v="2014-04-15T00:00:00"/>
    <n v="2014"/>
    <s v="Apr"/>
    <d v="1900-01-02T00:00:00"/>
    <s v="Stapler"/>
    <s v="Stationery"/>
    <n v="502508"/>
    <n v="182208.33"/>
    <n v="320299.67"/>
    <x v="0"/>
    <n v="49"/>
    <n v="66.010000000000005"/>
  </r>
  <r>
    <s v="M1083"/>
    <x v="3"/>
    <s v="East"/>
    <n v="6"/>
    <n v="353882"/>
    <n v="274432"/>
    <n v="77.55"/>
    <d v="2014-04-15T00:00:00"/>
    <n v="2014"/>
    <s v="Apr"/>
    <d v="1900-01-02T00:00:00"/>
    <s v="Chair"/>
    <s v="Furniture"/>
    <n v="274432"/>
    <n v="125003.36"/>
    <n v="149428.64000000001"/>
    <x v="1"/>
    <n v="31"/>
    <n v="81.650000000000006"/>
  </r>
  <r>
    <s v="M1084"/>
    <x v="2"/>
    <s v="South"/>
    <n v="14"/>
    <n v="380660"/>
    <n v="339881"/>
    <n v="89.29"/>
    <d v="2014-09-03T00:00:00"/>
    <n v="2014"/>
    <s v="Sep"/>
    <d v="1900-01-03T00:00:00"/>
    <s v="Trousers"/>
    <s v="Clothing"/>
    <n v="339881"/>
    <n v="84358.63"/>
    <n v="255522.37"/>
    <x v="2"/>
    <n v="95"/>
    <n v="87.81"/>
  </r>
  <r>
    <s v="M1085"/>
    <x v="2"/>
    <s v="South"/>
    <n v="6"/>
    <n v="161298"/>
    <n v="86042"/>
    <n v="53.34"/>
    <d v="2013-06-21T00:00:00"/>
    <n v="2013"/>
    <s v="Jun"/>
    <d v="1900-01-05T00:00:00"/>
    <s v="Table"/>
    <s v="Furniture"/>
    <n v="86042"/>
    <n v="31640.52"/>
    <n v="54401.48"/>
    <x v="2"/>
    <n v="36"/>
    <n v="79.69"/>
  </r>
  <r>
    <s v="M1086"/>
    <x v="0"/>
    <s v="North"/>
    <n v="13"/>
    <n v="266169"/>
    <n v="223221"/>
    <n v="83.86"/>
    <d v="2013-06-21T00:00:00"/>
    <n v="2013"/>
    <s v="Jun"/>
    <d v="1900-01-05T00:00:00"/>
    <s v="Jacket"/>
    <s v="Clothing"/>
    <n v="223221"/>
    <n v="81580.86"/>
    <n v="141640.14000000001"/>
    <x v="1"/>
    <n v="78"/>
    <n v="70.55"/>
  </r>
  <r>
    <s v="M1087"/>
    <x v="0"/>
    <s v="North"/>
    <n v="9"/>
    <n v="361838"/>
    <n v="382381"/>
    <n v="105.68"/>
    <d v="2013-06-21T00:00:00"/>
    <n v="2013"/>
    <s v="Jun"/>
    <d v="1900-01-05T00:00:00"/>
    <s v="Dress"/>
    <s v="Clothing"/>
    <n v="382381"/>
    <n v="84757.28"/>
    <n v="297623.71999999997"/>
    <x v="0"/>
    <n v="79"/>
    <n v="94.15"/>
  </r>
  <r>
    <s v="M1088"/>
    <x v="3"/>
    <s v="East"/>
    <n v="13"/>
    <n v="469859"/>
    <n v="389885"/>
    <n v="82.98"/>
    <d v="2013-06-21T00:00:00"/>
    <n v="2013"/>
    <s v="Jun"/>
    <d v="1900-01-05T00:00:00"/>
    <s v="Oil"/>
    <s v="Grocery"/>
    <n v="389885"/>
    <n v="81532.100000000006"/>
    <n v="308352.90000000002"/>
    <x v="2"/>
    <n v="83"/>
    <n v="83.34"/>
  </r>
  <r>
    <s v="M1089"/>
    <x v="1"/>
    <s v="West"/>
    <n v="8"/>
    <n v="461311"/>
    <n v="289540"/>
    <n v="62.76"/>
    <d v="2014-11-06T00:00:00"/>
    <n v="2014"/>
    <s v="Nov"/>
    <d v="1900-01-04T00:00:00"/>
    <s v="Rice"/>
    <s v="Grocery"/>
    <n v="289540"/>
    <n v="132659.41"/>
    <n v="156880.59"/>
    <x v="1"/>
    <n v="49"/>
    <n v="60.87"/>
  </r>
  <r>
    <s v="M1090"/>
    <x v="2"/>
    <s v="South"/>
    <n v="10"/>
    <n v="287377"/>
    <n v="167931"/>
    <n v="58.44"/>
    <d v="2012-12-13T00:00:00"/>
    <n v="2012"/>
    <s v="Dec"/>
    <d v="1900-01-04T00:00:00"/>
    <s v="Chair"/>
    <s v="Furniture"/>
    <n v="167931"/>
    <n v="53327.27"/>
    <n v="114603.73"/>
    <x v="2"/>
    <n v="77"/>
    <n v="67.78"/>
  </r>
  <r>
    <s v="M1091"/>
    <x v="3"/>
    <s v="East"/>
    <n v="6"/>
    <n v="111821"/>
    <n v="66866"/>
    <n v="59.8"/>
    <d v="2012-12-13T00:00:00"/>
    <n v="2012"/>
    <s v="Dec"/>
    <d v="1900-01-04T00:00:00"/>
    <s v="Stapler"/>
    <s v="Stationery"/>
    <n v="66866"/>
    <n v="19851.240000000002"/>
    <n v="47014.76"/>
    <x v="2"/>
    <n v="75"/>
    <n v="73.8"/>
  </r>
  <r>
    <s v="M1092"/>
    <x v="1"/>
    <s v="West"/>
    <n v="8"/>
    <n v="416235"/>
    <n v="476319"/>
    <n v="114.44"/>
    <d v="2013-06-20T00:00:00"/>
    <n v="2013"/>
    <s v="Jun"/>
    <d v="1900-01-04T00:00:00"/>
    <s v="Tablet"/>
    <s v="Electronics"/>
    <n v="476319"/>
    <n v="181350.17"/>
    <n v="294968.83"/>
    <x v="2"/>
    <n v="64"/>
    <n v="72.94"/>
  </r>
  <r>
    <s v="M1093"/>
    <x v="3"/>
    <s v="East"/>
    <n v="3"/>
    <n v="249238"/>
    <n v="215037"/>
    <n v="86.28"/>
    <d v="2013-12-14T00:00:00"/>
    <n v="2013"/>
    <s v="Dec"/>
    <d v="1900-01-06T00:00:00"/>
    <s v="Sofa"/>
    <s v="Furniture"/>
    <n v="215037"/>
    <n v="44457.38"/>
    <n v="170579.62"/>
    <x v="0"/>
    <n v="21"/>
    <n v="67.55"/>
  </r>
  <r>
    <s v="M1094"/>
    <x v="1"/>
    <s v="West"/>
    <n v="14"/>
    <n v="317899"/>
    <n v="369630"/>
    <n v="116.27"/>
    <d v="2013-12-14T00:00:00"/>
    <n v="2013"/>
    <s v="Dec"/>
    <d v="1900-01-06T00:00:00"/>
    <s v="Oil"/>
    <s v="Grocery"/>
    <n v="369630"/>
    <n v="166652.45000000001"/>
    <n v="202977.55"/>
    <x v="1"/>
    <n v="64"/>
    <n v="85.5"/>
  </r>
  <r>
    <s v="M1095"/>
    <x v="1"/>
    <s v="West"/>
    <n v="5"/>
    <n v="407851"/>
    <n v="249054"/>
    <n v="61.06"/>
    <d v="2012-05-29T00:00:00"/>
    <n v="2012"/>
    <s v="May"/>
    <d v="1900-01-02T00:00:00"/>
    <s v="Trousers"/>
    <s v="Clothing"/>
    <n v="249054"/>
    <n v="101870.72"/>
    <n v="147183.28"/>
    <x v="1"/>
    <n v="77"/>
    <n v="94.53"/>
  </r>
  <r>
    <s v="M1096"/>
    <x v="0"/>
    <s v="North"/>
    <n v="12"/>
    <n v="496421"/>
    <n v="445222"/>
    <n v="89.69"/>
    <d v="2012-05-29T00:00:00"/>
    <n v="2012"/>
    <s v="May"/>
    <d v="1900-01-02T00:00:00"/>
    <s v="Laptop"/>
    <s v="Electronics"/>
    <n v="445222"/>
    <n v="167920.73"/>
    <n v="277301.27"/>
    <x v="1"/>
    <n v="63"/>
    <n v="66.12"/>
  </r>
  <r>
    <s v="M1097"/>
    <x v="1"/>
    <s v="West"/>
    <n v="14"/>
    <n v="397751"/>
    <n v="270664"/>
    <n v="68.05"/>
    <d v="2012-05-29T00:00:00"/>
    <n v="2012"/>
    <s v="May"/>
    <d v="1900-01-02T00:00:00"/>
    <s v="Trousers"/>
    <s v="Clothing"/>
    <n v="270664"/>
    <n v="67751.23"/>
    <n v="202912.77"/>
    <x v="1"/>
    <n v="72"/>
    <n v="61.48"/>
  </r>
  <r>
    <s v="M1098"/>
    <x v="3"/>
    <s v="East"/>
    <n v="12"/>
    <n v="259338"/>
    <n v="259194"/>
    <n v="99.94"/>
    <d v="2012-07-26T00:00:00"/>
    <n v="2012"/>
    <s v="Jul"/>
    <d v="1900-01-04T00:00:00"/>
    <s v="Stapler"/>
    <s v="Stationery"/>
    <n v="259194"/>
    <n v="112138.71"/>
    <n v="147055.29"/>
    <x v="2"/>
    <n v="29"/>
    <n v="69.19"/>
  </r>
  <r>
    <s v="M1099"/>
    <x v="1"/>
    <s v="West"/>
    <n v="4"/>
    <n v="442786"/>
    <n v="372224"/>
    <n v="84.06"/>
    <d v="2014-11-29T00:00:00"/>
    <n v="2014"/>
    <s v="Nov"/>
    <d v="1900-01-06T00:00:00"/>
    <s v="Wheat"/>
    <s v="Grocery"/>
    <n v="372224"/>
    <n v="131184.41"/>
    <n v="241039.59"/>
    <x v="0"/>
    <n v="41"/>
    <n v="61"/>
  </r>
  <r>
    <s v="M1100"/>
    <x v="3"/>
    <s v="East"/>
    <n v="10"/>
    <n v="134983"/>
    <n v="145988"/>
    <n v="108.15"/>
    <d v="2014-11-29T00:00:00"/>
    <n v="2014"/>
    <s v="Nov"/>
    <d v="1900-01-06T00:00:00"/>
    <s v="Cabinet"/>
    <s v="Furniture"/>
    <n v="145988"/>
    <n v="48223.87"/>
    <n v="97764.13"/>
    <x v="1"/>
    <n v="90"/>
    <n v="84.01"/>
  </r>
  <r>
    <s v="M1101"/>
    <x v="0"/>
    <s v="North"/>
    <n v="8"/>
    <n v="368711"/>
    <n v="376495"/>
    <n v="102.11"/>
    <d v="2014-11-29T00:00:00"/>
    <n v="2014"/>
    <s v="Nov"/>
    <d v="1900-01-06T00:00:00"/>
    <s v="Pen"/>
    <s v="Stationery"/>
    <n v="376495"/>
    <n v="92774.38"/>
    <n v="283720.62"/>
    <x v="0"/>
    <n v="17"/>
    <n v="65.11"/>
  </r>
  <r>
    <s v="M1102"/>
    <x v="1"/>
    <s v="West"/>
    <n v="14"/>
    <n v="171039"/>
    <n v="132362"/>
    <n v="77.39"/>
    <d v="2014-11-29T00:00:00"/>
    <n v="2014"/>
    <s v="Nov"/>
    <d v="1900-01-06T00:00:00"/>
    <s v="Shirt"/>
    <s v="Clothing"/>
    <n v="132362"/>
    <n v="55353.64"/>
    <n v="77008.36"/>
    <x v="1"/>
    <n v="55"/>
    <n v="61.71"/>
  </r>
  <r>
    <s v="M1103"/>
    <x v="3"/>
    <s v="East"/>
    <n v="11"/>
    <n v="434991"/>
    <n v="257774"/>
    <n v="59.26"/>
    <d v="2014-11-29T00:00:00"/>
    <n v="2014"/>
    <s v="Nov"/>
    <d v="1900-01-06T00:00:00"/>
    <s v="Notebook"/>
    <s v="Stationery"/>
    <n v="257774"/>
    <n v="69616.320000000007"/>
    <n v="188157.68"/>
    <x v="1"/>
    <n v="22"/>
    <n v="80.959999999999994"/>
  </r>
  <r>
    <s v="M1104"/>
    <x v="2"/>
    <s v="South"/>
    <n v="11"/>
    <n v="269138"/>
    <n v="217461"/>
    <n v="80.8"/>
    <d v="2014-04-04T00:00:00"/>
    <n v="2014"/>
    <s v="Apr"/>
    <d v="1900-01-05T00:00:00"/>
    <s v="Sofa"/>
    <s v="Furniture"/>
    <n v="217461"/>
    <n v="64013.32"/>
    <n v="153447.67999999999"/>
    <x v="2"/>
    <n v="22"/>
    <n v="78.7"/>
  </r>
  <r>
    <s v="M1105"/>
    <x v="3"/>
    <s v="East"/>
    <n v="5"/>
    <n v="106762"/>
    <n v="71331"/>
    <n v="66.81"/>
    <d v="2014-12-29T00:00:00"/>
    <n v="2014"/>
    <s v="Dec"/>
    <d v="1900-01-01T00:00:00"/>
    <s v="Marker"/>
    <s v="Stationery"/>
    <n v="71331"/>
    <n v="27683.26"/>
    <n v="43647.74"/>
    <x v="2"/>
    <n v="53"/>
    <n v="92.23"/>
  </r>
  <r>
    <s v="M1106"/>
    <x v="2"/>
    <s v="South"/>
    <n v="4"/>
    <n v="214229"/>
    <n v="147629"/>
    <n v="68.91"/>
    <d v="2014-12-29T00:00:00"/>
    <n v="2014"/>
    <s v="Dec"/>
    <d v="1900-01-01T00:00:00"/>
    <s v="Notebook"/>
    <s v="Stationery"/>
    <n v="147629"/>
    <n v="36985.19"/>
    <n v="110643.81"/>
    <x v="2"/>
    <n v="81"/>
    <n v="81.47"/>
  </r>
  <r>
    <s v="M1107"/>
    <x v="0"/>
    <s v="North"/>
    <n v="9"/>
    <n v="341430"/>
    <n v="190742"/>
    <n v="55.87"/>
    <d v="2014-12-01T00:00:00"/>
    <n v="2014"/>
    <s v="Dec"/>
    <d v="1900-01-01T00:00:00"/>
    <s v="Mobile"/>
    <s v="Electronics"/>
    <n v="190742"/>
    <n v="42531.09"/>
    <n v="148210.91"/>
    <x v="0"/>
    <n v="49"/>
    <n v="84.19"/>
  </r>
  <r>
    <s v="M1108"/>
    <x v="2"/>
    <s v="South"/>
    <n v="10"/>
    <n v="413340"/>
    <n v="480936"/>
    <n v="116.35"/>
    <d v="2014-05-16T00:00:00"/>
    <n v="2014"/>
    <s v="May"/>
    <d v="1900-01-05T00:00:00"/>
    <s v="Table"/>
    <s v="Furniture"/>
    <n v="480936"/>
    <n v="138043.79999999999"/>
    <n v="342892.2"/>
    <x v="2"/>
    <n v="25"/>
    <n v="67.78"/>
  </r>
  <r>
    <s v="M1109"/>
    <x v="2"/>
    <s v="South"/>
    <n v="14"/>
    <n v="218790"/>
    <n v="189985"/>
    <n v="86.83"/>
    <d v="2014-05-16T00:00:00"/>
    <n v="2014"/>
    <s v="May"/>
    <d v="1900-01-05T00:00:00"/>
    <s v="Trousers"/>
    <s v="Clothing"/>
    <n v="189985"/>
    <n v="87570.65"/>
    <n v="102414.35"/>
    <x v="2"/>
    <n v="98"/>
    <n v="86.71"/>
  </r>
  <r>
    <s v="M1110"/>
    <x v="0"/>
    <s v="North"/>
    <n v="4"/>
    <n v="109859"/>
    <n v="118401"/>
    <n v="107.78"/>
    <d v="2014-05-16T00:00:00"/>
    <n v="2014"/>
    <s v="May"/>
    <d v="1900-01-05T00:00:00"/>
    <s v="Rice"/>
    <s v="Grocery"/>
    <n v="118401"/>
    <n v="52226.05"/>
    <n v="66174.95"/>
    <x v="1"/>
    <n v="94"/>
    <n v="77.97"/>
  </r>
  <r>
    <s v="M1111"/>
    <x v="0"/>
    <s v="North"/>
    <n v="10"/>
    <n v="162349"/>
    <n v="114336"/>
    <n v="70.430000000000007"/>
    <d v="2012-09-22T00:00:00"/>
    <n v="2012"/>
    <s v="Sep"/>
    <d v="1900-01-06T00:00:00"/>
    <s v="Laptop"/>
    <s v="Electronics"/>
    <n v="114336"/>
    <n v="46821.31"/>
    <n v="67514.69"/>
    <x v="1"/>
    <n v="22"/>
    <n v="87.38"/>
  </r>
  <r>
    <s v="M1112"/>
    <x v="2"/>
    <s v="South"/>
    <n v="12"/>
    <n v="204870"/>
    <n v="150874"/>
    <n v="73.64"/>
    <d v="2014-11-15T00:00:00"/>
    <n v="2014"/>
    <s v="Nov"/>
    <d v="1900-01-06T00:00:00"/>
    <s v="Chair"/>
    <s v="Furniture"/>
    <n v="150874"/>
    <n v="71328.13"/>
    <n v="79545.87"/>
    <x v="2"/>
    <n v="45"/>
    <n v="93.21"/>
  </r>
  <r>
    <s v="M1113"/>
    <x v="3"/>
    <s v="East"/>
    <n v="8"/>
    <n v="184178"/>
    <n v="204173"/>
    <n v="110.86"/>
    <d v="2012-11-27T00:00:00"/>
    <n v="2012"/>
    <s v="Nov"/>
    <d v="1900-01-02T00:00:00"/>
    <s v="Notebook"/>
    <s v="Stationery"/>
    <n v="204173"/>
    <n v="71159.850000000006"/>
    <n v="133013.15"/>
    <x v="2"/>
    <n v="84"/>
    <n v="86.71"/>
  </r>
  <r>
    <s v="M1114"/>
    <x v="2"/>
    <s v="South"/>
    <n v="14"/>
    <n v="200426"/>
    <n v="174100"/>
    <n v="86.86"/>
    <d v="2013-09-02T00:00:00"/>
    <n v="2013"/>
    <s v="Sep"/>
    <d v="1900-01-01T00:00:00"/>
    <s v="Shirt"/>
    <s v="Clothing"/>
    <n v="174100"/>
    <n v="36199.919999999998"/>
    <n v="137900.07999999999"/>
    <x v="0"/>
    <n v="37"/>
    <n v="92.22"/>
  </r>
  <r>
    <s v="M1115"/>
    <x v="1"/>
    <s v="West"/>
    <n v="8"/>
    <n v="466022"/>
    <n v="542016"/>
    <n v="116.31"/>
    <d v="2011-09-22T00:00:00"/>
    <n v="2011"/>
    <s v="Sep"/>
    <d v="1900-01-04T00:00:00"/>
    <s v="Dress"/>
    <s v="Clothing"/>
    <n v="542016"/>
    <n v="161489.49"/>
    <n v="380526.51"/>
    <x v="0"/>
    <n v="55"/>
    <n v="94.35"/>
  </r>
  <r>
    <s v="M1116"/>
    <x v="1"/>
    <s v="West"/>
    <n v="6"/>
    <n v="369615"/>
    <n v="244458"/>
    <n v="66.14"/>
    <d v="2014-04-10T00:00:00"/>
    <n v="2014"/>
    <s v="Apr"/>
    <d v="1900-01-04T00:00:00"/>
    <s v="Rice"/>
    <s v="Grocery"/>
    <n v="244458"/>
    <n v="66389.210000000006"/>
    <n v="178068.79"/>
    <x v="1"/>
    <n v="69"/>
    <n v="63.86"/>
  </r>
  <r>
    <s v="M1117"/>
    <x v="2"/>
    <s v="South"/>
    <n v="10"/>
    <n v="499650"/>
    <n v="439224"/>
    <n v="87.91"/>
    <d v="2014-04-10T00:00:00"/>
    <n v="2014"/>
    <s v="Apr"/>
    <d v="1900-01-04T00:00:00"/>
    <s v="Chair"/>
    <s v="Furniture"/>
    <n v="439224"/>
    <n v="208774.42"/>
    <n v="230449.58"/>
    <x v="0"/>
    <n v="59"/>
    <n v="69.930000000000007"/>
  </r>
  <r>
    <s v="M1118"/>
    <x v="3"/>
    <s v="East"/>
    <n v="13"/>
    <n v="332760"/>
    <n v="225591"/>
    <n v="67.790000000000006"/>
    <d v="2014-04-10T00:00:00"/>
    <n v="2014"/>
    <s v="Apr"/>
    <d v="1900-01-04T00:00:00"/>
    <s v="Stapler"/>
    <s v="Stationery"/>
    <n v="225591"/>
    <n v="93129.2"/>
    <n v="132461.79999999999"/>
    <x v="2"/>
    <n v="34"/>
    <n v="89.99"/>
  </r>
  <r>
    <s v="M1119"/>
    <x v="1"/>
    <s v="West"/>
    <n v="13"/>
    <n v="292645"/>
    <n v="193323"/>
    <n v="66.06"/>
    <d v="2014-04-10T00:00:00"/>
    <n v="2014"/>
    <s v="Apr"/>
    <d v="1900-01-04T00:00:00"/>
    <s v="Headphones"/>
    <s v="Electronics"/>
    <n v="193323"/>
    <n v="57682.05"/>
    <n v="135640.95000000001"/>
    <x v="2"/>
    <n v="76"/>
    <n v="83.05"/>
  </r>
  <r>
    <s v="M1120"/>
    <x v="0"/>
    <s v="North"/>
    <n v="4"/>
    <n v="175165"/>
    <n v="139330"/>
    <n v="79.540000000000006"/>
    <d v="2014-04-10T00:00:00"/>
    <n v="2014"/>
    <s v="Apr"/>
    <d v="1900-01-04T00:00:00"/>
    <s v="Rice"/>
    <s v="Grocery"/>
    <n v="139330"/>
    <n v="38673.879999999997"/>
    <n v="100656.12"/>
    <x v="1"/>
    <n v="31"/>
    <n v="62.26"/>
  </r>
  <r>
    <s v="M1121"/>
    <x v="2"/>
    <s v="South"/>
    <n v="8"/>
    <n v="204995"/>
    <n v="208478"/>
    <n v="101.7"/>
    <d v="2011-01-17T00:00:00"/>
    <n v="2011"/>
    <s v="Jan"/>
    <d v="1900-01-01T00:00:00"/>
    <s v="Mobile"/>
    <s v="Electronics"/>
    <n v="208478"/>
    <n v="51820.81"/>
    <n v="156657.19"/>
    <x v="2"/>
    <n v="45"/>
    <n v="86.77"/>
  </r>
  <r>
    <s v="M1122"/>
    <x v="3"/>
    <s v="East"/>
    <n v="15"/>
    <n v="437552"/>
    <n v="428614"/>
    <n v="97.96"/>
    <d v="2011-01-17T00:00:00"/>
    <n v="2011"/>
    <s v="Jan"/>
    <d v="1900-01-01T00:00:00"/>
    <s v="Cabinet"/>
    <s v="Furniture"/>
    <n v="428614"/>
    <n v="128582.87"/>
    <n v="300031.13"/>
    <x v="2"/>
    <n v="72"/>
    <n v="77.900000000000006"/>
  </r>
  <r>
    <s v="M1123"/>
    <x v="2"/>
    <s v="South"/>
    <n v="15"/>
    <n v="338359"/>
    <n v="197500"/>
    <n v="58.37"/>
    <d v="2011-01-17T00:00:00"/>
    <n v="2011"/>
    <s v="Jan"/>
    <d v="1900-01-01T00:00:00"/>
    <s v="Tablet"/>
    <s v="Electronics"/>
    <n v="197500"/>
    <n v="69756.52"/>
    <n v="127743.48"/>
    <x v="2"/>
    <n v="27"/>
    <n v="61.04"/>
  </r>
  <r>
    <s v="M1124"/>
    <x v="0"/>
    <s v="North"/>
    <n v="4"/>
    <n v="361166"/>
    <n v="358344"/>
    <n v="99.22"/>
    <d v="2011-01-17T00:00:00"/>
    <n v="2011"/>
    <s v="Jan"/>
    <d v="1900-01-01T00:00:00"/>
    <s v="Mobile"/>
    <s v="Electronics"/>
    <n v="358344"/>
    <n v="138037.73000000001"/>
    <n v="220306.27"/>
    <x v="2"/>
    <n v="29"/>
    <n v="70.599999999999994"/>
  </r>
  <r>
    <s v="M1125"/>
    <x v="0"/>
    <s v="North"/>
    <n v="15"/>
    <n v="140117"/>
    <n v="156707"/>
    <n v="111.84"/>
    <d v="2014-10-06T00:00:00"/>
    <n v="2014"/>
    <s v="Oct"/>
    <d v="1900-01-01T00:00:00"/>
    <s v="Stapler"/>
    <s v="Stationery"/>
    <n v="156707"/>
    <n v="41085.53"/>
    <n v="115621.47"/>
    <x v="0"/>
    <n v="94"/>
    <n v="77.430000000000007"/>
  </r>
  <r>
    <s v="M1126"/>
    <x v="3"/>
    <s v="East"/>
    <n v="11"/>
    <n v="280153"/>
    <n v="281772"/>
    <n v="100.58"/>
    <d v="2014-10-06T00:00:00"/>
    <n v="2014"/>
    <s v="Oct"/>
    <d v="1900-01-01T00:00:00"/>
    <s v="Pen"/>
    <s v="Stationery"/>
    <n v="281772"/>
    <n v="60362.85"/>
    <n v="221409.15"/>
    <x v="0"/>
    <n v="65"/>
    <n v="90.8"/>
  </r>
  <r>
    <s v="M1127"/>
    <x v="0"/>
    <s v="North"/>
    <n v="9"/>
    <n v="335990"/>
    <n v="250454"/>
    <n v="74.540000000000006"/>
    <d v="2014-07-10T00:00:00"/>
    <n v="2014"/>
    <s v="Jul"/>
    <d v="1900-01-04T00:00:00"/>
    <s v="Sugar"/>
    <s v="Grocery"/>
    <n v="250454"/>
    <n v="90690.18"/>
    <n v="159763.82"/>
    <x v="0"/>
    <n v="81"/>
    <n v="83.08"/>
  </r>
  <r>
    <s v="M1128"/>
    <x v="3"/>
    <s v="East"/>
    <n v="14"/>
    <n v="186058"/>
    <n v="157448"/>
    <n v="84.62"/>
    <d v="2014-01-08T00:00:00"/>
    <n v="2014"/>
    <s v="Jan"/>
    <d v="1900-01-03T00:00:00"/>
    <s v="Wheat"/>
    <s v="Grocery"/>
    <n v="157448"/>
    <n v="63965.15"/>
    <n v="93482.85"/>
    <x v="0"/>
    <n v="24"/>
    <n v="79.91"/>
  </r>
  <r>
    <s v="M1129"/>
    <x v="1"/>
    <s v="West"/>
    <n v="13"/>
    <n v="390342"/>
    <n v="441491"/>
    <n v="113.1"/>
    <d v="2013-05-31T00:00:00"/>
    <n v="2013"/>
    <s v="May"/>
    <d v="1900-01-05T00:00:00"/>
    <s v="Wheat"/>
    <s v="Grocery"/>
    <n v="441491"/>
    <n v="153636.43"/>
    <n v="287854.57"/>
    <x v="0"/>
    <n v="73"/>
    <n v="80.69"/>
  </r>
  <r>
    <s v="M1130"/>
    <x v="1"/>
    <s v="West"/>
    <n v="12"/>
    <n v="454674"/>
    <n v="412286"/>
    <n v="90.68"/>
    <d v="2012-12-09T00:00:00"/>
    <n v="2012"/>
    <s v="Dec"/>
    <d v="1899-12-31T00:00:00"/>
    <s v="Sofa"/>
    <s v="Furniture"/>
    <n v="412286"/>
    <n v="198545.73"/>
    <n v="213740.27"/>
    <x v="1"/>
    <n v="26"/>
    <n v="89.29"/>
  </r>
  <r>
    <s v="M1131"/>
    <x v="3"/>
    <s v="East"/>
    <n v="15"/>
    <n v="489051"/>
    <n v="550691"/>
    <n v="112.6"/>
    <d v="2013-10-04T00:00:00"/>
    <n v="2013"/>
    <s v="Oct"/>
    <d v="1900-01-05T00:00:00"/>
    <s v="Tablet"/>
    <s v="Electronics"/>
    <n v="550691"/>
    <n v="212472"/>
    <n v="338219"/>
    <x v="2"/>
    <n v="55"/>
    <n v="74.42"/>
  </r>
  <r>
    <s v="M1132"/>
    <x v="0"/>
    <s v="North"/>
    <n v="13"/>
    <n v="228046"/>
    <n v="178933"/>
    <n v="78.459999999999994"/>
    <d v="2011-11-11T00:00:00"/>
    <n v="2011"/>
    <s v="Nov"/>
    <d v="1900-01-05T00:00:00"/>
    <s v="Jacket"/>
    <s v="Clothing"/>
    <n v="178933"/>
    <n v="57659.46"/>
    <n v="121273.54"/>
    <x v="1"/>
    <n v="18"/>
    <n v="90.41"/>
  </r>
  <r>
    <s v="M1133"/>
    <x v="0"/>
    <s v="North"/>
    <n v="8"/>
    <n v="189013"/>
    <n v="99673"/>
    <n v="52.73"/>
    <d v="2011-11-11T00:00:00"/>
    <n v="2011"/>
    <s v="Nov"/>
    <d v="1900-01-05T00:00:00"/>
    <s v="Marker"/>
    <s v="Stationery"/>
    <n v="99673"/>
    <n v="48718.84"/>
    <n v="50954.16"/>
    <x v="2"/>
    <n v="64"/>
    <n v="79.88"/>
  </r>
  <r>
    <s v="M1134"/>
    <x v="1"/>
    <s v="West"/>
    <n v="7"/>
    <n v="110696"/>
    <n v="116912"/>
    <n v="105.62"/>
    <d v="2011-11-11T00:00:00"/>
    <n v="2011"/>
    <s v="Nov"/>
    <d v="1900-01-05T00:00:00"/>
    <s v="Pen"/>
    <s v="Stationery"/>
    <n v="116912"/>
    <n v="23881.68"/>
    <n v="93030.32"/>
    <x v="2"/>
    <n v="59"/>
    <n v="71.28"/>
  </r>
  <r>
    <s v="M1135"/>
    <x v="0"/>
    <s v="North"/>
    <n v="15"/>
    <n v="356040"/>
    <n v="204249"/>
    <n v="57.37"/>
    <d v="2014-09-30T00:00:00"/>
    <n v="2014"/>
    <s v="Sep"/>
    <d v="1900-01-02T00:00:00"/>
    <s v="Jacket"/>
    <s v="Clothing"/>
    <n v="204249"/>
    <n v="71687.429999999993"/>
    <n v="132561.57"/>
    <x v="2"/>
    <n v="95"/>
    <n v="71.88"/>
  </r>
  <r>
    <s v="M1136"/>
    <x v="3"/>
    <s v="East"/>
    <n v="8"/>
    <n v="328584"/>
    <n v="217181"/>
    <n v="66.099999999999994"/>
    <d v="2014-09-30T00:00:00"/>
    <n v="2014"/>
    <s v="Sep"/>
    <d v="1900-01-02T00:00:00"/>
    <s v="Rice"/>
    <s v="Grocery"/>
    <n v="217181"/>
    <n v="53836.1"/>
    <n v="163344.9"/>
    <x v="1"/>
    <n v="46"/>
    <n v="69.28"/>
  </r>
  <r>
    <s v="M1137"/>
    <x v="3"/>
    <s v="East"/>
    <n v="12"/>
    <n v="310778"/>
    <n v="366310"/>
    <n v="117.87"/>
    <d v="2014-09-30T00:00:00"/>
    <n v="2014"/>
    <s v="Sep"/>
    <d v="1900-01-02T00:00:00"/>
    <s v="Shirt"/>
    <s v="Clothing"/>
    <n v="366310"/>
    <n v="104284.04"/>
    <n v="262025.96"/>
    <x v="2"/>
    <n v="85"/>
    <n v="71.790000000000006"/>
  </r>
  <r>
    <s v="M1138"/>
    <x v="0"/>
    <s v="North"/>
    <n v="12"/>
    <n v="378430"/>
    <n v="438392"/>
    <n v="115.84"/>
    <d v="2012-03-10T00:00:00"/>
    <n v="2012"/>
    <s v="Mar"/>
    <d v="1900-01-06T00:00:00"/>
    <s v="Wheat"/>
    <s v="Grocery"/>
    <n v="438392"/>
    <n v="173517.77"/>
    <n v="264874.23"/>
    <x v="2"/>
    <n v="48"/>
    <n v="77.66"/>
  </r>
  <r>
    <s v="M1139"/>
    <x v="3"/>
    <s v="East"/>
    <n v="9"/>
    <n v="447842"/>
    <n v="507009"/>
    <n v="113.21"/>
    <d v="2014-05-22T00:00:00"/>
    <n v="2014"/>
    <s v="May"/>
    <d v="1900-01-04T00:00:00"/>
    <s v="Table"/>
    <s v="Furniture"/>
    <n v="507009"/>
    <n v="190486.18"/>
    <n v="316522.82"/>
    <x v="0"/>
    <n v="75"/>
    <n v="75.86"/>
  </r>
  <r>
    <s v="M1140"/>
    <x v="2"/>
    <s v="South"/>
    <n v="3"/>
    <n v="429171"/>
    <n v="485235"/>
    <n v="113.06"/>
    <d v="2014-05-22T00:00:00"/>
    <n v="2014"/>
    <s v="May"/>
    <d v="1900-01-04T00:00:00"/>
    <s v="Dress"/>
    <s v="Clothing"/>
    <n v="485235"/>
    <n v="211617.85"/>
    <n v="273617.15000000002"/>
    <x v="0"/>
    <n v="69"/>
    <n v="69.38"/>
  </r>
  <r>
    <s v="M1141"/>
    <x v="1"/>
    <s v="West"/>
    <n v="12"/>
    <n v="480955"/>
    <n v="569078"/>
    <n v="118.32"/>
    <d v="2012-03-29T00:00:00"/>
    <n v="2012"/>
    <s v="Mar"/>
    <d v="1900-01-04T00:00:00"/>
    <s v="Mobile"/>
    <s v="Electronics"/>
    <n v="569078"/>
    <n v="222348.79"/>
    <n v="346729.21"/>
    <x v="2"/>
    <n v="29"/>
    <n v="86.13"/>
  </r>
  <r>
    <s v="M1142"/>
    <x v="3"/>
    <s v="East"/>
    <n v="9"/>
    <n v="315094"/>
    <n v="241080"/>
    <n v="76.510000000000005"/>
    <d v="2013-09-10T00:00:00"/>
    <n v="2013"/>
    <s v="Sep"/>
    <d v="1900-01-02T00:00:00"/>
    <s v="Mobile"/>
    <s v="Electronics"/>
    <n v="241080"/>
    <n v="59356.28"/>
    <n v="181723.72"/>
    <x v="0"/>
    <n v="46"/>
    <n v="82.61"/>
  </r>
  <r>
    <s v="M1143"/>
    <x v="3"/>
    <s v="East"/>
    <n v="13"/>
    <n v="415218"/>
    <n v="331409"/>
    <n v="79.819999999999993"/>
    <d v="2013-08-27T00:00:00"/>
    <n v="2013"/>
    <s v="Aug"/>
    <d v="1900-01-02T00:00:00"/>
    <s v="Wheat"/>
    <s v="Grocery"/>
    <n v="331409"/>
    <n v="154414.20000000001"/>
    <n v="176994.8"/>
    <x v="1"/>
    <n v="41"/>
    <n v="87.9"/>
  </r>
  <r>
    <s v="M1144"/>
    <x v="3"/>
    <s v="East"/>
    <n v="10"/>
    <n v="354480"/>
    <n v="323994"/>
    <n v="91.4"/>
    <d v="2013-08-27T00:00:00"/>
    <n v="2013"/>
    <s v="Aug"/>
    <d v="1900-01-02T00:00:00"/>
    <s v="Sugar"/>
    <s v="Grocery"/>
    <n v="323994"/>
    <n v="99117.34"/>
    <n v="224876.66"/>
    <x v="2"/>
    <n v="30"/>
    <n v="69.540000000000006"/>
  </r>
  <r>
    <s v="M1145"/>
    <x v="0"/>
    <s v="North"/>
    <n v="7"/>
    <n v="245632"/>
    <n v="267180"/>
    <n v="108.77"/>
    <d v="2011-05-21T00:00:00"/>
    <n v="2011"/>
    <s v="May"/>
    <d v="1900-01-06T00:00:00"/>
    <s v="Shirt"/>
    <s v="Clothing"/>
    <n v="267180"/>
    <n v="56338.63"/>
    <n v="210841.37"/>
    <x v="1"/>
    <n v="12"/>
    <n v="61.94"/>
  </r>
  <r>
    <s v="M1146"/>
    <x v="0"/>
    <s v="North"/>
    <n v="8"/>
    <n v="415411"/>
    <n v="363931"/>
    <n v="87.61"/>
    <d v="2011-05-21T00:00:00"/>
    <n v="2011"/>
    <s v="May"/>
    <d v="1900-01-06T00:00:00"/>
    <s v="Headphones"/>
    <s v="Electronics"/>
    <n v="363931"/>
    <n v="84056.42"/>
    <n v="279874.58"/>
    <x v="0"/>
    <n v="21"/>
    <n v="73.89"/>
  </r>
  <r>
    <s v="M1147"/>
    <x v="2"/>
    <s v="South"/>
    <n v="6"/>
    <n v="158684"/>
    <n v="154180"/>
    <n v="97.16"/>
    <d v="2012-10-28T00:00:00"/>
    <n v="2012"/>
    <s v="Oct"/>
    <d v="1899-12-31T00:00:00"/>
    <s v="Pen"/>
    <s v="Stationery"/>
    <n v="154180"/>
    <n v="52947.38"/>
    <n v="101232.62"/>
    <x v="0"/>
    <n v="77"/>
    <n v="68.81"/>
  </r>
  <r>
    <s v="M1148"/>
    <x v="0"/>
    <s v="North"/>
    <n v="6"/>
    <n v="414479"/>
    <n v="271347"/>
    <n v="65.47"/>
    <d v="2012-10-28T00:00:00"/>
    <n v="2012"/>
    <s v="Oct"/>
    <d v="1899-12-31T00:00:00"/>
    <s v="Sofa"/>
    <s v="Furniture"/>
    <n v="271347"/>
    <n v="67918.09"/>
    <n v="203428.91"/>
    <x v="1"/>
    <n v="40"/>
    <n v="92.74"/>
  </r>
  <r>
    <s v="M1149"/>
    <x v="2"/>
    <s v="South"/>
    <n v="5"/>
    <n v="156001"/>
    <n v="100957"/>
    <n v="64.72"/>
    <d v="2012-10-28T00:00:00"/>
    <n v="2012"/>
    <s v="Oct"/>
    <d v="1899-12-31T00:00:00"/>
    <s v="Jacket"/>
    <s v="Clothing"/>
    <n v="100957"/>
    <n v="37168.06"/>
    <n v="63788.94"/>
    <x v="2"/>
    <n v="85"/>
    <n v="61.96"/>
  </r>
  <r>
    <s v="M1150"/>
    <x v="3"/>
    <s v="East"/>
    <n v="14"/>
    <n v="159224"/>
    <n v="121094"/>
    <n v="76.05"/>
    <d v="2012-10-28T00:00:00"/>
    <n v="2012"/>
    <s v="Oct"/>
    <d v="1899-12-31T00:00:00"/>
    <s v="Stapler"/>
    <s v="Stationery"/>
    <n v="121094"/>
    <n v="43296.4"/>
    <n v="77797.600000000006"/>
    <x v="0"/>
    <n v="45"/>
    <n v="90.78"/>
  </r>
  <r>
    <s v="M1151"/>
    <x v="2"/>
    <s v="South"/>
    <n v="8"/>
    <n v="349153"/>
    <n v="362184"/>
    <n v="103.73"/>
    <d v="2013-11-14T00:00:00"/>
    <n v="2013"/>
    <s v="Nov"/>
    <d v="1900-01-04T00:00:00"/>
    <s v="Sofa"/>
    <s v="Furniture"/>
    <n v="362184"/>
    <n v="178802.18"/>
    <n v="183381.82"/>
    <x v="0"/>
    <n v="87"/>
    <n v="61.22"/>
  </r>
  <r>
    <s v="M1152"/>
    <x v="0"/>
    <s v="North"/>
    <n v="14"/>
    <n v="452111"/>
    <n v="351714"/>
    <n v="77.790000000000006"/>
    <d v="2012-07-31T00:00:00"/>
    <n v="2012"/>
    <s v="Jul"/>
    <d v="1900-01-02T00:00:00"/>
    <s v="Cabinet"/>
    <s v="Furniture"/>
    <n v="351714"/>
    <n v="143224.78"/>
    <n v="208489.22"/>
    <x v="0"/>
    <n v="56"/>
    <n v="91.61"/>
  </r>
  <r>
    <s v="M1153"/>
    <x v="0"/>
    <s v="North"/>
    <n v="11"/>
    <n v="223932"/>
    <n v="227939"/>
    <n v="101.79"/>
    <d v="2012-07-31T00:00:00"/>
    <n v="2012"/>
    <s v="Jul"/>
    <d v="1900-01-02T00:00:00"/>
    <s v="Rice"/>
    <s v="Grocery"/>
    <n v="227939"/>
    <n v="51756.57"/>
    <n v="176182.43"/>
    <x v="1"/>
    <n v="42"/>
    <n v="70.53"/>
  </r>
  <r>
    <s v="M1154"/>
    <x v="2"/>
    <s v="South"/>
    <n v="7"/>
    <n v="210303"/>
    <n v="147153"/>
    <n v="69.97"/>
    <d v="2012-07-31T00:00:00"/>
    <n v="2012"/>
    <s v="Jul"/>
    <d v="1900-01-02T00:00:00"/>
    <s v="Oil"/>
    <s v="Grocery"/>
    <n v="147153"/>
    <n v="34751.629999999997"/>
    <n v="112401.37"/>
    <x v="1"/>
    <n v="62"/>
    <n v="87.63"/>
  </r>
  <r>
    <s v="M1155"/>
    <x v="3"/>
    <s v="East"/>
    <n v="4"/>
    <n v="357788"/>
    <n v="302387"/>
    <n v="84.52"/>
    <d v="2012-08-27T00:00:00"/>
    <n v="2012"/>
    <s v="Aug"/>
    <d v="1900-01-01T00:00:00"/>
    <s v="Oil"/>
    <s v="Grocery"/>
    <n v="302387"/>
    <n v="86115.04"/>
    <n v="216271.96"/>
    <x v="0"/>
    <n v="22"/>
    <n v="88.85"/>
  </r>
  <r>
    <s v="M1156"/>
    <x v="3"/>
    <s v="East"/>
    <n v="11"/>
    <n v="134795"/>
    <n v="113515"/>
    <n v="84.21"/>
    <d v="2012-11-13T00:00:00"/>
    <n v="2012"/>
    <s v="Nov"/>
    <d v="1900-01-02T00:00:00"/>
    <s v="Oil"/>
    <s v="Grocery"/>
    <n v="113515"/>
    <n v="41321.9"/>
    <n v="72193.100000000006"/>
    <x v="2"/>
    <n v="16"/>
    <n v="82.45"/>
  </r>
  <r>
    <s v="M1157"/>
    <x v="2"/>
    <s v="South"/>
    <n v="13"/>
    <n v="332471"/>
    <n v="373595"/>
    <n v="112.37"/>
    <d v="2012-11-06T00:00:00"/>
    <n v="2012"/>
    <s v="Nov"/>
    <d v="1900-01-02T00:00:00"/>
    <s v="Shirt"/>
    <s v="Clothing"/>
    <n v="373595"/>
    <n v="141891.92000000001"/>
    <n v="231703.08"/>
    <x v="1"/>
    <n v="50"/>
    <n v="80.150000000000006"/>
  </r>
  <r>
    <s v="M1158"/>
    <x v="0"/>
    <s v="North"/>
    <n v="5"/>
    <n v="230864"/>
    <n v="250794"/>
    <n v="108.63"/>
    <d v="2012-11-06T00:00:00"/>
    <n v="2012"/>
    <s v="Nov"/>
    <d v="1900-01-02T00:00:00"/>
    <s v="Dress"/>
    <s v="Clothing"/>
    <n v="250794"/>
    <n v="65760.02"/>
    <n v="185033.98"/>
    <x v="2"/>
    <n v="71"/>
    <n v="90.57"/>
  </r>
  <r>
    <s v="M1159"/>
    <x v="2"/>
    <s v="South"/>
    <n v="7"/>
    <n v="190952"/>
    <n v="181349"/>
    <n v="94.97"/>
    <d v="2014-12-27T00:00:00"/>
    <n v="2014"/>
    <s v="Dec"/>
    <d v="1900-01-06T00:00:00"/>
    <s v="Table"/>
    <s v="Furniture"/>
    <n v="181349"/>
    <n v="86082.8"/>
    <n v="95266.2"/>
    <x v="1"/>
    <n v="60"/>
    <n v="90.67"/>
  </r>
  <r>
    <s v="M1160"/>
    <x v="2"/>
    <s v="South"/>
    <n v="3"/>
    <n v="112042"/>
    <n v="129228"/>
    <n v="115.34"/>
    <d v="2014-08-02T00:00:00"/>
    <n v="2014"/>
    <s v="Aug"/>
    <d v="1900-01-06T00:00:00"/>
    <s v="Notebook"/>
    <s v="Stationery"/>
    <n v="129228"/>
    <n v="29457.08"/>
    <n v="99770.92"/>
    <x v="1"/>
    <n v="35"/>
    <n v="69.16"/>
  </r>
  <r>
    <s v="M1161"/>
    <x v="2"/>
    <s v="South"/>
    <n v="3"/>
    <n v="310257"/>
    <n v="317134"/>
    <n v="102.22"/>
    <d v="2011-11-24T00:00:00"/>
    <n v="2011"/>
    <s v="Nov"/>
    <d v="1900-01-04T00:00:00"/>
    <s v="Oil"/>
    <s v="Grocery"/>
    <n v="317134"/>
    <n v="144367.21"/>
    <n v="172766.79"/>
    <x v="2"/>
    <n v="31"/>
    <n v="93.15"/>
  </r>
  <r>
    <s v="M1162"/>
    <x v="0"/>
    <s v="North"/>
    <n v="3"/>
    <n v="476744"/>
    <n v="514062"/>
    <n v="107.83"/>
    <d v="2014-06-18T00:00:00"/>
    <n v="2014"/>
    <s v="Jun"/>
    <d v="1900-01-03T00:00:00"/>
    <s v="Sugar"/>
    <s v="Grocery"/>
    <n v="514062"/>
    <n v="129452.51"/>
    <n v="384609.49"/>
    <x v="2"/>
    <n v="38"/>
    <n v="84.97"/>
  </r>
  <r>
    <s v="M1163"/>
    <x v="2"/>
    <s v="South"/>
    <n v="15"/>
    <n v="239566"/>
    <n v="195270"/>
    <n v="81.510000000000005"/>
    <d v="2014-06-18T00:00:00"/>
    <n v="2014"/>
    <s v="Jun"/>
    <d v="1900-01-03T00:00:00"/>
    <s v="Sugar"/>
    <s v="Grocery"/>
    <n v="195270"/>
    <n v="90007.79"/>
    <n v="105262.21"/>
    <x v="2"/>
    <n v="86"/>
    <n v="67.540000000000006"/>
  </r>
  <r>
    <s v="M1164"/>
    <x v="3"/>
    <s v="East"/>
    <n v="14"/>
    <n v="455041"/>
    <n v="326800"/>
    <n v="71.819999999999993"/>
    <d v="2012-12-21T00:00:00"/>
    <n v="2012"/>
    <s v="Dec"/>
    <d v="1900-01-05T00:00:00"/>
    <s v="Wheat"/>
    <s v="Grocery"/>
    <n v="326800"/>
    <n v="123348.3"/>
    <n v="203451.7"/>
    <x v="1"/>
    <n v="47"/>
    <n v="94.16"/>
  </r>
  <r>
    <s v="M1165"/>
    <x v="2"/>
    <s v="South"/>
    <n v="12"/>
    <n v="336441"/>
    <n v="233315"/>
    <n v="69.349999999999994"/>
    <d v="2012-12-21T00:00:00"/>
    <n v="2012"/>
    <s v="Dec"/>
    <d v="1900-01-05T00:00:00"/>
    <s v="Cabinet"/>
    <s v="Furniture"/>
    <n v="233315"/>
    <n v="110656.26"/>
    <n v="122658.74"/>
    <x v="2"/>
    <n v="51"/>
    <n v="94.1"/>
  </r>
  <r>
    <s v="M1166"/>
    <x v="1"/>
    <s v="West"/>
    <n v="13"/>
    <n v="211263"/>
    <n v="206162"/>
    <n v="97.59"/>
    <d v="2012-09-17T00:00:00"/>
    <n v="2012"/>
    <s v="Sep"/>
    <d v="1900-01-01T00:00:00"/>
    <s v="Oil"/>
    <s v="Grocery"/>
    <n v="206162"/>
    <n v="98562.61"/>
    <n v="107599.39"/>
    <x v="2"/>
    <n v="16"/>
    <n v="71.650000000000006"/>
  </r>
  <r>
    <s v="M1167"/>
    <x v="2"/>
    <s v="South"/>
    <n v="10"/>
    <n v="285756"/>
    <n v="301835"/>
    <n v="105.63"/>
    <d v="2012-07-06T00:00:00"/>
    <n v="2012"/>
    <s v="Jul"/>
    <d v="1900-01-05T00:00:00"/>
    <s v="Pen"/>
    <s v="Stationery"/>
    <n v="301835"/>
    <n v="150432.06"/>
    <n v="151402.94"/>
    <x v="2"/>
    <n v="58"/>
    <n v="70.59"/>
  </r>
  <r>
    <s v="M1168"/>
    <x v="1"/>
    <s v="West"/>
    <n v="13"/>
    <n v="294459"/>
    <n v="181894"/>
    <n v="61.77"/>
    <d v="2012-07-06T00:00:00"/>
    <n v="2012"/>
    <s v="Jul"/>
    <d v="1900-01-05T00:00:00"/>
    <s v="Pen"/>
    <s v="Stationery"/>
    <n v="181894"/>
    <n v="59270.87"/>
    <n v="122623.13"/>
    <x v="2"/>
    <n v="74"/>
    <n v="77.25"/>
  </r>
  <r>
    <s v="M1169"/>
    <x v="3"/>
    <s v="East"/>
    <n v="10"/>
    <n v="169163"/>
    <n v="96331"/>
    <n v="56.95"/>
    <d v="2012-07-06T00:00:00"/>
    <n v="2012"/>
    <s v="Jul"/>
    <d v="1900-01-05T00:00:00"/>
    <s v="Cabinet"/>
    <s v="Furniture"/>
    <n v="96331"/>
    <n v="44067.7"/>
    <n v="52263.3"/>
    <x v="2"/>
    <n v="15"/>
    <n v="94.25"/>
  </r>
  <r>
    <s v="M1170"/>
    <x v="1"/>
    <s v="West"/>
    <n v="7"/>
    <n v="492074"/>
    <n v="435091"/>
    <n v="88.42"/>
    <d v="2012-07-06T00:00:00"/>
    <n v="2012"/>
    <s v="Jul"/>
    <d v="1900-01-05T00:00:00"/>
    <s v="Oil"/>
    <s v="Grocery"/>
    <n v="435091"/>
    <n v="99706.41"/>
    <n v="335384.59000000003"/>
    <x v="2"/>
    <n v="43"/>
    <n v="78.09"/>
  </r>
  <r>
    <s v="M1171"/>
    <x v="1"/>
    <s v="West"/>
    <n v="5"/>
    <n v="265435"/>
    <n v="261501"/>
    <n v="98.52"/>
    <d v="2012-04-27T00:00:00"/>
    <n v="2012"/>
    <s v="Apr"/>
    <d v="1900-01-05T00:00:00"/>
    <s v="Dress"/>
    <s v="Clothing"/>
    <n v="261501"/>
    <n v="126575.2"/>
    <n v="134925.79999999999"/>
    <x v="2"/>
    <n v="39"/>
    <n v="66.41"/>
  </r>
  <r>
    <s v="M1172"/>
    <x v="1"/>
    <s v="West"/>
    <n v="7"/>
    <n v="185749"/>
    <n v="185405"/>
    <n v="99.81"/>
    <d v="2012-04-27T00:00:00"/>
    <n v="2012"/>
    <s v="Apr"/>
    <d v="1900-01-05T00:00:00"/>
    <s v="Sugar"/>
    <s v="Grocery"/>
    <n v="185405"/>
    <n v="86249.07"/>
    <n v="99155.93"/>
    <x v="1"/>
    <n v="73"/>
    <n v="61.43"/>
  </r>
  <r>
    <s v="M1173"/>
    <x v="3"/>
    <s v="East"/>
    <n v="14"/>
    <n v="394049"/>
    <n v="451408"/>
    <n v="114.56"/>
    <d v="2012-04-27T00:00:00"/>
    <n v="2012"/>
    <s v="Apr"/>
    <d v="1900-01-05T00:00:00"/>
    <s v="Sugar"/>
    <s v="Grocery"/>
    <n v="451408"/>
    <n v="210470.21"/>
    <n v="240937.79"/>
    <x v="2"/>
    <n v="28"/>
    <n v="64.33"/>
  </r>
  <r>
    <s v="M1174"/>
    <x v="0"/>
    <s v="North"/>
    <n v="6"/>
    <n v="248958"/>
    <n v="171836"/>
    <n v="69.02"/>
    <d v="2012-06-16T00:00:00"/>
    <n v="2012"/>
    <s v="Jun"/>
    <d v="1900-01-06T00:00:00"/>
    <s v="Jacket"/>
    <s v="Clothing"/>
    <n v="171836"/>
    <n v="56882.15"/>
    <n v="114953.85"/>
    <x v="1"/>
    <n v="37"/>
    <n v="80.42"/>
  </r>
  <r>
    <s v="M1175"/>
    <x v="0"/>
    <s v="North"/>
    <n v="11"/>
    <n v="399257"/>
    <n v="294298"/>
    <n v="73.709999999999994"/>
    <d v="2014-12-18T00:00:00"/>
    <n v="2014"/>
    <s v="Dec"/>
    <d v="1900-01-04T00:00:00"/>
    <s v="Rice"/>
    <s v="Grocery"/>
    <n v="294298"/>
    <n v="125415.91"/>
    <n v="168882.09"/>
    <x v="0"/>
    <n v="22"/>
    <n v="91.06"/>
  </r>
  <r>
    <s v="M1176"/>
    <x v="0"/>
    <s v="North"/>
    <n v="7"/>
    <n v="457203"/>
    <n v="292559"/>
    <n v="63.99"/>
    <d v="2013-01-11T00:00:00"/>
    <n v="2013"/>
    <s v="Jan"/>
    <d v="1900-01-05T00:00:00"/>
    <s v="Oil"/>
    <s v="Grocery"/>
    <n v="292559"/>
    <n v="94466.85"/>
    <n v="198092.15"/>
    <x v="0"/>
    <n v="51"/>
    <n v="65.38"/>
  </r>
  <r>
    <s v="M1177"/>
    <x v="0"/>
    <s v="North"/>
    <n v="10"/>
    <n v="471042"/>
    <n v="487103"/>
    <n v="103.41"/>
    <d v="2013-01-11T00:00:00"/>
    <n v="2013"/>
    <s v="Jan"/>
    <d v="1900-01-05T00:00:00"/>
    <s v="Oil"/>
    <s v="Grocery"/>
    <n v="487103"/>
    <n v="156719.9"/>
    <n v="330383.09999999998"/>
    <x v="1"/>
    <n v="15"/>
    <n v="82.97"/>
  </r>
  <r>
    <s v="M1178"/>
    <x v="1"/>
    <s v="West"/>
    <n v="8"/>
    <n v="483540"/>
    <n v="540172"/>
    <n v="111.71"/>
    <d v="2013-01-11T00:00:00"/>
    <n v="2013"/>
    <s v="Jan"/>
    <d v="1900-01-05T00:00:00"/>
    <s v="Trousers"/>
    <s v="Clothing"/>
    <n v="540172"/>
    <n v="130190.28"/>
    <n v="409981.72"/>
    <x v="2"/>
    <n v="46"/>
    <n v="71.31"/>
  </r>
  <r>
    <s v="M1179"/>
    <x v="0"/>
    <s v="North"/>
    <n v="14"/>
    <n v="137079"/>
    <n v="140255"/>
    <n v="102.32"/>
    <d v="2011-07-11T00:00:00"/>
    <n v="2011"/>
    <s v="Jul"/>
    <d v="1900-01-01T00:00:00"/>
    <s v="Stapler"/>
    <s v="Stationery"/>
    <n v="140255"/>
    <n v="66233.279999999999"/>
    <n v="74021.72"/>
    <x v="1"/>
    <n v="40"/>
    <n v="93.78"/>
  </r>
  <r>
    <s v="M1180"/>
    <x v="1"/>
    <s v="West"/>
    <n v="4"/>
    <n v="110754"/>
    <n v="82669"/>
    <n v="74.64"/>
    <d v="2011-07-11T00:00:00"/>
    <n v="2011"/>
    <s v="Jul"/>
    <d v="1900-01-01T00:00:00"/>
    <s v="Dress"/>
    <s v="Clothing"/>
    <n v="82669"/>
    <n v="22002.54"/>
    <n v="60666.46"/>
    <x v="0"/>
    <n v="93"/>
    <n v="65.39"/>
  </r>
  <r>
    <s v="M1181"/>
    <x v="3"/>
    <s v="East"/>
    <n v="10"/>
    <n v="326680"/>
    <n v="356248"/>
    <n v="109.05"/>
    <d v="2011-07-11T00:00:00"/>
    <n v="2011"/>
    <s v="Jul"/>
    <d v="1900-01-01T00:00:00"/>
    <s v="Table"/>
    <s v="Furniture"/>
    <n v="356248"/>
    <n v="139751.35999999999"/>
    <n v="216496.64000000001"/>
    <x v="1"/>
    <n v="57"/>
    <n v="77.94"/>
  </r>
  <r>
    <s v="M1182"/>
    <x v="1"/>
    <s v="West"/>
    <n v="10"/>
    <n v="303470"/>
    <n v="276630"/>
    <n v="91.16"/>
    <d v="2011-07-11T00:00:00"/>
    <n v="2011"/>
    <s v="Jul"/>
    <d v="1900-01-01T00:00:00"/>
    <s v="Cabinet"/>
    <s v="Furniture"/>
    <n v="276630"/>
    <n v="130827.54"/>
    <n v="145802.46"/>
    <x v="0"/>
    <n v="57"/>
    <n v="81.489999999999995"/>
  </r>
  <r>
    <s v="M1183"/>
    <x v="1"/>
    <s v="West"/>
    <n v="13"/>
    <n v="323355"/>
    <n v="186042"/>
    <n v="57.53"/>
    <d v="2011-07-11T00:00:00"/>
    <n v="2011"/>
    <s v="Jul"/>
    <d v="1900-01-01T00:00:00"/>
    <s v="Tablet"/>
    <s v="Electronics"/>
    <n v="186042"/>
    <n v="38700.17"/>
    <n v="147341.82999999999"/>
    <x v="1"/>
    <n v="92"/>
    <n v="84.02"/>
  </r>
  <r>
    <s v="M1184"/>
    <x v="2"/>
    <s v="South"/>
    <n v="10"/>
    <n v="376445"/>
    <n v="232246"/>
    <n v="61.69"/>
    <d v="2013-11-21T00:00:00"/>
    <n v="2013"/>
    <s v="Nov"/>
    <d v="1900-01-04T00:00:00"/>
    <s v="Cabinet"/>
    <s v="Furniture"/>
    <n v="232246"/>
    <n v="85650.78"/>
    <n v="146595.22"/>
    <x v="1"/>
    <n v="71"/>
    <n v="70.510000000000005"/>
  </r>
  <r>
    <s v="M1185"/>
    <x v="2"/>
    <s v="South"/>
    <n v="13"/>
    <n v="257500"/>
    <n v="193933"/>
    <n v="75.31"/>
    <d v="2013-11-21T00:00:00"/>
    <n v="2013"/>
    <s v="Nov"/>
    <d v="1900-01-04T00:00:00"/>
    <s v="Stapler"/>
    <s v="Stationery"/>
    <n v="193933"/>
    <n v="79775.41"/>
    <n v="114157.59"/>
    <x v="1"/>
    <n v="19"/>
    <n v="92.11"/>
  </r>
  <r>
    <s v="M1186"/>
    <x v="0"/>
    <s v="North"/>
    <n v="11"/>
    <n v="322777"/>
    <n v="269658"/>
    <n v="83.54"/>
    <d v="2013-11-21T00:00:00"/>
    <n v="2013"/>
    <s v="Nov"/>
    <d v="1900-01-04T00:00:00"/>
    <s v="Headphones"/>
    <s v="Electronics"/>
    <n v="269658"/>
    <n v="81367.53"/>
    <n v="188290.47"/>
    <x v="1"/>
    <n v="42"/>
    <n v="72.44"/>
  </r>
  <r>
    <s v="M1187"/>
    <x v="0"/>
    <s v="North"/>
    <n v="15"/>
    <n v="363949"/>
    <n v="186238"/>
    <n v="51.17"/>
    <d v="2013-04-23T00:00:00"/>
    <n v="2013"/>
    <s v="Apr"/>
    <d v="1900-01-02T00:00:00"/>
    <s v="Headphones"/>
    <s v="Electronics"/>
    <n v="186238"/>
    <n v="83087.17"/>
    <n v="103150.83"/>
    <x v="1"/>
    <n v="60"/>
    <n v="61.58"/>
  </r>
  <r>
    <s v="M1188"/>
    <x v="1"/>
    <s v="West"/>
    <n v="14"/>
    <n v="256053"/>
    <n v="210325"/>
    <n v="82.14"/>
    <d v="2012-06-13T00:00:00"/>
    <n v="2012"/>
    <s v="Jun"/>
    <d v="1900-01-03T00:00:00"/>
    <s v="Stapler"/>
    <s v="Stationery"/>
    <n v="210325"/>
    <n v="57375.34"/>
    <n v="152949.66"/>
    <x v="0"/>
    <n v="43"/>
    <n v="71.95"/>
  </r>
  <r>
    <s v="M1189"/>
    <x v="2"/>
    <s v="South"/>
    <n v="6"/>
    <n v="197039"/>
    <n v="119024"/>
    <n v="60.41"/>
    <d v="2014-11-21T00:00:00"/>
    <n v="2014"/>
    <s v="Nov"/>
    <d v="1900-01-05T00:00:00"/>
    <s v="Marker"/>
    <s v="Stationery"/>
    <n v="119024"/>
    <n v="28389.040000000001"/>
    <n v="90634.96"/>
    <x v="1"/>
    <n v="78"/>
    <n v="60.63"/>
  </r>
  <r>
    <s v="M1190"/>
    <x v="1"/>
    <s v="West"/>
    <n v="4"/>
    <n v="106975"/>
    <n v="75996"/>
    <n v="71.040000000000006"/>
    <d v="2014-11-21T00:00:00"/>
    <n v="2014"/>
    <s v="Nov"/>
    <d v="1900-01-05T00:00:00"/>
    <s v="Sugar"/>
    <s v="Grocery"/>
    <n v="75996"/>
    <n v="22225.65"/>
    <n v="53770.35"/>
    <x v="1"/>
    <n v="87"/>
    <n v="85.41"/>
  </r>
  <r>
    <s v="M1191"/>
    <x v="3"/>
    <s v="East"/>
    <n v="12"/>
    <n v="423351"/>
    <n v="400800"/>
    <n v="94.67"/>
    <d v="2013-03-21T00:00:00"/>
    <n v="2013"/>
    <s v="Mar"/>
    <d v="1900-01-04T00:00:00"/>
    <s v="Oil"/>
    <s v="Grocery"/>
    <n v="400800"/>
    <n v="189862.75"/>
    <n v="210937.25"/>
    <x v="1"/>
    <n v="34"/>
    <n v="63.92"/>
  </r>
  <r>
    <s v="M1192"/>
    <x v="0"/>
    <s v="North"/>
    <n v="14"/>
    <n v="198682"/>
    <n v="106370"/>
    <n v="53.54"/>
    <d v="2013-09-07T00:00:00"/>
    <n v="2013"/>
    <s v="Sep"/>
    <d v="1900-01-06T00:00:00"/>
    <s v="Dress"/>
    <s v="Clothing"/>
    <n v="106370"/>
    <n v="32486.78"/>
    <n v="73883.22"/>
    <x v="2"/>
    <n v="65"/>
    <n v="89.47"/>
  </r>
  <r>
    <s v="M1193"/>
    <x v="2"/>
    <s v="South"/>
    <n v="4"/>
    <n v="257767"/>
    <n v="250367"/>
    <n v="97.13"/>
    <d v="2013-09-07T00:00:00"/>
    <n v="2013"/>
    <s v="Sep"/>
    <d v="1900-01-06T00:00:00"/>
    <s v="Dress"/>
    <s v="Clothing"/>
    <n v="250367"/>
    <n v="93496.11"/>
    <n v="156870.89000000001"/>
    <x v="0"/>
    <n v="29"/>
    <n v="85.86"/>
  </r>
  <r>
    <s v="M1194"/>
    <x v="1"/>
    <s v="West"/>
    <n v="10"/>
    <n v="347196"/>
    <n v="178743"/>
    <n v="51.48"/>
    <d v="2014-07-10T00:00:00"/>
    <n v="2014"/>
    <s v="Jul"/>
    <d v="1900-01-04T00:00:00"/>
    <s v="Wheat"/>
    <s v="Grocery"/>
    <n v="178743"/>
    <n v="78575.149999999994"/>
    <n v="100167.85"/>
    <x v="1"/>
    <n v="60"/>
    <n v="61.78"/>
  </r>
  <r>
    <s v="M1195"/>
    <x v="0"/>
    <s v="North"/>
    <n v="4"/>
    <n v="430516"/>
    <n v="441639"/>
    <n v="102.58"/>
    <d v="2014-07-10T00:00:00"/>
    <n v="2014"/>
    <s v="Jul"/>
    <d v="1900-01-04T00:00:00"/>
    <s v="Sugar"/>
    <s v="Grocery"/>
    <n v="441639"/>
    <n v="123162.74"/>
    <n v="318476.26"/>
    <x v="0"/>
    <n v="80"/>
    <n v="94.97"/>
  </r>
  <r>
    <s v="M1196"/>
    <x v="0"/>
    <s v="North"/>
    <n v="10"/>
    <n v="309547"/>
    <n v="282201"/>
    <n v="91.17"/>
    <d v="2014-10-13T00:00:00"/>
    <n v="2014"/>
    <s v="Oct"/>
    <d v="1900-01-01T00:00:00"/>
    <s v="Stapler"/>
    <s v="Stationery"/>
    <n v="282201"/>
    <n v="121467.29"/>
    <n v="160733.71"/>
    <x v="1"/>
    <n v="12"/>
    <n v="74.77"/>
  </r>
  <r>
    <s v="M1197"/>
    <x v="3"/>
    <s v="East"/>
    <n v="11"/>
    <n v="133297"/>
    <n v="101755"/>
    <n v="76.34"/>
    <d v="2013-03-09T00:00:00"/>
    <n v="2013"/>
    <s v="Mar"/>
    <d v="1900-01-06T00:00:00"/>
    <s v="Sugar"/>
    <s v="Grocery"/>
    <n v="101755"/>
    <n v="47307.71"/>
    <n v="54447.29"/>
    <x v="2"/>
    <n v="92"/>
    <n v="72.14"/>
  </r>
  <r>
    <s v="M1198"/>
    <x v="1"/>
    <s v="West"/>
    <n v="3"/>
    <n v="184585"/>
    <n v="130042"/>
    <n v="70.45"/>
    <d v="2013-03-09T00:00:00"/>
    <n v="2013"/>
    <s v="Mar"/>
    <d v="1900-01-06T00:00:00"/>
    <s v="Dress"/>
    <s v="Clothing"/>
    <n v="130042"/>
    <n v="51606.62"/>
    <n v="78435.38"/>
    <x v="0"/>
    <n v="38"/>
    <n v="80.569999999999993"/>
  </r>
  <r>
    <s v="M1199"/>
    <x v="3"/>
    <s v="East"/>
    <n v="12"/>
    <n v="474970"/>
    <n v="483096"/>
    <n v="101.71"/>
    <d v="2011-05-27T00:00:00"/>
    <n v="2011"/>
    <s v="May"/>
    <d v="1900-01-05T00:00:00"/>
    <s v="Jacket"/>
    <s v="Clothing"/>
    <n v="483096"/>
    <n v="136765.20000000001"/>
    <n v="346330.8"/>
    <x v="2"/>
    <n v="63"/>
    <n v="89.16"/>
  </r>
  <r>
    <s v="M1000"/>
    <x v="3"/>
    <s v="East"/>
    <n v="15"/>
    <n v="347634"/>
    <n v="383467"/>
    <n v="110.31"/>
    <d v="2011-05-27T00:00:00"/>
    <n v="2011"/>
    <s v="May"/>
    <d v="1900-01-05T00:00:00"/>
    <s v="Trousers"/>
    <s v="Clothing"/>
    <n v="383467"/>
    <n v="159239.59"/>
    <n v="224227.41"/>
    <x v="2"/>
    <n v="95"/>
    <n v="76.900000000000006"/>
  </r>
  <r>
    <s v="M1001"/>
    <x v="2"/>
    <s v="South"/>
    <n v="6"/>
    <n v="181953"/>
    <n v="170372"/>
    <n v="93.64"/>
    <d v="2012-07-03T00:00:00"/>
    <n v="2012"/>
    <s v="Jul"/>
    <d v="1900-01-02T00:00:00"/>
    <s v="Rice"/>
    <s v="Grocery"/>
    <n v="170372"/>
    <n v="44629.84"/>
    <n v="125742.16"/>
    <x v="1"/>
    <n v="73"/>
    <n v="70.63"/>
  </r>
  <r>
    <s v="M1002"/>
    <x v="2"/>
    <s v="South"/>
    <n v="11"/>
    <n v="124667"/>
    <n v="64709"/>
    <n v="51.91"/>
    <d v="2012-07-03T00:00:00"/>
    <n v="2012"/>
    <s v="Jul"/>
    <d v="1900-01-02T00:00:00"/>
    <s v="Sofa"/>
    <s v="Furniture"/>
    <n v="64709"/>
    <n v="25423.31"/>
    <n v="39285.69"/>
    <x v="0"/>
    <n v="74"/>
    <n v="61.12"/>
  </r>
  <r>
    <s v="M1003"/>
    <x v="0"/>
    <s v="North"/>
    <n v="8"/>
    <n v="325769"/>
    <n v="192760"/>
    <n v="59.17"/>
    <d v="2012-07-03T00:00:00"/>
    <n v="2012"/>
    <s v="Jul"/>
    <d v="1900-01-02T00:00:00"/>
    <s v="Notebook"/>
    <s v="Stationery"/>
    <n v="192760"/>
    <n v="89400.85"/>
    <n v="103359.15"/>
    <x v="0"/>
    <n v="43"/>
    <n v="94.78"/>
  </r>
  <r>
    <s v="M1004"/>
    <x v="3"/>
    <s v="East"/>
    <n v="15"/>
    <n v="124471"/>
    <n v="135245"/>
    <n v="108.66"/>
    <d v="2012-04-04T00:00:00"/>
    <n v="2012"/>
    <s v="Apr"/>
    <d v="1900-01-03T00:00:00"/>
    <s v="Table"/>
    <s v="Furniture"/>
    <n v="135245"/>
    <n v="32996.74"/>
    <n v="102248.26"/>
    <x v="0"/>
    <n v="87"/>
    <n v="83.43"/>
  </r>
  <r>
    <s v="M1005"/>
    <x v="0"/>
    <s v="North"/>
    <n v="10"/>
    <n v="339670"/>
    <n v="390454"/>
    <n v="114.95"/>
    <d v="2012-04-04T00:00:00"/>
    <n v="2012"/>
    <s v="Apr"/>
    <d v="1900-01-03T00:00:00"/>
    <s v="Laptop"/>
    <s v="Electronics"/>
    <n v="390454"/>
    <n v="103667.21"/>
    <n v="286786.78999999998"/>
    <x v="0"/>
    <n v="23"/>
    <n v="88.83"/>
  </r>
  <r>
    <s v="M1006"/>
    <x v="0"/>
    <s v="North"/>
    <n v="11"/>
    <n v="155265"/>
    <n v="99527"/>
    <n v="64.099999999999994"/>
    <d v="2012-04-04T00:00:00"/>
    <n v="2012"/>
    <s v="Apr"/>
    <d v="1900-01-03T00:00:00"/>
    <s v="Mobile"/>
    <s v="Electronics"/>
    <n v="99527"/>
    <n v="22563.200000000001"/>
    <n v="76963.8"/>
    <x v="1"/>
    <n v="47"/>
    <n v="84.79"/>
  </r>
  <r>
    <s v="M1007"/>
    <x v="1"/>
    <s v="West"/>
    <n v="14"/>
    <n v="152058"/>
    <n v="96252"/>
    <n v="63.3"/>
    <d v="2012-04-04T00:00:00"/>
    <n v="2012"/>
    <s v="Apr"/>
    <d v="1900-01-03T00:00:00"/>
    <s v="Sofa"/>
    <s v="Furniture"/>
    <n v="96252"/>
    <n v="24472.240000000002"/>
    <n v="71779.759999999995"/>
    <x v="1"/>
    <n v="35"/>
    <n v="75.37"/>
  </r>
  <r>
    <s v="M1008"/>
    <x v="1"/>
    <s v="West"/>
    <n v="15"/>
    <n v="103453"/>
    <n v="83880"/>
    <n v="81.08"/>
    <d v="2014-12-11T00:00:00"/>
    <n v="2014"/>
    <s v="Dec"/>
    <d v="1900-01-04T00:00:00"/>
    <s v="Oil"/>
    <s v="Grocery"/>
    <n v="83880"/>
    <n v="34724.01"/>
    <n v="49155.99"/>
    <x v="2"/>
    <n v="44"/>
    <n v="73.040000000000006"/>
  </r>
  <r>
    <s v="M1009"/>
    <x v="1"/>
    <s v="West"/>
    <n v="8"/>
    <n v="430008"/>
    <n v="343691"/>
    <n v="79.930000000000007"/>
    <d v="2014-12-11T00:00:00"/>
    <n v="2014"/>
    <s v="Dec"/>
    <d v="1900-01-04T00:00:00"/>
    <s v="Dress"/>
    <s v="Clothing"/>
    <n v="343691"/>
    <n v="90677.81"/>
    <n v="253013.19"/>
    <x v="1"/>
    <n v="64"/>
    <n v="74.47"/>
  </r>
  <r>
    <s v="M1010"/>
    <x v="1"/>
    <s v="West"/>
    <n v="10"/>
    <n v="370614"/>
    <n v="393608"/>
    <n v="106.2"/>
    <d v="2013-11-25T00:00:00"/>
    <n v="2013"/>
    <s v="Nov"/>
    <d v="1900-01-01T00:00:00"/>
    <s v="Chair"/>
    <s v="Furniture"/>
    <n v="393608"/>
    <n v="144543.25"/>
    <n v="249064.75"/>
    <x v="0"/>
    <n v="76"/>
    <n v="93.03"/>
  </r>
  <r>
    <s v="M1011"/>
    <x v="0"/>
    <s v="North"/>
    <n v="8"/>
    <n v="265048"/>
    <n v="237814"/>
    <n v="89.72"/>
    <d v="2012-03-23T00:00:00"/>
    <n v="2012"/>
    <s v="Mar"/>
    <d v="1900-01-05T00:00:00"/>
    <s v="Dress"/>
    <s v="Clothing"/>
    <n v="237814"/>
    <n v="114521.59"/>
    <n v="123292.41"/>
    <x v="1"/>
    <n v="94"/>
    <n v="92.29"/>
  </r>
  <r>
    <s v="M1012"/>
    <x v="2"/>
    <s v="South"/>
    <n v="12"/>
    <n v="130308"/>
    <n v="147940"/>
    <n v="113.53"/>
    <d v="2012-04-16T00:00:00"/>
    <n v="2012"/>
    <s v="Apr"/>
    <d v="1900-01-01T00:00:00"/>
    <s v="Marker"/>
    <s v="Stationery"/>
    <n v="147940"/>
    <n v="55360.39"/>
    <n v="92579.61"/>
    <x v="2"/>
    <n v="99"/>
    <n v="79.38"/>
  </r>
  <r>
    <s v="M1013"/>
    <x v="3"/>
    <s v="East"/>
    <n v="14"/>
    <n v="489387"/>
    <n v="409159"/>
    <n v="83.61"/>
    <d v="2012-04-16T00:00:00"/>
    <n v="2012"/>
    <s v="Apr"/>
    <d v="1900-01-01T00:00:00"/>
    <s v="Chair"/>
    <s v="Furniture"/>
    <n v="409159"/>
    <n v="103066.72"/>
    <n v="306092.28000000003"/>
    <x v="0"/>
    <n v="88"/>
    <n v="92.22"/>
  </r>
  <r>
    <s v="M1014"/>
    <x v="1"/>
    <s v="West"/>
    <n v="10"/>
    <n v="437578"/>
    <n v="326338"/>
    <n v="74.58"/>
    <d v="2012-04-16T00:00:00"/>
    <n v="2012"/>
    <s v="Apr"/>
    <d v="1900-01-01T00:00:00"/>
    <s v="Stapler"/>
    <s v="Stationery"/>
    <n v="326338"/>
    <n v="94885.62"/>
    <n v="231452.38"/>
    <x v="0"/>
    <n v="93"/>
    <n v="74.16"/>
  </r>
  <r>
    <s v="M1015"/>
    <x v="2"/>
    <s v="South"/>
    <n v="7"/>
    <n v="144187"/>
    <n v="76938"/>
    <n v="53.36"/>
    <d v="2012-04-16T00:00:00"/>
    <n v="2012"/>
    <s v="Apr"/>
    <d v="1900-01-01T00:00:00"/>
    <s v="Marker"/>
    <s v="Stationery"/>
    <n v="76938"/>
    <n v="29467.4"/>
    <n v="47470.6"/>
    <x v="2"/>
    <n v="26"/>
    <n v="78.22"/>
  </r>
  <r>
    <s v="M1016"/>
    <x v="3"/>
    <s v="East"/>
    <n v="6"/>
    <n v="148664"/>
    <n v="141397"/>
    <n v="95.11"/>
    <d v="2012-04-16T00:00:00"/>
    <n v="2012"/>
    <s v="Apr"/>
    <d v="1900-01-01T00:00:00"/>
    <s v="Marker"/>
    <s v="Stationery"/>
    <n v="141397"/>
    <n v="48583.9"/>
    <n v="92813.1"/>
    <x v="2"/>
    <n v="30"/>
    <n v="60.82"/>
  </r>
  <r>
    <s v="M1017"/>
    <x v="3"/>
    <s v="East"/>
    <n v="6"/>
    <n v="259353"/>
    <n v="240496"/>
    <n v="92.73"/>
    <d v="2012-04-16T00:00:00"/>
    <n v="2012"/>
    <s v="Apr"/>
    <d v="1900-01-01T00:00:00"/>
    <s v="Pen"/>
    <s v="Stationery"/>
    <n v="240496"/>
    <n v="67436.08"/>
    <n v="173059.92"/>
    <x v="0"/>
    <n v="43"/>
    <n v="81.94"/>
  </r>
  <r>
    <s v="M1018"/>
    <x v="3"/>
    <s v="East"/>
    <n v="4"/>
    <n v="125025"/>
    <n v="147834"/>
    <n v="118.24"/>
    <d v="2013-10-02T00:00:00"/>
    <n v="2013"/>
    <s v="Oct"/>
    <d v="1900-01-03T00:00:00"/>
    <s v="Headphones"/>
    <s v="Electronics"/>
    <n v="147834"/>
    <n v="60702.37"/>
    <n v="87131.63"/>
    <x v="1"/>
    <n v="68"/>
    <n v="71.86"/>
  </r>
  <r>
    <s v="M1019"/>
    <x v="2"/>
    <s v="South"/>
    <n v="15"/>
    <n v="490992"/>
    <n v="550418"/>
    <n v="112.1"/>
    <d v="2014-09-29T00:00:00"/>
    <n v="2014"/>
    <s v="Sep"/>
    <d v="1900-01-01T00:00:00"/>
    <s v="Notebook"/>
    <s v="Stationery"/>
    <n v="550418"/>
    <n v="217359.44"/>
    <n v="333058.56"/>
    <x v="1"/>
    <n v="83"/>
    <n v="83.54"/>
  </r>
  <r>
    <s v="M1020"/>
    <x v="1"/>
    <s v="West"/>
    <n v="11"/>
    <n v="486668"/>
    <n v="373165"/>
    <n v="76.680000000000007"/>
    <d v="2012-07-25T00:00:00"/>
    <n v="2012"/>
    <s v="Jul"/>
    <d v="1900-01-03T00:00:00"/>
    <s v="Tablet"/>
    <s v="Electronics"/>
    <n v="373165"/>
    <n v="128765.98"/>
    <n v="244399.02"/>
    <x v="0"/>
    <n v="56"/>
    <n v="75.900000000000006"/>
  </r>
  <r>
    <s v="M1021"/>
    <x v="2"/>
    <s v="South"/>
    <n v="14"/>
    <n v="323185"/>
    <n v="378761"/>
    <n v="117.2"/>
    <d v="2012-11-20T00:00:00"/>
    <n v="2012"/>
    <s v="Nov"/>
    <d v="1900-01-02T00:00:00"/>
    <s v="Rice"/>
    <s v="Grocery"/>
    <n v="378761"/>
    <n v="178898.45"/>
    <n v="199862.55"/>
    <x v="0"/>
    <n v="26"/>
    <n v="76.67"/>
  </r>
  <r>
    <s v="M1022"/>
    <x v="1"/>
    <s v="West"/>
    <n v="4"/>
    <n v="293616"/>
    <n v="324232"/>
    <n v="110.43"/>
    <d v="2013-04-29T00:00:00"/>
    <n v="2013"/>
    <s v="Apr"/>
    <d v="1900-01-01T00:00:00"/>
    <s v="Stapler"/>
    <s v="Stationery"/>
    <n v="324232"/>
    <n v="104898.18"/>
    <n v="219333.82"/>
    <x v="0"/>
    <n v="60"/>
    <n v="90.52"/>
  </r>
  <r>
    <s v="M1023"/>
    <x v="1"/>
    <s v="West"/>
    <n v="13"/>
    <n v="321995"/>
    <n v="276361"/>
    <n v="85.83"/>
    <d v="2014-11-15T00:00:00"/>
    <n v="2014"/>
    <s v="Nov"/>
    <d v="1900-01-06T00:00:00"/>
    <s v="Sugar"/>
    <s v="Grocery"/>
    <n v="276361"/>
    <n v="69879.66"/>
    <n v="206481.34"/>
    <x v="1"/>
    <n v="26"/>
    <n v="76.97"/>
  </r>
  <r>
    <s v="M1024"/>
    <x v="1"/>
    <s v="West"/>
    <n v="5"/>
    <n v="469373"/>
    <n v="503742"/>
    <n v="107.32"/>
    <d v="2013-11-13T00:00:00"/>
    <n v="2013"/>
    <s v="Nov"/>
    <d v="1900-01-03T00:00:00"/>
    <s v="Pen"/>
    <s v="Stationery"/>
    <n v="503742"/>
    <n v="146920.78"/>
    <n v="356821.22"/>
    <x v="1"/>
    <n v="14"/>
    <n v="86.13"/>
  </r>
  <r>
    <s v="M1025"/>
    <x v="3"/>
    <s v="East"/>
    <n v="4"/>
    <n v="415411"/>
    <n v="421939"/>
    <n v="101.57"/>
    <d v="2013-11-13T00:00:00"/>
    <n v="2013"/>
    <s v="Nov"/>
    <d v="1900-01-03T00:00:00"/>
    <s v="Laptop"/>
    <s v="Electronics"/>
    <n v="421939"/>
    <n v="164186.68"/>
    <n v="257752.32000000001"/>
    <x v="0"/>
    <n v="76"/>
    <n v="65.37"/>
  </r>
  <r>
    <s v="M1026"/>
    <x v="3"/>
    <s v="East"/>
    <n v="7"/>
    <n v="296324"/>
    <n v="227659"/>
    <n v="76.83"/>
    <d v="2013-11-13T00:00:00"/>
    <n v="2013"/>
    <s v="Nov"/>
    <d v="1900-01-03T00:00:00"/>
    <s v="Cabinet"/>
    <s v="Furniture"/>
    <n v="227659"/>
    <n v="111918.68"/>
    <n v="115740.32"/>
    <x v="2"/>
    <n v="85"/>
    <n v="74.760000000000005"/>
  </r>
  <r>
    <s v="M1027"/>
    <x v="3"/>
    <s v="East"/>
    <n v="7"/>
    <n v="213026"/>
    <n v="154505"/>
    <n v="72.53"/>
    <d v="2013-09-30T00:00:00"/>
    <n v="2013"/>
    <s v="Sep"/>
    <d v="1900-01-01T00:00:00"/>
    <s v="Rice"/>
    <s v="Grocery"/>
    <n v="154505"/>
    <n v="71582.42"/>
    <n v="82922.58"/>
    <x v="0"/>
    <n v="15"/>
    <n v="74.62"/>
  </r>
  <r>
    <s v="M1028"/>
    <x v="3"/>
    <s v="East"/>
    <n v="12"/>
    <n v="337174"/>
    <n v="404591"/>
    <n v="119.99"/>
    <d v="2014-09-24T00:00:00"/>
    <n v="2014"/>
    <s v="Sep"/>
    <d v="1900-01-03T00:00:00"/>
    <s v="Cabinet"/>
    <s v="Furniture"/>
    <n v="404591"/>
    <n v="144613.66"/>
    <n v="259977.34"/>
    <x v="0"/>
    <n v="87"/>
    <n v="64.650000000000006"/>
  </r>
  <r>
    <s v="M1029"/>
    <x v="2"/>
    <s v="South"/>
    <n v="11"/>
    <n v="433688"/>
    <n v="458507"/>
    <n v="105.72"/>
    <d v="2014-09-24T00:00:00"/>
    <n v="2014"/>
    <s v="Sep"/>
    <d v="1900-01-03T00:00:00"/>
    <s v="Sugar"/>
    <s v="Grocery"/>
    <n v="458507"/>
    <n v="208760.63"/>
    <n v="249746.37"/>
    <x v="1"/>
    <n v="21"/>
    <n v="87.99"/>
  </r>
  <r>
    <s v="M1030"/>
    <x v="1"/>
    <s v="West"/>
    <n v="9"/>
    <n v="222065"/>
    <n v="214682"/>
    <n v="96.68"/>
    <d v="2014-09-24T00:00:00"/>
    <n v="2014"/>
    <s v="Sep"/>
    <d v="1900-01-03T00:00:00"/>
    <s v="Chair"/>
    <s v="Furniture"/>
    <n v="214682"/>
    <n v="45636.27"/>
    <n v="169045.73"/>
    <x v="0"/>
    <n v="45"/>
    <n v="82.61"/>
  </r>
  <r>
    <s v="M1031"/>
    <x v="2"/>
    <s v="South"/>
    <n v="14"/>
    <n v="113004"/>
    <n v="131474"/>
    <n v="116.34"/>
    <d v="2012-11-29T00:00:00"/>
    <n v="2012"/>
    <s v="Nov"/>
    <d v="1900-01-04T00:00:00"/>
    <s v="Chair"/>
    <s v="Furniture"/>
    <n v="131474"/>
    <n v="40339.61"/>
    <n v="91134.39"/>
    <x v="1"/>
    <n v="89"/>
    <n v="78.959999999999994"/>
  </r>
  <r>
    <s v="M1032"/>
    <x v="0"/>
    <s v="North"/>
    <n v="12"/>
    <n v="373549"/>
    <n v="236422"/>
    <n v="63.29"/>
    <d v="2012-11-29T00:00:00"/>
    <n v="2012"/>
    <s v="Nov"/>
    <d v="1900-01-04T00:00:00"/>
    <s v="Rice"/>
    <s v="Grocery"/>
    <n v="236422"/>
    <n v="109679.72"/>
    <n v="126742.28"/>
    <x v="2"/>
    <n v="33"/>
    <n v="93.68"/>
  </r>
  <r>
    <s v="M1033"/>
    <x v="3"/>
    <s v="East"/>
    <n v="15"/>
    <n v="207901"/>
    <n v="168250"/>
    <n v="80.930000000000007"/>
    <d v="2013-03-02T00:00:00"/>
    <n v="2013"/>
    <s v="Mar"/>
    <d v="1900-01-06T00:00:00"/>
    <s v="Stapler"/>
    <s v="Stationery"/>
    <n v="168250"/>
    <n v="79852.39"/>
    <n v="88397.61"/>
    <x v="0"/>
    <n v="51"/>
    <n v="74.06"/>
  </r>
  <r>
    <s v="M1034"/>
    <x v="0"/>
    <s v="North"/>
    <n v="10"/>
    <n v="112196"/>
    <n v="100656"/>
    <n v="89.71"/>
    <d v="2013-03-02T00:00:00"/>
    <n v="2013"/>
    <s v="Mar"/>
    <d v="1900-01-06T00:00:00"/>
    <s v="Wheat"/>
    <s v="Grocery"/>
    <n v="100656"/>
    <n v="37798.25"/>
    <n v="62857.75"/>
    <x v="2"/>
    <n v="50"/>
    <n v="73.37"/>
  </r>
  <r>
    <s v="M1035"/>
    <x v="0"/>
    <s v="North"/>
    <n v="4"/>
    <n v="152079"/>
    <n v="147051"/>
    <n v="96.69"/>
    <d v="2013-03-02T00:00:00"/>
    <n v="2013"/>
    <s v="Mar"/>
    <d v="1900-01-06T00:00:00"/>
    <s v="Jacket"/>
    <s v="Clothing"/>
    <n v="147051"/>
    <n v="67171.39"/>
    <n v="79879.61"/>
    <x v="0"/>
    <n v="21"/>
    <n v="65.400000000000006"/>
  </r>
  <r>
    <s v="M1036"/>
    <x v="1"/>
    <s v="West"/>
    <n v="13"/>
    <n v="188704"/>
    <n v="109795"/>
    <n v="58.18"/>
    <d v="2013-03-02T00:00:00"/>
    <n v="2013"/>
    <s v="Mar"/>
    <d v="1900-01-06T00:00:00"/>
    <s v="Marker"/>
    <s v="Stationery"/>
    <n v="109795"/>
    <n v="48920.55"/>
    <n v="60874.45"/>
    <x v="2"/>
    <n v="48"/>
    <n v="73.650000000000006"/>
  </r>
  <r>
    <s v="M1037"/>
    <x v="3"/>
    <s v="East"/>
    <n v="5"/>
    <n v="316438"/>
    <n v="243210"/>
    <n v="76.86"/>
    <d v="2013-08-13T00:00:00"/>
    <n v="2013"/>
    <s v="Aug"/>
    <d v="1900-01-02T00:00:00"/>
    <s v="Cabinet"/>
    <s v="Furniture"/>
    <n v="243210"/>
    <n v="52904.68"/>
    <n v="190305.32"/>
    <x v="1"/>
    <n v="16"/>
    <n v="67.09"/>
  </r>
  <r>
    <s v="M1038"/>
    <x v="2"/>
    <s v="South"/>
    <n v="10"/>
    <n v="366664"/>
    <n v="380566"/>
    <n v="103.79"/>
    <d v="2013-08-16T00:00:00"/>
    <n v="2013"/>
    <s v="Aug"/>
    <d v="1900-01-05T00:00:00"/>
    <s v="Stapler"/>
    <s v="Stationery"/>
    <n v="380566"/>
    <n v="81895.09"/>
    <n v="298670.90999999997"/>
    <x v="0"/>
    <n v="50"/>
    <n v="76.27"/>
  </r>
  <r>
    <s v="M1039"/>
    <x v="1"/>
    <s v="West"/>
    <n v="4"/>
    <n v="353845"/>
    <n v="184499"/>
    <n v="52.14"/>
    <d v="2013-08-16T00:00:00"/>
    <n v="2013"/>
    <s v="Aug"/>
    <d v="1900-01-05T00:00:00"/>
    <s v="Wheat"/>
    <s v="Grocery"/>
    <n v="184499"/>
    <n v="41674.54"/>
    <n v="142824.46"/>
    <x v="0"/>
    <n v="80"/>
    <n v="93.72"/>
  </r>
  <r>
    <s v="M1040"/>
    <x v="0"/>
    <s v="North"/>
    <n v="6"/>
    <n v="390826"/>
    <n v="261248"/>
    <n v="66.849999999999994"/>
    <d v="2014-06-05T00:00:00"/>
    <n v="2014"/>
    <s v="Jun"/>
    <d v="1900-01-04T00:00:00"/>
    <s v="Cabinet"/>
    <s v="Furniture"/>
    <n v="261248"/>
    <n v="95670.41"/>
    <n v="165577.59"/>
    <x v="2"/>
    <n v="74"/>
    <n v="67.12"/>
  </r>
  <r>
    <s v="M1041"/>
    <x v="2"/>
    <s v="South"/>
    <n v="8"/>
    <n v="383346"/>
    <n v="279852"/>
    <n v="73"/>
    <d v="2014-06-05T00:00:00"/>
    <n v="2014"/>
    <s v="Jun"/>
    <d v="1900-01-04T00:00:00"/>
    <s v="Dress"/>
    <s v="Clothing"/>
    <n v="279852"/>
    <n v="59215.11"/>
    <n v="220636.89"/>
    <x v="1"/>
    <n v="15"/>
    <n v="60.04"/>
  </r>
  <r>
    <s v="M1042"/>
    <x v="1"/>
    <s v="West"/>
    <n v="12"/>
    <n v="251650"/>
    <n v="297020"/>
    <n v="118.03"/>
    <d v="2012-12-06T00:00:00"/>
    <n v="2012"/>
    <s v="Dec"/>
    <d v="1900-01-04T00:00:00"/>
    <s v="Shirt"/>
    <s v="Clothing"/>
    <n v="297020"/>
    <n v="143148.04"/>
    <n v="153871.96"/>
    <x v="2"/>
    <n v="44"/>
    <n v="80.930000000000007"/>
  </r>
  <r>
    <s v="M1043"/>
    <x v="1"/>
    <s v="West"/>
    <n v="8"/>
    <n v="431458"/>
    <n v="327273"/>
    <n v="75.849999999999994"/>
    <d v="2012-12-06T00:00:00"/>
    <n v="2012"/>
    <s v="Dec"/>
    <d v="1900-01-04T00:00:00"/>
    <s v="Marker"/>
    <s v="Stationery"/>
    <n v="327273"/>
    <n v="159170.72"/>
    <n v="168102.28"/>
    <x v="2"/>
    <n v="82"/>
    <n v="62.45"/>
  </r>
  <r>
    <s v="M1044"/>
    <x v="0"/>
    <s v="North"/>
    <n v="9"/>
    <n v="466178"/>
    <n v="297564"/>
    <n v="63.83"/>
    <d v="2012-12-27T00:00:00"/>
    <n v="2012"/>
    <s v="Dec"/>
    <d v="1900-01-04T00:00:00"/>
    <s v="Jacket"/>
    <s v="Clothing"/>
    <n v="297564"/>
    <n v="70378.710000000006"/>
    <n v="227185.29"/>
    <x v="1"/>
    <n v="74"/>
    <n v="93.51"/>
  </r>
  <r>
    <s v="M1045"/>
    <x v="3"/>
    <s v="East"/>
    <n v="13"/>
    <n v="279639"/>
    <n v="306324"/>
    <n v="109.54"/>
    <d v="2012-12-27T00:00:00"/>
    <n v="2012"/>
    <s v="Dec"/>
    <d v="1900-01-04T00:00:00"/>
    <s v="Cabinet"/>
    <s v="Furniture"/>
    <n v="306324"/>
    <n v="128072.86"/>
    <n v="178251.14"/>
    <x v="2"/>
    <n v="51"/>
    <n v="71.959999999999994"/>
  </r>
  <r>
    <s v="M1046"/>
    <x v="1"/>
    <s v="West"/>
    <n v="12"/>
    <n v="272206"/>
    <n v="140264"/>
    <n v="51.53"/>
    <d v="2014-01-22T00:00:00"/>
    <n v="2014"/>
    <s v="Jan"/>
    <d v="1900-01-03T00:00:00"/>
    <s v="Shirt"/>
    <s v="Clothing"/>
    <n v="140264"/>
    <n v="44514.74"/>
    <n v="95749.26"/>
    <x v="2"/>
    <n v="11"/>
    <n v="83.54"/>
  </r>
  <r>
    <s v="M1047"/>
    <x v="1"/>
    <s v="West"/>
    <n v="11"/>
    <n v="465161"/>
    <n v="488944"/>
    <n v="105.11"/>
    <d v="2014-01-22T00:00:00"/>
    <n v="2014"/>
    <s v="Jan"/>
    <d v="1900-01-03T00:00:00"/>
    <s v="Rice"/>
    <s v="Grocery"/>
    <n v="488944"/>
    <n v="128987.55"/>
    <n v="359956.45"/>
    <x v="0"/>
    <n v="19"/>
    <n v="78.849999999999994"/>
  </r>
  <r>
    <s v="M1048"/>
    <x v="1"/>
    <s v="West"/>
    <n v="13"/>
    <n v="164705"/>
    <n v="128619"/>
    <n v="78.09"/>
    <d v="2011-06-25T00:00:00"/>
    <n v="2011"/>
    <s v="Jun"/>
    <d v="1900-01-06T00:00:00"/>
    <s v="Oil"/>
    <s v="Grocery"/>
    <n v="128619"/>
    <n v="49386.44"/>
    <n v="79232.56"/>
    <x v="2"/>
    <n v="99"/>
    <n v="94.43"/>
  </r>
  <r>
    <s v="M1049"/>
    <x v="0"/>
    <s v="North"/>
    <n v="10"/>
    <n v="294238"/>
    <n v="197710"/>
    <n v="67.19"/>
    <d v="2013-06-15T00:00:00"/>
    <n v="2013"/>
    <s v="Jun"/>
    <d v="1900-01-06T00:00:00"/>
    <s v="Rice"/>
    <s v="Grocery"/>
    <n v="197710"/>
    <n v="85715.94"/>
    <n v="111994.06"/>
    <x v="0"/>
    <n v="45"/>
    <n v="83.82"/>
  </r>
  <r>
    <s v="M1050"/>
    <x v="3"/>
    <s v="East"/>
    <n v="6"/>
    <n v="147168"/>
    <n v="153989"/>
    <n v="104.63"/>
    <d v="2013-06-15T00:00:00"/>
    <n v="2013"/>
    <s v="Jun"/>
    <d v="1900-01-06T00:00:00"/>
    <s v="Table"/>
    <s v="Furniture"/>
    <n v="153989"/>
    <n v="66172.56"/>
    <n v="87816.44"/>
    <x v="1"/>
    <n v="56"/>
    <n v="61.29"/>
  </r>
  <r>
    <s v="M1051"/>
    <x v="1"/>
    <s v="West"/>
    <n v="14"/>
    <n v="470654"/>
    <n v="553059"/>
    <n v="117.51"/>
    <d v="2013-06-15T00:00:00"/>
    <n v="2013"/>
    <s v="Jun"/>
    <d v="1900-01-06T00:00:00"/>
    <s v="Shirt"/>
    <s v="Clothing"/>
    <n v="553059"/>
    <n v="243995.23"/>
    <n v="309063.77"/>
    <x v="2"/>
    <n v="60"/>
    <n v="63.88"/>
  </r>
  <r>
    <s v="M1052"/>
    <x v="3"/>
    <s v="East"/>
    <n v="12"/>
    <n v="362314"/>
    <n v="310659"/>
    <n v="85.74"/>
    <d v="2013-06-15T00:00:00"/>
    <n v="2013"/>
    <s v="Jun"/>
    <d v="1900-01-06T00:00:00"/>
    <s v="Trousers"/>
    <s v="Clothing"/>
    <n v="310659"/>
    <n v="93834.08"/>
    <n v="216824.92"/>
    <x v="1"/>
    <n v="97"/>
    <n v="81.099999999999994"/>
  </r>
  <r>
    <s v="M1053"/>
    <x v="2"/>
    <s v="South"/>
    <n v="4"/>
    <n v="408367"/>
    <n v="271421"/>
    <n v="66.459999999999994"/>
    <d v="2014-04-22T00:00:00"/>
    <n v="2014"/>
    <s v="Apr"/>
    <d v="1900-01-02T00:00:00"/>
    <s v="Mobile"/>
    <s v="Electronics"/>
    <n v="271421"/>
    <n v="114570.24000000001"/>
    <n v="156850.76"/>
    <x v="0"/>
    <n v="39"/>
    <n v="90.84"/>
  </r>
  <r>
    <s v="M1054"/>
    <x v="3"/>
    <s v="East"/>
    <n v="6"/>
    <n v="455456"/>
    <n v="239848"/>
    <n v="52.66"/>
    <d v="2014-04-22T00:00:00"/>
    <n v="2014"/>
    <s v="Apr"/>
    <d v="1900-01-02T00:00:00"/>
    <s v="Marker"/>
    <s v="Stationery"/>
    <n v="239848"/>
    <n v="70946.05"/>
    <n v="168901.95"/>
    <x v="0"/>
    <n v="10"/>
    <n v="92.83"/>
  </r>
  <r>
    <s v="M1055"/>
    <x v="0"/>
    <s v="North"/>
    <n v="8"/>
    <n v="326779"/>
    <n v="384728"/>
    <n v="117.73"/>
    <d v="2013-10-22T00:00:00"/>
    <n v="2013"/>
    <s v="Oct"/>
    <d v="1900-01-02T00:00:00"/>
    <s v="Oil"/>
    <s v="Grocery"/>
    <n v="384728"/>
    <n v="178315.54"/>
    <n v="206412.46"/>
    <x v="0"/>
    <n v="73"/>
    <n v="72.650000000000006"/>
  </r>
  <r>
    <s v="M1056"/>
    <x v="0"/>
    <s v="North"/>
    <n v="14"/>
    <n v="217727"/>
    <n v="121174"/>
    <n v="55.65"/>
    <d v="2013-11-20T00:00:00"/>
    <n v="2013"/>
    <s v="Nov"/>
    <d v="1900-01-03T00:00:00"/>
    <s v="Cabinet"/>
    <s v="Furniture"/>
    <n v="121174"/>
    <n v="41232.71"/>
    <n v="79941.289999999994"/>
    <x v="2"/>
    <n v="60"/>
    <n v="66.81"/>
  </r>
  <r>
    <s v="M1057"/>
    <x v="0"/>
    <s v="North"/>
    <n v="12"/>
    <n v="113302"/>
    <n v="86224"/>
    <n v="76.099999999999994"/>
    <d v="2013-11-20T00:00:00"/>
    <n v="2013"/>
    <s v="Nov"/>
    <d v="1900-01-03T00:00:00"/>
    <s v="Rice"/>
    <s v="Grocery"/>
    <n v="86224"/>
    <n v="19391.900000000001"/>
    <n v="66832.100000000006"/>
    <x v="0"/>
    <n v="52"/>
    <n v="70.88"/>
  </r>
  <r>
    <s v="M1058"/>
    <x v="0"/>
    <s v="North"/>
    <n v="3"/>
    <n v="351640"/>
    <n v="289052"/>
    <n v="82.2"/>
    <d v="2013-11-20T00:00:00"/>
    <n v="2013"/>
    <s v="Nov"/>
    <d v="1900-01-03T00:00:00"/>
    <s v="Tablet"/>
    <s v="Electronics"/>
    <n v="289052"/>
    <n v="71640.88"/>
    <n v="217411.12"/>
    <x v="0"/>
    <n v="70"/>
    <n v="68.34"/>
  </r>
  <r>
    <s v="M1059"/>
    <x v="3"/>
    <s v="East"/>
    <n v="3"/>
    <n v="274896"/>
    <n v="273677"/>
    <n v="99.56"/>
    <d v="2013-11-20T00:00:00"/>
    <n v="2013"/>
    <s v="Nov"/>
    <d v="1900-01-03T00:00:00"/>
    <s v="Shirt"/>
    <s v="Clothing"/>
    <n v="273677"/>
    <n v="73147.06"/>
    <n v="200529.94"/>
    <x v="2"/>
    <n v="22"/>
    <n v="81.89"/>
  </r>
  <r>
    <s v="M1060"/>
    <x v="0"/>
    <s v="North"/>
    <n v="4"/>
    <n v="131817"/>
    <n v="70278"/>
    <n v="53.31"/>
    <d v="2013-11-20T00:00:00"/>
    <n v="2013"/>
    <s v="Nov"/>
    <d v="1900-01-03T00:00:00"/>
    <s v="Oil"/>
    <s v="Grocery"/>
    <n v="70278"/>
    <n v="16373.01"/>
    <n v="53904.99"/>
    <x v="2"/>
    <n v="26"/>
    <n v="62.17"/>
  </r>
  <r>
    <s v="M1061"/>
    <x v="1"/>
    <s v="West"/>
    <n v="3"/>
    <n v="258057"/>
    <n v="289129"/>
    <n v="112.04"/>
    <d v="2013-11-20T00:00:00"/>
    <n v="2013"/>
    <s v="Nov"/>
    <d v="1900-01-03T00:00:00"/>
    <s v="Rice"/>
    <s v="Grocery"/>
    <n v="289129"/>
    <n v="135732.10999999999"/>
    <n v="153396.89000000001"/>
    <x v="2"/>
    <n v="16"/>
    <n v="70.319999999999993"/>
  </r>
  <r>
    <s v="M1062"/>
    <x v="1"/>
    <s v="West"/>
    <n v="9"/>
    <n v="150242"/>
    <n v="156032"/>
    <n v="103.85"/>
    <d v="2013-11-20T00:00:00"/>
    <n v="2013"/>
    <s v="Nov"/>
    <d v="1900-01-03T00:00:00"/>
    <s v="Wheat"/>
    <s v="Grocery"/>
    <n v="156032"/>
    <n v="37545.230000000003"/>
    <n v="118486.77"/>
    <x v="0"/>
    <n v="89"/>
    <n v="60.37"/>
  </r>
  <r>
    <s v="M1063"/>
    <x v="1"/>
    <s v="West"/>
    <n v="10"/>
    <n v="324450"/>
    <n v="324809"/>
    <n v="100.11"/>
    <d v="2013-11-20T00:00:00"/>
    <n v="2013"/>
    <s v="Nov"/>
    <d v="1900-01-03T00:00:00"/>
    <s v="Pen"/>
    <s v="Stationery"/>
    <n v="324809"/>
    <n v="129311.35"/>
    <n v="195497.65"/>
    <x v="0"/>
    <n v="13"/>
    <n v="75.89"/>
  </r>
  <r>
    <s v="M1064"/>
    <x v="3"/>
    <s v="East"/>
    <n v="12"/>
    <n v="200915"/>
    <n v="128770"/>
    <n v="64.09"/>
    <d v="2014-12-19T00:00:00"/>
    <n v="2014"/>
    <s v="Dec"/>
    <d v="1900-01-05T00:00:00"/>
    <s v="Laptop"/>
    <s v="Electronics"/>
    <n v="128770"/>
    <n v="41392.79"/>
    <n v="87377.21"/>
    <x v="2"/>
    <n v="34"/>
    <n v="91.65"/>
  </r>
  <r>
    <s v="M1065"/>
    <x v="2"/>
    <s v="South"/>
    <n v="13"/>
    <n v="366809"/>
    <n v="250587"/>
    <n v="68.319999999999993"/>
    <d v="2014-12-19T00:00:00"/>
    <n v="2014"/>
    <s v="Dec"/>
    <d v="1900-01-05T00:00:00"/>
    <s v="Cabinet"/>
    <s v="Furniture"/>
    <n v="250587"/>
    <n v="89103.78"/>
    <n v="161483.22"/>
    <x v="2"/>
    <n v="33"/>
    <n v="68.510000000000005"/>
  </r>
  <r>
    <s v="M1066"/>
    <x v="0"/>
    <s v="North"/>
    <n v="3"/>
    <n v="166941"/>
    <n v="124320"/>
    <n v="74.47"/>
    <d v="2014-12-19T00:00:00"/>
    <n v="2014"/>
    <s v="Dec"/>
    <d v="1900-01-05T00:00:00"/>
    <s v="Stapler"/>
    <s v="Stationery"/>
    <n v="124320"/>
    <n v="43022.46"/>
    <n v="81297.539999999994"/>
    <x v="1"/>
    <n v="55"/>
    <n v="70.89"/>
  </r>
  <r>
    <s v="M1067"/>
    <x v="2"/>
    <s v="South"/>
    <n v="5"/>
    <n v="346165"/>
    <n v="253999"/>
    <n v="73.38"/>
    <d v="2013-07-23T00:00:00"/>
    <n v="2013"/>
    <s v="Jul"/>
    <d v="1900-01-02T00:00:00"/>
    <s v="Marker"/>
    <s v="Stationery"/>
    <n v="253999"/>
    <n v="104820.51"/>
    <n v="149178.49"/>
    <x v="1"/>
    <n v="76"/>
    <n v="80.53"/>
  </r>
  <r>
    <s v="M1068"/>
    <x v="2"/>
    <s v="South"/>
    <n v="3"/>
    <n v="224459"/>
    <n v="245164"/>
    <n v="109.22"/>
    <d v="2012-09-04T00:00:00"/>
    <n v="2012"/>
    <s v="Sep"/>
    <d v="1900-01-02T00:00:00"/>
    <s v="Pen"/>
    <s v="Stationery"/>
    <n v="245164"/>
    <n v="91539.74"/>
    <n v="153624.26"/>
    <x v="2"/>
    <n v="35"/>
    <n v="82.42"/>
  </r>
  <r>
    <s v="M1069"/>
    <x v="2"/>
    <s v="South"/>
    <n v="15"/>
    <n v="135863"/>
    <n v="112698"/>
    <n v="82.95"/>
    <d v="2012-09-04T00:00:00"/>
    <n v="2012"/>
    <s v="Sep"/>
    <d v="1900-01-02T00:00:00"/>
    <s v="Dress"/>
    <s v="Clothing"/>
    <n v="112698"/>
    <n v="32858.85"/>
    <n v="79839.149999999994"/>
    <x v="2"/>
    <n v="86"/>
    <n v="84.23"/>
  </r>
  <r>
    <s v="M1070"/>
    <x v="3"/>
    <s v="East"/>
    <n v="12"/>
    <n v="257093"/>
    <n v="238304"/>
    <n v="92.69"/>
    <d v="2012-09-04T00:00:00"/>
    <n v="2012"/>
    <s v="Sep"/>
    <d v="1900-01-02T00:00:00"/>
    <s v="Table"/>
    <s v="Furniture"/>
    <n v="238304"/>
    <n v="111656.3"/>
    <n v="126647.7"/>
    <x v="1"/>
    <n v="15"/>
    <n v="77.36"/>
  </r>
  <r>
    <s v="M1071"/>
    <x v="0"/>
    <s v="North"/>
    <n v="13"/>
    <n v="216929"/>
    <n v="168828"/>
    <n v="77.83"/>
    <d v="2012-09-04T00:00:00"/>
    <n v="2012"/>
    <s v="Sep"/>
    <d v="1900-01-02T00:00:00"/>
    <s v="Wheat"/>
    <s v="Grocery"/>
    <n v="168828"/>
    <n v="72308.070000000007"/>
    <n v="96519.93"/>
    <x v="2"/>
    <n v="52"/>
    <n v="88.25"/>
  </r>
  <r>
    <s v="M1072"/>
    <x v="1"/>
    <s v="West"/>
    <n v="6"/>
    <n v="309879"/>
    <n v="203237"/>
    <n v="65.59"/>
    <d v="2011-01-21T00:00:00"/>
    <n v="2011"/>
    <s v="Jan"/>
    <d v="1900-01-05T00:00:00"/>
    <s v="Tablet"/>
    <s v="Electronics"/>
    <n v="203237"/>
    <n v="101015.37"/>
    <n v="102221.63"/>
    <x v="0"/>
    <n v="81"/>
    <n v="64.03"/>
  </r>
  <r>
    <s v="M1073"/>
    <x v="3"/>
    <s v="East"/>
    <n v="10"/>
    <n v="201923"/>
    <n v="195309"/>
    <n v="96.72"/>
    <d v="2011-01-21T00:00:00"/>
    <n v="2011"/>
    <s v="Jan"/>
    <d v="1900-01-05T00:00:00"/>
    <s v="Laptop"/>
    <s v="Electronics"/>
    <n v="195309"/>
    <n v="85987.35"/>
    <n v="109321.65"/>
    <x v="0"/>
    <n v="38"/>
    <n v="90.99"/>
  </r>
  <r>
    <s v="M1074"/>
    <x v="2"/>
    <s v="South"/>
    <n v="8"/>
    <n v="390720"/>
    <n v="324316"/>
    <n v="83"/>
    <d v="2011-01-21T00:00:00"/>
    <n v="2011"/>
    <s v="Jan"/>
    <d v="1900-01-05T00:00:00"/>
    <s v="Trousers"/>
    <s v="Clothing"/>
    <n v="324316"/>
    <n v="160066.94"/>
    <n v="164249.06"/>
    <x v="0"/>
    <n v="22"/>
    <n v="60.73"/>
  </r>
  <r>
    <s v="M1075"/>
    <x v="2"/>
    <s v="South"/>
    <n v="9"/>
    <n v="443340"/>
    <n v="279849"/>
    <n v="63.12"/>
    <d v="2011-01-21T00:00:00"/>
    <n v="2011"/>
    <s v="Jan"/>
    <d v="1900-01-05T00:00:00"/>
    <s v="Table"/>
    <s v="Furniture"/>
    <n v="279849"/>
    <n v="114312.24"/>
    <n v="165536.76"/>
    <x v="2"/>
    <n v="57"/>
    <n v="83.13"/>
  </r>
  <r>
    <s v="M1076"/>
    <x v="1"/>
    <s v="West"/>
    <n v="14"/>
    <n v="134276"/>
    <n v="82669"/>
    <n v="61.57"/>
    <d v="2011-01-21T00:00:00"/>
    <n v="2011"/>
    <s v="Jan"/>
    <d v="1900-01-05T00:00:00"/>
    <s v="Trousers"/>
    <s v="Clothing"/>
    <n v="82669"/>
    <n v="21620.47"/>
    <n v="61048.53"/>
    <x v="2"/>
    <n v="58"/>
    <n v="84.3"/>
  </r>
  <r>
    <s v="M1077"/>
    <x v="3"/>
    <s v="East"/>
    <n v="12"/>
    <n v="325202"/>
    <n v="329362"/>
    <n v="101.28"/>
    <d v="2011-01-21T00:00:00"/>
    <n v="2011"/>
    <s v="Jan"/>
    <d v="1900-01-05T00:00:00"/>
    <s v="Shirt"/>
    <s v="Clothing"/>
    <n v="329362"/>
    <n v="89281.9"/>
    <n v="240080.1"/>
    <x v="1"/>
    <n v="78"/>
    <n v="70.3"/>
  </r>
  <r>
    <s v="M1078"/>
    <x v="2"/>
    <s v="South"/>
    <n v="8"/>
    <n v="229589"/>
    <n v="128755"/>
    <n v="56.08"/>
    <d v="2012-03-02T00:00:00"/>
    <n v="2012"/>
    <s v="Mar"/>
    <d v="1900-01-05T00:00:00"/>
    <s v="Table"/>
    <s v="Furniture"/>
    <n v="128755"/>
    <n v="31486.93"/>
    <n v="97268.07"/>
    <x v="2"/>
    <n v="72"/>
    <n v="67.319999999999993"/>
  </r>
  <r>
    <s v="M1079"/>
    <x v="0"/>
    <s v="North"/>
    <n v="15"/>
    <n v="346765"/>
    <n v="380737"/>
    <n v="109.8"/>
    <d v="2012-03-02T00:00:00"/>
    <n v="2012"/>
    <s v="Mar"/>
    <d v="1900-01-05T00:00:00"/>
    <s v="Pen"/>
    <s v="Stationery"/>
    <n v="380737"/>
    <n v="171244.06"/>
    <n v="209492.94"/>
    <x v="2"/>
    <n v="92"/>
    <n v="86.29"/>
  </r>
  <r>
    <s v="M1080"/>
    <x v="3"/>
    <s v="East"/>
    <n v="10"/>
    <n v="372049"/>
    <n v="307728"/>
    <n v="82.71"/>
    <d v="2013-04-13T00:00:00"/>
    <n v="2013"/>
    <s v="Apr"/>
    <d v="1900-01-06T00:00:00"/>
    <s v="Jacket"/>
    <s v="Clothing"/>
    <n v="307728"/>
    <n v="88088.35"/>
    <n v="219639.65"/>
    <x v="1"/>
    <n v="71"/>
    <n v="85.05"/>
  </r>
  <r>
    <s v="M1081"/>
    <x v="1"/>
    <s v="West"/>
    <n v="10"/>
    <n v="240685"/>
    <n v="272696"/>
    <n v="113.3"/>
    <d v="2013-04-13T00:00:00"/>
    <n v="2013"/>
    <s v="Apr"/>
    <d v="1900-01-06T00:00:00"/>
    <s v="Rice"/>
    <s v="Grocery"/>
    <n v="272696"/>
    <n v="119397.25"/>
    <n v="153298.75"/>
    <x v="2"/>
    <n v="67"/>
    <n v="90.21"/>
  </r>
  <r>
    <s v="M1082"/>
    <x v="1"/>
    <s v="West"/>
    <n v="6"/>
    <n v="260431"/>
    <n v="241632"/>
    <n v="92.78"/>
    <d v="2013-04-13T00:00:00"/>
    <n v="2013"/>
    <s v="Apr"/>
    <d v="1900-01-06T00:00:00"/>
    <s v="Wheat"/>
    <s v="Grocery"/>
    <n v="241632"/>
    <n v="53002.06"/>
    <n v="188629.94"/>
    <x v="1"/>
    <n v="80"/>
    <n v="62.97"/>
  </r>
  <r>
    <s v="M1083"/>
    <x v="0"/>
    <s v="North"/>
    <n v="7"/>
    <n v="333048"/>
    <n v="302529"/>
    <n v="90.84"/>
    <d v="2013-12-07T00:00:00"/>
    <n v="2013"/>
    <s v="Dec"/>
    <d v="1900-01-06T00:00:00"/>
    <s v="Table"/>
    <s v="Furniture"/>
    <n v="302529"/>
    <n v="98264.85"/>
    <n v="204264.15"/>
    <x v="2"/>
    <n v="89"/>
    <n v="71.77"/>
  </r>
  <r>
    <s v="M1084"/>
    <x v="1"/>
    <s v="West"/>
    <n v="10"/>
    <n v="326757"/>
    <n v="270582"/>
    <n v="82.81"/>
    <d v="2013-06-06T00:00:00"/>
    <n v="2013"/>
    <s v="Jun"/>
    <d v="1900-01-04T00:00:00"/>
    <s v="Cabinet"/>
    <s v="Furniture"/>
    <n v="270582"/>
    <n v="109556.99"/>
    <n v="161025.01"/>
    <x v="2"/>
    <n v="32"/>
    <n v="75.459999999999994"/>
  </r>
  <r>
    <s v="M1085"/>
    <x v="3"/>
    <s v="East"/>
    <n v="13"/>
    <n v="139787"/>
    <n v="116960"/>
    <n v="83.67"/>
    <d v="2013-06-06T00:00:00"/>
    <n v="2013"/>
    <s v="Jun"/>
    <d v="1900-01-04T00:00:00"/>
    <s v="Tablet"/>
    <s v="Electronics"/>
    <n v="116960"/>
    <n v="28914.73"/>
    <n v="88045.27"/>
    <x v="2"/>
    <n v="92"/>
    <n v="62.74"/>
  </r>
  <r>
    <s v="M1086"/>
    <x v="3"/>
    <s v="East"/>
    <n v="6"/>
    <n v="151594"/>
    <n v="91340"/>
    <n v="60.25"/>
    <d v="2013-12-12T00:00:00"/>
    <n v="2013"/>
    <s v="Dec"/>
    <d v="1900-01-04T00:00:00"/>
    <s v="Tablet"/>
    <s v="Electronics"/>
    <n v="91340"/>
    <n v="44621.01"/>
    <n v="46718.99"/>
    <x v="2"/>
    <n v="35"/>
    <n v="83.63"/>
  </r>
  <r>
    <s v="M1087"/>
    <x v="3"/>
    <s v="East"/>
    <n v="7"/>
    <n v="490705"/>
    <n v="389250"/>
    <n v="79.319999999999993"/>
    <d v="2013-11-13T00:00:00"/>
    <n v="2013"/>
    <s v="Nov"/>
    <d v="1900-01-03T00:00:00"/>
    <s v="Trousers"/>
    <s v="Clothing"/>
    <n v="389250"/>
    <n v="78036.240000000005"/>
    <n v="311213.76"/>
    <x v="0"/>
    <n v="79"/>
    <n v="91.93"/>
  </r>
  <r>
    <s v="M1088"/>
    <x v="0"/>
    <s v="North"/>
    <n v="15"/>
    <n v="257010"/>
    <n v="202389"/>
    <n v="78.75"/>
    <d v="2013-11-13T00:00:00"/>
    <n v="2013"/>
    <s v="Nov"/>
    <d v="1900-01-03T00:00:00"/>
    <s v="Cabinet"/>
    <s v="Furniture"/>
    <n v="202389"/>
    <n v="43767.73"/>
    <n v="158621.26999999999"/>
    <x v="0"/>
    <n v="93"/>
    <n v="60.42"/>
  </r>
  <r>
    <s v="M1089"/>
    <x v="2"/>
    <s v="South"/>
    <n v="9"/>
    <n v="219316"/>
    <n v="169145"/>
    <n v="77.12"/>
    <d v="2013-11-13T00:00:00"/>
    <n v="2013"/>
    <s v="Nov"/>
    <d v="1900-01-03T00:00:00"/>
    <s v="Dress"/>
    <s v="Clothing"/>
    <n v="169145"/>
    <n v="72712.570000000007"/>
    <n v="96432.43"/>
    <x v="2"/>
    <n v="80"/>
    <n v="86.52"/>
  </r>
  <r>
    <s v="M1090"/>
    <x v="1"/>
    <s v="West"/>
    <n v="8"/>
    <n v="145023"/>
    <n v="113546"/>
    <n v="78.3"/>
    <d v="2013-11-13T00:00:00"/>
    <n v="2013"/>
    <s v="Nov"/>
    <d v="1900-01-03T00:00:00"/>
    <s v="Dress"/>
    <s v="Clothing"/>
    <n v="113546"/>
    <n v="30539.41"/>
    <n v="83006.59"/>
    <x v="0"/>
    <n v="36"/>
    <n v="75.349999999999994"/>
  </r>
  <r>
    <s v="M1091"/>
    <x v="0"/>
    <s v="North"/>
    <n v="8"/>
    <n v="172849"/>
    <n v="162119"/>
    <n v="93.79"/>
    <d v="2013-11-13T00:00:00"/>
    <n v="2013"/>
    <s v="Nov"/>
    <d v="1900-01-03T00:00:00"/>
    <s v="Jacket"/>
    <s v="Clothing"/>
    <n v="162119"/>
    <n v="35178.82"/>
    <n v="126940.18"/>
    <x v="1"/>
    <n v="94"/>
    <n v="89.2"/>
  </r>
  <r>
    <s v="M1092"/>
    <x v="3"/>
    <s v="East"/>
    <n v="6"/>
    <n v="319753"/>
    <n v="271475"/>
    <n v="84.9"/>
    <d v="2011-09-29T00:00:00"/>
    <n v="2011"/>
    <s v="Sep"/>
    <d v="1900-01-04T00:00:00"/>
    <s v="Oil"/>
    <s v="Grocery"/>
    <n v="271475"/>
    <n v="109180.77"/>
    <n v="162294.23000000001"/>
    <x v="0"/>
    <n v="14"/>
    <n v="92.28"/>
  </r>
  <r>
    <s v="M1093"/>
    <x v="2"/>
    <s v="South"/>
    <n v="8"/>
    <n v="397895"/>
    <n v="403883"/>
    <n v="101.5"/>
    <d v="2011-09-29T00:00:00"/>
    <n v="2011"/>
    <s v="Sep"/>
    <d v="1900-01-04T00:00:00"/>
    <s v="Wheat"/>
    <s v="Grocery"/>
    <n v="403883"/>
    <n v="86993.25"/>
    <n v="316889.75"/>
    <x v="1"/>
    <n v="59"/>
    <n v="66.59"/>
  </r>
  <r>
    <s v="M1094"/>
    <x v="0"/>
    <s v="North"/>
    <n v="8"/>
    <n v="398589"/>
    <n v="436028"/>
    <n v="109.39"/>
    <d v="2011-09-29T00:00:00"/>
    <n v="2011"/>
    <s v="Sep"/>
    <d v="1900-01-04T00:00:00"/>
    <s v="Chair"/>
    <s v="Furniture"/>
    <n v="436028"/>
    <n v="195590.35"/>
    <n v="240437.65"/>
    <x v="1"/>
    <n v="32"/>
    <n v="61.12"/>
  </r>
  <r>
    <s v="M1095"/>
    <x v="1"/>
    <s v="West"/>
    <n v="3"/>
    <n v="197880"/>
    <n v="151106"/>
    <n v="76.36"/>
    <d v="2011-09-29T00:00:00"/>
    <n v="2011"/>
    <s v="Sep"/>
    <d v="1900-01-04T00:00:00"/>
    <s v="Headphones"/>
    <s v="Electronics"/>
    <n v="151106"/>
    <n v="62687.040000000001"/>
    <n v="88418.96"/>
    <x v="1"/>
    <n v="94"/>
    <n v="78.349999999999994"/>
  </r>
  <r>
    <s v="M1096"/>
    <x v="1"/>
    <s v="West"/>
    <n v="3"/>
    <n v="293279"/>
    <n v="282568"/>
    <n v="96.35"/>
    <d v="2011-09-29T00:00:00"/>
    <n v="2011"/>
    <s v="Sep"/>
    <d v="1900-01-04T00:00:00"/>
    <s v="Mobile"/>
    <s v="Electronics"/>
    <n v="282568"/>
    <n v="113583.4"/>
    <n v="168984.6"/>
    <x v="0"/>
    <n v="60"/>
    <n v="65.5"/>
  </r>
  <r>
    <s v="M1097"/>
    <x v="0"/>
    <s v="North"/>
    <n v="5"/>
    <n v="381255"/>
    <n v="409996"/>
    <n v="107.54"/>
    <d v="2012-04-04T00:00:00"/>
    <n v="2012"/>
    <s v="Apr"/>
    <d v="1900-01-03T00:00:00"/>
    <s v="Rice"/>
    <s v="Grocery"/>
    <n v="409996"/>
    <n v="157152.34"/>
    <n v="252843.66"/>
    <x v="2"/>
    <n v="36"/>
    <n v="64.55"/>
  </r>
  <r>
    <s v="M1098"/>
    <x v="2"/>
    <s v="South"/>
    <n v="7"/>
    <n v="326597"/>
    <n v="377704"/>
    <n v="115.65"/>
    <d v="2012-04-04T00:00:00"/>
    <n v="2012"/>
    <s v="Apr"/>
    <d v="1900-01-03T00:00:00"/>
    <s v="Wheat"/>
    <s v="Grocery"/>
    <n v="377704"/>
    <n v="120444.96"/>
    <n v="257259.04"/>
    <x v="2"/>
    <n v="85"/>
    <n v="67.099999999999994"/>
  </r>
  <r>
    <s v="M1099"/>
    <x v="1"/>
    <s v="West"/>
    <n v="7"/>
    <n v="205750"/>
    <n v="104826"/>
    <n v="50.95"/>
    <d v="2012-04-04T00:00:00"/>
    <n v="2012"/>
    <s v="Apr"/>
    <d v="1900-01-03T00:00:00"/>
    <s v="Dress"/>
    <s v="Clothing"/>
    <n v="104826"/>
    <n v="50401.279999999999"/>
    <n v="54424.72"/>
    <x v="0"/>
    <n v="41"/>
    <n v="78.400000000000006"/>
  </r>
  <r>
    <s v="M1100"/>
    <x v="1"/>
    <s v="West"/>
    <n v="10"/>
    <n v="342585"/>
    <n v="322321"/>
    <n v="94.08"/>
    <d v="2012-04-04T00:00:00"/>
    <n v="2012"/>
    <s v="Apr"/>
    <d v="1900-01-03T00:00:00"/>
    <s v="Laptop"/>
    <s v="Electronics"/>
    <n v="322321"/>
    <n v="133320.5"/>
    <n v="189000.5"/>
    <x v="1"/>
    <n v="68"/>
    <n v="72.14"/>
  </r>
  <r>
    <s v="M1101"/>
    <x v="3"/>
    <s v="East"/>
    <n v="9"/>
    <n v="421402"/>
    <n v="302517"/>
    <n v="71.790000000000006"/>
    <d v="2012-04-04T00:00:00"/>
    <n v="2012"/>
    <s v="Apr"/>
    <d v="1900-01-03T00:00:00"/>
    <s v="Wheat"/>
    <s v="Grocery"/>
    <n v="302517"/>
    <n v="134960.87"/>
    <n v="167556.13"/>
    <x v="0"/>
    <n v="65"/>
    <n v="76.02"/>
  </r>
  <r>
    <s v="M1102"/>
    <x v="2"/>
    <s v="South"/>
    <n v="14"/>
    <n v="398118"/>
    <n v="249146"/>
    <n v="62.58"/>
    <d v="2012-05-08T00:00:00"/>
    <n v="2012"/>
    <s v="May"/>
    <d v="1900-01-02T00:00:00"/>
    <s v="Rice"/>
    <s v="Grocery"/>
    <n v="249146"/>
    <n v="106657.27"/>
    <n v="142488.73000000001"/>
    <x v="2"/>
    <n v="45"/>
    <n v="90.89"/>
  </r>
  <r>
    <s v="M1103"/>
    <x v="3"/>
    <s v="East"/>
    <n v="13"/>
    <n v="134993"/>
    <n v="158990"/>
    <n v="117.78"/>
    <d v="2014-01-01T00:00:00"/>
    <n v="2014"/>
    <s v="Jan"/>
    <d v="1900-01-03T00:00:00"/>
    <s v="Dress"/>
    <s v="Clothing"/>
    <n v="158990"/>
    <n v="59878.27"/>
    <n v="99111.73"/>
    <x v="0"/>
    <n v="25"/>
    <n v="94.84"/>
  </r>
  <r>
    <s v="M1104"/>
    <x v="0"/>
    <s v="North"/>
    <n v="15"/>
    <n v="155167"/>
    <n v="143695"/>
    <n v="92.61"/>
    <d v="2014-01-01T00:00:00"/>
    <n v="2014"/>
    <s v="Jan"/>
    <d v="1900-01-03T00:00:00"/>
    <s v="Cabinet"/>
    <s v="Furniture"/>
    <n v="143695"/>
    <n v="52408.33"/>
    <n v="91286.67"/>
    <x v="0"/>
    <n v="74"/>
    <n v="61.56"/>
  </r>
  <r>
    <s v="M1105"/>
    <x v="0"/>
    <s v="North"/>
    <n v="4"/>
    <n v="434950"/>
    <n v="459645"/>
    <n v="105.68"/>
    <d v="2011-12-20T00:00:00"/>
    <n v="2011"/>
    <s v="Dec"/>
    <d v="1900-01-02T00:00:00"/>
    <s v="Oil"/>
    <s v="Grocery"/>
    <n v="459645"/>
    <n v="126959.82"/>
    <n v="332685.18"/>
    <x v="2"/>
    <n v="60"/>
    <n v="61.32"/>
  </r>
  <r>
    <s v="M1106"/>
    <x v="3"/>
    <s v="East"/>
    <n v="4"/>
    <n v="471772"/>
    <n v="307441"/>
    <n v="65.17"/>
    <d v="2011-12-20T00:00:00"/>
    <n v="2011"/>
    <s v="Dec"/>
    <d v="1900-01-02T00:00:00"/>
    <s v="Cabinet"/>
    <s v="Furniture"/>
    <n v="307441"/>
    <n v="109010.04"/>
    <n v="198430.96"/>
    <x v="2"/>
    <n v="80"/>
    <n v="83"/>
  </r>
  <r>
    <s v="M1107"/>
    <x v="1"/>
    <s v="West"/>
    <n v="5"/>
    <n v="346828"/>
    <n v="388483"/>
    <n v="112.01"/>
    <d v="2011-12-20T00:00:00"/>
    <n v="2011"/>
    <s v="Dec"/>
    <d v="1900-01-02T00:00:00"/>
    <s v="Table"/>
    <s v="Furniture"/>
    <n v="388483"/>
    <n v="174360.21"/>
    <n v="214122.79"/>
    <x v="1"/>
    <n v="22"/>
    <n v="66.2"/>
  </r>
  <r>
    <s v="M1108"/>
    <x v="0"/>
    <s v="North"/>
    <n v="11"/>
    <n v="488731"/>
    <n v="449282"/>
    <n v="91.93"/>
    <d v="2013-07-03T00:00:00"/>
    <n v="2013"/>
    <s v="Jul"/>
    <d v="1900-01-03T00:00:00"/>
    <s v="Shirt"/>
    <s v="Clothing"/>
    <n v="449282"/>
    <n v="134147.68"/>
    <n v="315134.32"/>
    <x v="1"/>
    <n v="44"/>
    <n v="65.37"/>
  </r>
  <r>
    <s v="M1109"/>
    <x v="3"/>
    <s v="East"/>
    <n v="5"/>
    <n v="213598"/>
    <n v="115828"/>
    <n v="54.23"/>
    <d v="2014-06-30T00:00:00"/>
    <n v="2014"/>
    <s v="Jun"/>
    <d v="1900-01-01T00:00:00"/>
    <s v="Notebook"/>
    <s v="Stationery"/>
    <n v="115828"/>
    <n v="42553.19"/>
    <n v="73274.81"/>
    <x v="2"/>
    <n v="91"/>
    <n v="88.4"/>
  </r>
  <r>
    <s v="M1110"/>
    <x v="0"/>
    <s v="North"/>
    <n v="9"/>
    <n v="461940"/>
    <n v="392620"/>
    <n v="84.99"/>
    <d v="2014-06-30T00:00:00"/>
    <n v="2014"/>
    <s v="Jun"/>
    <d v="1900-01-01T00:00:00"/>
    <s v="Rice"/>
    <s v="Grocery"/>
    <n v="392620"/>
    <n v="125849.78"/>
    <n v="266770.21999999997"/>
    <x v="1"/>
    <n v="58"/>
    <n v="86.85"/>
  </r>
  <r>
    <s v="M1111"/>
    <x v="2"/>
    <s v="South"/>
    <n v="8"/>
    <n v="225063"/>
    <n v="164956"/>
    <n v="73.290000000000006"/>
    <d v="2011-09-01T00:00:00"/>
    <n v="2011"/>
    <s v="Sep"/>
    <d v="1900-01-04T00:00:00"/>
    <s v="Laptop"/>
    <s v="Electronics"/>
    <n v="164956"/>
    <n v="61610.27"/>
    <n v="103345.73"/>
    <x v="2"/>
    <n v="53"/>
    <n v="88.72"/>
  </r>
  <r>
    <s v="M1112"/>
    <x v="0"/>
    <s v="North"/>
    <n v="6"/>
    <n v="150647"/>
    <n v="179777"/>
    <n v="119.34"/>
    <d v="2011-03-03T00:00:00"/>
    <n v="2011"/>
    <s v="Mar"/>
    <d v="1900-01-04T00:00:00"/>
    <s v="Trousers"/>
    <s v="Clothing"/>
    <n v="179777"/>
    <n v="87514.77"/>
    <n v="92262.23"/>
    <x v="0"/>
    <n v="51"/>
    <n v="71.290000000000006"/>
  </r>
  <r>
    <s v="M1113"/>
    <x v="2"/>
    <s v="South"/>
    <n v="12"/>
    <n v="208590"/>
    <n v="246299"/>
    <n v="118.08"/>
    <d v="2011-03-03T00:00:00"/>
    <n v="2011"/>
    <s v="Mar"/>
    <d v="1900-01-04T00:00:00"/>
    <s v="Sugar"/>
    <s v="Grocery"/>
    <n v="246299"/>
    <n v="114223.33"/>
    <n v="132075.67000000001"/>
    <x v="1"/>
    <n v="55"/>
    <n v="71.319999999999993"/>
  </r>
  <r>
    <s v="M1114"/>
    <x v="0"/>
    <s v="North"/>
    <n v="9"/>
    <n v="442880"/>
    <n v="387240"/>
    <n v="87.44"/>
    <d v="2011-03-03T00:00:00"/>
    <n v="2011"/>
    <s v="Mar"/>
    <d v="1900-01-04T00:00:00"/>
    <s v="Headphones"/>
    <s v="Electronics"/>
    <n v="387240"/>
    <n v="168902.32"/>
    <n v="218337.68"/>
    <x v="2"/>
    <n v="94"/>
    <n v="88.53"/>
  </r>
  <r>
    <s v="M1115"/>
    <x v="3"/>
    <s v="East"/>
    <n v="3"/>
    <n v="135300"/>
    <n v="96297"/>
    <n v="71.17"/>
    <d v="2011-05-04T00:00:00"/>
    <n v="2011"/>
    <s v="May"/>
    <d v="1900-01-03T00:00:00"/>
    <s v="Oil"/>
    <s v="Grocery"/>
    <n v="96297"/>
    <n v="25974.81"/>
    <n v="70322.19"/>
    <x v="0"/>
    <n v="23"/>
    <n v="84.94"/>
  </r>
  <r>
    <s v="M1116"/>
    <x v="2"/>
    <s v="South"/>
    <n v="7"/>
    <n v="149673"/>
    <n v="153461"/>
    <n v="102.53"/>
    <d v="2012-11-02T00:00:00"/>
    <n v="2012"/>
    <s v="Nov"/>
    <d v="1900-01-05T00:00:00"/>
    <s v="Cabinet"/>
    <s v="Furniture"/>
    <n v="153461"/>
    <n v="45521.11"/>
    <n v="107939.89"/>
    <x v="0"/>
    <n v="98"/>
    <n v="64.650000000000006"/>
  </r>
  <r>
    <s v="M1117"/>
    <x v="2"/>
    <s v="South"/>
    <n v="13"/>
    <n v="499358"/>
    <n v="416385"/>
    <n v="83.38"/>
    <d v="2014-12-09T00:00:00"/>
    <n v="2014"/>
    <s v="Dec"/>
    <d v="1900-01-02T00:00:00"/>
    <s v="Rice"/>
    <s v="Grocery"/>
    <n v="416385"/>
    <n v="166332.66"/>
    <n v="250052.34"/>
    <x v="2"/>
    <n v="84"/>
    <n v="75.709999999999994"/>
  </r>
  <r>
    <s v="M1118"/>
    <x v="2"/>
    <s v="South"/>
    <n v="11"/>
    <n v="408002"/>
    <n v="210969"/>
    <n v="51.71"/>
    <d v="2014-12-09T00:00:00"/>
    <n v="2014"/>
    <s v="Dec"/>
    <d v="1900-01-02T00:00:00"/>
    <s v="Shirt"/>
    <s v="Clothing"/>
    <n v="210969"/>
    <n v="66475.360000000001"/>
    <n v="144493.64000000001"/>
    <x v="2"/>
    <n v="49"/>
    <n v="68.27"/>
  </r>
  <r>
    <s v="M1119"/>
    <x v="1"/>
    <s v="West"/>
    <n v="15"/>
    <n v="227688"/>
    <n v="134655"/>
    <n v="59.14"/>
    <d v="2014-12-09T00:00:00"/>
    <n v="2014"/>
    <s v="Dec"/>
    <d v="1900-01-02T00:00:00"/>
    <s v="Mobile"/>
    <s v="Electronics"/>
    <n v="134655"/>
    <n v="52198.06"/>
    <n v="82456.94"/>
    <x v="0"/>
    <n v="29"/>
    <n v="73.150000000000006"/>
  </r>
  <r>
    <s v="M1120"/>
    <x v="0"/>
    <s v="North"/>
    <n v="6"/>
    <n v="480270"/>
    <n v="553698"/>
    <n v="115.29"/>
    <d v="2011-03-10T00:00:00"/>
    <n v="2011"/>
    <s v="Mar"/>
    <d v="1900-01-04T00:00:00"/>
    <s v="Oil"/>
    <s v="Grocery"/>
    <n v="553698"/>
    <n v="254545.99"/>
    <n v="299152.01"/>
    <x v="0"/>
    <n v="15"/>
    <n v="78.23"/>
  </r>
  <r>
    <s v="M1121"/>
    <x v="1"/>
    <s v="West"/>
    <n v="13"/>
    <n v="251233"/>
    <n v="131827"/>
    <n v="52.47"/>
    <d v="2011-04-21T00:00:00"/>
    <n v="2011"/>
    <s v="Apr"/>
    <d v="1900-01-04T00:00:00"/>
    <s v="Jacket"/>
    <s v="Clothing"/>
    <n v="131827"/>
    <n v="52359.24"/>
    <n v="79467.759999999995"/>
    <x v="2"/>
    <n v="16"/>
    <n v="91.73"/>
  </r>
  <r>
    <s v="M1122"/>
    <x v="2"/>
    <s v="South"/>
    <n v="15"/>
    <n v="460369"/>
    <n v="346808"/>
    <n v="75.33"/>
    <d v="2012-10-22T00:00:00"/>
    <n v="2012"/>
    <s v="Oct"/>
    <d v="1900-01-01T00:00:00"/>
    <s v="Stapler"/>
    <s v="Stationery"/>
    <n v="346808"/>
    <n v="119148.81"/>
    <n v="227659.19"/>
    <x v="2"/>
    <n v="90"/>
    <n v="60.21"/>
  </r>
  <r>
    <s v="M1123"/>
    <x v="1"/>
    <s v="West"/>
    <n v="4"/>
    <n v="200907"/>
    <n v="114112"/>
    <n v="56.8"/>
    <d v="2012-08-22T00:00:00"/>
    <n v="2012"/>
    <s v="Aug"/>
    <d v="1900-01-03T00:00:00"/>
    <s v="Trousers"/>
    <s v="Clothing"/>
    <n v="114112"/>
    <n v="52757.59"/>
    <n v="61354.41"/>
    <x v="0"/>
    <n v="80"/>
    <n v="89.09"/>
  </r>
  <r>
    <s v="M1124"/>
    <x v="2"/>
    <s v="South"/>
    <n v="6"/>
    <n v="366036"/>
    <n v="203508"/>
    <n v="55.6"/>
    <d v="2013-08-30T00:00:00"/>
    <n v="2013"/>
    <s v="Aug"/>
    <d v="1900-01-05T00:00:00"/>
    <s v="Sugar"/>
    <s v="Grocery"/>
    <n v="203508"/>
    <n v="82738.44"/>
    <n v="120769.56"/>
    <x v="0"/>
    <n v="41"/>
    <n v="74.84"/>
  </r>
  <r>
    <s v="M1125"/>
    <x v="2"/>
    <s v="South"/>
    <n v="7"/>
    <n v="249607"/>
    <n v="275908"/>
    <n v="110.54"/>
    <d v="2011-12-27T00:00:00"/>
    <n v="2011"/>
    <s v="Dec"/>
    <d v="1900-01-02T00:00:00"/>
    <s v="Wheat"/>
    <s v="Grocery"/>
    <n v="275908"/>
    <n v="115451.43"/>
    <n v="160456.57"/>
    <x v="2"/>
    <n v="20"/>
    <n v="93.29"/>
  </r>
  <r>
    <s v="M1126"/>
    <x v="3"/>
    <s v="East"/>
    <n v="9"/>
    <n v="298032"/>
    <n v="192994"/>
    <n v="64.760000000000005"/>
    <d v="2013-12-02T00:00:00"/>
    <n v="2013"/>
    <s v="Dec"/>
    <d v="1900-01-01T00:00:00"/>
    <s v="Sugar"/>
    <s v="Grocery"/>
    <n v="192994"/>
    <n v="72023.59"/>
    <n v="120970.41"/>
    <x v="2"/>
    <n v="65"/>
    <n v="86.61"/>
  </r>
  <r>
    <s v="M1127"/>
    <x v="1"/>
    <s v="West"/>
    <n v="3"/>
    <n v="499470"/>
    <n v="449708"/>
    <n v="90.04"/>
    <d v="2013-12-02T00:00:00"/>
    <n v="2013"/>
    <s v="Dec"/>
    <d v="1900-01-01T00:00:00"/>
    <s v="Rice"/>
    <s v="Grocery"/>
    <n v="449708"/>
    <n v="122474.6"/>
    <n v="327233.40000000002"/>
    <x v="0"/>
    <n v="86"/>
    <n v="78.8"/>
  </r>
  <r>
    <s v="M1128"/>
    <x v="2"/>
    <s v="South"/>
    <n v="7"/>
    <n v="299465"/>
    <n v="271275"/>
    <n v="90.59"/>
    <d v="2013-04-25T00:00:00"/>
    <n v="2013"/>
    <s v="Apr"/>
    <d v="1900-01-04T00:00:00"/>
    <s v="Cabinet"/>
    <s v="Furniture"/>
    <n v="271275"/>
    <n v="112587.88"/>
    <n v="158687.12"/>
    <x v="2"/>
    <n v="71"/>
    <n v="62.52"/>
  </r>
  <r>
    <s v="M1129"/>
    <x v="2"/>
    <s v="South"/>
    <n v="14"/>
    <n v="346026"/>
    <n v="224318"/>
    <n v="64.83"/>
    <d v="2011-06-21T00:00:00"/>
    <n v="2011"/>
    <s v="Jun"/>
    <d v="1900-01-02T00:00:00"/>
    <s v="Trousers"/>
    <s v="Clothing"/>
    <n v="224318"/>
    <n v="111877.67"/>
    <n v="112440.33"/>
    <x v="2"/>
    <n v="57"/>
    <n v="77.2"/>
  </r>
  <r>
    <s v="M1130"/>
    <x v="1"/>
    <s v="West"/>
    <n v="9"/>
    <n v="489123"/>
    <n v="440196"/>
    <n v="90"/>
    <d v="2011-06-21T00:00:00"/>
    <n v="2011"/>
    <s v="Jun"/>
    <d v="1900-01-02T00:00:00"/>
    <s v="Sugar"/>
    <s v="Grocery"/>
    <n v="440196"/>
    <n v="179448.87"/>
    <n v="260747.13"/>
    <x v="2"/>
    <n v="19"/>
    <n v="74.31"/>
  </r>
  <r>
    <s v="M1131"/>
    <x v="0"/>
    <s v="North"/>
    <n v="4"/>
    <n v="301759"/>
    <n v="299149"/>
    <n v="99.14"/>
    <d v="2014-01-15T00:00:00"/>
    <n v="2014"/>
    <s v="Jan"/>
    <d v="1900-01-03T00:00:00"/>
    <s v="Trousers"/>
    <s v="Clothing"/>
    <n v="299149"/>
    <n v="81103.7"/>
    <n v="218045.3"/>
    <x v="2"/>
    <n v="54"/>
    <n v="77.84"/>
  </r>
  <r>
    <s v="M1132"/>
    <x v="1"/>
    <s v="West"/>
    <n v="13"/>
    <n v="460966"/>
    <n v="423515"/>
    <n v="91.88"/>
    <d v="2014-01-15T00:00:00"/>
    <n v="2014"/>
    <s v="Jan"/>
    <d v="1900-01-03T00:00:00"/>
    <s v="Headphones"/>
    <s v="Electronics"/>
    <n v="423515"/>
    <n v="94039.12"/>
    <n v="329475.88"/>
    <x v="1"/>
    <n v="41"/>
    <n v="76.72"/>
  </r>
  <r>
    <s v="M1133"/>
    <x v="3"/>
    <s v="East"/>
    <n v="13"/>
    <n v="470440"/>
    <n v="250034"/>
    <n v="53.15"/>
    <d v="2011-11-24T00:00:00"/>
    <n v="2011"/>
    <s v="Nov"/>
    <d v="1900-01-04T00:00:00"/>
    <s v="Jacket"/>
    <s v="Clothing"/>
    <n v="250034"/>
    <n v="79603.149999999994"/>
    <n v="170430.85"/>
    <x v="1"/>
    <n v="28"/>
    <n v="68.900000000000006"/>
  </r>
  <r>
    <s v="M1134"/>
    <x v="2"/>
    <s v="South"/>
    <n v="3"/>
    <n v="161200"/>
    <n v="181652"/>
    <n v="112.69"/>
    <d v="2011-11-24T00:00:00"/>
    <n v="2011"/>
    <s v="Nov"/>
    <d v="1900-01-04T00:00:00"/>
    <s v="Headphones"/>
    <s v="Electronics"/>
    <n v="181652"/>
    <n v="69154.899999999994"/>
    <n v="112497.1"/>
    <x v="0"/>
    <n v="20"/>
    <n v="78.150000000000006"/>
  </r>
  <r>
    <s v="M1135"/>
    <x v="2"/>
    <s v="South"/>
    <n v="9"/>
    <n v="186939"/>
    <n v="202225"/>
    <n v="108.18"/>
    <d v="2011-11-24T00:00:00"/>
    <n v="2011"/>
    <s v="Nov"/>
    <d v="1900-01-04T00:00:00"/>
    <s v="Oil"/>
    <s v="Grocery"/>
    <n v="202225"/>
    <n v="59140.49"/>
    <n v="143084.51"/>
    <x v="1"/>
    <n v="78"/>
    <n v="83.05"/>
  </r>
  <r>
    <s v="M1136"/>
    <x v="1"/>
    <s v="West"/>
    <n v="12"/>
    <n v="261469"/>
    <n v="238634"/>
    <n v="91.27"/>
    <d v="2011-11-24T00:00:00"/>
    <n v="2011"/>
    <s v="Nov"/>
    <d v="1900-01-04T00:00:00"/>
    <s v="Laptop"/>
    <s v="Electronics"/>
    <n v="238634"/>
    <n v="73772.73"/>
    <n v="164861.26999999999"/>
    <x v="2"/>
    <n v="54"/>
    <n v="88.5"/>
  </r>
  <r>
    <s v="M1137"/>
    <x v="3"/>
    <s v="East"/>
    <n v="14"/>
    <n v="209851"/>
    <n v="209250"/>
    <n v="99.71"/>
    <d v="2014-02-27T00:00:00"/>
    <n v="2014"/>
    <s v="Feb"/>
    <d v="1900-01-04T00:00:00"/>
    <s v="Chair"/>
    <s v="Furniture"/>
    <n v="209250"/>
    <n v="42664.47"/>
    <n v="166585.53"/>
    <x v="1"/>
    <n v="10"/>
    <n v="63.39"/>
  </r>
  <r>
    <s v="M1138"/>
    <x v="1"/>
    <s v="West"/>
    <n v="11"/>
    <n v="318545"/>
    <n v="330850"/>
    <n v="103.86"/>
    <d v="2014-02-27T00:00:00"/>
    <n v="2014"/>
    <s v="Feb"/>
    <d v="1900-01-04T00:00:00"/>
    <s v="Cabinet"/>
    <s v="Furniture"/>
    <n v="330850"/>
    <n v="148488.70000000001"/>
    <n v="182361.3"/>
    <x v="0"/>
    <n v="100"/>
    <n v="64.7"/>
  </r>
  <r>
    <s v="M1139"/>
    <x v="1"/>
    <s v="West"/>
    <n v="5"/>
    <n v="363514"/>
    <n v="430396"/>
    <n v="118.4"/>
    <d v="2014-02-27T00:00:00"/>
    <n v="2014"/>
    <s v="Feb"/>
    <d v="1900-01-04T00:00:00"/>
    <s v="Headphones"/>
    <s v="Electronics"/>
    <n v="430396"/>
    <n v="141975.74"/>
    <n v="288420.26"/>
    <x v="0"/>
    <n v="35"/>
    <n v="62.06"/>
  </r>
  <r>
    <s v="M1140"/>
    <x v="2"/>
    <s v="South"/>
    <n v="15"/>
    <n v="498020"/>
    <n v="349612"/>
    <n v="70.2"/>
    <d v="2014-02-27T00:00:00"/>
    <n v="2014"/>
    <s v="Feb"/>
    <d v="1900-01-04T00:00:00"/>
    <s v="Cabinet"/>
    <s v="Furniture"/>
    <n v="349612"/>
    <n v="128580.6"/>
    <n v="221031.4"/>
    <x v="0"/>
    <n v="23"/>
    <n v="90.39"/>
  </r>
  <r>
    <s v="M1141"/>
    <x v="2"/>
    <s v="South"/>
    <n v="4"/>
    <n v="253682"/>
    <n v="149308"/>
    <n v="58.86"/>
    <d v="2014-02-27T00:00:00"/>
    <n v="2014"/>
    <s v="Feb"/>
    <d v="1900-01-04T00:00:00"/>
    <s v="Rice"/>
    <s v="Grocery"/>
    <n v="149308"/>
    <n v="62257.16"/>
    <n v="87050.84"/>
    <x v="1"/>
    <n v="84"/>
    <n v="68.22"/>
  </r>
  <r>
    <s v="M1142"/>
    <x v="1"/>
    <s v="West"/>
    <n v="13"/>
    <n v="498738"/>
    <n v="302222"/>
    <n v="60.6"/>
    <d v="2012-09-15T00:00:00"/>
    <n v="2012"/>
    <s v="Sep"/>
    <d v="1900-01-06T00:00:00"/>
    <s v="Laptop"/>
    <s v="Electronics"/>
    <n v="302222"/>
    <n v="126986.36"/>
    <n v="175235.64"/>
    <x v="1"/>
    <n v="95"/>
    <n v="80.39"/>
  </r>
  <r>
    <s v="M1143"/>
    <x v="0"/>
    <s v="North"/>
    <n v="4"/>
    <n v="210660"/>
    <n v="242256"/>
    <n v="115"/>
    <d v="2012-09-15T00:00:00"/>
    <n v="2012"/>
    <s v="Sep"/>
    <d v="1900-01-06T00:00:00"/>
    <s v="Headphones"/>
    <s v="Electronics"/>
    <n v="242256"/>
    <n v="77304.990000000005"/>
    <n v="164951.01"/>
    <x v="1"/>
    <n v="44"/>
    <n v="92.62"/>
  </r>
  <r>
    <s v="M1144"/>
    <x v="1"/>
    <s v="West"/>
    <n v="15"/>
    <n v="276700"/>
    <n v="296782"/>
    <n v="107.26"/>
    <d v="2012-09-15T00:00:00"/>
    <n v="2012"/>
    <s v="Sep"/>
    <d v="1900-01-06T00:00:00"/>
    <s v="Oil"/>
    <s v="Grocery"/>
    <n v="296782"/>
    <n v="115378.29"/>
    <n v="181403.71"/>
    <x v="0"/>
    <n v="50"/>
    <n v="88.59"/>
  </r>
  <r>
    <s v="M1145"/>
    <x v="3"/>
    <s v="East"/>
    <n v="13"/>
    <n v="308913"/>
    <n v="253660"/>
    <n v="82.11"/>
    <d v="2012-09-15T00:00:00"/>
    <n v="2012"/>
    <s v="Sep"/>
    <d v="1900-01-06T00:00:00"/>
    <s v="Pen"/>
    <s v="Stationery"/>
    <n v="253660"/>
    <n v="52611.24"/>
    <n v="201048.76"/>
    <x v="2"/>
    <n v="22"/>
    <n v="60.11"/>
  </r>
  <r>
    <s v="M1146"/>
    <x v="1"/>
    <s v="West"/>
    <n v="14"/>
    <n v="172804"/>
    <n v="89767"/>
    <n v="51.95"/>
    <d v="2013-04-09T00:00:00"/>
    <n v="2013"/>
    <s v="Apr"/>
    <d v="1900-01-02T00:00:00"/>
    <s v="Pen"/>
    <s v="Stationery"/>
    <n v="89767"/>
    <n v="21481.1"/>
    <n v="68285.899999999994"/>
    <x v="2"/>
    <n v="99"/>
    <n v="86.3"/>
  </r>
  <r>
    <s v="M1147"/>
    <x v="2"/>
    <s v="South"/>
    <n v="8"/>
    <n v="336935"/>
    <n v="330564"/>
    <n v="98.11"/>
    <d v="2013-04-09T00:00:00"/>
    <n v="2013"/>
    <s v="Apr"/>
    <d v="1900-01-02T00:00:00"/>
    <s v="Sugar"/>
    <s v="Grocery"/>
    <n v="330564"/>
    <n v="99807.679999999993"/>
    <n v="230756.32"/>
    <x v="0"/>
    <n v="91"/>
    <n v="93.51"/>
  </r>
  <r>
    <s v="M1148"/>
    <x v="3"/>
    <s v="East"/>
    <n v="3"/>
    <n v="432281"/>
    <n v="404991"/>
    <n v="93.69"/>
    <d v="2013-04-09T00:00:00"/>
    <n v="2013"/>
    <s v="Apr"/>
    <d v="1900-01-02T00:00:00"/>
    <s v="Tablet"/>
    <s v="Electronics"/>
    <n v="404991"/>
    <n v="120128.91"/>
    <n v="284862.09000000003"/>
    <x v="0"/>
    <n v="72"/>
    <n v="74.010000000000005"/>
  </r>
  <r>
    <s v="M1149"/>
    <x v="0"/>
    <s v="North"/>
    <n v="8"/>
    <n v="324351"/>
    <n v="286987"/>
    <n v="88.48"/>
    <d v="2013-07-19T00:00:00"/>
    <n v="2013"/>
    <s v="Jul"/>
    <d v="1900-01-05T00:00:00"/>
    <s v="Headphones"/>
    <s v="Electronics"/>
    <n v="286987"/>
    <n v="118193.04"/>
    <n v="168793.96"/>
    <x v="0"/>
    <n v="28"/>
    <n v="90.45"/>
  </r>
  <r>
    <s v="M1150"/>
    <x v="0"/>
    <s v="North"/>
    <n v="5"/>
    <n v="361056"/>
    <n v="389409"/>
    <n v="107.85"/>
    <d v="2013-07-19T00:00:00"/>
    <n v="2013"/>
    <s v="Jul"/>
    <d v="1900-01-05T00:00:00"/>
    <s v="Tablet"/>
    <s v="Electronics"/>
    <n v="389409"/>
    <n v="97466.65"/>
    <n v="291942.34999999998"/>
    <x v="0"/>
    <n v="69"/>
    <n v="65.88"/>
  </r>
  <r>
    <s v="M1151"/>
    <x v="1"/>
    <s v="West"/>
    <n v="4"/>
    <n v="352795"/>
    <n v="350104"/>
    <n v="99.24"/>
    <d v="2013-07-19T00:00:00"/>
    <n v="2013"/>
    <s v="Jul"/>
    <d v="1900-01-05T00:00:00"/>
    <s v="Notebook"/>
    <s v="Stationery"/>
    <n v="350104"/>
    <n v="149492.03"/>
    <n v="200611.97"/>
    <x v="2"/>
    <n v="94"/>
    <n v="84.5"/>
  </r>
  <r>
    <s v="M1152"/>
    <x v="0"/>
    <s v="North"/>
    <n v="9"/>
    <n v="475267"/>
    <n v="252953"/>
    <n v="53.22"/>
    <d v="2013-07-19T00:00:00"/>
    <n v="2013"/>
    <s v="Jul"/>
    <d v="1900-01-05T00:00:00"/>
    <s v="Jacket"/>
    <s v="Clothing"/>
    <n v="252953"/>
    <n v="57978.2"/>
    <n v="194974.8"/>
    <x v="1"/>
    <n v="38"/>
    <n v="85.17"/>
  </r>
  <r>
    <s v="M1153"/>
    <x v="1"/>
    <s v="West"/>
    <n v="13"/>
    <n v="164538"/>
    <n v="169494"/>
    <n v="103.01"/>
    <d v="2014-08-02T00:00:00"/>
    <n v="2014"/>
    <s v="Aug"/>
    <d v="1900-01-06T00:00:00"/>
    <s v="Dress"/>
    <s v="Clothing"/>
    <n v="169494"/>
    <n v="80148.2"/>
    <n v="89345.8"/>
    <x v="1"/>
    <n v="38"/>
    <n v="92.61"/>
  </r>
  <r>
    <s v="M1154"/>
    <x v="0"/>
    <s v="North"/>
    <n v="13"/>
    <n v="279949"/>
    <n v="238804"/>
    <n v="85.3"/>
    <d v="2013-07-15T00:00:00"/>
    <n v="2013"/>
    <s v="Jul"/>
    <d v="1900-01-01T00:00:00"/>
    <s v="Sugar"/>
    <s v="Grocery"/>
    <n v="238804"/>
    <n v="61483.85"/>
    <n v="177320.15"/>
    <x v="2"/>
    <n v="24"/>
    <n v="70.180000000000007"/>
  </r>
  <r>
    <s v="M1155"/>
    <x v="0"/>
    <s v="North"/>
    <n v="4"/>
    <n v="278382"/>
    <n v="333329"/>
    <n v="119.74"/>
    <d v="2013-07-15T00:00:00"/>
    <n v="2013"/>
    <s v="Jul"/>
    <d v="1900-01-01T00:00:00"/>
    <s v="Notebook"/>
    <s v="Stationery"/>
    <n v="333329"/>
    <n v="92203.69"/>
    <n v="241125.31"/>
    <x v="1"/>
    <n v="57"/>
    <n v="64.459999999999994"/>
  </r>
  <r>
    <s v="M1156"/>
    <x v="3"/>
    <s v="East"/>
    <n v="9"/>
    <n v="402470"/>
    <n v="202115"/>
    <n v="50.22"/>
    <d v="2013-07-15T00:00:00"/>
    <n v="2013"/>
    <s v="Jul"/>
    <d v="1900-01-01T00:00:00"/>
    <s v="Chair"/>
    <s v="Furniture"/>
    <n v="202115"/>
    <n v="65279.519999999997"/>
    <n v="136835.48000000001"/>
    <x v="2"/>
    <n v="59"/>
    <n v="94.29"/>
  </r>
  <r>
    <s v="M1157"/>
    <x v="3"/>
    <s v="East"/>
    <n v="15"/>
    <n v="291377"/>
    <n v="323762"/>
    <n v="111.11"/>
    <d v="2013-07-15T00:00:00"/>
    <n v="2013"/>
    <s v="Jul"/>
    <d v="1900-01-01T00:00:00"/>
    <s v="Trousers"/>
    <s v="Clothing"/>
    <n v="323762"/>
    <n v="151528.46"/>
    <n v="172233.54"/>
    <x v="1"/>
    <n v="68"/>
    <n v="71.06"/>
  </r>
  <r>
    <s v="M1158"/>
    <x v="3"/>
    <s v="East"/>
    <n v="6"/>
    <n v="362056"/>
    <n v="359280"/>
    <n v="99.23"/>
    <d v="2013-07-15T00:00:00"/>
    <n v="2013"/>
    <s v="Jul"/>
    <d v="1900-01-01T00:00:00"/>
    <s v="Wheat"/>
    <s v="Grocery"/>
    <n v="359280"/>
    <n v="114811.65"/>
    <n v="244468.35"/>
    <x v="2"/>
    <n v="95"/>
    <n v="89.72"/>
  </r>
  <r>
    <s v="M1159"/>
    <x v="0"/>
    <s v="North"/>
    <n v="12"/>
    <n v="267845"/>
    <n v="214896"/>
    <n v="80.23"/>
    <d v="2013-07-15T00:00:00"/>
    <n v="2013"/>
    <s v="Jul"/>
    <d v="1900-01-01T00:00:00"/>
    <s v="Pen"/>
    <s v="Stationery"/>
    <n v="214896"/>
    <n v="89818.84"/>
    <n v="125077.16"/>
    <x v="1"/>
    <n v="83"/>
    <n v="76.739999999999995"/>
  </r>
  <r>
    <s v="M1160"/>
    <x v="2"/>
    <s v="South"/>
    <n v="10"/>
    <n v="252827"/>
    <n v="225164"/>
    <n v="89.06"/>
    <d v="2014-09-10T00:00:00"/>
    <n v="2014"/>
    <s v="Sep"/>
    <d v="1900-01-03T00:00:00"/>
    <s v="Tablet"/>
    <s v="Electronics"/>
    <n v="225164"/>
    <n v="102267.09"/>
    <n v="122896.91"/>
    <x v="0"/>
    <n v="38"/>
    <n v="84.51"/>
  </r>
  <r>
    <s v="M1161"/>
    <x v="0"/>
    <s v="North"/>
    <n v="15"/>
    <n v="193858"/>
    <n v="224725"/>
    <n v="115.92"/>
    <d v="2014-09-10T00:00:00"/>
    <n v="2014"/>
    <s v="Sep"/>
    <d v="1900-01-03T00:00:00"/>
    <s v="Oil"/>
    <s v="Grocery"/>
    <n v="224725"/>
    <n v="45997.42"/>
    <n v="178727.58"/>
    <x v="0"/>
    <n v="30"/>
    <n v="94.69"/>
  </r>
  <r>
    <s v="M1162"/>
    <x v="1"/>
    <s v="West"/>
    <n v="8"/>
    <n v="321478"/>
    <n v="338446"/>
    <n v="105.28"/>
    <d v="2014-09-10T00:00:00"/>
    <n v="2014"/>
    <s v="Sep"/>
    <d v="1900-01-03T00:00:00"/>
    <s v="Oil"/>
    <s v="Grocery"/>
    <n v="338446"/>
    <n v="92289.4"/>
    <n v="246156.6"/>
    <x v="1"/>
    <n v="77"/>
    <n v="85.44"/>
  </r>
  <r>
    <s v="M1163"/>
    <x v="3"/>
    <s v="East"/>
    <n v="14"/>
    <n v="202284"/>
    <n v="204367"/>
    <n v="101.03"/>
    <d v="2014-09-10T00:00:00"/>
    <n v="2014"/>
    <s v="Sep"/>
    <d v="1900-01-03T00:00:00"/>
    <s v="Mobile"/>
    <s v="Electronics"/>
    <n v="204367"/>
    <n v="82354.67"/>
    <n v="122012.33"/>
    <x v="2"/>
    <n v="16"/>
    <n v="89.74"/>
  </r>
  <r>
    <s v="M1164"/>
    <x v="3"/>
    <s v="East"/>
    <n v="10"/>
    <n v="443216"/>
    <n v="307431"/>
    <n v="69.36"/>
    <d v="2014-09-10T00:00:00"/>
    <n v="2014"/>
    <s v="Sep"/>
    <d v="1900-01-03T00:00:00"/>
    <s v="Notebook"/>
    <s v="Stationery"/>
    <n v="307431"/>
    <n v="112960.87"/>
    <n v="194470.13"/>
    <x v="1"/>
    <n v="28"/>
    <n v="67.34"/>
  </r>
  <r>
    <s v="M1165"/>
    <x v="2"/>
    <s v="South"/>
    <n v="14"/>
    <n v="441436"/>
    <n v="225506"/>
    <n v="51.08"/>
    <d v="2014-09-10T00:00:00"/>
    <n v="2014"/>
    <s v="Sep"/>
    <d v="1900-01-03T00:00:00"/>
    <s v="Chair"/>
    <s v="Furniture"/>
    <n v="225506"/>
    <n v="66863.58"/>
    <n v="158642.42000000001"/>
    <x v="1"/>
    <n v="28"/>
    <n v="73.180000000000007"/>
  </r>
  <r>
    <s v="M1166"/>
    <x v="1"/>
    <s v="West"/>
    <n v="13"/>
    <n v="188197"/>
    <n v="108864"/>
    <n v="57.85"/>
    <d v="2014-09-10T00:00:00"/>
    <n v="2014"/>
    <s v="Sep"/>
    <d v="1900-01-03T00:00:00"/>
    <s v="Tablet"/>
    <s v="Electronics"/>
    <n v="108864"/>
    <n v="22616.75"/>
    <n v="86247.25"/>
    <x v="0"/>
    <n v="16"/>
    <n v="64.11"/>
  </r>
  <r>
    <s v="M1167"/>
    <x v="3"/>
    <s v="East"/>
    <n v="12"/>
    <n v="327447"/>
    <n v="202669"/>
    <n v="61.89"/>
    <d v="2014-09-10T00:00:00"/>
    <n v="2014"/>
    <s v="Sep"/>
    <d v="1900-01-03T00:00:00"/>
    <s v="Wheat"/>
    <s v="Grocery"/>
    <n v="202669"/>
    <n v="99267.71"/>
    <n v="103401.29"/>
    <x v="2"/>
    <n v="72"/>
    <n v="70.59"/>
  </r>
  <r>
    <s v="M1168"/>
    <x v="2"/>
    <s v="South"/>
    <n v="13"/>
    <n v="490699"/>
    <n v="442151"/>
    <n v="90.11"/>
    <d v="2011-07-12T00:00:00"/>
    <n v="2011"/>
    <s v="Jul"/>
    <d v="1900-01-02T00:00:00"/>
    <s v="Headphones"/>
    <s v="Electronics"/>
    <n v="442151"/>
    <n v="106351.14"/>
    <n v="335799.86"/>
    <x v="0"/>
    <n v="45"/>
    <n v="82.13"/>
  </r>
  <r>
    <s v="M1169"/>
    <x v="1"/>
    <s v="West"/>
    <n v="8"/>
    <n v="106083"/>
    <n v="68769"/>
    <n v="64.83"/>
    <d v="2011-07-12T00:00:00"/>
    <n v="2011"/>
    <s v="Jul"/>
    <d v="1900-01-02T00:00:00"/>
    <s v="Laptop"/>
    <s v="Electronics"/>
    <n v="68769"/>
    <n v="31866.49"/>
    <n v="36902.51"/>
    <x v="1"/>
    <n v="75"/>
    <n v="67.87"/>
  </r>
  <r>
    <s v="M1170"/>
    <x v="1"/>
    <s v="West"/>
    <n v="7"/>
    <n v="463712"/>
    <n v="281429"/>
    <n v="60.69"/>
    <d v="2013-12-05T00:00:00"/>
    <n v="2013"/>
    <s v="Dec"/>
    <d v="1900-01-04T00:00:00"/>
    <s v="Notebook"/>
    <s v="Stationery"/>
    <n v="281429"/>
    <n v="108297.27"/>
    <n v="173131.73"/>
    <x v="0"/>
    <n v="99"/>
    <n v="75.180000000000007"/>
  </r>
  <r>
    <s v="M1171"/>
    <x v="2"/>
    <s v="South"/>
    <n v="4"/>
    <n v="270513"/>
    <n v="151901"/>
    <n v="56.15"/>
    <d v="2013-12-05T00:00:00"/>
    <n v="2013"/>
    <s v="Dec"/>
    <d v="1900-01-04T00:00:00"/>
    <s v="Notebook"/>
    <s v="Stationery"/>
    <n v="151901"/>
    <n v="57479.47"/>
    <n v="94421.53"/>
    <x v="2"/>
    <n v="60"/>
    <n v="79.459999999999994"/>
  </r>
  <r>
    <s v="M1172"/>
    <x v="1"/>
    <s v="West"/>
    <n v="4"/>
    <n v="372053"/>
    <n v="405478"/>
    <n v="108.98"/>
    <d v="2013-12-05T00:00:00"/>
    <n v="2013"/>
    <s v="Dec"/>
    <d v="1900-01-04T00:00:00"/>
    <s v="Pen"/>
    <s v="Stationery"/>
    <n v="405478"/>
    <n v="111079.7"/>
    <n v="294398.3"/>
    <x v="1"/>
    <n v="94"/>
    <n v="91.42"/>
  </r>
  <r>
    <s v="M1173"/>
    <x v="2"/>
    <s v="South"/>
    <n v="12"/>
    <n v="464493"/>
    <n v="326585"/>
    <n v="70.31"/>
    <d v="2013-12-05T00:00:00"/>
    <n v="2013"/>
    <s v="Dec"/>
    <d v="1900-01-04T00:00:00"/>
    <s v="Headphones"/>
    <s v="Electronics"/>
    <n v="326585"/>
    <n v="84861.84"/>
    <n v="241723.16"/>
    <x v="1"/>
    <n v="26"/>
    <n v="80.13"/>
  </r>
  <r>
    <s v="M1174"/>
    <x v="2"/>
    <s v="South"/>
    <n v="4"/>
    <n v="394910"/>
    <n v="332071"/>
    <n v="84.09"/>
    <d v="2013-12-05T00:00:00"/>
    <n v="2013"/>
    <s v="Dec"/>
    <d v="1900-01-04T00:00:00"/>
    <s v="Laptop"/>
    <s v="Electronics"/>
    <n v="332071"/>
    <n v="68413.759999999995"/>
    <n v="263657.24"/>
    <x v="0"/>
    <n v="56"/>
    <n v="93.82"/>
  </r>
  <r>
    <s v="M1175"/>
    <x v="2"/>
    <s v="South"/>
    <n v="9"/>
    <n v="445065"/>
    <n v="222576"/>
    <n v="50.01"/>
    <d v="2013-12-05T00:00:00"/>
    <n v="2013"/>
    <s v="Dec"/>
    <d v="1900-01-04T00:00:00"/>
    <s v="Jacket"/>
    <s v="Clothing"/>
    <n v="222576"/>
    <n v="108205.35"/>
    <n v="114370.65"/>
    <x v="2"/>
    <n v="47"/>
    <n v="83.07"/>
  </r>
  <r>
    <s v="M1176"/>
    <x v="1"/>
    <s v="West"/>
    <n v="5"/>
    <n v="402551"/>
    <n v="458408"/>
    <n v="113.88"/>
    <d v="2014-11-07T00:00:00"/>
    <n v="2014"/>
    <s v="Nov"/>
    <d v="1900-01-05T00:00:00"/>
    <s v="Sofa"/>
    <s v="Furniture"/>
    <n v="458408"/>
    <n v="145841.75"/>
    <n v="312566.25"/>
    <x v="2"/>
    <n v="98"/>
    <n v="63.47"/>
  </r>
  <r>
    <s v="M1177"/>
    <x v="0"/>
    <s v="North"/>
    <n v="6"/>
    <n v="119259"/>
    <n v="84280"/>
    <n v="70.67"/>
    <d v="2014-11-07T00:00:00"/>
    <n v="2014"/>
    <s v="Nov"/>
    <d v="1900-01-05T00:00:00"/>
    <s v="Jacket"/>
    <s v="Clothing"/>
    <n v="84280"/>
    <n v="20494.740000000002"/>
    <n v="63785.26"/>
    <x v="2"/>
    <n v="27"/>
    <n v="81.08"/>
  </r>
  <r>
    <s v="M1178"/>
    <x v="2"/>
    <s v="South"/>
    <n v="12"/>
    <n v="288253"/>
    <n v="216843"/>
    <n v="75.23"/>
    <d v="2014-11-07T00:00:00"/>
    <n v="2014"/>
    <s v="Nov"/>
    <d v="1900-01-05T00:00:00"/>
    <s v="Dress"/>
    <s v="Clothing"/>
    <n v="216843"/>
    <n v="103584.19"/>
    <n v="113258.81"/>
    <x v="2"/>
    <n v="58"/>
    <n v="82.74"/>
  </r>
  <r>
    <s v="M1179"/>
    <x v="2"/>
    <s v="South"/>
    <n v="9"/>
    <n v="339110"/>
    <n v="191379"/>
    <n v="56.44"/>
    <d v="2012-10-31T00:00:00"/>
    <n v="2012"/>
    <s v="Oct"/>
    <d v="1900-01-03T00:00:00"/>
    <s v="Cabinet"/>
    <s v="Furniture"/>
    <n v="191379"/>
    <n v="41709.18"/>
    <n v="149669.82"/>
    <x v="2"/>
    <n v="36"/>
    <n v="62.47"/>
  </r>
  <r>
    <s v="M1180"/>
    <x v="3"/>
    <s v="East"/>
    <n v="13"/>
    <n v="465325"/>
    <n v="333654"/>
    <n v="71.7"/>
    <d v="2012-10-31T00:00:00"/>
    <n v="2012"/>
    <s v="Oct"/>
    <d v="1900-01-03T00:00:00"/>
    <s v="Table"/>
    <s v="Furniture"/>
    <n v="333654"/>
    <n v="124817.98"/>
    <n v="208836.02"/>
    <x v="1"/>
    <n v="65"/>
    <n v="73.260000000000005"/>
  </r>
  <r>
    <s v="M1181"/>
    <x v="2"/>
    <s v="South"/>
    <n v="4"/>
    <n v="241623"/>
    <n v="153479"/>
    <n v="63.52"/>
    <d v="2013-05-31T00:00:00"/>
    <n v="2013"/>
    <s v="May"/>
    <d v="1900-01-05T00:00:00"/>
    <s v="Pen"/>
    <s v="Stationery"/>
    <n v="153479"/>
    <n v="45246.559999999998"/>
    <n v="108232.44"/>
    <x v="1"/>
    <n v="52"/>
    <n v="82.41"/>
  </r>
  <r>
    <s v="M1182"/>
    <x v="3"/>
    <s v="East"/>
    <n v="8"/>
    <n v="243263"/>
    <n v="159990"/>
    <n v="65.77"/>
    <d v="2013-10-29T00:00:00"/>
    <n v="2013"/>
    <s v="Oct"/>
    <d v="1900-01-02T00:00:00"/>
    <s v="Jacket"/>
    <s v="Clothing"/>
    <n v="159990"/>
    <n v="79521.59"/>
    <n v="80468.41"/>
    <x v="2"/>
    <n v="38"/>
    <n v="73.25"/>
  </r>
  <r>
    <s v="M1183"/>
    <x v="0"/>
    <s v="North"/>
    <n v="15"/>
    <n v="164751"/>
    <n v="105408"/>
    <n v="63.98"/>
    <d v="2013-10-29T00:00:00"/>
    <n v="2013"/>
    <s v="Oct"/>
    <d v="1900-01-02T00:00:00"/>
    <s v="Marker"/>
    <s v="Stationery"/>
    <n v="105408"/>
    <n v="34083.879999999997"/>
    <n v="71324.12"/>
    <x v="2"/>
    <n v="22"/>
    <n v="78.510000000000005"/>
  </r>
  <r>
    <s v="M1184"/>
    <x v="3"/>
    <s v="East"/>
    <n v="11"/>
    <n v="242110"/>
    <n v="280298"/>
    <n v="115.77"/>
    <d v="2013-10-29T00:00:00"/>
    <n v="2013"/>
    <s v="Oct"/>
    <d v="1900-01-02T00:00:00"/>
    <s v="Laptop"/>
    <s v="Electronics"/>
    <n v="280298"/>
    <n v="125790.95"/>
    <n v="154507.04999999999"/>
    <x v="1"/>
    <n v="59"/>
    <n v="66.319999999999993"/>
  </r>
  <r>
    <s v="M1185"/>
    <x v="1"/>
    <s v="West"/>
    <n v="10"/>
    <n v="410541"/>
    <n v="272154"/>
    <n v="66.290000000000006"/>
    <d v="2011-08-11T00:00:00"/>
    <n v="2011"/>
    <s v="Aug"/>
    <d v="1900-01-04T00:00:00"/>
    <s v="Chair"/>
    <s v="Furniture"/>
    <n v="272154"/>
    <n v="80013.960000000006"/>
    <n v="192140.04"/>
    <x v="1"/>
    <n v="94"/>
    <n v="64.42"/>
  </r>
  <r>
    <s v="M1186"/>
    <x v="1"/>
    <s v="West"/>
    <n v="12"/>
    <n v="485573"/>
    <n v="382964"/>
    <n v="78.87"/>
    <d v="2011-08-11T00:00:00"/>
    <n v="2011"/>
    <s v="Aug"/>
    <d v="1900-01-04T00:00:00"/>
    <s v="Tablet"/>
    <s v="Electronics"/>
    <n v="382964"/>
    <n v="110197.61"/>
    <n v="272766.39"/>
    <x v="2"/>
    <n v="87"/>
    <n v="74.64"/>
  </r>
  <r>
    <s v="M1187"/>
    <x v="1"/>
    <s v="West"/>
    <n v="5"/>
    <n v="330141"/>
    <n v="257869"/>
    <n v="78.11"/>
    <d v="2011-08-11T00:00:00"/>
    <n v="2011"/>
    <s v="Aug"/>
    <d v="1900-01-04T00:00:00"/>
    <s v="Oil"/>
    <s v="Grocery"/>
    <n v="257869"/>
    <n v="107596.64"/>
    <n v="150272.35999999999"/>
    <x v="2"/>
    <n v="39"/>
    <n v="70.680000000000007"/>
  </r>
  <r>
    <s v="M1188"/>
    <x v="0"/>
    <s v="North"/>
    <n v="7"/>
    <n v="313130"/>
    <n v="358567"/>
    <n v="114.51"/>
    <d v="2013-08-30T00:00:00"/>
    <n v="2013"/>
    <s v="Aug"/>
    <d v="1900-01-05T00:00:00"/>
    <s v="Chair"/>
    <s v="Furniture"/>
    <n v="358567"/>
    <n v="111011.27"/>
    <n v="247555.73"/>
    <x v="1"/>
    <n v="40"/>
    <n v="93.07"/>
  </r>
  <r>
    <s v="M1189"/>
    <x v="2"/>
    <s v="South"/>
    <n v="12"/>
    <n v="130100"/>
    <n v="76136"/>
    <n v="58.52"/>
    <d v="2013-02-15T00:00:00"/>
    <n v="2013"/>
    <s v="Feb"/>
    <d v="1900-01-05T00:00:00"/>
    <s v="Cabinet"/>
    <s v="Furniture"/>
    <n v="76136"/>
    <n v="19604.71"/>
    <n v="56531.29"/>
    <x v="0"/>
    <n v="64"/>
    <n v="83.7"/>
  </r>
  <r>
    <s v="M1190"/>
    <x v="2"/>
    <s v="South"/>
    <n v="10"/>
    <n v="360993"/>
    <n v="315503"/>
    <n v="87.4"/>
    <d v="2013-02-15T00:00:00"/>
    <n v="2013"/>
    <s v="Feb"/>
    <d v="1900-01-05T00:00:00"/>
    <s v="Pen"/>
    <s v="Stationery"/>
    <n v="315503"/>
    <n v="119373.26"/>
    <n v="196129.74"/>
    <x v="0"/>
    <n v="10"/>
    <n v="85"/>
  </r>
  <r>
    <s v="M1191"/>
    <x v="3"/>
    <s v="East"/>
    <n v="6"/>
    <n v="487439"/>
    <n v="520601"/>
    <n v="106.8"/>
    <d v="2014-05-15T00:00:00"/>
    <n v="2014"/>
    <s v="May"/>
    <d v="1900-01-04T00:00:00"/>
    <s v="Pen"/>
    <s v="Stationery"/>
    <n v="520601"/>
    <n v="165440.72"/>
    <n v="355160.28"/>
    <x v="0"/>
    <n v="96"/>
    <n v="92.56"/>
  </r>
  <r>
    <s v="M1192"/>
    <x v="2"/>
    <s v="South"/>
    <n v="5"/>
    <n v="139385"/>
    <n v="117802"/>
    <n v="84.52"/>
    <d v="2011-12-12T00:00:00"/>
    <n v="2011"/>
    <s v="Dec"/>
    <d v="1900-01-01T00:00:00"/>
    <s v="Jacket"/>
    <s v="Clothing"/>
    <n v="117802"/>
    <n v="25239.66"/>
    <n v="92562.34"/>
    <x v="1"/>
    <n v="58"/>
    <n v="65.97"/>
  </r>
  <r>
    <s v="M1193"/>
    <x v="0"/>
    <s v="North"/>
    <n v="8"/>
    <n v="456024"/>
    <n v="358960"/>
    <n v="78.72"/>
    <d v="2011-12-12T00:00:00"/>
    <n v="2011"/>
    <s v="Dec"/>
    <d v="1900-01-01T00:00:00"/>
    <s v="Pen"/>
    <s v="Stationery"/>
    <n v="358960"/>
    <n v="148243.51"/>
    <n v="210716.49"/>
    <x v="1"/>
    <n v="43"/>
    <n v="67.459999999999994"/>
  </r>
  <r>
    <s v="M1194"/>
    <x v="1"/>
    <s v="West"/>
    <n v="6"/>
    <n v="259813"/>
    <n v="298457"/>
    <n v="114.87"/>
    <d v="2011-12-12T00:00:00"/>
    <n v="2011"/>
    <s v="Dec"/>
    <d v="1900-01-01T00:00:00"/>
    <s v="Pen"/>
    <s v="Stationery"/>
    <n v="298457"/>
    <n v="65474.21"/>
    <n v="232982.79"/>
    <x v="1"/>
    <n v="72"/>
    <n v="62.01"/>
  </r>
  <r>
    <s v="M1195"/>
    <x v="0"/>
    <s v="North"/>
    <n v="12"/>
    <n v="341358"/>
    <n v="256806"/>
    <n v="75.23"/>
    <d v="2014-12-19T00:00:00"/>
    <n v="2014"/>
    <s v="Dec"/>
    <d v="1900-01-05T00:00:00"/>
    <s v="Sofa"/>
    <s v="Furniture"/>
    <n v="256806"/>
    <n v="120146.89"/>
    <n v="136659.10999999999"/>
    <x v="0"/>
    <n v="33"/>
    <n v="74.069999999999993"/>
  </r>
  <r>
    <s v="M1196"/>
    <x v="0"/>
    <s v="North"/>
    <n v="4"/>
    <n v="325865"/>
    <n v="291918"/>
    <n v="89.58"/>
    <d v="2014-12-19T00:00:00"/>
    <n v="2014"/>
    <s v="Dec"/>
    <d v="1900-01-05T00:00:00"/>
    <s v="Shirt"/>
    <s v="Clothing"/>
    <n v="291918"/>
    <n v="99623.16"/>
    <n v="192294.84"/>
    <x v="2"/>
    <n v="62"/>
    <n v="64.33"/>
  </r>
  <r>
    <s v="M1197"/>
    <x v="1"/>
    <s v="West"/>
    <n v="3"/>
    <n v="181595"/>
    <n v="191650"/>
    <n v="105.54"/>
    <d v="2014-12-19T00:00:00"/>
    <n v="2014"/>
    <s v="Dec"/>
    <d v="1900-01-05T00:00:00"/>
    <s v="Table"/>
    <s v="Furniture"/>
    <n v="191650"/>
    <n v="68762.179999999993"/>
    <n v="122887.82"/>
    <x v="1"/>
    <n v="56"/>
    <n v="74.989999999999995"/>
  </r>
  <r>
    <s v="M1198"/>
    <x v="2"/>
    <s v="South"/>
    <n v="11"/>
    <n v="241286"/>
    <n v="149136"/>
    <n v="61.81"/>
    <d v="2014-12-19T00:00:00"/>
    <n v="2014"/>
    <s v="Dec"/>
    <d v="1900-01-05T00:00:00"/>
    <s v="Sugar"/>
    <s v="Grocery"/>
    <n v="149136"/>
    <n v="67327.399999999994"/>
    <n v="81808.600000000006"/>
    <x v="1"/>
    <n v="65"/>
    <n v="60.2"/>
  </r>
  <r>
    <s v="M1199"/>
    <x v="2"/>
    <s v="South"/>
    <n v="4"/>
    <n v="199387"/>
    <n v="174377"/>
    <n v="87.46"/>
    <d v="2012-07-04T00:00:00"/>
    <n v="2012"/>
    <s v="Jul"/>
    <d v="1900-01-03T00:00:00"/>
    <s v="Mobile"/>
    <s v="Electronics"/>
    <n v="174377"/>
    <n v="66548.58"/>
    <n v="107828.42"/>
    <x v="1"/>
    <n v="14"/>
    <n v="65.61"/>
  </r>
  <r>
    <s v="M1000"/>
    <x v="2"/>
    <s v="South"/>
    <n v="10"/>
    <n v="448778"/>
    <n v="363744"/>
    <n v="81.05"/>
    <d v="2014-03-11T00:00:00"/>
    <n v="2014"/>
    <s v="Mar"/>
    <d v="1900-01-02T00:00:00"/>
    <s v="Headphones"/>
    <s v="Electronics"/>
    <n v="363744"/>
    <n v="128503.35"/>
    <n v="235240.65"/>
    <x v="0"/>
    <n v="97"/>
    <n v="85"/>
  </r>
  <r>
    <s v="M1001"/>
    <x v="3"/>
    <s v="East"/>
    <n v="15"/>
    <n v="309650"/>
    <n v="286384"/>
    <n v="92.49"/>
    <d v="2014-03-11T00:00:00"/>
    <n v="2014"/>
    <s v="Mar"/>
    <d v="1900-01-02T00:00:00"/>
    <s v="Wheat"/>
    <s v="Grocery"/>
    <n v="286384"/>
    <n v="133764.29"/>
    <n v="152619.71"/>
    <x v="2"/>
    <n v="12"/>
    <n v="64.41"/>
  </r>
  <r>
    <s v="M1002"/>
    <x v="3"/>
    <s v="East"/>
    <n v="11"/>
    <n v="107155"/>
    <n v="84576"/>
    <n v="78.930000000000007"/>
    <d v="2014-03-11T00:00:00"/>
    <n v="2014"/>
    <s v="Mar"/>
    <d v="1900-01-02T00:00:00"/>
    <s v="Tablet"/>
    <s v="Electronics"/>
    <n v="84576"/>
    <n v="31386.19"/>
    <n v="53189.81"/>
    <x v="0"/>
    <n v="11"/>
    <n v="75.2"/>
  </r>
  <r>
    <s v="M1003"/>
    <x v="3"/>
    <s v="East"/>
    <n v="7"/>
    <n v="354766"/>
    <n v="199039"/>
    <n v="56.1"/>
    <d v="2014-03-11T00:00:00"/>
    <n v="2014"/>
    <s v="Mar"/>
    <d v="1900-01-02T00:00:00"/>
    <s v="Wheat"/>
    <s v="Grocery"/>
    <n v="199039"/>
    <n v="62640.77"/>
    <n v="136398.23000000001"/>
    <x v="0"/>
    <n v="33"/>
    <n v="68.73"/>
  </r>
  <r>
    <s v="M1004"/>
    <x v="0"/>
    <s v="North"/>
    <n v="7"/>
    <n v="467502"/>
    <n v="363435"/>
    <n v="77.739999999999995"/>
    <d v="2013-12-25T00:00:00"/>
    <n v="2013"/>
    <s v="Dec"/>
    <d v="1900-01-03T00:00:00"/>
    <s v="Wheat"/>
    <s v="Grocery"/>
    <n v="363435"/>
    <n v="130048.73"/>
    <n v="233386.27"/>
    <x v="0"/>
    <n v="23"/>
    <n v="84.54"/>
  </r>
  <r>
    <s v="M1005"/>
    <x v="2"/>
    <s v="South"/>
    <n v="6"/>
    <n v="409957"/>
    <n v="282953"/>
    <n v="69.02"/>
    <d v="2013-12-25T00:00:00"/>
    <n v="2013"/>
    <s v="Dec"/>
    <d v="1900-01-03T00:00:00"/>
    <s v="Shirt"/>
    <s v="Clothing"/>
    <n v="282953"/>
    <n v="130246.45"/>
    <n v="152706.54999999999"/>
    <x v="1"/>
    <n v="34"/>
    <n v="92.52"/>
  </r>
  <r>
    <s v="M1006"/>
    <x v="1"/>
    <s v="West"/>
    <n v="3"/>
    <n v="423206"/>
    <n v="316273"/>
    <n v="74.73"/>
    <d v="2013-12-25T00:00:00"/>
    <n v="2013"/>
    <s v="Dec"/>
    <d v="1900-01-03T00:00:00"/>
    <s v="Laptop"/>
    <s v="Electronics"/>
    <n v="316273"/>
    <n v="122047.92"/>
    <n v="194225.08"/>
    <x v="0"/>
    <n v="99"/>
    <n v="82.17"/>
  </r>
  <r>
    <s v="M1007"/>
    <x v="2"/>
    <s v="South"/>
    <n v="6"/>
    <n v="276254"/>
    <n v="249820"/>
    <n v="90.43"/>
    <d v="2014-10-24T00:00:00"/>
    <n v="2014"/>
    <s v="Oct"/>
    <d v="1900-01-05T00:00:00"/>
    <s v="Rice"/>
    <s v="Grocery"/>
    <n v="249820"/>
    <n v="86697.76"/>
    <n v="163122.23999999999"/>
    <x v="2"/>
    <n v="48"/>
    <n v="63.85"/>
  </r>
  <r>
    <s v="M1008"/>
    <x v="3"/>
    <s v="East"/>
    <n v="7"/>
    <n v="284037"/>
    <n v="328555"/>
    <n v="115.67"/>
    <d v="2013-10-29T00:00:00"/>
    <n v="2013"/>
    <s v="Oct"/>
    <d v="1900-01-02T00:00:00"/>
    <s v="Wheat"/>
    <s v="Grocery"/>
    <n v="328555"/>
    <n v="132751.9"/>
    <n v="195803.1"/>
    <x v="2"/>
    <n v="15"/>
    <n v="60.02"/>
  </r>
  <r>
    <s v="M1009"/>
    <x v="3"/>
    <s v="East"/>
    <n v="6"/>
    <n v="249588"/>
    <n v="248541"/>
    <n v="99.58"/>
    <d v="2014-07-08T00:00:00"/>
    <n v="2014"/>
    <s v="Jul"/>
    <d v="1900-01-02T00:00:00"/>
    <s v="Chair"/>
    <s v="Furniture"/>
    <n v="248541"/>
    <n v="92141.04"/>
    <n v="156399.96"/>
    <x v="2"/>
    <n v="72"/>
    <n v="72.73"/>
  </r>
  <r>
    <s v="M1010"/>
    <x v="3"/>
    <s v="East"/>
    <n v="4"/>
    <n v="150796"/>
    <n v="163078"/>
    <n v="108.14"/>
    <d v="2013-10-02T00:00:00"/>
    <n v="2013"/>
    <s v="Oct"/>
    <d v="1900-01-03T00:00:00"/>
    <s v="Mobile"/>
    <s v="Electronics"/>
    <n v="163078"/>
    <n v="65335"/>
    <n v="97743"/>
    <x v="2"/>
    <n v="56"/>
    <n v="86"/>
  </r>
  <r>
    <s v="M1011"/>
    <x v="3"/>
    <s v="East"/>
    <n v="6"/>
    <n v="440917"/>
    <n v="365133"/>
    <n v="82.81"/>
    <d v="2013-10-02T00:00:00"/>
    <n v="2013"/>
    <s v="Oct"/>
    <d v="1900-01-03T00:00:00"/>
    <s v="Dress"/>
    <s v="Clothing"/>
    <n v="365133"/>
    <n v="173011.21"/>
    <n v="192121.79"/>
    <x v="0"/>
    <n v="90"/>
    <n v="85.99"/>
  </r>
  <r>
    <s v="M1012"/>
    <x v="0"/>
    <s v="North"/>
    <n v="3"/>
    <n v="407527"/>
    <n v="303605"/>
    <n v="74.5"/>
    <d v="2014-09-03T00:00:00"/>
    <n v="2014"/>
    <s v="Sep"/>
    <d v="1900-01-03T00:00:00"/>
    <s v="Dress"/>
    <s v="Clothing"/>
    <n v="303605"/>
    <n v="67506.509999999995"/>
    <n v="236098.49"/>
    <x v="2"/>
    <n v="79"/>
    <n v="81.67"/>
  </r>
  <r>
    <s v="M1013"/>
    <x v="3"/>
    <s v="East"/>
    <n v="14"/>
    <n v="348616"/>
    <n v="373796"/>
    <n v="107.22"/>
    <d v="2011-12-24T00:00:00"/>
    <n v="2011"/>
    <s v="Dec"/>
    <d v="1900-01-06T00:00:00"/>
    <s v="Trousers"/>
    <s v="Clothing"/>
    <n v="373796"/>
    <n v="181985.08"/>
    <n v="191810.92"/>
    <x v="2"/>
    <n v="80"/>
    <n v="84.91"/>
  </r>
  <r>
    <s v="M1014"/>
    <x v="3"/>
    <s v="East"/>
    <n v="8"/>
    <n v="335133"/>
    <n v="332681"/>
    <n v="99.27"/>
    <d v="2011-12-24T00:00:00"/>
    <n v="2011"/>
    <s v="Dec"/>
    <d v="1900-01-06T00:00:00"/>
    <s v="Headphones"/>
    <s v="Electronics"/>
    <n v="332681"/>
    <n v="159582.9"/>
    <n v="173098.1"/>
    <x v="0"/>
    <n v="74"/>
    <n v="87.68"/>
  </r>
  <r>
    <s v="M1015"/>
    <x v="2"/>
    <s v="South"/>
    <n v="12"/>
    <n v="243732"/>
    <n v="155665"/>
    <n v="63.87"/>
    <d v="2014-09-24T00:00:00"/>
    <n v="2014"/>
    <s v="Sep"/>
    <d v="1900-01-03T00:00:00"/>
    <s v="Chair"/>
    <s v="Furniture"/>
    <n v="155665"/>
    <n v="33196.980000000003"/>
    <n v="122468.02"/>
    <x v="0"/>
    <n v="98"/>
    <n v="66.66"/>
  </r>
  <r>
    <s v="M1016"/>
    <x v="1"/>
    <s v="West"/>
    <n v="10"/>
    <n v="458976"/>
    <n v="508655"/>
    <n v="110.82"/>
    <d v="2014-06-05T00:00:00"/>
    <n v="2014"/>
    <s v="Jun"/>
    <d v="1900-01-04T00:00:00"/>
    <s v="Pen"/>
    <s v="Stationery"/>
    <n v="508655"/>
    <n v="229070"/>
    <n v="279585"/>
    <x v="1"/>
    <n v="59"/>
    <n v="79.69"/>
  </r>
  <r>
    <s v="M1017"/>
    <x v="1"/>
    <s v="West"/>
    <n v="9"/>
    <n v="418357"/>
    <n v="351519"/>
    <n v="84.02"/>
    <d v="2013-04-22T00:00:00"/>
    <n v="2013"/>
    <s v="Apr"/>
    <d v="1900-01-01T00:00:00"/>
    <s v="Trousers"/>
    <s v="Clothing"/>
    <n v="351519"/>
    <n v="175379.8"/>
    <n v="176139.2"/>
    <x v="0"/>
    <n v="85"/>
    <n v="84.39"/>
  </r>
  <r>
    <s v="M1018"/>
    <x v="1"/>
    <s v="West"/>
    <n v="11"/>
    <n v="471066"/>
    <n v="510822"/>
    <n v="108.44"/>
    <d v="2013-04-22T00:00:00"/>
    <n v="2013"/>
    <s v="Apr"/>
    <d v="1900-01-01T00:00:00"/>
    <s v="Sofa"/>
    <s v="Furniture"/>
    <n v="510822"/>
    <n v="124772.09"/>
    <n v="386049.91"/>
    <x v="0"/>
    <n v="44"/>
    <n v="79.33"/>
  </r>
  <r>
    <s v="M1019"/>
    <x v="2"/>
    <s v="South"/>
    <n v="6"/>
    <n v="123914"/>
    <n v="131892"/>
    <n v="106.44"/>
    <d v="2013-04-22T00:00:00"/>
    <n v="2013"/>
    <s v="Apr"/>
    <d v="1900-01-01T00:00:00"/>
    <s v="Jacket"/>
    <s v="Clothing"/>
    <n v="131892"/>
    <n v="64399.28"/>
    <n v="67492.72"/>
    <x v="1"/>
    <n v="45"/>
    <n v="92.45"/>
  </r>
  <r>
    <s v="M1020"/>
    <x v="3"/>
    <s v="East"/>
    <n v="15"/>
    <n v="127011"/>
    <n v="147707"/>
    <n v="116.29"/>
    <d v="2013-05-27T00:00:00"/>
    <n v="2013"/>
    <s v="May"/>
    <d v="1900-01-01T00:00:00"/>
    <s v="Trousers"/>
    <s v="Clothing"/>
    <n v="147707"/>
    <n v="50164.480000000003"/>
    <n v="97542.52"/>
    <x v="1"/>
    <n v="54"/>
    <n v="82.14"/>
  </r>
  <r>
    <s v="M1021"/>
    <x v="3"/>
    <s v="East"/>
    <n v="8"/>
    <n v="143644"/>
    <n v="164288"/>
    <n v="114.37"/>
    <d v="2013-05-27T00:00:00"/>
    <n v="2013"/>
    <s v="May"/>
    <d v="1900-01-01T00:00:00"/>
    <s v="Marker"/>
    <s v="Stationery"/>
    <n v="164288"/>
    <n v="46555.3"/>
    <n v="117732.7"/>
    <x v="0"/>
    <n v="88"/>
    <n v="70.319999999999993"/>
  </r>
  <r>
    <s v="M1022"/>
    <x v="0"/>
    <s v="North"/>
    <n v="13"/>
    <n v="105456"/>
    <n v="99321"/>
    <n v="94.18"/>
    <d v="2013-05-27T00:00:00"/>
    <n v="2013"/>
    <s v="May"/>
    <d v="1900-01-01T00:00:00"/>
    <s v="Jacket"/>
    <s v="Clothing"/>
    <n v="99321"/>
    <n v="44394.44"/>
    <n v="54926.559999999998"/>
    <x v="1"/>
    <n v="78"/>
    <n v="83.01"/>
  </r>
  <r>
    <s v="M1023"/>
    <x v="0"/>
    <s v="North"/>
    <n v="14"/>
    <n v="490998"/>
    <n v="445767"/>
    <n v="90.79"/>
    <d v="2013-05-27T00:00:00"/>
    <n v="2013"/>
    <s v="May"/>
    <d v="1900-01-01T00:00:00"/>
    <s v="Table"/>
    <s v="Furniture"/>
    <n v="445767"/>
    <n v="113646.47"/>
    <n v="332120.53000000003"/>
    <x v="2"/>
    <n v="44"/>
    <n v="67.14"/>
  </r>
  <r>
    <s v="M1024"/>
    <x v="1"/>
    <s v="West"/>
    <n v="5"/>
    <n v="333861"/>
    <n v="227674"/>
    <n v="68.19"/>
    <d v="2013-05-03T00:00:00"/>
    <n v="2013"/>
    <s v="May"/>
    <d v="1900-01-05T00:00:00"/>
    <s v="Oil"/>
    <s v="Grocery"/>
    <n v="227674"/>
    <n v="103705.45"/>
    <n v="123968.55"/>
    <x v="0"/>
    <n v="73"/>
    <n v="66.349999999999994"/>
  </r>
  <r>
    <s v="M1025"/>
    <x v="2"/>
    <s v="South"/>
    <n v="5"/>
    <n v="199016"/>
    <n v="228094"/>
    <n v="114.61"/>
    <d v="2011-09-08T00:00:00"/>
    <n v="2011"/>
    <s v="Sep"/>
    <d v="1900-01-04T00:00:00"/>
    <s v="Jacket"/>
    <s v="Clothing"/>
    <n v="228094"/>
    <n v="112606.77"/>
    <n v="115487.23"/>
    <x v="1"/>
    <n v="32"/>
    <n v="88.61"/>
  </r>
  <r>
    <s v="M1026"/>
    <x v="2"/>
    <s v="South"/>
    <n v="4"/>
    <n v="175247"/>
    <n v="97066"/>
    <n v="55.39"/>
    <d v="2011-09-08T00:00:00"/>
    <n v="2011"/>
    <s v="Sep"/>
    <d v="1900-01-04T00:00:00"/>
    <s v="Wheat"/>
    <s v="Grocery"/>
    <n v="97066"/>
    <n v="35282.79"/>
    <n v="61783.21"/>
    <x v="1"/>
    <n v="61"/>
    <n v="63.51"/>
  </r>
  <r>
    <s v="M1027"/>
    <x v="2"/>
    <s v="South"/>
    <n v="14"/>
    <n v="493448"/>
    <n v="252904"/>
    <n v="51.25"/>
    <d v="2013-09-06T00:00:00"/>
    <n v="2013"/>
    <s v="Sep"/>
    <d v="1900-01-05T00:00:00"/>
    <s v="Pen"/>
    <s v="Stationery"/>
    <n v="252904"/>
    <n v="97782.16"/>
    <n v="155121.84"/>
    <x v="1"/>
    <n v="11"/>
    <n v="86.72"/>
  </r>
  <r>
    <s v="M1028"/>
    <x v="0"/>
    <s v="North"/>
    <n v="5"/>
    <n v="230203"/>
    <n v="137015"/>
    <n v="59.52"/>
    <d v="2014-04-10T00:00:00"/>
    <n v="2014"/>
    <s v="Apr"/>
    <d v="1900-01-04T00:00:00"/>
    <s v="Table"/>
    <s v="Furniture"/>
    <n v="137015"/>
    <n v="29926.880000000001"/>
    <n v="107088.12"/>
    <x v="1"/>
    <n v="11"/>
    <n v="93.52"/>
  </r>
  <r>
    <s v="M1029"/>
    <x v="0"/>
    <s v="North"/>
    <n v="11"/>
    <n v="485944"/>
    <n v="420385"/>
    <n v="86.51"/>
    <d v="2014-04-10T00:00:00"/>
    <n v="2014"/>
    <s v="Apr"/>
    <d v="1900-01-04T00:00:00"/>
    <s v="Mobile"/>
    <s v="Electronics"/>
    <n v="420385"/>
    <n v="192633.43"/>
    <n v="227751.57"/>
    <x v="0"/>
    <n v="66"/>
    <n v="88.54"/>
  </r>
  <r>
    <s v="M1030"/>
    <x v="3"/>
    <s v="East"/>
    <n v="8"/>
    <n v="351085"/>
    <n v="216046"/>
    <n v="61.54"/>
    <d v="2014-04-10T00:00:00"/>
    <n v="2014"/>
    <s v="Apr"/>
    <d v="1900-01-04T00:00:00"/>
    <s v="Shirt"/>
    <s v="Clothing"/>
    <n v="216046"/>
    <n v="72794.990000000005"/>
    <n v="143251.01"/>
    <x v="1"/>
    <n v="79"/>
    <n v="64.31"/>
  </r>
  <r>
    <s v="M1031"/>
    <x v="0"/>
    <s v="North"/>
    <n v="4"/>
    <n v="385549"/>
    <n v="348350"/>
    <n v="90.35"/>
    <d v="2012-12-06T00:00:00"/>
    <n v="2012"/>
    <s v="Dec"/>
    <d v="1900-01-04T00:00:00"/>
    <s v="Headphones"/>
    <s v="Electronics"/>
    <n v="348350"/>
    <n v="159352.53"/>
    <n v="188997.47"/>
    <x v="1"/>
    <n v="13"/>
    <n v="67.930000000000007"/>
  </r>
  <r>
    <s v="M1032"/>
    <x v="1"/>
    <s v="West"/>
    <n v="5"/>
    <n v="285236"/>
    <n v="314417"/>
    <n v="110.23"/>
    <d v="2013-06-27T00:00:00"/>
    <n v="2013"/>
    <s v="Jun"/>
    <d v="1900-01-04T00:00:00"/>
    <s v="Table"/>
    <s v="Furniture"/>
    <n v="314417"/>
    <n v="70269.91"/>
    <n v="244147.09"/>
    <x v="1"/>
    <n v="97"/>
    <n v="90.95"/>
  </r>
  <r>
    <s v="M1033"/>
    <x v="0"/>
    <s v="North"/>
    <n v="10"/>
    <n v="188897"/>
    <n v="123319"/>
    <n v="65.28"/>
    <d v="2012-07-04T00:00:00"/>
    <n v="2012"/>
    <s v="Jul"/>
    <d v="1900-01-03T00:00:00"/>
    <s v="Shirt"/>
    <s v="Clothing"/>
    <n v="123319"/>
    <n v="26274.35"/>
    <n v="97044.65"/>
    <x v="2"/>
    <n v="19"/>
    <n v="81.55"/>
  </r>
  <r>
    <s v="M1034"/>
    <x v="0"/>
    <s v="North"/>
    <n v="8"/>
    <n v="144461"/>
    <n v="77911"/>
    <n v="53.93"/>
    <d v="2013-11-23T00:00:00"/>
    <n v="2013"/>
    <s v="Nov"/>
    <d v="1900-01-06T00:00:00"/>
    <s v="Notebook"/>
    <s v="Stationery"/>
    <n v="77911"/>
    <n v="34793.47"/>
    <n v="43117.53"/>
    <x v="2"/>
    <n v="86"/>
    <n v="66.349999999999994"/>
  </r>
  <r>
    <s v="M1035"/>
    <x v="1"/>
    <s v="West"/>
    <n v="5"/>
    <n v="449843"/>
    <n v="383027"/>
    <n v="85.15"/>
    <d v="2013-11-23T00:00:00"/>
    <n v="2013"/>
    <s v="Nov"/>
    <d v="1900-01-06T00:00:00"/>
    <s v="Marker"/>
    <s v="Stationery"/>
    <n v="383027"/>
    <n v="151481.16"/>
    <n v="231545.84"/>
    <x v="0"/>
    <n v="73"/>
    <n v="83.16"/>
  </r>
  <r>
    <s v="M1036"/>
    <x v="3"/>
    <s v="East"/>
    <n v="15"/>
    <n v="472929"/>
    <n v="276503"/>
    <n v="58.47"/>
    <d v="2013-11-23T00:00:00"/>
    <n v="2013"/>
    <s v="Nov"/>
    <d v="1900-01-06T00:00:00"/>
    <s v="Mobile"/>
    <s v="Electronics"/>
    <n v="276503"/>
    <n v="73733.61"/>
    <n v="202769.39"/>
    <x v="0"/>
    <n v="28"/>
    <n v="73.67"/>
  </r>
  <r>
    <s v="M1037"/>
    <x v="1"/>
    <s v="West"/>
    <n v="4"/>
    <n v="159330"/>
    <n v="155404"/>
    <n v="97.54"/>
    <d v="2013-11-11T00:00:00"/>
    <n v="2013"/>
    <s v="Nov"/>
    <d v="1900-01-01T00:00:00"/>
    <s v="Oil"/>
    <s v="Grocery"/>
    <n v="155404"/>
    <n v="70957.41"/>
    <n v="84446.59"/>
    <x v="2"/>
    <n v="26"/>
    <n v="66.37"/>
  </r>
  <r>
    <s v="M1038"/>
    <x v="1"/>
    <s v="West"/>
    <n v="8"/>
    <n v="267413"/>
    <n v="263259"/>
    <n v="98.45"/>
    <d v="2013-11-11T00:00:00"/>
    <n v="2013"/>
    <s v="Nov"/>
    <d v="1900-01-01T00:00:00"/>
    <s v="Sugar"/>
    <s v="Grocery"/>
    <n v="263259"/>
    <n v="76864.72"/>
    <n v="186394.28"/>
    <x v="2"/>
    <n v="91"/>
    <n v="71.67"/>
  </r>
  <r>
    <s v="M1039"/>
    <x v="2"/>
    <s v="South"/>
    <n v="9"/>
    <n v="319498"/>
    <n v="303754"/>
    <n v="95.07"/>
    <d v="2012-08-27T00:00:00"/>
    <n v="2012"/>
    <s v="Aug"/>
    <d v="1900-01-01T00:00:00"/>
    <s v="Sugar"/>
    <s v="Grocery"/>
    <n v="303754"/>
    <n v="103354.63"/>
    <n v="200399.37"/>
    <x v="1"/>
    <n v="59"/>
    <n v="62.93"/>
  </r>
  <r>
    <s v="M1040"/>
    <x v="1"/>
    <s v="West"/>
    <n v="11"/>
    <n v="402973"/>
    <n v="316480"/>
    <n v="78.540000000000006"/>
    <d v="2012-08-27T00:00:00"/>
    <n v="2012"/>
    <s v="Aug"/>
    <d v="1900-01-01T00:00:00"/>
    <s v="Mobile"/>
    <s v="Electronics"/>
    <n v="316480"/>
    <n v="123897.86"/>
    <n v="192582.14"/>
    <x v="1"/>
    <n v="12"/>
    <n v="72.680000000000007"/>
  </r>
  <r>
    <s v="M1041"/>
    <x v="1"/>
    <s v="West"/>
    <n v="5"/>
    <n v="157753"/>
    <n v="86684"/>
    <n v="54.95"/>
    <d v="2012-08-27T00:00:00"/>
    <n v="2012"/>
    <s v="Aug"/>
    <d v="1900-01-01T00:00:00"/>
    <s v="Sofa"/>
    <s v="Furniture"/>
    <n v="86684"/>
    <n v="21270.05"/>
    <n v="65413.95"/>
    <x v="2"/>
    <n v="27"/>
    <n v="70.31"/>
  </r>
  <r>
    <s v="M1042"/>
    <x v="2"/>
    <s v="South"/>
    <n v="11"/>
    <n v="320765"/>
    <n v="223951"/>
    <n v="69.819999999999993"/>
    <d v="2012-05-25T00:00:00"/>
    <n v="2012"/>
    <s v="May"/>
    <d v="1900-01-05T00:00:00"/>
    <s v="Trousers"/>
    <s v="Clothing"/>
    <n v="223951"/>
    <n v="108222.15"/>
    <n v="115728.85"/>
    <x v="0"/>
    <n v="99"/>
    <n v="84.64"/>
  </r>
  <r>
    <s v="M1043"/>
    <x v="1"/>
    <s v="West"/>
    <n v="14"/>
    <n v="113813"/>
    <n v="112573"/>
    <n v="98.91"/>
    <d v="2014-12-31T00:00:00"/>
    <n v="2014"/>
    <s v="Dec"/>
    <d v="1900-01-03T00:00:00"/>
    <s v="Chair"/>
    <s v="Furniture"/>
    <n v="112573"/>
    <n v="32598.83"/>
    <n v="79974.17"/>
    <x v="2"/>
    <n v="19"/>
    <n v="76.69"/>
  </r>
  <r>
    <s v="M1044"/>
    <x v="2"/>
    <s v="South"/>
    <n v="3"/>
    <n v="177010"/>
    <n v="136378"/>
    <n v="77.05"/>
    <d v="2014-12-31T00:00:00"/>
    <n v="2014"/>
    <s v="Dec"/>
    <d v="1900-01-03T00:00:00"/>
    <s v="Shirt"/>
    <s v="Clothing"/>
    <n v="136378"/>
    <n v="58163.34"/>
    <n v="78214.66"/>
    <x v="0"/>
    <n v="63"/>
    <n v="65.239999999999995"/>
  </r>
  <r>
    <s v="M1045"/>
    <x v="2"/>
    <s v="South"/>
    <n v="10"/>
    <n v="489838"/>
    <n v="318378"/>
    <n v="65"/>
    <d v="2013-12-09T00:00:00"/>
    <n v="2013"/>
    <s v="Dec"/>
    <d v="1900-01-01T00:00:00"/>
    <s v="Marker"/>
    <s v="Stationery"/>
    <n v="318378"/>
    <n v="114280.08"/>
    <n v="204097.92000000001"/>
    <x v="2"/>
    <n v="66"/>
    <n v="87.35"/>
  </r>
  <r>
    <s v="M1046"/>
    <x v="0"/>
    <s v="North"/>
    <n v="7"/>
    <n v="158335"/>
    <n v="99599"/>
    <n v="62.9"/>
    <d v="2012-10-04T00:00:00"/>
    <n v="2012"/>
    <s v="Oct"/>
    <d v="1900-01-04T00:00:00"/>
    <s v="Laptop"/>
    <s v="Electronics"/>
    <n v="99599"/>
    <n v="31746.97"/>
    <n v="67852.03"/>
    <x v="1"/>
    <n v="30"/>
    <n v="60.38"/>
  </r>
  <r>
    <s v="M1047"/>
    <x v="1"/>
    <s v="West"/>
    <n v="13"/>
    <n v="338182"/>
    <n v="314359"/>
    <n v="92.96"/>
    <d v="2013-12-24T00:00:00"/>
    <n v="2013"/>
    <s v="Dec"/>
    <d v="1900-01-02T00:00:00"/>
    <s v="Sofa"/>
    <s v="Furniture"/>
    <n v="314359"/>
    <n v="90282.07"/>
    <n v="224076.93"/>
    <x v="0"/>
    <n v="30"/>
    <n v="69.510000000000005"/>
  </r>
  <r>
    <s v="M1048"/>
    <x v="0"/>
    <s v="North"/>
    <n v="11"/>
    <n v="297950"/>
    <n v="181777"/>
    <n v="61.01"/>
    <d v="2013-12-24T00:00:00"/>
    <n v="2013"/>
    <s v="Dec"/>
    <d v="1900-01-02T00:00:00"/>
    <s v="Dress"/>
    <s v="Clothing"/>
    <n v="181777"/>
    <n v="57130.12"/>
    <n v="124646.88"/>
    <x v="1"/>
    <n v="33"/>
    <n v="88.79"/>
  </r>
  <r>
    <s v="M1049"/>
    <x v="0"/>
    <s v="North"/>
    <n v="14"/>
    <n v="345595"/>
    <n v="297948"/>
    <n v="86.21"/>
    <d v="2012-09-19T00:00:00"/>
    <n v="2012"/>
    <s v="Sep"/>
    <d v="1900-01-03T00:00:00"/>
    <s v="Cabinet"/>
    <s v="Furniture"/>
    <n v="297948"/>
    <n v="75030.429999999993"/>
    <n v="222917.57"/>
    <x v="2"/>
    <n v="57"/>
    <n v="82.63"/>
  </r>
  <r>
    <s v="M1050"/>
    <x v="2"/>
    <s v="South"/>
    <n v="7"/>
    <n v="156833"/>
    <n v="92099"/>
    <n v="58.72"/>
    <d v="2014-07-04T00:00:00"/>
    <n v="2014"/>
    <s v="Jul"/>
    <d v="1900-01-05T00:00:00"/>
    <s v="Tablet"/>
    <s v="Electronics"/>
    <n v="92099"/>
    <n v="29383.54"/>
    <n v="62715.46"/>
    <x v="0"/>
    <n v="13"/>
    <n v="68.38"/>
  </r>
  <r>
    <s v="M1051"/>
    <x v="2"/>
    <s v="South"/>
    <n v="11"/>
    <n v="155818"/>
    <n v="86470"/>
    <n v="55.49"/>
    <d v="2014-07-04T00:00:00"/>
    <n v="2014"/>
    <s v="Jul"/>
    <d v="1900-01-05T00:00:00"/>
    <s v="Shirt"/>
    <s v="Clothing"/>
    <n v="86470"/>
    <n v="23610.080000000002"/>
    <n v="62859.92"/>
    <x v="0"/>
    <n v="80"/>
    <n v="67.06"/>
  </r>
  <r>
    <s v="M1052"/>
    <x v="0"/>
    <s v="North"/>
    <n v="6"/>
    <n v="241121"/>
    <n v="142852"/>
    <n v="59.24"/>
    <d v="2013-07-15T00:00:00"/>
    <n v="2013"/>
    <s v="Jul"/>
    <d v="1900-01-01T00:00:00"/>
    <s v="Pen"/>
    <s v="Stationery"/>
    <n v="142852"/>
    <n v="47266.61"/>
    <n v="95585.39"/>
    <x v="0"/>
    <n v="15"/>
    <n v="61.68"/>
  </r>
  <r>
    <s v="M1053"/>
    <x v="0"/>
    <s v="North"/>
    <n v="7"/>
    <n v="104445"/>
    <n v="98968"/>
    <n v="94.76"/>
    <d v="2013-06-21T00:00:00"/>
    <n v="2013"/>
    <s v="Jun"/>
    <d v="1900-01-05T00:00:00"/>
    <s v="Cabinet"/>
    <s v="Furniture"/>
    <n v="98968"/>
    <n v="34632.379999999997"/>
    <n v="64335.62"/>
    <x v="1"/>
    <n v="60"/>
    <n v="85.4"/>
  </r>
  <r>
    <s v="M1054"/>
    <x v="2"/>
    <s v="South"/>
    <n v="14"/>
    <n v="453729"/>
    <n v="277919"/>
    <n v="61.25"/>
    <d v="2013-06-21T00:00:00"/>
    <n v="2013"/>
    <s v="Jun"/>
    <d v="1900-01-05T00:00:00"/>
    <s v="Cabinet"/>
    <s v="Furniture"/>
    <n v="277919"/>
    <n v="64212.25"/>
    <n v="213706.75"/>
    <x v="2"/>
    <n v="74"/>
    <n v="88.26"/>
  </r>
  <r>
    <s v="M1055"/>
    <x v="2"/>
    <s v="South"/>
    <n v="3"/>
    <n v="407849"/>
    <n v="404260"/>
    <n v="99.12"/>
    <d v="2013-06-21T00:00:00"/>
    <n v="2013"/>
    <s v="Jun"/>
    <d v="1900-01-05T00:00:00"/>
    <s v="Rice"/>
    <s v="Grocery"/>
    <n v="404260"/>
    <n v="166944.9"/>
    <n v="237315.1"/>
    <x v="1"/>
    <n v="69"/>
    <n v="62.76"/>
  </r>
  <r>
    <s v="M1056"/>
    <x v="0"/>
    <s v="North"/>
    <n v="14"/>
    <n v="221409"/>
    <n v="167234"/>
    <n v="75.53"/>
    <d v="2013-06-21T00:00:00"/>
    <n v="2013"/>
    <s v="Jun"/>
    <d v="1900-01-05T00:00:00"/>
    <s v="Trousers"/>
    <s v="Clothing"/>
    <n v="167234"/>
    <n v="33777.089999999997"/>
    <n v="133456.91"/>
    <x v="0"/>
    <n v="87"/>
    <n v="82.8"/>
  </r>
  <r>
    <s v="M1057"/>
    <x v="3"/>
    <s v="East"/>
    <n v="10"/>
    <n v="168785"/>
    <n v="128828"/>
    <n v="76.33"/>
    <d v="2013-06-21T00:00:00"/>
    <n v="2013"/>
    <s v="Jun"/>
    <d v="1900-01-05T00:00:00"/>
    <s v="Sofa"/>
    <s v="Furniture"/>
    <n v="128828"/>
    <n v="40317.85"/>
    <n v="88510.15"/>
    <x v="1"/>
    <n v="15"/>
    <n v="91.17"/>
  </r>
  <r>
    <s v="M1058"/>
    <x v="1"/>
    <s v="West"/>
    <n v="6"/>
    <n v="209482"/>
    <n v="124401"/>
    <n v="59.39"/>
    <d v="2013-12-10T00:00:00"/>
    <n v="2013"/>
    <s v="Dec"/>
    <d v="1900-01-02T00:00:00"/>
    <s v="Dress"/>
    <s v="Clothing"/>
    <n v="124401"/>
    <n v="58565.279999999999"/>
    <n v="65835.72"/>
    <x v="0"/>
    <n v="49"/>
    <n v="79.150000000000006"/>
  </r>
  <r>
    <s v="M1059"/>
    <x v="0"/>
    <s v="North"/>
    <n v="10"/>
    <n v="149342"/>
    <n v="134283"/>
    <n v="89.92"/>
    <d v="2013-12-10T00:00:00"/>
    <n v="2013"/>
    <s v="Dec"/>
    <d v="1900-01-02T00:00:00"/>
    <s v="Table"/>
    <s v="Furniture"/>
    <n v="134283"/>
    <n v="29513.15"/>
    <n v="104769.85"/>
    <x v="1"/>
    <n v="45"/>
    <n v="80.180000000000007"/>
  </r>
  <r>
    <s v="M1060"/>
    <x v="3"/>
    <s v="East"/>
    <n v="4"/>
    <n v="137294"/>
    <n v="92133"/>
    <n v="67.11"/>
    <d v="2013-09-25T00:00:00"/>
    <n v="2013"/>
    <s v="Sep"/>
    <d v="1900-01-03T00:00:00"/>
    <s v="Oil"/>
    <s v="Grocery"/>
    <n v="92133"/>
    <n v="18809.599999999999"/>
    <n v="73323.399999999994"/>
    <x v="2"/>
    <n v="66"/>
    <n v="82.76"/>
  </r>
  <r>
    <s v="M1061"/>
    <x v="2"/>
    <s v="South"/>
    <n v="4"/>
    <n v="398180"/>
    <n v="455078"/>
    <n v="114.29"/>
    <d v="2013-12-19T00:00:00"/>
    <n v="2013"/>
    <s v="Dec"/>
    <d v="1900-01-04T00:00:00"/>
    <s v="Tablet"/>
    <s v="Electronics"/>
    <n v="455078"/>
    <n v="110264.95"/>
    <n v="344813.05"/>
    <x v="1"/>
    <n v="89"/>
    <n v="92.1"/>
  </r>
  <r>
    <s v="M1062"/>
    <x v="2"/>
    <s v="South"/>
    <n v="10"/>
    <n v="292273"/>
    <n v="280479"/>
    <n v="95.96"/>
    <d v="2013-12-19T00:00:00"/>
    <n v="2013"/>
    <s v="Dec"/>
    <d v="1900-01-04T00:00:00"/>
    <s v="Marker"/>
    <s v="Stationery"/>
    <n v="280479"/>
    <n v="108796.42"/>
    <n v="171682.58"/>
    <x v="1"/>
    <n v="74"/>
    <n v="75.75"/>
  </r>
  <r>
    <s v="M1063"/>
    <x v="0"/>
    <s v="North"/>
    <n v="12"/>
    <n v="437571"/>
    <n v="248700"/>
    <n v="56.84"/>
    <d v="2013-12-19T00:00:00"/>
    <n v="2013"/>
    <s v="Dec"/>
    <d v="1900-01-04T00:00:00"/>
    <s v="Shirt"/>
    <s v="Clothing"/>
    <n v="248700"/>
    <n v="112818.11"/>
    <n v="135881.89000000001"/>
    <x v="1"/>
    <n v="58"/>
    <n v="65.540000000000006"/>
  </r>
  <r>
    <s v="M1064"/>
    <x v="1"/>
    <s v="West"/>
    <n v="4"/>
    <n v="216943"/>
    <n v="210241"/>
    <n v="96.91"/>
    <d v="2014-12-11T00:00:00"/>
    <n v="2014"/>
    <s v="Dec"/>
    <d v="1900-01-04T00:00:00"/>
    <s v="Rice"/>
    <s v="Grocery"/>
    <n v="210241"/>
    <n v="83112.179999999993"/>
    <n v="127128.82"/>
    <x v="1"/>
    <n v="78"/>
    <n v="91.5"/>
  </r>
  <r>
    <s v="M1065"/>
    <x v="1"/>
    <s v="West"/>
    <n v="4"/>
    <n v="144995"/>
    <n v="96125"/>
    <n v="66.3"/>
    <d v="2011-07-01T00:00:00"/>
    <n v="2011"/>
    <s v="Jul"/>
    <d v="1900-01-05T00:00:00"/>
    <s v="Headphones"/>
    <s v="Electronics"/>
    <n v="96125"/>
    <n v="25909.05"/>
    <n v="70215.95"/>
    <x v="2"/>
    <n v="52"/>
    <n v="62.26"/>
  </r>
  <r>
    <s v="M1066"/>
    <x v="3"/>
    <s v="East"/>
    <n v="12"/>
    <n v="354958"/>
    <n v="233220"/>
    <n v="65.7"/>
    <d v="2011-07-01T00:00:00"/>
    <n v="2011"/>
    <s v="Jul"/>
    <d v="1900-01-05T00:00:00"/>
    <s v="Rice"/>
    <s v="Grocery"/>
    <n v="233220"/>
    <n v="97133.21"/>
    <n v="136086.79"/>
    <x v="0"/>
    <n v="29"/>
    <n v="93.2"/>
  </r>
  <r>
    <s v="M1067"/>
    <x v="2"/>
    <s v="South"/>
    <n v="13"/>
    <n v="211919"/>
    <n v="189894"/>
    <n v="89.61"/>
    <d v="2014-02-04T00:00:00"/>
    <n v="2014"/>
    <s v="Feb"/>
    <d v="1900-01-02T00:00:00"/>
    <s v="Pen"/>
    <s v="Stationery"/>
    <n v="189894"/>
    <n v="38673.199999999997"/>
    <n v="151220.79999999999"/>
    <x v="0"/>
    <n v="17"/>
    <n v="92.78"/>
  </r>
  <r>
    <s v="M1068"/>
    <x v="3"/>
    <s v="East"/>
    <n v="15"/>
    <n v="325501"/>
    <n v="286851"/>
    <n v="88.13"/>
    <d v="2014-02-04T00:00:00"/>
    <n v="2014"/>
    <s v="Feb"/>
    <d v="1900-01-02T00:00:00"/>
    <s v="Shirt"/>
    <s v="Clothing"/>
    <n v="286851"/>
    <n v="125225.42"/>
    <n v="161625.57999999999"/>
    <x v="0"/>
    <n v="97"/>
    <n v="74.8"/>
  </r>
  <r>
    <s v="M1069"/>
    <x v="3"/>
    <s v="East"/>
    <n v="13"/>
    <n v="192330"/>
    <n v="118077"/>
    <n v="61.39"/>
    <d v="2014-03-04T00:00:00"/>
    <n v="2014"/>
    <s v="Mar"/>
    <d v="1900-01-02T00:00:00"/>
    <s v="Shirt"/>
    <s v="Clothing"/>
    <n v="118077"/>
    <n v="49335.92"/>
    <n v="68741.08"/>
    <x v="2"/>
    <n v="67"/>
    <n v="90.5"/>
  </r>
  <r>
    <s v="M1070"/>
    <x v="2"/>
    <s v="South"/>
    <n v="13"/>
    <n v="236025"/>
    <n v="166267"/>
    <n v="70.44"/>
    <d v="2014-10-10T00:00:00"/>
    <n v="2014"/>
    <s v="Oct"/>
    <d v="1900-01-05T00:00:00"/>
    <s v="Laptop"/>
    <s v="Electronics"/>
    <n v="166267"/>
    <n v="38492.980000000003"/>
    <n v="127774.02"/>
    <x v="2"/>
    <n v="48"/>
    <n v="65.760000000000005"/>
  </r>
  <r>
    <s v="M1071"/>
    <x v="3"/>
    <s v="East"/>
    <n v="9"/>
    <n v="352510"/>
    <n v="300904"/>
    <n v="85.36"/>
    <d v="2011-09-28T00:00:00"/>
    <n v="2011"/>
    <s v="Sep"/>
    <d v="1900-01-03T00:00:00"/>
    <s v="Notebook"/>
    <s v="Stationery"/>
    <n v="300904"/>
    <n v="63287.05"/>
    <n v="237616.95"/>
    <x v="1"/>
    <n v="98"/>
    <n v="79.959999999999994"/>
  </r>
  <r>
    <s v="M1072"/>
    <x v="0"/>
    <s v="North"/>
    <n v="11"/>
    <n v="413067"/>
    <n v="310635"/>
    <n v="75.2"/>
    <d v="2011-05-27T00:00:00"/>
    <n v="2011"/>
    <s v="May"/>
    <d v="1900-01-05T00:00:00"/>
    <s v="Mobile"/>
    <s v="Electronics"/>
    <n v="310635"/>
    <n v="125148.7"/>
    <n v="185486.3"/>
    <x v="2"/>
    <n v="50"/>
    <n v="60.5"/>
  </r>
  <r>
    <s v="M1073"/>
    <x v="1"/>
    <s v="West"/>
    <n v="5"/>
    <n v="361853"/>
    <n v="407497"/>
    <n v="112.61"/>
    <d v="2012-06-14T00:00:00"/>
    <n v="2012"/>
    <s v="Jun"/>
    <d v="1900-01-04T00:00:00"/>
    <s v="Chair"/>
    <s v="Furniture"/>
    <n v="407497"/>
    <n v="106925.16"/>
    <n v="300571.84000000003"/>
    <x v="0"/>
    <n v="43"/>
    <n v="78.22"/>
  </r>
  <r>
    <s v="M1074"/>
    <x v="0"/>
    <s v="North"/>
    <n v="10"/>
    <n v="165912"/>
    <n v="166094"/>
    <n v="100.11"/>
    <d v="2013-03-31T00:00:00"/>
    <n v="2013"/>
    <s v="Mar"/>
    <d v="1899-12-31T00:00:00"/>
    <s v="Rice"/>
    <s v="Grocery"/>
    <n v="166094"/>
    <n v="81228.97"/>
    <n v="84865.03"/>
    <x v="2"/>
    <n v="34"/>
    <n v="74.709999999999994"/>
  </r>
  <r>
    <s v="M1075"/>
    <x v="2"/>
    <s v="South"/>
    <n v="12"/>
    <n v="297948"/>
    <n v="205633"/>
    <n v="69.02"/>
    <d v="2014-10-16T00:00:00"/>
    <n v="2014"/>
    <s v="Oct"/>
    <d v="1900-01-04T00:00:00"/>
    <s v="Table"/>
    <s v="Furniture"/>
    <n v="205633"/>
    <n v="44064.47"/>
    <n v="161568.53"/>
    <x v="0"/>
    <n v="83"/>
    <n v="93.43"/>
  </r>
  <r>
    <s v="M1076"/>
    <x v="3"/>
    <s v="East"/>
    <n v="8"/>
    <n v="108488"/>
    <n v="93820"/>
    <n v="86.48"/>
    <d v="2013-05-24T00:00:00"/>
    <n v="2013"/>
    <s v="May"/>
    <d v="1900-01-05T00:00:00"/>
    <s v="Chair"/>
    <s v="Furniture"/>
    <n v="93820"/>
    <n v="27227.02"/>
    <n v="66592.98"/>
    <x v="2"/>
    <n v="68"/>
    <n v="74.489999999999995"/>
  </r>
  <r>
    <s v="M1077"/>
    <x v="3"/>
    <s v="East"/>
    <n v="8"/>
    <n v="384408"/>
    <n v="415471"/>
    <n v="108.08"/>
    <d v="2014-06-03T00:00:00"/>
    <n v="2014"/>
    <s v="Jun"/>
    <d v="1900-01-02T00:00:00"/>
    <s v="Marker"/>
    <s v="Stationery"/>
    <n v="415471"/>
    <n v="193603.67"/>
    <n v="221867.33"/>
    <x v="2"/>
    <n v="64"/>
    <n v="73.06"/>
  </r>
  <r>
    <s v="M1078"/>
    <x v="2"/>
    <s v="South"/>
    <n v="11"/>
    <n v="328524"/>
    <n v="264286"/>
    <n v="80.45"/>
    <d v="2014-06-03T00:00:00"/>
    <n v="2014"/>
    <s v="Jun"/>
    <d v="1900-01-02T00:00:00"/>
    <s v="Cabinet"/>
    <s v="Furniture"/>
    <n v="264286"/>
    <n v="81867.3"/>
    <n v="182418.7"/>
    <x v="0"/>
    <n v="22"/>
    <n v="94.84"/>
  </r>
  <r>
    <s v="M1079"/>
    <x v="0"/>
    <s v="North"/>
    <n v="4"/>
    <n v="440590"/>
    <n v="228907"/>
    <n v="51.95"/>
    <d v="2011-02-17T00:00:00"/>
    <n v="2011"/>
    <s v="Feb"/>
    <d v="1900-01-04T00:00:00"/>
    <s v="Stapler"/>
    <s v="Stationery"/>
    <n v="228907"/>
    <n v="107333.9"/>
    <n v="121573.1"/>
    <x v="0"/>
    <n v="89"/>
    <n v="92.45"/>
  </r>
  <r>
    <s v="M1080"/>
    <x v="0"/>
    <s v="North"/>
    <n v="13"/>
    <n v="332838"/>
    <n v="298372"/>
    <n v="89.64"/>
    <d v="2011-02-17T00:00:00"/>
    <n v="2011"/>
    <s v="Feb"/>
    <d v="1900-01-04T00:00:00"/>
    <s v="Pen"/>
    <s v="Stationery"/>
    <n v="298372"/>
    <n v="89418.2"/>
    <n v="208953.8"/>
    <x v="2"/>
    <n v="37"/>
    <n v="67.8"/>
  </r>
  <r>
    <s v="M1081"/>
    <x v="1"/>
    <s v="West"/>
    <n v="11"/>
    <n v="299795"/>
    <n v="179912"/>
    <n v="60.01"/>
    <d v="2011-05-06T00:00:00"/>
    <n v="2011"/>
    <s v="May"/>
    <d v="1900-01-05T00:00:00"/>
    <s v="Dress"/>
    <s v="Clothing"/>
    <n v="179912"/>
    <n v="38651.31"/>
    <n v="141260.69"/>
    <x v="2"/>
    <n v="69"/>
    <n v="74.45"/>
  </r>
  <r>
    <s v="M1082"/>
    <x v="1"/>
    <s v="West"/>
    <n v="3"/>
    <n v="296421"/>
    <n v="353258"/>
    <n v="119.17"/>
    <d v="2014-04-03T00:00:00"/>
    <n v="2014"/>
    <s v="Apr"/>
    <d v="1900-01-04T00:00:00"/>
    <s v="Jacket"/>
    <s v="Clothing"/>
    <n v="353258"/>
    <n v="148268.48000000001"/>
    <n v="204989.52"/>
    <x v="1"/>
    <n v="49"/>
    <n v="89.35"/>
  </r>
  <r>
    <s v="M1083"/>
    <x v="1"/>
    <s v="West"/>
    <n v="13"/>
    <n v="226644"/>
    <n v="114411"/>
    <n v="50.48"/>
    <d v="2014-04-01T00:00:00"/>
    <n v="2014"/>
    <s v="Apr"/>
    <d v="1900-01-02T00:00:00"/>
    <s v="Rice"/>
    <s v="Grocery"/>
    <n v="114411"/>
    <n v="56672.46"/>
    <n v="57738.54"/>
    <x v="0"/>
    <n v="57"/>
    <n v="89.43"/>
  </r>
  <r>
    <s v="M1084"/>
    <x v="3"/>
    <s v="East"/>
    <n v="8"/>
    <n v="189344"/>
    <n v="207399"/>
    <n v="109.54"/>
    <d v="2014-04-01T00:00:00"/>
    <n v="2014"/>
    <s v="Apr"/>
    <d v="1900-01-02T00:00:00"/>
    <s v="Dress"/>
    <s v="Clothing"/>
    <n v="207399"/>
    <n v="91712.23"/>
    <n v="115686.77"/>
    <x v="1"/>
    <n v="16"/>
    <n v="88.05"/>
  </r>
  <r>
    <s v="M1085"/>
    <x v="1"/>
    <s v="West"/>
    <n v="5"/>
    <n v="433590"/>
    <n v="421483"/>
    <n v="97.21"/>
    <d v="2014-04-01T00:00:00"/>
    <n v="2014"/>
    <s v="Apr"/>
    <d v="1900-01-02T00:00:00"/>
    <s v="Dress"/>
    <s v="Clothing"/>
    <n v="421483"/>
    <n v="96413.64"/>
    <n v="325069.36"/>
    <x v="2"/>
    <n v="65"/>
    <n v="68.08"/>
  </r>
  <r>
    <s v="M1086"/>
    <x v="2"/>
    <s v="South"/>
    <n v="11"/>
    <n v="162061"/>
    <n v="163794"/>
    <n v="101.07"/>
    <d v="2014-01-03T00:00:00"/>
    <n v="2014"/>
    <s v="Jan"/>
    <d v="1900-01-05T00:00:00"/>
    <s v="Stapler"/>
    <s v="Stationery"/>
    <n v="163794"/>
    <n v="40471.99"/>
    <n v="123322.01"/>
    <x v="0"/>
    <n v="43"/>
    <n v="89.31"/>
  </r>
  <r>
    <s v="M1087"/>
    <x v="2"/>
    <s v="South"/>
    <n v="8"/>
    <n v="206830"/>
    <n v="127861"/>
    <n v="61.82"/>
    <d v="2014-01-03T00:00:00"/>
    <n v="2014"/>
    <s v="Jan"/>
    <d v="1900-01-05T00:00:00"/>
    <s v="Laptop"/>
    <s v="Electronics"/>
    <n v="127861"/>
    <n v="47151.77"/>
    <n v="80709.23"/>
    <x v="2"/>
    <n v="85"/>
    <n v="65.36"/>
  </r>
  <r>
    <s v="M1088"/>
    <x v="0"/>
    <s v="North"/>
    <n v="12"/>
    <n v="300490"/>
    <n v="156874"/>
    <n v="52.21"/>
    <d v="2014-01-03T00:00:00"/>
    <n v="2014"/>
    <s v="Jan"/>
    <d v="1900-01-05T00:00:00"/>
    <s v="Dress"/>
    <s v="Clothing"/>
    <n v="156874"/>
    <n v="48577.77"/>
    <n v="108296.23"/>
    <x v="0"/>
    <n v="33"/>
    <n v="68.39"/>
  </r>
  <r>
    <s v="M1089"/>
    <x v="2"/>
    <s v="South"/>
    <n v="7"/>
    <n v="201622"/>
    <n v="241167"/>
    <n v="119.61"/>
    <d v="2012-05-28T00:00:00"/>
    <n v="2012"/>
    <s v="May"/>
    <d v="1900-01-01T00:00:00"/>
    <s v="Dress"/>
    <s v="Clothing"/>
    <n v="241167"/>
    <n v="64845.59"/>
    <n v="176321.41"/>
    <x v="2"/>
    <n v="45"/>
    <n v="62.9"/>
  </r>
  <r>
    <s v="M1090"/>
    <x v="2"/>
    <s v="South"/>
    <n v="13"/>
    <n v="112132"/>
    <n v="132003"/>
    <n v="117.72"/>
    <d v="2012-05-28T00:00:00"/>
    <n v="2012"/>
    <s v="May"/>
    <d v="1900-01-01T00:00:00"/>
    <s v="Laptop"/>
    <s v="Electronics"/>
    <n v="132003"/>
    <n v="47819.63"/>
    <n v="84183.37"/>
    <x v="1"/>
    <n v="23"/>
    <n v="64.959999999999994"/>
  </r>
  <r>
    <s v="M1091"/>
    <x v="3"/>
    <s v="East"/>
    <n v="5"/>
    <n v="148641"/>
    <n v="84462"/>
    <n v="56.82"/>
    <d v="2011-03-17T00:00:00"/>
    <n v="2011"/>
    <s v="Mar"/>
    <d v="1900-01-04T00:00:00"/>
    <s v="Oil"/>
    <s v="Grocery"/>
    <n v="84462"/>
    <n v="19103.98"/>
    <n v="65358.02"/>
    <x v="1"/>
    <n v="22"/>
    <n v="77.19"/>
  </r>
  <r>
    <s v="M1092"/>
    <x v="0"/>
    <s v="North"/>
    <n v="9"/>
    <n v="138574"/>
    <n v="133055"/>
    <n v="96.02"/>
    <d v="2011-03-17T00:00:00"/>
    <n v="2011"/>
    <s v="Mar"/>
    <d v="1900-01-04T00:00:00"/>
    <s v="Mobile"/>
    <s v="Electronics"/>
    <n v="133055"/>
    <n v="39091.440000000002"/>
    <n v="93963.56"/>
    <x v="1"/>
    <n v="50"/>
    <n v="82.17"/>
  </r>
  <r>
    <s v="M1093"/>
    <x v="1"/>
    <s v="West"/>
    <n v="15"/>
    <n v="184464"/>
    <n v="115799"/>
    <n v="62.78"/>
    <d v="2011-03-17T00:00:00"/>
    <n v="2011"/>
    <s v="Mar"/>
    <d v="1900-01-04T00:00:00"/>
    <s v="Chair"/>
    <s v="Furniture"/>
    <n v="115799"/>
    <n v="26507.38"/>
    <n v="89291.62"/>
    <x v="0"/>
    <n v="90"/>
    <n v="81.23"/>
  </r>
  <r>
    <s v="M1094"/>
    <x v="0"/>
    <s v="North"/>
    <n v="4"/>
    <n v="279731"/>
    <n v="230772"/>
    <n v="82.5"/>
    <d v="2011-03-17T00:00:00"/>
    <n v="2011"/>
    <s v="Mar"/>
    <d v="1900-01-04T00:00:00"/>
    <s v="Rice"/>
    <s v="Grocery"/>
    <n v="230772"/>
    <n v="104420.53"/>
    <n v="126351.47"/>
    <x v="0"/>
    <n v="25"/>
    <n v="66.75"/>
  </r>
  <r>
    <s v="M1095"/>
    <x v="0"/>
    <s v="North"/>
    <n v="11"/>
    <n v="112078"/>
    <n v="123933"/>
    <n v="110.58"/>
    <d v="2011-03-17T00:00:00"/>
    <n v="2011"/>
    <s v="Mar"/>
    <d v="1900-01-04T00:00:00"/>
    <s v="Notebook"/>
    <s v="Stationery"/>
    <n v="123933"/>
    <n v="53924.24"/>
    <n v="70008.759999999995"/>
    <x v="0"/>
    <n v="37"/>
    <n v="61.03"/>
  </r>
  <r>
    <s v="M1096"/>
    <x v="2"/>
    <s v="South"/>
    <n v="6"/>
    <n v="143748"/>
    <n v="167260"/>
    <n v="116.36"/>
    <d v="2011-10-03T00:00:00"/>
    <n v="2011"/>
    <s v="Oct"/>
    <d v="1900-01-01T00:00:00"/>
    <s v="Jacket"/>
    <s v="Clothing"/>
    <n v="167260"/>
    <n v="69897.960000000006"/>
    <n v="97362.04"/>
    <x v="1"/>
    <n v="21"/>
    <n v="72.2"/>
  </r>
  <r>
    <s v="M1097"/>
    <x v="3"/>
    <s v="East"/>
    <n v="10"/>
    <n v="490696"/>
    <n v="505290"/>
    <n v="102.97"/>
    <d v="2013-03-29T00:00:00"/>
    <n v="2013"/>
    <s v="Mar"/>
    <d v="1900-01-05T00:00:00"/>
    <s v="Sugar"/>
    <s v="Grocery"/>
    <n v="505290"/>
    <n v="112829.02"/>
    <n v="392460.98"/>
    <x v="0"/>
    <n v="35"/>
    <n v="84.05"/>
  </r>
  <r>
    <s v="M1098"/>
    <x v="3"/>
    <s v="East"/>
    <n v="9"/>
    <n v="153946"/>
    <n v="153472"/>
    <n v="99.69"/>
    <d v="2014-05-05T00:00:00"/>
    <n v="2014"/>
    <s v="May"/>
    <d v="1900-01-01T00:00:00"/>
    <s v="Marker"/>
    <s v="Stationery"/>
    <n v="153472"/>
    <n v="69109.070000000007"/>
    <n v="84362.93"/>
    <x v="2"/>
    <n v="72"/>
    <n v="75.17"/>
  </r>
  <r>
    <s v="M1099"/>
    <x v="1"/>
    <s v="West"/>
    <n v="9"/>
    <n v="412648"/>
    <n v="348759"/>
    <n v="84.52"/>
    <d v="2014-05-05T00:00:00"/>
    <n v="2014"/>
    <s v="May"/>
    <d v="1900-01-01T00:00:00"/>
    <s v="Chair"/>
    <s v="Furniture"/>
    <n v="348759"/>
    <n v="110839.55"/>
    <n v="237919.45"/>
    <x v="0"/>
    <n v="82"/>
    <n v="72.349999999999994"/>
  </r>
  <r>
    <s v="M1100"/>
    <x v="0"/>
    <s v="North"/>
    <n v="10"/>
    <n v="187686"/>
    <n v="102692"/>
    <n v="54.71"/>
    <d v="2014-05-05T00:00:00"/>
    <n v="2014"/>
    <s v="May"/>
    <d v="1900-01-01T00:00:00"/>
    <s v="Marker"/>
    <s v="Stationery"/>
    <n v="102692"/>
    <n v="33265.97"/>
    <n v="69426.03"/>
    <x v="1"/>
    <n v="92"/>
    <n v="93.26"/>
  </r>
  <r>
    <s v="M1101"/>
    <x v="3"/>
    <s v="East"/>
    <n v="9"/>
    <n v="115697"/>
    <n v="72875"/>
    <n v="62.99"/>
    <d v="2011-07-05T00:00:00"/>
    <n v="2011"/>
    <s v="Jul"/>
    <d v="1900-01-02T00:00:00"/>
    <s v="Jacket"/>
    <s v="Clothing"/>
    <n v="72875"/>
    <n v="27050.03"/>
    <n v="45824.97"/>
    <x v="1"/>
    <n v="41"/>
    <n v="62.54"/>
  </r>
  <r>
    <s v="M1102"/>
    <x v="3"/>
    <s v="East"/>
    <n v="8"/>
    <n v="176042"/>
    <n v="190193"/>
    <n v="108.04"/>
    <d v="2011-07-05T00:00:00"/>
    <n v="2011"/>
    <s v="Jul"/>
    <d v="1900-01-02T00:00:00"/>
    <s v="Chair"/>
    <s v="Furniture"/>
    <n v="190193"/>
    <n v="94546.86"/>
    <n v="95646.14"/>
    <x v="2"/>
    <n v="52"/>
    <n v="67.48"/>
  </r>
  <r>
    <s v="M1103"/>
    <x v="3"/>
    <s v="East"/>
    <n v="6"/>
    <n v="394461"/>
    <n v="231956"/>
    <n v="58.8"/>
    <d v="2013-05-06T00:00:00"/>
    <n v="2013"/>
    <s v="May"/>
    <d v="1900-01-01T00:00:00"/>
    <s v="Oil"/>
    <s v="Grocery"/>
    <n v="231956"/>
    <n v="74100.53"/>
    <n v="157855.47"/>
    <x v="0"/>
    <n v="23"/>
    <n v="79.63"/>
  </r>
  <r>
    <s v="M1104"/>
    <x v="0"/>
    <s v="North"/>
    <n v="12"/>
    <n v="438831"/>
    <n v="440533"/>
    <n v="100.39"/>
    <d v="2014-04-27T00:00:00"/>
    <n v="2014"/>
    <s v="Apr"/>
    <d v="1899-12-31T00:00:00"/>
    <s v="Oil"/>
    <s v="Grocery"/>
    <n v="440533"/>
    <n v="112768.37"/>
    <n v="327764.63"/>
    <x v="0"/>
    <n v="16"/>
    <n v="88.1"/>
  </r>
  <r>
    <s v="M1105"/>
    <x v="1"/>
    <s v="West"/>
    <n v="3"/>
    <n v="243872"/>
    <n v="232360"/>
    <n v="95.28"/>
    <d v="2014-10-20T00:00:00"/>
    <n v="2014"/>
    <s v="Oct"/>
    <d v="1900-01-01T00:00:00"/>
    <s v="Laptop"/>
    <s v="Electronics"/>
    <n v="232360"/>
    <n v="84617.26"/>
    <n v="147742.74"/>
    <x v="2"/>
    <n v="85"/>
    <n v="73.400000000000006"/>
  </r>
  <r>
    <s v="M1106"/>
    <x v="0"/>
    <s v="North"/>
    <n v="7"/>
    <n v="109351"/>
    <n v="130140"/>
    <n v="119.01"/>
    <d v="2014-10-20T00:00:00"/>
    <n v="2014"/>
    <s v="Oct"/>
    <d v="1900-01-01T00:00:00"/>
    <s v="Headphones"/>
    <s v="Electronics"/>
    <n v="130140"/>
    <n v="53967.79"/>
    <n v="76172.210000000006"/>
    <x v="2"/>
    <n v="61"/>
    <n v="61.3"/>
  </r>
  <r>
    <s v="M1107"/>
    <x v="0"/>
    <s v="North"/>
    <n v="8"/>
    <n v="438048"/>
    <n v="227555"/>
    <n v="51.95"/>
    <d v="2014-10-20T00:00:00"/>
    <n v="2014"/>
    <s v="Oct"/>
    <d v="1900-01-01T00:00:00"/>
    <s v="Headphones"/>
    <s v="Electronics"/>
    <n v="227555"/>
    <n v="107284"/>
    <n v="120271"/>
    <x v="1"/>
    <n v="48"/>
    <n v="69.61"/>
  </r>
  <r>
    <s v="M1108"/>
    <x v="3"/>
    <s v="East"/>
    <n v="9"/>
    <n v="141820"/>
    <n v="143845"/>
    <n v="101.43"/>
    <d v="2014-11-11T00:00:00"/>
    <n v="2014"/>
    <s v="Nov"/>
    <d v="1900-01-02T00:00:00"/>
    <s v="Cabinet"/>
    <s v="Furniture"/>
    <n v="143845"/>
    <n v="45498.720000000001"/>
    <n v="98346.28"/>
    <x v="0"/>
    <n v="99"/>
    <n v="94.44"/>
  </r>
  <r>
    <s v="M1109"/>
    <x v="1"/>
    <s v="West"/>
    <n v="13"/>
    <n v="163655"/>
    <n v="192330"/>
    <n v="117.52"/>
    <d v="2014-11-11T00:00:00"/>
    <n v="2014"/>
    <s v="Nov"/>
    <d v="1900-01-02T00:00:00"/>
    <s v="Chair"/>
    <s v="Furniture"/>
    <n v="192330"/>
    <n v="94475.1"/>
    <n v="97854.9"/>
    <x v="2"/>
    <n v="11"/>
    <n v="64.86"/>
  </r>
  <r>
    <s v="M1110"/>
    <x v="3"/>
    <s v="East"/>
    <n v="14"/>
    <n v="479717"/>
    <n v="468281"/>
    <n v="97.62"/>
    <d v="2014-11-11T00:00:00"/>
    <n v="2014"/>
    <s v="Nov"/>
    <d v="1900-01-02T00:00:00"/>
    <s v="Trousers"/>
    <s v="Clothing"/>
    <n v="468281"/>
    <n v="221775.53"/>
    <n v="246505.47"/>
    <x v="0"/>
    <n v="57"/>
    <n v="88.57"/>
  </r>
  <r>
    <s v="M1111"/>
    <x v="0"/>
    <s v="North"/>
    <n v="14"/>
    <n v="127520"/>
    <n v="97797"/>
    <n v="76.69"/>
    <d v="2014-11-11T00:00:00"/>
    <n v="2014"/>
    <s v="Nov"/>
    <d v="1900-01-02T00:00:00"/>
    <s v="Laptop"/>
    <s v="Electronics"/>
    <n v="97797"/>
    <n v="47490.12"/>
    <n v="50306.879999999997"/>
    <x v="2"/>
    <n v="43"/>
    <n v="71.53"/>
  </r>
  <r>
    <s v="M1112"/>
    <x v="1"/>
    <s v="West"/>
    <n v="7"/>
    <n v="466301"/>
    <n v="322456"/>
    <n v="69.150000000000006"/>
    <d v="2014-11-11T00:00:00"/>
    <n v="2014"/>
    <s v="Nov"/>
    <d v="1900-01-02T00:00:00"/>
    <s v="Dress"/>
    <s v="Clothing"/>
    <n v="322456"/>
    <n v="149629.12"/>
    <n v="172826.88"/>
    <x v="1"/>
    <n v="28"/>
    <n v="86.36"/>
  </r>
  <r>
    <s v="M1113"/>
    <x v="1"/>
    <s v="West"/>
    <n v="13"/>
    <n v="334241"/>
    <n v="342293"/>
    <n v="102.41"/>
    <d v="2014-07-09T00:00:00"/>
    <n v="2014"/>
    <s v="Jul"/>
    <d v="1900-01-03T00:00:00"/>
    <s v="Mobile"/>
    <s v="Electronics"/>
    <n v="342293"/>
    <n v="111804.73"/>
    <n v="230488.27"/>
    <x v="2"/>
    <n v="45"/>
    <n v="71.27"/>
  </r>
  <r>
    <s v="M1114"/>
    <x v="1"/>
    <s v="West"/>
    <n v="6"/>
    <n v="148129"/>
    <n v="108642"/>
    <n v="73.34"/>
    <d v="2012-12-24T00:00:00"/>
    <n v="2012"/>
    <s v="Dec"/>
    <d v="1900-01-01T00:00:00"/>
    <s v="Chair"/>
    <s v="Furniture"/>
    <n v="108642"/>
    <n v="42815.5"/>
    <n v="65826.5"/>
    <x v="2"/>
    <n v="41"/>
    <n v="83.08"/>
  </r>
  <r>
    <s v="M1115"/>
    <x v="2"/>
    <s v="South"/>
    <n v="14"/>
    <n v="140903"/>
    <n v="80300"/>
    <n v="56.99"/>
    <d v="2012-12-24T00:00:00"/>
    <n v="2012"/>
    <s v="Dec"/>
    <d v="1900-01-01T00:00:00"/>
    <s v="Rice"/>
    <s v="Grocery"/>
    <n v="80300"/>
    <n v="35031.47"/>
    <n v="45268.53"/>
    <x v="2"/>
    <n v="69"/>
    <n v="88.65"/>
  </r>
  <r>
    <s v="M1116"/>
    <x v="2"/>
    <s v="South"/>
    <n v="10"/>
    <n v="154806"/>
    <n v="122026"/>
    <n v="78.83"/>
    <d v="2014-03-08T00:00:00"/>
    <n v="2014"/>
    <s v="Mar"/>
    <d v="1900-01-06T00:00:00"/>
    <s v="Jacket"/>
    <s v="Clothing"/>
    <n v="122026"/>
    <n v="33173.21"/>
    <n v="88852.79"/>
    <x v="2"/>
    <n v="68"/>
    <n v="82.94"/>
  </r>
  <r>
    <s v="M1117"/>
    <x v="0"/>
    <s v="North"/>
    <n v="5"/>
    <n v="214706"/>
    <n v="202680"/>
    <n v="94.4"/>
    <d v="2011-04-01T00:00:00"/>
    <n v="2011"/>
    <s v="Apr"/>
    <d v="1900-01-05T00:00:00"/>
    <s v="Sugar"/>
    <s v="Grocery"/>
    <n v="202680"/>
    <n v="48570.71"/>
    <n v="154109.29"/>
    <x v="2"/>
    <n v="61"/>
    <n v="66.58"/>
  </r>
  <r>
    <s v="M1118"/>
    <x v="3"/>
    <s v="East"/>
    <n v="9"/>
    <n v="186086"/>
    <n v="182993"/>
    <n v="98.34"/>
    <d v="2011-04-01T00:00:00"/>
    <n v="2011"/>
    <s v="Apr"/>
    <d v="1900-01-05T00:00:00"/>
    <s v="Chair"/>
    <s v="Furniture"/>
    <n v="182993"/>
    <n v="83410.600000000006"/>
    <n v="99582.399999999994"/>
    <x v="0"/>
    <n v="24"/>
    <n v="68.42"/>
  </r>
  <r>
    <s v="M1119"/>
    <x v="1"/>
    <s v="West"/>
    <n v="5"/>
    <n v="239857"/>
    <n v="127421"/>
    <n v="53.12"/>
    <d v="2012-09-14T00:00:00"/>
    <n v="2012"/>
    <s v="Sep"/>
    <d v="1900-01-05T00:00:00"/>
    <s v="Sugar"/>
    <s v="Grocery"/>
    <n v="127421"/>
    <n v="50256.49"/>
    <n v="77164.509999999995"/>
    <x v="1"/>
    <n v="80"/>
    <n v="62.94"/>
  </r>
  <r>
    <s v="M1120"/>
    <x v="1"/>
    <s v="West"/>
    <n v="6"/>
    <n v="178968"/>
    <n v="141510"/>
    <n v="79.069999999999993"/>
    <d v="2011-08-04T00:00:00"/>
    <n v="2011"/>
    <s v="Aug"/>
    <d v="1900-01-04T00:00:00"/>
    <s v="Stapler"/>
    <s v="Stationery"/>
    <n v="141510"/>
    <n v="49191.98"/>
    <n v="92318.02"/>
    <x v="1"/>
    <n v="44"/>
    <n v="72.94"/>
  </r>
  <r>
    <s v="M1121"/>
    <x v="0"/>
    <s v="North"/>
    <n v="13"/>
    <n v="300551"/>
    <n v="342164"/>
    <n v="113.85"/>
    <d v="2011-08-04T00:00:00"/>
    <n v="2011"/>
    <s v="Aug"/>
    <d v="1900-01-04T00:00:00"/>
    <s v="Wheat"/>
    <s v="Grocery"/>
    <n v="342164"/>
    <n v="140902.53"/>
    <n v="201261.47"/>
    <x v="2"/>
    <n v="86"/>
    <n v="69.66"/>
  </r>
  <r>
    <s v="M1122"/>
    <x v="1"/>
    <s v="West"/>
    <n v="11"/>
    <n v="327313"/>
    <n v="192278"/>
    <n v="58.74"/>
    <d v="2011-08-04T00:00:00"/>
    <n v="2011"/>
    <s v="Aug"/>
    <d v="1900-01-04T00:00:00"/>
    <s v="Mobile"/>
    <s v="Electronics"/>
    <n v="192278"/>
    <n v="40822.25"/>
    <n v="151455.75"/>
    <x v="2"/>
    <n v="16"/>
    <n v="91.33"/>
  </r>
  <r>
    <s v="M1123"/>
    <x v="3"/>
    <s v="East"/>
    <n v="6"/>
    <n v="134522"/>
    <n v="137008"/>
    <n v="101.85"/>
    <d v="2011-08-04T00:00:00"/>
    <n v="2011"/>
    <s v="Aug"/>
    <d v="1900-01-04T00:00:00"/>
    <s v="Tablet"/>
    <s v="Electronics"/>
    <n v="137008"/>
    <n v="59195.74"/>
    <n v="77812.259999999995"/>
    <x v="0"/>
    <n v="61"/>
    <n v="73.72"/>
  </r>
  <r>
    <s v="M1124"/>
    <x v="0"/>
    <s v="North"/>
    <n v="6"/>
    <n v="484787"/>
    <n v="383042"/>
    <n v="79.010000000000005"/>
    <d v="2011-08-04T00:00:00"/>
    <n v="2011"/>
    <s v="Aug"/>
    <d v="1900-01-04T00:00:00"/>
    <s v="Wheat"/>
    <s v="Grocery"/>
    <n v="383042"/>
    <n v="171867.6"/>
    <n v="211174.39999999999"/>
    <x v="2"/>
    <n v="91"/>
    <n v="70.08"/>
  </r>
  <r>
    <s v="M1125"/>
    <x v="3"/>
    <s v="East"/>
    <n v="14"/>
    <n v="101628"/>
    <n v="63166"/>
    <n v="62.15"/>
    <d v="2011-08-04T00:00:00"/>
    <n v="2011"/>
    <s v="Aug"/>
    <d v="1900-01-04T00:00:00"/>
    <s v="Dress"/>
    <s v="Clothing"/>
    <n v="63166"/>
    <n v="17577.38"/>
    <n v="45588.62"/>
    <x v="2"/>
    <n v="98"/>
    <n v="68.349999999999994"/>
  </r>
  <r>
    <s v="M1126"/>
    <x v="3"/>
    <s v="East"/>
    <n v="13"/>
    <n v="136414"/>
    <n v="90049"/>
    <n v="66.010000000000005"/>
    <d v="2013-09-04T00:00:00"/>
    <n v="2013"/>
    <s v="Sep"/>
    <d v="1900-01-03T00:00:00"/>
    <s v="Jacket"/>
    <s v="Clothing"/>
    <n v="90049"/>
    <n v="20714.8"/>
    <n v="69334.2"/>
    <x v="0"/>
    <n v="11"/>
    <n v="83.31"/>
  </r>
  <r>
    <s v="M1127"/>
    <x v="1"/>
    <s v="West"/>
    <n v="8"/>
    <n v="110919"/>
    <n v="78726"/>
    <n v="70.98"/>
    <d v="2013-02-05T00:00:00"/>
    <n v="2013"/>
    <s v="Feb"/>
    <d v="1900-01-02T00:00:00"/>
    <s v="Chair"/>
    <s v="Furniture"/>
    <n v="78726"/>
    <n v="35330.85"/>
    <n v="43395.15"/>
    <x v="2"/>
    <n v="11"/>
    <n v="80.790000000000006"/>
  </r>
  <r>
    <s v="M1128"/>
    <x v="1"/>
    <s v="West"/>
    <n v="12"/>
    <n v="100527"/>
    <n v="114266"/>
    <n v="113.67"/>
    <d v="2013-02-05T00:00:00"/>
    <n v="2013"/>
    <s v="Feb"/>
    <d v="1900-01-02T00:00:00"/>
    <s v="Dress"/>
    <s v="Clothing"/>
    <n v="114266"/>
    <n v="53383.27"/>
    <n v="60882.73"/>
    <x v="0"/>
    <n v="82"/>
    <n v="83.8"/>
  </r>
  <r>
    <s v="M1129"/>
    <x v="3"/>
    <s v="East"/>
    <n v="6"/>
    <n v="375392"/>
    <n v="275411"/>
    <n v="73.37"/>
    <d v="2013-02-05T00:00:00"/>
    <n v="2013"/>
    <s v="Feb"/>
    <d v="1900-01-02T00:00:00"/>
    <s v="Shirt"/>
    <s v="Clothing"/>
    <n v="275411"/>
    <n v="129443.79"/>
    <n v="145967.21"/>
    <x v="1"/>
    <n v="52"/>
    <n v="75.84"/>
  </r>
  <r>
    <s v="M1130"/>
    <x v="3"/>
    <s v="East"/>
    <n v="11"/>
    <n v="234920"/>
    <n v="244991"/>
    <n v="104.29"/>
    <d v="2013-02-05T00:00:00"/>
    <n v="2013"/>
    <s v="Feb"/>
    <d v="1900-01-02T00:00:00"/>
    <s v="Sofa"/>
    <s v="Furniture"/>
    <n v="244991"/>
    <n v="88778.559999999998"/>
    <n v="156212.44"/>
    <x v="2"/>
    <n v="48"/>
    <n v="84.86"/>
  </r>
  <r>
    <s v="M1131"/>
    <x v="1"/>
    <s v="West"/>
    <n v="4"/>
    <n v="241524"/>
    <n v="256895"/>
    <n v="106.36"/>
    <d v="2013-02-05T00:00:00"/>
    <n v="2013"/>
    <s v="Feb"/>
    <d v="1900-01-02T00:00:00"/>
    <s v="Mobile"/>
    <s v="Electronics"/>
    <n v="256895"/>
    <n v="53025.38"/>
    <n v="203869.62"/>
    <x v="1"/>
    <n v="94"/>
    <n v="94.79"/>
  </r>
  <r>
    <s v="M1132"/>
    <x v="3"/>
    <s v="East"/>
    <n v="10"/>
    <n v="116202"/>
    <n v="90130"/>
    <n v="77.56"/>
    <d v="2013-02-05T00:00:00"/>
    <n v="2013"/>
    <s v="Feb"/>
    <d v="1900-01-02T00:00:00"/>
    <s v="Stapler"/>
    <s v="Stationery"/>
    <n v="90130"/>
    <n v="35346.639999999999"/>
    <n v="54783.360000000001"/>
    <x v="2"/>
    <n v="34"/>
    <n v="92.22"/>
  </r>
  <r>
    <s v="M1133"/>
    <x v="1"/>
    <s v="West"/>
    <n v="13"/>
    <n v="156587"/>
    <n v="114196"/>
    <n v="72.930000000000007"/>
    <d v="2013-02-05T00:00:00"/>
    <n v="2013"/>
    <s v="Feb"/>
    <d v="1900-01-02T00:00:00"/>
    <s v="Stapler"/>
    <s v="Stationery"/>
    <n v="114196"/>
    <n v="23273.200000000001"/>
    <n v="90922.8"/>
    <x v="2"/>
    <n v="32"/>
    <n v="69.290000000000006"/>
  </r>
  <r>
    <s v="M1134"/>
    <x v="3"/>
    <s v="East"/>
    <n v="8"/>
    <n v="305010"/>
    <n v="306946"/>
    <n v="100.63"/>
    <d v="2013-02-05T00:00:00"/>
    <n v="2013"/>
    <s v="Feb"/>
    <d v="1900-01-02T00:00:00"/>
    <s v="Oil"/>
    <s v="Grocery"/>
    <n v="306946"/>
    <n v="124989.34"/>
    <n v="181956.66"/>
    <x v="2"/>
    <n v="76"/>
    <n v="84.56"/>
  </r>
  <r>
    <s v="M1135"/>
    <x v="0"/>
    <s v="North"/>
    <n v="9"/>
    <n v="338565"/>
    <n v="317829"/>
    <n v="93.88"/>
    <d v="2013-02-05T00:00:00"/>
    <n v="2013"/>
    <s v="Feb"/>
    <d v="1900-01-02T00:00:00"/>
    <s v="Sofa"/>
    <s v="Furniture"/>
    <n v="317829"/>
    <n v="148407.97"/>
    <n v="169421.03"/>
    <x v="1"/>
    <n v="97"/>
    <n v="65.150000000000006"/>
  </r>
  <r>
    <s v="M1136"/>
    <x v="2"/>
    <s v="South"/>
    <n v="11"/>
    <n v="251929"/>
    <n v="289488"/>
    <n v="114.91"/>
    <d v="2013-02-05T00:00:00"/>
    <n v="2013"/>
    <s v="Feb"/>
    <d v="1900-01-02T00:00:00"/>
    <s v="Notebook"/>
    <s v="Stationery"/>
    <n v="289488"/>
    <n v="118373.47"/>
    <n v="171114.53"/>
    <x v="2"/>
    <n v="47"/>
    <n v="60.55"/>
  </r>
  <r>
    <s v="M1137"/>
    <x v="0"/>
    <s v="North"/>
    <n v="6"/>
    <n v="248382"/>
    <n v="279661"/>
    <n v="112.59"/>
    <d v="2013-02-05T00:00:00"/>
    <n v="2013"/>
    <s v="Feb"/>
    <d v="1900-01-02T00:00:00"/>
    <s v="Laptop"/>
    <s v="Electronics"/>
    <n v="279661"/>
    <n v="98857.39"/>
    <n v="180803.61"/>
    <x v="0"/>
    <n v="55"/>
    <n v="83.11"/>
  </r>
  <r>
    <s v="M1138"/>
    <x v="0"/>
    <s v="North"/>
    <n v="3"/>
    <n v="231823"/>
    <n v="152013"/>
    <n v="65.569999999999993"/>
    <d v="2014-07-04T00:00:00"/>
    <n v="2014"/>
    <s v="Jul"/>
    <d v="1900-01-05T00:00:00"/>
    <s v="Sofa"/>
    <s v="Furniture"/>
    <n v="152013"/>
    <n v="40195.43"/>
    <n v="111817.57"/>
    <x v="1"/>
    <n v="81"/>
    <n v="65.430000000000007"/>
  </r>
  <r>
    <s v="M1139"/>
    <x v="0"/>
    <s v="North"/>
    <n v="14"/>
    <n v="241908"/>
    <n v="158347"/>
    <n v="65.459999999999994"/>
    <d v="2014-10-10T00:00:00"/>
    <n v="2014"/>
    <s v="Oct"/>
    <d v="1900-01-05T00:00:00"/>
    <s v="Dress"/>
    <s v="Clothing"/>
    <n v="158347"/>
    <n v="51372.92"/>
    <n v="106974.08"/>
    <x v="0"/>
    <n v="38"/>
    <n v="61.12"/>
  </r>
  <r>
    <s v="M1140"/>
    <x v="3"/>
    <s v="East"/>
    <n v="6"/>
    <n v="455729"/>
    <n v="430365"/>
    <n v="94.43"/>
    <d v="2014-10-10T00:00:00"/>
    <n v="2014"/>
    <s v="Oct"/>
    <d v="1900-01-05T00:00:00"/>
    <s v="Sugar"/>
    <s v="Grocery"/>
    <n v="430365"/>
    <n v="90345.64"/>
    <n v="340019.36"/>
    <x v="0"/>
    <n v="43"/>
    <n v="92.21"/>
  </r>
  <r>
    <s v="M1141"/>
    <x v="3"/>
    <s v="East"/>
    <n v="5"/>
    <n v="395649"/>
    <n v="426317"/>
    <n v="107.75"/>
    <d v="2013-11-25T00:00:00"/>
    <n v="2013"/>
    <s v="Nov"/>
    <d v="1900-01-01T00:00:00"/>
    <s v="Table"/>
    <s v="Furniture"/>
    <n v="426317"/>
    <n v="125765.07"/>
    <n v="300551.93"/>
    <x v="2"/>
    <n v="27"/>
    <n v="74.569999999999993"/>
  </r>
  <r>
    <s v="M1142"/>
    <x v="2"/>
    <s v="South"/>
    <n v="7"/>
    <n v="259905"/>
    <n v="152390"/>
    <n v="58.63"/>
    <d v="2013-11-25T00:00:00"/>
    <n v="2013"/>
    <s v="Nov"/>
    <d v="1900-01-01T00:00:00"/>
    <s v="Cabinet"/>
    <s v="Furniture"/>
    <n v="152390"/>
    <n v="51241.26"/>
    <n v="101148.74"/>
    <x v="2"/>
    <n v="65"/>
    <n v="63.36"/>
  </r>
  <r>
    <s v="M1143"/>
    <x v="1"/>
    <s v="West"/>
    <n v="14"/>
    <n v="264238"/>
    <n v="264191"/>
    <n v="99.98"/>
    <d v="2013-11-25T00:00:00"/>
    <n v="2013"/>
    <s v="Nov"/>
    <d v="1900-01-01T00:00:00"/>
    <s v="Cabinet"/>
    <s v="Furniture"/>
    <n v="264191"/>
    <n v="104023.05"/>
    <n v="160167.95000000001"/>
    <x v="1"/>
    <n v="62"/>
    <n v="76.14"/>
  </r>
  <r>
    <s v="M1144"/>
    <x v="0"/>
    <s v="North"/>
    <n v="15"/>
    <n v="320682"/>
    <n v="183522"/>
    <n v="57.23"/>
    <d v="2013-11-25T00:00:00"/>
    <n v="2013"/>
    <s v="Nov"/>
    <d v="1900-01-01T00:00:00"/>
    <s v="Jacket"/>
    <s v="Clothing"/>
    <n v="183522"/>
    <n v="48451.71"/>
    <n v="135070.29"/>
    <x v="1"/>
    <n v="57"/>
    <n v="64.45"/>
  </r>
  <r>
    <s v="M1145"/>
    <x v="3"/>
    <s v="East"/>
    <n v="3"/>
    <n v="496013"/>
    <n v="453872"/>
    <n v="91.5"/>
    <d v="2013-11-02T00:00:00"/>
    <n v="2013"/>
    <s v="Nov"/>
    <d v="1900-01-06T00:00:00"/>
    <s v="Dress"/>
    <s v="Clothing"/>
    <n v="453872"/>
    <n v="135696.94"/>
    <n v="318175.06"/>
    <x v="0"/>
    <n v="76"/>
    <n v="76.11"/>
  </r>
  <r>
    <s v="M1146"/>
    <x v="0"/>
    <s v="North"/>
    <n v="4"/>
    <n v="128674"/>
    <n v="99749"/>
    <n v="77.52"/>
    <d v="2013-11-02T00:00:00"/>
    <n v="2013"/>
    <s v="Nov"/>
    <d v="1900-01-06T00:00:00"/>
    <s v="Tablet"/>
    <s v="Electronics"/>
    <n v="99749"/>
    <n v="32089.06"/>
    <n v="67659.94"/>
    <x v="2"/>
    <n v="82"/>
    <n v="76.849999999999994"/>
  </r>
  <r>
    <s v="M1147"/>
    <x v="3"/>
    <s v="East"/>
    <n v="3"/>
    <n v="163670"/>
    <n v="178890"/>
    <n v="109.3"/>
    <d v="2013-04-20T00:00:00"/>
    <n v="2013"/>
    <s v="Apr"/>
    <d v="1900-01-06T00:00:00"/>
    <s v="Pen"/>
    <s v="Stationery"/>
    <n v="178890"/>
    <n v="51793.7"/>
    <n v="127096.3"/>
    <x v="0"/>
    <n v="81"/>
    <n v="85.91"/>
  </r>
  <r>
    <s v="M1148"/>
    <x v="1"/>
    <s v="West"/>
    <n v="5"/>
    <n v="217201"/>
    <n v="149173"/>
    <n v="68.680000000000007"/>
    <d v="2013-04-20T00:00:00"/>
    <n v="2013"/>
    <s v="Apr"/>
    <d v="1900-01-06T00:00:00"/>
    <s v="Sofa"/>
    <s v="Furniture"/>
    <n v="149173"/>
    <n v="42403.53"/>
    <n v="106769.47"/>
    <x v="2"/>
    <n v="72"/>
    <n v="81.83"/>
  </r>
  <r>
    <s v="M1149"/>
    <x v="2"/>
    <s v="South"/>
    <n v="4"/>
    <n v="135201"/>
    <n v="67604"/>
    <n v="50"/>
    <d v="2011-04-06T00:00:00"/>
    <n v="2011"/>
    <s v="Apr"/>
    <d v="1900-01-03T00:00:00"/>
    <s v="Shirt"/>
    <s v="Clothing"/>
    <n v="67604"/>
    <n v="23259.37"/>
    <n v="44344.63"/>
    <x v="0"/>
    <n v="23"/>
    <n v="76.58"/>
  </r>
  <r>
    <s v="M1150"/>
    <x v="1"/>
    <s v="West"/>
    <n v="9"/>
    <n v="129178"/>
    <n v="80555"/>
    <n v="62.36"/>
    <d v="2011-04-06T00:00:00"/>
    <n v="2011"/>
    <s v="Apr"/>
    <d v="1900-01-03T00:00:00"/>
    <s v="Cabinet"/>
    <s v="Furniture"/>
    <n v="80555"/>
    <n v="28587.69"/>
    <n v="51967.31"/>
    <x v="2"/>
    <n v="40"/>
    <n v="89.46"/>
  </r>
  <r>
    <s v="M1151"/>
    <x v="3"/>
    <s v="East"/>
    <n v="12"/>
    <n v="457208"/>
    <n v="458834"/>
    <n v="100.36"/>
    <d v="2011-04-06T00:00:00"/>
    <n v="2011"/>
    <s v="Apr"/>
    <d v="1900-01-03T00:00:00"/>
    <s v="Pen"/>
    <s v="Stationery"/>
    <n v="458834"/>
    <n v="169903.43"/>
    <n v="288930.57"/>
    <x v="1"/>
    <n v="33"/>
    <n v="64.959999999999994"/>
  </r>
  <r>
    <s v="M1152"/>
    <x v="2"/>
    <s v="South"/>
    <n v="5"/>
    <n v="368181"/>
    <n v="378512"/>
    <n v="102.81"/>
    <d v="2013-09-03T00:00:00"/>
    <n v="2013"/>
    <s v="Sep"/>
    <d v="1900-01-02T00:00:00"/>
    <s v="Notebook"/>
    <s v="Stationery"/>
    <n v="378512"/>
    <n v="135186.5"/>
    <n v="243325.5"/>
    <x v="1"/>
    <n v="95"/>
    <n v="63.5"/>
  </r>
  <r>
    <s v="M1153"/>
    <x v="1"/>
    <s v="West"/>
    <n v="8"/>
    <n v="450066"/>
    <n v="369307"/>
    <n v="82.06"/>
    <d v="2013-09-03T00:00:00"/>
    <n v="2013"/>
    <s v="Sep"/>
    <d v="1900-01-02T00:00:00"/>
    <s v="Sugar"/>
    <s v="Grocery"/>
    <n v="369307"/>
    <n v="107359.09"/>
    <n v="261947.91"/>
    <x v="2"/>
    <n v="63"/>
    <n v="88.47"/>
  </r>
  <r>
    <s v="M1154"/>
    <x v="2"/>
    <s v="South"/>
    <n v="3"/>
    <n v="248594"/>
    <n v="244118"/>
    <n v="98.2"/>
    <d v="2013-09-26T00:00:00"/>
    <n v="2013"/>
    <s v="Sep"/>
    <d v="1900-01-04T00:00:00"/>
    <s v="Headphones"/>
    <s v="Electronics"/>
    <n v="244118"/>
    <n v="121251.97"/>
    <n v="122866.03"/>
    <x v="0"/>
    <n v="92"/>
    <n v="82.76"/>
  </r>
  <r>
    <s v="M1155"/>
    <x v="1"/>
    <s v="West"/>
    <n v="3"/>
    <n v="285979"/>
    <n v="179506"/>
    <n v="62.77"/>
    <d v="2014-11-05T00:00:00"/>
    <n v="2014"/>
    <s v="Nov"/>
    <d v="1900-01-03T00:00:00"/>
    <s v="Sugar"/>
    <s v="Grocery"/>
    <n v="179506"/>
    <n v="74841.22"/>
    <n v="104664.78"/>
    <x v="1"/>
    <n v="55"/>
    <n v="77.52"/>
  </r>
  <r>
    <s v="M1156"/>
    <x v="2"/>
    <s v="South"/>
    <n v="8"/>
    <n v="470265"/>
    <n v="510412"/>
    <n v="108.54"/>
    <d v="2013-07-10T00:00:00"/>
    <n v="2013"/>
    <s v="Jul"/>
    <d v="1900-01-03T00:00:00"/>
    <s v="Rice"/>
    <s v="Grocery"/>
    <n v="510412"/>
    <n v="228486.41"/>
    <n v="281925.59000000003"/>
    <x v="2"/>
    <n v="93"/>
    <n v="85.17"/>
  </r>
  <r>
    <s v="M1157"/>
    <x v="3"/>
    <s v="East"/>
    <n v="10"/>
    <n v="474961"/>
    <n v="310900"/>
    <n v="65.459999999999994"/>
    <d v="2013-07-10T00:00:00"/>
    <n v="2013"/>
    <s v="Jul"/>
    <d v="1900-01-03T00:00:00"/>
    <s v="Sofa"/>
    <s v="Furniture"/>
    <n v="310900"/>
    <n v="69317.31"/>
    <n v="241582.69"/>
    <x v="2"/>
    <n v="92"/>
    <n v="76.930000000000007"/>
  </r>
  <r>
    <s v="M1158"/>
    <x v="1"/>
    <s v="West"/>
    <n v="12"/>
    <n v="445491"/>
    <n v="317313"/>
    <n v="71.23"/>
    <d v="2011-06-30T00:00:00"/>
    <n v="2011"/>
    <s v="Jun"/>
    <d v="1900-01-04T00:00:00"/>
    <s v="Marker"/>
    <s v="Stationery"/>
    <n v="317313"/>
    <n v="146336.32000000001"/>
    <n v="170976.68"/>
    <x v="0"/>
    <n v="84"/>
    <n v="72.180000000000007"/>
  </r>
  <r>
    <s v="M1159"/>
    <x v="1"/>
    <s v="West"/>
    <n v="4"/>
    <n v="123555"/>
    <n v="65646"/>
    <n v="53.13"/>
    <d v="2014-01-29T00:00:00"/>
    <n v="2014"/>
    <s v="Jan"/>
    <d v="1900-01-03T00:00:00"/>
    <s v="Trousers"/>
    <s v="Clothing"/>
    <n v="65646"/>
    <n v="30921.75"/>
    <n v="34724.25"/>
    <x v="2"/>
    <n v="96"/>
    <n v="76.67"/>
  </r>
  <r>
    <s v="M1160"/>
    <x v="2"/>
    <s v="South"/>
    <n v="15"/>
    <n v="484118"/>
    <n v="366114"/>
    <n v="75.62"/>
    <d v="2014-01-29T00:00:00"/>
    <n v="2014"/>
    <s v="Jan"/>
    <d v="1900-01-03T00:00:00"/>
    <s v="Mobile"/>
    <s v="Electronics"/>
    <n v="366114"/>
    <n v="103079.78"/>
    <n v="263034.21999999997"/>
    <x v="1"/>
    <n v="63"/>
    <n v="92.28"/>
  </r>
  <r>
    <s v="M1161"/>
    <x v="0"/>
    <s v="North"/>
    <n v="12"/>
    <n v="231325"/>
    <n v="145670"/>
    <n v="62.97"/>
    <d v="2012-09-21T00:00:00"/>
    <n v="2012"/>
    <s v="Sep"/>
    <d v="1900-01-05T00:00:00"/>
    <s v="Laptop"/>
    <s v="Electronics"/>
    <n v="145670"/>
    <n v="53539.77"/>
    <n v="92130.23"/>
    <x v="1"/>
    <n v="90"/>
    <n v="89.42"/>
  </r>
  <r>
    <s v="M1162"/>
    <x v="2"/>
    <s v="South"/>
    <n v="8"/>
    <n v="156445"/>
    <n v="169805"/>
    <n v="108.54"/>
    <d v="2012-09-21T00:00:00"/>
    <n v="2012"/>
    <s v="Sep"/>
    <d v="1900-01-05T00:00:00"/>
    <s v="Sugar"/>
    <s v="Grocery"/>
    <n v="169805"/>
    <n v="78116.240000000005"/>
    <n v="91688.76"/>
    <x v="0"/>
    <n v="81"/>
    <n v="66.989999999999995"/>
  </r>
  <r>
    <s v="M1163"/>
    <x v="3"/>
    <s v="East"/>
    <n v="10"/>
    <n v="329383"/>
    <n v="342647"/>
    <n v="104.03"/>
    <d v="2012-09-21T00:00:00"/>
    <n v="2012"/>
    <s v="Sep"/>
    <d v="1900-01-05T00:00:00"/>
    <s v="Table"/>
    <s v="Furniture"/>
    <n v="342647"/>
    <n v="150642.07"/>
    <n v="192004.93"/>
    <x v="0"/>
    <n v="77"/>
    <n v="88.3"/>
  </r>
  <r>
    <s v="M1164"/>
    <x v="2"/>
    <s v="South"/>
    <n v="4"/>
    <n v="405192"/>
    <n v="215306"/>
    <n v="53.14"/>
    <d v="2012-09-26T00:00:00"/>
    <n v="2012"/>
    <s v="Sep"/>
    <d v="1900-01-03T00:00:00"/>
    <s v="Mobile"/>
    <s v="Electronics"/>
    <n v="215306"/>
    <n v="105506.02"/>
    <n v="109799.98"/>
    <x v="1"/>
    <n v="10"/>
    <n v="72.58"/>
  </r>
  <r>
    <s v="M1165"/>
    <x v="1"/>
    <s v="West"/>
    <n v="12"/>
    <n v="386565"/>
    <n v="231012"/>
    <n v="59.76"/>
    <d v="2012-09-26T00:00:00"/>
    <n v="2012"/>
    <s v="Sep"/>
    <d v="1900-01-03T00:00:00"/>
    <s v="Table"/>
    <s v="Furniture"/>
    <n v="231012"/>
    <n v="68215.91"/>
    <n v="162796.09"/>
    <x v="0"/>
    <n v="92"/>
    <n v="78.489999999999995"/>
  </r>
  <r>
    <s v="M1166"/>
    <x v="2"/>
    <s v="South"/>
    <n v="6"/>
    <n v="399038"/>
    <n v="447891"/>
    <n v="112.24"/>
    <d v="2012-09-26T00:00:00"/>
    <n v="2012"/>
    <s v="Sep"/>
    <d v="1900-01-03T00:00:00"/>
    <s v="Marker"/>
    <s v="Stationery"/>
    <n v="447891"/>
    <n v="176045.55"/>
    <n v="271845.45"/>
    <x v="1"/>
    <n v="27"/>
    <n v="88.06"/>
  </r>
  <r>
    <s v="M1167"/>
    <x v="1"/>
    <s v="West"/>
    <n v="9"/>
    <n v="427926"/>
    <n v="411157"/>
    <n v="96.08"/>
    <d v="2012-09-26T00:00:00"/>
    <n v="2012"/>
    <s v="Sep"/>
    <d v="1900-01-03T00:00:00"/>
    <s v="Laptop"/>
    <s v="Electronics"/>
    <n v="411157"/>
    <n v="189889.69"/>
    <n v="221267.31"/>
    <x v="2"/>
    <n v="22"/>
    <n v="64.13"/>
  </r>
  <r>
    <s v="M1168"/>
    <x v="2"/>
    <s v="South"/>
    <n v="3"/>
    <n v="415353"/>
    <n v="491073"/>
    <n v="118.23"/>
    <d v="2012-09-26T00:00:00"/>
    <n v="2012"/>
    <s v="Sep"/>
    <d v="1900-01-03T00:00:00"/>
    <s v="Chair"/>
    <s v="Furniture"/>
    <n v="491073"/>
    <n v="212533.27"/>
    <n v="278539.73"/>
    <x v="0"/>
    <n v="42"/>
    <n v="73.66"/>
  </r>
  <r>
    <s v="M1169"/>
    <x v="3"/>
    <s v="East"/>
    <n v="4"/>
    <n v="182765"/>
    <n v="218274"/>
    <n v="119.43"/>
    <d v="2012-09-26T00:00:00"/>
    <n v="2012"/>
    <s v="Sep"/>
    <d v="1900-01-03T00:00:00"/>
    <s v="Chair"/>
    <s v="Furniture"/>
    <n v="218274"/>
    <n v="74141.75"/>
    <n v="144132.25"/>
    <x v="1"/>
    <n v="76"/>
    <n v="92.61"/>
  </r>
  <r>
    <s v="M1170"/>
    <x v="3"/>
    <s v="East"/>
    <n v="9"/>
    <n v="424348"/>
    <n v="241873"/>
    <n v="57"/>
    <d v="2012-09-26T00:00:00"/>
    <n v="2012"/>
    <s v="Sep"/>
    <d v="1900-01-03T00:00:00"/>
    <s v="Pen"/>
    <s v="Stationery"/>
    <n v="241873"/>
    <n v="78649.42"/>
    <n v="163223.57999999999"/>
    <x v="0"/>
    <n v="43"/>
    <n v="82.86"/>
  </r>
  <r>
    <s v="M1171"/>
    <x v="0"/>
    <s v="North"/>
    <n v="8"/>
    <n v="320937"/>
    <n v="228856"/>
    <n v="71.31"/>
    <d v="2012-10-31T00:00:00"/>
    <n v="2012"/>
    <s v="Oct"/>
    <d v="1900-01-03T00:00:00"/>
    <s v="Jacket"/>
    <s v="Clothing"/>
    <n v="228856"/>
    <n v="53458.84"/>
    <n v="175397.16"/>
    <x v="2"/>
    <n v="36"/>
    <n v="79.150000000000006"/>
  </r>
  <r>
    <s v="M1172"/>
    <x v="3"/>
    <s v="East"/>
    <n v="15"/>
    <n v="447779"/>
    <n v="256567"/>
    <n v="57.3"/>
    <d v="2012-10-31T00:00:00"/>
    <n v="2012"/>
    <s v="Oct"/>
    <d v="1900-01-03T00:00:00"/>
    <s v="Dress"/>
    <s v="Clothing"/>
    <n v="256567"/>
    <n v="122671.46"/>
    <n v="133895.54"/>
    <x v="1"/>
    <n v="88"/>
    <n v="84.61"/>
  </r>
  <r>
    <s v="M1173"/>
    <x v="0"/>
    <s v="North"/>
    <n v="8"/>
    <n v="137100"/>
    <n v="123107"/>
    <n v="89.79"/>
    <d v="2012-10-31T00:00:00"/>
    <n v="2012"/>
    <s v="Oct"/>
    <d v="1900-01-03T00:00:00"/>
    <s v="Pen"/>
    <s v="Stationery"/>
    <n v="123107"/>
    <n v="28775.57"/>
    <n v="94331.43"/>
    <x v="1"/>
    <n v="26"/>
    <n v="69.47"/>
  </r>
  <r>
    <s v="M1174"/>
    <x v="0"/>
    <s v="North"/>
    <n v="4"/>
    <n v="118664"/>
    <n v="124421"/>
    <n v="104.85"/>
    <d v="2012-10-31T00:00:00"/>
    <n v="2012"/>
    <s v="Oct"/>
    <d v="1900-01-03T00:00:00"/>
    <s v="Notebook"/>
    <s v="Stationery"/>
    <n v="124421"/>
    <n v="37935.83"/>
    <n v="86485.17"/>
    <x v="1"/>
    <n v="48"/>
    <n v="87.35"/>
  </r>
  <r>
    <s v="M1175"/>
    <x v="2"/>
    <s v="South"/>
    <n v="3"/>
    <n v="129022"/>
    <n v="67965"/>
    <n v="52.68"/>
    <d v="2014-11-27T00:00:00"/>
    <n v="2014"/>
    <s v="Nov"/>
    <d v="1900-01-04T00:00:00"/>
    <s v="Dress"/>
    <s v="Clothing"/>
    <n v="67965"/>
    <n v="20078.060000000001"/>
    <n v="47886.94"/>
    <x v="2"/>
    <n v="80"/>
    <n v="76.88"/>
  </r>
  <r>
    <s v="M1176"/>
    <x v="1"/>
    <s v="West"/>
    <n v="15"/>
    <n v="297776"/>
    <n v="331193"/>
    <n v="111.22"/>
    <d v="2011-12-19T00:00:00"/>
    <n v="2011"/>
    <s v="Dec"/>
    <d v="1900-01-01T00:00:00"/>
    <s v="Dress"/>
    <s v="Clothing"/>
    <n v="331193"/>
    <n v="95913.05"/>
    <n v="235279.95"/>
    <x v="1"/>
    <n v="24"/>
    <n v="75.33"/>
  </r>
  <r>
    <s v="M1177"/>
    <x v="3"/>
    <s v="East"/>
    <n v="8"/>
    <n v="201526"/>
    <n v="190711"/>
    <n v="94.63"/>
    <d v="2011-12-19T00:00:00"/>
    <n v="2011"/>
    <s v="Dec"/>
    <d v="1900-01-01T00:00:00"/>
    <s v="Rice"/>
    <s v="Grocery"/>
    <n v="190711"/>
    <n v="81729"/>
    <n v="108982"/>
    <x v="0"/>
    <n v="11"/>
    <n v="67.95"/>
  </r>
  <r>
    <s v="M1178"/>
    <x v="0"/>
    <s v="North"/>
    <n v="15"/>
    <n v="107811"/>
    <n v="86662"/>
    <n v="80.38"/>
    <d v="2011-12-19T00:00:00"/>
    <n v="2011"/>
    <s v="Dec"/>
    <d v="1900-01-01T00:00:00"/>
    <s v="Laptop"/>
    <s v="Electronics"/>
    <n v="86662"/>
    <n v="41858.06"/>
    <n v="44803.94"/>
    <x v="1"/>
    <n v="46"/>
    <n v="61.53"/>
  </r>
  <r>
    <s v="M1179"/>
    <x v="3"/>
    <s v="East"/>
    <n v="12"/>
    <n v="443518"/>
    <n v="349813"/>
    <n v="78.87"/>
    <d v="2013-12-27T00:00:00"/>
    <n v="2013"/>
    <s v="Dec"/>
    <d v="1900-01-05T00:00:00"/>
    <s v="Table"/>
    <s v="Furniture"/>
    <n v="349813"/>
    <n v="111297.5"/>
    <n v="238515.5"/>
    <x v="2"/>
    <n v="25"/>
    <n v="82.98"/>
  </r>
  <r>
    <s v="M1180"/>
    <x v="0"/>
    <s v="North"/>
    <n v="7"/>
    <n v="385027"/>
    <n v="300443"/>
    <n v="78.03"/>
    <d v="2014-06-21T00:00:00"/>
    <n v="2014"/>
    <s v="Jun"/>
    <d v="1900-01-06T00:00:00"/>
    <s v="Oil"/>
    <s v="Grocery"/>
    <n v="300443"/>
    <n v="69314.59"/>
    <n v="231128.41"/>
    <x v="0"/>
    <n v="66"/>
    <n v="84.96"/>
  </r>
  <r>
    <s v="M1181"/>
    <x v="3"/>
    <s v="East"/>
    <n v="15"/>
    <n v="389095"/>
    <n v="347997"/>
    <n v="89.44"/>
    <d v="2014-06-21T00:00:00"/>
    <n v="2014"/>
    <s v="Jun"/>
    <d v="1900-01-06T00:00:00"/>
    <s v="Jacket"/>
    <s v="Clothing"/>
    <n v="347997"/>
    <n v="140709.91"/>
    <n v="207287.09"/>
    <x v="2"/>
    <n v="23"/>
    <n v="61.89"/>
  </r>
  <r>
    <s v="M1182"/>
    <x v="1"/>
    <s v="West"/>
    <n v="14"/>
    <n v="426039"/>
    <n v="467931"/>
    <n v="109.83"/>
    <d v="2012-10-15T00:00:00"/>
    <n v="2012"/>
    <s v="Oct"/>
    <d v="1900-01-01T00:00:00"/>
    <s v="Chair"/>
    <s v="Furniture"/>
    <n v="467931"/>
    <n v="205390.6"/>
    <n v="262540.40000000002"/>
    <x v="0"/>
    <n v="76"/>
    <n v="68.069999999999993"/>
  </r>
  <r>
    <s v="M1183"/>
    <x v="2"/>
    <s v="South"/>
    <n v="4"/>
    <n v="295239"/>
    <n v="337650"/>
    <n v="114.36"/>
    <d v="2012-10-15T00:00:00"/>
    <n v="2012"/>
    <s v="Oct"/>
    <d v="1900-01-01T00:00:00"/>
    <s v="Shirt"/>
    <s v="Clothing"/>
    <n v="337650"/>
    <n v="69767.64"/>
    <n v="267882.36"/>
    <x v="0"/>
    <n v="93"/>
    <n v="86.75"/>
  </r>
  <r>
    <s v="M1184"/>
    <x v="0"/>
    <s v="North"/>
    <n v="3"/>
    <n v="361571"/>
    <n v="400022"/>
    <n v="110.63"/>
    <d v="2014-04-13T00:00:00"/>
    <n v="2014"/>
    <s v="Apr"/>
    <d v="1899-12-31T00:00:00"/>
    <s v="Tablet"/>
    <s v="Electronics"/>
    <n v="400022"/>
    <n v="166653.09"/>
    <n v="233368.91"/>
    <x v="2"/>
    <n v="20"/>
    <n v="62.09"/>
  </r>
  <r>
    <s v="M1185"/>
    <x v="1"/>
    <s v="West"/>
    <n v="10"/>
    <n v="109882"/>
    <n v="105087"/>
    <n v="95.64"/>
    <d v="2014-04-13T00:00:00"/>
    <n v="2014"/>
    <s v="Apr"/>
    <d v="1899-12-31T00:00:00"/>
    <s v="Sugar"/>
    <s v="Grocery"/>
    <n v="105087"/>
    <n v="51143.25"/>
    <n v="53943.75"/>
    <x v="2"/>
    <n v="33"/>
    <n v="83.1"/>
  </r>
  <r>
    <s v="M1186"/>
    <x v="0"/>
    <s v="North"/>
    <n v="13"/>
    <n v="259985"/>
    <n v="138198"/>
    <n v="53.16"/>
    <d v="2014-12-20T00:00:00"/>
    <n v="2014"/>
    <s v="Dec"/>
    <d v="1900-01-06T00:00:00"/>
    <s v="Marker"/>
    <s v="Stationery"/>
    <n v="138198"/>
    <n v="30242.26"/>
    <n v="107955.74"/>
    <x v="2"/>
    <n v="53"/>
    <n v="92.29"/>
  </r>
  <r>
    <s v="M1187"/>
    <x v="3"/>
    <s v="East"/>
    <n v="15"/>
    <n v="494955"/>
    <n v="557309"/>
    <n v="112.6"/>
    <d v="2014-08-06T00:00:00"/>
    <n v="2014"/>
    <s v="Aug"/>
    <d v="1900-01-03T00:00:00"/>
    <s v="Shirt"/>
    <s v="Clothing"/>
    <n v="557309"/>
    <n v="221651.09"/>
    <n v="335657.91"/>
    <x v="2"/>
    <n v="65"/>
    <n v="90.3"/>
  </r>
  <r>
    <s v="M1188"/>
    <x v="0"/>
    <s v="North"/>
    <n v="15"/>
    <n v="157257"/>
    <n v="151149"/>
    <n v="96.12"/>
    <d v="2012-10-01T00:00:00"/>
    <n v="2012"/>
    <s v="Oct"/>
    <d v="1900-01-01T00:00:00"/>
    <s v="Oil"/>
    <s v="Grocery"/>
    <n v="151149"/>
    <n v="36645.440000000002"/>
    <n v="114503.56"/>
    <x v="1"/>
    <n v="69"/>
    <n v="74.83"/>
  </r>
  <r>
    <s v="M1189"/>
    <x v="3"/>
    <s v="East"/>
    <n v="5"/>
    <n v="299906"/>
    <n v="272461"/>
    <n v="90.85"/>
    <d v="2013-05-24T00:00:00"/>
    <n v="2013"/>
    <s v="May"/>
    <d v="1900-01-05T00:00:00"/>
    <s v="Trousers"/>
    <s v="Clothing"/>
    <n v="272461"/>
    <n v="62035.62"/>
    <n v="210425.38"/>
    <x v="2"/>
    <n v="97"/>
    <n v="93.28"/>
  </r>
  <r>
    <s v="M1190"/>
    <x v="0"/>
    <s v="North"/>
    <n v="6"/>
    <n v="384585"/>
    <n v="347389"/>
    <n v="90.33"/>
    <d v="2014-06-14T00:00:00"/>
    <n v="2014"/>
    <s v="Jun"/>
    <d v="1900-01-06T00:00:00"/>
    <s v="Cabinet"/>
    <s v="Furniture"/>
    <n v="347389"/>
    <n v="169671.09"/>
    <n v="177717.91"/>
    <x v="0"/>
    <n v="44"/>
    <n v="83.07"/>
  </r>
  <r>
    <s v="M1191"/>
    <x v="0"/>
    <s v="North"/>
    <n v="4"/>
    <n v="260901"/>
    <n v="279463"/>
    <n v="107.11"/>
    <d v="2014-06-14T00:00:00"/>
    <n v="2014"/>
    <s v="Jun"/>
    <d v="1900-01-06T00:00:00"/>
    <s v="Sofa"/>
    <s v="Furniture"/>
    <n v="279463"/>
    <n v="68670.259999999995"/>
    <n v="210792.74"/>
    <x v="1"/>
    <n v="12"/>
    <n v="75.400000000000006"/>
  </r>
  <r>
    <s v="M1192"/>
    <x v="1"/>
    <s v="West"/>
    <n v="3"/>
    <n v="288074"/>
    <n v="269920"/>
    <n v="93.7"/>
    <d v="2014-06-14T00:00:00"/>
    <n v="2014"/>
    <s v="Jun"/>
    <d v="1900-01-06T00:00:00"/>
    <s v="Notebook"/>
    <s v="Stationery"/>
    <n v="269920"/>
    <n v="101872.32000000001"/>
    <n v="168047.68"/>
    <x v="2"/>
    <n v="20"/>
    <n v="69.680000000000007"/>
  </r>
  <r>
    <s v="M1193"/>
    <x v="3"/>
    <s v="East"/>
    <n v="4"/>
    <n v="330917"/>
    <n v="212592"/>
    <n v="64.239999999999995"/>
    <d v="2011-04-23T00:00:00"/>
    <n v="2011"/>
    <s v="Apr"/>
    <d v="1900-01-06T00:00:00"/>
    <s v="Sofa"/>
    <s v="Furniture"/>
    <n v="212592"/>
    <n v="89743.11"/>
    <n v="122848.89"/>
    <x v="1"/>
    <n v="39"/>
    <n v="82.06"/>
  </r>
  <r>
    <s v="M1194"/>
    <x v="2"/>
    <s v="South"/>
    <n v="12"/>
    <n v="443921"/>
    <n v="247954"/>
    <n v="55.86"/>
    <d v="2012-05-01T00:00:00"/>
    <n v="2012"/>
    <s v="May"/>
    <d v="1900-01-02T00:00:00"/>
    <s v="Shirt"/>
    <s v="Clothing"/>
    <n v="247954"/>
    <n v="75283.73"/>
    <n v="172670.27"/>
    <x v="0"/>
    <n v="74"/>
    <n v="90.12"/>
  </r>
  <r>
    <s v="M1195"/>
    <x v="3"/>
    <s v="East"/>
    <n v="3"/>
    <n v="390145"/>
    <n v="314584"/>
    <n v="80.63"/>
    <d v="2012-07-19T00:00:00"/>
    <n v="2012"/>
    <s v="Jul"/>
    <d v="1900-01-04T00:00:00"/>
    <s v="Tablet"/>
    <s v="Electronics"/>
    <n v="314584"/>
    <n v="65249.54"/>
    <n v="249334.46"/>
    <x v="0"/>
    <n v="55"/>
    <n v="78.92"/>
  </r>
  <r>
    <s v="M1196"/>
    <x v="0"/>
    <s v="North"/>
    <n v="12"/>
    <n v="223048"/>
    <n v="203203"/>
    <n v="91.1"/>
    <d v="2013-11-27T00:00:00"/>
    <n v="2013"/>
    <s v="Nov"/>
    <d v="1900-01-03T00:00:00"/>
    <s v="Laptop"/>
    <s v="Electronics"/>
    <n v="203203"/>
    <n v="70698.11"/>
    <n v="132504.89000000001"/>
    <x v="0"/>
    <n v="19"/>
    <n v="68.290000000000006"/>
  </r>
  <r>
    <s v="M1197"/>
    <x v="3"/>
    <s v="East"/>
    <n v="12"/>
    <n v="294699"/>
    <n v="325873"/>
    <n v="110.58"/>
    <d v="2013-11-27T00:00:00"/>
    <n v="2013"/>
    <s v="Nov"/>
    <d v="1900-01-03T00:00:00"/>
    <s v="Rice"/>
    <s v="Grocery"/>
    <n v="325873"/>
    <n v="100184.4"/>
    <n v="225688.6"/>
    <x v="1"/>
    <n v="28"/>
    <n v="60.86"/>
  </r>
  <r>
    <s v="M1198"/>
    <x v="3"/>
    <s v="East"/>
    <n v="8"/>
    <n v="313981"/>
    <n v="327902"/>
    <n v="104.43"/>
    <d v="2013-11-27T00:00:00"/>
    <n v="2013"/>
    <s v="Nov"/>
    <d v="1900-01-03T00:00:00"/>
    <s v="Cabinet"/>
    <s v="Furniture"/>
    <n v="327902"/>
    <n v="71238.720000000001"/>
    <n v="256663.28"/>
    <x v="1"/>
    <n v="13"/>
    <n v="65.61"/>
  </r>
  <r>
    <s v="M1199"/>
    <x v="0"/>
    <s v="North"/>
    <n v="7"/>
    <n v="178676"/>
    <n v="208858"/>
    <n v="116.89"/>
    <d v="2013-11-27T00:00:00"/>
    <n v="2013"/>
    <s v="Nov"/>
    <d v="1900-01-03T00:00:00"/>
    <s v="Pen"/>
    <s v="Stationery"/>
    <n v="208858"/>
    <n v="97772.77"/>
    <n v="111085.23"/>
    <x v="2"/>
    <n v="50"/>
    <n v="77.88"/>
  </r>
  <r>
    <s v="M1000"/>
    <x v="3"/>
    <s v="East"/>
    <n v="6"/>
    <n v="298621"/>
    <n v="302057"/>
    <n v="101.15"/>
    <d v="2014-06-13T00:00:00"/>
    <n v="2014"/>
    <s v="Jun"/>
    <d v="1900-01-05T00:00:00"/>
    <s v="Mobile"/>
    <s v="Electronics"/>
    <n v="302057"/>
    <n v="116495.26"/>
    <n v="185561.74"/>
    <x v="2"/>
    <n v="20"/>
    <n v="93.43"/>
  </r>
  <r>
    <s v="M1001"/>
    <x v="2"/>
    <s v="South"/>
    <n v="12"/>
    <n v="363976"/>
    <n v="332573"/>
    <n v="91.37"/>
    <d v="2014-06-13T00:00:00"/>
    <n v="2014"/>
    <s v="Jun"/>
    <d v="1900-01-05T00:00:00"/>
    <s v="Stapler"/>
    <s v="Stationery"/>
    <n v="332573"/>
    <n v="112512.7"/>
    <n v="220060.3"/>
    <x v="2"/>
    <n v="77"/>
    <n v="87.94"/>
  </r>
  <r>
    <s v="M1002"/>
    <x v="1"/>
    <s v="West"/>
    <n v="13"/>
    <n v="374961"/>
    <n v="418700"/>
    <n v="111.66"/>
    <d v="2012-08-17T00:00:00"/>
    <n v="2012"/>
    <s v="Aug"/>
    <d v="1900-01-05T00:00:00"/>
    <s v="Sofa"/>
    <s v="Furniture"/>
    <n v="418700"/>
    <n v="184853.09"/>
    <n v="233846.91"/>
    <x v="0"/>
    <n v="41"/>
    <n v="71.5"/>
  </r>
  <r>
    <s v="M1003"/>
    <x v="3"/>
    <s v="East"/>
    <n v="6"/>
    <n v="338981"/>
    <n v="252017"/>
    <n v="74.349999999999994"/>
    <d v="2013-09-26T00:00:00"/>
    <n v="2013"/>
    <s v="Sep"/>
    <d v="1900-01-04T00:00:00"/>
    <s v="Mobile"/>
    <s v="Electronics"/>
    <n v="252017"/>
    <n v="92363.66"/>
    <n v="159653.34"/>
    <x v="2"/>
    <n v="62"/>
    <n v="72.67"/>
  </r>
  <r>
    <s v="M1004"/>
    <x v="3"/>
    <s v="East"/>
    <n v="11"/>
    <n v="365102"/>
    <n v="202590"/>
    <n v="55.49"/>
    <d v="2011-05-04T00:00:00"/>
    <n v="2011"/>
    <s v="May"/>
    <d v="1900-01-03T00:00:00"/>
    <s v="Cabinet"/>
    <s v="Furniture"/>
    <n v="202590"/>
    <n v="64511.63"/>
    <n v="138078.37"/>
    <x v="1"/>
    <n v="63"/>
    <n v="68.040000000000006"/>
  </r>
  <r>
    <s v="M1005"/>
    <x v="2"/>
    <s v="South"/>
    <n v="11"/>
    <n v="228421"/>
    <n v="221064"/>
    <n v="96.78"/>
    <d v="2012-12-01T00:00:00"/>
    <n v="2012"/>
    <s v="Dec"/>
    <d v="1900-01-06T00:00:00"/>
    <s v="Notebook"/>
    <s v="Stationery"/>
    <n v="221064"/>
    <n v="70372.7"/>
    <n v="150691.29999999999"/>
    <x v="2"/>
    <n v="53"/>
    <n v="70.98"/>
  </r>
  <r>
    <s v="M1006"/>
    <x v="0"/>
    <s v="North"/>
    <n v="9"/>
    <n v="320737"/>
    <n v="292757"/>
    <n v="91.28"/>
    <d v="2013-03-12T00:00:00"/>
    <n v="2013"/>
    <s v="Mar"/>
    <d v="1900-01-02T00:00:00"/>
    <s v="Dress"/>
    <s v="Clothing"/>
    <n v="292757"/>
    <n v="90816.46"/>
    <n v="201940.54"/>
    <x v="0"/>
    <n v="33"/>
    <n v="90.67"/>
  </r>
  <r>
    <s v="M1007"/>
    <x v="0"/>
    <s v="North"/>
    <n v="5"/>
    <n v="163328"/>
    <n v="136534"/>
    <n v="83.59"/>
    <d v="2013-08-27T00:00:00"/>
    <n v="2013"/>
    <s v="Aug"/>
    <d v="1900-01-02T00:00:00"/>
    <s v="Cabinet"/>
    <s v="Furniture"/>
    <n v="136534"/>
    <n v="37839.550000000003"/>
    <n v="98694.45"/>
    <x v="2"/>
    <n v="14"/>
    <n v="89.19"/>
  </r>
  <r>
    <s v="M1008"/>
    <x v="0"/>
    <s v="North"/>
    <n v="14"/>
    <n v="187522"/>
    <n v="112901"/>
    <n v="60.21"/>
    <d v="2013-08-27T00:00:00"/>
    <n v="2013"/>
    <s v="Aug"/>
    <d v="1900-01-02T00:00:00"/>
    <s v="Dress"/>
    <s v="Clothing"/>
    <n v="112901"/>
    <n v="25822.93"/>
    <n v="87078.07"/>
    <x v="0"/>
    <n v="61"/>
    <n v="84.39"/>
  </r>
  <r>
    <s v="M1009"/>
    <x v="2"/>
    <s v="South"/>
    <n v="14"/>
    <n v="253821"/>
    <n v="158112"/>
    <n v="62.29"/>
    <d v="2013-12-17T00:00:00"/>
    <n v="2013"/>
    <s v="Dec"/>
    <d v="1900-01-02T00:00:00"/>
    <s v="Sofa"/>
    <s v="Furniture"/>
    <n v="158112"/>
    <n v="51000.07"/>
    <n v="107111.93"/>
    <x v="0"/>
    <n v="15"/>
    <n v="62.58"/>
  </r>
  <r>
    <s v="M1010"/>
    <x v="3"/>
    <s v="East"/>
    <n v="10"/>
    <n v="314368"/>
    <n v="322552"/>
    <n v="102.6"/>
    <d v="2011-08-08T00:00:00"/>
    <n v="2011"/>
    <s v="Aug"/>
    <d v="1900-01-01T00:00:00"/>
    <s v="Sugar"/>
    <s v="Grocery"/>
    <n v="322552"/>
    <n v="133282.57"/>
    <n v="189269.43"/>
    <x v="0"/>
    <n v="27"/>
    <n v="85.67"/>
  </r>
  <r>
    <s v="M1011"/>
    <x v="0"/>
    <s v="North"/>
    <n v="5"/>
    <n v="104080"/>
    <n v="100520"/>
    <n v="96.58"/>
    <d v="2011-08-08T00:00:00"/>
    <n v="2011"/>
    <s v="Aug"/>
    <d v="1900-01-01T00:00:00"/>
    <s v="Sugar"/>
    <s v="Grocery"/>
    <n v="100520"/>
    <n v="40596.910000000003"/>
    <n v="59923.09"/>
    <x v="2"/>
    <n v="85"/>
    <n v="69.78"/>
  </r>
  <r>
    <s v="M1012"/>
    <x v="0"/>
    <s v="North"/>
    <n v="6"/>
    <n v="255896"/>
    <n v="257261"/>
    <n v="100.53"/>
    <d v="2012-05-16T00:00:00"/>
    <n v="2012"/>
    <s v="May"/>
    <d v="1900-01-03T00:00:00"/>
    <s v="Chair"/>
    <s v="Furniture"/>
    <n v="257261"/>
    <n v="85091.8"/>
    <n v="172169.2"/>
    <x v="1"/>
    <n v="84"/>
    <n v="77.790000000000006"/>
  </r>
  <r>
    <s v="M1013"/>
    <x v="1"/>
    <s v="West"/>
    <n v="7"/>
    <n v="269240"/>
    <n v="235301"/>
    <n v="87.39"/>
    <d v="2014-12-10T00:00:00"/>
    <n v="2014"/>
    <s v="Dec"/>
    <d v="1900-01-03T00:00:00"/>
    <s v="Table"/>
    <s v="Furniture"/>
    <n v="235301"/>
    <n v="50341.68"/>
    <n v="184959.32"/>
    <x v="2"/>
    <n v="36"/>
    <n v="75.069999999999993"/>
  </r>
  <r>
    <s v="M1014"/>
    <x v="3"/>
    <s v="East"/>
    <n v="12"/>
    <n v="422687"/>
    <n v="376162"/>
    <n v="88.99"/>
    <d v="2014-12-10T00:00:00"/>
    <n v="2014"/>
    <s v="Dec"/>
    <d v="1900-01-03T00:00:00"/>
    <s v="Tablet"/>
    <s v="Electronics"/>
    <n v="376162"/>
    <n v="155942.74"/>
    <n v="220219.26"/>
    <x v="0"/>
    <n v="45"/>
    <n v="77.03"/>
  </r>
  <r>
    <s v="M1015"/>
    <x v="2"/>
    <s v="South"/>
    <n v="5"/>
    <n v="251245"/>
    <n v="193629"/>
    <n v="77.069999999999993"/>
    <d v="2014-12-10T00:00:00"/>
    <n v="2014"/>
    <s v="Dec"/>
    <d v="1900-01-03T00:00:00"/>
    <s v="Pen"/>
    <s v="Stationery"/>
    <n v="193629"/>
    <n v="43110.58"/>
    <n v="150518.42000000001"/>
    <x v="2"/>
    <n v="28"/>
    <n v="63.36"/>
  </r>
  <r>
    <s v="M1016"/>
    <x v="2"/>
    <s v="South"/>
    <n v="3"/>
    <n v="413729"/>
    <n v="227701"/>
    <n v="55.04"/>
    <d v="2012-09-24T00:00:00"/>
    <n v="2012"/>
    <s v="Sep"/>
    <d v="1900-01-01T00:00:00"/>
    <s v="Notebook"/>
    <s v="Stationery"/>
    <n v="227701"/>
    <n v="113395.2"/>
    <n v="114305.8"/>
    <x v="2"/>
    <n v="13"/>
    <n v="72.930000000000007"/>
  </r>
  <r>
    <s v="M1017"/>
    <x v="3"/>
    <s v="East"/>
    <n v="12"/>
    <n v="323610"/>
    <n v="353717"/>
    <n v="109.3"/>
    <d v="2014-07-12T00:00:00"/>
    <n v="2014"/>
    <s v="Jul"/>
    <d v="1900-01-06T00:00:00"/>
    <s v="Wheat"/>
    <s v="Grocery"/>
    <n v="353717"/>
    <n v="88672.84"/>
    <n v="265044.15999999997"/>
    <x v="2"/>
    <n v="24"/>
    <n v="85.07"/>
  </r>
  <r>
    <s v="M1018"/>
    <x v="0"/>
    <s v="North"/>
    <n v="10"/>
    <n v="326631"/>
    <n v="292618"/>
    <n v="89.59"/>
    <d v="2012-12-01T00:00:00"/>
    <n v="2012"/>
    <s v="Dec"/>
    <d v="1900-01-06T00:00:00"/>
    <s v="Chair"/>
    <s v="Furniture"/>
    <n v="292618"/>
    <n v="70418.28"/>
    <n v="222199.72"/>
    <x v="0"/>
    <n v="95"/>
    <n v="64.08"/>
  </r>
  <r>
    <s v="M1019"/>
    <x v="3"/>
    <s v="East"/>
    <n v="15"/>
    <n v="141453"/>
    <n v="168279"/>
    <n v="118.96"/>
    <d v="2013-11-20T00:00:00"/>
    <n v="2013"/>
    <s v="Nov"/>
    <d v="1900-01-03T00:00:00"/>
    <s v="Shirt"/>
    <s v="Clothing"/>
    <n v="168279"/>
    <n v="67625.490000000005"/>
    <n v="100653.51"/>
    <x v="0"/>
    <n v="45"/>
    <n v="75.87"/>
  </r>
  <r>
    <s v="M1020"/>
    <x v="0"/>
    <s v="North"/>
    <n v="14"/>
    <n v="460677"/>
    <n v="395389"/>
    <n v="85.83"/>
    <d v="2013-11-20T00:00:00"/>
    <n v="2013"/>
    <s v="Nov"/>
    <d v="1900-01-03T00:00:00"/>
    <s v="Headphones"/>
    <s v="Electronics"/>
    <n v="395389"/>
    <n v="185780.78"/>
    <n v="209608.22"/>
    <x v="2"/>
    <n v="76"/>
    <n v="71.11"/>
  </r>
  <r>
    <s v="M1021"/>
    <x v="0"/>
    <s v="North"/>
    <n v="13"/>
    <n v="428878"/>
    <n v="218617"/>
    <n v="50.97"/>
    <d v="2014-03-20T00:00:00"/>
    <n v="2014"/>
    <s v="Mar"/>
    <d v="1900-01-04T00:00:00"/>
    <s v="Trousers"/>
    <s v="Clothing"/>
    <n v="218617"/>
    <n v="70853.11"/>
    <n v="147763.89000000001"/>
    <x v="2"/>
    <n v="38"/>
    <n v="83.57"/>
  </r>
  <r>
    <s v="M1022"/>
    <x v="3"/>
    <s v="East"/>
    <n v="10"/>
    <n v="179394"/>
    <n v="153202"/>
    <n v="85.4"/>
    <d v="2013-11-14T00:00:00"/>
    <n v="2013"/>
    <s v="Nov"/>
    <d v="1900-01-04T00:00:00"/>
    <s v="Dress"/>
    <s v="Clothing"/>
    <n v="153202"/>
    <n v="63612.55"/>
    <n v="89589.45"/>
    <x v="2"/>
    <n v="21"/>
    <n v="93.28"/>
  </r>
  <r>
    <s v="M1023"/>
    <x v="2"/>
    <s v="South"/>
    <n v="3"/>
    <n v="327708"/>
    <n v="181486"/>
    <n v="55.38"/>
    <d v="2014-11-20T00:00:00"/>
    <n v="2014"/>
    <s v="Nov"/>
    <d v="1900-01-04T00:00:00"/>
    <s v="Wheat"/>
    <s v="Grocery"/>
    <n v="181486"/>
    <n v="52087"/>
    <n v="129399"/>
    <x v="1"/>
    <n v="98"/>
    <n v="69.209999999999994"/>
  </r>
  <r>
    <s v="M1024"/>
    <x v="1"/>
    <s v="West"/>
    <n v="13"/>
    <n v="406131"/>
    <n v="326123"/>
    <n v="80.3"/>
    <d v="2013-12-03T00:00:00"/>
    <n v="2013"/>
    <s v="Dec"/>
    <d v="1900-01-02T00:00:00"/>
    <s v="Cabinet"/>
    <s v="Furniture"/>
    <n v="326123"/>
    <n v="111162.83"/>
    <n v="214960.17"/>
    <x v="0"/>
    <n v="48"/>
    <n v="89.42"/>
  </r>
  <r>
    <s v="M1025"/>
    <x v="3"/>
    <s v="East"/>
    <n v="13"/>
    <n v="354311"/>
    <n v="305663"/>
    <n v="86.27"/>
    <d v="2013-12-03T00:00:00"/>
    <n v="2013"/>
    <s v="Dec"/>
    <d v="1900-01-02T00:00:00"/>
    <s v="Oil"/>
    <s v="Grocery"/>
    <n v="305663"/>
    <n v="103001.1"/>
    <n v="202661.9"/>
    <x v="1"/>
    <n v="38"/>
    <n v="63.93"/>
  </r>
  <r>
    <s v="M1026"/>
    <x v="3"/>
    <s v="East"/>
    <n v="9"/>
    <n v="334447"/>
    <n v="252523"/>
    <n v="75.5"/>
    <d v="2013-12-03T00:00:00"/>
    <n v="2013"/>
    <s v="Dec"/>
    <d v="1900-01-02T00:00:00"/>
    <s v="Dress"/>
    <s v="Clothing"/>
    <n v="252523"/>
    <n v="117487.4"/>
    <n v="135035.6"/>
    <x v="0"/>
    <n v="50"/>
    <n v="83.12"/>
  </r>
  <r>
    <s v="M1027"/>
    <x v="3"/>
    <s v="East"/>
    <n v="14"/>
    <n v="308713"/>
    <n v="339120"/>
    <n v="109.85"/>
    <d v="2014-08-26T00:00:00"/>
    <n v="2014"/>
    <s v="Aug"/>
    <d v="1900-01-02T00:00:00"/>
    <s v="Dress"/>
    <s v="Clothing"/>
    <n v="339120"/>
    <n v="84089.47"/>
    <n v="255030.53"/>
    <x v="2"/>
    <n v="86"/>
    <n v="74.42"/>
  </r>
  <r>
    <s v="M1028"/>
    <x v="2"/>
    <s v="South"/>
    <n v="3"/>
    <n v="252531"/>
    <n v="196499"/>
    <n v="77.81"/>
    <d v="2014-08-26T00:00:00"/>
    <n v="2014"/>
    <s v="Aug"/>
    <d v="1900-01-02T00:00:00"/>
    <s v="Notebook"/>
    <s v="Stationery"/>
    <n v="196499"/>
    <n v="45795.43"/>
    <n v="150703.57"/>
    <x v="1"/>
    <n v="17"/>
    <n v="79.680000000000007"/>
  </r>
  <r>
    <s v="M1029"/>
    <x v="3"/>
    <s v="East"/>
    <n v="7"/>
    <n v="453888"/>
    <n v="393467"/>
    <n v="86.69"/>
    <d v="2013-10-15T00:00:00"/>
    <n v="2013"/>
    <s v="Oct"/>
    <d v="1900-01-02T00:00:00"/>
    <s v="Sugar"/>
    <s v="Grocery"/>
    <n v="393467"/>
    <n v="101235.45"/>
    <n v="292231.55"/>
    <x v="2"/>
    <n v="43"/>
    <n v="91.93"/>
  </r>
  <r>
    <s v="M1030"/>
    <x v="3"/>
    <s v="East"/>
    <n v="10"/>
    <n v="481779"/>
    <n v="355680"/>
    <n v="73.83"/>
    <d v="2011-11-27T00:00:00"/>
    <n v="2011"/>
    <s v="Nov"/>
    <d v="1899-12-31T00:00:00"/>
    <s v="Chair"/>
    <s v="Furniture"/>
    <n v="355680"/>
    <n v="144920.68"/>
    <n v="210759.32"/>
    <x v="1"/>
    <n v="83"/>
    <n v="90.65"/>
  </r>
  <r>
    <s v="M1031"/>
    <x v="2"/>
    <s v="South"/>
    <n v="15"/>
    <n v="427830"/>
    <n v="271752"/>
    <n v="63.52"/>
    <d v="2012-11-03T00:00:00"/>
    <n v="2012"/>
    <s v="Nov"/>
    <d v="1900-01-06T00:00:00"/>
    <s v="Marker"/>
    <s v="Stationery"/>
    <n v="271752"/>
    <n v="125341.64"/>
    <n v="146410.35999999999"/>
    <x v="2"/>
    <n v="12"/>
    <n v="88.08"/>
  </r>
  <r>
    <s v="M1032"/>
    <x v="0"/>
    <s v="North"/>
    <n v="15"/>
    <n v="469481"/>
    <n v="409478"/>
    <n v="87.22"/>
    <d v="2012-11-03T00:00:00"/>
    <n v="2012"/>
    <s v="Nov"/>
    <d v="1900-01-06T00:00:00"/>
    <s v="Chair"/>
    <s v="Furniture"/>
    <n v="409478"/>
    <n v="124284.98"/>
    <n v="285193.02"/>
    <x v="0"/>
    <n v="56"/>
    <n v="78.739999999999995"/>
  </r>
  <r>
    <s v="M1033"/>
    <x v="2"/>
    <s v="South"/>
    <n v="11"/>
    <n v="307369"/>
    <n v="341856"/>
    <n v="111.22"/>
    <d v="2012-11-03T00:00:00"/>
    <n v="2012"/>
    <s v="Nov"/>
    <d v="1900-01-06T00:00:00"/>
    <s v="Jacket"/>
    <s v="Clothing"/>
    <n v="341856"/>
    <n v="88750.73"/>
    <n v="253105.27"/>
    <x v="2"/>
    <n v="52"/>
    <n v="74.47"/>
  </r>
  <r>
    <s v="M1034"/>
    <x v="2"/>
    <s v="South"/>
    <n v="3"/>
    <n v="118913"/>
    <n v="62081"/>
    <n v="52.21"/>
    <d v="2011-11-29T00:00:00"/>
    <n v="2011"/>
    <s v="Nov"/>
    <d v="1900-01-02T00:00:00"/>
    <s v="Pen"/>
    <s v="Stationery"/>
    <n v="62081"/>
    <n v="21700.43"/>
    <n v="40380.57"/>
    <x v="0"/>
    <n v="15"/>
    <n v="65.489999999999995"/>
  </r>
  <r>
    <s v="M1035"/>
    <x v="3"/>
    <s v="East"/>
    <n v="3"/>
    <n v="220588"/>
    <n v="175124"/>
    <n v="79.39"/>
    <d v="2014-05-01T00:00:00"/>
    <n v="2014"/>
    <s v="May"/>
    <d v="1900-01-04T00:00:00"/>
    <s v="Tablet"/>
    <s v="Electronics"/>
    <n v="175124"/>
    <n v="48163.55"/>
    <n v="126960.45"/>
    <x v="2"/>
    <n v="58"/>
    <n v="82.93"/>
  </r>
  <r>
    <s v="M1036"/>
    <x v="2"/>
    <s v="South"/>
    <n v="14"/>
    <n v="241557"/>
    <n v="143038"/>
    <n v="59.22"/>
    <d v="2014-11-25T00:00:00"/>
    <n v="2014"/>
    <s v="Nov"/>
    <d v="1900-01-02T00:00:00"/>
    <s v="Laptop"/>
    <s v="Electronics"/>
    <n v="143038"/>
    <n v="49869.78"/>
    <n v="93168.22"/>
    <x v="2"/>
    <n v="63"/>
    <n v="60.71"/>
  </r>
  <r>
    <s v="M1037"/>
    <x v="2"/>
    <s v="South"/>
    <n v="4"/>
    <n v="485809"/>
    <n v="551287"/>
    <n v="113.48"/>
    <d v="2014-11-25T00:00:00"/>
    <n v="2014"/>
    <s v="Nov"/>
    <d v="1900-01-02T00:00:00"/>
    <s v="Wheat"/>
    <s v="Grocery"/>
    <n v="551287"/>
    <n v="138129.64000000001"/>
    <n v="413157.36"/>
    <x v="0"/>
    <n v="51"/>
    <n v="74.88"/>
  </r>
  <r>
    <s v="M1038"/>
    <x v="0"/>
    <s v="North"/>
    <n v="7"/>
    <n v="243680"/>
    <n v="242139"/>
    <n v="99.37"/>
    <d v="2014-10-31T00:00:00"/>
    <n v="2014"/>
    <s v="Oct"/>
    <d v="1900-01-05T00:00:00"/>
    <s v="Shirt"/>
    <s v="Clothing"/>
    <n v="242139"/>
    <n v="101872.48"/>
    <n v="140266.51999999999"/>
    <x v="0"/>
    <n v="70"/>
    <n v="73.180000000000007"/>
  </r>
  <r>
    <s v="M1039"/>
    <x v="1"/>
    <s v="West"/>
    <n v="4"/>
    <n v="216524"/>
    <n v="214779"/>
    <n v="99.19"/>
    <d v="2011-12-17T00:00:00"/>
    <n v="2011"/>
    <s v="Dec"/>
    <d v="1900-01-06T00:00:00"/>
    <s v="Marker"/>
    <s v="Stationery"/>
    <n v="214779"/>
    <n v="76245.5"/>
    <n v="138533.5"/>
    <x v="1"/>
    <n v="78"/>
    <n v="77.73"/>
  </r>
  <r>
    <s v="M1040"/>
    <x v="1"/>
    <s v="West"/>
    <n v="3"/>
    <n v="360589"/>
    <n v="371018"/>
    <n v="102.89"/>
    <d v="2014-09-05T00:00:00"/>
    <n v="2014"/>
    <s v="Sep"/>
    <d v="1900-01-05T00:00:00"/>
    <s v="Oil"/>
    <s v="Grocery"/>
    <n v="371018"/>
    <n v="100616.33"/>
    <n v="270401.67"/>
    <x v="2"/>
    <n v="67"/>
    <n v="67.84"/>
  </r>
  <r>
    <s v="M1041"/>
    <x v="0"/>
    <s v="North"/>
    <n v="9"/>
    <n v="221695"/>
    <n v="228047"/>
    <n v="102.87"/>
    <d v="2014-09-05T00:00:00"/>
    <n v="2014"/>
    <s v="Sep"/>
    <d v="1900-01-05T00:00:00"/>
    <s v="Cabinet"/>
    <s v="Furniture"/>
    <n v="228047"/>
    <n v="75495.88"/>
    <n v="152551.12"/>
    <x v="1"/>
    <n v="52"/>
    <n v="65.03"/>
  </r>
  <r>
    <s v="M1042"/>
    <x v="0"/>
    <s v="North"/>
    <n v="4"/>
    <n v="394065"/>
    <n v="285770"/>
    <n v="72.52"/>
    <d v="2014-09-05T00:00:00"/>
    <n v="2014"/>
    <s v="Sep"/>
    <d v="1900-01-05T00:00:00"/>
    <s v="Dress"/>
    <s v="Clothing"/>
    <n v="285770"/>
    <n v="92011.41"/>
    <n v="193758.59"/>
    <x v="1"/>
    <n v="61"/>
    <n v="81.58"/>
  </r>
  <r>
    <s v="M1043"/>
    <x v="1"/>
    <s v="West"/>
    <n v="11"/>
    <n v="479077"/>
    <n v="536620"/>
    <n v="112.01"/>
    <d v="2013-10-18T00:00:00"/>
    <n v="2013"/>
    <s v="Oct"/>
    <d v="1900-01-05T00:00:00"/>
    <s v="Shirt"/>
    <s v="Clothing"/>
    <n v="536620"/>
    <n v="144767.98000000001"/>
    <n v="391852.02"/>
    <x v="0"/>
    <n v="49"/>
    <n v="85.92"/>
  </r>
  <r>
    <s v="M1044"/>
    <x v="2"/>
    <s v="South"/>
    <n v="3"/>
    <n v="268528"/>
    <n v="314880"/>
    <n v="117.26"/>
    <d v="2014-11-13T00:00:00"/>
    <n v="2014"/>
    <s v="Nov"/>
    <d v="1900-01-04T00:00:00"/>
    <s v="Stapler"/>
    <s v="Stationery"/>
    <n v="314880"/>
    <n v="75121.429999999993"/>
    <n v="239758.57"/>
    <x v="0"/>
    <n v="36"/>
    <n v="86.43"/>
  </r>
  <r>
    <s v="M1045"/>
    <x v="1"/>
    <s v="West"/>
    <n v="11"/>
    <n v="362047"/>
    <n v="263078"/>
    <n v="72.66"/>
    <d v="2014-11-13T00:00:00"/>
    <n v="2014"/>
    <s v="Nov"/>
    <d v="1900-01-04T00:00:00"/>
    <s v="Jacket"/>
    <s v="Clothing"/>
    <n v="263078"/>
    <n v="95125.95"/>
    <n v="167952.05"/>
    <x v="2"/>
    <n v="81"/>
    <n v="90.05"/>
  </r>
  <r>
    <s v="M1046"/>
    <x v="0"/>
    <s v="North"/>
    <n v="4"/>
    <n v="323190"/>
    <n v="344900"/>
    <n v="106.72"/>
    <d v="2014-11-13T00:00:00"/>
    <n v="2014"/>
    <s v="Nov"/>
    <d v="1900-01-04T00:00:00"/>
    <s v="Headphones"/>
    <s v="Electronics"/>
    <n v="344900"/>
    <n v="159280.07999999999"/>
    <n v="185619.92"/>
    <x v="1"/>
    <n v="76"/>
    <n v="86.19"/>
  </r>
  <r>
    <s v="M1047"/>
    <x v="2"/>
    <s v="South"/>
    <n v="6"/>
    <n v="329429"/>
    <n v="392713"/>
    <n v="119.21"/>
    <d v="2013-11-25T00:00:00"/>
    <n v="2013"/>
    <s v="Nov"/>
    <d v="1900-01-01T00:00:00"/>
    <s v="Laptop"/>
    <s v="Electronics"/>
    <n v="392713"/>
    <n v="92031.96"/>
    <n v="300681.03999999998"/>
    <x v="2"/>
    <n v="90"/>
    <n v="88.11"/>
  </r>
  <r>
    <s v="M1048"/>
    <x v="1"/>
    <s v="West"/>
    <n v="5"/>
    <n v="492688"/>
    <n v="533174"/>
    <n v="108.22"/>
    <d v="2013-11-25T00:00:00"/>
    <n v="2013"/>
    <s v="Nov"/>
    <d v="1900-01-01T00:00:00"/>
    <s v="Sugar"/>
    <s v="Grocery"/>
    <n v="533174"/>
    <n v="265106.08"/>
    <n v="268067.92"/>
    <x v="1"/>
    <n v="47"/>
    <n v="85.2"/>
  </r>
  <r>
    <s v="M1049"/>
    <x v="3"/>
    <s v="East"/>
    <n v="11"/>
    <n v="269023"/>
    <n v="295755"/>
    <n v="109.94"/>
    <d v="2012-08-01T00:00:00"/>
    <n v="2012"/>
    <s v="Aug"/>
    <d v="1900-01-03T00:00:00"/>
    <s v="Table"/>
    <s v="Furniture"/>
    <n v="295755"/>
    <n v="135321.14000000001"/>
    <n v="160433.85999999999"/>
    <x v="0"/>
    <n v="36"/>
    <n v="88.1"/>
  </r>
  <r>
    <s v="M1050"/>
    <x v="3"/>
    <s v="East"/>
    <n v="11"/>
    <n v="416941"/>
    <n v="340191"/>
    <n v="81.59"/>
    <d v="2012-08-01T00:00:00"/>
    <n v="2012"/>
    <s v="Aug"/>
    <d v="1900-01-03T00:00:00"/>
    <s v="Sugar"/>
    <s v="Grocery"/>
    <n v="340191"/>
    <n v="148600.48000000001"/>
    <n v="191590.52"/>
    <x v="2"/>
    <n v="27"/>
    <n v="65.75"/>
  </r>
  <r>
    <s v="M1051"/>
    <x v="1"/>
    <s v="West"/>
    <n v="3"/>
    <n v="266560"/>
    <n v="242411"/>
    <n v="90.94"/>
    <d v="2014-12-25T00:00:00"/>
    <n v="2014"/>
    <s v="Dec"/>
    <d v="1900-01-04T00:00:00"/>
    <s v="Trousers"/>
    <s v="Clothing"/>
    <n v="242411"/>
    <n v="86989.66"/>
    <n v="155421.34"/>
    <x v="1"/>
    <n v="10"/>
    <n v="70.91"/>
  </r>
  <r>
    <s v="M1052"/>
    <x v="2"/>
    <s v="South"/>
    <n v="6"/>
    <n v="463879"/>
    <n v="281142"/>
    <n v="60.61"/>
    <d v="2013-09-18T00:00:00"/>
    <n v="2013"/>
    <s v="Sep"/>
    <d v="1900-01-03T00:00:00"/>
    <s v="Stapler"/>
    <s v="Stationery"/>
    <n v="281142"/>
    <n v="112650.64"/>
    <n v="168491.36"/>
    <x v="0"/>
    <n v="69"/>
    <n v="80.81"/>
  </r>
  <r>
    <s v="M1053"/>
    <x v="0"/>
    <s v="North"/>
    <n v="8"/>
    <n v="433627"/>
    <n v="509971"/>
    <n v="117.61"/>
    <d v="2014-12-11T00:00:00"/>
    <n v="2014"/>
    <s v="Dec"/>
    <d v="1900-01-04T00:00:00"/>
    <s v="Jacket"/>
    <s v="Clothing"/>
    <n v="509971"/>
    <n v="158781.24"/>
    <n v="351189.76000000001"/>
    <x v="1"/>
    <n v="45"/>
    <n v="69.95"/>
  </r>
  <r>
    <s v="M1054"/>
    <x v="1"/>
    <s v="West"/>
    <n v="12"/>
    <n v="482375"/>
    <n v="401488"/>
    <n v="83.23"/>
    <d v="2014-09-13T00:00:00"/>
    <n v="2014"/>
    <s v="Sep"/>
    <d v="1900-01-06T00:00:00"/>
    <s v="Cabinet"/>
    <s v="Furniture"/>
    <n v="401488"/>
    <n v="88209.97"/>
    <n v="313278.03000000003"/>
    <x v="2"/>
    <n v="92"/>
    <n v="83.08"/>
  </r>
  <r>
    <s v="M1055"/>
    <x v="0"/>
    <s v="North"/>
    <n v="12"/>
    <n v="179912"/>
    <n v="103453"/>
    <n v="57.5"/>
    <d v="2014-06-25T00:00:00"/>
    <n v="2014"/>
    <s v="Jun"/>
    <d v="1900-01-03T00:00:00"/>
    <s v="Jacket"/>
    <s v="Clothing"/>
    <n v="103453"/>
    <n v="46192.02"/>
    <n v="57260.98"/>
    <x v="0"/>
    <n v="26"/>
    <n v="87.89"/>
  </r>
  <r>
    <s v="M1056"/>
    <x v="1"/>
    <s v="West"/>
    <n v="8"/>
    <n v="401809"/>
    <n v="346256"/>
    <n v="86.17"/>
    <d v="2014-06-25T00:00:00"/>
    <n v="2014"/>
    <s v="Jun"/>
    <d v="1900-01-03T00:00:00"/>
    <s v="Stapler"/>
    <s v="Stationery"/>
    <n v="346256"/>
    <n v="151385.89000000001"/>
    <n v="194870.11"/>
    <x v="1"/>
    <n v="39"/>
    <n v="94.62"/>
  </r>
  <r>
    <s v="M1057"/>
    <x v="0"/>
    <s v="North"/>
    <n v="15"/>
    <n v="422397"/>
    <n v="288001"/>
    <n v="68.180000000000007"/>
    <d v="2014-08-19T00:00:00"/>
    <n v="2014"/>
    <s v="Aug"/>
    <d v="1900-01-02T00:00:00"/>
    <s v="Trousers"/>
    <s v="Clothing"/>
    <n v="288001"/>
    <n v="102920.27"/>
    <n v="185080.73"/>
    <x v="1"/>
    <n v="19"/>
    <n v="91.36"/>
  </r>
  <r>
    <s v="M1058"/>
    <x v="0"/>
    <s v="North"/>
    <n v="5"/>
    <n v="368280"/>
    <n v="395751"/>
    <n v="107.46"/>
    <d v="2014-08-19T00:00:00"/>
    <n v="2014"/>
    <s v="Aug"/>
    <d v="1900-01-02T00:00:00"/>
    <s v="Sugar"/>
    <s v="Grocery"/>
    <n v="395751"/>
    <n v="118941.91"/>
    <n v="276809.09000000003"/>
    <x v="2"/>
    <n v="74"/>
    <n v="86.6"/>
  </r>
  <r>
    <s v="M1059"/>
    <x v="2"/>
    <s v="South"/>
    <n v="11"/>
    <n v="306174"/>
    <n v="251996"/>
    <n v="82.3"/>
    <d v="2014-08-19T00:00:00"/>
    <n v="2014"/>
    <s v="Aug"/>
    <d v="1900-01-02T00:00:00"/>
    <s v="Sugar"/>
    <s v="Grocery"/>
    <n v="251996"/>
    <n v="99161.06"/>
    <n v="152834.94"/>
    <x v="2"/>
    <n v="50"/>
    <n v="78.569999999999993"/>
  </r>
  <r>
    <s v="M1060"/>
    <x v="2"/>
    <s v="South"/>
    <n v="5"/>
    <n v="432277"/>
    <n v="361752"/>
    <n v="83.69"/>
    <d v="2014-12-12T00:00:00"/>
    <n v="2014"/>
    <s v="Dec"/>
    <d v="1900-01-05T00:00:00"/>
    <s v="Dress"/>
    <s v="Clothing"/>
    <n v="361752"/>
    <n v="120048.94"/>
    <n v="241703.06"/>
    <x v="2"/>
    <n v="42"/>
    <n v="83.99"/>
  </r>
  <r>
    <s v="M1061"/>
    <x v="1"/>
    <s v="West"/>
    <n v="13"/>
    <n v="282546"/>
    <n v="187937"/>
    <n v="66.52"/>
    <d v="2014-12-11T00:00:00"/>
    <n v="2014"/>
    <s v="Dec"/>
    <d v="1900-01-04T00:00:00"/>
    <s v="Tablet"/>
    <s v="Electronics"/>
    <n v="187937"/>
    <n v="45741.67"/>
    <n v="142195.32999999999"/>
    <x v="0"/>
    <n v="54"/>
    <n v="85.5"/>
  </r>
  <r>
    <s v="M1062"/>
    <x v="2"/>
    <s v="South"/>
    <n v="12"/>
    <n v="393493"/>
    <n v="296876"/>
    <n v="75.45"/>
    <d v="2011-02-04T00:00:00"/>
    <n v="2011"/>
    <s v="Feb"/>
    <d v="1900-01-05T00:00:00"/>
    <s v="Oil"/>
    <s v="Grocery"/>
    <n v="296876"/>
    <n v="132495.26"/>
    <n v="164380.74"/>
    <x v="0"/>
    <n v="11"/>
    <n v="66.849999999999994"/>
  </r>
  <r>
    <s v="M1063"/>
    <x v="3"/>
    <s v="East"/>
    <n v="11"/>
    <n v="202177"/>
    <n v="102559"/>
    <n v="50.73"/>
    <d v="2011-02-04T00:00:00"/>
    <n v="2011"/>
    <s v="Feb"/>
    <d v="1900-01-05T00:00:00"/>
    <s v="Marker"/>
    <s v="Stationery"/>
    <n v="102559"/>
    <n v="41173.800000000003"/>
    <n v="61385.2"/>
    <x v="2"/>
    <n v="42"/>
    <n v="77.599999999999994"/>
  </r>
  <r>
    <s v="M1064"/>
    <x v="0"/>
    <s v="North"/>
    <n v="12"/>
    <n v="243145"/>
    <n v="130361"/>
    <n v="53.61"/>
    <d v="2014-02-12T00:00:00"/>
    <n v="2014"/>
    <s v="Feb"/>
    <d v="1900-01-03T00:00:00"/>
    <s v="Cabinet"/>
    <s v="Furniture"/>
    <n v="130361"/>
    <n v="49603.9"/>
    <n v="80757.100000000006"/>
    <x v="0"/>
    <n v="100"/>
    <n v="68.86"/>
  </r>
  <r>
    <s v="M1065"/>
    <x v="0"/>
    <s v="North"/>
    <n v="12"/>
    <n v="115952"/>
    <n v="119685"/>
    <n v="103.22"/>
    <d v="2014-04-17T00:00:00"/>
    <n v="2014"/>
    <s v="Apr"/>
    <d v="1900-01-04T00:00:00"/>
    <s v="Stapler"/>
    <s v="Stationery"/>
    <n v="119685"/>
    <n v="42238.02"/>
    <n v="77446.98"/>
    <x v="1"/>
    <n v="92"/>
    <n v="86.27"/>
  </r>
  <r>
    <s v="M1066"/>
    <x v="0"/>
    <s v="North"/>
    <n v="3"/>
    <n v="293742"/>
    <n v="154430"/>
    <n v="52.57"/>
    <d v="2012-12-06T00:00:00"/>
    <n v="2012"/>
    <s v="Dec"/>
    <d v="1900-01-04T00:00:00"/>
    <s v="Notebook"/>
    <s v="Stationery"/>
    <n v="154430"/>
    <n v="44523.42"/>
    <n v="109906.58"/>
    <x v="2"/>
    <n v="26"/>
    <n v="62.9"/>
  </r>
  <r>
    <s v="M1067"/>
    <x v="0"/>
    <s v="North"/>
    <n v="3"/>
    <n v="332457"/>
    <n v="333339"/>
    <n v="100.27"/>
    <d v="2012-12-06T00:00:00"/>
    <n v="2012"/>
    <s v="Dec"/>
    <d v="1900-01-04T00:00:00"/>
    <s v="Tablet"/>
    <s v="Electronics"/>
    <n v="333339"/>
    <n v="156921.79"/>
    <n v="176417.21"/>
    <x v="0"/>
    <n v="34"/>
    <n v="82.93"/>
  </r>
  <r>
    <s v="M1068"/>
    <x v="0"/>
    <s v="North"/>
    <n v="8"/>
    <n v="452316"/>
    <n v="392084"/>
    <n v="86.68"/>
    <d v="2012-12-06T00:00:00"/>
    <n v="2012"/>
    <s v="Dec"/>
    <d v="1900-01-04T00:00:00"/>
    <s v="Jacket"/>
    <s v="Clothing"/>
    <n v="392084"/>
    <n v="135307.35"/>
    <n v="256776.65"/>
    <x v="0"/>
    <n v="61"/>
    <n v="74.569999999999993"/>
  </r>
  <r>
    <s v="M1069"/>
    <x v="0"/>
    <s v="North"/>
    <n v="4"/>
    <n v="201156"/>
    <n v="232049"/>
    <n v="115.36"/>
    <d v="2012-12-06T00:00:00"/>
    <n v="2012"/>
    <s v="Dec"/>
    <d v="1900-01-04T00:00:00"/>
    <s v="Jacket"/>
    <s v="Clothing"/>
    <n v="232049"/>
    <n v="110179.04"/>
    <n v="121869.96"/>
    <x v="2"/>
    <n v="45"/>
    <n v="81.3"/>
  </r>
  <r>
    <s v="M1070"/>
    <x v="1"/>
    <s v="West"/>
    <n v="5"/>
    <n v="433080"/>
    <n v="218230"/>
    <n v="50.39"/>
    <d v="2012-12-06T00:00:00"/>
    <n v="2012"/>
    <s v="Dec"/>
    <d v="1900-01-04T00:00:00"/>
    <s v="Sofa"/>
    <s v="Furniture"/>
    <n v="218230"/>
    <n v="72415.740000000005"/>
    <n v="145814.26"/>
    <x v="2"/>
    <n v="69"/>
    <n v="79.89"/>
  </r>
  <r>
    <s v="M1071"/>
    <x v="0"/>
    <s v="North"/>
    <n v="12"/>
    <n v="342748"/>
    <n v="194485"/>
    <n v="56.74"/>
    <d v="2013-07-23T00:00:00"/>
    <n v="2013"/>
    <s v="Jul"/>
    <d v="1900-01-02T00:00:00"/>
    <s v="Laptop"/>
    <s v="Electronics"/>
    <n v="194485"/>
    <n v="86594.39"/>
    <n v="107890.61"/>
    <x v="0"/>
    <n v="50"/>
    <n v="80.69"/>
  </r>
  <r>
    <s v="M1072"/>
    <x v="0"/>
    <s v="North"/>
    <n v="15"/>
    <n v="188780"/>
    <n v="97126"/>
    <n v="51.45"/>
    <d v="2013-07-23T00:00:00"/>
    <n v="2013"/>
    <s v="Jul"/>
    <d v="1900-01-02T00:00:00"/>
    <s v="Jacket"/>
    <s v="Clothing"/>
    <n v="97126"/>
    <n v="35149.440000000002"/>
    <n v="61976.56"/>
    <x v="0"/>
    <n v="41"/>
    <n v="70.77"/>
  </r>
  <r>
    <s v="M1073"/>
    <x v="2"/>
    <s v="South"/>
    <n v="14"/>
    <n v="496273"/>
    <n v="317727"/>
    <n v="64.02"/>
    <d v="2012-11-07T00:00:00"/>
    <n v="2012"/>
    <s v="Nov"/>
    <d v="1900-01-03T00:00:00"/>
    <s v="Chair"/>
    <s v="Furniture"/>
    <n v="317727"/>
    <n v="122708.35"/>
    <n v="195018.65"/>
    <x v="2"/>
    <n v="45"/>
    <n v="64.91"/>
  </r>
  <r>
    <s v="M1074"/>
    <x v="3"/>
    <s v="East"/>
    <n v="9"/>
    <n v="218468"/>
    <n v="158581"/>
    <n v="72.59"/>
    <d v="2012-11-07T00:00:00"/>
    <n v="2012"/>
    <s v="Nov"/>
    <d v="1900-01-03T00:00:00"/>
    <s v="Table"/>
    <s v="Furniture"/>
    <n v="158581"/>
    <n v="70864.52"/>
    <n v="87716.479999999996"/>
    <x v="0"/>
    <n v="99"/>
    <n v="75.39"/>
  </r>
  <r>
    <s v="M1075"/>
    <x v="0"/>
    <s v="North"/>
    <n v="10"/>
    <n v="286202"/>
    <n v="294802"/>
    <n v="103"/>
    <d v="2012-03-26T00:00:00"/>
    <n v="2012"/>
    <s v="Mar"/>
    <d v="1900-01-01T00:00:00"/>
    <s v="Sofa"/>
    <s v="Furniture"/>
    <n v="294802"/>
    <n v="79092.09"/>
    <n v="215709.91"/>
    <x v="1"/>
    <n v="90"/>
    <n v="84.05"/>
  </r>
  <r>
    <s v="M1076"/>
    <x v="2"/>
    <s v="South"/>
    <n v="3"/>
    <n v="406825"/>
    <n v="405619"/>
    <n v="99.7"/>
    <d v="2014-09-01T00:00:00"/>
    <n v="2014"/>
    <s v="Sep"/>
    <d v="1900-01-01T00:00:00"/>
    <s v="Trousers"/>
    <s v="Clothing"/>
    <n v="405619"/>
    <n v="81883.649999999994"/>
    <n v="323735.34999999998"/>
    <x v="0"/>
    <n v="92"/>
    <n v="88.38"/>
  </r>
  <r>
    <s v="M1077"/>
    <x v="3"/>
    <s v="East"/>
    <n v="6"/>
    <n v="279401"/>
    <n v="323110"/>
    <n v="115.64"/>
    <d v="2014-09-01T00:00:00"/>
    <n v="2014"/>
    <s v="Sep"/>
    <d v="1900-01-01T00:00:00"/>
    <s v="Marker"/>
    <s v="Stationery"/>
    <n v="323110"/>
    <n v="152757.6"/>
    <n v="170352.4"/>
    <x v="1"/>
    <n v="43"/>
    <n v="67.64"/>
  </r>
  <r>
    <s v="M1078"/>
    <x v="3"/>
    <s v="East"/>
    <n v="3"/>
    <n v="160449"/>
    <n v="147992"/>
    <n v="92.24"/>
    <d v="2014-02-11T00:00:00"/>
    <n v="2014"/>
    <s v="Feb"/>
    <d v="1900-01-02T00:00:00"/>
    <s v="Dress"/>
    <s v="Clothing"/>
    <n v="147992"/>
    <n v="67788.539999999994"/>
    <n v="80203.460000000006"/>
    <x v="1"/>
    <n v="57"/>
    <n v="79.73"/>
  </r>
  <r>
    <s v="M1079"/>
    <x v="0"/>
    <s v="North"/>
    <n v="8"/>
    <n v="467677"/>
    <n v="288685"/>
    <n v="61.73"/>
    <d v="2013-10-30T00:00:00"/>
    <n v="2013"/>
    <s v="Oct"/>
    <d v="1900-01-03T00:00:00"/>
    <s v="Chair"/>
    <s v="Furniture"/>
    <n v="288685"/>
    <n v="130593.83"/>
    <n v="158091.17000000001"/>
    <x v="0"/>
    <n v="53"/>
    <n v="82.68"/>
  </r>
  <r>
    <s v="M1080"/>
    <x v="0"/>
    <s v="North"/>
    <n v="5"/>
    <n v="287697"/>
    <n v="224136"/>
    <n v="77.91"/>
    <d v="2013-10-30T00:00:00"/>
    <n v="2013"/>
    <s v="Oct"/>
    <d v="1900-01-03T00:00:00"/>
    <s v="Dress"/>
    <s v="Clothing"/>
    <n v="224136"/>
    <n v="75302.2"/>
    <n v="148833.79999999999"/>
    <x v="0"/>
    <n v="66"/>
    <n v="88.32"/>
  </r>
  <r>
    <s v="M1081"/>
    <x v="1"/>
    <s v="West"/>
    <n v="12"/>
    <n v="401971"/>
    <n v="429033"/>
    <n v="106.73"/>
    <d v="2014-09-16T00:00:00"/>
    <n v="2014"/>
    <s v="Sep"/>
    <d v="1900-01-02T00:00:00"/>
    <s v="Sugar"/>
    <s v="Grocery"/>
    <n v="429033"/>
    <n v="107160.03"/>
    <n v="321872.96999999997"/>
    <x v="2"/>
    <n v="57"/>
    <n v="81.03"/>
  </r>
  <r>
    <s v="M1082"/>
    <x v="1"/>
    <s v="West"/>
    <n v="13"/>
    <n v="310319"/>
    <n v="233847"/>
    <n v="75.36"/>
    <d v="2014-09-16T00:00:00"/>
    <n v="2014"/>
    <s v="Sep"/>
    <d v="1900-01-02T00:00:00"/>
    <s v="Mobile"/>
    <s v="Electronics"/>
    <n v="233847"/>
    <n v="63383.79"/>
    <n v="170463.21"/>
    <x v="1"/>
    <n v="74"/>
    <n v="63.77"/>
  </r>
  <r>
    <s v="M1083"/>
    <x v="1"/>
    <s v="West"/>
    <n v="15"/>
    <n v="241222"/>
    <n v="271996"/>
    <n v="112.76"/>
    <d v="2014-09-16T00:00:00"/>
    <n v="2014"/>
    <s v="Sep"/>
    <d v="1900-01-02T00:00:00"/>
    <s v="Rice"/>
    <s v="Grocery"/>
    <n v="271996"/>
    <n v="122613.68"/>
    <n v="149382.32"/>
    <x v="0"/>
    <n v="48"/>
    <n v="91.03"/>
  </r>
  <r>
    <s v="M1084"/>
    <x v="2"/>
    <s v="South"/>
    <n v="12"/>
    <n v="494185"/>
    <n v="320255"/>
    <n v="64.8"/>
    <d v="2014-09-16T00:00:00"/>
    <n v="2014"/>
    <s v="Sep"/>
    <d v="1900-01-02T00:00:00"/>
    <s v="Jacket"/>
    <s v="Clothing"/>
    <n v="320255"/>
    <n v="84364.51"/>
    <n v="235890.49"/>
    <x v="1"/>
    <n v="21"/>
    <n v="70.819999999999993"/>
  </r>
  <r>
    <s v="M1085"/>
    <x v="2"/>
    <s v="South"/>
    <n v="15"/>
    <n v="281457"/>
    <n v="260976"/>
    <n v="92.72"/>
    <d v="2011-03-11T00:00:00"/>
    <n v="2011"/>
    <s v="Mar"/>
    <d v="1900-01-05T00:00:00"/>
    <s v="Wheat"/>
    <s v="Grocery"/>
    <n v="260976"/>
    <n v="94427.3"/>
    <n v="166548.70000000001"/>
    <x v="2"/>
    <n v="35"/>
    <n v="90.9"/>
  </r>
  <r>
    <s v="M1086"/>
    <x v="3"/>
    <s v="East"/>
    <n v="7"/>
    <n v="142139"/>
    <n v="95264"/>
    <n v="67.02"/>
    <d v="2011-03-11T00:00:00"/>
    <n v="2011"/>
    <s v="Mar"/>
    <d v="1900-01-05T00:00:00"/>
    <s v="Trousers"/>
    <s v="Clothing"/>
    <n v="95264"/>
    <n v="35155.78"/>
    <n v="60108.22"/>
    <x v="1"/>
    <n v="29"/>
    <n v="83.96"/>
  </r>
  <r>
    <s v="M1087"/>
    <x v="3"/>
    <s v="East"/>
    <n v="3"/>
    <n v="350265"/>
    <n v="216899"/>
    <n v="61.92"/>
    <d v="2011-02-05T00:00:00"/>
    <n v="2011"/>
    <s v="Feb"/>
    <d v="1900-01-06T00:00:00"/>
    <s v="Chair"/>
    <s v="Furniture"/>
    <n v="216899"/>
    <n v="77814.64"/>
    <n v="139084.35999999999"/>
    <x v="0"/>
    <n v="99"/>
    <n v="67.44"/>
  </r>
  <r>
    <s v="M1088"/>
    <x v="1"/>
    <s v="West"/>
    <n v="13"/>
    <n v="297285"/>
    <n v="270141"/>
    <n v="90.87"/>
    <d v="2011-02-05T00:00:00"/>
    <n v="2011"/>
    <s v="Feb"/>
    <d v="1900-01-06T00:00:00"/>
    <s v="Shirt"/>
    <s v="Clothing"/>
    <n v="270141"/>
    <n v="103660.62"/>
    <n v="166480.38"/>
    <x v="0"/>
    <n v="27"/>
    <n v="74"/>
  </r>
  <r>
    <s v="M1089"/>
    <x v="3"/>
    <s v="East"/>
    <n v="7"/>
    <n v="453763"/>
    <n v="449489"/>
    <n v="99.06"/>
    <d v="2011-12-31T00:00:00"/>
    <n v="2011"/>
    <s v="Dec"/>
    <d v="1900-01-06T00:00:00"/>
    <s v="Stapler"/>
    <s v="Stationery"/>
    <n v="449489"/>
    <n v="152720.82999999999"/>
    <n v="296768.17"/>
    <x v="1"/>
    <n v="95"/>
    <n v="85.92"/>
  </r>
  <r>
    <s v="M1090"/>
    <x v="0"/>
    <s v="North"/>
    <n v="6"/>
    <n v="419040"/>
    <n v="302927"/>
    <n v="72.290000000000006"/>
    <d v="2012-11-23T00:00:00"/>
    <n v="2012"/>
    <s v="Nov"/>
    <d v="1900-01-05T00:00:00"/>
    <s v="Jacket"/>
    <s v="Clothing"/>
    <n v="302927"/>
    <n v="118540.14"/>
    <n v="184386.86"/>
    <x v="2"/>
    <n v="10"/>
    <n v="81.37"/>
  </r>
  <r>
    <s v="M1091"/>
    <x v="1"/>
    <s v="West"/>
    <n v="4"/>
    <n v="438468"/>
    <n v="339858"/>
    <n v="77.510000000000005"/>
    <d v="2012-11-23T00:00:00"/>
    <n v="2012"/>
    <s v="Nov"/>
    <d v="1900-01-05T00:00:00"/>
    <s v="Dress"/>
    <s v="Clothing"/>
    <n v="339858"/>
    <n v="150764.01"/>
    <n v="189093.99"/>
    <x v="1"/>
    <n v="65"/>
    <n v="63.25"/>
  </r>
  <r>
    <s v="M1092"/>
    <x v="1"/>
    <s v="West"/>
    <n v="13"/>
    <n v="194306"/>
    <n v="208750"/>
    <n v="107.43"/>
    <d v="2012-11-23T00:00:00"/>
    <n v="2012"/>
    <s v="Nov"/>
    <d v="1900-01-05T00:00:00"/>
    <s v="Jacket"/>
    <s v="Clothing"/>
    <n v="208750"/>
    <n v="84892.86"/>
    <n v="123857.14"/>
    <x v="0"/>
    <n v="71"/>
    <n v="61.22"/>
  </r>
  <r>
    <s v="M1093"/>
    <x v="1"/>
    <s v="West"/>
    <n v="5"/>
    <n v="185743"/>
    <n v="145065"/>
    <n v="78.099999999999994"/>
    <d v="2011-07-06T00:00:00"/>
    <n v="2011"/>
    <s v="Jul"/>
    <d v="1900-01-03T00:00:00"/>
    <s v="Pen"/>
    <s v="Stationery"/>
    <n v="145065"/>
    <n v="52299.3"/>
    <n v="92765.7"/>
    <x v="2"/>
    <n v="97"/>
    <n v="85.64"/>
  </r>
  <r>
    <s v="M1094"/>
    <x v="1"/>
    <s v="West"/>
    <n v="15"/>
    <n v="106409"/>
    <n v="74291"/>
    <n v="69.819999999999993"/>
    <d v="2014-11-14T00:00:00"/>
    <n v="2014"/>
    <s v="Nov"/>
    <d v="1900-01-05T00:00:00"/>
    <s v="Table"/>
    <s v="Furniture"/>
    <n v="74291"/>
    <n v="24337.39"/>
    <n v="49953.61"/>
    <x v="1"/>
    <n v="68"/>
    <n v="60.41"/>
  </r>
  <r>
    <s v="M1095"/>
    <x v="1"/>
    <s v="West"/>
    <n v="9"/>
    <n v="128579"/>
    <n v="103997"/>
    <n v="80.88"/>
    <d v="2013-06-18T00:00:00"/>
    <n v="2013"/>
    <s v="Jun"/>
    <d v="1900-01-02T00:00:00"/>
    <s v="Oil"/>
    <s v="Grocery"/>
    <n v="103997"/>
    <n v="28846.74"/>
    <n v="75150.259999999995"/>
    <x v="1"/>
    <n v="67"/>
    <n v="77.569999999999993"/>
  </r>
  <r>
    <s v="M1096"/>
    <x v="1"/>
    <s v="West"/>
    <n v="14"/>
    <n v="275669"/>
    <n v="278087"/>
    <n v="100.88"/>
    <d v="2011-05-03T00:00:00"/>
    <n v="2011"/>
    <s v="May"/>
    <d v="1900-01-02T00:00:00"/>
    <s v="Chair"/>
    <s v="Furniture"/>
    <n v="278087"/>
    <n v="73512.740000000005"/>
    <n v="204574.26"/>
    <x v="2"/>
    <n v="78"/>
    <n v="86.59"/>
  </r>
  <r>
    <s v="M1097"/>
    <x v="0"/>
    <s v="North"/>
    <n v="5"/>
    <n v="103647"/>
    <n v="96009"/>
    <n v="92.63"/>
    <d v="2014-10-17T00:00:00"/>
    <n v="2014"/>
    <s v="Oct"/>
    <d v="1900-01-05T00:00:00"/>
    <s v="Marker"/>
    <s v="Stationery"/>
    <n v="96009"/>
    <n v="42312.71"/>
    <n v="53696.29"/>
    <x v="1"/>
    <n v="68"/>
    <n v="75.22"/>
  </r>
  <r>
    <s v="M1098"/>
    <x v="1"/>
    <s v="West"/>
    <n v="7"/>
    <n v="120889"/>
    <n v="76375"/>
    <n v="63.18"/>
    <d v="2012-02-06T00:00:00"/>
    <n v="2012"/>
    <s v="Feb"/>
    <d v="1900-01-01T00:00:00"/>
    <s v="Sugar"/>
    <s v="Grocery"/>
    <n v="76375"/>
    <n v="29776.23"/>
    <n v="46598.77"/>
    <x v="2"/>
    <n v="97"/>
    <n v="72.930000000000007"/>
  </r>
  <r>
    <s v="M1099"/>
    <x v="1"/>
    <s v="West"/>
    <n v="8"/>
    <n v="453892"/>
    <n v="382210"/>
    <n v="84.21"/>
    <d v="2014-09-05T00:00:00"/>
    <n v="2014"/>
    <s v="Sep"/>
    <d v="1900-01-05T00:00:00"/>
    <s v="Tablet"/>
    <s v="Electronics"/>
    <n v="382210"/>
    <n v="170611.49"/>
    <n v="211598.51"/>
    <x v="2"/>
    <n v="12"/>
    <n v="75.64"/>
  </r>
  <r>
    <s v="M1100"/>
    <x v="3"/>
    <s v="East"/>
    <n v="13"/>
    <n v="118672"/>
    <n v="137425"/>
    <n v="115.8"/>
    <d v="2013-05-10T00:00:00"/>
    <n v="2013"/>
    <s v="May"/>
    <d v="1900-01-05T00:00:00"/>
    <s v="Tablet"/>
    <s v="Electronics"/>
    <n v="137425"/>
    <n v="38537.910000000003"/>
    <n v="98887.09"/>
    <x v="2"/>
    <n v="60"/>
    <n v="68.7"/>
  </r>
  <r>
    <s v="M1101"/>
    <x v="0"/>
    <s v="North"/>
    <n v="11"/>
    <n v="149583"/>
    <n v="91313"/>
    <n v="61.05"/>
    <d v="2013-05-10T00:00:00"/>
    <n v="2013"/>
    <s v="May"/>
    <d v="1900-01-05T00:00:00"/>
    <s v="Dress"/>
    <s v="Clothing"/>
    <n v="91313"/>
    <n v="33846.97"/>
    <n v="57466.03"/>
    <x v="2"/>
    <n v="68"/>
    <n v="84.11"/>
  </r>
  <r>
    <s v="M1102"/>
    <x v="2"/>
    <s v="South"/>
    <n v="14"/>
    <n v="374495"/>
    <n v="427590"/>
    <n v="114.18"/>
    <d v="2012-03-16T00:00:00"/>
    <n v="2012"/>
    <s v="Mar"/>
    <d v="1900-01-05T00:00:00"/>
    <s v="Laptop"/>
    <s v="Electronics"/>
    <n v="427590"/>
    <n v="171901.21"/>
    <n v="255688.79"/>
    <x v="1"/>
    <n v="87"/>
    <n v="94.19"/>
  </r>
  <r>
    <s v="M1103"/>
    <x v="0"/>
    <s v="North"/>
    <n v="9"/>
    <n v="368766"/>
    <n v="441353"/>
    <n v="119.68"/>
    <d v="2013-04-10T00:00:00"/>
    <n v="2013"/>
    <s v="Apr"/>
    <d v="1900-01-03T00:00:00"/>
    <s v="Tablet"/>
    <s v="Electronics"/>
    <n v="441353"/>
    <n v="97877.9"/>
    <n v="343475.1"/>
    <x v="1"/>
    <n v="64"/>
    <n v="74.03"/>
  </r>
  <r>
    <s v="M1104"/>
    <x v="2"/>
    <s v="South"/>
    <n v="14"/>
    <n v="234667"/>
    <n v="138116"/>
    <n v="58.86"/>
    <d v="2011-04-04T00:00:00"/>
    <n v="2011"/>
    <s v="Apr"/>
    <d v="1900-01-01T00:00:00"/>
    <s v="Rice"/>
    <s v="Grocery"/>
    <n v="138116"/>
    <n v="36173.49"/>
    <n v="101942.51"/>
    <x v="0"/>
    <n v="48"/>
    <n v="81.55"/>
  </r>
  <r>
    <s v="M1105"/>
    <x v="2"/>
    <s v="South"/>
    <n v="14"/>
    <n v="125601"/>
    <n v="111851"/>
    <n v="89.05"/>
    <d v="2014-09-06T00:00:00"/>
    <n v="2014"/>
    <s v="Sep"/>
    <d v="1900-01-06T00:00:00"/>
    <s v="Stapler"/>
    <s v="Stationery"/>
    <n v="111851"/>
    <n v="48704.09"/>
    <n v="63146.91"/>
    <x v="2"/>
    <n v="45"/>
    <n v="86.14"/>
  </r>
  <r>
    <s v="M1106"/>
    <x v="2"/>
    <s v="South"/>
    <n v="7"/>
    <n v="362963"/>
    <n v="357494"/>
    <n v="98.49"/>
    <d v="2014-07-01T00:00:00"/>
    <n v="2014"/>
    <s v="Jul"/>
    <d v="1900-01-02T00:00:00"/>
    <s v="Headphones"/>
    <s v="Electronics"/>
    <n v="357494"/>
    <n v="81178.34"/>
    <n v="276315.65999999997"/>
    <x v="0"/>
    <n v="44"/>
    <n v="60.18"/>
  </r>
  <r>
    <s v="M1107"/>
    <x v="2"/>
    <s v="South"/>
    <n v="3"/>
    <n v="317225"/>
    <n v="330896"/>
    <n v="104.31"/>
    <d v="2012-11-09T00:00:00"/>
    <n v="2012"/>
    <s v="Nov"/>
    <d v="1900-01-05T00:00:00"/>
    <s v="Jacket"/>
    <s v="Clothing"/>
    <n v="330896"/>
    <n v="138937.94"/>
    <n v="191958.06"/>
    <x v="0"/>
    <n v="91"/>
    <n v="71.14"/>
  </r>
  <r>
    <s v="M1108"/>
    <x v="2"/>
    <s v="South"/>
    <n v="6"/>
    <n v="109475"/>
    <n v="97284"/>
    <n v="88.86"/>
    <d v="2011-03-04T00:00:00"/>
    <n v="2011"/>
    <s v="Mar"/>
    <d v="1900-01-05T00:00:00"/>
    <s v="Shirt"/>
    <s v="Clothing"/>
    <n v="97284"/>
    <n v="30798.57"/>
    <n v="66485.429999999993"/>
    <x v="1"/>
    <n v="87"/>
    <n v="88.94"/>
  </r>
  <r>
    <s v="M1109"/>
    <x v="1"/>
    <s v="West"/>
    <n v="13"/>
    <n v="412072"/>
    <n v="378396"/>
    <n v="91.83"/>
    <d v="2012-03-19T00:00:00"/>
    <n v="2012"/>
    <s v="Mar"/>
    <d v="1900-01-01T00:00:00"/>
    <s v="Stapler"/>
    <s v="Stationery"/>
    <n v="378396"/>
    <n v="135208.13"/>
    <n v="243187.87"/>
    <x v="1"/>
    <n v="53"/>
    <n v="71.92"/>
  </r>
  <r>
    <s v="M1110"/>
    <x v="3"/>
    <s v="East"/>
    <n v="10"/>
    <n v="179575"/>
    <n v="150335"/>
    <n v="83.72"/>
    <d v="2012-11-29T00:00:00"/>
    <n v="2012"/>
    <s v="Nov"/>
    <d v="1900-01-04T00:00:00"/>
    <s v="Wheat"/>
    <s v="Grocery"/>
    <n v="150335"/>
    <n v="51163.19"/>
    <n v="99171.81"/>
    <x v="1"/>
    <n v="59"/>
    <n v="68.95"/>
  </r>
  <r>
    <s v="M1111"/>
    <x v="0"/>
    <s v="North"/>
    <n v="13"/>
    <n v="399532"/>
    <n v="240979"/>
    <n v="60.32"/>
    <d v="2012-11-29T00:00:00"/>
    <n v="2012"/>
    <s v="Nov"/>
    <d v="1900-01-04T00:00:00"/>
    <s v="Oil"/>
    <s v="Grocery"/>
    <n v="240979"/>
    <n v="114482.47"/>
    <n v="126496.53"/>
    <x v="1"/>
    <n v="77"/>
    <n v="72.92"/>
  </r>
  <r>
    <s v="M1112"/>
    <x v="3"/>
    <s v="East"/>
    <n v="15"/>
    <n v="265327"/>
    <n v="251020"/>
    <n v="94.61"/>
    <d v="2014-06-12T00:00:00"/>
    <n v="2014"/>
    <s v="Jun"/>
    <d v="1900-01-04T00:00:00"/>
    <s v="Rice"/>
    <s v="Grocery"/>
    <n v="251020"/>
    <n v="113769.76"/>
    <n v="137250.23999999999"/>
    <x v="0"/>
    <n v="89"/>
    <n v="72.31"/>
  </r>
  <r>
    <s v="M1113"/>
    <x v="1"/>
    <s v="West"/>
    <n v="9"/>
    <n v="112272"/>
    <n v="93345"/>
    <n v="83.14"/>
    <d v="2014-11-27T00:00:00"/>
    <n v="2014"/>
    <s v="Nov"/>
    <d v="1900-01-04T00:00:00"/>
    <s v="Stapler"/>
    <s v="Stationery"/>
    <n v="93345"/>
    <n v="18957.990000000002"/>
    <n v="74387.009999999995"/>
    <x v="2"/>
    <n v="78"/>
    <n v="64.61"/>
  </r>
  <r>
    <s v="M1114"/>
    <x v="0"/>
    <s v="North"/>
    <n v="4"/>
    <n v="307486"/>
    <n v="210970"/>
    <n v="68.61"/>
    <d v="2011-11-23T00:00:00"/>
    <n v="2011"/>
    <s v="Nov"/>
    <d v="1900-01-03T00:00:00"/>
    <s v="Shirt"/>
    <s v="Clothing"/>
    <n v="210970"/>
    <n v="69361.98"/>
    <n v="141608.01999999999"/>
    <x v="0"/>
    <n v="30"/>
    <n v="86.84"/>
  </r>
  <r>
    <s v="M1115"/>
    <x v="1"/>
    <s v="West"/>
    <n v="11"/>
    <n v="314180"/>
    <n v="249371"/>
    <n v="79.37"/>
    <d v="2011-11-23T00:00:00"/>
    <n v="2011"/>
    <s v="Nov"/>
    <d v="1900-01-03T00:00:00"/>
    <s v="Dress"/>
    <s v="Clothing"/>
    <n v="249371"/>
    <n v="57321"/>
    <n v="192050"/>
    <x v="0"/>
    <n v="56"/>
    <n v="82.06"/>
  </r>
  <r>
    <s v="M1116"/>
    <x v="3"/>
    <s v="East"/>
    <n v="11"/>
    <n v="380822"/>
    <n v="396022"/>
    <n v="103.99"/>
    <d v="2011-11-23T00:00:00"/>
    <n v="2011"/>
    <s v="Nov"/>
    <d v="1900-01-03T00:00:00"/>
    <s v="Dress"/>
    <s v="Clothing"/>
    <n v="396022"/>
    <n v="139221.54999999999"/>
    <n v="256800.45"/>
    <x v="1"/>
    <n v="67"/>
    <n v="65.489999999999995"/>
  </r>
  <r>
    <s v="M1117"/>
    <x v="2"/>
    <s v="South"/>
    <n v="9"/>
    <n v="251208"/>
    <n v="126478"/>
    <n v="50.35"/>
    <d v="2011-11-23T00:00:00"/>
    <n v="2011"/>
    <s v="Nov"/>
    <d v="1900-01-03T00:00:00"/>
    <s v="Marker"/>
    <s v="Stationery"/>
    <n v="126478"/>
    <n v="34290.660000000003"/>
    <n v="92187.34"/>
    <x v="2"/>
    <n v="97"/>
    <n v="91.75"/>
  </r>
  <r>
    <s v="M1118"/>
    <x v="1"/>
    <s v="West"/>
    <n v="12"/>
    <n v="442414"/>
    <n v="440411"/>
    <n v="99.55"/>
    <d v="2011-12-15T00:00:00"/>
    <n v="2011"/>
    <s v="Dec"/>
    <d v="1900-01-04T00:00:00"/>
    <s v="Sugar"/>
    <s v="Grocery"/>
    <n v="440411"/>
    <n v="195250.72"/>
    <n v="245160.28"/>
    <x v="0"/>
    <n v="38"/>
    <n v="64.849999999999994"/>
  </r>
  <r>
    <s v="M1119"/>
    <x v="0"/>
    <s v="North"/>
    <n v="12"/>
    <n v="399150"/>
    <n v="413890"/>
    <n v="103.69"/>
    <d v="2011-12-15T00:00:00"/>
    <n v="2011"/>
    <s v="Dec"/>
    <d v="1900-01-04T00:00:00"/>
    <s v="Tablet"/>
    <s v="Electronics"/>
    <n v="413890"/>
    <n v="131226.41"/>
    <n v="282663.59000000003"/>
    <x v="1"/>
    <n v="90"/>
    <n v="76.52"/>
  </r>
  <r>
    <s v="M1120"/>
    <x v="0"/>
    <s v="North"/>
    <n v="8"/>
    <n v="111911"/>
    <n v="106986"/>
    <n v="95.6"/>
    <d v="2013-04-23T00:00:00"/>
    <n v="2013"/>
    <s v="Apr"/>
    <d v="1900-01-02T00:00:00"/>
    <s v="Notebook"/>
    <s v="Stationery"/>
    <n v="106986"/>
    <n v="26201.65"/>
    <n v="80784.350000000006"/>
    <x v="1"/>
    <n v="57"/>
    <n v="85.31"/>
  </r>
  <r>
    <s v="M1121"/>
    <x v="2"/>
    <s v="South"/>
    <n v="5"/>
    <n v="347552"/>
    <n v="360630"/>
    <n v="103.76"/>
    <d v="2013-05-24T00:00:00"/>
    <n v="2013"/>
    <s v="May"/>
    <d v="1900-01-05T00:00:00"/>
    <s v="Jacket"/>
    <s v="Clothing"/>
    <n v="360630"/>
    <n v="165963.72"/>
    <n v="194666.28"/>
    <x v="2"/>
    <n v="13"/>
    <n v="67.25"/>
  </r>
  <r>
    <s v="M1122"/>
    <x v="1"/>
    <s v="West"/>
    <n v="10"/>
    <n v="228475"/>
    <n v="272375"/>
    <n v="119.21"/>
    <d v="2013-02-27T00:00:00"/>
    <n v="2013"/>
    <s v="Feb"/>
    <d v="1900-01-03T00:00:00"/>
    <s v="Wheat"/>
    <s v="Grocery"/>
    <n v="272375"/>
    <n v="71082.77"/>
    <n v="201292.23"/>
    <x v="0"/>
    <n v="74"/>
    <n v="82.45"/>
  </r>
  <r>
    <s v="M1123"/>
    <x v="3"/>
    <s v="East"/>
    <n v="5"/>
    <n v="228378"/>
    <n v="235355"/>
    <n v="103.06"/>
    <d v="2012-08-09T00:00:00"/>
    <n v="2012"/>
    <s v="Aug"/>
    <d v="1900-01-04T00:00:00"/>
    <s v="Laptop"/>
    <s v="Electronics"/>
    <n v="235355"/>
    <n v="64820.87"/>
    <n v="170534.13"/>
    <x v="2"/>
    <n v="62"/>
    <n v="90.35"/>
  </r>
  <r>
    <s v="M1124"/>
    <x v="1"/>
    <s v="West"/>
    <n v="9"/>
    <n v="136891"/>
    <n v="123113"/>
    <n v="89.94"/>
    <d v="2012-08-09T00:00:00"/>
    <n v="2012"/>
    <s v="Aug"/>
    <d v="1900-01-04T00:00:00"/>
    <s v="Chair"/>
    <s v="Furniture"/>
    <n v="123113"/>
    <n v="35119.4"/>
    <n v="87993.600000000006"/>
    <x v="2"/>
    <n v="78"/>
    <n v="85.02"/>
  </r>
  <r>
    <s v="M1125"/>
    <x v="1"/>
    <s v="West"/>
    <n v="10"/>
    <n v="480649"/>
    <n v="271669"/>
    <n v="56.52"/>
    <d v="2012-08-09T00:00:00"/>
    <n v="2012"/>
    <s v="Aug"/>
    <d v="1900-01-04T00:00:00"/>
    <s v="Cabinet"/>
    <s v="Furniture"/>
    <n v="271669"/>
    <n v="68326.84"/>
    <n v="203342.16"/>
    <x v="2"/>
    <n v="15"/>
    <n v="72.72"/>
  </r>
  <r>
    <s v="M1126"/>
    <x v="1"/>
    <s v="West"/>
    <n v="9"/>
    <n v="165041"/>
    <n v="96102"/>
    <n v="58.23"/>
    <d v="2012-08-09T00:00:00"/>
    <n v="2012"/>
    <s v="Aug"/>
    <d v="1900-01-04T00:00:00"/>
    <s v="Jacket"/>
    <s v="Clothing"/>
    <n v="96102"/>
    <n v="26199.119999999999"/>
    <n v="69902.880000000005"/>
    <x v="0"/>
    <n v="24"/>
    <n v="85.27"/>
  </r>
  <r>
    <s v="M1127"/>
    <x v="3"/>
    <s v="East"/>
    <n v="9"/>
    <n v="444214"/>
    <n v="400278"/>
    <n v="90.11"/>
    <d v="2012-08-09T00:00:00"/>
    <n v="2012"/>
    <s v="Aug"/>
    <d v="1900-01-04T00:00:00"/>
    <s v="Trousers"/>
    <s v="Clothing"/>
    <n v="400278"/>
    <n v="104606.28"/>
    <n v="295671.71999999997"/>
    <x v="1"/>
    <n v="22"/>
    <n v="71.55"/>
  </r>
  <r>
    <s v="M1128"/>
    <x v="0"/>
    <s v="North"/>
    <n v="10"/>
    <n v="471763"/>
    <n v="493608"/>
    <n v="104.63"/>
    <d v="2012-08-09T00:00:00"/>
    <n v="2012"/>
    <s v="Aug"/>
    <d v="1900-01-04T00:00:00"/>
    <s v="Jacket"/>
    <s v="Clothing"/>
    <n v="493608"/>
    <n v="196094.23"/>
    <n v="297513.77"/>
    <x v="2"/>
    <n v="52"/>
    <n v="87.56"/>
  </r>
  <r>
    <s v="M1129"/>
    <x v="3"/>
    <s v="East"/>
    <n v="12"/>
    <n v="244335"/>
    <n v="277992"/>
    <n v="113.77"/>
    <d v="2012-08-09T00:00:00"/>
    <n v="2012"/>
    <s v="Aug"/>
    <d v="1900-01-04T00:00:00"/>
    <s v="Mobile"/>
    <s v="Electronics"/>
    <n v="277992"/>
    <n v="126651.16"/>
    <n v="151340.84"/>
    <x v="2"/>
    <n v="38"/>
    <n v="90.81"/>
  </r>
  <r>
    <s v="M1130"/>
    <x v="3"/>
    <s v="East"/>
    <n v="14"/>
    <n v="252682"/>
    <n v="206730"/>
    <n v="81.81"/>
    <d v="2012-08-09T00:00:00"/>
    <n v="2012"/>
    <s v="Aug"/>
    <d v="1900-01-04T00:00:00"/>
    <s v="Jacket"/>
    <s v="Clothing"/>
    <n v="206730"/>
    <n v="73888.31"/>
    <n v="132841.69"/>
    <x v="0"/>
    <n v="47"/>
    <n v="65.41"/>
  </r>
  <r>
    <s v="M1131"/>
    <x v="2"/>
    <s v="South"/>
    <n v="5"/>
    <n v="418478"/>
    <n v="362505"/>
    <n v="86.62"/>
    <d v="2012-08-09T00:00:00"/>
    <n v="2012"/>
    <s v="Aug"/>
    <d v="1900-01-04T00:00:00"/>
    <s v="Oil"/>
    <s v="Grocery"/>
    <n v="362505"/>
    <n v="112003.64"/>
    <n v="250501.36"/>
    <x v="0"/>
    <n v="37"/>
    <n v="80.41"/>
  </r>
  <r>
    <s v="M1132"/>
    <x v="2"/>
    <s v="South"/>
    <n v="12"/>
    <n v="106326"/>
    <n v="87165"/>
    <n v="81.98"/>
    <d v="2012-08-09T00:00:00"/>
    <n v="2012"/>
    <s v="Aug"/>
    <d v="1900-01-04T00:00:00"/>
    <s v="Cabinet"/>
    <s v="Furniture"/>
    <n v="87165"/>
    <n v="31109.86"/>
    <n v="56055.14"/>
    <x v="1"/>
    <n v="54"/>
    <n v="82.53"/>
  </r>
  <r>
    <s v="M1133"/>
    <x v="3"/>
    <s v="East"/>
    <n v="11"/>
    <n v="296273"/>
    <n v="247220"/>
    <n v="83.44"/>
    <d v="2013-05-13T00:00:00"/>
    <n v="2013"/>
    <s v="May"/>
    <d v="1900-01-01T00:00:00"/>
    <s v="Wheat"/>
    <s v="Grocery"/>
    <n v="247220"/>
    <n v="59027.56"/>
    <n v="188192.44"/>
    <x v="1"/>
    <n v="71"/>
    <n v="91.4"/>
  </r>
  <r>
    <s v="M1134"/>
    <x v="0"/>
    <s v="North"/>
    <n v="13"/>
    <n v="133949"/>
    <n v="111848"/>
    <n v="83.5"/>
    <d v="2013-04-16T00:00:00"/>
    <n v="2013"/>
    <s v="Apr"/>
    <d v="1900-01-02T00:00:00"/>
    <s v="Jacket"/>
    <s v="Clothing"/>
    <n v="111848"/>
    <n v="48997.39"/>
    <n v="62850.61"/>
    <x v="2"/>
    <n v="87"/>
    <n v="87.23"/>
  </r>
  <r>
    <s v="M1135"/>
    <x v="0"/>
    <s v="North"/>
    <n v="13"/>
    <n v="203254"/>
    <n v="195081"/>
    <n v="95.98"/>
    <d v="2013-04-16T00:00:00"/>
    <n v="2013"/>
    <s v="Apr"/>
    <d v="1900-01-02T00:00:00"/>
    <s v="Sugar"/>
    <s v="Grocery"/>
    <n v="195081"/>
    <n v="64216.3"/>
    <n v="130864.7"/>
    <x v="2"/>
    <n v="11"/>
    <n v="89.4"/>
  </r>
  <r>
    <s v="M1136"/>
    <x v="2"/>
    <s v="South"/>
    <n v="14"/>
    <n v="206184"/>
    <n v="198397"/>
    <n v="96.22"/>
    <d v="2012-06-23T00:00:00"/>
    <n v="2012"/>
    <s v="Jun"/>
    <d v="1900-01-06T00:00:00"/>
    <s v="Headphones"/>
    <s v="Electronics"/>
    <n v="198397"/>
    <n v="61915.62"/>
    <n v="136481.38"/>
    <x v="0"/>
    <n v="74"/>
    <n v="62.35"/>
  </r>
  <r>
    <s v="M1137"/>
    <x v="0"/>
    <s v="North"/>
    <n v="15"/>
    <n v="129346"/>
    <n v="123214"/>
    <n v="95.26"/>
    <d v="2011-10-19T00:00:00"/>
    <n v="2011"/>
    <s v="Oct"/>
    <d v="1900-01-03T00:00:00"/>
    <s v="Notebook"/>
    <s v="Stationery"/>
    <n v="123214"/>
    <n v="52562.15"/>
    <n v="70651.850000000006"/>
    <x v="2"/>
    <n v="33"/>
    <n v="84.14"/>
  </r>
  <r>
    <s v="M1138"/>
    <x v="2"/>
    <s v="South"/>
    <n v="6"/>
    <n v="461568"/>
    <n v="469893"/>
    <n v="101.8"/>
    <d v="2012-03-24T00:00:00"/>
    <n v="2012"/>
    <s v="Mar"/>
    <d v="1900-01-06T00:00:00"/>
    <s v="Shirt"/>
    <s v="Clothing"/>
    <n v="469893"/>
    <n v="96885.71"/>
    <n v="373007.29"/>
    <x v="0"/>
    <n v="45"/>
    <n v="63.2"/>
  </r>
  <r>
    <s v="M1139"/>
    <x v="2"/>
    <s v="South"/>
    <n v="14"/>
    <n v="133380"/>
    <n v="84063"/>
    <n v="63.03"/>
    <d v="2014-05-09T00:00:00"/>
    <n v="2014"/>
    <s v="May"/>
    <d v="1900-01-05T00:00:00"/>
    <s v="Marker"/>
    <s v="Stationery"/>
    <n v="84063"/>
    <n v="40496.550000000003"/>
    <n v="43566.45"/>
    <x v="2"/>
    <n v="84"/>
    <n v="86.66"/>
  </r>
  <r>
    <s v="M1140"/>
    <x v="1"/>
    <s v="West"/>
    <n v="10"/>
    <n v="151521"/>
    <n v="146136"/>
    <n v="96.45"/>
    <d v="2014-10-17T00:00:00"/>
    <n v="2014"/>
    <s v="Oct"/>
    <d v="1900-01-05T00:00:00"/>
    <s v="Tablet"/>
    <s v="Electronics"/>
    <n v="146136"/>
    <n v="38433.06"/>
    <n v="107702.94"/>
    <x v="0"/>
    <n v="71"/>
    <n v="64.069999999999993"/>
  </r>
  <r>
    <s v="M1141"/>
    <x v="0"/>
    <s v="North"/>
    <n v="10"/>
    <n v="203492"/>
    <n v="127927"/>
    <n v="62.87"/>
    <d v="2014-11-20T00:00:00"/>
    <n v="2014"/>
    <s v="Nov"/>
    <d v="1900-01-04T00:00:00"/>
    <s v="Notebook"/>
    <s v="Stationery"/>
    <n v="127927"/>
    <n v="41002.120000000003"/>
    <n v="86924.88"/>
    <x v="2"/>
    <n v="11"/>
    <n v="80.36"/>
  </r>
  <r>
    <s v="M1142"/>
    <x v="0"/>
    <s v="North"/>
    <n v="14"/>
    <n v="332071"/>
    <n v="369824"/>
    <n v="111.37"/>
    <d v="2014-11-20T00:00:00"/>
    <n v="2014"/>
    <s v="Nov"/>
    <d v="1900-01-04T00:00:00"/>
    <s v="Dress"/>
    <s v="Clothing"/>
    <n v="369824"/>
    <n v="74826.009999999995"/>
    <n v="294997.99"/>
    <x v="2"/>
    <n v="62"/>
    <n v="81.05"/>
  </r>
  <r>
    <s v="M1143"/>
    <x v="1"/>
    <s v="West"/>
    <n v="13"/>
    <n v="192553"/>
    <n v="182426"/>
    <n v="94.74"/>
    <d v="2014-11-20T00:00:00"/>
    <n v="2014"/>
    <s v="Nov"/>
    <d v="1900-01-04T00:00:00"/>
    <s v="Stapler"/>
    <s v="Stationery"/>
    <n v="182426"/>
    <n v="63071.95"/>
    <n v="119354.05"/>
    <x v="2"/>
    <n v="48"/>
    <n v="69.25"/>
  </r>
  <r>
    <s v="M1144"/>
    <x v="2"/>
    <s v="South"/>
    <n v="8"/>
    <n v="244330"/>
    <n v="269297"/>
    <n v="110.22"/>
    <d v="2014-11-20T00:00:00"/>
    <n v="2014"/>
    <s v="Nov"/>
    <d v="1900-01-04T00:00:00"/>
    <s v="Marker"/>
    <s v="Stationery"/>
    <n v="269297"/>
    <n v="84080.85"/>
    <n v="185216.15"/>
    <x v="1"/>
    <n v="33"/>
    <n v="77.069999999999993"/>
  </r>
  <r>
    <s v="M1145"/>
    <x v="3"/>
    <s v="East"/>
    <n v="11"/>
    <n v="346680"/>
    <n v="303307"/>
    <n v="87.49"/>
    <d v="2013-05-09T00:00:00"/>
    <n v="2013"/>
    <s v="May"/>
    <d v="1900-01-04T00:00:00"/>
    <s v="Trousers"/>
    <s v="Clothing"/>
    <n v="303307"/>
    <n v="145688.10999999999"/>
    <n v="157618.89000000001"/>
    <x v="2"/>
    <n v="48"/>
    <n v="63.31"/>
  </r>
  <r>
    <s v="M1146"/>
    <x v="1"/>
    <s v="West"/>
    <n v="8"/>
    <n v="434434"/>
    <n v="499593"/>
    <n v="115"/>
    <d v="2013-12-12T00:00:00"/>
    <n v="2013"/>
    <s v="Dec"/>
    <d v="1900-01-04T00:00:00"/>
    <s v="Trousers"/>
    <s v="Clothing"/>
    <n v="499593"/>
    <n v="133072.82"/>
    <n v="366520.18"/>
    <x v="2"/>
    <n v="37"/>
    <n v="70.75"/>
  </r>
  <r>
    <s v="M1147"/>
    <x v="3"/>
    <s v="East"/>
    <n v="8"/>
    <n v="378082"/>
    <n v="436439"/>
    <n v="115.44"/>
    <d v="2014-12-01T00:00:00"/>
    <n v="2014"/>
    <s v="Dec"/>
    <d v="1900-01-01T00:00:00"/>
    <s v="Tablet"/>
    <s v="Electronics"/>
    <n v="436439"/>
    <n v="96773.61"/>
    <n v="339665.39"/>
    <x v="1"/>
    <n v="96"/>
    <n v="65.41"/>
  </r>
  <r>
    <s v="M1148"/>
    <x v="2"/>
    <s v="South"/>
    <n v="6"/>
    <n v="307743"/>
    <n v="359866"/>
    <n v="116.94"/>
    <d v="2013-04-20T00:00:00"/>
    <n v="2013"/>
    <s v="Apr"/>
    <d v="1900-01-06T00:00:00"/>
    <s v="Trousers"/>
    <s v="Clothing"/>
    <n v="359866"/>
    <n v="114064.22"/>
    <n v="245801.78"/>
    <x v="1"/>
    <n v="76"/>
    <n v="94.34"/>
  </r>
  <r>
    <s v="M1149"/>
    <x v="1"/>
    <s v="West"/>
    <n v="15"/>
    <n v="480878"/>
    <n v="381673"/>
    <n v="79.37"/>
    <d v="2013-04-20T00:00:00"/>
    <n v="2013"/>
    <s v="Apr"/>
    <d v="1900-01-06T00:00:00"/>
    <s v="Jacket"/>
    <s v="Clothing"/>
    <n v="381673"/>
    <n v="136793.70000000001"/>
    <n v="244879.3"/>
    <x v="2"/>
    <n v="48"/>
    <n v="72.98"/>
  </r>
  <r>
    <s v="M1150"/>
    <x v="3"/>
    <s v="East"/>
    <n v="8"/>
    <n v="481005"/>
    <n v="426065"/>
    <n v="88.58"/>
    <d v="2013-04-20T00:00:00"/>
    <n v="2013"/>
    <s v="Apr"/>
    <d v="1900-01-06T00:00:00"/>
    <s v="Cabinet"/>
    <s v="Furniture"/>
    <n v="426065"/>
    <n v="173661.94"/>
    <n v="252403.06"/>
    <x v="0"/>
    <n v="63"/>
    <n v="60.2"/>
  </r>
  <r>
    <s v="M1151"/>
    <x v="1"/>
    <s v="West"/>
    <n v="3"/>
    <n v="314322"/>
    <n v="249858"/>
    <n v="79.489999999999995"/>
    <d v="2013-04-20T00:00:00"/>
    <n v="2013"/>
    <s v="Apr"/>
    <d v="1900-01-06T00:00:00"/>
    <s v="Dress"/>
    <s v="Clothing"/>
    <n v="249858"/>
    <n v="67433.03"/>
    <n v="182424.97"/>
    <x v="2"/>
    <n v="100"/>
    <n v="67.08"/>
  </r>
  <r>
    <s v="M1152"/>
    <x v="3"/>
    <s v="East"/>
    <n v="7"/>
    <n v="295808"/>
    <n v="154111"/>
    <n v="52.1"/>
    <d v="2013-04-20T00:00:00"/>
    <n v="2013"/>
    <s v="Apr"/>
    <d v="1900-01-06T00:00:00"/>
    <s v="Cabinet"/>
    <s v="Furniture"/>
    <n v="154111"/>
    <n v="40488.660000000003"/>
    <n v="113622.34"/>
    <x v="0"/>
    <n v="81"/>
    <n v="85.87"/>
  </r>
  <r>
    <s v="M1153"/>
    <x v="2"/>
    <s v="South"/>
    <n v="12"/>
    <n v="363687"/>
    <n v="297213"/>
    <n v="81.72"/>
    <d v="2013-04-20T00:00:00"/>
    <n v="2013"/>
    <s v="Apr"/>
    <d v="1900-01-06T00:00:00"/>
    <s v="Chair"/>
    <s v="Furniture"/>
    <n v="297213"/>
    <n v="141970.31"/>
    <n v="155242.69"/>
    <x v="2"/>
    <n v="71"/>
    <n v="92.95"/>
  </r>
  <r>
    <s v="M1154"/>
    <x v="1"/>
    <s v="West"/>
    <n v="3"/>
    <n v="445725"/>
    <n v="427367"/>
    <n v="95.88"/>
    <d v="2011-05-26T00:00:00"/>
    <n v="2011"/>
    <s v="May"/>
    <d v="1900-01-04T00:00:00"/>
    <s v="Wheat"/>
    <s v="Grocery"/>
    <n v="427367"/>
    <n v="177766.39"/>
    <n v="249600.61"/>
    <x v="0"/>
    <n v="58"/>
    <n v="62.08"/>
  </r>
  <r>
    <s v="M1155"/>
    <x v="0"/>
    <s v="North"/>
    <n v="13"/>
    <n v="279669"/>
    <n v="212197"/>
    <n v="75.87"/>
    <d v="2011-05-26T00:00:00"/>
    <n v="2011"/>
    <s v="May"/>
    <d v="1900-01-04T00:00:00"/>
    <s v="Marker"/>
    <s v="Stationery"/>
    <n v="212197"/>
    <n v="78207.899999999994"/>
    <n v="133989.1"/>
    <x v="2"/>
    <n v="70"/>
    <n v="64.7"/>
  </r>
  <r>
    <s v="M1156"/>
    <x v="0"/>
    <s v="North"/>
    <n v="8"/>
    <n v="484014"/>
    <n v="458945"/>
    <n v="94.82"/>
    <d v="2011-05-26T00:00:00"/>
    <n v="2011"/>
    <s v="May"/>
    <d v="1900-01-04T00:00:00"/>
    <s v="Trousers"/>
    <s v="Clothing"/>
    <n v="458945"/>
    <n v="148265.63"/>
    <n v="310679.37"/>
    <x v="1"/>
    <n v="81"/>
    <n v="63.08"/>
  </r>
  <r>
    <s v="M1157"/>
    <x v="2"/>
    <s v="South"/>
    <n v="8"/>
    <n v="400277"/>
    <n v="336829"/>
    <n v="84.15"/>
    <d v="2014-12-22T00:00:00"/>
    <n v="2014"/>
    <s v="Dec"/>
    <d v="1900-01-01T00:00:00"/>
    <s v="Marker"/>
    <s v="Stationery"/>
    <n v="336829"/>
    <n v="98734.33"/>
    <n v="238094.67"/>
    <x v="0"/>
    <n v="18"/>
    <n v="90.48"/>
  </r>
  <r>
    <s v="M1158"/>
    <x v="3"/>
    <s v="East"/>
    <n v="8"/>
    <n v="333748"/>
    <n v="362767"/>
    <n v="108.69"/>
    <d v="2013-03-16T00:00:00"/>
    <n v="2013"/>
    <s v="Mar"/>
    <d v="1900-01-06T00:00:00"/>
    <s v="Trousers"/>
    <s v="Clothing"/>
    <n v="362767"/>
    <n v="146419.97"/>
    <n v="216347.03"/>
    <x v="2"/>
    <n v="56"/>
    <n v="71.66"/>
  </r>
  <r>
    <s v="M1159"/>
    <x v="3"/>
    <s v="East"/>
    <n v="7"/>
    <n v="416469"/>
    <n v="220365"/>
    <n v="52.91"/>
    <d v="2012-08-10T00:00:00"/>
    <n v="2012"/>
    <s v="Aug"/>
    <d v="1900-01-05T00:00:00"/>
    <s v="Shirt"/>
    <s v="Clothing"/>
    <n v="220365"/>
    <n v="67724.320000000007"/>
    <n v="152640.68"/>
    <x v="2"/>
    <n v="72"/>
    <n v="87.93"/>
  </r>
  <r>
    <s v="M1160"/>
    <x v="0"/>
    <s v="North"/>
    <n v="11"/>
    <n v="295808"/>
    <n v="152151"/>
    <n v="51.44"/>
    <d v="2012-08-10T00:00:00"/>
    <n v="2012"/>
    <s v="Aug"/>
    <d v="1900-01-05T00:00:00"/>
    <s v="Stapler"/>
    <s v="Stationery"/>
    <n v="152151"/>
    <n v="30628.55"/>
    <n v="121522.45"/>
    <x v="1"/>
    <n v="51"/>
    <n v="87.65"/>
  </r>
  <r>
    <s v="M1161"/>
    <x v="1"/>
    <s v="West"/>
    <n v="7"/>
    <n v="401368"/>
    <n v="375666"/>
    <n v="93.6"/>
    <d v="2012-08-10T00:00:00"/>
    <n v="2012"/>
    <s v="Aug"/>
    <d v="1900-01-05T00:00:00"/>
    <s v="Laptop"/>
    <s v="Electronics"/>
    <n v="375666"/>
    <n v="124123.04"/>
    <n v="251542.96"/>
    <x v="0"/>
    <n v="24"/>
    <n v="78.61"/>
  </r>
  <r>
    <s v="M1162"/>
    <x v="0"/>
    <s v="North"/>
    <n v="12"/>
    <n v="345601"/>
    <n v="332716"/>
    <n v="96.27"/>
    <d v="2013-09-11T00:00:00"/>
    <n v="2013"/>
    <s v="Sep"/>
    <d v="1900-01-03T00:00:00"/>
    <s v="Shirt"/>
    <s v="Clothing"/>
    <n v="332716"/>
    <n v="89788.54"/>
    <n v="242927.46"/>
    <x v="0"/>
    <n v="45"/>
    <n v="76.3"/>
  </r>
  <r>
    <s v="M1163"/>
    <x v="2"/>
    <s v="South"/>
    <n v="13"/>
    <n v="273240"/>
    <n v="155763"/>
    <n v="57.01"/>
    <d v="2013-09-11T00:00:00"/>
    <n v="2013"/>
    <s v="Sep"/>
    <d v="1900-01-03T00:00:00"/>
    <s v="Jacket"/>
    <s v="Clothing"/>
    <n v="155763"/>
    <n v="56664.38"/>
    <n v="99098.62"/>
    <x v="0"/>
    <n v="65"/>
    <n v="91.13"/>
  </r>
  <r>
    <s v="M1164"/>
    <x v="1"/>
    <s v="West"/>
    <n v="12"/>
    <n v="254043"/>
    <n v="128686"/>
    <n v="50.66"/>
    <d v="2014-07-09T00:00:00"/>
    <n v="2014"/>
    <s v="Jul"/>
    <d v="1900-01-03T00:00:00"/>
    <s v="Stapler"/>
    <s v="Stationery"/>
    <n v="128686"/>
    <n v="63614.44"/>
    <n v="65071.56"/>
    <x v="1"/>
    <n v="64"/>
    <n v="65.27"/>
  </r>
  <r>
    <s v="M1165"/>
    <x v="2"/>
    <s v="South"/>
    <n v="12"/>
    <n v="453652"/>
    <n v="398068"/>
    <n v="87.75"/>
    <d v="2014-07-09T00:00:00"/>
    <n v="2014"/>
    <s v="Jul"/>
    <d v="1900-01-03T00:00:00"/>
    <s v="Stapler"/>
    <s v="Stationery"/>
    <n v="398068"/>
    <n v="120979.31"/>
    <n v="277088.69"/>
    <x v="0"/>
    <n v="83"/>
    <n v="92.39"/>
  </r>
  <r>
    <s v="M1166"/>
    <x v="2"/>
    <s v="South"/>
    <n v="6"/>
    <n v="177743"/>
    <n v="115890"/>
    <n v="65.2"/>
    <d v="2014-07-09T00:00:00"/>
    <n v="2014"/>
    <s v="Jul"/>
    <d v="1900-01-03T00:00:00"/>
    <s v="Table"/>
    <s v="Furniture"/>
    <n v="115890"/>
    <n v="54437.13"/>
    <n v="61452.87"/>
    <x v="0"/>
    <n v="15"/>
    <n v="87.28"/>
  </r>
  <r>
    <s v="M1167"/>
    <x v="3"/>
    <s v="East"/>
    <n v="4"/>
    <n v="271683"/>
    <n v="218504"/>
    <n v="80.430000000000007"/>
    <d v="2014-07-09T00:00:00"/>
    <n v="2014"/>
    <s v="Jul"/>
    <d v="1900-01-03T00:00:00"/>
    <s v="Trousers"/>
    <s v="Clothing"/>
    <n v="218504"/>
    <n v="96030.23"/>
    <n v="122473.77"/>
    <x v="2"/>
    <n v="44"/>
    <n v="68.150000000000006"/>
  </r>
  <r>
    <s v="M1168"/>
    <x v="2"/>
    <s v="South"/>
    <n v="15"/>
    <n v="286302"/>
    <n v="150306"/>
    <n v="52.5"/>
    <d v="2012-12-19T00:00:00"/>
    <n v="2012"/>
    <s v="Dec"/>
    <d v="1900-01-03T00:00:00"/>
    <s v="Dress"/>
    <s v="Clothing"/>
    <n v="150306"/>
    <n v="69601.740000000005"/>
    <n v="80704.259999999995"/>
    <x v="2"/>
    <n v="13"/>
    <n v="75.540000000000006"/>
  </r>
  <r>
    <s v="M1169"/>
    <x v="2"/>
    <s v="South"/>
    <n v="9"/>
    <n v="125802"/>
    <n v="121465"/>
    <n v="96.55"/>
    <d v="2012-12-19T00:00:00"/>
    <n v="2012"/>
    <s v="Dec"/>
    <d v="1900-01-03T00:00:00"/>
    <s v="Sugar"/>
    <s v="Grocery"/>
    <n v="121465"/>
    <n v="53494.239999999998"/>
    <n v="67970.759999999995"/>
    <x v="1"/>
    <n v="85"/>
    <n v="88.51"/>
  </r>
  <r>
    <s v="M1170"/>
    <x v="0"/>
    <s v="North"/>
    <n v="5"/>
    <n v="365658"/>
    <n v="422240"/>
    <n v="115.47"/>
    <d v="2012-11-16T00:00:00"/>
    <n v="2012"/>
    <s v="Nov"/>
    <d v="1900-01-05T00:00:00"/>
    <s v="Pen"/>
    <s v="Stationery"/>
    <n v="422240"/>
    <n v="190487.29"/>
    <n v="231752.71"/>
    <x v="0"/>
    <n v="72"/>
    <n v="85.92"/>
  </r>
  <r>
    <s v="M1171"/>
    <x v="3"/>
    <s v="East"/>
    <n v="14"/>
    <n v="266136"/>
    <n v="241891"/>
    <n v="90.89"/>
    <d v="2012-09-24T00:00:00"/>
    <n v="2012"/>
    <s v="Sep"/>
    <d v="1900-01-01T00:00:00"/>
    <s v="Trousers"/>
    <s v="Clothing"/>
    <n v="241891"/>
    <n v="49455.67"/>
    <n v="192435.33"/>
    <x v="2"/>
    <n v="56"/>
    <n v="76.73"/>
  </r>
  <r>
    <s v="M1172"/>
    <x v="0"/>
    <s v="North"/>
    <n v="10"/>
    <n v="108464"/>
    <n v="55183"/>
    <n v="50.88"/>
    <d v="2014-06-22T00:00:00"/>
    <n v="2014"/>
    <s v="Jun"/>
    <d v="1899-12-31T00:00:00"/>
    <s v="Sugar"/>
    <s v="Grocery"/>
    <n v="55183"/>
    <n v="20964.439999999999"/>
    <n v="34218.559999999998"/>
    <x v="1"/>
    <n v="55"/>
    <n v="72.61"/>
  </r>
  <r>
    <s v="M1173"/>
    <x v="3"/>
    <s v="East"/>
    <n v="4"/>
    <n v="327619"/>
    <n v="386056"/>
    <n v="117.84"/>
    <d v="2014-06-22T00:00:00"/>
    <n v="2014"/>
    <s v="Jun"/>
    <d v="1899-12-31T00:00:00"/>
    <s v="Table"/>
    <s v="Furniture"/>
    <n v="386056"/>
    <n v="77245.179999999993"/>
    <n v="308810.82"/>
    <x v="0"/>
    <n v="92"/>
    <n v="88.36"/>
  </r>
  <r>
    <s v="M1174"/>
    <x v="1"/>
    <s v="West"/>
    <n v="3"/>
    <n v="244030"/>
    <n v="291716"/>
    <n v="119.54"/>
    <d v="2013-05-09T00:00:00"/>
    <n v="2013"/>
    <s v="May"/>
    <d v="1900-01-04T00:00:00"/>
    <s v="Chair"/>
    <s v="Furniture"/>
    <n v="291716"/>
    <n v="133541.53"/>
    <n v="158174.47"/>
    <x v="1"/>
    <n v="82"/>
    <n v="60.32"/>
  </r>
  <r>
    <s v="M1175"/>
    <x v="2"/>
    <s v="South"/>
    <n v="5"/>
    <n v="464416"/>
    <n v="478525"/>
    <n v="103.04"/>
    <d v="2013-05-09T00:00:00"/>
    <n v="2013"/>
    <s v="May"/>
    <d v="1900-01-04T00:00:00"/>
    <s v="Laptop"/>
    <s v="Electronics"/>
    <n v="478525"/>
    <n v="153672.87"/>
    <n v="324852.13"/>
    <x v="0"/>
    <n v="94"/>
    <n v="70.260000000000005"/>
  </r>
  <r>
    <s v="M1176"/>
    <x v="1"/>
    <s v="West"/>
    <n v="5"/>
    <n v="319802"/>
    <n v="205099"/>
    <n v="64.13"/>
    <d v="2013-05-09T00:00:00"/>
    <n v="2013"/>
    <s v="May"/>
    <d v="1900-01-04T00:00:00"/>
    <s v="Trousers"/>
    <s v="Clothing"/>
    <n v="205099"/>
    <n v="56896.51"/>
    <n v="148202.49"/>
    <x v="2"/>
    <n v="33"/>
    <n v="72.78"/>
  </r>
  <r>
    <s v="M1177"/>
    <x v="0"/>
    <s v="North"/>
    <n v="15"/>
    <n v="185130"/>
    <n v="96494"/>
    <n v="52.12"/>
    <d v="2013-05-09T00:00:00"/>
    <n v="2013"/>
    <s v="May"/>
    <d v="1900-01-04T00:00:00"/>
    <s v="Wheat"/>
    <s v="Grocery"/>
    <n v="96494"/>
    <n v="39386.97"/>
    <n v="57107.03"/>
    <x v="0"/>
    <n v="43"/>
    <n v="81.77"/>
  </r>
  <r>
    <s v="M1178"/>
    <x v="0"/>
    <s v="North"/>
    <n v="15"/>
    <n v="113542"/>
    <n v="100232"/>
    <n v="88.28"/>
    <d v="2013-05-09T00:00:00"/>
    <n v="2013"/>
    <s v="May"/>
    <d v="1900-01-04T00:00:00"/>
    <s v="Headphones"/>
    <s v="Electronics"/>
    <n v="100232"/>
    <n v="49086.93"/>
    <n v="51145.07"/>
    <x v="0"/>
    <n v="62"/>
    <n v="61.63"/>
  </r>
  <r>
    <s v="M1179"/>
    <x v="1"/>
    <s v="West"/>
    <n v="15"/>
    <n v="413790"/>
    <n v="482253"/>
    <n v="116.55"/>
    <d v="2011-11-26T00:00:00"/>
    <n v="2011"/>
    <s v="Nov"/>
    <d v="1900-01-06T00:00:00"/>
    <s v="Trousers"/>
    <s v="Clothing"/>
    <n v="482253"/>
    <n v="226642.24"/>
    <n v="255610.76"/>
    <x v="0"/>
    <n v="38"/>
    <n v="63.22"/>
  </r>
  <r>
    <s v="M1180"/>
    <x v="0"/>
    <s v="North"/>
    <n v="4"/>
    <n v="349398"/>
    <n v="296447"/>
    <n v="84.85"/>
    <d v="2011-11-26T00:00:00"/>
    <n v="2011"/>
    <s v="Nov"/>
    <d v="1900-01-06T00:00:00"/>
    <s v="Sugar"/>
    <s v="Grocery"/>
    <n v="296447"/>
    <n v="136270.28"/>
    <n v="160176.72"/>
    <x v="0"/>
    <n v="91"/>
    <n v="60.03"/>
  </r>
  <r>
    <s v="M1181"/>
    <x v="1"/>
    <s v="West"/>
    <n v="10"/>
    <n v="234669"/>
    <n v="150940"/>
    <n v="64.319999999999993"/>
    <d v="2011-11-26T00:00:00"/>
    <n v="2011"/>
    <s v="Nov"/>
    <d v="1900-01-06T00:00:00"/>
    <s v="Sofa"/>
    <s v="Furniture"/>
    <n v="150940"/>
    <n v="32139.41"/>
    <n v="118800.59"/>
    <x v="1"/>
    <n v="22"/>
    <n v="76.72"/>
  </r>
  <r>
    <s v="M1182"/>
    <x v="2"/>
    <s v="South"/>
    <n v="5"/>
    <n v="214982"/>
    <n v="242425"/>
    <n v="112.77"/>
    <d v="2013-05-27T00:00:00"/>
    <n v="2013"/>
    <s v="May"/>
    <d v="1900-01-01T00:00:00"/>
    <s v="Trousers"/>
    <s v="Clothing"/>
    <n v="242425"/>
    <n v="104808.68"/>
    <n v="137616.32000000001"/>
    <x v="0"/>
    <n v="22"/>
    <n v="85.1"/>
  </r>
  <r>
    <s v="M1183"/>
    <x v="3"/>
    <s v="East"/>
    <n v="12"/>
    <n v="155169"/>
    <n v="110323"/>
    <n v="71.099999999999994"/>
    <d v="2013-05-27T00:00:00"/>
    <n v="2013"/>
    <s v="May"/>
    <d v="1900-01-01T00:00:00"/>
    <s v="Jacket"/>
    <s v="Clothing"/>
    <n v="110323"/>
    <n v="49050.93"/>
    <n v="61272.07"/>
    <x v="1"/>
    <n v="52"/>
    <n v="84.87"/>
  </r>
  <r>
    <s v="M1184"/>
    <x v="1"/>
    <s v="West"/>
    <n v="13"/>
    <n v="409741"/>
    <n v="477456"/>
    <n v="116.53"/>
    <d v="2013-05-27T00:00:00"/>
    <n v="2013"/>
    <s v="May"/>
    <d v="1900-01-01T00:00:00"/>
    <s v="Marker"/>
    <s v="Stationery"/>
    <n v="477456"/>
    <n v="129883.27"/>
    <n v="347572.73"/>
    <x v="0"/>
    <n v="64"/>
    <n v="73.12"/>
  </r>
  <r>
    <s v="M1185"/>
    <x v="2"/>
    <s v="South"/>
    <n v="12"/>
    <n v="486091"/>
    <n v="260988"/>
    <n v="53.69"/>
    <d v="2013-05-27T00:00:00"/>
    <n v="2013"/>
    <s v="May"/>
    <d v="1900-01-01T00:00:00"/>
    <s v="Rice"/>
    <s v="Grocery"/>
    <n v="260988"/>
    <n v="68311.399999999994"/>
    <n v="192676.6"/>
    <x v="0"/>
    <n v="11"/>
    <n v="65"/>
  </r>
  <r>
    <s v="M1186"/>
    <x v="0"/>
    <s v="North"/>
    <n v="15"/>
    <n v="224691"/>
    <n v="154782"/>
    <n v="68.89"/>
    <d v="2011-11-29T00:00:00"/>
    <n v="2011"/>
    <s v="Nov"/>
    <d v="1900-01-02T00:00:00"/>
    <s v="Oil"/>
    <s v="Grocery"/>
    <n v="154782"/>
    <n v="76847.13"/>
    <n v="77934.87"/>
    <x v="1"/>
    <n v="54"/>
    <n v="66.569999999999993"/>
  </r>
  <r>
    <s v="M1187"/>
    <x v="1"/>
    <s v="West"/>
    <n v="10"/>
    <n v="212636"/>
    <n v="225119"/>
    <n v="105.87"/>
    <d v="2012-03-19T00:00:00"/>
    <n v="2012"/>
    <s v="Mar"/>
    <d v="1900-01-01T00:00:00"/>
    <s v="Marker"/>
    <s v="Stationery"/>
    <n v="225119"/>
    <n v="75693.149999999994"/>
    <n v="149425.85"/>
    <x v="2"/>
    <n v="45"/>
    <n v="82.94"/>
  </r>
  <r>
    <s v="M1188"/>
    <x v="3"/>
    <s v="East"/>
    <n v="8"/>
    <n v="197685"/>
    <n v="165763"/>
    <n v="83.85"/>
    <d v="2012-03-19T00:00:00"/>
    <n v="2012"/>
    <s v="Mar"/>
    <d v="1900-01-01T00:00:00"/>
    <s v="Cabinet"/>
    <s v="Furniture"/>
    <n v="165763"/>
    <n v="44490.400000000001"/>
    <n v="121272.6"/>
    <x v="2"/>
    <n v="22"/>
    <n v="83.38"/>
  </r>
  <r>
    <s v="M1189"/>
    <x v="3"/>
    <s v="East"/>
    <n v="15"/>
    <n v="372143"/>
    <n v="254979"/>
    <n v="68.52"/>
    <d v="2012-03-19T00:00:00"/>
    <n v="2012"/>
    <s v="Mar"/>
    <d v="1900-01-01T00:00:00"/>
    <s v="Tablet"/>
    <s v="Electronics"/>
    <n v="254979"/>
    <n v="94863.83"/>
    <n v="160115.17000000001"/>
    <x v="1"/>
    <n v="79"/>
    <n v="64.42"/>
  </r>
  <r>
    <s v="M1190"/>
    <x v="2"/>
    <s v="South"/>
    <n v="10"/>
    <n v="158267"/>
    <n v="94898"/>
    <n v="59.96"/>
    <d v="2012-11-01T00:00:00"/>
    <n v="2012"/>
    <s v="Nov"/>
    <d v="1900-01-04T00:00:00"/>
    <s v="Marker"/>
    <s v="Stationery"/>
    <n v="94898"/>
    <n v="43853.34"/>
    <n v="51044.66"/>
    <x v="0"/>
    <n v="67"/>
    <n v="75.27"/>
  </r>
  <r>
    <s v="M1191"/>
    <x v="0"/>
    <s v="North"/>
    <n v="11"/>
    <n v="195741"/>
    <n v="202087"/>
    <n v="103.24"/>
    <d v="2012-11-01T00:00:00"/>
    <n v="2012"/>
    <s v="Nov"/>
    <d v="1900-01-04T00:00:00"/>
    <s v="Notebook"/>
    <s v="Stationery"/>
    <n v="202087"/>
    <n v="92452.27"/>
    <n v="109634.73"/>
    <x v="2"/>
    <n v="12"/>
    <n v="66.95"/>
  </r>
  <r>
    <s v="M1192"/>
    <x v="3"/>
    <s v="East"/>
    <n v="11"/>
    <n v="415063"/>
    <n v="287102"/>
    <n v="69.17"/>
    <d v="2012-09-26T00:00:00"/>
    <n v="2012"/>
    <s v="Sep"/>
    <d v="1900-01-03T00:00:00"/>
    <s v="Pen"/>
    <s v="Stationery"/>
    <n v="287102"/>
    <n v="74624.13"/>
    <n v="212477.87"/>
    <x v="0"/>
    <n v="39"/>
    <n v="84.28"/>
  </r>
  <r>
    <s v="M1193"/>
    <x v="2"/>
    <s v="South"/>
    <n v="8"/>
    <n v="183230"/>
    <n v="104740"/>
    <n v="57.16"/>
    <d v="2012-09-26T00:00:00"/>
    <n v="2012"/>
    <s v="Sep"/>
    <d v="1900-01-03T00:00:00"/>
    <s v="Trousers"/>
    <s v="Clothing"/>
    <n v="104740"/>
    <n v="25873.75"/>
    <n v="78866.25"/>
    <x v="1"/>
    <n v="29"/>
    <n v="78.930000000000007"/>
  </r>
  <r>
    <s v="M1194"/>
    <x v="1"/>
    <s v="West"/>
    <n v="6"/>
    <n v="245972"/>
    <n v="135808"/>
    <n v="55.21"/>
    <d v="2011-08-29T00:00:00"/>
    <n v="2011"/>
    <s v="Aug"/>
    <d v="1900-01-01T00:00:00"/>
    <s v="Oil"/>
    <s v="Grocery"/>
    <n v="135808"/>
    <n v="52023.74"/>
    <n v="83784.259999999995"/>
    <x v="1"/>
    <n v="63"/>
    <n v="91.28"/>
  </r>
  <r>
    <s v="M1195"/>
    <x v="1"/>
    <s v="West"/>
    <n v="8"/>
    <n v="171366"/>
    <n v="180257"/>
    <n v="105.19"/>
    <d v="2011-08-29T00:00:00"/>
    <n v="2011"/>
    <s v="Aug"/>
    <d v="1900-01-01T00:00:00"/>
    <s v="Chair"/>
    <s v="Furniture"/>
    <n v="180257"/>
    <n v="86079.72"/>
    <n v="94177.279999999999"/>
    <x v="2"/>
    <n v="95"/>
    <n v="70.91"/>
  </r>
  <r>
    <s v="M1196"/>
    <x v="0"/>
    <s v="North"/>
    <n v="3"/>
    <n v="495926"/>
    <n v="463117"/>
    <n v="93.38"/>
    <d v="2014-11-19T00:00:00"/>
    <n v="2014"/>
    <s v="Nov"/>
    <d v="1900-01-03T00:00:00"/>
    <s v="Trousers"/>
    <s v="Clothing"/>
    <n v="463117"/>
    <n v="164740.15"/>
    <n v="298376.84999999998"/>
    <x v="2"/>
    <n v="41"/>
    <n v="73.69"/>
  </r>
  <r>
    <s v="M1197"/>
    <x v="2"/>
    <s v="South"/>
    <n v="13"/>
    <n v="319681"/>
    <n v="262338"/>
    <n v="82.06"/>
    <d v="2014-11-19T00:00:00"/>
    <n v="2014"/>
    <s v="Nov"/>
    <d v="1900-01-03T00:00:00"/>
    <s v="Notebook"/>
    <s v="Stationery"/>
    <n v="262338"/>
    <n v="111605.93"/>
    <n v="150732.07"/>
    <x v="0"/>
    <n v="38"/>
    <n v="93.72"/>
  </r>
  <r>
    <s v="M1198"/>
    <x v="3"/>
    <s v="East"/>
    <n v="5"/>
    <n v="310470"/>
    <n v="187602"/>
    <n v="60.43"/>
    <d v="2014-11-19T00:00:00"/>
    <n v="2014"/>
    <s v="Nov"/>
    <d v="1900-01-03T00:00:00"/>
    <s v="Notebook"/>
    <s v="Stationery"/>
    <n v="187602"/>
    <n v="82216.7"/>
    <n v="105385.3"/>
    <x v="2"/>
    <n v="45"/>
    <n v="86.62"/>
  </r>
  <r>
    <s v="M1199"/>
    <x v="0"/>
    <s v="North"/>
    <n v="13"/>
    <n v="161494"/>
    <n v="148985"/>
    <n v="92.25"/>
    <d v="2014-11-19T00:00:00"/>
    <n v="2014"/>
    <s v="Nov"/>
    <d v="1900-01-03T00:00:00"/>
    <s v="Chair"/>
    <s v="Furniture"/>
    <n v="148985"/>
    <n v="40002.86"/>
    <n v="108982.14"/>
    <x v="1"/>
    <n v="39"/>
    <n v="83.11"/>
  </r>
  <r>
    <s v="M1000"/>
    <x v="3"/>
    <s v="East"/>
    <n v="4"/>
    <n v="383775"/>
    <n v="430106"/>
    <n v="112.07"/>
    <d v="2014-11-19T00:00:00"/>
    <n v="2014"/>
    <s v="Nov"/>
    <d v="1900-01-03T00:00:00"/>
    <s v="Shirt"/>
    <s v="Clothing"/>
    <n v="430106"/>
    <n v="101475.74"/>
    <n v="328630.26"/>
    <x v="1"/>
    <n v="53"/>
    <n v="90.63"/>
  </r>
  <r>
    <s v="M1001"/>
    <x v="0"/>
    <s v="North"/>
    <n v="9"/>
    <n v="233930"/>
    <n v="146544"/>
    <n v="62.64"/>
    <d v="2011-05-12T00:00:00"/>
    <n v="2011"/>
    <s v="May"/>
    <d v="1900-01-04T00:00:00"/>
    <s v="Sugar"/>
    <s v="Grocery"/>
    <n v="146544"/>
    <n v="47554.47"/>
    <n v="98989.53"/>
    <x v="1"/>
    <n v="98"/>
    <n v="90.29"/>
  </r>
  <r>
    <s v="M1002"/>
    <x v="1"/>
    <s v="West"/>
    <n v="15"/>
    <n v="252623"/>
    <n v="185197"/>
    <n v="73.31"/>
    <d v="2014-01-21T00:00:00"/>
    <n v="2014"/>
    <s v="Jan"/>
    <d v="1900-01-02T00:00:00"/>
    <s v="Pen"/>
    <s v="Stationery"/>
    <n v="185197"/>
    <n v="87677.47"/>
    <n v="97519.53"/>
    <x v="0"/>
    <n v="86"/>
    <n v="90.28"/>
  </r>
  <r>
    <s v="M1003"/>
    <x v="2"/>
    <s v="South"/>
    <n v="13"/>
    <n v="359277"/>
    <n v="398976"/>
    <n v="111.05"/>
    <d v="2014-10-31T00:00:00"/>
    <n v="2014"/>
    <s v="Oct"/>
    <d v="1900-01-05T00:00:00"/>
    <s v="Sugar"/>
    <s v="Grocery"/>
    <n v="398976"/>
    <n v="192707.1"/>
    <n v="206268.9"/>
    <x v="2"/>
    <n v="45"/>
    <n v="89.48"/>
  </r>
  <r>
    <s v="M1004"/>
    <x v="3"/>
    <s v="East"/>
    <n v="7"/>
    <n v="435683"/>
    <n v="484086"/>
    <n v="111.11"/>
    <d v="2014-10-31T00:00:00"/>
    <n v="2014"/>
    <s v="Oct"/>
    <d v="1900-01-05T00:00:00"/>
    <s v="Cabinet"/>
    <s v="Furniture"/>
    <n v="484086"/>
    <n v="145180.51999999999"/>
    <n v="338905.48"/>
    <x v="0"/>
    <n v="55"/>
    <n v="62.91"/>
  </r>
  <r>
    <s v="M1005"/>
    <x v="0"/>
    <s v="North"/>
    <n v="14"/>
    <n v="354567"/>
    <n v="240916"/>
    <n v="67.95"/>
    <d v="2014-05-01T00:00:00"/>
    <n v="2014"/>
    <s v="May"/>
    <d v="1900-01-04T00:00:00"/>
    <s v="Stapler"/>
    <s v="Stationery"/>
    <n v="240916"/>
    <n v="104457.22"/>
    <n v="136458.78"/>
    <x v="0"/>
    <n v="44"/>
    <n v="63.64"/>
  </r>
  <r>
    <s v="M1006"/>
    <x v="1"/>
    <s v="West"/>
    <n v="11"/>
    <n v="418054"/>
    <n v="406066"/>
    <n v="97.13"/>
    <d v="2014-05-01T00:00:00"/>
    <n v="2014"/>
    <s v="May"/>
    <d v="1900-01-04T00:00:00"/>
    <s v="Stapler"/>
    <s v="Stationery"/>
    <n v="406066"/>
    <n v="197904.24"/>
    <n v="208161.76"/>
    <x v="2"/>
    <n v="92"/>
    <n v="93.39"/>
  </r>
  <r>
    <s v="M1007"/>
    <x v="0"/>
    <s v="North"/>
    <n v="4"/>
    <n v="225102"/>
    <n v="207106"/>
    <n v="92.01"/>
    <d v="2013-11-25T00:00:00"/>
    <n v="2013"/>
    <s v="Nov"/>
    <d v="1900-01-01T00:00:00"/>
    <s v="Stapler"/>
    <s v="Stationery"/>
    <n v="207106"/>
    <n v="52897.97"/>
    <n v="154208.03"/>
    <x v="1"/>
    <n v="15"/>
    <n v="72.16"/>
  </r>
  <r>
    <s v="M1008"/>
    <x v="1"/>
    <s v="West"/>
    <n v="10"/>
    <n v="400597"/>
    <n v="474377"/>
    <n v="118.42"/>
    <d v="2013-11-25T00:00:00"/>
    <n v="2013"/>
    <s v="Nov"/>
    <d v="1900-01-01T00:00:00"/>
    <s v="Headphones"/>
    <s v="Electronics"/>
    <n v="474377"/>
    <n v="121465.08"/>
    <n v="352911.92"/>
    <x v="2"/>
    <n v="65"/>
    <n v="83.42"/>
  </r>
  <r>
    <s v="M1009"/>
    <x v="0"/>
    <s v="North"/>
    <n v="6"/>
    <n v="397234"/>
    <n v="293375"/>
    <n v="73.849999999999994"/>
    <d v="2013-11-25T00:00:00"/>
    <n v="2013"/>
    <s v="Nov"/>
    <d v="1900-01-01T00:00:00"/>
    <s v="Tablet"/>
    <s v="Electronics"/>
    <n v="293375"/>
    <n v="137991.5"/>
    <n v="155383.5"/>
    <x v="2"/>
    <n v="13"/>
    <n v="85.52"/>
  </r>
  <r>
    <s v="M1010"/>
    <x v="3"/>
    <s v="East"/>
    <n v="8"/>
    <n v="458094"/>
    <n v="409428"/>
    <n v="89.38"/>
    <d v="2013-11-25T00:00:00"/>
    <n v="2013"/>
    <s v="Nov"/>
    <d v="1900-01-01T00:00:00"/>
    <s v="Table"/>
    <s v="Furniture"/>
    <n v="409428"/>
    <n v="170735.68"/>
    <n v="238692.32"/>
    <x v="2"/>
    <n v="51"/>
    <n v="76.040000000000006"/>
  </r>
  <r>
    <s v="M1011"/>
    <x v="3"/>
    <s v="East"/>
    <n v="15"/>
    <n v="184196"/>
    <n v="119541"/>
    <n v="64.900000000000006"/>
    <d v="2013-11-25T00:00:00"/>
    <n v="2013"/>
    <s v="Nov"/>
    <d v="1900-01-01T00:00:00"/>
    <s v="Marker"/>
    <s v="Stationery"/>
    <n v="119541"/>
    <n v="33207.120000000003"/>
    <n v="86333.88"/>
    <x v="0"/>
    <n v="32"/>
    <n v="89.57"/>
  </r>
  <r>
    <s v="M1012"/>
    <x v="0"/>
    <s v="North"/>
    <n v="8"/>
    <n v="284446"/>
    <n v="303809"/>
    <n v="106.81"/>
    <d v="2013-11-25T00:00:00"/>
    <n v="2013"/>
    <s v="Nov"/>
    <d v="1900-01-01T00:00:00"/>
    <s v="Notebook"/>
    <s v="Stationery"/>
    <n v="303809"/>
    <n v="123054.72"/>
    <n v="180754.28"/>
    <x v="2"/>
    <n v="21"/>
    <n v="82.38"/>
  </r>
  <r>
    <s v="M1013"/>
    <x v="3"/>
    <s v="East"/>
    <n v="12"/>
    <n v="360672"/>
    <n v="347970"/>
    <n v="96.48"/>
    <d v="2012-01-10T00:00:00"/>
    <n v="2012"/>
    <s v="Jan"/>
    <d v="1900-01-02T00:00:00"/>
    <s v="Dress"/>
    <s v="Clothing"/>
    <n v="347970"/>
    <n v="152882.45000000001"/>
    <n v="195087.55"/>
    <x v="1"/>
    <n v="72"/>
    <n v="72.27"/>
  </r>
  <r>
    <s v="M1014"/>
    <x v="1"/>
    <s v="West"/>
    <n v="8"/>
    <n v="495717"/>
    <n v="331333"/>
    <n v="66.84"/>
    <d v="2014-10-20T00:00:00"/>
    <n v="2014"/>
    <s v="Oct"/>
    <d v="1900-01-01T00:00:00"/>
    <s v="Jacket"/>
    <s v="Clothing"/>
    <n v="331333"/>
    <n v="164083.32"/>
    <n v="167249.68"/>
    <x v="2"/>
    <n v="49"/>
    <n v="91.81"/>
  </r>
  <r>
    <s v="M1015"/>
    <x v="3"/>
    <s v="East"/>
    <n v="15"/>
    <n v="393559"/>
    <n v="290054"/>
    <n v="73.7"/>
    <d v="2013-03-23T00:00:00"/>
    <n v="2013"/>
    <s v="Mar"/>
    <d v="1900-01-06T00:00:00"/>
    <s v="Rice"/>
    <s v="Grocery"/>
    <n v="290054"/>
    <n v="127743.88"/>
    <n v="162310.12"/>
    <x v="1"/>
    <n v="86"/>
    <n v="92.01"/>
  </r>
  <r>
    <s v="M1016"/>
    <x v="1"/>
    <s v="West"/>
    <n v="7"/>
    <n v="176423"/>
    <n v="182043"/>
    <n v="103.19"/>
    <d v="2014-07-04T00:00:00"/>
    <n v="2014"/>
    <s v="Jul"/>
    <d v="1900-01-05T00:00:00"/>
    <s v="Sofa"/>
    <s v="Furniture"/>
    <n v="182043"/>
    <n v="69353.460000000006"/>
    <n v="112689.54"/>
    <x v="1"/>
    <n v="23"/>
    <n v="89.58"/>
  </r>
  <r>
    <s v="M1017"/>
    <x v="3"/>
    <s v="East"/>
    <n v="12"/>
    <n v="398900"/>
    <n v="242552"/>
    <n v="60.81"/>
    <d v="2012-12-11T00:00:00"/>
    <n v="2012"/>
    <s v="Dec"/>
    <d v="1900-01-02T00:00:00"/>
    <s v="Table"/>
    <s v="Furniture"/>
    <n v="242552"/>
    <n v="89074.6"/>
    <n v="153477.4"/>
    <x v="1"/>
    <n v="80"/>
    <n v="65.430000000000007"/>
  </r>
  <r>
    <s v="M1018"/>
    <x v="3"/>
    <s v="East"/>
    <n v="3"/>
    <n v="359256"/>
    <n v="238471"/>
    <n v="66.38"/>
    <d v="2012-09-17T00:00:00"/>
    <n v="2012"/>
    <s v="Sep"/>
    <d v="1900-01-01T00:00:00"/>
    <s v="Trousers"/>
    <s v="Clothing"/>
    <n v="238471"/>
    <n v="56627.14"/>
    <n v="181843.86"/>
    <x v="0"/>
    <n v="37"/>
    <n v="65.09"/>
  </r>
  <r>
    <s v="M1019"/>
    <x v="3"/>
    <s v="East"/>
    <n v="6"/>
    <n v="110891"/>
    <n v="118788"/>
    <n v="107.12"/>
    <d v="2012-09-17T00:00:00"/>
    <n v="2012"/>
    <s v="Sep"/>
    <d v="1900-01-01T00:00:00"/>
    <s v="Sugar"/>
    <s v="Grocery"/>
    <n v="118788"/>
    <n v="39568.67"/>
    <n v="79219.33"/>
    <x v="0"/>
    <n v="34"/>
    <n v="74.430000000000007"/>
  </r>
  <r>
    <s v="M1020"/>
    <x v="1"/>
    <s v="West"/>
    <n v="13"/>
    <n v="401705"/>
    <n v="403805"/>
    <n v="100.52"/>
    <d v="2013-05-19T00:00:00"/>
    <n v="2013"/>
    <s v="May"/>
    <d v="1899-12-31T00:00:00"/>
    <s v="Sofa"/>
    <s v="Furniture"/>
    <n v="403805"/>
    <n v="104574.26"/>
    <n v="299230.74"/>
    <x v="0"/>
    <n v="57"/>
    <n v="72.760000000000005"/>
  </r>
  <r>
    <s v="M1021"/>
    <x v="2"/>
    <s v="South"/>
    <n v="8"/>
    <n v="383309"/>
    <n v="378863"/>
    <n v="98.84"/>
    <d v="2013-05-19T00:00:00"/>
    <n v="2013"/>
    <s v="May"/>
    <d v="1899-12-31T00:00:00"/>
    <s v="Mobile"/>
    <s v="Electronics"/>
    <n v="378863"/>
    <n v="152871.69"/>
    <n v="225991.31"/>
    <x v="2"/>
    <n v="99"/>
    <n v="68.64"/>
  </r>
  <r>
    <s v="M1022"/>
    <x v="2"/>
    <s v="South"/>
    <n v="4"/>
    <n v="366051"/>
    <n v="368715"/>
    <n v="100.73"/>
    <d v="2011-09-07T00:00:00"/>
    <n v="2011"/>
    <s v="Sep"/>
    <d v="1900-01-03T00:00:00"/>
    <s v="Oil"/>
    <s v="Grocery"/>
    <n v="368715"/>
    <n v="172764.26"/>
    <n v="195950.74"/>
    <x v="0"/>
    <n v="39"/>
    <n v="85.2"/>
  </r>
  <r>
    <s v="M1023"/>
    <x v="2"/>
    <s v="South"/>
    <n v="10"/>
    <n v="241103"/>
    <n v="271089"/>
    <n v="112.44"/>
    <d v="2011-09-07T00:00:00"/>
    <n v="2011"/>
    <s v="Sep"/>
    <d v="1900-01-03T00:00:00"/>
    <s v="Headphones"/>
    <s v="Electronics"/>
    <n v="271089"/>
    <n v="85219.05"/>
    <n v="185869.95"/>
    <x v="2"/>
    <n v="65"/>
    <n v="62.26"/>
  </r>
  <r>
    <s v="M1024"/>
    <x v="2"/>
    <s v="South"/>
    <n v="3"/>
    <n v="393579"/>
    <n v="431915"/>
    <n v="109.74"/>
    <d v="2011-09-07T00:00:00"/>
    <n v="2011"/>
    <s v="Sep"/>
    <d v="1900-01-03T00:00:00"/>
    <s v="Pen"/>
    <s v="Stationery"/>
    <n v="431915"/>
    <n v="99879.27"/>
    <n v="332035.73"/>
    <x v="1"/>
    <n v="100"/>
    <n v="65.180000000000007"/>
  </r>
  <r>
    <s v="M1025"/>
    <x v="3"/>
    <s v="East"/>
    <n v="4"/>
    <n v="476894"/>
    <n v="383197"/>
    <n v="80.349999999999994"/>
    <d v="2011-09-07T00:00:00"/>
    <n v="2011"/>
    <s v="Sep"/>
    <d v="1900-01-03T00:00:00"/>
    <s v="Marker"/>
    <s v="Stationery"/>
    <n v="383197"/>
    <n v="82691.87"/>
    <n v="300505.13"/>
    <x v="2"/>
    <n v="86"/>
    <n v="77.180000000000007"/>
  </r>
  <r>
    <s v="M1026"/>
    <x v="2"/>
    <s v="South"/>
    <n v="9"/>
    <n v="212828"/>
    <n v="224932"/>
    <n v="105.69"/>
    <d v="2013-09-30T00:00:00"/>
    <n v="2013"/>
    <s v="Sep"/>
    <d v="1900-01-01T00:00:00"/>
    <s v="Sofa"/>
    <s v="Furniture"/>
    <n v="224932"/>
    <n v="90161.75"/>
    <n v="134770.25"/>
    <x v="1"/>
    <n v="75"/>
    <n v="93.12"/>
  </r>
  <r>
    <s v="M1027"/>
    <x v="2"/>
    <s v="South"/>
    <n v="15"/>
    <n v="382912"/>
    <n v="356322"/>
    <n v="93.06"/>
    <d v="2013-11-08T00:00:00"/>
    <n v="2013"/>
    <s v="Nov"/>
    <d v="1900-01-05T00:00:00"/>
    <s v="Laptop"/>
    <s v="Electronics"/>
    <n v="356322"/>
    <n v="102038.47"/>
    <n v="254283.53"/>
    <x v="2"/>
    <n v="25"/>
    <n v="87.11"/>
  </r>
  <r>
    <s v="M1028"/>
    <x v="0"/>
    <s v="North"/>
    <n v="12"/>
    <n v="133359"/>
    <n v="136117"/>
    <n v="102.07"/>
    <d v="2014-04-25T00:00:00"/>
    <n v="2014"/>
    <s v="Apr"/>
    <d v="1900-01-05T00:00:00"/>
    <s v="Wheat"/>
    <s v="Grocery"/>
    <n v="136117"/>
    <n v="38144.49"/>
    <n v="97972.51"/>
    <x v="0"/>
    <n v="86"/>
    <n v="87.08"/>
  </r>
  <r>
    <s v="M1029"/>
    <x v="2"/>
    <s v="South"/>
    <n v="5"/>
    <n v="115459"/>
    <n v="122606"/>
    <n v="106.19"/>
    <d v="2014-04-25T00:00:00"/>
    <n v="2014"/>
    <s v="Apr"/>
    <d v="1900-01-05T00:00:00"/>
    <s v="Tablet"/>
    <s v="Electronics"/>
    <n v="122606"/>
    <n v="58025.53"/>
    <n v="64580.47"/>
    <x v="1"/>
    <n v="83"/>
    <n v="84.53"/>
  </r>
  <r>
    <s v="M1030"/>
    <x v="1"/>
    <s v="West"/>
    <n v="15"/>
    <n v="313686"/>
    <n v="256796"/>
    <n v="81.86"/>
    <d v="2014-04-25T00:00:00"/>
    <n v="2014"/>
    <s v="Apr"/>
    <d v="1900-01-05T00:00:00"/>
    <s v="Wheat"/>
    <s v="Grocery"/>
    <n v="256796"/>
    <n v="63125.68"/>
    <n v="193670.32"/>
    <x v="2"/>
    <n v="49"/>
    <n v="72.430000000000007"/>
  </r>
  <r>
    <s v="M1031"/>
    <x v="1"/>
    <s v="West"/>
    <n v="7"/>
    <n v="361977"/>
    <n v="204773"/>
    <n v="56.57"/>
    <d v="2014-12-11T00:00:00"/>
    <n v="2014"/>
    <s v="Dec"/>
    <d v="1900-01-04T00:00:00"/>
    <s v="Jacket"/>
    <s v="Clothing"/>
    <n v="204773"/>
    <n v="77726.03"/>
    <n v="127046.97"/>
    <x v="2"/>
    <n v="92"/>
    <n v="82.16"/>
  </r>
  <r>
    <s v="M1032"/>
    <x v="3"/>
    <s v="East"/>
    <n v="10"/>
    <n v="494167"/>
    <n v="296380"/>
    <n v="59.98"/>
    <d v="2014-12-11T00:00:00"/>
    <n v="2014"/>
    <s v="Dec"/>
    <d v="1900-01-04T00:00:00"/>
    <s v="Marker"/>
    <s v="Stationery"/>
    <n v="296380"/>
    <n v="146376.09"/>
    <n v="150003.91"/>
    <x v="0"/>
    <n v="81"/>
    <n v="62.07"/>
  </r>
  <r>
    <s v="M1033"/>
    <x v="3"/>
    <s v="East"/>
    <n v="4"/>
    <n v="188349"/>
    <n v="94627"/>
    <n v="50.24"/>
    <d v="2011-08-16T00:00:00"/>
    <n v="2011"/>
    <s v="Aug"/>
    <d v="1900-01-02T00:00:00"/>
    <s v="Pen"/>
    <s v="Stationery"/>
    <n v="94627"/>
    <n v="47181.18"/>
    <n v="47445.82"/>
    <x v="0"/>
    <n v="13"/>
    <n v="88"/>
  </r>
  <r>
    <s v="M1034"/>
    <x v="3"/>
    <s v="East"/>
    <n v="4"/>
    <n v="190383"/>
    <n v="144600"/>
    <n v="75.95"/>
    <d v="2014-12-10T00:00:00"/>
    <n v="2014"/>
    <s v="Dec"/>
    <d v="1900-01-03T00:00:00"/>
    <s v="Stapler"/>
    <s v="Stationery"/>
    <n v="144600"/>
    <n v="64414.09"/>
    <n v="80185.91"/>
    <x v="0"/>
    <n v="54"/>
    <n v="63.39"/>
  </r>
  <r>
    <s v="M1035"/>
    <x v="2"/>
    <s v="South"/>
    <n v="12"/>
    <n v="296171"/>
    <n v="298551"/>
    <n v="100.8"/>
    <d v="2014-12-10T00:00:00"/>
    <n v="2014"/>
    <s v="Dec"/>
    <d v="1900-01-03T00:00:00"/>
    <s v="Dress"/>
    <s v="Clothing"/>
    <n v="298551"/>
    <n v="86009.48"/>
    <n v="212541.52"/>
    <x v="2"/>
    <n v="32"/>
    <n v="77.760000000000005"/>
  </r>
  <r>
    <s v="M1036"/>
    <x v="1"/>
    <s v="West"/>
    <n v="3"/>
    <n v="426150"/>
    <n v="233403"/>
    <n v="54.77"/>
    <d v="2013-03-15T00:00:00"/>
    <n v="2013"/>
    <s v="Mar"/>
    <d v="1900-01-05T00:00:00"/>
    <s v="Pen"/>
    <s v="Stationery"/>
    <n v="233403"/>
    <n v="60180.29"/>
    <n v="173222.71"/>
    <x v="0"/>
    <n v="47"/>
    <n v="63.77"/>
  </r>
  <r>
    <s v="M1037"/>
    <x v="2"/>
    <s v="South"/>
    <n v="12"/>
    <n v="371837"/>
    <n v="229797"/>
    <n v="61.8"/>
    <d v="2013-06-27T00:00:00"/>
    <n v="2013"/>
    <s v="Jun"/>
    <d v="1900-01-04T00:00:00"/>
    <s v="Headphones"/>
    <s v="Electronics"/>
    <n v="229797"/>
    <n v="101582.24"/>
    <n v="128214.76"/>
    <x v="2"/>
    <n v="88"/>
    <n v="92.2"/>
  </r>
  <r>
    <s v="M1038"/>
    <x v="1"/>
    <s v="West"/>
    <n v="13"/>
    <n v="387299"/>
    <n v="397516"/>
    <n v="102.64"/>
    <d v="2012-09-25T00:00:00"/>
    <n v="2012"/>
    <s v="Sep"/>
    <d v="1900-01-02T00:00:00"/>
    <s v="Rice"/>
    <s v="Grocery"/>
    <n v="397516"/>
    <n v="119011.71"/>
    <n v="278504.28999999998"/>
    <x v="0"/>
    <n v="41"/>
    <n v="72.8"/>
  </r>
  <r>
    <s v="M1039"/>
    <x v="2"/>
    <s v="South"/>
    <n v="10"/>
    <n v="198744"/>
    <n v="205352"/>
    <n v="103.32"/>
    <d v="2012-09-25T00:00:00"/>
    <n v="2012"/>
    <s v="Sep"/>
    <d v="1900-01-02T00:00:00"/>
    <s v="Tablet"/>
    <s v="Electronics"/>
    <n v="205352"/>
    <n v="99064.42"/>
    <n v="106287.58"/>
    <x v="2"/>
    <n v="71"/>
    <n v="88.38"/>
  </r>
  <r>
    <s v="M1040"/>
    <x v="0"/>
    <s v="North"/>
    <n v="11"/>
    <n v="147685"/>
    <n v="160809"/>
    <n v="108.89"/>
    <d v="2012-09-25T00:00:00"/>
    <n v="2012"/>
    <s v="Sep"/>
    <d v="1900-01-02T00:00:00"/>
    <s v="Cabinet"/>
    <s v="Furniture"/>
    <n v="160809"/>
    <n v="43888.47"/>
    <n v="116920.53"/>
    <x v="1"/>
    <n v="46"/>
    <n v="71.209999999999994"/>
  </r>
  <r>
    <s v="M1041"/>
    <x v="1"/>
    <s v="West"/>
    <n v="15"/>
    <n v="203830"/>
    <n v="178712"/>
    <n v="87.68"/>
    <d v="2012-12-27T00:00:00"/>
    <n v="2012"/>
    <s v="Dec"/>
    <d v="1900-01-04T00:00:00"/>
    <s v="Sugar"/>
    <s v="Grocery"/>
    <n v="178712"/>
    <n v="66026.64"/>
    <n v="112685.36"/>
    <x v="0"/>
    <n v="13"/>
    <n v="77.19"/>
  </r>
  <r>
    <s v="M1042"/>
    <x v="3"/>
    <s v="East"/>
    <n v="11"/>
    <n v="353810"/>
    <n v="336724"/>
    <n v="95.17"/>
    <d v="2012-12-27T00:00:00"/>
    <n v="2012"/>
    <s v="Dec"/>
    <d v="1900-01-04T00:00:00"/>
    <s v="Oil"/>
    <s v="Grocery"/>
    <n v="336724"/>
    <n v="118094.37"/>
    <n v="218629.63"/>
    <x v="1"/>
    <n v="46"/>
    <n v="86.98"/>
  </r>
  <r>
    <s v="M1043"/>
    <x v="0"/>
    <s v="North"/>
    <n v="11"/>
    <n v="121827"/>
    <n v="85564"/>
    <n v="70.23"/>
    <d v="2011-06-03T00:00:00"/>
    <n v="2011"/>
    <s v="Jun"/>
    <d v="1900-01-05T00:00:00"/>
    <s v="Tablet"/>
    <s v="Electronics"/>
    <n v="85564"/>
    <n v="19882.7"/>
    <n v="65681.3"/>
    <x v="2"/>
    <n v="83"/>
    <n v="79"/>
  </r>
  <r>
    <s v="M1044"/>
    <x v="3"/>
    <s v="East"/>
    <n v="14"/>
    <n v="125142"/>
    <n v="132601"/>
    <n v="105.96"/>
    <d v="2012-07-13T00:00:00"/>
    <n v="2012"/>
    <s v="Jul"/>
    <d v="1900-01-05T00:00:00"/>
    <s v="Laptop"/>
    <s v="Electronics"/>
    <n v="132601"/>
    <n v="27842.17"/>
    <n v="104758.83"/>
    <x v="1"/>
    <n v="55"/>
    <n v="93.75"/>
  </r>
  <r>
    <s v="M1045"/>
    <x v="0"/>
    <s v="North"/>
    <n v="13"/>
    <n v="327438"/>
    <n v="357322"/>
    <n v="109.13"/>
    <d v="2012-07-13T00:00:00"/>
    <n v="2012"/>
    <s v="Jul"/>
    <d v="1900-01-05T00:00:00"/>
    <s v="Notebook"/>
    <s v="Stationery"/>
    <n v="357322"/>
    <n v="124125.2"/>
    <n v="233196.79999999999"/>
    <x v="0"/>
    <n v="15"/>
    <n v="91.87"/>
  </r>
  <r>
    <s v="M1046"/>
    <x v="0"/>
    <s v="North"/>
    <n v="10"/>
    <n v="197363"/>
    <n v="156763"/>
    <n v="79.430000000000007"/>
    <d v="2012-07-13T00:00:00"/>
    <n v="2012"/>
    <s v="Jul"/>
    <d v="1900-01-05T00:00:00"/>
    <s v="Chair"/>
    <s v="Furniture"/>
    <n v="156763"/>
    <n v="44801.24"/>
    <n v="111961.76"/>
    <x v="0"/>
    <n v="83"/>
    <n v="82.41"/>
  </r>
  <r>
    <s v="M1047"/>
    <x v="0"/>
    <s v="North"/>
    <n v="3"/>
    <n v="300009"/>
    <n v="204013"/>
    <n v="68"/>
    <d v="2011-02-03T00:00:00"/>
    <n v="2011"/>
    <s v="Feb"/>
    <d v="1900-01-04T00:00:00"/>
    <s v="Tablet"/>
    <s v="Electronics"/>
    <n v="204013"/>
    <n v="101716.47"/>
    <n v="102296.53"/>
    <x v="2"/>
    <n v="52"/>
    <n v="94.45"/>
  </r>
  <r>
    <s v="M1048"/>
    <x v="1"/>
    <s v="West"/>
    <n v="6"/>
    <n v="294921"/>
    <n v="252831"/>
    <n v="85.73"/>
    <d v="2013-03-09T00:00:00"/>
    <n v="2013"/>
    <s v="Mar"/>
    <d v="1900-01-06T00:00:00"/>
    <s v="Mobile"/>
    <s v="Electronics"/>
    <n v="252831"/>
    <n v="115669.97"/>
    <n v="137161.03"/>
    <x v="0"/>
    <n v="95"/>
    <n v="69.040000000000006"/>
  </r>
  <r>
    <s v="M1049"/>
    <x v="1"/>
    <s v="West"/>
    <n v="13"/>
    <n v="399127"/>
    <n v="361955"/>
    <n v="90.69"/>
    <d v="2012-11-22T00:00:00"/>
    <n v="2012"/>
    <s v="Nov"/>
    <d v="1900-01-04T00:00:00"/>
    <s v="Jacket"/>
    <s v="Clothing"/>
    <n v="361955"/>
    <n v="136543.53"/>
    <n v="225411.47"/>
    <x v="1"/>
    <n v="62"/>
    <n v="73.2"/>
  </r>
  <r>
    <s v="M1050"/>
    <x v="2"/>
    <s v="South"/>
    <n v="15"/>
    <n v="355966"/>
    <n v="244416"/>
    <n v="68.66"/>
    <d v="2014-10-31T00:00:00"/>
    <n v="2014"/>
    <s v="Oct"/>
    <d v="1900-01-05T00:00:00"/>
    <s v="Pen"/>
    <s v="Stationery"/>
    <n v="244416"/>
    <n v="76267.289999999994"/>
    <n v="168148.71"/>
    <x v="0"/>
    <n v="99"/>
    <n v="86.85"/>
  </r>
  <r>
    <s v="M1051"/>
    <x v="2"/>
    <s v="South"/>
    <n v="13"/>
    <n v="461496"/>
    <n v="347650"/>
    <n v="75.33"/>
    <d v="2014-10-31T00:00:00"/>
    <n v="2014"/>
    <s v="Oct"/>
    <d v="1900-01-05T00:00:00"/>
    <s v="Laptop"/>
    <s v="Electronics"/>
    <n v="347650"/>
    <n v="161802.04"/>
    <n v="185847.96"/>
    <x v="1"/>
    <n v="72"/>
    <n v="62.33"/>
  </r>
  <r>
    <s v="M1052"/>
    <x v="3"/>
    <s v="East"/>
    <n v="5"/>
    <n v="488021"/>
    <n v="378489"/>
    <n v="77.56"/>
    <d v="2014-10-31T00:00:00"/>
    <n v="2014"/>
    <s v="Oct"/>
    <d v="1900-01-05T00:00:00"/>
    <s v="Oil"/>
    <s v="Grocery"/>
    <n v="378489"/>
    <n v="128353.94"/>
    <n v="250135.06"/>
    <x v="0"/>
    <n v="82"/>
    <n v="69.150000000000006"/>
  </r>
  <r>
    <s v="M1053"/>
    <x v="0"/>
    <s v="North"/>
    <n v="9"/>
    <n v="205972"/>
    <n v="125662"/>
    <n v="61.01"/>
    <d v="2014-10-31T00:00:00"/>
    <n v="2014"/>
    <s v="Oct"/>
    <d v="1900-01-05T00:00:00"/>
    <s v="Stapler"/>
    <s v="Stationery"/>
    <n v="125662"/>
    <n v="55261.57"/>
    <n v="70400.429999999993"/>
    <x v="2"/>
    <n v="14"/>
    <n v="76.41"/>
  </r>
  <r>
    <s v="M1054"/>
    <x v="0"/>
    <s v="North"/>
    <n v="4"/>
    <n v="219875"/>
    <n v="119906"/>
    <n v="54.53"/>
    <d v="2014-10-31T00:00:00"/>
    <n v="2014"/>
    <s v="Oct"/>
    <d v="1900-01-05T00:00:00"/>
    <s v="Wheat"/>
    <s v="Grocery"/>
    <n v="119906"/>
    <n v="56945.47"/>
    <n v="62960.53"/>
    <x v="0"/>
    <n v="18"/>
    <n v="68.459999999999994"/>
  </r>
  <r>
    <s v="M1055"/>
    <x v="3"/>
    <s v="East"/>
    <n v="10"/>
    <n v="487106"/>
    <n v="318399"/>
    <n v="65.37"/>
    <d v="2014-10-31T00:00:00"/>
    <n v="2014"/>
    <s v="Oct"/>
    <d v="1900-01-05T00:00:00"/>
    <s v="Rice"/>
    <s v="Grocery"/>
    <n v="318399"/>
    <n v="95881.71"/>
    <n v="222517.29"/>
    <x v="2"/>
    <n v="34"/>
    <n v="86.9"/>
  </r>
  <r>
    <s v="M1056"/>
    <x v="3"/>
    <s v="East"/>
    <n v="3"/>
    <n v="398215"/>
    <n v="206557"/>
    <n v="51.87"/>
    <d v="2012-01-30T00:00:00"/>
    <n v="2012"/>
    <s v="Jan"/>
    <d v="1900-01-01T00:00:00"/>
    <s v="Jacket"/>
    <s v="Clothing"/>
    <n v="206557"/>
    <n v="50018.55"/>
    <n v="156538.45000000001"/>
    <x v="0"/>
    <n v="32"/>
    <n v="72.25"/>
  </r>
  <r>
    <s v="M1057"/>
    <x v="2"/>
    <s v="South"/>
    <n v="13"/>
    <n v="129584"/>
    <n v="116082"/>
    <n v="89.58"/>
    <d v="2014-09-09T00:00:00"/>
    <n v="2014"/>
    <s v="Sep"/>
    <d v="1900-01-02T00:00:00"/>
    <s v="Wheat"/>
    <s v="Grocery"/>
    <n v="116082"/>
    <n v="25068.33"/>
    <n v="91013.67"/>
    <x v="2"/>
    <n v="38"/>
    <n v="66.44"/>
  </r>
  <r>
    <s v="M1058"/>
    <x v="2"/>
    <s v="South"/>
    <n v="8"/>
    <n v="444987"/>
    <n v="452588"/>
    <n v="101.71"/>
    <d v="2014-10-08T00:00:00"/>
    <n v="2014"/>
    <s v="Oct"/>
    <d v="1900-01-03T00:00:00"/>
    <s v="Headphones"/>
    <s v="Electronics"/>
    <n v="452588"/>
    <n v="216873.44"/>
    <n v="235714.56"/>
    <x v="1"/>
    <n v="77"/>
    <n v="70.069999999999993"/>
  </r>
  <r>
    <s v="M1059"/>
    <x v="2"/>
    <s v="South"/>
    <n v="5"/>
    <n v="386850"/>
    <n v="359914"/>
    <n v="93.04"/>
    <d v="2013-05-01T00:00:00"/>
    <n v="2013"/>
    <s v="May"/>
    <d v="1900-01-03T00:00:00"/>
    <s v="Laptop"/>
    <s v="Electronics"/>
    <n v="359914"/>
    <n v="106020.28"/>
    <n v="253893.72"/>
    <x v="1"/>
    <n v="78"/>
    <n v="60.61"/>
  </r>
  <r>
    <s v="M1060"/>
    <x v="2"/>
    <s v="South"/>
    <n v="14"/>
    <n v="268640"/>
    <n v="231410"/>
    <n v="86.14"/>
    <d v="2013-05-20T00:00:00"/>
    <n v="2013"/>
    <s v="May"/>
    <d v="1900-01-01T00:00:00"/>
    <s v="Mobile"/>
    <s v="Electronics"/>
    <n v="231410"/>
    <n v="53118.8"/>
    <n v="178291.20000000001"/>
    <x v="1"/>
    <n v="10"/>
    <n v="73.34"/>
  </r>
  <r>
    <s v="M1061"/>
    <x v="0"/>
    <s v="North"/>
    <n v="9"/>
    <n v="397247"/>
    <n v="261349"/>
    <n v="65.790000000000006"/>
    <d v="2013-05-20T00:00:00"/>
    <n v="2013"/>
    <s v="May"/>
    <d v="1900-01-01T00:00:00"/>
    <s v="Shirt"/>
    <s v="Clothing"/>
    <n v="261349"/>
    <n v="86482.57"/>
    <n v="174866.43"/>
    <x v="1"/>
    <n v="93"/>
    <n v="88.84"/>
  </r>
  <r>
    <s v="M1062"/>
    <x v="1"/>
    <s v="West"/>
    <n v="12"/>
    <n v="438055"/>
    <n v="421430"/>
    <n v="96.2"/>
    <d v="2013-05-20T00:00:00"/>
    <n v="2013"/>
    <s v="May"/>
    <d v="1900-01-01T00:00:00"/>
    <s v="Cabinet"/>
    <s v="Furniture"/>
    <n v="421430"/>
    <n v="153863.51999999999"/>
    <n v="267566.48"/>
    <x v="2"/>
    <n v="97"/>
    <n v="77.17"/>
  </r>
  <r>
    <s v="M1063"/>
    <x v="3"/>
    <s v="East"/>
    <n v="8"/>
    <n v="433812"/>
    <n v="455448"/>
    <n v="104.99"/>
    <d v="2013-05-20T00:00:00"/>
    <n v="2013"/>
    <s v="May"/>
    <d v="1900-01-01T00:00:00"/>
    <s v="Wheat"/>
    <s v="Grocery"/>
    <n v="455448"/>
    <n v="165661.49"/>
    <n v="289786.51"/>
    <x v="2"/>
    <n v="38"/>
    <n v="65.05"/>
  </r>
  <r>
    <s v="M1064"/>
    <x v="2"/>
    <s v="South"/>
    <n v="9"/>
    <n v="234852"/>
    <n v="159452"/>
    <n v="67.89"/>
    <d v="2012-12-20T00:00:00"/>
    <n v="2012"/>
    <s v="Dec"/>
    <d v="1900-01-04T00:00:00"/>
    <s v="Chair"/>
    <s v="Furniture"/>
    <n v="159452"/>
    <n v="59073.62"/>
    <n v="100378.38"/>
    <x v="1"/>
    <n v="15"/>
    <n v="76.099999999999994"/>
  </r>
  <r>
    <s v="M1065"/>
    <x v="2"/>
    <s v="South"/>
    <n v="9"/>
    <n v="165548"/>
    <n v="192892"/>
    <n v="116.52"/>
    <d v="2012-12-20T00:00:00"/>
    <n v="2012"/>
    <s v="Dec"/>
    <d v="1900-01-04T00:00:00"/>
    <s v="Table"/>
    <s v="Furniture"/>
    <n v="192892"/>
    <n v="41941.599999999999"/>
    <n v="150950.39999999999"/>
    <x v="1"/>
    <n v="63"/>
    <n v="76.12"/>
  </r>
  <r>
    <s v="M1066"/>
    <x v="1"/>
    <s v="West"/>
    <n v="10"/>
    <n v="303655"/>
    <n v="273335"/>
    <n v="90.01"/>
    <d v="2012-12-20T00:00:00"/>
    <n v="2012"/>
    <s v="Dec"/>
    <d v="1900-01-04T00:00:00"/>
    <s v="Sofa"/>
    <s v="Furniture"/>
    <n v="273335"/>
    <n v="109934.44"/>
    <n v="163400.56"/>
    <x v="1"/>
    <n v="77"/>
    <n v="67.209999999999994"/>
  </r>
  <r>
    <s v="M1067"/>
    <x v="2"/>
    <s v="South"/>
    <n v="14"/>
    <n v="200120"/>
    <n v="151073"/>
    <n v="75.489999999999995"/>
    <d v="2012-12-19T00:00:00"/>
    <n v="2012"/>
    <s v="Dec"/>
    <d v="1900-01-03T00:00:00"/>
    <s v="Marker"/>
    <s v="Stationery"/>
    <n v="151073"/>
    <n v="34730.730000000003"/>
    <n v="116342.27"/>
    <x v="0"/>
    <n v="62"/>
    <n v="73.12"/>
  </r>
  <r>
    <s v="M1068"/>
    <x v="3"/>
    <s v="East"/>
    <n v="6"/>
    <n v="305955"/>
    <n v="190026"/>
    <n v="62.11"/>
    <d v="2012-12-19T00:00:00"/>
    <n v="2012"/>
    <s v="Dec"/>
    <d v="1900-01-03T00:00:00"/>
    <s v="Rice"/>
    <s v="Grocery"/>
    <n v="190026"/>
    <n v="64067.53"/>
    <n v="125958.47"/>
    <x v="1"/>
    <n v="89"/>
    <n v="74.42"/>
  </r>
  <r>
    <s v="M1069"/>
    <x v="2"/>
    <s v="South"/>
    <n v="6"/>
    <n v="277043"/>
    <n v="283144"/>
    <n v="102.2"/>
    <d v="2012-12-19T00:00:00"/>
    <n v="2012"/>
    <s v="Dec"/>
    <d v="1900-01-03T00:00:00"/>
    <s v="Dress"/>
    <s v="Clothing"/>
    <n v="283144"/>
    <n v="61969.86"/>
    <n v="221174.14"/>
    <x v="2"/>
    <n v="66"/>
    <n v="60.83"/>
  </r>
  <r>
    <s v="M1070"/>
    <x v="2"/>
    <s v="South"/>
    <n v="9"/>
    <n v="397477"/>
    <n v="289094"/>
    <n v="72.73"/>
    <d v="2014-04-30T00:00:00"/>
    <n v="2014"/>
    <s v="Apr"/>
    <d v="1900-01-03T00:00:00"/>
    <s v="Table"/>
    <s v="Furniture"/>
    <n v="289094"/>
    <n v="88933.57"/>
    <n v="200160.43"/>
    <x v="2"/>
    <n v="35"/>
    <n v="65.27"/>
  </r>
  <r>
    <s v="M1071"/>
    <x v="3"/>
    <s v="East"/>
    <n v="10"/>
    <n v="228816"/>
    <n v="148632"/>
    <n v="64.959999999999994"/>
    <d v="2013-02-07T00:00:00"/>
    <n v="2013"/>
    <s v="Feb"/>
    <d v="1900-01-04T00:00:00"/>
    <s v="Oil"/>
    <s v="Grocery"/>
    <n v="148632"/>
    <n v="47100.38"/>
    <n v="101531.62"/>
    <x v="2"/>
    <n v="77"/>
    <n v="85.74"/>
  </r>
  <r>
    <s v="M1072"/>
    <x v="0"/>
    <s v="North"/>
    <n v="13"/>
    <n v="150889"/>
    <n v="178592"/>
    <n v="118.36"/>
    <d v="2013-02-07T00:00:00"/>
    <n v="2013"/>
    <s v="Feb"/>
    <d v="1900-01-04T00:00:00"/>
    <s v="Laptop"/>
    <s v="Electronics"/>
    <n v="178592"/>
    <n v="88145.9"/>
    <n v="90446.1"/>
    <x v="0"/>
    <n v="16"/>
    <n v="71.599999999999994"/>
  </r>
  <r>
    <s v="M1073"/>
    <x v="0"/>
    <s v="North"/>
    <n v="8"/>
    <n v="287011"/>
    <n v="196722"/>
    <n v="68.540000000000006"/>
    <d v="2011-09-28T00:00:00"/>
    <n v="2011"/>
    <s v="Sep"/>
    <d v="1900-01-03T00:00:00"/>
    <s v="Trousers"/>
    <s v="Clothing"/>
    <n v="196722"/>
    <n v="80209.75"/>
    <n v="116512.25"/>
    <x v="0"/>
    <n v="89"/>
    <n v="91.82"/>
  </r>
  <r>
    <s v="M1074"/>
    <x v="1"/>
    <s v="West"/>
    <n v="10"/>
    <n v="277534"/>
    <n v="323212"/>
    <n v="116.46"/>
    <d v="2011-09-28T00:00:00"/>
    <n v="2011"/>
    <s v="Sep"/>
    <d v="1900-01-03T00:00:00"/>
    <s v="Jacket"/>
    <s v="Clothing"/>
    <n v="323212"/>
    <n v="132202.71"/>
    <n v="191009.29"/>
    <x v="0"/>
    <n v="30"/>
    <n v="91.53"/>
  </r>
  <r>
    <s v="M1075"/>
    <x v="2"/>
    <s v="South"/>
    <n v="5"/>
    <n v="317676"/>
    <n v="189886"/>
    <n v="59.77"/>
    <d v="2013-07-11T00:00:00"/>
    <n v="2013"/>
    <s v="Jul"/>
    <d v="1900-01-04T00:00:00"/>
    <s v="Stapler"/>
    <s v="Stationery"/>
    <n v="189886"/>
    <n v="85926.43"/>
    <n v="103959.57"/>
    <x v="0"/>
    <n v="70"/>
    <n v="84.5"/>
  </r>
  <r>
    <s v="M1076"/>
    <x v="3"/>
    <s v="East"/>
    <n v="14"/>
    <n v="230752"/>
    <n v="145092"/>
    <n v="62.88"/>
    <d v="2013-07-11T00:00:00"/>
    <n v="2013"/>
    <s v="Jul"/>
    <d v="1900-01-04T00:00:00"/>
    <s v="Dress"/>
    <s v="Clothing"/>
    <n v="145092"/>
    <n v="68320.820000000007"/>
    <n v="76771.179999999993"/>
    <x v="2"/>
    <n v="58"/>
    <n v="76.55"/>
  </r>
  <r>
    <s v="M1077"/>
    <x v="1"/>
    <s v="West"/>
    <n v="5"/>
    <n v="110461"/>
    <n v="132061"/>
    <n v="119.55"/>
    <d v="2014-07-30T00:00:00"/>
    <n v="2014"/>
    <s v="Jul"/>
    <d v="1900-01-03T00:00:00"/>
    <s v="Cabinet"/>
    <s v="Furniture"/>
    <n v="132061"/>
    <n v="42858.1"/>
    <n v="89202.9"/>
    <x v="0"/>
    <n v="12"/>
    <n v="93.96"/>
  </r>
  <r>
    <s v="M1078"/>
    <x v="3"/>
    <s v="East"/>
    <n v="8"/>
    <n v="144569"/>
    <n v="120776"/>
    <n v="83.54"/>
    <d v="2014-07-30T00:00:00"/>
    <n v="2014"/>
    <s v="Jul"/>
    <d v="1900-01-03T00:00:00"/>
    <s v="Mobile"/>
    <s v="Electronics"/>
    <n v="120776"/>
    <n v="55498.62"/>
    <n v="65277.38"/>
    <x v="0"/>
    <n v="60"/>
    <n v="92.09"/>
  </r>
  <r>
    <s v="M1079"/>
    <x v="0"/>
    <s v="North"/>
    <n v="15"/>
    <n v="450698"/>
    <n v="328702"/>
    <n v="72.930000000000007"/>
    <d v="2014-07-30T00:00:00"/>
    <n v="2014"/>
    <s v="Jul"/>
    <d v="1900-01-03T00:00:00"/>
    <s v="Sofa"/>
    <s v="Furniture"/>
    <n v="328702"/>
    <n v="94198.61"/>
    <n v="234503.39"/>
    <x v="0"/>
    <n v="20"/>
    <n v="72.41"/>
  </r>
  <r>
    <s v="M1080"/>
    <x v="1"/>
    <s v="West"/>
    <n v="3"/>
    <n v="426034"/>
    <n v="432032"/>
    <n v="101.41"/>
    <d v="2012-09-03T00:00:00"/>
    <n v="2012"/>
    <s v="Sep"/>
    <d v="1900-01-01T00:00:00"/>
    <s v="Jacket"/>
    <s v="Clothing"/>
    <n v="432032"/>
    <n v="105685.46"/>
    <n v="326346.53999999998"/>
    <x v="1"/>
    <n v="45"/>
    <n v="94.37"/>
  </r>
  <r>
    <s v="M1081"/>
    <x v="0"/>
    <s v="North"/>
    <n v="10"/>
    <n v="267021"/>
    <n v="177257"/>
    <n v="66.38"/>
    <d v="2012-09-03T00:00:00"/>
    <n v="2012"/>
    <s v="Sep"/>
    <d v="1900-01-01T00:00:00"/>
    <s v="Mobile"/>
    <s v="Electronics"/>
    <n v="177257"/>
    <n v="51377.15"/>
    <n v="125879.85"/>
    <x v="2"/>
    <n v="65"/>
    <n v="71.81"/>
  </r>
  <r>
    <s v="M1082"/>
    <x v="3"/>
    <s v="East"/>
    <n v="14"/>
    <n v="498335"/>
    <n v="593463"/>
    <n v="119.09"/>
    <d v="2012-09-03T00:00:00"/>
    <n v="2012"/>
    <s v="Sep"/>
    <d v="1900-01-01T00:00:00"/>
    <s v="Rice"/>
    <s v="Grocery"/>
    <n v="593463"/>
    <n v="237458.99"/>
    <n v="356004.01"/>
    <x v="0"/>
    <n v="89"/>
    <n v="60.37"/>
  </r>
  <r>
    <s v="M1083"/>
    <x v="0"/>
    <s v="North"/>
    <n v="7"/>
    <n v="299581"/>
    <n v="202125"/>
    <n v="67.47"/>
    <d v="2011-08-09T00:00:00"/>
    <n v="2011"/>
    <s v="Aug"/>
    <d v="1900-01-02T00:00:00"/>
    <s v="Sugar"/>
    <s v="Grocery"/>
    <n v="202125"/>
    <n v="77511.070000000007"/>
    <n v="124613.93"/>
    <x v="1"/>
    <n v="44"/>
    <n v="84.39"/>
  </r>
  <r>
    <s v="M1084"/>
    <x v="3"/>
    <s v="East"/>
    <n v="8"/>
    <n v="368741"/>
    <n v="408143"/>
    <n v="110.69"/>
    <d v="2014-10-31T00:00:00"/>
    <n v="2014"/>
    <s v="Oct"/>
    <d v="1900-01-05T00:00:00"/>
    <s v="Sugar"/>
    <s v="Grocery"/>
    <n v="408143"/>
    <n v="117470.02"/>
    <n v="290672.98"/>
    <x v="2"/>
    <n v="54"/>
    <n v="85.17"/>
  </r>
  <r>
    <s v="M1085"/>
    <x v="2"/>
    <s v="South"/>
    <n v="10"/>
    <n v="247661"/>
    <n v="193736"/>
    <n v="78.23"/>
    <d v="2014-10-31T00:00:00"/>
    <n v="2014"/>
    <s v="Oct"/>
    <d v="1900-01-05T00:00:00"/>
    <s v="Headphones"/>
    <s v="Electronics"/>
    <n v="193736"/>
    <n v="43468"/>
    <n v="150268"/>
    <x v="0"/>
    <n v="95"/>
    <n v="91.97"/>
  </r>
  <r>
    <s v="M1086"/>
    <x v="0"/>
    <s v="North"/>
    <n v="3"/>
    <n v="167384"/>
    <n v="189365"/>
    <n v="113.13"/>
    <d v="2014-10-31T00:00:00"/>
    <n v="2014"/>
    <s v="Oct"/>
    <d v="1900-01-05T00:00:00"/>
    <s v="Mobile"/>
    <s v="Electronics"/>
    <n v="189365"/>
    <n v="90455.039999999994"/>
    <n v="98909.96"/>
    <x v="2"/>
    <n v="29"/>
    <n v="80.02"/>
  </r>
  <r>
    <s v="M1087"/>
    <x v="2"/>
    <s v="South"/>
    <n v="15"/>
    <n v="145815"/>
    <n v="82791"/>
    <n v="56.78"/>
    <d v="2014-10-31T00:00:00"/>
    <n v="2014"/>
    <s v="Oct"/>
    <d v="1900-01-05T00:00:00"/>
    <s v="Laptop"/>
    <s v="Electronics"/>
    <n v="82791"/>
    <n v="23102.74"/>
    <n v="59688.26"/>
    <x v="2"/>
    <n v="89"/>
    <n v="62.46"/>
  </r>
  <r>
    <s v="M1088"/>
    <x v="1"/>
    <s v="West"/>
    <n v="13"/>
    <n v="273487"/>
    <n v="311052"/>
    <n v="113.74"/>
    <d v="2011-06-06T00:00:00"/>
    <n v="2011"/>
    <s v="Jun"/>
    <d v="1900-01-01T00:00:00"/>
    <s v="Laptop"/>
    <s v="Electronics"/>
    <n v="311052"/>
    <n v="150284.79999999999"/>
    <n v="160767.20000000001"/>
    <x v="1"/>
    <n v="20"/>
    <n v="66.5"/>
  </r>
  <r>
    <s v="M1089"/>
    <x v="0"/>
    <s v="North"/>
    <n v="3"/>
    <n v="327000"/>
    <n v="371011"/>
    <n v="113.46"/>
    <d v="2013-08-14T00:00:00"/>
    <n v="2013"/>
    <s v="Aug"/>
    <d v="1900-01-03T00:00:00"/>
    <s v="Trousers"/>
    <s v="Clothing"/>
    <n v="371011"/>
    <n v="179940.49"/>
    <n v="191070.51"/>
    <x v="0"/>
    <n v="51"/>
    <n v="81.89"/>
  </r>
  <r>
    <s v="M1090"/>
    <x v="2"/>
    <s v="South"/>
    <n v="10"/>
    <n v="203441"/>
    <n v="231560"/>
    <n v="113.82"/>
    <d v="2013-08-14T00:00:00"/>
    <n v="2013"/>
    <s v="Aug"/>
    <d v="1900-01-03T00:00:00"/>
    <s v="Notebook"/>
    <s v="Stationery"/>
    <n v="231560"/>
    <n v="83184.89"/>
    <n v="148375.10999999999"/>
    <x v="2"/>
    <n v="85"/>
    <n v="90.28"/>
  </r>
  <r>
    <s v="M1091"/>
    <x v="0"/>
    <s v="North"/>
    <n v="10"/>
    <n v="196955"/>
    <n v="231537"/>
    <n v="117.56"/>
    <d v="2011-04-25T00:00:00"/>
    <n v="2011"/>
    <s v="Apr"/>
    <d v="1900-01-01T00:00:00"/>
    <s v="Laptop"/>
    <s v="Electronics"/>
    <n v="231537"/>
    <n v="103553.7"/>
    <n v="127983.3"/>
    <x v="1"/>
    <n v="28"/>
    <n v="90.74"/>
  </r>
  <r>
    <s v="M1092"/>
    <x v="2"/>
    <s v="South"/>
    <n v="14"/>
    <n v="165017"/>
    <n v="174634"/>
    <n v="105.83"/>
    <d v="2011-04-25T00:00:00"/>
    <n v="2011"/>
    <s v="Apr"/>
    <d v="1900-01-01T00:00:00"/>
    <s v="Mobile"/>
    <s v="Electronics"/>
    <n v="174634"/>
    <n v="77517.52"/>
    <n v="97116.479999999996"/>
    <x v="2"/>
    <n v="39"/>
    <n v="65.680000000000007"/>
  </r>
  <r>
    <s v="M1093"/>
    <x v="3"/>
    <s v="East"/>
    <n v="12"/>
    <n v="316154"/>
    <n v="290893"/>
    <n v="92.01"/>
    <d v="2012-11-22T00:00:00"/>
    <n v="2012"/>
    <s v="Nov"/>
    <d v="1900-01-04T00:00:00"/>
    <s v="Table"/>
    <s v="Furniture"/>
    <n v="290893"/>
    <n v="108224.71"/>
    <n v="182668.29"/>
    <x v="2"/>
    <n v="40"/>
    <n v="78.569999999999993"/>
  </r>
  <r>
    <s v="M1094"/>
    <x v="3"/>
    <s v="East"/>
    <n v="7"/>
    <n v="495468"/>
    <n v="332282"/>
    <n v="67.06"/>
    <d v="2014-10-15T00:00:00"/>
    <n v="2014"/>
    <s v="Oct"/>
    <d v="1900-01-03T00:00:00"/>
    <s v="Laptop"/>
    <s v="Electronics"/>
    <n v="332282"/>
    <n v="159882.5"/>
    <n v="172399.5"/>
    <x v="1"/>
    <n v="17"/>
    <n v="81.69"/>
  </r>
  <r>
    <s v="M1095"/>
    <x v="1"/>
    <s v="West"/>
    <n v="4"/>
    <n v="453388"/>
    <n v="460490"/>
    <n v="101.57"/>
    <d v="2014-12-03T00:00:00"/>
    <n v="2014"/>
    <s v="Dec"/>
    <d v="1900-01-03T00:00:00"/>
    <s v="Laptop"/>
    <s v="Electronics"/>
    <n v="460490"/>
    <n v="186259.26"/>
    <n v="274230.74"/>
    <x v="2"/>
    <n v="56"/>
    <n v="84.43"/>
  </r>
  <r>
    <s v="M1096"/>
    <x v="0"/>
    <s v="North"/>
    <n v="12"/>
    <n v="237592"/>
    <n v="202436"/>
    <n v="85.2"/>
    <d v="2014-12-03T00:00:00"/>
    <n v="2014"/>
    <s v="Dec"/>
    <d v="1900-01-03T00:00:00"/>
    <s v="Oil"/>
    <s v="Grocery"/>
    <n v="202436"/>
    <n v="56144.05"/>
    <n v="146291.95000000001"/>
    <x v="1"/>
    <n v="73"/>
    <n v="70.510000000000005"/>
  </r>
  <r>
    <s v="M1097"/>
    <x v="1"/>
    <s v="West"/>
    <n v="8"/>
    <n v="386217"/>
    <n v="292872"/>
    <n v="75.83"/>
    <d v="2014-12-03T00:00:00"/>
    <n v="2014"/>
    <s v="Dec"/>
    <d v="1900-01-03T00:00:00"/>
    <s v="Trousers"/>
    <s v="Clothing"/>
    <n v="292872"/>
    <n v="142684.35999999999"/>
    <n v="150187.64000000001"/>
    <x v="0"/>
    <n v="69"/>
    <n v="90.8"/>
  </r>
  <r>
    <s v="M1098"/>
    <x v="3"/>
    <s v="East"/>
    <n v="15"/>
    <n v="311414"/>
    <n v="277243"/>
    <n v="89.03"/>
    <d v="2012-12-08T00:00:00"/>
    <n v="2012"/>
    <s v="Dec"/>
    <d v="1900-01-06T00:00:00"/>
    <s v="Sugar"/>
    <s v="Grocery"/>
    <n v="277243"/>
    <n v="125922.26"/>
    <n v="151320.74"/>
    <x v="2"/>
    <n v="59"/>
    <n v="74.69"/>
  </r>
  <r>
    <s v="M1099"/>
    <x v="0"/>
    <s v="North"/>
    <n v="5"/>
    <n v="266054"/>
    <n v="233023"/>
    <n v="87.58"/>
    <d v="2012-12-08T00:00:00"/>
    <n v="2012"/>
    <s v="Dec"/>
    <d v="1900-01-06T00:00:00"/>
    <s v="Dress"/>
    <s v="Clothing"/>
    <n v="233023"/>
    <n v="90945.84"/>
    <n v="142077.16"/>
    <x v="0"/>
    <n v="94"/>
    <n v="91.69"/>
  </r>
  <r>
    <s v="M1100"/>
    <x v="2"/>
    <s v="South"/>
    <n v="12"/>
    <n v="196421"/>
    <n v="155093"/>
    <n v="78.959999999999994"/>
    <d v="2012-07-13T00:00:00"/>
    <n v="2012"/>
    <s v="Jul"/>
    <d v="1900-01-05T00:00:00"/>
    <s v="Laptop"/>
    <s v="Electronics"/>
    <n v="155093"/>
    <n v="59340.52"/>
    <n v="95752.48"/>
    <x v="0"/>
    <n v="53"/>
    <n v="66.92"/>
  </r>
  <r>
    <s v="M1101"/>
    <x v="1"/>
    <s v="West"/>
    <n v="9"/>
    <n v="183003"/>
    <n v="131284"/>
    <n v="71.739999999999995"/>
    <d v="2011-05-11T00:00:00"/>
    <n v="2011"/>
    <s v="May"/>
    <d v="1900-01-03T00:00:00"/>
    <s v="Marker"/>
    <s v="Stationery"/>
    <n v="131284"/>
    <n v="56672.44"/>
    <n v="74611.56"/>
    <x v="2"/>
    <n v="73"/>
    <n v="75.150000000000006"/>
  </r>
  <r>
    <s v="M1102"/>
    <x v="2"/>
    <s v="South"/>
    <n v="10"/>
    <n v="449065"/>
    <n v="255863"/>
    <n v="56.98"/>
    <d v="2011-01-06T00:00:00"/>
    <n v="2011"/>
    <s v="Jan"/>
    <d v="1900-01-04T00:00:00"/>
    <s v="Chair"/>
    <s v="Furniture"/>
    <n v="255863"/>
    <n v="122795.86"/>
    <n v="133067.14000000001"/>
    <x v="1"/>
    <n v="71"/>
    <n v="81.27"/>
  </r>
  <r>
    <s v="M1103"/>
    <x v="2"/>
    <s v="South"/>
    <n v="6"/>
    <n v="371981"/>
    <n v="433280"/>
    <n v="116.48"/>
    <d v="2012-09-05T00:00:00"/>
    <n v="2012"/>
    <s v="Sep"/>
    <d v="1900-01-03T00:00:00"/>
    <s v="Wheat"/>
    <s v="Grocery"/>
    <n v="433280"/>
    <n v="162521.76"/>
    <n v="270758.24"/>
    <x v="2"/>
    <n v="49"/>
    <n v="82.1"/>
  </r>
  <r>
    <s v="M1104"/>
    <x v="3"/>
    <s v="East"/>
    <n v="13"/>
    <n v="262850"/>
    <n v="310746"/>
    <n v="118.22"/>
    <d v="2012-09-05T00:00:00"/>
    <n v="2012"/>
    <s v="Sep"/>
    <d v="1900-01-03T00:00:00"/>
    <s v="Stapler"/>
    <s v="Stationery"/>
    <n v="310746"/>
    <n v="98354.83"/>
    <n v="212391.17"/>
    <x v="2"/>
    <n v="77"/>
    <n v="69.87"/>
  </r>
  <r>
    <s v="M1105"/>
    <x v="3"/>
    <s v="East"/>
    <n v="15"/>
    <n v="460979"/>
    <n v="297667"/>
    <n v="64.569999999999993"/>
    <d v="2012-09-05T00:00:00"/>
    <n v="2012"/>
    <s v="Sep"/>
    <d v="1900-01-03T00:00:00"/>
    <s v="Cabinet"/>
    <s v="Furniture"/>
    <n v="297667"/>
    <n v="143196.43"/>
    <n v="154470.57"/>
    <x v="1"/>
    <n v="63"/>
    <n v="68.61"/>
  </r>
  <r>
    <s v="M1106"/>
    <x v="3"/>
    <s v="East"/>
    <n v="14"/>
    <n v="222388"/>
    <n v="193123"/>
    <n v="86.84"/>
    <d v="2013-08-05T00:00:00"/>
    <n v="2013"/>
    <s v="Aug"/>
    <d v="1900-01-01T00:00:00"/>
    <s v="Oil"/>
    <s v="Grocery"/>
    <n v="193123"/>
    <n v="64406.77"/>
    <n v="128716.23"/>
    <x v="1"/>
    <n v="52"/>
    <n v="84.44"/>
  </r>
  <r>
    <s v="M1107"/>
    <x v="2"/>
    <s v="South"/>
    <n v="8"/>
    <n v="431707"/>
    <n v="515889"/>
    <n v="119.5"/>
    <d v="2013-08-05T00:00:00"/>
    <n v="2013"/>
    <s v="Aug"/>
    <d v="1900-01-01T00:00:00"/>
    <s v="Trousers"/>
    <s v="Clothing"/>
    <n v="515889"/>
    <n v="132069.35"/>
    <n v="383819.65"/>
    <x v="2"/>
    <n v="82"/>
    <n v="76.44"/>
  </r>
  <r>
    <s v="M1108"/>
    <x v="0"/>
    <s v="North"/>
    <n v="8"/>
    <n v="367890"/>
    <n v="414822"/>
    <n v="112.76"/>
    <d v="2013-08-05T00:00:00"/>
    <n v="2013"/>
    <s v="Aug"/>
    <d v="1900-01-01T00:00:00"/>
    <s v="Headphones"/>
    <s v="Electronics"/>
    <n v="414822"/>
    <n v="114052.12"/>
    <n v="300769.88"/>
    <x v="1"/>
    <n v="20"/>
    <n v="78.52"/>
  </r>
  <r>
    <s v="M1109"/>
    <x v="1"/>
    <s v="West"/>
    <n v="12"/>
    <n v="481590"/>
    <n v="380259"/>
    <n v="78.959999999999994"/>
    <d v="2013-08-05T00:00:00"/>
    <n v="2013"/>
    <s v="Aug"/>
    <d v="1900-01-01T00:00:00"/>
    <s v="Headphones"/>
    <s v="Electronics"/>
    <n v="380259"/>
    <n v="145687.51"/>
    <n v="234571.49"/>
    <x v="0"/>
    <n v="45"/>
    <n v="84.92"/>
  </r>
  <r>
    <s v="M1110"/>
    <x v="3"/>
    <s v="East"/>
    <n v="15"/>
    <n v="130944"/>
    <n v="127566"/>
    <n v="97.42"/>
    <d v="2011-03-22T00:00:00"/>
    <n v="2011"/>
    <s v="Mar"/>
    <d v="1900-01-02T00:00:00"/>
    <s v="Trousers"/>
    <s v="Clothing"/>
    <n v="127566"/>
    <n v="39555.54"/>
    <n v="88010.46"/>
    <x v="1"/>
    <n v="89"/>
    <n v="76.89"/>
  </r>
  <r>
    <s v="M1111"/>
    <x v="2"/>
    <s v="South"/>
    <n v="15"/>
    <n v="243003"/>
    <n v="205396"/>
    <n v="84.52"/>
    <d v="2011-03-22T00:00:00"/>
    <n v="2011"/>
    <s v="Mar"/>
    <d v="1900-01-02T00:00:00"/>
    <s v="Oil"/>
    <s v="Grocery"/>
    <n v="205396"/>
    <n v="65432.74"/>
    <n v="139963.26"/>
    <x v="0"/>
    <n v="92"/>
    <n v="66.59"/>
  </r>
  <r>
    <s v="M1112"/>
    <x v="0"/>
    <s v="North"/>
    <n v="7"/>
    <n v="484523"/>
    <n v="274013"/>
    <n v="56.55"/>
    <d v="2014-03-03T00:00:00"/>
    <n v="2014"/>
    <s v="Mar"/>
    <d v="1900-01-01T00:00:00"/>
    <s v="Jacket"/>
    <s v="Clothing"/>
    <n v="274013"/>
    <n v="116601.32"/>
    <n v="157411.68"/>
    <x v="0"/>
    <n v="99"/>
    <n v="88.65"/>
  </r>
  <r>
    <s v="M1113"/>
    <x v="0"/>
    <s v="North"/>
    <n v="7"/>
    <n v="236832"/>
    <n v="171956"/>
    <n v="72.61"/>
    <d v="2014-03-03T00:00:00"/>
    <n v="2014"/>
    <s v="Mar"/>
    <d v="1900-01-01T00:00:00"/>
    <s v="Jacket"/>
    <s v="Clothing"/>
    <n v="171956"/>
    <n v="84673.7"/>
    <n v="87282.3"/>
    <x v="0"/>
    <n v="63"/>
    <n v="62.75"/>
  </r>
  <r>
    <s v="M1114"/>
    <x v="1"/>
    <s v="West"/>
    <n v="15"/>
    <n v="177392"/>
    <n v="147243"/>
    <n v="83"/>
    <d v="2013-11-28T00:00:00"/>
    <n v="2013"/>
    <s v="Nov"/>
    <d v="1900-01-04T00:00:00"/>
    <s v="Wheat"/>
    <s v="Grocery"/>
    <n v="147243"/>
    <n v="47389.64"/>
    <n v="99853.36"/>
    <x v="1"/>
    <n v="23"/>
    <n v="92.79"/>
  </r>
  <r>
    <s v="M1115"/>
    <x v="1"/>
    <s v="West"/>
    <n v="7"/>
    <n v="203694"/>
    <n v="220685"/>
    <n v="108.34"/>
    <d v="2013-11-28T00:00:00"/>
    <n v="2013"/>
    <s v="Nov"/>
    <d v="1900-01-04T00:00:00"/>
    <s v="Table"/>
    <s v="Furniture"/>
    <n v="220685"/>
    <n v="71514.28"/>
    <n v="149170.72"/>
    <x v="1"/>
    <n v="12"/>
    <n v="64.34"/>
  </r>
  <r>
    <s v="M1116"/>
    <x v="3"/>
    <s v="East"/>
    <n v="11"/>
    <n v="350138"/>
    <n v="271753"/>
    <n v="77.61"/>
    <d v="2011-04-28T00:00:00"/>
    <n v="2011"/>
    <s v="Apr"/>
    <d v="1900-01-04T00:00:00"/>
    <s v="Jacket"/>
    <s v="Clothing"/>
    <n v="271753"/>
    <n v="68062.899999999994"/>
    <n v="203690.1"/>
    <x v="2"/>
    <n v="13"/>
    <n v="82.01"/>
  </r>
  <r>
    <s v="M1117"/>
    <x v="3"/>
    <s v="East"/>
    <n v="9"/>
    <n v="193322"/>
    <n v="182279"/>
    <n v="94.29"/>
    <d v="2011-04-28T00:00:00"/>
    <n v="2011"/>
    <s v="Apr"/>
    <d v="1900-01-04T00:00:00"/>
    <s v="Pen"/>
    <s v="Stationery"/>
    <n v="182279"/>
    <n v="55943.92"/>
    <n v="126335.08"/>
    <x v="1"/>
    <n v="82"/>
    <n v="61.38"/>
  </r>
  <r>
    <s v="M1118"/>
    <x v="0"/>
    <s v="North"/>
    <n v="14"/>
    <n v="476056"/>
    <n v="307164"/>
    <n v="64.52"/>
    <d v="2011-04-28T00:00:00"/>
    <n v="2011"/>
    <s v="Apr"/>
    <d v="1900-01-04T00:00:00"/>
    <s v="Rice"/>
    <s v="Grocery"/>
    <n v="307164"/>
    <n v="68164.42"/>
    <n v="238999.58"/>
    <x v="1"/>
    <n v="23"/>
    <n v="78.3"/>
  </r>
  <r>
    <s v="M1119"/>
    <x v="2"/>
    <s v="South"/>
    <n v="4"/>
    <n v="495658"/>
    <n v="436738"/>
    <n v="88.11"/>
    <d v="2011-04-28T00:00:00"/>
    <n v="2011"/>
    <s v="Apr"/>
    <d v="1900-01-04T00:00:00"/>
    <s v="Sofa"/>
    <s v="Furniture"/>
    <n v="436738"/>
    <n v="207735.47"/>
    <n v="229002.53"/>
    <x v="0"/>
    <n v="18"/>
    <n v="77.239999999999995"/>
  </r>
  <r>
    <s v="M1120"/>
    <x v="0"/>
    <s v="North"/>
    <n v="11"/>
    <n v="318288"/>
    <n v="327392"/>
    <n v="102.86"/>
    <d v="2012-11-24T00:00:00"/>
    <n v="2012"/>
    <s v="Nov"/>
    <d v="1900-01-06T00:00:00"/>
    <s v="Wheat"/>
    <s v="Grocery"/>
    <n v="327392"/>
    <n v="109863.18"/>
    <n v="217528.82"/>
    <x v="1"/>
    <n v="36"/>
    <n v="75.7"/>
  </r>
  <r>
    <s v="M1121"/>
    <x v="0"/>
    <s v="North"/>
    <n v="15"/>
    <n v="236710"/>
    <n v="177965"/>
    <n v="75.180000000000007"/>
    <d v="2012-11-24T00:00:00"/>
    <n v="2012"/>
    <s v="Nov"/>
    <d v="1900-01-06T00:00:00"/>
    <s v="Shirt"/>
    <s v="Clothing"/>
    <n v="177965"/>
    <n v="54559.16"/>
    <n v="123405.84"/>
    <x v="1"/>
    <n v="16"/>
    <n v="82.5"/>
  </r>
  <r>
    <s v="M1122"/>
    <x v="2"/>
    <s v="South"/>
    <n v="10"/>
    <n v="122227"/>
    <n v="66641"/>
    <n v="54.52"/>
    <d v="2013-11-12T00:00:00"/>
    <n v="2013"/>
    <s v="Nov"/>
    <d v="1900-01-02T00:00:00"/>
    <s v="Trousers"/>
    <s v="Clothing"/>
    <n v="66641"/>
    <n v="14328.49"/>
    <n v="52312.51"/>
    <x v="0"/>
    <n v="27"/>
    <n v="77.52"/>
  </r>
  <r>
    <s v="M1123"/>
    <x v="3"/>
    <s v="East"/>
    <n v="9"/>
    <n v="496342"/>
    <n v="580742"/>
    <n v="117"/>
    <d v="2013-11-12T00:00:00"/>
    <n v="2013"/>
    <s v="Nov"/>
    <d v="1900-01-02T00:00:00"/>
    <s v="Rice"/>
    <s v="Grocery"/>
    <n v="580742"/>
    <n v="201474.45"/>
    <n v="379267.55"/>
    <x v="1"/>
    <n v="13"/>
    <n v="83.44"/>
  </r>
  <r>
    <s v="M1124"/>
    <x v="1"/>
    <s v="West"/>
    <n v="11"/>
    <n v="135631"/>
    <n v="73074"/>
    <n v="53.88"/>
    <d v="2012-07-09T00:00:00"/>
    <n v="2012"/>
    <s v="Jul"/>
    <d v="1900-01-01T00:00:00"/>
    <s v="Shirt"/>
    <s v="Clothing"/>
    <n v="73074"/>
    <n v="31958.84"/>
    <n v="41115.160000000003"/>
    <x v="0"/>
    <n v="10"/>
    <n v="72.23"/>
  </r>
  <r>
    <s v="M1125"/>
    <x v="0"/>
    <s v="North"/>
    <n v="12"/>
    <n v="292999"/>
    <n v="279969"/>
    <n v="95.55"/>
    <d v="2012-07-09T00:00:00"/>
    <n v="2012"/>
    <s v="Jul"/>
    <d v="1900-01-01T00:00:00"/>
    <s v="Dress"/>
    <s v="Clothing"/>
    <n v="279969"/>
    <n v="122113.1"/>
    <n v="157855.9"/>
    <x v="1"/>
    <n v="90"/>
    <n v="86.05"/>
  </r>
  <r>
    <s v="M1126"/>
    <x v="3"/>
    <s v="East"/>
    <n v="7"/>
    <n v="391641"/>
    <n v="392061"/>
    <n v="100.11"/>
    <d v="2014-09-23T00:00:00"/>
    <n v="2014"/>
    <s v="Sep"/>
    <d v="1900-01-02T00:00:00"/>
    <s v="Stapler"/>
    <s v="Stationery"/>
    <n v="392061"/>
    <n v="177227.65"/>
    <n v="214833.35"/>
    <x v="1"/>
    <n v="87"/>
    <n v="68.97"/>
  </r>
  <r>
    <s v="M1127"/>
    <x v="2"/>
    <s v="South"/>
    <n v="8"/>
    <n v="236494"/>
    <n v="221173"/>
    <n v="93.52"/>
    <d v="2014-09-23T00:00:00"/>
    <n v="2014"/>
    <s v="Sep"/>
    <d v="1900-01-02T00:00:00"/>
    <s v="Tablet"/>
    <s v="Electronics"/>
    <n v="221173"/>
    <n v="80618.679999999993"/>
    <n v="140554.32"/>
    <x v="2"/>
    <n v="93"/>
    <n v="83.51"/>
  </r>
  <r>
    <s v="M1128"/>
    <x v="1"/>
    <s v="West"/>
    <n v="6"/>
    <n v="196905"/>
    <n v="127993"/>
    <n v="65"/>
    <d v="2014-09-23T00:00:00"/>
    <n v="2014"/>
    <s v="Sep"/>
    <d v="1900-01-02T00:00:00"/>
    <s v="Headphones"/>
    <s v="Electronics"/>
    <n v="127993"/>
    <n v="33100.17"/>
    <n v="94892.83"/>
    <x v="1"/>
    <n v="36"/>
    <n v="67"/>
  </r>
  <r>
    <s v="M1129"/>
    <x v="3"/>
    <s v="East"/>
    <n v="14"/>
    <n v="453478"/>
    <n v="339116"/>
    <n v="74.78"/>
    <d v="2014-09-23T00:00:00"/>
    <n v="2014"/>
    <s v="Sep"/>
    <d v="1900-01-02T00:00:00"/>
    <s v="Marker"/>
    <s v="Stationery"/>
    <n v="339116"/>
    <n v="132838.01"/>
    <n v="206277.99"/>
    <x v="0"/>
    <n v="90"/>
    <n v="68.040000000000006"/>
  </r>
  <r>
    <s v="M1130"/>
    <x v="3"/>
    <s v="East"/>
    <n v="6"/>
    <n v="367963"/>
    <n v="190223"/>
    <n v="51.7"/>
    <d v="2012-02-15T00:00:00"/>
    <n v="2012"/>
    <s v="Feb"/>
    <d v="1900-01-03T00:00:00"/>
    <s v="Chair"/>
    <s v="Furniture"/>
    <n v="190223"/>
    <n v="82760.88"/>
    <n v="107462.12"/>
    <x v="1"/>
    <n v="52"/>
    <n v="67.22"/>
  </r>
  <r>
    <s v="M1131"/>
    <x v="1"/>
    <s v="West"/>
    <n v="14"/>
    <n v="271630"/>
    <n v="255846"/>
    <n v="94.19"/>
    <d v="2012-02-15T00:00:00"/>
    <n v="2012"/>
    <s v="Feb"/>
    <d v="1900-01-03T00:00:00"/>
    <s v="Wheat"/>
    <s v="Grocery"/>
    <n v="255846"/>
    <n v="57246.65"/>
    <n v="198599.35"/>
    <x v="2"/>
    <n v="86"/>
    <n v="69.989999999999995"/>
  </r>
  <r>
    <s v="M1132"/>
    <x v="2"/>
    <s v="South"/>
    <n v="4"/>
    <n v="423155"/>
    <n v="267812"/>
    <n v="63.29"/>
    <d v="2012-02-15T00:00:00"/>
    <n v="2012"/>
    <s v="Feb"/>
    <d v="1900-01-03T00:00:00"/>
    <s v="Laptop"/>
    <s v="Electronics"/>
    <n v="267812"/>
    <n v="84151.08"/>
    <n v="183660.92"/>
    <x v="1"/>
    <n v="45"/>
    <n v="92.56"/>
  </r>
  <r>
    <s v="M1133"/>
    <x v="3"/>
    <s v="East"/>
    <n v="10"/>
    <n v="299974"/>
    <n v="341023"/>
    <n v="113.68"/>
    <d v="2011-09-30T00:00:00"/>
    <n v="2011"/>
    <s v="Sep"/>
    <d v="1900-01-05T00:00:00"/>
    <s v="Notebook"/>
    <s v="Stationery"/>
    <n v="341023"/>
    <n v="160563.93"/>
    <n v="180459.07"/>
    <x v="1"/>
    <n v="92"/>
    <n v="66.680000000000007"/>
  </r>
  <r>
    <s v="M1134"/>
    <x v="1"/>
    <s v="West"/>
    <n v="14"/>
    <n v="295465"/>
    <n v="167681"/>
    <n v="56.75"/>
    <d v="2011-12-01T00:00:00"/>
    <n v="2011"/>
    <s v="Dec"/>
    <d v="1900-01-04T00:00:00"/>
    <s v="Cabinet"/>
    <s v="Furniture"/>
    <n v="167681"/>
    <n v="50960.3"/>
    <n v="116720.7"/>
    <x v="0"/>
    <n v="14"/>
    <n v="91.45"/>
  </r>
  <r>
    <s v="M1135"/>
    <x v="3"/>
    <s v="East"/>
    <n v="5"/>
    <n v="237743"/>
    <n v="238651"/>
    <n v="100.38"/>
    <d v="2011-12-01T00:00:00"/>
    <n v="2011"/>
    <s v="Dec"/>
    <d v="1900-01-04T00:00:00"/>
    <s v="Shirt"/>
    <s v="Clothing"/>
    <n v="238651"/>
    <n v="53500.33"/>
    <n v="185150.67"/>
    <x v="2"/>
    <n v="97"/>
    <n v="87.75"/>
  </r>
  <r>
    <s v="M1136"/>
    <x v="1"/>
    <s v="West"/>
    <n v="5"/>
    <n v="107520"/>
    <n v="68516"/>
    <n v="63.72"/>
    <d v="2011-12-08T00:00:00"/>
    <n v="2011"/>
    <s v="Dec"/>
    <d v="1900-01-04T00:00:00"/>
    <s v="Mobile"/>
    <s v="Electronics"/>
    <n v="68516"/>
    <n v="24900.54"/>
    <n v="43615.46"/>
    <x v="1"/>
    <n v="98"/>
    <n v="79.510000000000005"/>
  </r>
  <r>
    <s v="M1137"/>
    <x v="3"/>
    <s v="East"/>
    <n v="3"/>
    <n v="468509"/>
    <n v="529549"/>
    <n v="113.03"/>
    <d v="2013-09-06T00:00:00"/>
    <n v="2013"/>
    <s v="Sep"/>
    <d v="1900-01-05T00:00:00"/>
    <s v="Rice"/>
    <s v="Grocery"/>
    <n v="529549"/>
    <n v="148575.45000000001"/>
    <n v="380973.55"/>
    <x v="1"/>
    <n v="18"/>
    <n v="73.91"/>
  </r>
  <r>
    <s v="M1138"/>
    <x v="1"/>
    <s v="West"/>
    <n v="3"/>
    <n v="119483"/>
    <n v="124939"/>
    <n v="104.57"/>
    <d v="2014-08-28T00:00:00"/>
    <n v="2014"/>
    <s v="Aug"/>
    <d v="1900-01-04T00:00:00"/>
    <s v="Sugar"/>
    <s v="Grocery"/>
    <n v="124939"/>
    <n v="47011.14"/>
    <n v="77927.86"/>
    <x v="0"/>
    <n v="83"/>
    <n v="91.41"/>
  </r>
  <r>
    <s v="M1139"/>
    <x v="0"/>
    <s v="North"/>
    <n v="15"/>
    <n v="247232"/>
    <n v="197427"/>
    <n v="79.849999999999994"/>
    <d v="2014-08-28T00:00:00"/>
    <n v="2014"/>
    <s v="Aug"/>
    <d v="1900-01-04T00:00:00"/>
    <s v="Wheat"/>
    <s v="Grocery"/>
    <n v="197427"/>
    <n v="51216.06"/>
    <n v="146210.94"/>
    <x v="1"/>
    <n v="44"/>
    <n v="93.71"/>
  </r>
  <r>
    <s v="M1140"/>
    <x v="2"/>
    <s v="South"/>
    <n v="6"/>
    <n v="461588"/>
    <n v="465669"/>
    <n v="100.88"/>
    <d v="2014-08-28T00:00:00"/>
    <n v="2014"/>
    <s v="Aug"/>
    <d v="1900-01-04T00:00:00"/>
    <s v="Laptop"/>
    <s v="Electronics"/>
    <n v="465669"/>
    <n v="110803.02"/>
    <n v="354865.98"/>
    <x v="1"/>
    <n v="65"/>
    <n v="79.56"/>
  </r>
  <r>
    <s v="M1141"/>
    <x v="1"/>
    <s v="West"/>
    <n v="15"/>
    <n v="221383"/>
    <n v="123088"/>
    <n v="55.6"/>
    <d v="2013-07-08T00:00:00"/>
    <n v="2013"/>
    <s v="Jul"/>
    <d v="1900-01-01T00:00:00"/>
    <s v="Sofa"/>
    <s v="Furniture"/>
    <n v="123088"/>
    <n v="58279.12"/>
    <n v="64808.88"/>
    <x v="1"/>
    <n v="70"/>
    <n v="79.06"/>
  </r>
  <r>
    <s v="M1142"/>
    <x v="3"/>
    <s v="East"/>
    <n v="13"/>
    <n v="294653"/>
    <n v="337694"/>
    <n v="114.61"/>
    <d v="2013-08-09T00:00:00"/>
    <n v="2013"/>
    <s v="Aug"/>
    <d v="1900-01-05T00:00:00"/>
    <s v="Notebook"/>
    <s v="Stationery"/>
    <n v="337694"/>
    <n v="136356.32"/>
    <n v="201337.68"/>
    <x v="2"/>
    <n v="62"/>
    <n v="66.09"/>
  </r>
  <r>
    <s v="M1143"/>
    <x v="1"/>
    <s v="West"/>
    <n v="8"/>
    <n v="345096"/>
    <n v="263626"/>
    <n v="76.39"/>
    <d v="2013-08-09T00:00:00"/>
    <n v="2013"/>
    <s v="Aug"/>
    <d v="1900-01-05T00:00:00"/>
    <s v="Table"/>
    <s v="Furniture"/>
    <n v="263626"/>
    <n v="67417.539999999994"/>
    <n v="196208.46"/>
    <x v="1"/>
    <n v="73"/>
    <n v="83.65"/>
  </r>
  <r>
    <s v="M1144"/>
    <x v="1"/>
    <s v="West"/>
    <n v="8"/>
    <n v="326341"/>
    <n v="185831"/>
    <n v="56.94"/>
    <d v="2013-11-14T00:00:00"/>
    <n v="2013"/>
    <s v="Nov"/>
    <d v="1900-01-04T00:00:00"/>
    <s v="Marker"/>
    <s v="Stationery"/>
    <n v="185831"/>
    <n v="43590.06"/>
    <n v="142240.94"/>
    <x v="0"/>
    <n v="55"/>
    <n v="82.59"/>
  </r>
  <r>
    <s v="M1145"/>
    <x v="1"/>
    <s v="West"/>
    <n v="15"/>
    <n v="382702"/>
    <n v="277479"/>
    <n v="72.510000000000005"/>
    <d v="2014-09-23T00:00:00"/>
    <n v="2014"/>
    <s v="Sep"/>
    <d v="1900-01-02T00:00:00"/>
    <s v="Tablet"/>
    <s v="Electronics"/>
    <n v="277479"/>
    <n v="96588.81"/>
    <n v="180890.19"/>
    <x v="2"/>
    <n v="90"/>
    <n v="65.08"/>
  </r>
  <r>
    <s v="M1146"/>
    <x v="3"/>
    <s v="East"/>
    <n v="11"/>
    <n v="431715"/>
    <n v="299443"/>
    <n v="69.36"/>
    <d v="2014-09-23T00:00:00"/>
    <n v="2014"/>
    <s v="Sep"/>
    <d v="1900-01-02T00:00:00"/>
    <s v="Notebook"/>
    <s v="Stationery"/>
    <n v="299443"/>
    <n v="61933.919999999998"/>
    <n v="237509.08"/>
    <x v="1"/>
    <n v="98"/>
    <n v="73.87"/>
  </r>
  <r>
    <s v="M1147"/>
    <x v="1"/>
    <s v="West"/>
    <n v="4"/>
    <n v="362869"/>
    <n v="324039"/>
    <n v="89.3"/>
    <d v="2014-09-23T00:00:00"/>
    <n v="2014"/>
    <s v="Sep"/>
    <d v="1900-01-02T00:00:00"/>
    <s v="Laptop"/>
    <s v="Electronics"/>
    <n v="324039"/>
    <n v="106077.61"/>
    <n v="217961.39"/>
    <x v="1"/>
    <n v="80"/>
    <n v="83.26"/>
  </r>
  <r>
    <s v="M1148"/>
    <x v="2"/>
    <s v="South"/>
    <n v="14"/>
    <n v="218899"/>
    <n v="197240"/>
    <n v="90.11"/>
    <d v="2013-12-26T00:00:00"/>
    <n v="2013"/>
    <s v="Dec"/>
    <d v="1900-01-04T00:00:00"/>
    <s v="Rice"/>
    <s v="Grocery"/>
    <n v="197240"/>
    <n v="79360.27"/>
    <n v="117879.73"/>
    <x v="2"/>
    <n v="57"/>
    <n v="79.2"/>
  </r>
  <r>
    <s v="M1149"/>
    <x v="1"/>
    <s v="West"/>
    <n v="11"/>
    <n v="444400"/>
    <n v="428140"/>
    <n v="96.34"/>
    <d v="2013-12-26T00:00:00"/>
    <n v="2013"/>
    <s v="Dec"/>
    <d v="1900-01-04T00:00:00"/>
    <s v="Jacket"/>
    <s v="Clothing"/>
    <n v="428140"/>
    <n v="117760.81"/>
    <n v="310379.19"/>
    <x v="1"/>
    <n v="23"/>
    <n v="67.900000000000006"/>
  </r>
  <r>
    <s v="M1150"/>
    <x v="1"/>
    <s v="West"/>
    <n v="5"/>
    <n v="463825"/>
    <n v="330651"/>
    <n v="71.290000000000006"/>
    <d v="2013-12-26T00:00:00"/>
    <n v="2013"/>
    <s v="Dec"/>
    <d v="1900-01-04T00:00:00"/>
    <s v="Laptop"/>
    <s v="Electronics"/>
    <n v="330651"/>
    <n v="116203.7"/>
    <n v="214447.3"/>
    <x v="1"/>
    <n v="98"/>
    <n v="93.25"/>
  </r>
  <r>
    <s v="M1151"/>
    <x v="2"/>
    <s v="South"/>
    <n v="15"/>
    <n v="312923"/>
    <n v="235853"/>
    <n v="75.37"/>
    <d v="2013-02-11T00:00:00"/>
    <n v="2013"/>
    <s v="Feb"/>
    <d v="1900-01-01T00:00:00"/>
    <s v="Shirt"/>
    <s v="Clothing"/>
    <n v="235853"/>
    <n v="50598.68"/>
    <n v="185254.32"/>
    <x v="0"/>
    <n v="12"/>
    <n v="61.09"/>
  </r>
  <r>
    <s v="M1152"/>
    <x v="0"/>
    <s v="North"/>
    <n v="6"/>
    <n v="197367"/>
    <n v="117383"/>
    <n v="59.47"/>
    <d v="2013-10-24T00:00:00"/>
    <n v="2013"/>
    <s v="Oct"/>
    <d v="1900-01-04T00:00:00"/>
    <s v="Tablet"/>
    <s v="Electronics"/>
    <n v="117383"/>
    <n v="42753.26"/>
    <n v="74629.740000000005"/>
    <x v="2"/>
    <n v="55"/>
    <n v="83.16"/>
  </r>
  <r>
    <s v="M1153"/>
    <x v="0"/>
    <s v="North"/>
    <n v="14"/>
    <n v="413293"/>
    <n v="364045"/>
    <n v="88.08"/>
    <d v="2013-10-24T00:00:00"/>
    <n v="2013"/>
    <s v="Oct"/>
    <d v="1900-01-04T00:00:00"/>
    <s v="Cabinet"/>
    <s v="Furniture"/>
    <n v="364045"/>
    <n v="141076.62"/>
    <n v="222968.38"/>
    <x v="0"/>
    <n v="89"/>
    <n v="80.64"/>
  </r>
  <r>
    <s v="M1154"/>
    <x v="1"/>
    <s v="West"/>
    <n v="13"/>
    <n v="422333"/>
    <n v="233120"/>
    <n v="55.2"/>
    <d v="2011-06-09T00:00:00"/>
    <n v="2011"/>
    <s v="Jun"/>
    <d v="1900-01-04T00:00:00"/>
    <s v="Rice"/>
    <s v="Grocery"/>
    <n v="233120"/>
    <n v="81592.36"/>
    <n v="151527.64000000001"/>
    <x v="1"/>
    <n v="42"/>
    <n v="84.52"/>
  </r>
  <r>
    <s v="M1155"/>
    <x v="1"/>
    <s v="West"/>
    <n v="15"/>
    <n v="382600"/>
    <n v="242683"/>
    <n v="63.43"/>
    <d v="2014-11-21T00:00:00"/>
    <n v="2014"/>
    <s v="Nov"/>
    <d v="1900-01-05T00:00:00"/>
    <s v="Oil"/>
    <s v="Grocery"/>
    <n v="242683"/>
    <n v="52240.75"/>
    <n v="190442.25"/>
    <x v="0"/>
    <n v="13"/>
    <n v="73.3"/>
  </r>
  <r>
    <s v="M1156"/>
    <x v="1"/>
    <s v="West"/>
    <n v="15"/>
    <n v="145523"/>
    <n v="135003"/>
    <n v="92.77"/>
    <d v="2014-11-21T00:00:00"/>
    <n v="2014"/>
    <s v="Nov"/>
    <d v="1900-01-05T00:00:00"/>
    <s v="Chair"/>
    <s v="Furniture"/>
    <n v="135003"/>
    <n v="64141.36"/>
    <n v="70861.64"/>
    <x v="1"/>
    <n v="90"/>
    <n v="92.28"/>
  </r>
  <r>
    <s v="M1157"/>
    <x v="1"/>
    <s v="West"/>
    <n v="9"/>
    <n v="492719"/>
    <n v="423244"/>
    <n v="85.9"/>
    <d v="2012-09-14T00:00:00"/>
    <n v="2012"/>
    <s v="Sep"/>
    <d v="1900-01-05T00:00:00"/>
    <s v="Dress"/>
    <s v="Clothing"/>
    <n v="423244"/>
    <n v="207261.47"/>
    <n v="215982.53"/>
    <x v="2"/>
    <n v="100"/>
    <n v="89.91"/>
  </r>
  <r>
    <s v="M1158"/>
    <x v="2"/>
    <s v="South"/>
    <n v="12"/>
    <n v="315276"/>
    <n v="182529"/>
    <n v="57.89"/>
    <d v="2012-06-04T00:00:00"/>
    <n v="2012"/>
    <s v="Jun"/>
    <d v="1900-01-01T00:00:00"/>
    <s v="Mobile"/>
    <s v="Electronics"/>
    <n v="182529"/>
    <n v="58769.1"/>
    <n v="123759.9"/>
    <x v="2"/>
    <n v="13"/>
    <n v="92.74"/>
  </r>
  <r>
    <s v="M1159"/>
    <x v="1"/>
    <s v="West"/>
    <n v="4"/>
    <n v="363230"/>
    <n v="229124"/>
    <n v="63.08"/>
    <d v="2012-06-04T00:00:00"/>
    <n v="2012"/>
    <s v="Jun"/>
    <d v="1900-01-01T00:00:00"/>
    <s v="Oil"/>
    <s v="Grocery"/>
    <n v="229124"/>
    <n v="66643.16"/>
    <n v="162480.84"/>
    <x v="2"/>
    <n v="78"/>
    <n v="82.88"/>
  </r>
  <r>
    <s v="M1160"/>
    <x v="0"/>
    <s v="North"/>
    <n v="7"/>
    <n v="407055"/>
    <n v="265219"/>
    <n v="65.16"/>
    <d v="2012-12-13T00:00:00"/>
    <n v="2012"/>
    <s v="Dec"/>
    <d v="1900-01-04T00:00:00"/>
    <s v="Stapler"/>
    <s v="Stationery"/>
    <n v="265219"/>
    <n v="118771.54"/>
    <n v="146447.46"/>
    <x v="0"/>
    <n v="30"/>
    <n v="61.39"/>
  </r>
  <r>
    <s v="M1161"/>
    <x v="3"/>
    <s v="East"/>
    <n v="9"/>
    <n v="157501"/>
    <n v="168771"/>
    <n v="107.16"/>
    <d v="2011-05-25T00:00:00"/>
    <n v="2011"/>
    <s v="May"/>
    <d v="1900-01-03T00:00:00"/>
    <s v="Shirt"/>
    <s v="Clothing"/>
    <n v="168771"/>
    <n v="74303.64"/>
    <n v="94467.36"/>
    <x v="0"/>
    <n v="10"/>
    <n v="73.56"/>
  </r>
  <r>
    <s v="M1162"/>
    <x v="2"/>
    <s v="South"/>
    <n v="15"/>
    <n v="297509"/>
    <n v="160255"/>
    <n v="53.87"/>
    <d v="2011-05-25T00:00:00"/>
    <n v="2011"/>
    <s v="May"/>
    <d v="1900-01-03T00:00:00"/>
    <s v="Table"/>
    <s v="Furniture"/>
    <n v="160255"/>
    <n v="69386.12"/>
    <n v="90868.88"/>
    <x v="1"/>
    <n v="84"/>
    <n v="89.59"/>
  </r>
  <r>
    <s v="M1163"/>
    <x v="2"/>
    <s v="South"/>
    <n v="14"/>
    <n v="333133"/>
    <n v="378488"/>
    <n v="113.61"/>
    <d v="2013-02-16T00:00:00"/>
    <n v="2013"/>
    <s v="Feb"/>
    <d v="1900-01-06T00:00:00"/>
    <s v="Laptop"/>
    <s v="Electronics"/>
    <n v="378488"/>
    <n v="170573.19"/>
    <n v="207914.81"/>
    <x v="2"/>
    <n v="87"/>
    <n v="79.7"/>
  </r>
  <r>
    <s v="M1164"/>
    <x v="1"/>
    <s v="West"/>
    <n v="10"/>
    <n v="292243"/>
    <n v="329338"/>
    <n v="112.69"/>
    <d v="2013-02-16T00:00:00"/>
    <n v="2013"/>
    <s v="Feb"/>
    <d v="1900-01-06T00:00:00"/>
    <s v="Rice"/>
    <s v="Grocery"/>
    <n v="329338"/>
    <n v="94677.22"/>
    <n v="234660.78"/>
    <x v="0"/>
    <n v="57"/>
    <n v="82.22"/>
  </r>
  <r>
    <s v="M1165"/>
    <x v="0"/>
    <s v="North"/>
    <n v="9"/>
    <n v="348333"/>
    <n v="182957"/>
    <n v="52.52"/>
    <d v="2013-02-16T00:00:00"/>
    <n v="2013"/>
    <s v="Feb"/>
    <d v="1900-01-06T00:00:00"/>
    <s v="Cabinet"/>
    <s v="Furniture"/>
    <n v="182957"/>
    <n v="60890.93"/>
    <n v="122066.07"/>
    <x v="1"/>
    <n v="18"/>
    <n v="63.05"/>
  </r>
  <r>
    <s v="M1166"/>
    <x v="3"/>
    <s v="East"/>
    <n v="10"/>
    <n v="310410"/>
    <n v="288141"/>
    <n v="92.83"/>
    <d v="2013-02-16T00:00:00"/>
    <n v="2013"/>
    <s v="Feb"/>
    <d v="1900-01-06T00:00:00"/>
    <s v="Trousers"/>
    <s v="Clothing"/>
    <n v="288141"/>
    <n v="133610.04"/>
    <n v="154530.96"/>
    <x v="0"/>
    <n v="83"/>
    <n v="66.540000000000006"/>
  </r>
  <r>
    <s v="M1167"/>
    <x v="2"/>
    <s v="South"/>
    <n v="10"/>
    <n v="445957"/>
    <n v="509196"/>
    <n v="114.18"/>
    <d v="2013-12-23T00:00:00"/>
    <n v="2013"/>
    <s v="Dec"/>
    <d v="1900-01-01T00:00:00"/>
    <s v="Sofa"/>
    <s v="Furniture"/>
    <n v="509196"/>
    <n v="181597.66"/>
    <n v="327598.34000000003"/>
    <x v="1"/>
    <n v="94"/>
    <n v="66.489999999999995"/>
  </r>
  <r>
    <s v="M1168"/>
    <x v="1"/>
    <s v="West"/>
    <n v="4"/>
    <n v="393426"/>
    <n v="217556"/>
    <n v="55.3"/>
    <d v="2013-12-23T00:00:00"/>
    <n v="2013"/>
    <s v="Dec"/>
    <d v="1900-01-01T00:00:00"/>
    <s v="Trousers"/>
    <s v="Clothing"/>
    <n v="217556"/>
    <n v="99158.51"/>
    <n v="118397.49"/>
    <x v="0"/>
    <n v="99"/>
    <n v="73.67"/>
  </r>
  <r>
    <s v="M1169"/>
    <x v="3"/>
    <s v="East"/>
    <n v="3"/>
    <n v="367489"/>
    <n v="390336"/>
    <n v="106.22"/>
    <d v="2013-12-23T00:00:00"/>
    <n v="2013"/>
    <s v="Dec"/>
    <d v="1900-01-01T00:00:00"/>
    <s v="Laptop"/>
    <s v="Electronics"/>
    <n v="390336"/>
    <n v="133741.24"/>
    <n v="256594.76"/>
    <x v="0"/>
    <n v="77"/>
    <n v="60.31"/>
  </r>
  <r>
    <s v="M1170"/>
    <x v="2"/>
    <s v="South"/>
    <n v="8"/>
    <n v="227756"/>
    <n v="239809"/>
    <n v="105.29"/>
    <d v="2013-02-08T00:00:00"/>
    <n v="2013"/>
    <s v="Feb"/>
    <d v="1900-01-05T00:00:00"/>
    <s v="Trousers"/>
    <s v="Clothing"/>
    <n v="239809"/>
    <n v="72131.929999999993"/>
    <n v="167677.07"/>
    <x v="0"/>
    <n v="37"/>
    <n v="63.47"/>
  </r>
  <r>
    <s v="M1171"/>
    <x v="1"/>
    <s v="West"/>
    <n v="11"/>
    <n v="432082"/>
    <n v="499892"/>
    <n v="115.69"/>
    <d v="2012-07-13T00:00:00"/>
    <n v="2012"/>
    <s v="Jul"/>
    <d v="1900-01-05T00:00:00"/>
    <s v="Mobile"/>
    <s v="Electronics"/>
    <n v="499892"/>
    <n v="149905.26"/>
    <n v="349986.74"/>
    <x v="2"/>
    <n v="28"/>
    <n v="90.14"/>
  </r>
  <r>
    <s v="M1172"/>
    <x v="0"/>
    <s v="North"/>
    <n v="10"/>
    <n v="369161"/>
    <n v="203609"/>
    <n v="55.15"/>
    <d v="2011-05-18T00:00:00"/>
    <n v="2011"/>
    <s v="May"/>
    <d v="1900-01-03T00:00:00"/>
    <s v="Notebook"/>
    <s v="Stationery"/>
    <n v="203609"/>
    <n v="86712.93"/>
    <n v="116896.07"/>
    <x v="2"/>
    <n v="90"/>
    <n v="72.66"/>
  </r>
  <r>
    <s v="M1173"/>
    <x v="2"/>
    <s v="South"/>
    <n v="7"/>
    <n v="313066"/>
    <n v="172175"/>
    <n v="55"/>
    <d v="2014-10-22T00:00:00"/>
    <n v="2014"/>
    <s v="Oct"/>
    <d v="1900-01-03T00:00:00"/>
    <s v="Rice"/>
    <s v="Grocery"/>
    <n v="172175"/>
    <n v="41115.279999999999"/>
    <n v="131059.72"/>
    <x v="0"/>
    <n v="13"/>
    <n v="66.739999999999995"/>
  </r>
  <r>
    <s v="M1174"/>
    <x v="3"/>
    <s v="East"/>
    <n v="9"/>
    <n v="335839"/>
    <n v="326892"/>
    <n v="97.34"/>
    <d v="2014-10-22T00:00:00"/>
    <n v="2014"/>
    <s v="Oct"/>
    <d v="1900-01-03T00:00:00"/>
    <s v="Trousers"/>
    <s v="Clothing"/>
    <n v="326892"/>
    <n v="116435.75"/>
    <n v="210456.25"/>
    <x v="1"/>
    <n v="75"/>
    <n v="91.11"/>
  </r>
  <r>
    <s v="M1175"/>
    <x v="2"/>
    <s v="South"/>
    <n v="6"/>
    <n v="414037"/>
    <n v="480307"/>
    <n v="116.01"/>
    <d v="2012-11-05T00:00:00"/>
    <n v="2012"/>
    <s v="Nov"/>
    <d v="1900-01-01T00:00:00"/>
    <s v="Cabinet"/>
    <s v="Furniture"/>
    <n v="480307"/>
    <n v="128756.02"/>
    <n v="351550.98"/>
    <x v="1"/>
    <n v="13"/>
    <n v="74.61"/>
  </r>
  <r>
    <s v="M1176"/>
    <x v="0"/>
    <s v="North"/>
    <n v="14"/>
    <n v="176317"/>
    <n v="189465"/>
    <n v="107.46"/>
    <d v="2014-08-02T00:00:00"/>
    <n v="2014"/>
    <s v="Aug"/>
    <d v="1900-01-06T00:00:00"/>
    <s v="Tablet"/>
    <s v="Electronics"/>
    <n v="189465"/>
    <n v="78965.820000000007"/>
    <n v="110499.18"/>
    <x v="2"/>
    <n v="93"/>
    <n v="88.24"/>
  </r>
  <r>
    <s v="M1177"/>
    <x v="3"/>
    <s v="East"/>
    <n v="7"/>
    <n v="380646"/>
    <n v="361811"/>
    <n v="95.05"/>
    <d v="2014-08-02T00:00:00"/>
    <n v="2014"/>
    <s v="Aug"/>
    <d v="1900-01-06T00:00:00"/>
    <s v="Cabinet"/>
    <s v="Furniture"/>
    <n v="361811"/>
    <n v="125392.12"/>
    <n v="236418.88"/>
    <x v="2"/>
    <n v="98"/>
    <n v="80.63"/>
  </r>
  <r>
    <s v="M1178"/>
    <x v="2"/>
    <s v="South"/>
    <n v="10"/>
    <n v="276724"/>
    <n v="162213"/>
    <n v="58.62"/>
    <d v="2011-06-21T00:00:00"/>
    <n v="2011"/>
    <s v="Jun"/>
    <d v="1900-01-02T00:00:00"/>
    <s v="Oil"/>
    <s v="Grocery"/>
    <n v="162213"/>
    <n v="55181.34"/>
    <n v="107031.66"/>
    <x v="2"/>
    <n v="18"/>
    <n v="68.81"/>
  </r>
  <r>
    <s v="M1179"/>
    <x v="3"/>
    <s v="East"/>
    <n v="7"/>
    <n v="251491"/>
    <n v="281572"/>
    <n v="111.96"/>
    <d v="2014-02-20T00:00:00"/>
    <n v="2014"/>
    <s v="Feb"/>
    <d v="1900-01-04T00:00:00"/>
    <s v="Notebook"/>
    <s v="Stationery"/>
    <n v="281572"/>
    <n v="114342.03"/>
    <n v="167229.97"/>
    <x v="0"/>
    <n v="40"/>
    <n v="79.81"/>
  </r>
  <r>
    <s v="M1180"/>
    <x v="3"/>
    <s v="East"/>
    <n v="7"/>
    <n v="200582"/>
    <n v="188108"/>
    <n v="93.78"/>
    <d v="2011-08-01T00:00:00"/>
    <n v="2011"/>
    <s v="Aug"/>
    <d v="1900-01-01T00:00:00"/>
    <s v="Stapler"/>
    <s v="Stationery"/>
    <n v="188108"/>
    <n v="78336.33"/>
    <n v="109771.67"/>
    <x v="1"/>
    <n v="95"/>
    <n v="83.07"/>
  </r>
  <r>
    <s v="M1181"/>
    <x v="2"/>
    <s v="South"/>
    <n v="15"/>
    <n v="460884"/>
    <n v="385114"/>
    <n v="83.56"/>
    <d v="2011-08-01T00:00:00"/>
    <n v="2011"/>
    <s v="Aug"/>
    <d v="1900-01-01T00:00:00"/>
    <s v="Jacket"/>
    <s v="Clothing"/>
    <n v="385114"/>
    <n v="110224.9"/>
    <n v="274889.09999999998"/>
    <x v="2"/>
    <n v="36"/>
    <n v="87.93"/>
  </r>
  <r>
    <s v="M1182"/>
    <x v="2"/>
    <s v="South"/>
    <n v="4"/>
    <n v="479895"/>
    <n v="392756"/>
    <n v="81.84"/>
    <d v="2011-08-01T00:00:00"/>
    <n v="2011"/>
    <s v="Aug"/>
    <d v="1900-01-01T00:00:00"/>
    <s v="Trousers"/>
    <s v="Clothing"/>
    <n v="392756"/>
    <n v="125902.11"/>
    <n v="266853.89"/>
    <x v="0"/>
    <n v="53"/>
    <n v="66.41"/>
  </r>
  <r>
    <s v="M1183"/>
    <x v="1"/>
    <s v="West"/>
    <n v="8"/>
    <n v="228782"/>
    <n v="217054"/>
    <n v="94.87"/>
    <d v="2011-08-01T00:00:00"/>
    <n v="2011"/>
    <s v="Aug"/>
    <d v="1900-01-01T00:00:00"/>
    <s v="Oil"/>
    <s v="Grocery"/>
    <n v="217054"/>
    <n v="47807.19"/>
    <n v="169246.81"/>
    <x v="2"/>
    <n v="53"/>
    <n v="65.12"/>
  </r>
  <r>
    <s v="M1184"/>
    <x v="0"/>
    <s v="North"/>
    <n v="7"/>
    <n v="165236"/>
    <n v="131974"/>
    <n v="79.87"/>
    <d v="2013-07-19T00:00:00"/>
    <n v="2013"/>
    <s v="Jul"/>
    <d v="1900-01-05T00:00:00"/>
    <s v="Stapler"/>
    <s v="Stationery"/>
    <n v="131974"/>
    <n v="65857.649999999994"/>
    <n v="66116.350000000006"/>
    <x v="1"/>
    <n v="42"/>
    <n v="92.47"/>
  </r>
  <r>
    <s v="M1185"/>
    <x v="1"/>
    <s v="West"/>
    <n v="11"/>
    <n v="405965"/>
    <n v="348257"/>
    <n v="85.78"/>
    <d v="2012-02-09T00:00:00"/>
    <n v="2012"/>
    <s v="Feb"/>
    <d v="1900-01-04T00:00:00"/>
    <s v="Stapler"/>
    <s v="Stationery"/>
    <n v="348257"/>
    <n v="153317.70000000001"/>
    <n v="194939.3"/>
    <x v="1"/>
    <n v="64"/>
    <n v="81.98"/>
  </r>
  <r>
    <s v="M1186"/>
    <x v="1"/>
    <s v="West"/>
    <n v="12"/>
    <n v="156664"/>
    <n v="140770"/>
    <n v="89.85"/>
    <d v="2012-02-09T00:00:00"/>
    <n v="2012"/>
    <s v="Feb"/>
    <d v="1900-01-04T00:00:00"/>
    <s v="Sugar"/>
    <s v="Grocery"/>
    <n v="140770"/>
    <n v="57160.7"/>
    <n v="83609.3"/>
    <x v="2"/>
    <n v="25"/>
    <n v="72.650000000000006"/>
  </r>
  <r>
    <s v="M1187"/>
    <x v="0"/>
    <s v="North"/>
    <n v="3"/>
    <n v="136846"/>
    <n v="104776"/>
    <n v="76.56"/>
    <d v="2014-07-30T00:00:00"/>
    <n v="2014"/>
    <s v="Jul"/>
    <d v="1900-01-03T00:00:00"/>
    <s v="Tablet"/>
    <s v="Electronics"/>
    <n v="104776"/>
    <n v="48382.77"/>
    <n v="56393.23"/>
    <x v="0"/>
    <n v="97"/>
    <n v="74.81"/>
  </r>
  <r>
    <s v="M1188"/>
    <x v="0"/>
    <s v="North"/>
    <n v="13"/>
    <n v="397044"/>
    <n v="229916"/>
    <n v="57.91"/>
    <d v="2014-01-13T00:00:00"/>
    <n v="2014"/>
    <s v="Jan"/>
    <d v="1900-01-01T00:00:00"/>
    <s v="Laptop"/>
    <s v="Electronics"/>
    <n v="229916"/>
    <n v="91671.7"/>
    <n v="138244.29999999999"/>
    <x v="1"/>
    <n v="45"/>
    <n v="69.95"/>
  </r>
  <r>
    <s v="M1189"/>
    <x v="2"/>
    <s v="South"/>
    <n v="6"/>
    <n v="215572"/>
    <n v="257369"/>
    <n v="119.39"/>
    <d v="2014-01-13T00:00:00"/>
    <n v="2014"/>
    <s v="Jan"/>
    <d v="1900-01-01T00:00:00"/>
    <s v="Sofa"/>
    <s v="Furniture"/>
    <n v="257369"/>
    <n v="63768.21"/>
    <n v="193600.79"/>
    <x v="1"/>
    <n v="80"/>
    <n v="80.44"/>
  </r>
  <r>
    <s v="M1190"/>
    <x v="2"/>
    <s v="South"/>
    <n v="5"/>
    <n v="300944"/>
    <n v="203724"/>
    <n v="67.69"/>
    <d v="2014-09-11T00:00:00"/>
    <n v="2014"/>
    <s v="Sep"/>
    <d v="1900-01-04T00:00:00"/>
    <s v="Pen"/>
    <s v="Stationery"/>
    <n v="203724"/>
    <n v="43527.26"/>
    <n v="160196.74"/>
    <x v="1"/>
    <n v="88"/>
    <n v="94.25"/>
  </r>
  <r>
    <s v="M1191"/>
    <x v="3"/>
    <s v="East"/>
    <n v="15"/>
    <n v="354938"/>
    <n v="210122"/>
    <n v="59.2"/>
    <d v="2014-09-11T00:00:00"/>
    <n v="2014"/>
    <s v="Sep"/>
    <d v="1900-01-04T00:00:00"/>
    <s v="Mobile"/>
    <s v="Electronics"/>
    <n v="210122"/>
    <n v="51770.98"/>
    <n v="158351.01999999999"/>
    <x v="2"/>
    <n v="68"/>
    <n v="81.34"/>
  </r>
  <r>
    <s v="M1192"/>
    <x v="2"/>
    <s v="South"/>
    <n v="6"/>
    <n v="246523"/>
    <n v="151411"/>
    <n v="61.42"/>
    <d v="2012-07-20T00:00:00"/>
    <n v="2012"/>
    <s v="Jul"/>
    <d v="1900-01-05T00:00:00"/>
    <s v="Mobile"/>
    <s v="Electronics"/>
    <n v="151411"/>
    <n v="45219.13"/>
    <n v="106191.87"/>
    <x v="0"/>
    <n v="86"/>
    <n v="89.74"/>
  </r>
  <r>
    <s v="M1193"/>
    <x v="1"/>
    <s v="West"/>
    <n v="6"/>
    <n v="221729"/>
    <n v="137174"/>
    <n v="61.87"/>
    <d v="2012-07-20T00:00:00"/>
    <n v="2012"/>
    <s v="Jul"/>
    <d v="1900-01-05T00:00:00"/>
    <s v="Headphones"/>
    <s v="Electronics"/>
    <n v="137174"/>
    <n v="39269.14"/>
    <n v="97904.86"/>
    <x v="0"/>
    <n v="59"/>
    <n v="89.77"/>
  </r>
  <r>
    <s v="M1194"/>
    <x v="1"/>
    <s v="West"/>
    <n v="3"/>
    <n v="383778"/>
    <n v="334350"/>
    <n v="87.12"/>
    <d v="2012-07-20T00:00:00"/>
    <n v="2012"/>
    <s v="Jul"/>
    <d v="1900-01-05T00:00:00"/>
    <s v="Dress"/>
    <s v="Clothing"/>
    <n v="334350"/>
    <n v="123376.79"/>
    <n v="210973.21"/>
    <x v="0"/>
    <n v="53"/>
    <n v="71.27"/>
  </r>
  <r>
    <s v="M1195"/>
    <x v="1"/>
    <s v="West"/>
    <n v="11"/>
    <n v="422771"/>
    <n v="414756"/>
    <n v="98.1"/>
    <d v="2012-07-20T00:00:00"/>
    <n v="2012"/>
    <s v="Jul"/>
    <d v="1900-01-05T00:00:00"/>
    <s v="Wheat"/>
    <s v="Grocery"/>
    <n v="414756"/>
    <n v="160971.65"/>
    <n v="253784.35"/>
    <x v="0"/>
    <n v="86"/>
    <n v="89.29"/>
  </r>
  <r>
    <s v="M1196"/>
    <x v="1"/>
    <s v="West"/>
    <n v="5"/>
    <n v="311815"/>
    <n v="210205"/>
    <n v="67.41"/>
    <d v="2012-07-20T00:00:00"/>
    <n v="2012"/>
    <s v="Jul"/>
    <d v="1900-01-05T00:00:00"/>
    <s v="Jacket"/>
    <s v="Clothing"/>
    <n v="210205"/>
    <n v="82825.05"/>
    <n v="127379.95"/>
    <x v="0"/>
    <n v="47"/>
    <n v="91.45"/>
  </r>
  <r>
    <s v="M1197"/>
    <x v="1"/>
    <s v="West"/>
    <n v="12"/>
    <n v="346264"/>
    <n v="179495"/>
    <n v="51.84"/>
    <d v="2012-07-20T00:00:00"/>
    <n v="2012"/>
    <s v="Jul"/>
    <d v="1900-01-05T00:00:00"/>
    <s v="Notebook"/>
    <s v="Stationery"/>
    <n v="179495"/>
    <n v="54989.52"/>
    <n v="124505.48"/>
    <x v="2"/>
    <n v="12"/>
    <n v="73.61"/>
  </r>
  <r>
    <s v="M1198"/>
    <x v="3"/>
    <s v="East"/>
    <n v="8"/>
    <n v="299738"/>
    <n v="155241"/>
    <n v="51.79"/>
    <d v="2011-06-13T00:00:00"/>
    <n v="2011"/>
    <s v="Jun"/>
    <d v="1900-01-01T00:00:00"/>
    <s v="Sugar"/>
    <s v="Grocery"/>
    <n v="155241"/>
    <n v="43893.84"/>
    <n v="111347.16"/>
    <x v="2"/>
    <n v="21"/>
    <n v="75.31"/>
  </r>
  <r>
    <s v="M1199"/>
    <x v="3"/>
    <s v="East"/>
    <n v="6"/>
    <n v="241097"/>
    <n v="216648"/>
    <n v="89.86"/>
    <d v="2014-05-13T00:00:00"/>
    <n v="2014"/>
    <s v="May"/>
    <d v="1900-01-02T00:00:00"/>
    <s v="Cabinet"/>
    <s v="Furniture"/>
    <n v="216648"/>
    <n v="98048.5"/>
    <n v="118599.5"/>
    <x v="0"/>
    <n v="84"/>
    <n v="82.58"/>
  </r>
  <r>
    <s v="M1000"/>
    <x v="2"/>
    <s v="South"/>
    <n v="3"/>
    <n v="299986"/>
    <n v="245563"/>
    <n v="81.86"/>
    <d v="2014-05-13T00:00:00"/>
    <n v="2014"/>
    <s v="May"/>
    <d v="1900-01-02T00:00:00"/>
    <s v="Mobile"/>
    <s v="Electronics"/>
    <n v="245563"/>
    <n v="116153.32"/>
    <n v="129409.68"/>
    <x v="0"/>
    <n v="21"/>
    <n v="81.540000000000006"/>
  </r>
  <r>
    <s v="M1001"/>
    <x v="0"/>
    <s v="North"/>
    <n v="7"/>
    <n v="141552"/>
    <n v="139622"/>
    <n v="98.64"/>
    <d v="2012-09-03T00:00:00"/>
    <n v="2012"/>
    <s v="Sep"/>
    <d v="1900-01-01T00:00:00"/>
    <s v="Cabinet"/>
    <s v="Furniture"/>
    <n v="139622"/>
    <n v="63568.67"/>
    <n v="76053.33"/>
    <x v="2"/>
    <n v="65"/>
    <n v="69.75"/>
  </r>
  <r>
    <s v="M1002"/>
    <x v="2"/>
    <s v="South"/>
    <n v="6"/>
    <n v="314677"/>
    <n v="239021"/>
    <n v="75.959999999999994"/>
    <d v="2012-09-03T00:00:00"/>
    <n v="2012"/>
    <s v="Sep"/>
    <d v="1900-01-01T00:00:00"/>
    <s v="Shirt"/>
    <s v="Clothing"/>
    <n v="239021"/>
    <n v="102887.86"/>
    <n v="136133.14000000001"/>
    <x v="2"/>
    <n v="16"/>
    <n v="80.040000000000006"/>
  </r>
  <r>
    <s v="M1003"/>
    <x v="2"/>
    <s v="South"/>
    <n v="7"/>
    <n v="387277"/>
    <n v="440183"/>
    <n v="113.66"/>
    <d v="2014-03-27T00:00:00"/>
    <n v="2014"/>
    <s v="Mar"/>
    <d v="1900-01-04T00:00:00"/>
    <s v="Wheat"/>
    <s v="Grocery"/>
    <n v="440183"/>
    <n v="188894.16"/>
    <n v="251288.84"/>
    <x v="0"/>
    <n v="35"/>
    <n v="81.09"/>
  </r>
  <r>
    <s v="M1004"/>
    <x v="0"/>
    <s v="North"/>
    <n v="4"/>
    <n v="153220"/>
    <n v="111874"/>
    <n v="73.02"/>
    <d v="2014-03-27T00:00:00"/>
    <n v="2014"/>
    <s v="Mar"/>
    <d v="1900-01-04T00:00:00"/>
    <s v="Shirt"/>
    <s v="Clothing"/>
    <n v="111874"/>
    <n v="29790.06"/>
    <n v="82083.94"/>
    <x v="0"/>
    <n v="57"/>
    <n v="85.31"/>
  </r>
  <r>
    <s v="M1005"/>
    <x v="2"/>
    <s v="South"/>
    <n v="11"/>
    <n v="197940"/>
    <n v="163364"/>
    <n v="82.53"/>
    <d v="2011-11-12T00:00:00"/>
    <n v="2011"/>
    <s v="Nov"/>
    <d v="1900-01-06T00:00:00"/>
    <s v="Tablet"/>
    <s v="Electronics"/>
    <n v="163364"/>
    <n v="39759.17"/>
    <n v="123604.83"/>
    <x v="2"/>
    <n v="75"/>
    <n v="88.47"/>
  </r>
  <r>
    <s v="M1006"/>
    <x v="0"/>
    <s v="North"/>
    <n v="9"/>
    <n v="170752"/>
    <n v="107265"/>
    <n v="62.82"/>
    <d v="2013-10-14T00:00:00"/>
    <n v="2013"/>
    <s v="Oct"/>
    <d v="1900-01-01T00:00:00"/>
    <s v="Headphones"/>
    <s v="Electronics"/>
    <n v="107265"/>
    <n v="48615.41"/>
    <n v="58649.59"/>
    <x v="1"/>
    <n v="87"/>
    <n v="89.2"/>
  </r>
  <r>
    <s v="M1007"/>
    <x v="3"/>
    <s v="East"/>
    <n v="10"/>
    <n v="228864"/>
    <n v="233692"/>
    <n v="102.11"/>
    <d v="2013-10-14T00:00:00"/>
    <n v="2013"/>
    <s v="Oct"/>
    <d v="1900-01-01T00:00:00"/>
    <s v="Shirt"/>
    <s v="Clothing"/>
    <n v="233692"/>
    <n v="66829.16"/>
    <n v="166862.84"/>
    <x v="0"/>
    <n v="87"/>
    <n v="86.41"/>
  </r>
  <r>
    <s v="M1008"/>
    <x v="0"/>
    <s v="North"/>
    <n v="9"/>
    <n v="171252"/>
    <n v="85701"/>
    <n v="50.04"/>
    <d v="2014-11-13T00:00:00"/>
    <n v="2014"/>
    <s v="Nov"/>
    <d v="1900-01-04T00:00:00"/>
    <s v="Cabinet"/>
    <s v="Furniture"/>
    <n v="85701"/>
    <n v="29252.5"/>
    <n v="56448.5"/>
    <x v="1"/>
    <n v="60"/>
    <n v="79.260000000000005"/>
  </r>
  <r>
    <s v="M1009"/>
    <x v="1"/>
    <s v="West"/>
    <n v="11"/>
    <n v="344643"/>
    <n v="342020"/>
    <n v="99.24"/>
    <d v="2014-04-16T00:00:00"/>
    <n v="2014"/>
    <s v="Apr"/>
    <d v="1900-01-03T00:00:00"/>
    <s v="Marker"/>
    <s v="Stationery"/>
    <n v="342020"/>
    <n v="90322.21"/>
    <n v="251697.79"/>
    <x v="0"/>
    <n v="61"/>
    <n v="86.31"/>
  </r>
  <r>
    <s v="M1010"/>
    <x v="1"/>
    <s v="West"/>
    <n v="5"/>
    <n v="363796"/>
    <n v="406798"/>
    <n v="111.82"/>
    <d v="2012-06-25T00:00:00"/>
    <n v="2012"/>
    <s v="Jun"/>
    <d v="1900-01-01T00:00:00"/>
    <s v="Wheat"/>
    <s v="Grocery"/>
    <n v="406798"/>
    <n v="105176.96000000001"/>
    <n v="301621.03999999998"/>
    <x v="0"/>
    <n v="86"/>
    <n v="94.82"/>
  </r>
  <r>
    <s v="M1011"/>
    <x v="3"/>
    <s v="East"/>
    <n v="4"/>
    <n v="416877"/>
    <n v="424661"/>
    <n v="101.87"/>
    <d v="2012-06-25T00:00:00"/>
    <n v="2012"/>
    <s v="Jun"/>
    <d v="1900-01-01T00:00:00"/>
    <s v="Sugar"/>
    <s v="Grocery"/>
    <n v="424661"/>
    <n v="174172.42"/>
    <n v="250488.58"/>
    <x v="0"/>
    <n v="72"/>
    <n v="66.95"/>
  </r>
  <r>
    <s v="M1012"/>
    <x v="0"/>
    <s v="North"/>
    <n v="6"/>
    <n v="328347"/>
    <n v="367353"/>
    <n v="111.88"/>
    <d v="2013-08-27T00:00:00"/>
    <n v="2013"/>
    <s v="Aug"/>
    <d v="1900-01-02T00:00:00"/>
    <s v="Dress"/>
    <s v="Clothing"/>
    <n v="367353"/>
    <n v="88326.67"/>
    <n v="279026.33"/>
    <x v="0"/>
    <n v="27"/>
    <n v="82.72"/>
  </r>
  <r>
    <s v="M1013"/>
    <x v="3"/>
    <s v="East"/>
    <n v="9"/>
    <n v="228184"/>
    <n v="151399"/>
    <n v="66.349999999999994"/>
    <d v="2011-07-21T00:00:00"/>
    <n v="2011"/>
    <s v="Jul"/>
    <d v="1900-01-04T00:00:00"/>
    <s v="Mobile"/>
    <s v="Electronics"/>
    <n v="151399"/>
    <n v="34655.370000000003"/>
    <n v="116743.63"/>
    <x v="1"/>
    <n v="61"/>
    <n v="76.319999999999993"/>
  </r>
  <r>
    <s v="M1014"/>
    <x v="1"/>
    <s v="West"/>
    <n v="8"/>
    <n v="207317"/>
    <n v="225109"/>
    <n v="108.58"/>
    <d v="2011-07-21T00:00:00"/>
    <n v="2011"/>
    <s v="Jul"/>
    <d v="1900-01-04T00:00:00"/>
    <s v="Dress"/>
    <s v="Clothing"/>
    <n v="225109"/>
    <n v="47748.88"/>
    <n v="177360.12"/>
    <x v="2"/>
    <n v="28"/>
    <n v="91.4"/>
  </r>
  <r>
    <s v="M1015"/>
    <x v="0"/>
    <s v="North"/>
    <n v="7"/>
    <n v="296102"/>
    <n v="161975"/>
    <n v="54.7"/>
    <d v="2011-07-21T00:00:00"/>
    <n v="2011"/>
    <s v="Jul"/>
    <d v="1900-01-04T00:00:00"/>
    <s v="Cabinet"/>
    <s v="Furniture"/>
    <n v="161975"/>
    <n v="36797.870000000003"/>
    <n v="125177.13"/>
    <x v="2"/>
    <n v="65"/>
    <n v="62.73"/>
  </r>
  <r>
    <s v="M1016"/>
    <x v="3"/>
    <s v="East"/>
    <n v="8"/>
    <n v="368729"/>
    <n v="328964"/>
    <n v="89.22"/>
    <d v="2014-11-22T00:00:00"/>
    <n v="2014"/>
    <s v="Nov"/>
    <d v="1900-01-06T00:00:00"/>
    <s v="Rice"/>
    <s v="Grocery"/>
    <n v="328964"/>
    <n v="72308.539999999994"/>
    <n v="256655.46"/>
    <x v="1"/>
    <n v="71"/>
    <n v="62.37"/>
  </r>
  <r>
    <s v="M1017"/>
    <x v="3"/>
    <s v="East"/>
    <n v="6"/>
    <n v="262708"/>
    <n v="264186"/>
    <n v="100.56"/>
    <d v="2011-06-04T00:00:00"/>
    <n v="2011"/>
    <s v="Jun"/>
    <d v="1900-01-06T00:00:00"/>
    <s v="Shirt"/>
    <s v="Clothing"/>
    <n v="264186"/>
    <n v="53463.360000000001"/>
    <n v="210722.64"/>
    <x v="2"/>
    <n v="81"/>
    <n v="69.44"/>
  </r>
  <r>
    <s v="M1018"/>
    <x v="0"/>
    <s v="North"/>
    <n v="11"/>
    <n v="214658"/>
    <n v="243929"/>
    <n v="113.64"/>
    <d v="2013-03-11T00:00:00"/>
    <n v="2013"/>
    <s v="Mar"/>
    <d v="1900-01-01T00:00:00"/>
    <s v="Chair"/>
    <s v="Furniture"/>
    <n v="243929"/>
    <n v="89154.2"/>
    <n v="154774.79999999999"/>
    <x v="2"/>
    <n v="88"/>
    <n v="76.11"/>
  </r>
  <r>
    <s v="M1019"/>
    <x v="3"/>
    <s v="East"/>
    <n v="7"/>
    <n v="292920"/>
    <n v="159807"/>
    <n v="54.56"/>
    <d v="2014-03-26T00:00:00"/>
    <n v="2014"/>
    <s v="Mar"/>
    <d v="1900-01-03T00:00:00"/>
    <s v="Pen"/>
    <s v="Stationery"/>
    <n v="159807"/>
    <n v="37545.07"/>
    <n v="122261.93"/>
    <x v="2"/>
    <n v="65"/>
    <n v="86.73"/>
  </r>
  <r>
    <s v="M1020"/>
    <x v="0"/>
    <s v="North"/>
    <n v="13"/>
    <n v="387304"/>
    <n v="458914"/>
    <n v="118.49"/>
    <d v="2014-12-30T00:00:00"/>
    <n v="2014"/>
    <s v="Dec"/>
    <d v="1900-01-02T00:00:00"/>
    <s v="Mobile"/>
    <s v="Electronics"/>
    <n v="458914"/>
    <n v="101014.19"/>
    <n v="357899.81"/>
    <x v="2"/>
    <n v="94"/>
    <n v="85"/>
  </r>
  <r>
    <s v="M1021"/>
    <x v="3"/>
    <s v="East"/>
    <n v="5"/>
    <n v="174559"/>
    <n v="187170"/>
    <n v="107.22"/>
    <d v="2014-12-30T00:00:00"/>
    <n v="2014"/>
    <s v="Dec"/>
    <d v="1900-01-02T00:00:00"/>
    <s v="Shirt"/>
    <s v="Clothing"/>
    <n v="187170"/>
    <n v="58946.89"/>
    <n v="128223.11"/>
    <x v="2"/>
    <n v="38"/>
    <n v="61.47"/>
  </r>
  <r>
    <s v="M1022"/>
    <x v="3"/>
    <s v="East"/>
    <n v="3"/>
    <n v="169699"/>
    <n v="110341"/>
    <n v="65.02"/>
    <d v="2014-03-29T00:00:00"/>
    <n v="2014"/>
    <s v="Mar"/>
    <d v="1900-01-06T00:00:00"/>
    <s v="Wheat"/>
    <s v="Grocery"/>
    <n v="110341"/>
    <n v="41347.339999999997"/>
    <n v="68993.66"/>
    <x v="0"/>
    <n v="29"/>
    <n v="74.94"/>
  </r>
  <r>
    <s v="M1023"/>
    <x v="3"/>
    <s v="East"/>
    <n v="6"/>
    <n v="100297"/>
    <n v="58828"/>
    <n v="58.65"/>
    <d v="2012-03-05T00:00:00"/>
    <n v="2012"/>
    <s v="Mar"/>
    <d v="1900-01-01T00:00:00"/>
    <s v="Shirt"/>
    <s v="Clothing"/>
    <n v="58828"/>
    <n v="24728.21"/>
    <n v="34099.79"/>
    <x v="1"/>
    <n v="18"/>
    <n v="67.67"/>
  </r>
  <r>
    <s v="M1024"/>
    <x v="2"/>
    <s v="South"/>
    <n v="13"/>
    <n v="358726"/>
    <n v="209309"/>
    <n v="58.35"/>
    <d v="2012-03-05T00:00:00"/>
    <n v="2012"/>
    <s v="Mar"/>
    <d v="1900-01-01T00:00:00"/>
    <s v="Headphones"/>
    <s v="Electronics"/>
    <n v="209309"/>
    <n v="53686.31"/>
    <n v="155622.69"/>
    <x v="2"/>
    <n v="57"/>
    <n v="89.77"/>
  </r>
  <r>
    <s v="M1025"/>
    <x v="3"/>
    <s v="East"/>
    <n v="12"/>
    <n v="392850"/>
    <n v="369754"/>
    <n v="94.12"/>
    <d v="2012-03-05T00:00:00"/>
    <n v="2012"/>
    <s v="Mar"/>
    <d v="1900-01-01T00:00:00"/>
    <s v="Table"/>
    <s v="Furniture"/>
    <n v="369754"/>
    <n v="110805.82"/>
    <n v="258948.18"/>
    <x v="2"/>
    <n v="85"/>
    <n v="78.2"/>
  </r>
  <r>
    <s v="M1026"/>
    <x v="3"/>
    <s v="East"/>
    <n v="15"/>
    <n v="411348"/>
    <n v="334280"/>
    <n v="81.260000000000005"/>
    <d v="2013-11-14T00:00:00"/>
    <n v="2013"/>
    <s v="Nov"/>
    <d v="1900-01-04T00:00:00"/>
    <s v="Shirt"/>
    <s v="Clothing"/>
    <n v="334280"/>
    <n v="123629.44"/>
    <n v="210650.56"/>
    <x v="2"/>
    <n v="75"/>
    <n v="70.52"/>
  </r>
  <r>
    <s v="M1027"/>
    <x v="1"/>
    <s v="West"/>
    <n v="3"/>
    <n v="410217"/>
    <n v="362573"/>
    <n v="88.39"/>
    <d v="2014-01-20T00:00:00"/>
    <n v="2014"/>
    <s v="Jan"/>
    <d v="1900-01-01T00:00:00"/>
    <s v="Chair"/>
    <s v="Furniture"/>
    <n v="362573"/>
    <n v="91650.95"/>
    <n v="270922.05"/>
    <x v="0"/>
    <n v="38"/>
    <n v="90.83"/>
  </r>
  <r>
    <s v="M1028"/>
    <x v="2"/>
    <s v="South"/>
    <n v="10"/>
    <n v="180351"/>
    <n v="211554"/>
    <n v="117.3"/>
    <d v="2013-04-23T00:00:00"/>
    <n v="2013"/>
    <s v="Apr"/>
    <d v="1900-01-02T00:00:00"/>
    <s v="Tablet"/>
    <s v="Electronics"/>
    <n v="211554"/>
    <n v="79587.990000000005"/>
    <n v="131966.01"/>
    <x v="2"/>
    <n v="82"/>
    <n v="71.59"/>
  </r>
  <r>
    <s v="M1029"/>
    <x v="0"/>
    <s v="North"/>
    <n v="6"/>
    <n v="185168"/>
    <n v="174249"/>
    <n v="94.1"/>
    <d v="2011-05-13T00:00:00"/>
    <n v="2011"/>
    <s v="May"/>
    <d v="1900-01-05T00:00:00"/>
    <s v="Rice"/>
    <s v="Grocery"/>
    <n v="174249"/>
    <n v="46613.38"/>
    <n v="127635.62"/>
    <x v="2"/>
    <n v="17"/>
    <n v="75.25"/>
  </r>
  <r>
    <s v="M1030"/>
    <x v="1"/>
    <s v="West"/>
    <n v="5"/>
    <n v="317172"/>
    <n v="282625"/>
    <n v="89.11"/>
    <d v="2011-05-13T00:00:00"/>
    <n v="2011"/>
    <s v="May"/>
    <d v="1900-01-05T00:00:00"/>
    <s v="Tablet"/>
    <s v="Electronics"/>
    <n v="282625"/>
    <n v="61816.25"/>
    <n v="220808.75"/>
    <x v="1"/>
    <n v="40"/>
    <n v="77.03"/>
  </r>
  <r>
    <s v="M1031"/>
    <x v="1"/>
    <s v="West"/>
    <n v="9"/>
    <n v="408503"/>
    <n v="316463"/>
    <n v="77.47"/>
    <d v="2011-10-21T00:00:00"/>
    <n v="2011"/>
    <s v="Oct"/>
    <d v="1900-01-05T00:00:00"/>
    <s v="Sugar"/>
    <s v="Grocery"/>
    <n v="316463"/>
    <n v="77585.649999999994"/>
    <n v="238877.35"/>
    <x v="0"/>
    <n v="88"/>
    <n v="88.16"/>
  </r>
  <r>
    <s v="M1032"/>
    <x v="3"/>
    <s v="East"/>
    <n v="5"/>
    <n v="413514"/>
    <n v="378274"/>
    <n v="91.48"/>
    <d v="2011-10-21T00:00:00"/>
    <n v="2011"/>
    <s v="Oct"/>
    <d v="1900-01-05T00:00:00"/>
    <s v="Stapler"/>
    <s v="Stationery"/>
    <n v="378274"/>
    <n v="92314.15"/>
    <n v="285959.84999999998"/>
    <x v="2"/>
    <n v="20"/>
    <n v="87.87"/>
  </r>
  <r>
    <s v="M1033"/>
    <x v="0"/>
    <s v="North"/>
    <n v="5"/>
    <n v="383309"/>
    <n v="416333"/>
    <n v="108.62"/>
    <d v="2011-03-14T00:00:00"/>
    <n v="2011"/>
    <s v="Mar"/>
    <d v="1900-01-01T00:00:00"/>
    <s v="Rice"/>
    <s v="Grocery"/>
    <n v="416333"/>
    <n v="91463.25"/>
    <n v="324869.75"/>
    <x v="1"/>
    <n v="99"/>
    <n v="82.68"/>
  </r>
  <r>
    <s v="M1034"/>
    <x v="0"/>
    <s v="North"/>
    <n v="3"/>
    <n v="347048"/>
    <n v="220073"/>
    <n v="63.41"/>
    <d v="2011-03-14T00:00:00"/>
    <n v="2011"/>
    <s v="Mar"/>
    <d v="1900-01-01T00:00:00"/>
    <s v="Mobile"/>
    <s v="Electronics"/>
    <n v="220073"/>
    <n v="90796.2"/>
    <n v="129276.8"/>
    <x v="1"/>
    <n v="96"/>
    <n v="84"/>
  </r>
  <r>
    <s v="M1035"/>
    <x v="3"/>
    <s v="East"/>
    <n v="13"/>
    <n v="399891"/>
    <n v="245830"/>
    <n v="61.47"/>
    <d v="2014-12-23T00:00:00"/>
    <n v="2014"/>
    <s v="Dec"/>
    <d v="1900-01-02T00:00:00"/>
    <s v="Mobile"/>
    <s v="Electronics"/>
    <n v="245830"/>
    <n v="57066.01"/>
    <n v="188763.99"/>
    <x v="1"/>
    <n v="14"/>
    <n v="94.87"/>
  </r>
  <r>
    <s v="M1036"/>
    <x v="0"/>
    <s v="North"/>
    <n v="3"/>
    <n v="422103"/>
    <n v="211162"/>
    <n v="50.03"/>
    <d v="2013-11-25T00:00:00"/>
    <n v="2013"/>
    <s v="Nov"/>
    <d v="1900-01-01T00:00:00"/>
    <s v="Trousers"/>
    <s v="Clothing"/>
    <n v="211162"/>
    <n v="48753.75"/>
    <n v="162408.25"/>
    <x v="1"/>
    <n v="72"/>
    <n v="63.76"/>
  </r>
  <r>
    <s v="M1037"/>
    <x v="3"/>
    <s v="East"/>
    <n v="12"/>
    <n v="375821"/>
    <n v="225492"/>
    <n v="60"/>
    <d v="2014-12-03T00:00:00"/>
    <n v="2014"/>
    <s v="Dec"/>
    <d v="1900-01-03T00:00:00"/>
    <s v="Marker"/>
    <s v="Stationery"/>
    <n v="225492"/>
    <n v="103368.96000000001"/>
    <n v="122123.04"/>
    <x v="2"/>
    <n v="43"/>
    <n v="65.510000000000005"/>
  </r>
  <r>
    <s v="M1038"/>
    <x v="0"/>
    <s v="North"/>
    <n v="10"/>
    <n v="417972"/>
    <n v="326317"/>
    <n v="78.069999999999993"/>
    <d v="2012-12-31T00:00:00"/>
    <n v="2012"/>
    <s v="Dec"/>
    <d v="1900-01-01T00:00:00"/>
    <s v="Chair"/>
    <s v="Furniture"/>
    <n v="326317"/>
    <n v="124647.21"/>
    <n v="201669.79"/>
    <x v="1"/>
    <n v="30"/>
    <n v="84.32"/>
  </r>
  <r>
    <s v="M1039"/>
    <x v="1"/>
    <s v="West"/>
    <n v="8"/>
    <n v="366797"/>
    <n v="263718"/>
    <n v="71.900000000000006"/>
    <d v="2014-10-04T00:00:00"/>
    <n v="2014"/>
    <s v="Oct"/>
    <d v="1900-01-06T00:00:00"/>
    <s v="Cabinet"/>
    <s v="Furniture"/>
    <n v="263718"/>
    <n v="98791.17"/>
    <n v="164926.82999999999"/>
    <x v="0"/>
    <n v="49"/>
    <n v="83.32"/>
  </r>
  <r>
    <s v="M1040"/>
    <x v="2"/>
    <s v="South"/>
    <n v="6"/>
    <n v="341847"/>
    <n v="209909"/>
    <n v="61.4"/>
    <d v="2011-08-29T00:00:00"/>
    <n v="2011"/>
    <s v="Aug"/>
    <d v="1900-01-01T00:00:00"/>
    <s v="Shirt"/>
    <s v="Clothing"/>
    <n v="209909"/>
    <n v="99951.12"/>
    <n v="109957.88"/>
    <x v="0"/>
    <n v="25"/>
    <n v="65.17"/>
  </r>
  <r>
    <s v="M1041"/>
    <x v="1"/>
    <s v="West"/>
    <n v="5"/>
    <n v="178290"/>
    <n v="183879"/>
    <n v="103.13"/>
    <d v="2011-08-29T00:00:00"/>
    <n v="2011"/>
    <s v="Aug"/>
    <d v="1900-01-01T00:00:00"/>
    <s v="Tablet"/>
    <s v="Electronics"/>
    <n v="183879"/>
    <n v="49443.22"/>
    <n v="134435.78"/>
    <x v="2"/>
    <n v="84"/>
    <n v="68.37"/>
  </r>
  <r>
    <s v="M1042"/>
    <x v="1"/>
    <s v="West"/>
    <n v="9"/>
    <n v="314895"/>
    <n v="189590"/>
    <n v="60.21"/>
    <d v="2011-08-29T00:00:00"/>
    <n v="2011"/>
    <s v="Aug"/>
    <d v="1900-01-01T00:00:00"/>
    <s v="Marker"/>
    <s v="Stationery"/>
    <n v="189590"/>
    <n v="41476.44"/>
    <n v="148113.56"/>
    <x v="1"/>
    <n v="70"/>
    <n v="82.97"/>
  </r>
  <r>
    <s v="M1043"/>
    <x v="3"/>
    <s v="East"/>
    <n v="5"/>
    <n v="304888"/>
    <n v="202641"/>
    <n v="66.459999999999994"/>
    <d v="2013-06-30T00:00:00"/>
    <n v="2013"/>
    <s v="Jun"/>
    <d v="1899-12-31T00:00:00"/>
    <s v="Chair"/>
    <s v="Furniture"/>
    <n v="202641"/>
    <n v="98347.02"/>
    <n v="104293.98"/>
    <x v="0"/>
    <n v="42"/>
    <n v="73.63"/>
  </r>
  <r>
    <s v="M1044"/>
    <x v="1"/>
    <s v="West"/>
    <n v="10"/>
    <n v="445154"/>
    <n v="430976"/>
    <n v="96.82"/>
    <d v="2013-08-21T00:00:00"/>
    <n v="2013"/>
    <s v="Aug"/>
    <d v="1900-01-03T00:00:00"/>
    <s v="Cabinet"/>
    <s v="Furniture"/>
    <n v="430976"/>
    <n v="198304.57"/>
    <n v="232671.43"/>
    <x v="1"/>
    <n v="100"/>
    <n v="74.78"/>
  </r>
  <r>
    <s v="M1045"/>
    <x v="3"/>
    <s v="East"/>
    <n v="15"/>
    <n v="397045"/>
    <n v="294971"/>
    <n v="74.290000000000006"/>
    <d v="2014-10-22T00:00:00"/>
    <n v="2014"/>
    <s v="Oct"/>
    <d v="1900-01-03T00:00:00"/>
    <s v="Mobile"/>
    <s v="Electronics"/>
    <n v="294971"/>
    <n v="63039.18"/>
    <n v="231931.82"/>
    <x v="0"/>
    <n v="72"/>
    <n v="90.64"/>
  </r>
  <r>
    <s v="M1046"/>
    <x v="3"/>
    <s v="East"/>
    <n v="5"/>
    <n v="122033"/>
    <n v="79410"/>
    <n v="65.069999999999993"/>
    <d v="2014-10-22T00:00:00"/>
    <n v="2014"/>
    <s v="Oct"/>
    <d v="1900-01-03T00:00:00"/>
    <s v="Dress"/>
    <s v="Clothing"/>
    <n v="79410"/>
    <n v="16904.900000000001"/>
    <n v="62505.1"/>
    <x v="0"/>
    <n v="33"/>
    <n v="74.63"/>
  </r>
  <r>
    <s v="M1047"/>
    <x v="0"/>
    <s v="North"/>
    <n v="13"/>
    <n v="289125"/>
    <n v="331042"/>
    <n v="114.5"/>
    <d v="2014-10-22T00:00:00"/>
    <n v="2014"/>
    <s v="Oct"/>
    <d v="1900-01-03T00:00:00"/>
    <s v="Sofa"/>
    <s v="Furniture"/>
    <n v="331042"/>
    <n v="132034.79999999999"/>
    <n v="199007.2"/>
    <x v="0"/>
    <n v="74"/>
    <n v="67.06"/>
  </r>
  <r>
    <s v="M1048"/>
    <x v="2"/>
    <s v="South"/>
    <n v="8"/>
    <n v="456702"/>
    <n v="493106"/>
    <n v="107.97"/>
    <d v="2014-10-22T00:00:00"/>
    <n v="2014"/>
    <s v="Oct"/>
    <d v="1900-01-03T00:00:00"/>
    <s v="Cabinet"/>
    <s v="Furniture"/>
    <n v="493106"/>
    <n v="114954.89"/>
    <n v="378151.11"/>
    <x v="2"/>
    <n v="88"/>
    <n v="92.43"/>
  </r>
  <r>
    <s v="M1049"/>
    <x v="2"/>
    <s v="South"/>
    <n v="9"/>
    <n v="483396"/>
    <n v="262368"/>
    <n v="54.28"/>
    <d v="2013-05-18T00:00:00"/>
    <n v="2013"/>
    <s v="May"/>
    <d v="1900-01-06T00:00:00"/>
    <s v="Oil"/>
    <s v="Grocery"/>
    <n v="262368"/>
    <n v="88775.45"/>
    <n v="173592.55"/>
    <x v="0"/>
    <n v="15"/>
    <n v="69.959999999999994"/>
  </r>
  <r>
    <s v="M1050"/>
    <x v="0"/>
    <s v="North"/>
    <n v="9"/>
    <n v="408973"/>
    <n v="237410"/>
    <n v="58.05"/>
    <d v="2013-05-18T00:00:00"/>
    <n v="2013"/>
    <s v="May"/>
    <d v="1900-01-06T00:00:00"/>
    <s v="Sugar"/>
    <s v="Grocery"/>
    <n v="237410"/>
    <n v="52535.39"/>
    <n v="184874.61"/>
    <x v="1"/>
    <n v="87"/>
    <n v="80.02"/>
  </r>
  <r>
    <s v="M1051"/>
    <x v="3"/>
    <s v="East"/>
    <n v="12"/>
    <n v="216863"/>
    <n v="226204"/>
    <n v="104.31"/>
    <d v="2012-02-03T00:00:00"/>
    <n v="2012"/>
    <s v="Feb"/>
    <d v="1900-01-05T00:00:00"/>
    <s v="Sofa"/>
    <s v="Furniture"/>
    <n v="226204"/>
    <n v="52602.84"/>
    <n v="173601.16"/>
    <x v="2"/>
    <n v="39"/>
    <n v="83.4"/>
  </r>
  <r>
    <s v="M1052"/>
    <x v="3"/>
    <s v="East"/>
    <n v="9"/>
    <n v="239128"/>
    <n v="120687"/>
    <n v="50.47"/>
    <d v="2014-12-19T00:00:00"/>
    <n v="2014"/>
    <s v="Dec"/>
    <d v="1900-01-05T00:00:00"/>
    <s v="Notebook"/>
    <s v="Stationery"/>
    <n v="120687"/>
    <n v="58875.55"/>
    <n v="61811.45"/>
    <x v="2"/>
    <n v="67"/>
    <n v="68.36"/>
  </r>
  <r>
    <s v="M1053"/>
    <x v="0"/>
    <s v="North"/>
    <n v="9"/>
    <n v="125041"/>
    <n v="72495"/>
    <n v="57.98"/>
    <d v="2013-11-16T00:00:00"/>
    <n v="2013"/>
    <s v="Nov"/>
    <d v="1900-01-06T00:00:00"/>
    <s v="Cabinet"/>
    <s v="Furniture"/>
    <n v="72495"/>
    <n v="35892.06"/>
    <n v="36602.94"/>
    <x v="0"/>
    <n v="91"/>
    <n v="87.58"/>
  </r>
  <r>
    <s v="M1054"/>
    <x v="0"/>
    <s v="North"/>
    <n v="10"/>
    <n v="404179"/>
    <n v="313979"/>
    <n v="77.680000000000007"/>
    <d v="2014-07-04T00:00:00"/>
    <n v="2014"/>
    <s v="Jul"/>
    <d v="1900-01-05T00:00:00"/>
    <s v="Marker"/>
    <s v="Stationery"/>
    <n v="313979"/>
    <n v="83549.05"/>
    <n v="230429.95"/>
    <x v="2"/>
    <n v="59"/>
    <n v="79.63"/>
  </r>
  <r>
    <s v="M1055"/>
    <x v="3"/>
    <s v="East"/>
    <n v="5"/>
    <n v="385770"/>
    <n v="297877"/>
    <n v="77.22"/>
    <d v="2014-07-04T00:00:00"/>
    <n v="2014"/>
    <s v="Jul"/>
    <d v="1900-01-05T00:00:00"/>
    <s v="Headphones"/>
    <s v="Electronics"/>
    <n v="297877"/>
    <n v="141818.32999999999"/>
    <n v="156058.67000000001"/>
    <x v="0"/>
    <n v="71"/>
    <n v="60.72"/>
  </r>
  <r>
    <s v="M1056"/>
    <x v="2"/>
    <s v="South"/>
    <n v="14"/>
    <n v="483263"/>
    <n v="376998"/>
    <n v="78.010000000000005"/>
    <d v="2011-01-16T00:00:00"/>
    <n v="2011"/>
    <s v="Jan"/>
    <d v="1899-12-31T00:00:00"/>
    <s v="Jacket"/>
    <s v="Clothing"/>
    <n v="376998"/>
    <n v="112517.59"/>
    <n v="264480.40999999997"/>
    <x v="1"/>
    <n v="64"/>
    <n v="67.14"/>
  </r>
  <r>
    <s v="M1057"/>
    <x v="2"/>
    <s v="South"/>
    <n v="8"/>
    <n v="151172"/>
    <n v="175868"/>
    <n v="116.34"/>
    <d v="2014-05-01T00:00:00"/>
    <n v="2014"/>
    <s v="May"/>
    <d v="1900-01-04T00:00:00"/>
    <s v="Sofa"/>
    <s v="Furniture"/>
    <n v="175868"/>
    <n v="35285.18"/>
    <n v="140582.82"/>
    <x v="2"/>
    <n v="91"/>
    <n v="62.4"/>
  </r>
  <r>
    <s v="M1058"/>
    <x v="2"/>
    <s v="South"/>
    <n v="4"/>
    <n v="101744"/>
    <n v="82270"/>
    <n v="80.86"/>
    <d v="2014-05-01T00:00:00"/>
    <n v="2014"/>
    <s v="May"/>
    <d v="1900-01-04T00:00:00"/>
    <s v="Tablet"/>
    <s v="Electronics"/>
    <n v="82270"/>
    <n v="17314.29"/>
    <n v="64955.71"/>
    <x v="0"/>
    <n v="67"/>
    <n v="71.81"/>
  </r>
  <r>
    <s v="M1059"/>
    <x v="1"/>
    <s v="West"/>
    <n v="11"/>
    <n v="164014"/>
    <n v="145084"/>
    <n v="88.46"/>
    <d v="2014-05-01T00:00:00"/>
    <n v="2014"/>
    <s v="May"/>
    <d v="1900-01-04T00:00:00"/>
    <s v="Marker"/>
    <s v="Stationery"/>
    <n v="145084"/>
    <n v="38353.089999999997"/>
    <n v="106730.91"/>
    <x v="2"/>
    <n v="21"/>
    <n v="72.36"/>
  </r>
  <r>
    <s v="M1060"/>
    <x v="1"/>
    <s v="West"/>
    <n v="15"/>
    <n v="199247"/>
    <n v="165231"/>
    <n v="82.93"/>
    <d v="2012-11-08T00:00:00"/>
    <n v="2012"/>
    <s v="Nov"/>
    <d v="1900-01-04T00:00:00"/>
    <s v="Laptop"/>
    <s v="Electronics"/>
    <n v="165231"/>
    <n v="33436.660000000003"/>
    <n v="131794.34"/>
    <x v="2"/>
    <n v="53"/>
    <n v="65.61"/>
  </r>
  <r>
    <s v="M1061"/>
    <x v="2"/>
    <s v="South"/>
    <n v="10"/>
    <n v="497050"/>
    <n v="579649"/>
    <n v="116.62"/>
    <d v="2012-10-30T00:00:00"/>
    <n v="2012"/>
    <s v="Oct"/>
    <d v="1900-01-02T00:00:00"/>
    <s v="Chair"/>
    <s v="Furniture"/>
    <n v="579649"/>
    <n v="230668.87"/>
    <n v="348980.13"/>
    <x v="1"/>
    <n v="65"/>
    <n v="63.62"/>
  </r>
  <r>
    <s v="M1062"/>
    <x v="1"/>
    <s v="West"/>
    <n v="6"/>
    <n v="187830"/>
    <n v="143760"/>
    <n v="76.540000000000006"/>
    <d v="2014-08-18T00:00:00"/>
    <n v="2014"/>
    <s v="Aug"/>
    <d v="1900-01-01T00:00:00"/>
    <s v="Stapler"/>
    <s v="Stationery"/>
    <n v="143760"/>
    <n v="38522.07"/>
    <n v="105237.93"/>
    <x v="0"/>
    <n v="18"/>
    <n v="94.16"/>
  </r>
  <r>
    <s v="M1063"/>
    <x v="2"/>
    <s v="South"/>
    <n v="13"/>
    <n v="359194"/>
    <n v="325731"/>
    <n v="90.68"/>
    <d v="2014-08-18T00:00:00"/>
    <n v="2014"/>
    <s v="Aug"/>
    <d v="1900-01-01T00:00:00"/>
    <s v="Sugar"/>
    <s v="Grocery"/>
    <n v="325731"/>
    <n v="131378.97"/>
    <n v="194352.03"/>
    <x v="0"/>
    <n v="15"/>
    <n v="61.27"/>
  </r>
  <r>
    <s v="M1064"/>
    <x v="2"/>
    <s v="South"/>
    <n v="3"/>
    <n v="399336"/>
    <n v="386011"/>
    <n v="96.66"/>
    <d v="2012-10-03T00:00:00"/>
    <n v="2012"/>
    <s v="Oct"/>
    <d v="1900-01-03T00:00:00"/>
    <s v="Tablet"/>
    <s v="Electronics"/>
    <n v="386011"/>
    <n v="117881.95"/>
    <n v="268129.05"/>
    <x v="1"/>
    <n v="10"/>
    <n v="93.94"/>
  </r>
  <r>
    <s v="M1065"/>
    <x v="1"/>
    <s v="West"/>
    <n v="4"/>
    <n v="170296"/>
    <n v="195644"/>
    <n v="114.88"/>
    <d v="2013-07-09T00:00:00"/>
    <n v="2013"/>
    <s v="Jul"/>
    <d v="1900-01-02T00:00:00"/>
    <s v="Laptop"/>
    <s v="Electronics"/>
    <n v="195644"/>
    <n v="63023.65"/>
    <n v="132620.35"/>
    <x v="1"/>
    <n v="80"/>
    <n v="94.86"/>
  </r>
  <r>
    <s v="M1066"/>
    <x v="3"/>
    <s v="East"/>
    <n v="4"/>
    <n v="427651"/>
    <n v="230853"/>
    <n v="53.98"/>
    <d v="2013-07-09T00:00:00"/>
    <n v="2013"/>
    <s v="Jul"/>
    <d v="1900-01-02T00:00:00"/>
    <s v="Table"/>
    <s v="Furniture"/>
    <n v="230853"/>
    <n v="93814.63"/>
    <n v="137038.37"/>
    <x v="0"/>
    <n v="47"/>
    <n v="61.36"/>
  </r>
  <r>
    <s v="M1067"/>
    <x v="0"/>
    <s v="North"/>
    <n v="3"/>
    <n v="257393"/>
    <n v="302975"/>
    <n v="117.71"/>
    <d v="2014-12-06T00:00:00"/>
    <n v="2014"/>
    <s v="Dec"/>
    <d v="1900-01-06T00:00:00"/>
    <s v="Jacket"/>
    <s v="Clothing"/>
    <n v="302975"/>
    <n v="77347.09"/>
    <n v="225627.91"/>
    <x v="2"/>
    <n v="45"/>
    <n v="71.900000000000006"/>
  </r>
  <r>
    <s v="M1068"/>
    <x v="1"/>
    <s v="West"/>
    <n v="4"/>
    <n v="378377"/>
    <n v="379916"/>
    <n v="100.41"/>
    <d v="2014-03-10T00:00:00"/>
    <n v="2014"/>
    <s v="Mar"/>
    <d v="1900-01-01T00:00:00"/>
    <s v="Headphones"/>
    <s v="Electronics"/>
    <n v="379916"/>
    <n v="154809.87"/>
    <n v="225106.13"/>
    <x v="1"/>
    <n v="12"/>
    <n v="60.92"/>
  </r>
  <r>
    <s v="M1069"/>
    <x v="3"/>
    <s v="East"/>
    <n v="8"/>
    <n v="196875"/>
    <n v="122836"/>
    <n v="62.39"/>
    <d v="2013-06-10T00:00:00"/>
    <n v="2013"/>
    <s v="Jun"/>
    <d v="1900-01-01T00:00:00"/>
    <s v="Shirt"/>
    <s v="Clothing"/>
    <n v="122836"/>
    <n v="48058.400000000001"/>
    <n v="74777.600000000006"/>
    <x v="1"/>
    <n v="43"/>
    <n v="86.88"/>
  </r>
  <r>
    <s v="M1070"/>
    <x v="3"/>
    <s v="East"/>
    <n v="4"/>
    <n v="195744"/>
    <n v="153527"/>
    <n v="78.430000000000007"/>
    <d v="2014-11-29T00:00:00"/>
    <n v="2014"/>
    <s v="Nov"/>
    <d v="1900-01-06T00:00:00"/>
    <s v="Pen"/>
    <s v="Stationery"/>
    <n v="153527"/>
    <n v="66100.160000000003"/>
    <n v="87426.84"/>
    <x v="2"/>
    <n v="80"/>
    <n v="86.42"/>
  </r>
  <r>
    <s v="M1071"/>
    <x v="0"/>
    <s v="North"/>
    <n v="15"/>
    <n v="473719"/>
    <n v="524659"/>
    <n v="110.75"/>
    <d v="2014-03-17T00:00:00"/>
    <n v="2014"/>
    <s v="Mar"/>
    <d v="1900-01-01T00:00:00"/>
    <s v="Marker"/>
    <s v="Stationery"/>
    <n v="524659"/>
    <n v="119676.91"/>
    <n v="404982.09"/>
    <x v="0"/>
    <n v="22"/>
    <n v="91.34"/>
  </r>
  <r>
    <s v="M1072"/>
    <x v="0"/>
    <s v="North"/>
    <n v="7"/>
    <n v="320290"/>
    <n v="184515"/>
    <n v="57.61"/>
    <d v="2014-03-17T00:00:00"/>
    <n v="2014"/>
    <s v="Mar"/>
    <d v="1900-01-01T00:00:00"/>
    <s v="Sofa"/>
    <s v="Furniture"/>
    <n v="184515"/>
    <n v="51234.59"/>
    <n v="133280.41"/>
    <x v="2"/>
    <n v="22"/>
    <n v="93.21"/>
  </r>
  <r>
    <s v="M1073"/>
    <x v="0"/>
    <s v="North"/>
    <n v="4"/>
    <n v="350073"/>
    <n v="186183"/>
    <n v="53.18"/>
    <d v="2014-03-17T00:00:00"/>
    <n v="2014"/>
    <s v="Mar"/>
    <d v="1900-01-01T00:00:00"/>
    <s v="Oil"/>
    <s v="Grocery"/>
    <n v="186183"/>
    <n v="70415.039999999994"/>
    <n v="115767.96"/>
    <x v="1"/>
    <n v="30"/>
    <n v="80.680000000000007"/>
  </r>
  <r>
    <s v="M1074"/>
    <x v="2"/>
    <s v="South"/>
    <n v="4"/>
    <n v="275145"/>
    <n v="181711"/>
    <n v="66.040000000000006"/>
    <d v="2013-11-28T00:00:00"/>
    <n v="2013"/>
    <s v="Nov"/>
    <d v="1900-01-04T00:00:00"/>
    <s v="Shirt"/>
    <s v="Clothing"/>
    <n v="181711"/>
    <n v="56466.39"/>
    <n v="125244.61"/>
    <x v="2"/>
    <n v="37"/>
    <n v="85.51"/>
  </r>
  <r>
    <s v="M1075"/>
    <x v="2"/>
    <s v="South"/>
    <n v="5"/>
    <n v="486852"/>
    <n v="510647"/>
    <n v="104.89"/>
    <d v="2014-08-07T00:00:00"/>
    <n v="2014"/>
    <s v="Aug"/>
    <d v="1900-01-04T00:00:00"/>
    <s v="Dress"/>
    <s v="Clothing"/>
    <n v="510647"/>
    <n v="254513.64"/>
    <n v="256133.36"/>
    <x v="0"/>
    <n v="44"/>
    <n v="80.180000000000007"/>
  </r>
  <r>
    <s v="M1076"/>
    <x v="2"/>
    <s v="South"/>
    <n v="10"/>
    <n v="387081"/>
    <n v="318274"/>
    <n v="82.22"/>
    <d v="2014-08-07T00:00:00"/>
    <n v="2014"/>
    <s v="Aug"/>
    <d v="1900-01-04T00:00:00"/>
    <s v="Headphones"/>
    <s v="Electronics"/>
    <n v="318274"/>
    <n v="138989.54"/>
    <n v="179284.46"/>
    <x v="1"/>
    <n v="34"/>
    <n v="88.88"/>
  </r>
  <r>
    <s v="M1077"/>
    <x v="3"/>
    <s v="East"/>
    <n v="8"/>
    <n v="171413"/>
    <n v="138727"/>
    <n v="80.930000000000007"/>
    <d v="2014-11-28T00:00:00"/>
    <n v="2014"/>
    <s v="Nov"/>
    <d v="1900-01-05T00:00:00"/>
    <s v="Stapler"/>
    <s v="Stationery"/>
    <n v="138727"/>
    <n v="31459.97"/>
    <n v="107267.03"/>
    <x v="2"/>
    <n v="41"/>
    <n v="81.569999999999993"/>
  </r>
  <r>
    <s v="M1078"/>
    <x v="0"/>
    <s v="North"/>
    <n v="14"/>
    <n v="320318"/>
    <n v="227005"/>
    <n v="70.87"/>
    <d v="2014-11-28T00:00:00"/>
    <n v="2014"/>
    <s v="Nov"/>
    <d v="1900-01-05T00:00:00"/>
    <s v="Stapler"/>
    <s v="Stationery"/>
    <n v="227005"/>
    <n v="113403.57"/>
    <n v="113601.43"/>
    <x v="0"/>
    <n v="85"/>
    <n v="66.69"/>
  </r>
  <r>
    <s v="M1079"/>
    <x v="3"/>
    <s v="East"/>
    <n v="14"/>
    <n v="167209"/>
    <n v="159182"/>
    <n v="95.2"/>
    <d v="2012-05-25T00:00:00"/>
    <n v="2012"/>
    <s v="May"/>
    <d v="1900-01-05T00:00:00"/>
    <s v="Shirt"/>
    <s v="Clothing"/>
    <n v="159182"/>
    <n v="33403.980000000003"/>
    <n v="125778.02"/>
    <x v="0"/>
    <n v="15"/>
    <n v="68.08"/>
  </r>
  <r>
    <s v="M1080"/>
    <x v="2"/>
    <s v="South"/>
    <n v="14"/>
    <n v="124413"/>
    <n v="71669"/>
    <n v="57.61"/>
    <d v="2013-07-09T00:00:00"/>
    <n v="2013"/>
    <s v="Jul"/>
    <d v="1900-01-02T00:00:00"/>
    <s v="Wheat"/>
    <s v="Grocery"/>
    <n v="71669"/>
    <n v="15081.6"/>
    <n v="56587.4"/>
    <x v="0"/>
    <n v="24"/>
    <n v="80.11"/>
  </r>
  <r>
    <s v="M1081"/>
    <x v="2"/>
    <s v="South"/>
    <n v="14"/>
    <n v="158077"/>
    <n v="187823"/>
    <n v="118.82"/>
    <d v="2013-07-09T00:00:00"/>
    <n v="2013"/>
    <s v="Jul"/>
    <d v="1900-01-02T00:00:00"/>
    <s v="Headphones"/>
    <s v="Electronics"/>
    <n v="187823"/>
    <n v="87884.99"/>
    <n v="99938.01"/>
    <x v="0"/>
    <n v="28"/>
    <n v="65.14"/>
  </r>
  <r>
    <s v="M1082"/>
    <x v="0"/>
    <s v="North"/>
    <n v="8"/>
    <n v="270452"/>
    <n v="243000"/>
    <n v="89.85"/>
    <d v="2013-07-09T00:00:00"/>
    <n v="2013"/>
    <s v="Jul"/>
    <d v="1900-01-02T00:00:00"/>
    <s v="Oil"/>
    <s v="Grocery"/>
    <n v="243000"/>
    <n v="89175.28"/>
    <n v="153824.72"/>
    <x v="0"/>
    <n v="91"/>
    <n v="65.11"/>
  </r>
  <r>
    <s v="M1083"/>
    <x v="1"/>
    <s v="West"/>
    <n v="8"/>
    <n v="198566"/>
    <n v="162923"/>
    <n v="82.05"/>
    <d v="2013-07-09T00:00:00"/>
    <n v="2013"/>
    <s v="Jul"/>
    <d v="1900-01-02T00:00:00"/>
    <s v="Sugar"/>
    <s v="Grocery"/>
    <n v="162923"/>
    <n v="35070.33"/>
    <n v="127852.67"/>
    <x v="0"/>
    <n v="42"/>
    <n v="60.11"/>
  </r>
  <r>
    <s v="M1084"/>
    <x v="1"/>
    <s v="West"/>
    <n v="5"/>
    <n v="132193"/>
    <n v="73906"/>
    <n v="55.91"/>
    <d v="2014-08-30T00:00:00"/>
    <n v="2014"/>
    <s v="Aug"/>
    <d v="1900-01-06T00:00:00"/>
    <s v="Oil"/>
    <s v="Grocery"/>
    <n v="73906"/>
    <n v="32433.5"/>
    <n v="41472.5"/>
    <x v="1"/>
    <n v="46"/>
    <n v="64.92"/>
  </r>
  <r>
    <s v="M1085"/>
    <x v="3"/>
    <s v="East"/>
    <n v="5"/>
    <n v="323426"/>
    <n v="363315"/>
    <n v="112.33"/>
    <d v="2014-08-30T00:00:00"/>
    <n v="2014"/>
    <s v="Aug"/>
    <d v="1900-01-06T00:00:00"/>
    <s v="Headphones"/>
    <s v="Electronics"/>
    <n v="363315"/>
    <n v="96021.04"/>
    <n v="267293.96000000002"/>
    <x v="0"/>
    <n v="85"/>
    <n v="75.91"/>
  </r>
  <r>
    <s v="M1086"/>
    <x v="3"/>
    <s v="East"/>
    <n v="13"/>
    <n v="217606"/>
    <n v="226595"/>
    <n v="104.13"/>
    <d v="2014-08-30T00:00:00"/>
    <n v="2014"/>
    <s v="Aug"/>
    <d v="1900-01-06T00:00:00"/>
    <s v="Jacket"/>
    <s v="Clothing"/>
    <n v="226595"/>
    <n v="56231.73"/>
    <n v="170363.27"/>
    <x v="0"/>
    <n v="44"/>
    <n v="65.62"/>
  </r>
  <r>
    <s v="M1087"/>
    <x v="2"/>
    <s v="South"/>
    <n v="10"/>
    <n v="169985"/>
    <n v="87239"/>
    <n v="51.32"/>
    <d v="2013-06-21T00:00:00"/>
    <n v="2013"/>
    <s v="Jun"/>
    <d v="1900-01-05T00:00:00"/>
    <s v="Dress"/>
    <s v="Clothing"/>
    <n v="87239"/>
    <n v="33554.339999999997"/>
    <n v="53684.66"/>
    <x v="0"/>
    <n v="80"/>
    <n v="77.84"/>
  </r>
  <r>
    <s v="M1088"/>
    <x v="2"/>
    <s v="South"/>
    <n v="4"/>
    <n v="240339"/>
    <n v="217380"/>
    <n v="90.45"/>
    <d v="2013-06-21T00:00:00"/>
    <n v="2013"/>
    <s v="Jun"/>
    <d v="1900-01-05T00:00:00"/>
    <s v="Marker"/>
    <s v="Stationery"/>
    <n v="217380"/>
    <n v="63698.35"/>
    <n v="153681.65"/>
    <x v="2"/>
    <n v="94"/>
    <n v="78.08"/>
  </r>
  <r>
    <s v="M1089"/>
    <x v="3"/>
    <s v="East"/>
    <n v="14"/>
    <n v="311662"/>
    <n v="161152"/>
    <n v="51.71"/>
    <d v="2014-09-03T00:00:00"/>
    <n v="2014"/>
    <s v="Sep"/>
    <d v="1900-01-03T00:00:00"/>
    <s v="Laptop"/>
    <s v="Electronics"/>
    <n v="161152"/>
    <n v="68913.8"/>
    <n v="92238.2"/>
    <x v="1"/>
    <n v="41"/>
    <n v="86.52"/>
  </r>
  <r>
    <s v="M1090"/>
    <x v="2"/>
    <s v="South"/>
    <n v="13"/>
    <n v="360590"/>
    <n v="318792"/>
    <n v="88.41"/>
    <d v="2014-09-03T00:00:00"/>
    <n v="2014"/>
    <s v="Sep"/>
    <d v="1900-01-03T00:00:00"/>
    <s v="Mobile"/>
    <s v="Electronics"/>
    <n v="318792"/>
    <n v="67715.740000000005"/>
    <n v="251076.26"/>
    <x v="1"/>
    <n v="98"/>
    <n v="86.94"/>
  </r>
  <r>
    <s v="M1091"/>
    <x v="1"/>
    <s v="West"/>
    <n v="12"/>
    <n v="278937"/>
    <n v="139850"/>
    <n v="50.14"/>
    <d v="2014-09-03T00:00:00"/>
    <n v="2014"/>
    <s v="Sep"/>
    <d v="1900-01-03T00:00:00"/>
    <s v="Wheat"/>
    <s v="Grocery"/>
    <n v="139850"/>
    <n v="62063.81"/>
    <n v="77786.19"/>
    <x v="2"/>
    <n v="64"/>
    <n v="68.790000000000006"/>
  </r>
  <r>
    <s v="M1092"/>
    <x v="3"/>
    <s v="East"/>
    <n v="12"/>
    <n v="204578"/>
    <n v="207658"/>
    <n v="101.51"/>
    <d v="2014-09-03T00:00:00"/>
    <n v="2014"/>
    <s v="Sep"/>
    <d v="1900-01-03T00:00:00"/>
    <s v="Marker"/>
    <s v="Stationery"/>
    <n v="207658"/>
    <n v="97842.85"/>
    <n v="109815.15"/>
    <x v="0"/>
    <n v="35"/>
    <n v="91.16"/>
  </r>
  <r>
    <s v="M1093"/>
    <x v="3"/>
    <s v="East"/>
    <n v="3"/>
    <n v="276238"/>
    <n v="231673"/>
    <n v="83.87"/>
    <d v="2014-09-03T00:00:00"/>
    <n v="2014"/>
    <s v="Sep"/>
    <d v="1900-01-03T00:00:00"/>
    <s v="Wheat"/>
    <s v="Grocery"/>
    <n v="231673"/>
    <n v="78827.710000000006"/>
    <n v="152845.29"/>
    <x v="2"/>
    <n v="65"/>
    <n v="93.51"/>
  </r>
  <r>
    <s v="M1094"/>
    <x v="0"/>
    <s v="North"/>
    <n v="14"/>
    <n v="139986"/>
    <n v="83518"/>
    <n v="59.66"/>
    <d v="2014-09-03T00:00:00"/>
    <n v="2014"/>
    <s v="Sep"/>
    <d v="1900-01-03T00:00:00"/>
    <s v="Notebook"/>
    <s v="Stationery"/>
    <n v="83518"/>
    <n v="35963.57"/>
    <n v="47554.43"/>
    <x v="2"/>
    <n v="36"/>
    <n v="76.349999999999994"/>
  </r>
  <r>
    <s v="M1095"/>
    <x v="0"/>
    <s v="North"/>
    <n v="4"/>
    <n v="457019"/>
    <n v="516116"/>
    <n v="112.93"/>
    <d v="2014-09-03T00:00:00"/>
    <n v="2014"/>
    <s v="Sep"/>
    <d v="1900-01-03T00:00:00"/>
    <s v="Wheat"/>
    <s v="Grocery"/>
    <n v="516116"/>
    <n v="223880.98"/>
    <n v="292235.02"/>
    <x v="2"/>
    <n v="57"/>
    <n v="63.39"/>
  </r>
  <r>
    <s v="M1096"/>
    <x v="3"/>
    <s v="East"/>
    <n v="3"/>
    <n v="408019"/>
    <n v="418515"/>
    <n v="102.57"/>
    <d v="2014-09-03T00:00:00"/>
    <n v="2014"/>
    <s v="Sep"/>
    <d v="1900-01-03T00:00:00"/>
    <s v="Tablet"/>
    <s v="Electronics"/>
    <n v="418515"/>
    <n v="128523.54"/>
    <n v="289991.46000000002"/>
    <x v="1"/>
    <n v="36"/>
    <n v="63.27"/>
  </r>
  <r>
    <s v="M1097"/>
    <x v="2"/>
    <s v="South"/>
    <n v="12"/>
    <n v="162274"/>
    <n v="93393"/>
    <n v="57.55"/>
    <d v="2014-09-03T00:00:00"/>
    <n v="2014"/>
    <s v="Sep"/>
    <d v="1900-01-03T00:00:00"/>
    <s v="Table"/>
    <s v="Furniture"/>
    <n v="93393"/>
    <n v="45458.93"/>
    <n v="47934.07"/>
    <x v="1"/>
    <n v="79"/>
    <n v="65.849999999999994"/>
  </r>
  <r>
    <s v="M1098"/>
    <x v="0"/>
    <s v="North"/>
    <n v="10"/>
    <n v="213434"/>
    <n v="214670"/>
    <n v="100.58"/>
    <d v="2014-09-03T00:00:00"/>
    <n v="2014"/>
    <s v="Sep"/>
    <d v="1900-01-03T00:00:00"/>
    <s v="Chair"/>
    <s v="Furniture"/>
    <n v="214670"/>
    <n v="101621.98"/>
    <n v="113048.02"/>
    <x v="1"/>
    <n v="83"/>
    <n v="69.72"/>
  </r>
  <r>
    <s v="M1099"/>
    <x v="1"/>
    <s v="West"/>
    <n v="14"/>
    <n v="282954"/>
    <n v="235036"/>
    <n v="83.07"/>
    <d v="2014-09-03T00:00:00"/>
    <n v="2014"/>
    <s v="Sep"/>
    <d v="1900-01-03T00:00:00"/>
    <s v="Wheat"/>
    <s v="Grocery"/>
    <n v="235036"/>
    <n v="115621.3"/>
    <n v="119414.7"/>
    <x v="0"/>
    <n v="90"/>
    <n v="80.010000000000005"/>
  </r>
  <r>
    <s v="M1100"/>
    <x v="3"/>
    <s v="East"/>
    <n v="6"/>
    <n v="190213"/>
    <n v="136250"/>
    <n v="71.63"/>
    <d v="2014-09-03T00:00:00"/>
    <n v="2014"/>
    <s v="Sep"/>
    <d v="1900-01-03T00:00:00"/>
    <s v="Shirt"/>
    <s v="Clothing"/>
    <n v="136250"/>
    <n v="38186.51"/>
    <n v="98063.49"/>
    <x v="0"/>
    <n v="36"/>
    <n v="66.92"/>
  </r>
  <r>
    <s v="M1101"/>
    <x v="3"/>
    <s v="East"/>
    <n v="10"/>
    <n v="132125"/>
    <n v="152787"/>
    <n v="115.64"/>
    <d v="2014-09-11T00:00:00"/>
    <n v="2014"/>
    <s v="Sep"/>
    <d v="1900-01-04T00:00:00"/>
    <s v="Wheat"/>
    <s v="Grocery"/>
    <n v="152787"/>
    <n v="48037.17"/>
    <n v="104749.83"/>
    <x v="2"/>
    <n v="36"/>
    <n v="72.83"/>
  </r>
  <r>
    <s v="M1102"/>
    <x v="3"/>
    <s v="East"/>
    <n v="13"/>
    <n v="326399"/>
    <n v="203550"/>
    <n v="62.36"/>
    <d v="2014-09-11T00:00:00"/>
    <n v="2014"/>
    <s v="Sep"/>
    <d v="1900-01-04T00:00:00"/>
    <s v="Mobile"/>
    <s v="Electronics"/>
    <n v="203550"/>
    <n v="72846.67"/>
    <n v="130703.33"/>
    <x v="1"/>
    <n v="57"/>
    <n v="61.23"/>
  </r>
  <r>
    <s v="M1103"/>
    <x v="2"/>
    <s v="South"/>
    <n v="13"/>
    <n v="320387"/>
    <n v="188642"/>
    <n v="58.88"/>
    <d v="2014-09-11T00:00:00"/>
    <n v="2014"/>
    <s v="Sep"/>
    <d v="1900-01-04T00:00:00"/>
    <s v="Mobile"/>
    <s v="Electronics"/>
    <n v="188642"/>
    <n v="82335.53"/>
    <n v="106306.47"/>
    <x v="1"/>
    <n v="23"/>
    <n v="75.209999999999994"/>
  </r>
  <r>
    <s v="M1104"/>
    <x v="2"/>
    <s v="South"/>
    <n v="7"/>
    <n v="474182"/>
    <n v="509858"/>
    <n v="107.52"/>
    <d v="2014-09-11T00:00:00"/>
    <n v="2014"/>
    <s v="Sep"/>
    <d v="1900-01-04T00:00:00"/>
    <s v="Marker"/>
    <s v="Stationery"/>
    <n v="509858"/>
    <n v="119349.37"/>
    <n v="390508.63"/>
    <x v="0"/>
    <n v="86"/>
    <n v="78.650000000000006"/>
  </r>
  <r>
    <s v="M1105"/>
    <x v="2"/>
    <s v="South"/>
    <n v="10"/>
    <n v="322762"/>
    <n v="206505"/>
    <n v="63.98"/>
    <d v="2014-09-11T00:00:00"/>
    <n v="2014"/>
    <s v="Sep"/>
    <d v="1900-01-04T00:00:00"/>
    <s v="Stapler"/>
    <s v="Stationery"/>
    <n v="206505"/>
    <n v="85957.17"/>
    <n v="120547.83"/>
    <x v="0"/>
    <n v="37"/>
    <n v="92.42"/>
  </r>
  <r>
    <s v="M1106"/>
    <x v="0"/>
    <s v="North"/>
    <n v="6"/>
    <n v="312764"/>
    <n v="233854"/>
    <n v="74.77"/>
    <d v="2014-09-11T00:00:00"/>
    <n v="2014"/>
    <s v="Sep"/>
    <d v="1900-01-04T00:00:00"/>
    <s v="Sugar"/>
    <s v="Grocery"/>
    <n v="233854"/>
    <n v="51874.83"/>
    <n v="181979.17"/>
    <x v="1"/>
    <n v="24"/>
    <n v="87.88"/>
  </r>
  <r>
    <s v="M1107"/>
    <x v="2"/>
    <s v="South"/>
    <n v="3"/>
    <n v="220448"/>
    <n v="250089"/>
    <n v="113.45"/>
    <d v="2014-09-11T00:00:00"/>
    <n v="2014"/>
    <s v="Sep"/>
    <d v="1900-01-04T00:00:00"/>
    <s v="Headphones"/>
    <s v="Electronics"/>
    <n v="250089"/>
    <n v="95438.44"/>
    <n v="154650.56"/>
    <x v="1"/>
    <n v="27"/>
    <n v="61.85"/>
  </r>
  <r>
    <s v="M1108"/>
    <x v="2"/>
    <s v="South"/>
    <n v="11"/>
    <n v="221530"/>
    <n v="143907"/>
    <n v="64.959999999999994"/>
    <d v="2014-09-11T00:00:00"/>
    <n v="2014"/>
    <s v="Sep"/>
    <d v="1900-01-04T00:00:00"/>
    <s v="Shirt"/>
    <s v="Clothing"/>
    <n v="143907"/>
    <n v="50004.11"/>
    <n v="93902.89"/>
    <x v="0"/>
    <n v="19"/>
    <n v="68.45"/>
  </r>
  <r>
    <s v="M1109"/>
    <x v="0"/>
    <s v="North"/>
    <n v="8"/>
    <n v="375290"/>
    <n v="236685"/>
    <n v="63.07"/>
    <d v="2014-12-22T00:00:00"/>
    <n v="2014"/>
    <s v="Dec"/>
    <d v="1900-01-01T00:00:00"/>
    <s v="Sofa"/>
    <s v="Furniture"/>
    <n v="236685"/>
    <n v="94763.29"/>
    <n v="141921.71"/>
    <x v="0"/>
    <n v="32"/>
    <n v="61.54"/>
  </r>
  <r>
    <s v="M1110"/>
    <x v="1"/>
    <s v="West"/>
    <n v="6"/>
    <n v="173249"/>
    <n v="191857"/>
    <n v="110.74"/>
    <d v="2014-12-22T00:00:00"/>
    <n v="2014"/>
    <s v="Dec"/>
    <d v="1900-01-01T00:00:00"/>
    <s v="Shirt"/>
    <s v="Clothing"/>
    <n v="191857"/>
    <n v="66116.509999999995"/>
    <n v="125740.49"/>
    <x v="1"/>
    <n v="19"/>
    <n v="74.77"/>
  </r>
  <r>
    <s v="M1111"/>
    <x v="0"/>
    <s v="North"/>
    <n v="14"/>
    <n v="498532"/>
    <n v="418004"/>
    <n v="83.85"/>
    <d v="2014-12-22T00:00:00"/>
    <n v="2014"/>
    <s v="Dec"/>
    <d v="1900-01-01T00:00:00"/>
    <s v="Wheat"/>
    <s v="Grocery"/>
    <n v="418004"/>
    <n v="123561.28"/>
    <n v="294442.71999999997"/>
    <x v="2"/>
    <n v="53"/>
    <n v="61.05"/>
  </r>
  <r>
    <s v="M1112"/>
    <x v="0"/>
    <s v="North"/>
    <n v="15"/>
    <n v="114324"/>
    <n v="60334"/>
    <n v="52.77"/>
    <d v="2014-09-24T00:00:00"/>
    <n v="2014"/>
    <s v="Sep"/>
    <d v="1900-01-03T00:00:00"/>
    <s v="Laptop"/>
    <s v="Electronics"/>
    <n v="60334"/>
    <n v="24329.75"/>
    <n v="36004.25"/>
    <x v="2"/>
    <n v="91"/>
    <n v="80.5"/>
  </r>
  <r>
    <s v="M1113"/>
    <x v="0"/>
    <s v="North"/>
    <n v="14"/>
    <n v="199835"/>
    <n v="225950"/>
    <n v="113.07"/>
    <d v="2014-05-07T00:00:00"/>
    <n v="2014"/>
    <s v="May"/>
    <d v="1900-01-03T00:00:00"/>
    <s v="Headphones"/>
    <s v="Electronics"/>
    <n v="225950"/>
    <n v="59855.31"/>
    <n v="166094.69"/>
    <x v="2"/>
    <n v="57"/>
    <n v="62"/>
  </r>
  <r>
    <s v="M1114"/>
    <x v="0"/>
    <s v="North"/>
    <n v="14"/>
    <n v="178525"/>
    <n v="135574"/>
    <n v="75.94"/>
    <d v="2014-05-07T00:00:00"/>
    <n v="2014"/>
    <s v="May"/>
    <d v="1900-01-03T00:00:00"/>
    <s v="Cabinet"/>
    <s v="Furniture"/>
    <n v="135574"/>
    <n v="40448.019999999997"/>
    <n v="95125.98"/>
    <x v="2"/>
    <n v="74"/>
    <n v="82.6"/>
  </r>
  <r>
    <s v="M1115"/>
    <x v="3"/>
    <s v="East"/>
    <n v="7"/>
    <n v="183505"/>
    <n v="102898"/>
    <n v="56.07"/>
    <d v="2011-12-14T00:00:00"/>
    <n v="2011"/>
    <s v="Dec"/>
    <d v="1900-01-03T00:00:00"/>
    <s v="Notebook"/>
    <s v="Stationery"/>
    <n v="102898"/>
    <n v="32916.61"/>
    <n v="69981.39"/>
    <x v="1"/>
    <n v="71"/>
    <n v="70.05"/>
  </r>
  <r>
    <s v="M1116"/>
    <x v="0"/>
    <s v="North"/>
    <n v="5"/>
    <n v="192130"/>
    <n v="171818"/>
    <n v="89.43"/>
    <d v="2011-12-14T00:00:00"/>
    <n v="2011"/>
    <s v="Dec"/>
    <d v="1900-01-03T00:00:00"/>
    <s v="Pen"/>
    <s v="Stationery"/>
    <n v="171818"/>
    <n v="69717.89"/>
    <n v="102100.11"/>
    <x v="2"/>
    <n v="74"/>
    <n v="75.209999999999994"/>
  </r>
  <r>
    <s v="M1117"/>
    <x v="0"/>
    <s v="North"/>
    <n v="3"/>
    <n v="414159"/>
    <n v="232692"/>
    <n v="56.18"/>
    <d v="2011-12-14T00:00:00"/>
    <n v="2011"/>
    <s v="Dec"/>
    <d v="1900-01-03T00:00:00"/>
    <s v="Tablet"/>
    <s v="Electronics"/>
    <n v="232692"/>
    <n v="54510.93"/>
    <n v="178181.07"/>
    <x v="2"/>
    <n v="91"/>
    <n v="71.95"/>
  </r>
  <r>
    <s v="M1118"/>
    <x v="3"/>
    <s v="East"/>
    <n v="14"/>
    <n v="370475"/>
    <n v="257347"/>
    <n v="69.459999999999994"/>
    <d v="2011-10-18T00:00:00"/>
    <n v="2011"/>
    <s v="Oct"/>
    <d v="1900-01-02T00:00:00"/>
    <s v="Notebook"/>
    <s v="Stationery"/>
    <n v="257347"/>
    <n v="97391.679999999993"/>
    <n v="159955.32"/>
    <x v="0"/>
    <n v="40"/>
    <n v="74.45"/>
  </r>
  <r>
    <s v="M1119"/>
    <x v="3"/>
    <s v="East"/>
    <n v="11"/>
    <n v="219456"/>
    <n v="194044"/>
    <n v="88.42"/>
    <d v="2011-10-18T00:00:00"/>
    <n v="2011"/>
    <s v="Oct"/>
    <d v="1900-01-02T00:00:00"/>
    <s v="Chair"/>
    <s v="Furniture"/>
    <n v="194044"/>
    <n v="75703.710000000006"/>
    <n v="118340.29"/>
    <x v="2"/>
    <n v="83"/>
    <n v="73.14"/>
  </r>
  <r>
    <s v="M1120"/>
    <x v="0"/>
    <s v="North"/>
    <n v="11"/>
    <n v="474492"/>
    <n v="257890"/>
    <n v="54.35"/>
    <d v="2011-10-18T00:00:00"/>
    <n v="2011"/>
    <s v="Oct"/>
    <d v="1900-01-02T00:00:00"/>
    <s v="Rice"/>
    <s v="Grocery"/>
    <n v="257890"/>
    <n v="97477.37"/>
    <n v="160412.63"/>
    <x v="0"/>
    <n v="87"/>
    <n v="89.96"/>
  </r>
  <r>
    <s v="M1121"/>
    <x v="1"/>
    <s v="West"/>
    <n v="12"/>
    <n v="286162"/>
    <n v="147535"/>
    <n v="51.56"/>
    <d v="2012-05-08T00:00:00"/>
    <n v="2012"/>
    <s v="May"/>
    <d v="1900-01-02T00:00:00"/>
    <s v="Notebook"/>
    <s v="Stationery"/>
    <n v="147535"/>
    <n v="68201"/>
    <n v="79334"/>
    <x v="0"/>
    <n v="16"/>
    <n v="92.48"/>
  </r>
  <r>
    <s v="M1122"/>
    <x v="1"/>
    <s v="West"/>
    <n v="7"/>
    <n v="377125"/>
    <n v="253712"/>
    <n v="67.28"/>
    <d v="2013-04-15T00:00:00"/>
    <n v="2013"/>
    <s v="Apr"/>
    <d v="1900-01-01T00:00:00"/>
    <s v="Pen"/>
    <s v="Stationery"/>
    <n v="253712"/>
    <n v="106944.09"/>
    <n v="146767.91"/>
    <x v="1"/>
    <n v="92"/>
    <n v="66.209999999999994"/>
  </r>
  <r>
    <s v="M1123"/>
    <x v="1"/>
    <s v="West"/>
    <n v="10"/>
    <n v="230555"/>
    <n v="250455"/>
    <n v="108.63"/>
    <d v="2013-04-15T00:00:00"/>
    <n v="2013"/>
    <s v="Apr"/>
    <d v="1900-01-01T00:00:00"/>
    <s v="Dress"/>
    <s v="Clothing"/>
    <n v="250455"/>
    <n v="71265.86"/>
    <n v="179189.14"/>
    <x v="1"/>
    <n v="92"/>
    <n v="62.25"/>
  </r>
  <r>
    <s v="M1124"/>
    <x v="3"/>
    <s v="East"/>
    <n v="6"/>
    <n v="181191"/>
    <n v="178806"/>
    <n v="98.68"/>
    <d v="2012-12-14T00:00:00"/>
    <n v="2012"/>
    <s v="Dec"/>
    <d v="1900-01-05T00:00:00"/>
    <s v="Mobile"/>
    <s v="Electronics"/>
    <n v="178806"/>
    <n v="52033.73"/>
    <n v="126772.27"/>
    <x v="1"/>
    <n v="47"/>
    <n v="85.41"/>
  </r>
  <r>
    <s v="M1125"/>
    <x v="3"/>
    <s v="East"/>
    <n v="9"/>
    <n v="256021"/>
    <n v="169584"/>
    <n v="66.239999999999995"/>
    <d v="2011-12-03T00:00:00"/>
    <n v="2011"/>
    <s v="Dec"/>
    <d v="1900-01-06T00:00:00"/>
    <s v="Mobile"/>
    <s v="Electronics"/>
    <n v="169584"/>
    <n v="40050"/>
    <n v="129534"/>
    <x v="1"/>
    <n v="26"/>
    <n v="72.89"/>
  </r>
  <r>
    <s v="M1126"/>
    <x v="1"/>
    <s v="West"/>
    <n v="6"/>
    <n v="154574"/>
    <n v="117864"/>
    <n v="76.25"/>
    <d v="2011-11-25T00:00:00"/>
    <n v="2011"/>
    <s v="Nov"/>
    <d v="1900-01-05T00:00:00"/>
    <s v="Chair"/>
    <s v="Furniture"/>
    <n v="117864"/>
    <n v="42597.279999999999"/>
    <n v="75266.720000000001"/>
    <x v="0"/>
    <n v="59"/>
    <n v="70.209999999999994"/>
  </r>
  <r>
    <s v="M1127"/>
    <x v="1"/>
    <s v="West"/>
    <n v="5"/>
    <n v="285952"/>
    <n v="339660"/>
    <n v="118.78"/>
    <d v="2011-11-25T00:00:00"/>
    <n v="2011"/>
    <s v="Nov"/>
    <d v="1900-01-05T00:00:00"/>
    <s v="Sofa"/>
    <s v="Furniture"/>
    <n v="339660"/>
    <n v="81558.47"/>
    <n v="258101.53"/>
    <x v="1"/>
    <n v="61"/>
    <n v="87.6"/>
  </r>
  <r>
    <s v="M1128"/>
    <x v="3"/>
    <s v="East"/>
    <n v="8"/>
    <n v="384934"/>
    <n v="290485"/>
    <n v="75.459999999999994"/>
    <d v="2011-11-25T00:00:00"/>
    <n v="2011"/>
    <s v="Nov"/>
    <d v="1900-01-05T00:00:00"/>
    <s v="Table"/>
    <s v="Furniture"/>
    <n v="290485"/>
    <n v="61650.93"/>
    <n v="228834.07"/>
    <x v="0"/>
    <n v="12"/>
    <n v="83.4"/>
  </r>
  <r>
    <s v="M1129"/>
    <x v="1"/>
    <s v="West"/>
    <n v="9"/>
    <n v="261338"/>
    <n v="238460"/>
    <n v="91.25"/>
    <d v="2013-07-26T00:00:00"/>
    <n v="2013"/>
    <s v="Jul"/>
    <d v="1900-01-05T00:00:00"/>
    <s v="Sofa"/>
    <s v="Furniture"/>
    <n v="238460"/>
    <n v="82532.429999999993"/>
    <n v="155927.57"/>
    <x v="1"/>
    <n v="77"/>
    <n v="77.680000000000007"/>
  </r>
  <r>
    <s v="M1130"/>
    <x v="0"/>
    <s v="North"/>
    <n v="15"/>
    <n v="218419"/>
    <n v="137773"/>
    <n v="63.08"/>
    <d v="2012-11-09T00:00:00"/>
    <n v="2012"/>
    <s v="Nov"/>
    <d v="1900-01-05T00:00:00"/>
    <s v="Table"/>
    <s v="Furniture"/>
    <n v="137773"/>
    <n v="45902.23"/>
    <n v="91870.77"/>
    <x v="2"/>
    <n v="32"/>
    <n v="89.06"/>
  </r>
  <r>
    <s v="M1131"/>
    <x v="3"/>
    <s v="East"/>
    <n v="8"/>
    <n v="480368"/>
    <n v="310571"/>
    <n v="64.650000000000006"/>
    <d v="2012-11-09T00:00:00"/>
    <n v="2012"/>
    <s v="Nov"/>
    <d v="1900-01-05T00:00:00"/>
    <s v="Rice"/>
    <s v="Grocery"/>
    <n v="310571"/>
    <n v="92518.07"/>
    <n v="218052.93"/>
    <x v="2"/>
    <n v="47"/>
    <n v="84.04"/>
  </r>
  <r>
    <s v="M1132"/>
    <x v="0"/>
    <s v="North"/>
    <n v="7"/>
    <n v="225208"/>
    <n v="166249"/>
    <n v="73.819999999999993"/>
    <d v="2012-11-09T00:00:00"/>
    <n v="2012"/>
    <s v="Nov"/>
    <d v="1900-01-05T00:00:00"/>
    <s v="Trousers"/>
    <s v="Clothing"/>
    <n v="166249"/>
    <n v="34759.410000000003"/>
    <n v="131489.59"/>
    <x v="0"/>
    <n v="34"/>
    <n v="89"/>
  </r>
  <r>
    <s v="M1133"/>
    <x v="3"/>
    <s v="East"/>
    <n v="12"/>
    <n v="265189"/>
    <n v="164622"/>
    <n v="62.08"/>
    <d v="2012-11-09T00:00:00"/>
    <n v="2012"/>
    <s v="Nov"/>
    <d v="1900-01-05T00:00:00"/>
    <s v="Wheat"/>
    <s v="Grocery"/>
    <n v="164622"/>
    <n v="42470.58"/>
    <n v="122151.42"/>
    <x v="2"/>
    <n v="21"/>
    <n v="63.31"/>
  </r>
  <r>
    <s v="M1134"/>
    <x v="1"/>
    <s v="West"/>
    <n v="11"/>
    <n v="344554"/>
    <n v="361348"/>
    <n v="104.87"/>
    <d v="2014-02-25T00:00:00"/>
    <n v="2014"/>
    <s v="Feb"/>
    <d v="1900-01-02T00:00:00"/>
    <s v="Laptop"/>
    <s v="Electronics"/>
    <n v="361348"/>
    <n v="114931.45"/>
    <n v="246416.55"/>
    <x v="2"/>
    <n v="85"/>
    <n v="63.2"/>
  </r>
  <r>
    <s v="M1135"/>
    <x v="2"/>
    <s v="South"/>
    <n v="10"/>
    <n v="213656"/>
    <n v="142140"/>
    <n v="66.53"/>
    <d v="2014-06-26T00:00:00"/>
    <n v="2014"/>
    <s v="Jun"/>
    <d v="1900-01-04T00:00:00"/>
    <s v="Oil"/>
    <s v="Grocery"/>
    <n v="142140"/>
    <n v="28451.73"/>
    <n v="113688.27"/>
    <x v="0"/>
    <n v="62"/>
    <n v="89.92"/>
  </r>
  <r>
    <s v="M1136"/>
    <x v="0"/>
    <s v="North"/>
    <n v="4"/>
    <n v="493238"/>
    <n v="567417"/>
    <n v="115.04"/>
    <d v="2014-06-26T00:00:00"/>
    <n v="2014"/>
    <s v="Jun"/>
    <d v="1900-01-04T00:00:00"/>
    <s v="Stapler"/>
    <s v="Stationery"/>
    <n v="567417"/>
    <n v="154610.06"/>
    <n v="412806.94"/>
    <x v="2"/>
    <n v="59"/>
    <n v="63.34"/>
  </r>
  <r>
    <s v="M1137"/>
    <x v="1"/>
    <s v="West"/>
    <n v="15"/>
    <n v="389695"/>
    <n v="199241"/>
    <n v="51.13"/>
    <d v="2014-06-26T00:00:00"/>
    <n v="2014"/>
    <s v="Jun"/>
    <d v="1900-01-04T00:00:00"/>
    <s v="Mobile"/>
    <s v="Electronics"/>
    <n v="199241"/>
    <n v="87145.81"/>
    <n v="112095.19"/>
    <x v="2"/>
    <n v="13"/>
    <n v="80.510000000000005"/>
  </r>
  <r>
    <s v="M1138"/>
    <x v="3"/>
    <s v="East"/>
    <n v="15"/>
    <n v="317591"/>
    <n v="188158"/>
    <n v="59.25"/>
    <d v="2014-12-03T00:00:00"/>
    <n v="2014"/>
    <s v="Dec"/>
    <d v="1900-01-03T00:00:00"/>
    <s v="Notebook"/>
    <s v="Stationery"/>
    <n v="188158"/>
    <n v="46798.84"/>
    <n v="141359.16"/>
    <x v="2"/>
    <n v="11"/>
    <n v="68.55"/>
  </r>
  <r>
    <s v="M1139"/>
    <x v="1"/>
    <s v="West"/>
    <n v="8"/>
    <n v="347607"/>
    <n v="340745"/>
    <n v="98.03"/>
    <d v="2014-12-03T00:00:00"/>
    <n v="2014"/>
    <s v="Dec"/>
    <d v="1900-01-03T00:00:00"/>
    <s v="Oil"/>
    <s v="Grocery"/>
    <n v="340745"/>
    <n v="95824.87"/>
    <n v="244920.13"/>
    <x v="1"/>
    <n v="86"/>
    <n v="64.19"/>
  </r>
  <r>
    <s v="M1140"/>
    <x v="1"/>
    <s v="West"/>
    <n v="3"/>
    <n v="425613"/>
    <n v="324847"/>
    <n v="76.319999999999993"/>
    <d v="2011-02-07T00:00:00"/>
    <n v="2011"/>
    <s v="Feb"/>
    <d v="1900-01-01T00:00:00"/>
    <s v="Oil"/>
    <s v="Grocery"/>
    <n v="324847"/>
    <n v="103001.58"/>
    <n v="221845.42"/>
    <x v="0"/>
    <n v="17"/>
    <n v="62.67"/>
  </r>
  <r>
    <s v="M1141"/>
    <x v="0"/>
    <s v="North"/>
    <n v="15"/>
    <n v="164578"/>
    <n v="196431"/>
    <n v="119.35"/>
    <d v="2011-02-07T00:00:00"/>
    <n v="2011"/>
    <s v="Feb"/>
    <d v="1900-01-01T00:00:00"/>
    <s v="Marker"/>
    <s v="Stationery"/>
    <n v="196431"/>
    <n v="91800.68"/>
    <n v="104630.32"/>
    <x v="1"/>
    <n v="39"/>
    <n v="73.900000000000006"/>
  </r>
  <r>
    <s v="M1142"/>
    <x v="1"/>
    <s v="West"/>
    <n v="8"/>
    <n v="113828"/>
    <n v="133795"/>
    <n v="117.54"/>
    <d v="2011-02-07T00:00:00"/>
    <n v="2011"/>
    <s v="Feb"/>
    <d v="1900-01-01T00:00:00"/>
    <s v="Dress"/>
    <s v="Clothing"/>
    <n v="133795"/>
    <n v="59082.3"/>
    <n v="74712.7"/>
    <x v="2"/>
    <n v="30"/>
    <n v="92.96"/>
  </r>
  <r>
    <s v="M1143"/>
    <x v="2"/>
    <s v="South"/>
    <n v="4"/>
    <n v="225903"/>
    <n v="231254"/>
    <n v="102.37"/>
    <d v="2014-04-12T00:00:00"/>
    <n v="2014"/>
    <s v="Apr"/>
    <d v="1900-01-06T00:00:00"/>
    <s v="Sofa"/>
    <s v="Furniture"/>
    <n v="231254"/>
    <n v="92199.03"/>
    <n v="139054.97"/>
    <x v="2"/>
    <n v="42"/>
    <n v="92.68"/>
  </r>
  <r>
    <s v="M1144"/>
    <x v="3"/>
    <s v="East"/>
    <n v="5"/>
    <n v="372462"/>
    <n v="326767"/>
    <n v="87.73"/>
    <d v="2014-04-12T00:00:00"/>
    <n v="2014"/>
    <s v="Apr"/>
    <d v="1900-01-06T00:00:00"/>
    <s v="Rice"/>
    <s v="Grocery"/>
    <n v="326767"/>
    <n v="82059.39"/>
    <n v="244707.61"/>
    <x v="1"/>
    <n v="53"/>
    <n v="68.319999999999993"/>
  </r>
  <r>
    <s v="M1145"/>
    <x v="1"/>
    <s v="West"/>
    <n v="9"/>
    <n v="328259"/>
    <n v="371414"/>
    <n v="113.15"/>
    <d v="2014-12-26T00:00:00"/>
    <n v="2014"/>
    <s v="Dec"/>
    <d v="1900-01-05T00:00:00"/>
    <s v="Laptop"/>
    <s v="Electronics"/>
    <n v="371414"/>
    <n v="172724.67"/>
    <n v="198689.33"/>
    <x v="2"/>
    <n v="12"/>
    <n v="92.86"/>
  </r>
  <r>
    <s v="M1146"/>
    <x v="2"/>
    <s v="South"/>
    <n v="3"/>
    <n v="372764"/>
    <n v="418363"/>
    <n v="112.23"/>
    <d v="2014-12-26T00:00:00"/>
    <n v="2014"/>
    <s v="Dec"/>
    <d v="1900-01-05T00:00:00"/>
    <s v="Jacket"/>
    <s v="Clothing"/>
    <n v="418363"/>
    <n v="160159.01"/>
    <n v="258203.99"/>
    <x v="0"/>
    <n v="21"/>
    <n v="88.64"/>
  </r>
  <r>
    <s v="M1147"/>
    <x v="0"/>
    <s v="North"/>
    <n v="9"/>
    <n v="180736"/>
    <n v="180140"/>
    <n v="99.67"/>
    <d v="2014-04-12T00:00:00"/>
    <n v="2014"/>
    <s v="Apr"/>
    <d v="1900-01-06T00:00:00"/>
    <s v="Rice"/>
    <s v="Grocery"/>
    <n v="180140"/>
    <n v="72756.12"/>
    <n v="107383.88"/>
    <x v="0"/>
    <n v="22"/>
    <n v="93.35"/>
  </r>
  <r>
    <s v="M1148"/>
    <x v="2"/>
    <s v="South"/>
    <n v="7"/>
    <n v="278537"/>
    <n v="232537"/>
    <n v="83.49"/>
    <d v="2011-12-31T00:00:00"/>
    <n v="2011"/>
    <s v="Dec"/>
    <d v="1900-01-06T00:00:00"/>
    <s v="Headphones"/>
    <s v="Electronics"/>
    <n v="232537"/>
    <n v="80754.81"/>
    <n v="151782.19"/>
    <x v="0"/>
    <n v="83"/>
    <n v="63.81"/>
  </r>
  <r>
    <s v="M1149"/>
    <x v="1"/>
    <s v="West"/>
    <n v="9"/>
    <n v="394320"/>
    <n v="271921"/>
    <n v="68.959999999999994"/>
    <d v="2011-12-31T00:00:00"/>
    <n v="2011"/>
    <s v="Dec"/>
    <d v="1900-01-06T00:00:00"/>
    <s v="Notebook"/>
    <s v="Stationery"/>
    <n v="271921"/>
    <n v="55695.96"/>
    <n v="216225.04"/>
    <x v="2"/>
    <n v="47"/>
    <n v="86.24"/>
  </r>
  <r>
    <s v="M1150"/>
    <x v="0"/>
    <s v="North"/>
    <n v="4"/>
    <n v="226930"/>
    <n v="193158"/>
    <n v="85.12"/>
    <d v="2014-08-04T00:00:00"/>
    <n v="2014"/>
    <s v="Aug"/>
    <d v="1900-01-01T00:00:00"/>
    <s v="Pen"/>
    <s v="Stationery"/>
    <n v="193158"/>
    <n v="50579.7"/>
    <n v="142578.29999999999"/>
    <x v="0"/>
    <n v="34"/>
    <n v="71.989999999999995"/>
  </r>
  <r>
    <s v="M1151"/>
    <x v="2"/>
    <s v="South"/>
    <n v="10"/>
    <n v="449756"/>
    <n v="513387"/>
    <n v="114.15"/>
    <d v="2011-11-15T00:00:00"/>
    <n v="2011"/>
    <s v="Nov"/>
    <d v="1900-01-02T00:00:00"/>
    <s v="Notebook"/>
    <s v="Stationery"/>
    <n v="513387"/>
    <n v="193938.52"/>
    <n v="319448.48"/>
    <x v="0"/>
    <n v="92"/>
    <n v="73.099999999999994"/>
  </r>
  <r>
    <s v="M1152"/>
    <x v="0"/>
    <s v="North"/>
    <n v="3"/>
    <n v="153726"/>
    <n v="164291"/>
    <n v="106.87"/>
    <d v="2011-11-15T00:00:00"/>
    <n v="2011"/>
    <s v="Nov"/>
    <d v="1900-01-02T00:00:00"/>
    <s v="Cabinet"/>
    <s v="Furniture"/>
    <n v="164291"/>
    <n v="48082.66"/>
    <n v="116208.34"/>
    <x v="2"/>
    <n v="16"/>
    <n v="77.760000000000005"/>
  </r>
  <r>
    <s v="M1153"/>
    <x v="0"/>
    <s v="North"/>
    <n v="15"/>
    <n v="251702"/>
    <n v="200762"/>
    <n v="79.760000000000005"/>
    <d v="2011-11-15T00:00:00"/>
    <n v="2011"/>
    <s v="Nov"/>
    <d v="1900-01-02T00:00:00"/>
    <s v="Notebook"/>
    <s v="Stationery"/>
    <n v="200762"/>
    <n v="44069.57"/>
    <n v="156692.43"/>
    <x v="1"/>
    <n v="67"/>
    <n v="94.72"/>
  </r>
  <r>
    <s v="M1154"/>
    <x v="2"/>
    <s v="South"/>
    <n v="9"/>
    <n v="496476"/>
    <n v="561683"/>
    <n v="113.13"/>
    <d v="2012-12-11T00:00:00"/>
    <n v="2012"/>
    <s v="Dec"/>
    <d v="1900-01-02T00:00:00"/>
    <s v="Stapler"/>
    <s v="Stationery"/>
    <n v="561683"/>
    <n v="151660.84"/>
    <n v="410022.16"/>
    <x v="1"/>
    <n v="58"/>
    <n v="90.44"/>
  </r>
  <r>
    <s v="M1155"/>
    <x v="3"/>
    <s v="East"/>
    <n v="11"/>
    <n v="436461"/>
    <n v="457411"/>
    <n v="104.8"/>
    <d v="2012-12-11T00:00:00"/>
    <n v="2012"/>
    <s v="Dec"/>
    <d v="1900-01-02T00:00:00"/>
    <s v="Tablet"/>
    <s v="Electronics"/>
    <n v="457411"/>
    <n v="208783.28"/>
    <n v="248627.72"/>
    <x v="2"/>
    <n v="84"/>
    <n v="73.44"/>
  </r>
  <r>
    <s v="M1156"/>
    <x v="2"/>
    <s v="South"/>
    <n v="5"/>
    <n v="273200"/>
    <n v="284800"/>
    <n v="104.25"/>
    <d v="2013-09-19T00:00:00"/>
    <n v="2013"/>
    <s v="Sep"/>
    <d v="1900-01-04T00:00:00"/>
    <s v="Tablet"/>
    <s v="Electronics"/>
    <n v="284800"/>
    <n v="140582.39999999999"/>
    <n v="144217.60000000001"/>
    <x v="0"/>
    <n v="49"/>
    <n v="79.930000000000007"/>
  </r>
  <r>
    <s v="M1157"/>
    <x v="2"/>
    <s v="South"/>
    <n v="5"/>
    <n v="199811"/>
    <n v="128309"/>
    <n v="64.22"/>
    <d v="2013-09-19T00:00:00"/>
    <n v="2013"/>
    <s v="Sep"/>
    <d v="1900-01-04T00:00:00"/>
    <s v="Trousers"/>
    <s v="Clothing"/>
    <n v="128309"/>
    <n v="52821.03"/>
    <n v="75487.97"/>
    <x v="1"/>
    <n v="65"/>
    <n v="74.150000000000006"/>
  </r>
  <r>
    <s v="M1158"/>
    <x v="0"/>
    <s v="North"/>
    <n v="9"/>
    <n v="426221"/>
    <n v="225148"/>
    <n v="52.82"/>
    <d v="2013-09-19T00:00:00"/>
    <n v="2013"/>
    <s v="Sep"/>
    <d v="1900-01-04T00:00:00"/>
    <s v="Stapler"/>
    <s v="Stationery"/>
    <n v="225148"/>
    <n v="102104.56"/>
    <n v="123043.44"/>
    <x v="1"/>
    <n v="68"/>
    <n v="86.73"/>
  </r>
  <r>
    <s v="M1159"/>
    <x v="0"/>
    <s v="North"/>
    <n v="13"/>
    <n v="331729"/>
    <n v="211454"/>
    <n v="63.74"/>
    <d v="2012-03-19T00:00:00"/>
    <n v="2012"/>
    <s v="Mar"/>
    <d v="1900-01-01T00:00:00"/>
    <s v="Jacket"/>
    <s v="Clothing"/>
    <n v="211454"/>
    <n v="70097.45"/>
    <n v="141356.54999999999"/>
    <x v="1"/>
    <n v="39"/>
    <n v="78.2"/>
  </r>
  <r>
    <s v="M1160"/>
    <x v="2"/>
    <s v="South"/>
    <n v="8"/>
    <n v="451349"/>
    <n v="541505"/>
    <n v="119.97"/>
    <d v="2012-03-19T00:00:00"/>
    <n v="2012"/>
    <s v="Mar"/>
    <d v="1900-01-01T00:00:00"/>
    <s v="Table"/>
    <s v="Furniture"/>
    <n v="541505"/>
    <n v="124786.27"/>
    <n v="416718.73"/>
    <x v="2"/>
    <n v="94"/>
    <n v="91.4"/>
  </r>
  <r>
    <s v="M1161"/>
    <x v="0"/>
    <s v="North"/>
    <n v="7"/>
    <n v="101610"/>
    <n v="95983"/>
    <n v="94.46"/>
    <d v="2012-03-19T00:00:00"/>
    <n v="2012"/>
    <s v="Mar"/>
    <d v="1900-01-01T00:00:00"/>
    <s v="Rice"/>
    <s v="Grocery"/>
    <n v="95983"/>
    <n v="19726.48"/>
    <n v="76256.52"/>
    <x v="1"/>
    <n v="82"/>
    <n v="81.349999999999994"/>
  </r>
  <r>
    <s v="M1162"/>
    <x v="3"/>
    <s v="East"/>
    <n v="3"/>
    <n v="387966"/>
    <n v="271180"/>
    <n v="69.900000000000006"/>
    <d v="2012-03-19T00:00:00"/>
    <n v="2012"/>
    <s v="Mar"/>
    <d v="1900-01-01T00:00:00"/>
    <s v="Oil"/>
    <s v="Grocery"/>
    <n v="271180"/>
    <n v="91292.71"/>
    <n v="179887.29"/>
    <x v="1"/>
    <n v="94"/>
    <n v="69.31"/>
  </r>
  <r>
    <s v="M1163"/>
    <x v="1"/>
    <s v="West"/>
    <n v="12"/>
    <n v="298336"/>
    <n v="239533"/>
    <n v="80.290000000000006"/>
    <d v="2013-09-20T00:00:00"/>
    <n v="2013"/>
    <s v="Sep"/>
    <d v="1900-01-05T00:00:00"/>
    <s v="Rice"/>
    <s v="Grocery"/>
    <n v="239533"/>
    <n v="53406.65"/>
    <n v="186126.35"/>
    <x v="2"/>
    <n v="81"/>
    <n v="76.87"/>
  </r>
  <r>
    <s v="M1164"/>
    <x v="1"/>
    <s v="West"/>
    <n v="4"/>
    <n v="452327"/>
    <n v="302560"/>
    <n v="66.89"/>
    <d v="2013-09-20T00:00:00"/>
    <n v="2013"/>
    <s v="Sep"/>
    <d v="1900-01-05T00:00:00"/>
    <s v="Jacket"/>
    <s v="Clothing"/>
    <n v="302560"/>
    <n v="99405.45"/>
    <n v="203154.55"/>
    <x v="2"/>
    <n v="25"/>
    <n v="68.819999999999993"/>
  </r>
  <r>
    <s v="M1165"/>
    <x v="2"/>
    <s v="South"/>
    <n v="15"/>
    <n v="240009"/>
    <n v="224513"/>
    <n v="93.54"/>
    <d v="2013-09-20T00:00:00"/>
    <n v="2013"/>
    <s v="Sep"/>
    <d v="1900-01-05T00:00:00"/>
    <s v="Notebook"/>
    <s v="Stationery"/>
    <n v="224513"/>
    <n v="96051.1"/>
    <n v="128461.9"/>
    <x v="2"/>
    <n v="49"/>
    <n v="89.74"/>
  </r>
  <r>
    <s v="M1166"/>
    <x v="3"/>
    <s v="East"/>
    <n v="13"/>
    <n v="121266"/>
    <n v="64493"/>
    <n v="53.18"/>
    <d v="2013-09-20T00:00:00"/>
    <n v="2013"/>
    <s v="Sep"/>
    <d v="1900-01-05T00:00:00"/>
    <s v="Dress"/>
    <s v="Clothing"/>
    <n v="64493"/>
    <n v="17690.439999999999"/>
    <n v="46802.559999999998"/>
    <x v="1"/>
    <n v="95"/>
    <n v="89.83"/>
  </r>
  <r>
    <s v="M1167"/>
    <x v="1"/>
    <s v="West"/>
    <n v="12"/>
    <n v="304825"/>
    <n v="254461"/>
    <n v="83.48"/>
    <d v="2014-08-21T00:00:00"/>
    <n v="2014"/>
    <s v="Aug"/>
    <d v="1900-01-04T00:00:00"/>
    <s v="Laptop"/>
    <s v="Electronics"/>
    <n v="254461"/>
    <n v="118315.41"/>
    <n v="136145.59"/>
    <x v="1"/>
    <n v="59"/>
    <n v="77.64"/>
  </r>
  <r>
    <s v="M1168"/>
    <x v="0"/>
    <s v="North"/>
    <n v="4"/>
    <n v="450389"/>
    <n v="326556"/>
    <n v="72.510000000000005"/>
    <d v="2012-03-13T00:00:00"/>
    <n v="2012"/>
    <s v="Mar"/>
    <d v="1900-01-02T00:00:00"/>
    <s v="Marker"/>
    <s v="Stationery"/>
    <n v="326556"/>
    <n v="82596.41"/>
    <n v="243959.59"/>
    <x v="2"/>
    <n v="13"/>
    <n v="61.68"/>
  </r>
  <r>
    <s v="M1169"/>
    <x v="0"/>
    <s v="North"/>
    <n v="9"/>
    <n v="376725"/>
    <n v="217714"/>
    <n v="57.79"/>
    <d v="2013-09-09T00:00:00"/>
    <n v="2013"/>
    <s v="Sep"/>
    <d v="1900-01-01T00:00:00"/>
    <s v="Marker"/>
    <s v="Stationery"/>
    <n v="217714"/>
    <n v="103625.04"/>
    <n v="114088.96000000001"/>
    <x v="0"/>
    <n v="19"/>
    <n v="90.02"/>
  </r>
  <r>
    <s v="M1170"/>
    <x v="3"/>
    <s v="East"/>
    <n v="3"/>
    <n v="337574"/>
    <n v="275686"/>
    <n v="81.67"/>
    <d v="2013-09-09T00:00:00"/>
    <n v="2013"/>
    <s v="Sep"/>
    <d v="1900-01-01T00:00:00"/>
    <s v="Trousers"/>
    <s v="Clothing"/>
    <n v="275686"/>
    <n v="65736.72"/>
    <n v="209949.28"/>
    <x v="2"/>
    <n v="92"/>
    <n v="74.39"/>
  </r>
  <r>
    <s v="M1171"/>
    <x v="2"/>
    <s v="South"/>
    <n v="3"/>
    <n v="482717"/>
    <n v="434485"/>
    <n v="90.01"/>
    <d v="2012-11-26T00:00:00"/>
    <n v="2012"/>
    <s v="Nov"/>
    <d v="1900-01-01T00:00:00"/>
    <s v="Jacket"/>
    <s v="Clothing"/>
    <n v="434485"/>
    <n v="182033.38"/>
    <n v="252451.62"/>
    <x v="1"/>
    <n v="66"/>
    <n v="75.489999999999995"/>
  </r>
  <r>
    <s v="M1172"/>
    <x v="3"/>
    <s v="East"/>
    <n v="9"/>
    <n v="185098"/>
    <n v="100175"/>
    <n v="54.12"/>
    <d v="2012-11-26T00:00:00"/>
    <n v="2012"/>
    <s v="Nov"/>
    <d v="1900-01-01T00:00:00"/>
    <s v="Wheat"/>
    <s v="Grocery"/>
    <n v="100175"/>
    <n v="28268.75"/>
    <n v="71906.25"/>
    <x v="1"/>
    <n v="62"/>
    <n v="83.5"/>
  </r>
  <r>
    <s v="M1173"/>
    <x v="2"/>
    <s v="South"/>
    <n v="8"/>
    <n v="110203"/>
    <n v="127906"/>
    <n v="116.06"/>
    <d v="2012-11-26T00:00:00"/>
    <n v="2012"/>
    <s v="Nov"/>
    <d v="1900-01-01T00:00:00"/>
    <s v="Headphones"/>
    <s v="Electronics"/>
    <n v="127906"/>
    <n v="36133.9"/>
    <n v="91772.1"/>
    <x v="2"/>
    <n v="59"/>
    <n v="92.31"/>
  </r>
  <r>
    <s v="M1174"/>
    <x v="2"/>
    <s v="South"/>
    <n v="12"/>
    <n v="466624"/>
    <n v="548827"/>
    <n v="117.62"/>
    <d v="2012-11-26T00:00:00"/>
    <n v="2012"/>
    <s v="Nov"/>
    <d v="1900-01-01T00:00:00"/>
    <s v="Tablet"/>
    <s v="Electronics"/>
    <n v="548827"/>
    <n v="270670.21000000002"/>
    <n v="278156.78999999998"/>
    <x v="0"/>
    <n v="96"/>
    <n v="78.67"/>
  </r>
  <r>
    <s v="M1175"/>
    <x v="0"/>
    <s v="North"/>
    <n v="6"/>
    <n v="204039"/>
    <n v="155146"/>
    <n v="76.040000000000006"/>
    <d v="2013-12-10T00:00:00"/>
    <n v="2013"/>
    <s v="Dec"/>
    <d v="1900-01-02T00:00:00"/>
    <s v="Wheat"/>
    <s v="Grocery"/>
    <n v="155146"/>
    <n v="73421.91"/>
    <n v="81724.09"/>
    <x v="0"/>
    <n v="50"/>
    <n v="72.53"/>
  </r>
  <r>
    <s v="M1176"/>
    <x v="2"/>
    <s v="South"/>
    <n v="6"/>
    <n v="280743"/>
    <n v="245572"/>
    <n v="87.47"/>
    <d v="2013-12-10T00:00:00"/>
    <n v="2013"/>
    <s v="Dec"/>
    <d v="1900-01-02T00:00:00"/>
    <s v="Headphones"/>
    <s v="Electronics"/>
    <n v="245572"/>
    <n v="82658.149999999994"/>
    <n v="162913.85"/>
    <x v="1"/>
    <n v="11"/>
    <n v="67.17"/>
  </r>
  <r>
    <s v="M1177"/>
    <x v="2"/>
    <s v="South"/>
    <n v="13"/>
    <n v="153297"/>
    <n v="86949"/>
    <n v="56.72"/>
    <d v="2014-09-26T00:00:00"/>
    <n v="2014"/>
    <s v="Sep"/>
    <d v="1900-01-05T00:00:00"/>
    <s v="Notebook"/>
    <s v="Stationery"/>
    <n v="86949"/>
    <n v="43462.39"/>
    <n v="43486.61"/>
    <x v="0"/>
    <n v="64"/>
    <n v="68.33"/>
  </r>
  <r>
    <s v="M1178"/>
    <x v="3"/>
    <s v="East"/>
    <n v="5"/>
    <n v="345224"/>
    <n v="302569"/>
    <n v="87.64"/>
    <d v="2014-09-26T00:00:00"/>
    <n v="2014"/>
    <s v="Sep"/>
    <d v="1900-01-05T00:00:00"/>
    <s v="Marker"/>
    <s v="Stationery"/>
    <n v="302569"/>
    <n v="117156.43"/>
    <n v="185412.57"/>
    <x v="0"/>
    <n v="67"/>
    <n v="62.6"/>
  </r>
  <r>
    <s v="M1179"/>
    <x v="3"/>
    <s v="East"/>
    <n v="7"/>
    <n v="238725"/>
    <n v="274696"/>
    <n v="115.07"/>
    <d v="2012-01-23T00:00:00"/>
    <n v="2012"/>
    <s v="Jan"/>
    <d v="1900-01-01T00:00:00"/>
    <s v="Mobile"/>
    <s v="Electronics"/>
    <n v="274696"/>
    <n v="66100.81"/>
    <n v="208595.19"/>
    <x v="0"/>
    <n v="28"/>
    <n v="90.24"/>
  </r>
  <r>
    <s v="M1180"/>
    <x v="3"/>
    <s v="East"/>
    <n v="11"/>
    <n v="122545"/>
    <n v="73660"/>
    <n v="60.11"/>
    <d v="2012-01-23T00:00:00"/>
    <n v="2012"/>
    <s v="Jan"/>
    <d v="1900-01-01T00:00:00"/>
    <s v="Oil"/>
    <s v="Grocery"/>
    <n v="73660"/>
    <n v="30537.360000000001"/>
    <n v="43122.64"/>
    <x v="2"/>
    <n v="67"/>
    <n v="67.17"/>
  </r>
  <r>
    <s v="M1181"/>
    <x v="3"/>
    <s v="East"/>
    <n v="4"/>
    <n v="308855"/>
    <n v="277739"/>
    <n v="89.93"/>
    <d v="2012-06-18T00:00:00"/>
    <n v="2012"/>
    <s v="Jun"/>
    <d v="1900-01-01T00:00:00"/>
    <s v="Pen"/>
    <s v="Stationery"/>
    <n v="277739"/>
    <n v="61573.3"/>
    <n v="216165.7"/>
    <x v="1"/>
    <n v="73"/>
    <n v="83.35"/>
  </r>
  <r>
    <s v="M1182"/>
    <x v="2"/>
    <s v="South"/>
    <n v="5"/>
    <n v="139415"/>
    <n v="71543"/>
    <n v="51.32"/>
    <d v="2012-06-18T00:00:00"/>
    <n v="2012"/>
    <s v="Jun"/>
    <d v="1900-01-01T00:00:00"/>
    <s v="Shirt"/>
    <s v="Clothing"/>
    <n v="71543"/>
    <n v="16923.18"/>
    <n v="54619.82"/>
    <x v="2"/>
    <n v="85"/>
    <n v="78.77"/>
  </r>
  <r>
    <s v="M1183"/>
    <x v="2"/>
    <s v="South"/>
    <n v="4"/>
    <n v="429392"/>
    <n v="316085"/>
    <n v="73.61"/>
    <d v="2012-06-18T00:00:00"/>
    <n v="2012"/>
    <s v="Jun"/>
    <d v="1900-01-01T00:00:00"/>
    <s v="Cabinet"/>
    <s v="Furniture"/>
    <n v="316085"/>
    <n v="141768.57999999999"/>
    <n v="174316.42"/>
    <x v="0"/>
    <n v="72"/>
    <n v="87.45"/>
  </r>
  <r>
    <s v="M1184"/>
    <x v="1"/>
    <s v="West"/>
    <n v="6"/>
    <n v="497346"/>
    <n v="472030"/>
    <n v="94.91"/>
    <d v="2012-06-18T00:00:00"/>
    <n v="2012"/>
    <s v="Jun"/>
    <d v="1900-01-01T00:00:00"/>
    <s v="Trousers"/>
    <s v="Clothing"/>
    <n v="472030"/>
    <n v="111874.45"/>
    <n v="360155.55"/>
    <x v="1"/>
    <n v="32"/>
    <n v="79.02"/>
  </r>
  <r>
    <s v="M1185"/>
    <x v="3"/>
    <s v="East"/>
    <n v="9"/>
    <n v="115286"/>
    <n v="102007"/>
    <n v="88.48"/>
    <d v="2012-10-02T00:00:00"/>
    <n v="2012"/>
    <s v="Oct"/>
    <d v="1900-01-02T00:00:00"/>
    <s v="Dress"/>
    <s v="Clothing"/>
    <n v="102007"/>
    <n v="21632.6"/>
    <n v="80374.399999999994"/>
    <x v="2"/>
    <n v="99"/>
    <n v="80.599999999999994"/>
  </r>
  <r>
    <s v="M1186"/>
    <x v="1"/>
    <s v="West"/>
    <n v="9"/>
    <n v="456906"/>
    <n v="290840"/>
    <n v="63.65"/>
    <d v="2014-11-19T00:00:00"/>
    <n v="2014"/>
    <s v="Nov"/>
    <d v="1900-01-03T00:00:00"/>
    <s v="Sugar"/>
    <s v="Grocery"/>
    <n v="290840"/>
    <n v="84333.87"/>
    <n v="206506.13"/>
    <x v="1"/>
    <n v="73"/>
    <n v="68.260000000000005"/>
  </r>
  <r>
    <s v="M1187"/>
    <x v="1"/>
    <s v="West"/>
    <n v="11"/>
    <n v="176831"/>
    <n v="201150"/>
    <n v="113.75"/>
    <d v="2011-08-17T00:00:00"/>
    <n v="2011"/>
    <s v="Aug"/>
    <d v="1900-01-03T00:00:00"/>
    <s v="Tablet"/>
    <s v="Electronics"/>
    <n v="201150"/>
    <n v="54439.07"/>
    <n v="146710.93"/>
    <x v="2"/>
    <n v="28"/>
    <n v="62.95"/>
  </r>
  <r>
    <s v="M1188"/>
    <x v="2"/>
    <s v="South"/>
    <n v="5"/>
    <n v="217392"/>
    <n v="200263"/>
    <n v="92.12"/>
    <d v="2013-07-18T00:00:00"/>
    <n v="2013"/>
    <s v="Jul"/>
    <d v="1900-01-04T00:00:00"/>
    <s v="Table"/>
    <s v="Furniture"/>
    <n v="200263"/>
    <n v="94953.35"/>
    <n v="105309.65"/>
    <x v="1"/>
    <n v="94"/>
    <n v="72.81"/>
  </r>
  <r>
    <s v="M1189"/>
    <x v="3"/>
    <s v="East"/>
    <n v="11"/>
    <n v="334504"/>
    <n v="194751"/>
    <n v="58.22"/>
    <d v="2013-07-18T00:00:00"/>
    <n v="2013"/>
    <s v="Jul"/>
    <d v="1900-01-04T00:00:00"/>
    <s v="Cabinet"/>
    <s v="Furniture"/>
    <n v="194751"/>
    <n v="64106.28"/>
    <n v="130644.72"/>
    <x v="2"/>
    <n v="76"/>
    <n v="82.8"/>
  </r>
  <r>
    <s v="M1190"/>
    <x v="2"/>
    <s v="South"/>
    <n v="4"/>
    <n v="399168"/>
    <n v="272325"/>
    <n v="68.22"/>
    <d v="2013-07-18T00:00:00"/>
    <n v="2013"/>
    <s v="Jul"/>
    <d v="1900-01-04T00:00:00"/>
    <s v="Cabinet"/>
    <s v="Furniture"/>
    <n v="272325"/>
    <n v="57004.44"/>
    <n v="215320.56"/>
    <x v="0"/>
    <n v="15"/>
    <n v="79.510000000000005"/>
  </r>
  <r>
    <s v="M1191"/>
    <x v="3"/>
    <s v="East"/>
    <n v="6"/>
    <n v="325423"/>
    <n v="326141"/>
    <n v="100.22"/>
    <d v="2012-07-11T00:00:00"/>
    <n v="2012"/>
    <s v="Jul"/>
    <d v="1900-01-03T00:00:00"/>
    <s v="Marker"/>
    <s v="Stationery"/>
    <n v="326141"/>
    <n v="86425.8"/>
    <n v="239715.20000000001"/>
    <x v="2"/>
    <n v="30"/>
    <n v="64.44"/>
  </r>
  <r>
    <s v="M1192"/>
    <x v="0"/>
    <s v="North"/>
    <n v="8"/>
    <n v="117779"/>
    <n v="138209"/>
    <n v="117.35"/>
    <d v="2012-07-11T00:00:00"/>
    <n v="2012"/>
    <s v="Jul"/>
    <d v="1900-01-03T00:00:00"/>
    <s v="Dress"/>
    <s v="Clothing"/>
    <n v="138209"/>
    <n v="28677.98"/>
    <n v="109531.02"/>
    <x v="0"/>
    <n v="98"/>
    <n v="68.78"/>
  </r>
  <r>
    <s v="M1193"/>
    <x v="3"/>
    <s v="East"/>
    <n v="13"/>
    <n v="168151"/>
    <n v="123152"/>
    <n v="73.239999999999995"/>
    <d v="2012-07-11T00:00:00"/>
    <n v="2012"/>
    <s v="Jul"/>
    <d v="1900-01-03T00:00:00"/>
    <s v="Marker"/>
    <s v="Stationery"/>
    <n v="123152"/>
    <n v="30315.02"/>
    <n v="92836.98"/>
    <x v="2"/>
    <n v="80"/>
    <n v="82.03"/>
  </r>
  <r>
    <s v="M1194"/>
    <x v="0"/>
    <s v="North"/>
    <n v="7"/>
    <n v="281812"/>
    <n v="259359"/>
    <n v="92.03"/>
    <d v="2012-07-11T00:00:00"/>
    <n v="2012"/>
    <s v="Jul"/>
    <d v="1900-01-03T00:00:00"/>
    <s v="Stapler"/>
    <s v="Stationery"/>
    <n v="259359"/>
    <n v="54795.040000000001"/>
    <n v="204563.96"/>
    <x v="0"/>
    <n v="14"/>
    <n v="84.33"/>
  </r>
  <r>
    <s v="M1195"/>
    <x v="1"/>
    <s v="West"/>
    <n v="4"/>
    <n v="287138"/>
    <n v="190503"/>
    <n v="66.349999999999994"/>
    <d v="2012-07-11T00:00:00"/>
    <n v="2012"/>
    <s v="Jul"/>
    <d v="1900-01-03T00:00:00"/>
    <s v="Dress"/>
    <s v="Clothing"/>
    <n v="190503"/>
    <n v="69671.95"/>
    <n v="120831.05"/>
    <x v="0"/>
    <n v="79"/>
    <n v="86.92"/>
  </r>
  <r>
    <s v="M1196"/>
    <x v="2"/>
    <s v="South"/>
    <n v="3"/>
    <n v="422742"/>
    <n v="448352"/>
    <n v="106.06"/>
    <d v="2012-07-11T00:00:00"/>
    <n v="2012"/>
    <s v="Jul"/>
    <d v="1900-01-03T00:00:00"/>
    <s v="Cabinet"/>
    <s v="Furniture"/>
    <n v="448352"/>
    <n v="119228.28"/>
    <n v="329123.71999999997"/>
    <x v="2"/>
    <n v="18"/>
    <n v="85.18"/>
  </r>
  <r>
    <s v="M1197"/>
    <x v="1"/>
    <s v="West"/>
    <n v="10"/>
    <n v="420042"/>
    <n v="489045"/>
    <n v="116.43"/>
    <d v="2013-12-02T00:00:00"/>
    <n v="2013"/>
    <s v="Dec"/>
    <d v="1900-01-01T00:00:00"/>
    <s v="Sugar"/>
    <s v="Grocery"/>
    <n v="489045"/>
    <n v="165007.19"/>
    <n v="324037.81"/>
    <x v="2"/>
    <n v="83"/>
    <n v="92.04"/>
  </r>
  <r>
    <s v="M1198"/>
    <x v="1"/>
    <s v="West"/>
    <n v="14"/>
    <n v="180695"/>
    <n v="200060"/>
    <n v="110.72"/>
    <d v="2014-12-23T00:00:00"/>
    <n v="2014"/>
    <s v="Dec"/>
    <d v="1900-01-02T00:00:00"/>
    <s v="Jacket"/>
    <s v="Clothing"/>
    <n v="200060"/>
    <n v="69053.7"/>
    <n v="131006.3"/>
    <x v="1"/>
    <n v="14"/>
    <n v="87.67"/>
  </r>
  <r>
    <s v="M1199"/>
    <x v="3"/>
    <s v="East"/>
    <n v="13"/>
    <n v="374929"/>
    <n v="187807"/>
    <n v="50.09"/>
    <d v="2014-12-23T00:00:00"/>
    <n v="2014"/>
    <s v="Dec"/>
    <d v="1900-01-02T00:00:00"/>
    <s v="Wheat"/>
    <s v="Grocery"/>
    <n v="187807"/>
    <n v="55459.1"/>
    <n v="132347.9"/>
    <x v="2"/>
    <n v="57"/>
    <n v="61.82"/>
  </r>
  <r>
    <s v="M1000"/>
    <x v="3"/>
    <s v="East"/>
    <n v="3"/>
    <n v="447901"/>
    <n v="412880"/>
    <n v="92.18"/>
    <d v="2014-12-23T00:00:00"/>
    <n v="2014"/>
    <s v="Dec"/>
    <d v="1900-01-02T00:00:00"/>
    <s v="Sugar"/>
    <s v="Grocery"/>
    <n v="412880"/>
    <n v="116305.58"/>
    <n v="296574.42"/>
    <x v="1"/>
    <n v="68"/>
    <n v="79.92"/>
  </r>
  <r>
    <s v="M1001"/>
    <x v="0"/>
    <s v="North"/>
    <n v="13"/>
    <n v="165444"/>
    <n v="104731"/>
    <n v="63.3"/>
    <d v="2014-12-23T00:00:00"/>
    <n v="2014"/>
    <s v="Dec"/>
    <d v="1900-01-02T00:00:00"/>
    <s v="Table"/>
    <s v="Furniture"/>
    <n v="104731"/>
    <n v="27909.37"/>
    <n v="76821.63"/>
    <x v="2"/>
    <n v="57"/>
    <n v="69.39"/>
  </r>
  <r>
    <s v="M1002"/>
    <x v="2"/>
    <s v="South"/>
    <n v="11"/>
    <n v="306136"/>
    <n v="273834"/>
    <n v="89.45"/>
    <d v="2011-10-31T00:00:00"/>
    <n v="2011"/>
    <s v="Oct"/>
    <d v="1900-01-01T00:00:00"/>
    <s v="Stapler"/>
    <s v="Stationery"/>
    <n v="273834"/>
    <n v="120806.75"/>
    <n v="153027.25"/>
    <x v="1"/>
    <n v="88"/>
    <n v="70.3"/>
  </r>
  <r>
    <s v="M1003"/>
    <x v="2"/>
    <s v="South"/>
    <n v="13"/>
    <n v="169781"/>
    <n v="174481"/>
    <n v="102.77"/>
    <d v="2011-10-31T00:00:00"/>
    <n v="2011"/>
    <s v="Oct"/>
    <d v="1900-01-01T00:00:00"/>
    <s v="Marker"/>
    <s v="Stationery"/>
    <n v="174481"/>
    <n v="45912.84"/>
    <n v="128568.16"/>
    <x v="0"/>
    <n v="38"/>
    <n v="90.32"/>
  </r>
  <r>
    <s v="M1004"/>
    <x v="2"/>
    <s v="South"/>
    <n v="11"/>
    <n v="400204"/>
    <n v="254157"/>
    <n v="63.51"/>
    <d v="2011-10-31T00:00:00"/>
    <n v="2011"/>
    <s v="Oct"/>
    <d v="1900-01-01T00:00:00"/>
    <s v="Cabinet"/>
    <s v="Furniture"/>
    <n v="254157"/>
    <n v="114541.84"/>
    <n v="139615.16"/>
    <x v="2"/>
    <n v="97"/>
    <n v="92.06"/>
  </r>
  <r>
    <s v="M1005"/>
    <x v="2"/>
    <s v="South"/>
    <n v="11"/>
    <n v="499244"/>
    <n v="426772"/>
    <n v="85.48"/>
    <d v="2011-10-31T00:00:00"/>
    <n v="2011"/>
    <s v="Oct"/>
    <d v="1900-01-01T00:00:00"/>
    <s v="Wheat"/>
    <s v="Grocery"/>
    <n v="426772"/>
    <n v="96371.03"/>
    <n v="330400.96999999997"/>
    <x v="0"/>
    <n v="31"/>
    <n v="93.9"/>
  </r>
  <r>
    <s v="M1006"/>
    <x v="2"/>
    <s v="South"/>
    <n v="9"/>
    <n v="408870"/>
    <n v="320644"/>
    <n v="78.42"/>
    <d v="2011-10-31T00:00:00"/>
    <n v="2011"/>
    <s v="Oct"/>
    <d v="1900-01-01T00:00:00"/>
    <s v="Jacket"/>
    <s v="Clothing"/>
    <n v="320644"/>
    <n v="109364.53"/>
    <n v="211279.47"/>
    <x v="2"/>
    <n v="57"/>
    <n v="63.58"/>
  </r>
  <r>
    <s v="M1007"/>
    <x v="0"/>
    <s v="North"/>
    <n v="11"/>
    <n v="472567"/>
    <n v="441394"/>
    <n v="93.4"/>
    <d v="2011-10-31T00:00:00"/>
    <n v="2011"/>
    <s v="Oct"/>
    <d v="1900-01-01T00:00:00"/>
    <s v="Sofa"/>
    <s v="Furniture"/>
    <n v="441394"/>
    <n v="217299.25"/>
    <n v="224094.75"/>
    <x v="1"/>
    <n v="76"/>
    <n v="69.2"/>
  </r>
  <r>
    <s v="M1008"/>
    <x v="1"/>
    <s v="West"/>
    <n v="11"/>
    <n v="270066"/>
    <n v="139130"/>
    <n v="51.52"/>
    <d v="2011-10-31T00:00:00"/>
    <n v="2011"/>
    <s v="Oct"/>
    <d v="1900-01-01T00:00:00"/>
    <s v="Marker"/>
    <s v="Stationery"/>
    <n v="139130"/>
    <n v="38010.82"/>
    <n v="101119.18"/>
    <x v="2"/>
    <n v="46"/>
    <n v="88.87"/>
  </r>
  <r>
    <s v="M1009"/>
    <x v="2"/>
    <s v="South"/>
    <n v="3"/>
    <n v="201795"/>
    <n v="181275"/>
    <n v="89.83"/>
    <d v="2011-10-31T00:00:00"/>
    <n v="2011"/>
    <s v="Oct"/>
    <d v="1900-01-01T00:00:00"/>
    <s v="Pen"/>
    <s v="Stationery"/>
    <n v="181275"/>
    <n v="42903.26"/>
    <n v="138371.74"/>
    <x v="1"/>
    <n v="83"/>
    <n v="62.61"/>
  </r>
  <r>
    <s v="M1010"/>
    <x v="0"/>
    <s v="North"/>
    <n v="10"/>
    <n v="414049"/>
    <n v="460909"/>
    <n v="111.32"/>
    <d v="2011-10-31T00:00:00"/>
    <n v="2011"/>
    <s v="Oct"/>
    <d v="1900-01-01T00:00:00"/>
    <s v="Shirt"/>
    <s v="Clothing"/>
    <n v="460909"/>
    <n v="202917.79"/>
    <n v="257991.21"/>
    <x v="1"/>
    <n v="52"/>
    <n v="80.37"/>
  </r>
  <r>
    <s v="M1011"/>
    <x v="3"/>
    <s v="East"/>
    <n v="15"/>
    <n v="119760"/>
    <n v="71153"/>
    <n v="59.41"/>
    <d v="2012-04-13T00:00:00"/>
    <n v="2012"/>
    <s v="Apr"/>
    <d v="1900-01-05T00:00:00"/>
    <s v="Table"/>
    <s v="Furniture"/>
    <n v="71153"/>
    <n v="27154.89"/>
    <n v="43998.11"/>
    <x v="2"/>
    <n v="47"/>
    <n v="75.88"/>
  </r>
  <r>
    <s v="M1012"/>
    <x v="3"/>
    <s v="East"/>
    <n v="8"/>
    <n v="206061"/>
    <n v="131137"/>
    <n v="63.64"/>
    <d v="2012-04-13T00:00:00"/>
    <n v="2012"/>
    <s v="Apr"/>
    <d v="1900-01-05T00:00:00"/>
    <s v="Trousers"/>
    <s v="Clothing"/>
    <n v="131137"/>
    <n v="51165.33"/>
    <n v="79971.67"/>
    <x v="0"/>
    <n v="63"/>
    <n v="76.650000000000006"/>
  </r>
  <r>
    <s v="M1013"/>
    <x v="0"/>
    <s v="North"/>
    <n v="6"/>
    <n v="323477"/>
    <n v="279002"/>
    <n v="86.25"/>
    <d v="2013-07-22T00:00:00"/>
    <n v="2013"/>
    <s v="Jul"/>
    <d v="1900-01-01T00:00:00"/>
    <s v="Chair"/>
    <s v="Furniture"/>
    <n v="279002"/>
    <n v="138157.04"/>
    <n v="140844.96"/>
    <x v="2"/>
    <n v="29"/>
    <n v="84.4"/>
  </r>
  <r>
    <s v="M1014"/>
    <x v="0"/>
    <s v="North"/>
    <n v="7"/>
    <n v="145684"/>
    <n v="77454"/>
    <n v="53.17"/>
    <d v="2014-11-21T00:00:00"/>
    <n v="2014"/>
    <s v="Nov"/>
    <d v="1900-01-05T00:00:00"/>
    <s v="Table"/>
    <s v="Furniture"/>
    <n v="77454"/>
    <n v="28116.58"/>
    <n v="49337.42"/>
    <x v="0"/>
    <n v="25"/>
    <n v="84.36"/>
  </r>
  <r>
    <s v="M1015"/>
    <x v="1"/>
    <s v="West"/>
    <n v="11"/>
    <n v="131531"/>
    <n v="145072"/>
    <n v="110.29"/>
    <d v="2013-11-27T00:00:00"/>
    <n v="2013"/>
    <s v="Nov"/>
    <d v="1900-01-03T00:00:00"/>
    <s v="Dress"/>
    <s v="Clothing"/>
    <n v="145072"/>
    <n v="72243.25"/>
    <n v="72828.75"/>
    <x v="1"/>
    <n v="40"/>
    <n v="89.56"/>
  </r>
  <r>
    <s v="M1016"/>
    <x v="3"/>
    <s v="East"/>
    <n v="9"/>
    <n v="185348"/>
    <n v="209352"/>
    <n v="112.95"/>
    <d v="2014-11-08T00:00:00"/>
    <n v="2014"/>
    <s v="Nov"/>
    <d v="1900-01-06T00:00:00"/>
    <s v="Jacket"/>
    <s v="Clothing"/>
    <n v="209352"/>
    <n v="69667.740000000005"/>
    <n v="139684.26"/>
    <x v="2"/>
    <n v="64"/>
    <n v="74.56"/>
  </r>
  <r>
    <s v="M1017"/>
    <x v="3"/>
    <s v="East"/>
    <n v="15"/>
    <n v="405957"/>
    <n v="468498"/>
    <n v="115.41"/>
    <d v="2014-11-08T00:00:00"/>
    <n v="2014"/>
    <s v="Nov"/>
    <d v="1900-01-06T00:00:00"/>
    <s v="Sugar"/>
    <s v="Grocery"/>
    <n v="468498"/>
    <n v="158504.82999999999"/>
    <n v="309993.17"/>
    <x v="2"/>
    <n v="31"/>
    <n v="64.84"/>
  </r>
  <r>
    <s v="M1018"/>
    <x v="3"/>
    <s v="East"/>
    <n v="11"/>
    <n v="276834"/>
    <n v="313873"/>
    <n v="113.38"/>
    <d v="2011-12-01T00:00:00"/>
    <n v="2011"/>
    <s v="Dec"/>
    <d v="1900-01-04T00:00:00"/>
    <s v="Sofa"/>
    <s v="Furniture"/>
    <n v="313873"/>
    <n v="87926.39"/>
    <n v="225946.61"/>
    <x v="0"/>
    <n v="56"/>
    <n v="87.88"/>
  </r>
  <r>
    <s v="M1019"/>
    <x v="3"/>
    <s v="East"/>
    <n v="15"/>
    <n v="473647"/>
    <n v="558551"/>
    <n v="117.93"/>
    <d v="2014-09-13T00:00:00"/>
    <n v="2014"/>
    <s v="Sep"/>
    <d v="1900-01-06T00:00:00"/>
    <s v="Table"/>
    <s v="Furniture"/>
    <n v="558551"/>
    <n v="195152.5"/>
    <n v="363398.5"/>
    <x v="2"/>
    <n v="88"/>
    <n v="91.87"/>
  </r>
  <r>
    <s v="M1020"/>
    <x v="0"/>
    <s v="North"/>
    <n v="15"/>
    <n v="463426"/>
    <n v="456164"/>
    <n v="98.43"/>
    <d v="2014-09-13T00:00:00"/>
    <n v="2014"/>
    <s v="Sep"/>
    <d v="1900-01-06T00:00:00"/>
    <s v="Chair"/>
    <s v="Furniture"/>
    <n v="456164"/>
    <n v="209453.37"/>
    <n v="246710.63"/>
    <x v="1"/>
    <n v="15"/>
    <n v="61.5"/>
  </r>
  <r>
    <s v="M1021"/>
    <x v="3"/>
    <s v="East"/>
    <n v="8"/>
    <n v="435106"/>
    <n v="337915"/>
    <n v="77.66"/>
    <d v="2014-09-13T00:00:00"/>
    <n v="2014"/>
    <s v="Sep"/>
    <d v="1900-01-06T00:00:00"/>
    <s v="Notebook"/>
    <s v="Stationery"/>
    <n v="337915"/>
    <n v="161582.69"/>
    <n v="176332.31"/>
    <x v="2"/>
    <n v="92"/>
    <n v="90.71"/>
  </r>
  <r>
    <s v="M1022"/>
    <x v="0"/>
    <s v="North"/>
    <n v="15"/>
    <n v="270906"/>
    <n v="218651"/>
    <n v="80.709999999999994"/>
    <d v="2012-12-24T00:00:00"/>
    <n v="2012"/>
    <s v="Dec"/>
    <d v="1900-01-01T00:00:00"/>
    <s v="Mobile"/>
    <s v="Electronics"/>
    <n v="218651"/>
    <n v="108960.15"/>
    <n v="109690.85"/>
    <x v="1"/>
    <n v="14"/>
    <n v="78.260000000000005"/>
  </r>
  <r>
    <s v="M1023"/>
    <x v="1"/>
    <s v="West"/>
    <n v="11"/>
    <n v="487005"/>
    <n v="339000"/>
    <n v="69.61"/>
    <d v="2012-12-24T00:00:00"/>
    <n v="2012"/>
    <s v="Dec"/>
    <d v="1900-01-01T00:00:00"/>
    <s v="Tablet"/>
    <s v="Electronics"/>
    <n v="339000"/>
    <n v="138658.21"/>
    <n v="200341.79"/>
    <x v="1"/>
    <n v="77"/>
    <n v="81.59"/>
  </r>
  <r>
    <s v="M1024"/>
    <x v="1"/>
    <s v="West"/>
    <n v="12"/>
    <n v="425038"/>
    <n v="469750"/>
    <n v="110.52"/>
    <d v="2012-12-24T00:00:00"/>
    <n v="2012"/>
    <s v="Dec"/>
    <d v="1900-01-01T00:00:00"/>
    <s v="Dress"/>
    <s v="Clothing"/>
    <n v="469750"/>
    <n v="99150.8"/>
    <n v="370599.2"/>
    <x v="0"/>
    <n v="38"/>
    <n v="74.81"/>
  </r>
  <r>
    <s v="M1025"/>
    <x v="1"/>
    <s v="West"/>
    <n v="14"/>
    <n v="253442"/>
    <n v="295317"/>
    <n v="116.52"/>
    <d v="2014-02-24T00:00:00"/>
    <n v="2014"/>
    <s v="Feb"/>
    <d v="1900-01-01T00:00:00"/>
    <s v="Wheat"/>
    <s v="Grocery"/>
    <n v="295317"/>
    <n v="81486.81"/>
    <n v="213830.19"/>
    <x v="0"/>
    <n v="75"/>
    <n v="94.47"/>
  </r>
  <r>
    <s v="M1026"/>
    <x v="2"/>
    <s v="South"/>
    <n v="8"/>
    <n v="250949"/>
    <n v="180301"/>
    <n v="71.849999999999994"/>
    <d v="2011-11-23T00:00:00"/>
    <n v="2011"/>
    <s v="Nov"/>
    <d v="1900-01-03T00:00:00"/>
    <s v="Mobile"/>
    <s v="Electronics"/>
    <n v="180301"/>
    <n v="46587"/>
    <n v="133714"/>
    <x v="1"/>
    <n v="79"/>
    <n v="88.27"/>
  </r>
  <r>
    <s v="M1027"/>
    <x v="0"/>
    <s v="North"/>
    <n v="14"/>
    <n v="170110"/>
    <n v="110014"/>
    <n v="64.67"/>
    <d v="2013-06-24T00:00:00"/>
    <n v="2013"/>
    <s v="Jun"/>
    <d v="1900-01-01T00:00:00"/>
    <s v="Mobile"/>
    <s v="Electronics"/>
    <n v="110014"/>
    <n v="48400.18"/>
    <n v="61613.82"/>
    <x v="0"/>
    <n v="92"/>
    <n v="60.25"/>
  </r>
  <r>
    <s v="M1028"/>
    <x v="3"/>
    <s v="East"/>
    <n v="12"/>
    <n v="148551"/>
    <n v="82006"/>
    <n v="55.2"/>
    <d v="2013-06-24T00:00:00"/>
    <n v="2013"/>
    <s v="Jun"/>
    <d v="1900-01-01T00:00:00"/>
    <s v="Rice"/>
    <s v="Grocery"/>
    <n v="82006"/>
    <n v="19218.55"/>
    <n v="62787.45"/>
    <x v="0"/>
    <n v="63"/>
    <n v="69.180000000000007"/>
  </r>
  <r>
    <s v="M1029"/>
    <x v="2"/>
    <s v="South"/>
    <n v="6"/>
    <n v="476200"/>
    <n v="527898"/>
    <n v="110.86"/>
    <d v="2013-06-24T00:00:00"/>
    <n v="2013"/>
    <s v="Jun"/>
    <d v="1900-01-01T00:00:00"/>
    <s v="Oil"/>
    <s v="Grocery"/>
    <n v="527898"/>
    <n v="260112.44"/>
    <n v="267785.56"/>
    <x v="1"/>
    <n v="70"/>
    <n v="74.14"/>
  </r>
  <r>
    <s v="M1030"/>
    <x v="0"/>
    <s v="North"/>
    <n v="13"/>
    <n v="339089"/>
    <n v="215928"/>
    <n v="63.68"/>
    <d v="2013-06-24T00:00:00"/>
    <n v="2013"/>
    <s v="Jun"/>
    <d v="1900-01-01T00:00:00"/>
    <s v="Jacket"/>
    <s v="Clothing"/>
    <n v="215928"/>
    <n v="76865.210000000006"/>
    <n v="139062.79"/>
    <x v="2"/>
    <n v="56"/>
    <n v="79.67"/>
  </r>
  <r>
    <s v="M1031"/>
    <x v="3"/>
    <s v="East"/>
    <n v="10"/>
    <n v="171128"/>
    <n v="135228"/>
    <n v="79.02"/>
    <d v="2013-06-24T00:00:00"/>
    <n v="2013"/>
    <s v="Jun"/>
    <d v="1900-01-01T00:00:00"/>
    <s v="Shirt"/>
    <s v="Clothing"/>
    <n v="135228"/>
    <n v="54411.65"/>
    <n v="80816.350000000006"/>
    <x v="2"/>
    <n v="75"/>
    <n v="88.58"/>
  </r>
  <r>
    <s v="M1032"/>
    <x v="1"/>
    <s v="West"/>
    <n v="9"/>
    <n v="444812"/>
    <n v="512756"/>
    <n v="115.27"/>
    <d v="2012-10-26T00:00:00"/>
    <n v="2012"/>
    <s v="Oct"/>
    <d v="1900-01-05T00:00:00"/>
    <s v="Shirt"/>
    <s v="Clothing"/>
    <n v="512756"/>
    <n v="196001.66"/>
    <n v="316754.34000000003"/>
    <x v="0"/>
    <n v="33"/>
    <n v="85.14"/>
  </r>
  <r>
    <s v="M1033"/>
    <x v="0"/>
    <s v="North"/>
    <n v="13"/>
    <n v="345771"/>
    <n v="218904"/>
    <n v="63.31"/>
    <d v="2014-07-16T00:00:00"/>
    <n v="2014"/>
    <s v="Jul"/>
    <d v="1900-01-03T00:00:00"/>
    <s v="Headphones"/>
    <s v="Electronics"/>
    <n v="218904"/>
    <n v="64304.18"/>
    <n v="154599.82"/>
    <x v="0"/>
    <n v="37"/>
    <n v="92.4"/>
  </r>
  <r>
    <s v="M1034"/>
    <x v="2"/>
    <s v="South"/>
    <n v="3"/>
    <n v="270824"/>
    <n v="183066"/>
    <n v="67.599999999999994"/>
    <d v="2014-07-16T00:00:00"/>
    <n v="2014"/>
    <s v="Jul"/>
    <d v="1900-01-03T00:00:00"/>
    <s v="Trousers"/>
    <s v="Clothing"/>
    <n v="183066"/>
    <n v="59863.6"/>
    <n v="123202.4"/>
    <x v="1"/>
    <n v="88"/>
    <n v="67.489999999999995"/>
  </r>
  <r>
    <s v="M1035"/>
    <x v="1"/>
    <s v="West"/>
    <n v="5"/>
    <n v="152853"/>
    <n v="172476"/>
    <n v="112.84"/>
    <d v="2011-11-17T00:00:00"/>
    <n v="2011"/>
    <s v="Nov"/>
    <d v="1900-01-04T00:00:00"/>
    <s v="Oil"/>
    <s v="Grocery"/>
    <n v="172476"/>
    <n v="52230.19"/>
    <n v="120245.81"/>
    <x v="1"/>
    <n v="91"/>
    <n v="70.61"/>
  </r>
  <r>
    <s v="M1036"/>
    <x v="2"/>
    <s v="South"/>
    <n v="6"/>
    <n v="187327"/>
    <n v="178886"/>
    <n v="95.49"/>
    <d v="2012-04-13T00:00:00"/>
    <n v="2012"/>
    <s v="Apr"/>
    <d v="1900-01-05T00:00:00"/>
    <s v="Table"/>
    <s v="Furniture"/>
    <n v="178886"/>
    <n v="47081.81"/>
    <n v="131804.19"/>
    <x v="1"/>
    <n v="79"/>
    <n v="67.11"/>
  </r>
  <r>
    <s v="M1037"/>
    <x v="3"/>
    <s v="East"/>
    <n v="7"/>
    <n v="319087"/>
    <n v="191565"/>
    <n v="60.04"/>
    <d v="2012-11-25T00:00:00"/>
    <n v="2012"/>
    <s v="Nov"/>
    <d v="1899-12-31T00:00:00"/>
    <s v="Sugar"/>
    <s v="Grocery"/>
    <n v="191565"/>
    <n v="53420.87"/>
    <n v="138144.13"/>
    <x v="1"/>
    <n v="38"/>
    <n v="65.650000000000006"/>
  </r>
  <r>
    <s v="M1038"/>
    <x v="1"/>
    <s v="West"/>
    <n v="7"/>
    <n v="229570"/>
    <n v="119912"/>
    <n v="52.23"/>
    <d v="2013-05-16T00:00:00"/>
    <n v="2013"/>
    <s v="May"/>
    <d v="1900-01-04T00:00:00"/>
    <s v="Marker"/>
    <s v="Stationery"/>
    <n v="119912"/>
    <n v="50565.53"/>
    <n v="69346.47"/>
    <x v="2"/>
    <n v="73"/>
    <n v="81.39"/>
  </r>
  <r>
    <s v="M1039"/>
    <x v="0"/>
    <s v="North"/>
    <n v="5"/>
    <n v="334265"/>
    <n v="325364"/>
    <n v="97.34"/>
    <d v="2013-05-16T00:00:00"/>
    <n v="2013"/>
    <s v="May"/>
    <d v="1900-01-04T00:00:00"/>
    <s v="Stapler"/>
    <s v="Stationery"/>
    <n v="325364"/>
    <n v="162419.62"/>
    <n v="162944.38"/>
    <x v="1"/>
    <n v="66"/>
    <n v="62.45"/>
  </r>
  <r>
    <s v="M1040"/>
    <x v="0"/>
    <s v="North"/>
    <n v="8"/>
    <n v="229231"/>
    <n v="270825"/>
    <n v="118.15"/>
    <d v="2013-05-16T00:00:00"/>
    <n v="2013"/>
    <s v="May"/>
    <d v="1900-01-04T00:00:00"/>
    <s v="Sugar"/>
    <s v="Grocery"/>
    <n v="270825"/>
    <n v="77014.67"/>
    <n v="193810.33"/>
    <x v="1"/>
    <n v="100"/>
    <n v="91.34"/>
  </r>
  <r>
    <s v="M1041"/>
    <x v="3"/>
    <s v="East"/>
    <n v="5"/>
    <n v="403866"/>
    <n v="474009"/>
    <n v="117.37"/>
    <d v="2014-09-08T00:00:00"/>
    <n v="2014"/>
    <s v="Sep"/>
    <d v="1900-01-01T00:00:00"/>
    <s v="Trousers"/>
    <s v="Clothing"/>
    <n v="474009"/>
    <n v="215782.23"/>
    <n v="258226.77"/>
    <x v="0"/>
    <n v="22"/>
    <n v="64.72"/>
  </r>
  <r>
    <s v="M1042"/>
    <x v="3"/>
    <s v="East"/>
    <n v="9"/>
    <n v="482312"/>
    <n v="269619"/>
    <n v="55.9"/>
    <d v="2014-09-08T00:00:00"/>
    <n v="2014"/>
    <s v="Sep"/>
    <d v="1900-01-01T00:00:00"/>
    <s v="Notebook"/>
    <s v="Stationery"/>
    <n v="269619"/>
    <n v="120794.73"/>
    <n v="148824.26999999999"/>
    <x v="1"/>
    <n v="43"/>
    <n v="86.63"/>
  </r>
  <r>
    <s v="M1043"/>
    <x v="1"/>
    <s v="West"/>
    <n v="12"/>
    <n v="459669"/>
    <n v="473943"/>
    <n v="103.11"/>
    <d v="2011-03-10T00:00:00"/>
    <n v="2011"/>
    <s v="Mar"/>
    <d v="1900-01-04T00:00:00"/>
    <s v="Stapler"/>
    <s v="Stationery"/>
    <n v="473943"/>
    <n v="187305.18"/>
    <n v="286637.82"/>
    <x v="0"/>
    <n v="100"/>
    <n v="90.75"/>
  </r>
  <r>
    <s v="M1044"/>
    <x v="3"/>
    <s v="East"/>
    <n v="5"/>
    <n v="224149"/>
    <n v="252318"/>
    <n v="112.57"/>
    <d v="2011-03-10T00:00:00"/>
    <n v="2011"/>
    <s v="Mar"/>
    <d v="1900-01-04T00:00:00"/>
    <s v="Rice"/>
    <s v="Grocery"/>
    <n v="252318"/>
    <n v="65701.69"/>
    <n v="186616.31"/>
    <x v="1"/>
    <n v="15"/>
    <n v="67.069999999999993"/>
  </r>
  <r>
    <s v="M1045"/>
    <x v="3"/>
    <s v="East"/>
    <n v="7"/>
    <n v="223882"/>
    <n v="213613"/>
    <n v="95.41"/>
    <d v="2011-07-18T00:00:00"/>
    <n v="2011"/>
    <s v="Jul"/>
    <d v="1900-01-01T00:00:00"/>
    <s v="Tablet"/>
    <s v="Electronics"/>
    <n v="213613"/>
    <n v="99790.54"/>
    <n v="113822.46"/>
    <x v="1"/>
    <n v="30"/>
    <n v="93.39"/>
  </r>
  <r>
    <s v="M1046"/>
    <x v="0"/>
    <s v="North"/>
    <n v="3"/>
    <n v="178231"/>
    <n v="173382"/>
    <n v="97.28"/>
    <d v="2014-03-25T00:00:00"/>
    <n v="2014"/>
    <s v="Mar"/>
    <d v="1900-01-02T00:00:00"/>
    <s v="Notebook"/>
    <s v="Stationery"/>
    <n v="173382"/>
    <n v="46160.160000000003"/>
    <n v="127221.84"/>
    <x v="0"/>
    <n v="85"/>
    <n v="86.22"/>
  </r>
  <r>
    <s v="M1047"/>
    <x v="0"/>
    <s v="North"/>
    <n v="4"/>
    <n v="258749"/>
    <n v="181498"/>
    <n v="70.14"/>
    <d v="2014-03-25T00:00:00"/>
    <n v="2014"/>
    <s v="Mar"/>
    <d v="1900-01-02T00:00:00"/>
    <s v="Oil"/>
    <s v="Grocery"/>
    <n v="181498"/>
    <n v="55152.45"/>
    <n v="126345.55"/>
    <x v="2"/>
    <n v="34"/>
    <n v="61.98"/>
  </r>
  <r>
    <s v="M1048"/>
    <x v="2"/>
    <s v="South"/>
    <n v="3"/>
    <n v="402277"/>
    <n v="419023"/>
    <n v="104.16"/>
    <d v="2011-09-30T00:00:00"/>
    <n v="2011"/>
    <s v="Sep"/>
    <d v="1900-01-05T00:00:00"/>
    <s v="Rice"/>
    <s v="Grocery"/>
    <n v="419023"/>
    <n v="183060.62"/>
    <n v="235962.38"/>
    <x v="2"/>
    <n v="21"/>
    <n v="81.3"/>
  </r>
  <r>
    <s v="M1049"/>
    <x v="0"/>
    <s v="North"/>
    <n v="5"/>
    <n v="308571"/>
    <n v="166977"/>
    <n v="54.11"/>
    <d v="2011-09-26T00:00:00"/>
    <n v="2011"/>
    <s v="Sep"/>
    <d v="1900-01-01T00:00:00"/>
    <s v="Trousers"/>
    <s v="Clothing"/>
    <n v="166977"/>
    <n v="77699.759999999995"/>
    <n v="89277.24"/>
    <x v="0"/>
    <n v="97"/>
    <n v="92.34"/>
  </r>
  <r>
    <s v="M1050"/>
    <x v="1"/>
    <s v="West"/>
    <n v="9"/>
    <n v="344608"/>
    <n v="369609"/>
    <n v="107.25"/>
    <d v="2012-10-31T00:00:00"/>
    <n v="2012"/>
    <s v="Oct"/>
    <d v="1900-01-03T00:00:00"/>
    <s v="Shirt"/>
    <s v="Clothing"/>
    <n v="369609"/>
    <n v="172034.59"/>
    <n v="197574.41"/>
    <x v="0"/>
    <n v="96"/>
    <n v="63.12"/>
  </r>
  <r>
    <s v="M1051"/>
    <x v="0"/>
    <s v="North"/>
    <n v="9"/>
    <n v="311128"/>
    <n v="182959"/>
    <n v="58.81"/>
    <d v="2012-10-31T00:00:00"/>
    <n v="2012"/>
    <s v="Oct"/>
    <d v="1900-01-03T00:00:00"/>
    <s v="Trousers"/>
    <s v="Clothing"/>
    <n v="182959"/>
    <n v="89182.39"/>
    <n v="93776.61"/>
    <x v="2"/>
    <n v="14"/>
    <n v="75.63"/>
  </r>
  <r>
    <s v="M1052"/>
    <x v="3"/>
    <s v="East"/>
    <n v="13"/>
    <n v="489325"/>
    <n v="522091"/>
    <n v="106.7"/>
    <d v="2012-10-31T00:00:00"/>
    <n v="2012"/>
    <s v="Oct"/>
    <d v="1900-01-03T00:00:00"/>
    <s v="Wheat"/>
    <s v="Grocery"/>
    <n v="522091"/>
    <n v="230040.92"/>
    <n v="292050.08"/>
    <x v="0"/>
    <n v="37"/>
    <n v="61.3"/>
  </r>
  <r>
    <s v="M1053"/>
    <x v="2"/>
    <s v="South"/>
    <n v="9"/>
    <n v="299378"/>
    <n v="238113"/>
    <n v="79.540000000000006"/>
    <d v="2012-10-31T00:00:00"/>
    <n v="2012"/>
    <s v="Oct"/>
    <d v="1900-01-03T00:00:00"/>
    <s v="Shirt"/>
    <s v="Clothing"/>
    <n v="238113"/>
    <n v="71886.039999999994"/>
    <n v="166226.96"/>
    <x v="0"/>
    <n v="95"/>
    <n v="88.39"/>
  </r>
  <r>
    <s v="M1054"/>
    <x v="0"/>
    <s v="North"/>
    <n v="5"/>
    <n v="247872"/>
    <n v="170109"/>
    <n v="68.63"/>
    <d v="2012-10-31T00:00:00"/>
    <n v="2012"/>
    <s v="Oct"/>
    <d v="1900-01-03T00:00:00"/>
    <s v="Laptop"/>
    <s v="Electronics"/>
    <n v="170109"/>
    <n v="70538.23"/>
    <n v="99570.77"/>
    <x v="0"/>
    <n v="97"/>
    <n v="73.819999999999993"/>
  </r>
  <r>
    <s v="M1055"/>
    <x v="2"/>
    <s v="South"/>
    <n v="8"/>
    <n v="104583"/>
    <n v="95104"/>
    <n v="90.94"/>
    <d v="2012-10-31T00:00:00"/>
    <n v="2012"/>
    <s v="Oct"/>
    <d v="1900-01-03T00:00:00"/>
    <s v="Trousers"/>
    <s v="Clothing"/>
    <n v="95104"/>
    <n v="30538.18"/>
    <n v="64565.82"/>
    <x v="0"/>
    <n v="12"/>
    <n v="89.4"/>
  </r>
  <r>
    <s v="M1056"/>
    <x v="2"/>
    <s v="South"/>
    <n v="14"/>
    <n v="292270"/>
    <n v="237878"/>
    <n v="81.39"/>
    <d v="2012-10-31T00:00:00"/>
    <n v="2012"/>
    <s v="Oct"/>
    <d v="1900-01-03T00:00:00"/>
    <s v="Rice"/>
    <s v="Grocery"/>
    <n v="237878"/>
    <n v="61101.49"/>
    <n v="176776.51"/>
    <x v="0"/>
    <n v="10"/>
    <n v="88.19"/>
  </r>
  <r>
    <s v="M1057"/>
    <x v="2"/>
    <s v="South"/>
    <n v="14"/>
    <n v="449674"/>
    <n v="523088"/>
    <n v="116.33"/>
    <d v="2012-10-31T00:00:00"/>
    <n v="2012"/>
    <s v="Oct"/>
    <d v="1900-01-03T00:00:00"/>
    <s v="Marker"/>
    <s v="Stationery"/>
    <n v="523088"/>
    <n v="241425.51"/>
    <n v="281662.49"/>
    <x v="2"/>
    <n v="73"/>
    <n v="88.82"/>
  </r>
  <r>
    <s v="M1058"/>
    <x v="0"/>
    <s v="North"/>
    <n v="6"/>
    <n v="337887"/>
    <n v="200046"/>
    <n v="59.21"/>
    <d v="2012-10-31T00:00:00"/>
    <n v="2012"/>
    <s v="Oct"/>
    <d v="1900-01-03T00:00:00"/>
    <s v="Jacket"/>
    <s v="Clothing"/>
    <n v="200046"/>
    <n v="88574.98"/>
    <n v="111471.02"/>
    <x v="0"/>
    <n v="80"/>
    <n v="71.430000000000007"/>
  </r>
  <r>
    <s v="M1059"/>
    <x v="3"/>
    <s v="East"/>
    <n v="9"/>
    <n v="260927"/>
    <n v="164629"/>
    <n v="63.09"/>
    <d v="2012-10-12T00:00:00"/>
    <n v="2012"/>
    <s v="Oct"/>
    <d v="1900-01-05T00:00:00"/>
    <s v="Shirt"/>
    <s v="Clothing"/>
    <n v="164629"/>
    <n v="69505.179999999993"/>
    <n v="95123.82"/>
    <x v="2"/>
    <n v="29"/>
    <n v="60.9"/>
  </r>
  <r>
    <s v="M1060"/>
    <x v="1"/>
    <s v="West"/>
    <n v="3"/>
    <n v="321490"/>
    <n v="193018"/>
    <n v="60.04"/>
    <d v="2013-09-20T00:00:00"/>
    <n v="2013"/>
    <s v="Sep"/>
    <d v="1900-01-05T00:00:00"/>
    <s v="Table"/>
    <s v="Furniture"/>
    <n v="193018"/>
    <n v="68754.33"/>
    <n v="124263.67"/>
    <x v="1"/>
    <n v="45"/>
    <n v="62.11"/>
  </r>
  <r>
    <s v="M1061"/>
    <x v="0"/>
    <s v="North"/>
    <n v="10"/>
    <n v="476879"/>
    <n v="283199"/>
    <n v="59.39"/>
    <d v="2014-04-14T00:00:00"/>
    <n v="2014"/>
    <s v="Apr"/>
    <d v="1900-01-01T00:00:00"/>
    <s v="Sugar"/>
    <s v="Grocery"/>
    <n v="283199"/>
    <n v="68367.27"/>
    <n v="214831.73"/>
    <x v="2"/>
    <n v="39"/>
    <n v="64.55"/>
  </r>
  <r>
    <s v="M1062"/>
    <x v="3"/>
    <s v="East"/>
    <n v="11"/>
    <n v="440836"/>
    <n v="276537"/>
    <n v="62.73"/>
    <d v="2014-04-14T00:00:00"/>
    <n v="2014"/>
    <s v="Apr"/>
    <d v="1900-01-01T00:00:00"/>
    <s v="Sofa"/>
    <s v="Furniture"/>
    <n v="276537"/>
    <n v="116610.52"/>
    <n v="159926.48000000001"/>
    <x v="1"/>
    <n v="97"/>
    <n v="82.11"/>
  </r>
  <r>
    <s v="M1063"/>
    <x v="0"/>
    <s v="North"/>
    <n v="6"/>
    <n v="467631"/>
    <n v="383476"/>
    <n v="82"/>
    <d v="2014-01-08T00:00:00"/>
    <n v="2014"/>
    <s v="Jan"/>
    <d v="1900-01-03T00:00:00"/>
    <s v="Mobile"/>
    <s v="Electronics"/>
    <n v="383476"/>
    <n v="184990.99"/>
    <n v="198485.01"/>
    <x v="2"/>
    <n v="56"/>
    <n v="91.78"/>
  </r>
  <r>
    <s v="M1064"/>
    <x v="1"/>
    <s v="West"/>
    <n v="10"/>
    <n v="395922"/>
    <n v="434663"/>
    <n v="109.79"/>
    <d v="2014-11-10T00:00:00"/>
    <n v="2014"/>
    <s v="Nov"/>
    <d v="1900-01-01T00:00:00"/>
    <s v="Cabinet"/>
    <s v="Furniture"/>
    <n v="434663"/>
    <n v="100879.74"/>
    <n v="333783.26"/>
    <x v="2"/>
    <n v="18"/>
    <n v="72.98"/>
  </r>
  <r>
    <s v="M1065"/>
    <x v="3"/>
    <s v="East"/>
    <n v="8"/>
    <n v="249444"/>
    <n v="236177"/>
    <n v="94.68"/>
    <d v="2014-09-23T00:00:00"/>
    <n v="2014"/>
    <s v="Sep"/>
    <d v="1900-01-02T00:00:00"/>
    <s v="Trousers"/>
    <s v="Clothing"/>
    <n v="236177"/>
    <n v="100284.45"/>
    <n v="135892.54999999999"/>
    <x v="0"/>
    <n v="27"/>
    <n v="89.29"/>
  </r>
  <r>
    <s v="M1066"/>
    <x v="3"/>
    <s v="East"/>
    <n v="10"/>
    <n v="327637"/>
    <n v="164534"/>
    <n v="50.22"/>
    <d v="2014-09-23T00:00:00"/>
    <n v="2014"/>
    <s v="Sep"/>
    <d v="1900-01-02T00:00:00"/>
    <s v="Laptop"/>
    <s v="Electronics"/>
    <n v="164534"/>
    <n v="54874.98"/>
    <n v="109659.02"/>
    <x v="2"/>
    <n v="75"/>
    <n v="64.290000000000006"/>
  </r>
  <r>
    <s v="M1067"/>
    <x v="2"/>
    <s v="South"/>
    <n v="3"/>
    <n v="486234"/>
    <n v="459423"/>
    <n v="94.49"/>
    <d v="2014-12-02T00:00:00"/>
    <n v="2014"/>
    <s v="Dec"/>
    <d v="1900-01-02T00:00:00"/>
    <s v="Notebook"/>
    <s v="Stationery"/>
    <n v="459423"/>
    <n v="215876.82"/>
    <n v="243546.18"/>
    <x v="2"/>
    <n v="21"/>
    <n v="77.11"/>
  </r>
  <r>
    <s v="M1068"/>
    <x v="1"/>
    <s v="West"/>
    <n v="11"/>
    <n v="122346"/>
    <n v="132525"/>
    <n v="108.32"/>
    <d v="2014-12-02T00:00:00"/>
    <n v="2014"/>
    <s v="Dec"/>
    <d v="1900-01-02T00:00:00"/>
    <s v="Laptop"/>
    <s v="Electronics"/>
    <n v="132525"/>
    <n v="33966.04"/>
    <n v="98558.96"/>
    <x v="0"/>
    <n v="67"/>
    <n v="63.76"/>
  </r>
  <r>
    <s v="M1069"/>
    <x v="0"/>
    <s v="North"/>
    <n v="14"/>
    <n v="156718"/>
    <n v="123279"/>
    <n v="78.66"/>
    <d v="2011-06-23T00:00:00"/>
    <n v="2011"/>
    <s v="Jun"/>
    <d v="1900-01-04T00:00:00"/>
    <s v="Headphones"/>
    <s v="Electronics"/>
    <n v="123279"/>
    <n v="58516.78"/>
    <n v="64762.22"/>
    <x v="1"/>
    <n v="62"/>
    <n v="75.849999999999994"/>
  </r>
  <r>
    <s v="M1070"/>
    <x v="2"/>
    <s v="South"/>
    <n v="3"/>
    <n v="342192"/>
    <n v="357905"/>
    <n v="104.59"/>
    <d v="2012-10-04T00:00:00"/>
    <n v="2012"/>
    <s v="Oct"/>
    <d v="1900-01-04T00:00:00"/>
    <s v="Jacket"/>
    <s v="Clothing"/>
    <n v="357905"/>
    <n v="170394.18"/>
    <n v="187510.82"/>
    <x v="2"/>
    <n v="46"/>
    <n v="72.64"/>
  </r>
  <r>
    <s v="M1071"/>
    <x v="3"/>
    <s v="East"/>
    <n v="10"/>
    <n v="257410"/>
    <n v="181001"/>
    <n v="70.319999999999993"/>
    <d v="2012-10-04T00:00:00"/>
    <n v="2012"/>
    <s v="Oct"/>
    <d v="1900-01-04T00:00:00"/>
    <s v="Wheat"/>
    <s v="Grocery"/>
    <n v="181001"/>
    <n v="84299.09"/>
    <n v="96701.91"/>
    <x v="0"/>
    <n v="12"/>
    <n v="79.78"/>
  </r>
  <r>
    <s v="M1072"/>
    <x v="2"/>
    <s v="South"/>
    <n v="8"/>
    <n v="378759"/>
    <n v="375676"/>
    <n v="99.19"/>
    <d v="2011-05-20T00:00:00"/>
    <n v="2011"/>
    <s v="May"/>
    <d v="1900-01-05T00:00:00"/>
    <s v="Sugar"/>
    <s v="Grocery"/>
    <n v="375676"/>
    <n v="108561.98"/>
    <n v="267114.02"/>
    <x v="1"/>
    <n v="73"/>
    <n v="61.04"/>
  </r>
  <r>
    <s v="M1073"/>
    <x v="0"/>
    <s v="North"/>
    <n v="11"/>
    <n v="102866"/>
    <n v="95179"/>
    <n v="92.53"/>
    <d v="2011-05-20T00:00:00"/>
    <n v="2011"/>
    <s v="May"/>
    <d v="1900-01-05T00:00:00"/>
    <s v="Trousers"/>
    <s v="Clothing"/>
    <n v="95179"/>
    <n v="30258.47"/>
    <n v="64920.53"/>
    <x v="2"/>
    <n v="66"/>
    <n v="92.27"/>
  </r>
  <r>
    <s v="M1074"/>
    <x v="1"/>
    <s v="West"/>
    <n v="9"/>
    <n v="329013"/>
    <n v="380301"/>
    <n v="115.59"/>
    <d v="2011-05-20T00:00:00"/>
    <n v="2011"/>
    <s v="May"/>
    <d v="1900-01-05T00:00:00"/>
    <s v="Shirt"/>
    <s v="Clothing"/>
    <n v="380301"/>
    <n v="149849.96"/>
    <n v="230451.04"/>
    <x v="2"/>
    <n v="40"/>
    <n v="89.07"/>
  </r>
  <r>
    <s v="M1075"/>
    <x v="1"/>
    <s v="West"/>
    <n v="3"/>
    <n v="116821"/>
    <n v="65957"/>
    <n v="56.46"/>
    <d v="2012-11-20T00:00:00"/>
    <n v="2012"/>
    <s v="Nov"/>
    <d v="1900-01-02T00:00:00"/>
    <s v="Cabinet"/>
    <s v="Furniture"/>
    <n v="65957"/>
    <n v="24770.73"/>
    <n v="41186.269999999997"/>
    <x v="2"/>
    <n v="52"/>
    <n v="81.94"/>
  </r>
  <r>
    <s v="M1076"/>
    <x v="0"/>
    <s v="North"/>
    <n v="15"/>
    <n v="135552"/>
    <n v="83043"/>
    <n v="61.26"/>
    <d v="2012-11-30T00:00:00"/>
    <n v="2012"/>
    <s v="Nov"/>
    <d v="1900-01-05T00:00:00"/>
    <s v="Headphones"/>
    <s v="Electronics"/>
    <n v="83043"/>
    <n v="26859.9"/>
    <n v="56183.1"/>
    <x v="1"/>
    <n v="25"/>
    <n v="91.99"/>
  </r>
  <r>
    <s v="M1077"/>
    <x v="0"/>
    <s v="North"/>
    <n v="3"/>
    <n v="492703"/>
    <n v="589813"/>
    <n v="119.71"/>
    <d v="2012-11-30T00:00:00"/>
    <n v="2012"/>
    <s v="Nov"/>
    <d v="1900-01-05T00:00:00"/>
    <s v="Table"/>
    <s v="Furniture"/>
    <n v="589813"/>
    <n v="198670.61"/>
    <n v="391142.39"/>
    <x v="1"/>
    <n v="18"/>
    <n v="88.72"/>
  </r>
  <r>
    <s v="M1078"/>
    <x v="3"/>
    <s v="East"/>
    <n v="12"/>
    <n v="101586"/>
    <n v="92086"/>
    <n v="90.65"/>
    <d v="2012-11-30T00:00:00"/>
    <n v="2012"/>
    <s v="Nov"/>
    <d v="1900-01-05T00:00:00"/>
    <s v="Shirt"/>
    <s v="Clothing"/>
    <n v="92086"/>
    <n v="37294.85"/>
    <n v="54791.15"/>
    <x v="2"/>
    <n v="42"/>
    <n v="81.37"/>
  </r>
  <r>
    <s v="M1079"/>
    <x v="0"/>
    <s v="North"/>
    <n v="15"/>
    <n v="409144"/>
    <n v="360615"/>
    <n v="88.14"/>
    <d v="2012-12-31T00:00:00"/>
    <n v="2012"/>
    <s v="Dec"/>
    <d v="1900-01-01T00:00:00"/>
    <s v="Stapler"/>
    <s v="Stationery"/>
    <n v="360615"/>
    <n v="79775.86"/>
    <n v="280839.14"/>
    <x v="2"/>
    <n v="87"/>
    <n v="78.52"/>
  </r>
  <r>
    <s v="M1080"/>
    <x v="1"/>
    <s v="West"/>
    <n v="13"/>
    <n v="217273"/>
    <n v="125706"/>
    <n v="57.86"/>
    <d v="2012-12-31T00:00:00"/>
    <n v="2012"/>
    <s v="Dec"/>
    <d v="1900-01-01T00:00:00"/>
    <s v="Dress"/>
    <s v="Clothing"/>
    <n v="125706"/>
    <n v="40591.08"/>
    <n v="85114.92"/>
    <x v="1"/>
    <n v="63"/>
    <n v="73.38"/>
  </r>
  <r>
    <s v="M1081"/>
    <x v="3"/>
    <s v="East"/>
    <n v="4"/>
    <n v="315423"/>
    <n v="257851"/>
    <n v="81.75"/>
    <d v="2014-11-17T00:00:00"/>
    <n v="2014"/>
    <s v="Nov"/>
    <d v="1900-01-01T00:00:00"/>
    <s v="Mobile"/>
    <s v="Electronics"/>
    <n v="257851"/>
    <n v="112194.82"/>
    <n v="145656.18"/>
    <x v="0"/>
    <n v="16"/>
    <n v="76.98"/>
  </r>
  <r>
    <s v="M1082"/>
    <x v="3"/>
    <s v="East"/>
    <n v="6"/>
    <n v="222315"/>
    <n v="156821"/>
    <n v="70.540000000000006"/>
    <d v="2011-06-06T00:00:00"/>
    <n v="2011"/>
    <s v="Jun"/>
    <d v="1900-01-01T00:00:00"/>
    <s v="Cabinet"/>
    <s v="Furniture"/>
    <n v="156821"/>
    <n v="69800.31"/>
    <n v="87020.69"/>
    <x v="1"/>
    <n v="75"/>
    <n v="83.44"/>
  </r>
  <r>
    <s v="M1083"/>
    <x v="3"/>
    <s v="East"/>
    <n v="12"/>
    <n v="398038"/>
    <n v="258755"/>
    <n v="65.010000000000005"/>
    <d v="2011-06-06T00:00:00"/>
    <n v="2011"/>
    <s v="Jun"/>
    <d v="1900-01-01T00:00:00"/>
    <s v="Stapler"/>
    <s v="Stationery"/>
    <n v="258755"/>
    <n v="66731.87"/>
    <n v="192023.13"/>
    <x v="0"/>
    <n v="43"/>
    <n v="65.78"/>
  </r>
  <r>
    <s v="M1084"/>
    <x v="1"/>
    <s v="West"/>
    <n v="13"/>
    <n v="173173"/>
    <n v="90034"/>
    <n v="51.99"/>
    <d v="2011-06-06T00:00:00"/>
    <n v="2011"/>
    <s v="Jun"/>
    <d v="1900-01-01T00:00:00"/>
    <s v="Dress"/>
    <s v="Clothing"/>
    <n v="90034"/>
    <n v="43640"/>
    <n v="46394"/>
    <x v="0"/>
    <n v="79"/>
    <n v="89.55"/>
  </r>
  <r>
    <s v="M1085"/>
    <x v="0"/>
    <s v="North"/>
    <n v="4"/>
    <n v="315347"/>
    <n v="172070"/>
    <n v="54.57"/>
    <d v="2013-09-02T00:00:00"/>
    <n v="2013"/>
    <s v="Sep"/>
    <d v="1900-01-01T00:00:00"/>
    <s v="Shirt"/>
    <s v="Clothing"/>
    <n v="172070"/>
    <n v="53471.199999999997"/>
    <n v="118598.8"/>
    <x v="0"/>
    <n v="43"/>
    <n v="63.33"/>
  </r>
  <r>
    <s v="M1086"/>
    <x v="0"/>
    <s v="North"/>
    <n v="6"/>
    <n v="293659"/>
    <n v="326226"/>
    <n v="111.09"/>
    <d v="2013-09-02T00:00:00"/>
    <n v="2013"/>
    <s v="Sep"/>
    <d v="1900-01-01T00:00:00"/>
    <s v="Stapler"/>
    <s v="Stationery"/>
    <n v="326226"/>
    <n v="74950.509999999995"/>
    <n v="251275.49"/>
    <x v="2"/>
    <n v="20"/>
    <n v="94.16"/>
  </r>
  <r>
    <s v="M1087"/>
    <x v="0"/>
    <s v="North"/>
    <n v="14"/>
    <n v="381805"/>
    <n v="454959"/>
    <n v="119.16"/>
    <d v="2013-09-02T00:00:00"/>
    <n v="2013"/>
    <s v="Sep"/>
    <d v="1900-01-01T00:00:00"/>
    <s v="Marker"/>
    <s v="Stationery"/>
    <n v="454959"/>
    <n v="100845.75"/>
    <n v="354113.25"/>
    <x v="2"/>
    <n v="19"/>
    <n v="93.97"/>
  </r>
  <r>
    <s v="M1088"/>
    <x v="1"/>
    <s v="West"/>
    <n v="7"/>
    <n v="259443"/>
    <n v="269995"/>
    <n v="104.07"/>
    <d v="2013-06-26T00:00:00"/>
    <n v="2013"/>
    <s v="Jun"/>
    <d v="1900-01-03T00:00:00"/>
    <s v="Trousers"/>
    <s v="Clothing"/>
    <n v="269995"/>
    <n v="73614.19"/>
    <n v="196380.81"/>
    <x v="0"/>
    <n v="55"/>
    <n v="78.27"/>
  </r>
  <r>
    <s v="M1089"/>
    <x v="2"/>
    <s v="South"/>
    <n v="12"/>
    <n v="330872"/>
    <n v="298303"/>
    <n v="90.16"/>
    <d v="2013-06-26T00:00:00"/>
    <n v="2013"/>
    <s v="Jun"/>
    <d v="1900-01-03T00:00:00"/>
    <s v="Cabinet"/>
    <s v="Furniture"/>
    <n v="298303"/>
    <n v="65700.61"/>
    <n v="232602.39"/>
    <x v="0"/>
    <n v="17"/>
    <n v="88.42"/>
  </r>
  <r>
    <s v="M1090"/>
    <x v="3"/>
    <s v="East"/>
    <n v="11"/>
    <n v="124548"/>
    <n v="117165"/>
    <n v="94.07"/>
    <d v="2013-06-26T00:00:00"/>
    <n v="2013"/>
    <s v="Jun"/>
    <d v="1900-01-03T00:00:00"/>
    <s v="Oil"/>
    <s v="Grocery"/>
    <n v="117165"/>
    <n v="41947.11"/>
    <n v="75217.89"/>
    <x v="0"/>
    <n v="33"/>
    <n v="89.47"/>
  </r>
  <r>
    <s v="M1091"/>
    <x v="1"/>
    <s v="West"/>
    <n v="12"/>
    <n v="144631"/>
    <n v="111578"/>
    <n v="77.150000000000006"/>
    <d v="2011-12-12T00:00:00"/>
    <n v="2011"/>
    <s v="Dec"/>
    <d v="1900-01-01T00:00:00"/>
    <s v="Stapler"/>
    <s v="Stationery"/>
    <n v="111578"/>
    <n v="52726.06"/>
    <n v="58851.94"/>
    <x v="1"/>
    <n v="20"/>
    <n v="92.7"/>
  </r>
  <r>
    <s v="M1092"/>
    <x v="1"/>
    <s v="West"/>
    <n v="13"/>
    <n v="409555"/>
    <n v="346552"/>
    <n v="84.62"/>
    <d v="2014-04-01T00:00:00"/>
    <n v="2014"/>
    <s v="Apr"/>
    <d v="1900-01-02T00:00:00"/>
    <s v="Dress"/>
    <s v="Clothing"/>
    <n v="346552"/>
    <n v="115087.61"/>
    <n v="231464.39"/>
    <x v="2"/>
    <n v="69"/>
    <n v="85.42"/>
  </r>
  <r>
    <s v="M1093"/>
    <x v="1"/>
    <s v="West"/>
    <n v="12"/>
    <n v="451417"/>
    <n v="475864"/>
    <n v="105.42"/>
    <d v="2014-11-20T00:00:00"/>
    <n v="2014"/>
    <s v="Nov"/>
    <d v="1900-01-04T00:00:00"/>
    <s v="Tablet"/>
    <s v="Electronics"/>
    <n v="475864"/>
    <n v="231774.13"/>
    <n v="244089.87"/>
    <x v="0"/>
    <n v="25"/>
    <n v="69.05"/>
  </r>
  <r>
    <s v="M1094"/>
    <x v="0"/>
    <s v="North"/>
    <n v="15"/>
    <n v="404598"/>
    <n v="424346"/>
    <n v="104.88"/>
    <d v="2011-11-24T00:00:00"/>
    <n v="2011"/>
    <s v="Nov"/>
    <d v="1900-01-04T00:00:00"/>
    <s v="Tablet"/>
    <s v="Electronics"/>
    <n v="424346"/>
    <n v="157795.23000000001"/>
    <n v="266550.77"/>
    <x v="0"/>
    <n v="80"/>
    <n v="82.48"/>
  </r>
  <r>
    <s v="M1095"/>
    <x v="2"/>
    <s v="South"/>
    <n v="10"/>
    <n v="248959"/>
    <n v="269500"/>
    <n v="108.25"/>
    <d v="2012-11-22T00:00:00"/>
    <n v="2012"/>
    <s v="Nov"/>
    <d v="1900-01-04T00:00:00"/>
    <s v="Notebook"/>
    <s v="Stationery"/>
    <n v="269500"/>
    <n v="107802.14"/>
    <n v="161697.85999999999"/>
    <x v="1"/>
    <n v="23"/>
    <n v="87.27"/>
  </r>
  <r>
    <s v="M1096"/>
    <x v="1"/>
    <s v="West"/>
    <n v="12"/>
    <n v="445312"/>
    <n v="431405"/>
    <n v="96.88"/>
    <d v="2013-07-15T00:00:00"/>
    <n v="2013"/>
    <s v="Jul"/>
    <d v="1900-01-01T00:00:00"/>
    <s v="Jacket"/>
    <s v="Clothing"/>
    <n v="431405"/>
    <n v="132872.92000000001"/>
    <n v="298532.08"/>
    <x v="2"/>
    <n v="63"/>
    <n v="84.57"/>
  </r>
  <r>
    <s v="M1097"/>
    <x v="3"/>
    <s v="East"/>
    <n v="12"/>
    <n v="297297"/>
    <n v="249240"/>
    <n v="83.84"/>
    <d v="2013-05-01T00:00:00"/>
    <n v="2013"/>
    <s v="May"/>
    <d v="1900-01-03T00:00:00"/>
    <s v="Notebook"/>
    <s v="Stationery"/>
    <n v="249240"/>
    <n v="70757.62"/>
    <n v="178482.38"/>
    <x v="0"/>
    <n v="64"/>
    <n v="60.9"/>
  </r>
  <r>
    <s v="M1098"/>
    <x v="1"/>
    <s v="West"/>
    <n v="11"/>
    <n v="263784"/>
    <n v="171656"/>
    <n v="65.069999999999993"/>
    <d v="2013-07-26T00:00:00"/>
    <n v="2013"/>
    <s v="Jul"/>
    <d v="1900-01-05T00:00:00"/>
    <s v="Headphones"/>
    <s v="Electronics"/>
    <n v="171656"/>
    <n v="85229.85"/>
    <n v="86426.15"/>
    <x v="2"/>
    <n v="23"/>
    <n v="73.510000000000005"/>
  </r>
  <r>
    <s v="M1099"/>
    <x v="2"/>
    <s v="South"/>
    <n v="8"/>
    <n v="404085"/>
    <n v="329526"/>
    <n v="81.55"/>
    <d v="2011-06-22T00:00:00"/>
    <n v="2011"/>
    <s v="Jun"/>
    <d v="1900-01-03T00:00:00"/>
    <s v="Oil"/>
    <s v="Grocery"/>
    <n v="329526"/>
    <n v="111120.81"/>
    <n v="218405.19"/>
    <x v="0"/>
    <n v="74"/>
    <n v="93.87"/>
  </r>
  <r>
    <s v="M1100"/>
    <x v="2"/>
    <s v="South"/>
    <n v="7"/>
    <n v="380295"/>
    <n v="399930"/>
    <n v="105.16"/>
    <d v="2014-10-22T00:00:00"/>
    <n v="2014"/>
    <s v="Oct"/>
    <d v="1900-01-03T00:00:00"/>
    <s v="Notebook"/>
    <s v="Stationery"/>
    <n v="399930"/>
    <n v="126288.27"/>
    <n v="273641.73"/>
    <x v="1"/>
    <n v="27"/>
    <n v="94.48"/>
  </r>
  <r>
    <s v="M1101"/>
    <x v="1"/>
    <s v="West"/>
    <n v="10"/>
    <n v="179345"/>
    <n v="188355"/>
    <n v="105.02"/>
    <d v="2013-09-04T00:00:00"/>
    <n v="2013"/>
    <s v="Sep"/>
    <d v="1900-01-03T00:00:00"/>
    <s v="Stapler"/>
    <s v="Stationery"/>
    <n v="188355"/>
    <n v="60163.839999999997"/>
    <n v="128191.16"/>
    <x v="1"/>
    <n v="12"/>
    <n v="81.81"/>
  </r>
  <r>
    <s v="M1102"/>
    <x v="0"/>
    <s v="North"/>
    <n v="4"/>
    <n v="257233"/>
    <n v="147976"/>
    <n v="57.53"/>
    <d v="2013-05-15T00:00:00"/>
    <n v="2013"/>
    <s v="May"/>
    <d v="1900-01-03T00:00:00"/>
    <s v="Shirt"/>
    <s v="Clothing"/>
    <n v="147976"/>
    <n v="47951.71"/>
    <n v="100024.29"/>
    <x v="2"/>
    <n v="41"/>
    <n v="72.52"/>
  </r>
  <r>
    <s v="M1103"/>
    <x v="2"/>
    <s v="South"/>
    <n v="6"/>
    <n v="474726"/>
    <n v="450947"/>
    <n v="94.99"/>
    <d v="2013-01-07T00:00:00"/>
    <n v="2013"/>
    <s v="Jan"/>
    <d v="1900-01-01T00:00:00"/>
    <s v="Mobile"/>
    <s v="Electronics"/>
    <n v="450947"/>
    <n v="196611.48"/>
    <n v="254335.52"/>
    <x v="1"/>
    <n v="10"/>
    <n v="71.959999999999994"/>
  </r>
  <r>
    <s v="M1104"/>
    <x v="2"/>
    <s v="South"/>
    <n v="3"/>
    <n v="233437"/>
    <n v="200923"/>
    <n v="86.07"/>
    <d v="2014-03-14T00:00:00"/>
    <n v="2014"/>
    <s v="Mar"/>
    <d v="1900-01-05T00:00:00"/>
    <s v="Pen"/>
    <s v="Stationery"/>
    <n v="200923"/>
    <n v="76314.070000000007"/>
    <n v="124608.93"/>
    <x v="2"/>
    <n v="99"/>
    <n v="60.77"/>
  </r>
  <r>
    <s v="M1105"/>
    <x v="2"/>
    <s v="South"/>
    <n v="8"/>
    <n v="245970"/>
    <n v="202175"/>
    <n v="82.19"/>
    <d v="2013-10-14T00:00:00"/>
    <n v="2013"/>
    <s v="Oct"/>
    <d v="1900-01-01T00:00:00"/>
    <s v="Wheat"/>
    <s v="Grocery"/>
    <n v="202175"/>
    <n v="85185.46"/>
    <n v="116989.54"/>
    <x v="0"/>
    <n v="64"/>
    <n v="71.13"/>
  </r>
  <r>
    <s v="M1106"/>
    <x v="0"/>
    <s v="North"/>
    <n v="6"/>
    <n v="465436"/>
    <n v="384317"/>
    <n v="82.57"/>
    <d v="2013-10-14T00:00:00"/>
    <n v="2013"/>
    <s v="Oct"/>
    <d v="1900-01-01T00:00:00"/>
    <s v="Chair"/>
    <s v="Furniture"/>
    <n v="384317"/>
    <n v="101340.78"/>
    <n v="282976.21999999997"/>
    <x v="1"/>
    <n v="18"/>
    <n v="76.45"/>
  </r>
  <r>
    <s v="M1107"/>
    <x v="1"/>
    <s v="West"/>
    <n v="14"/>
    <n v="134253"/>
    <n v="134731"/>
    <n v="100.36"/>
    <d v="2013-10-14T00:00:00"/>
    <n v="2013"/>
    <s v="Oct"/>
    <d v="1900-01-01T00:00:00"/>
    <s v="Jacket"/>
    <s v="Clothing"/>
    <n v="134731"/>
    <n v="43334.32"/>
    <n v="91396.68"/>
    <x v="0"/>
    <n v="79"/>
    <n v="82.07"/>
  </r>
  <r>
    <s v="M1108"/>
    <x v="0"/>
    <s v="North"/>
    <n v="9"/>
    <n v="342076"/>
    <n v="389489"/>
    <n v="113.86"/>
    <d v="2013-10-14T00:00:00"/>
    <n v="2013"/>
    <s v="Oct"/>
    <d v="1900-01-01T00:00:00"/>
    <s v="Notebook"/>
    <s v="Stationery"/>
    <n v="389489"/>
    <n v="183422.28"/>
    <n v="206066.72"/>
    <x v="0"/>
    <n v="44"/>
    <n v="74.48"/>
  </r>
  <r>
    <s v="M1109"/>
    <x v="0"/>
    <s v="North"/>
    <n v="15"/>
    <n v="218737"/>
    <n v="194944"/>
    <n v="89.12"/>
    <d v="2013-10-14T00:00:00"/>
    <n v="2013"/>
    <s v="Oct"/>
    <d v="1900-01-01T00:00:00"/>
    <s v="Notebook"/>
    <s v="Stationery"/>
    <n v="194944"/>
    <n v="43719.11"/>
    <n v="151224.89000000001"/>
    <x v="1"/>
    <n v="43"/>
    <n v="79.11"/>
  </r>
  <r>
    <s v="M1110"/>
    <x v="2"/>
    <s v="South"/>
    <n v="14"/>
    <n v="405014"/>
    <n v="410034"/>
    <n v="101.24"/>
    <d v="2014-01-28T00:00:00"/>
    <n v="2014"/>
    <s v="Jan"/>
    <d v="1900-01-02T00:00:00"/>
    <s v="Stapler"/>
    <s v="Stationery"/>
    <n v="410034"/>
    <n v="166685.07999999999"/>
    <n v="243348.92"/>
    <x v="1"/>
    <n v="82"/>
    <n v="70.930000000000007"/>
  </r>
  <r>
    <s v="M1111"/>
    <x v="0"/>
    <s v="North"/>
    <n v="8"/>
    <n v="278407"/>
    <n v="293435"/>
    <n v="105.4"/>
    <d v="2014-01-28T00:00:00"/>
    <n v="2014"/>
    <s v="Jan"/>
    <d v="1900-01-02T00:00:00"/>
    <s v="Sofa"/>
    <s v="Furniture"/>
    <n v="293435"/>
    <n v="75978.009999999995"/>
    <n v="217456.99"/>
    <x v="1"/>
    <n v="25"/>
    <n v="81.48"/>
  </r>
  <r>
    <s v="M1112"/>
    <x v="2"/>
    <s v="South"/>
    <n v="3"/>
    <n v="460423"/>
    <n v="480693"/>
    <n v="104.4"/>
    <d v="2014-01-28T00:00:00"/>
    <n v="2014"/>
    <s v="Jan"/>
    <d v="1900-01-02T00:00:00"/>
    <s v="Table"/>
    <s v="Furniture"/>
    <n v="480693"/>
    <n v="139834.91"/>
    <n v="340858.09"/>
    <x v="0"/>
    <n v="98"/>
    <n v="61.56"/>
  </r>
  <r>
    <s v="M1113"/>
    <x v="0"/>
    <s v="North"/>
    <n v="4"/>
    <n v="348764"/>
    <n v="194988"/>
    <n v="55.91"/>
    <d v="2014-11-20T00:00:00"/>
    <n v="2014"/>
    <s v="Nov"/>
    <d v="1900-01-04T00:00:00"/>
    <s v="Rice"/>
    <s v="Grocery"/>
    <n v="194988"/>
    <n v="84211.27"/>
    <n v="110776.73"/>
    <x v="2"/>
    <n v="81"/>
    <n v="88.26"/>
  </r>
  <r>
    <s v="M1114"/>
    <x v="2"/>
    <s v="South"/>
    <n v="9"/>
    <n v="264829"/>
    <n v="197570"/>
    <n v="74.599999999999994"/>
    <d v="2011-08-01T00:00:00"/>
    <n v="2011"/>
    <s v="Aug"/>
    <d v="1900-01-01T00:00:00"/>
    <s v="Wheat"/>
    <s v="Grocery"/>
    <n v="197570"/>
    <n v="92857.41"/>
    <n v="104712.59"/>
    <x v="2"/>
    <n v="51"/>
    <n v="73.03"/>
  </r>
  <r>
    <s v="M1115"/>
    <x v="0"/>
    <s v="North"/>
    <n v="9"/>
    <n v="354546"/>
    <n v="179285"/>
    <n v="50.57"/>
    <d v="2013-07-31T00:00:00"/>
    <n v="2013"/>
    <s v="Jul"/>
    <d v="1900-01-03T00:00:00"/>
    <s v="Laptop"/>
    <s v="Electronics"/>
    <n v="179285"/>
    <n v="57687.6"/>
    <n v="121597.4"/>
    <x v="0"/>
    <n v="48"/>
    <n v="88.24"/>
  </r>
  <r>
    <s v="M1116"/>
    <x v="3"/>
    <s v="East"/>
    <n v="11"/>
    <n v="404277"/>
    <n v="333324"/>
    <n v="82.45"/>
    <d v="2012-07-30T00:00:00"/>
    <n v="2012"/>
    <s v="Jul"/>
    <d v="1900-01-01T00:00:00"/>
    <s v="Shirt"/>
    <s v="Clothing"/>
    <n v="333324"/>
    <n v="137331.09"/>
    <n v="195992.91"/>
    <x v="0"/>
    <n v="58"/>
    <n v="83.88"/>
  </r>
  <r>
    <s v="M1117"/>
    <x v="3"/>
    <s v="East"/>
    <n v="15"/>
    <n v="488266"/>
    <n v="536031"/>
    <n v="109.78"/>
    <d v="2013-10-16T00:00:00"/>
    <n v="2013"/>
    <s v="Oct"/>
    <d v="1900-01-03T00:00:00"/>
    <s v="Stapler"/>
    <s v="Stationery"/>
    <n v="536031"/>
    <n v="198652.02"/>
    <n v="337378.98"/>
    <x v="0"/>
    <n v="51"/>
    <n v="87.62"/>
  </r>
  <r>
    <s v="M1118"/>
    <x v="3"/>
    <s v="East"/>
    <n v="5"/>
    <n v="107526"/>
    <n v="94492"/>
    <n v="87.88"/>
    <d v="2013-10-16T00:00:00"/>
    <n v="2013"/>
    <s v="Oct"/>
    <d v="1900-01-03T00:00:00"/>
    <s v="Cabinet"/>
    <s v="Furniture"/>
    <n v="94492"/>
    <n v="22720.27"/>
    <n v="71771.73"/>
    <x v="1"/>
    <n v="66"/>
    <n v="71.900000000000006"/>
  </r>
  <r>
    <s v="M1119"/>
    <x v="0"/>
    <s v="North"/>
    <n v="12"/>
    <n v="336255"/>
    <n v="373259"/>
    <n v="111"/>
    <d v="2013-10-16T00:00:00"/>
    <n v="2013"/>
    <s v="Oct"/>
    <d v="1900-01-03T00:00:00"/>
    <s v="Sofa"/>
    <s v="Furniture"/>
    <n v="373259"/>
    <n v="78598.14"/>
    <n v="294660.86"/>
    <x v="2"/>
    <n v="74"/>
    <n v="88.18"/>
  </r>
  <r>
    <s v="M1120"/>
    <x v="0"/>
    <s v="North"/>
    <n v="9"/>
    <n v="168606"/>
    <n v="116090"/>
    <n v="68.849999999999994"/>
    <d v="2013-10-16T00:00:00"/>
    <n v="2013"/>
    <s v="Oct"/>
    <d v="1900-01-03T00:00:00"/>
    <s v="Sofa"/>
    <s v="Furniture"/>
    <n v="116090"/>
    <n v="30220.67"/>
    <n v="85869.33"/>
    <x v="2"/>
    <n v="26"/>
    <n v="89.9"/>
  </r>
  <r>
    <s v="M1121"/>
    <x v="2"/>
    <s v="South"/>
    <n v="15"/>
    <n v="319537"/>
    <n v="247981"/>
    <n v="77.61"/>
    <d v="2013-05-08T00:00:00"/>
    <n v="2013"/>
    <s v="May"/>
    <d v="1900-01-03T00:00:00"/>
    <s v="Chair"/>
    <s v="Furniture"/>
    <n v="247981"/>
    <n v="115926.26"/>
    <n v="132054.74"/>
    <x v="2"/>
    <n v="87"/>
    <n v="81.290000000000006"/>
  </r>
  <r>
    <s v="M1122"/>
    <x v="2"/>
    <s v="South"/>
    <n v="3"/>
    <n v="104800"/>
    <n v="108170"/>
    <n v="103.22"/>
    <d v="2013-05-08T00:00:00"/>
    <n v="2013"/>
    <s v="May"/>
    <d v="1900-01-03T00:00:00"/>
    <s v="Trousers"/>
    <s v="Clothing"/>
    <n v="108170"/>
    <n v="50242.34"/>
    <n v="57927.66"/>
    <x v="2"/>
    <n v="33"/>
    <n v="93.71"/>
  </r>
  <r>
    <s v="M1123"/>
    <x v="1"/>
    <s v="West"/>
    <n v="9"/>
    <n v="350800"/>
    <n v="357314"/>
    <n v="101.86"/>
    <d v="2013-05-08T00:00:00"/>
    <n v="2013"/>
    <s v="May"/>
    <d v="1900-01-03T00:00:00"/>
    <s v="Oil"/>
    <s v="Grocery"/>
    <n v="357314"/>
    <n v="135646.82"/>
    <n v="221667.18"/>
    <x v="2"/>
    <n v="88"/>
    <n v="62.36"/>
  </r>
  <r>
    <s v="M1124"/>
    <x v="0"/>
    <s v="North"/>
    <n v="4"/>
    <n v="141452"/>
    <n v="93909"/>
    <n v="66.39"/>
    <d v="2013-05-08T00:00:00"/>
    <n v="2013"/>
    <s v="May"/>
    <d v="1900-01-03T00:00:00"/>
    <s v="Chair"/>
    <s v="Furniture"/>
    <n v="93909"/>
    <n v="44354.16"/>
    <n v="49554.84"/>
    <x v="2"/>
    <n v="74"/>
    <n v="88.53"/>
  </r>
  <r>
    <s v="M1125"/>
    <x v="3"/>
    <s v="East"/>
    <n v="11"/>
    <n v="371093"/>
    <n v="353165"/>
    <n v="95.17"/>
    <d v="2013-05-08T00:00:00"/>
    <n v="2013"/>
    <s v="May"/>
    <d v="1900-01-03T00:00:00"/>
    <s v="Rice"/>
    <s v="Grocery"/>
    <n v="353165"/>
    <n v="175934.16"/>
    <n v="177230.84"/>
    <x v="0"/>
    <n v="78"/>
    <n v="60.53"/>
  </r>
  <r>
    <s v="M1126"/>
    <x v="1"/>
    <s v="West"/>
    <n v="12"/>
    <n v="370674"/>
    <n v="442756"/>
    <n v="119.45"/>
    <d v="2014-08-02T00:00:00"/>
    <n v="2014"/>
    <s v="Aug"/>
    <d v="1900-01-06T00:00:00"/>
    <s v="Sugar"/>
    <s v="Grocery"/>
    <n v="442756"/>
    <n v="126942.52"/>
    <n v="315813.48"/>
    <x v="0"/>
    <n v="26"/>
    <n v="66.86"/>
  </r>
  <r>
    <s v="M1127"/>
    <x v="0"/>
    <s v="North"/>
    <n v="5"/>
    <n v="402954"/>
    <n v="389363"/>
    <n v="96.63"/>
    <d v="2013-07-15T00:00:00"/>
    <n v="2013"/>
    <s v="Jul"/>
    <d v="1900-01-01T00:00:00"/>
    <s v="Rice"/>
    <s v="Grocery"/>
    <n v="389363"/>
    <n v="85934.12"/>
    <n v="303428.88"/>
    <x v="1"/>
    <n v="27"/>
    <n v="94.8"/>
  </r>
  <r>
    <s v="M1128"/>
    <x v="1"/>
    <s v="West"/>
    <n v="15"/>
    <n v="237951"/>
    <n v="161995"/>
    <n v="68.08"/>
    <d v="2014-08-11T00:00:00"/>
    <n v="2014"/>
    <s v="Aug"/>
    <d v="1900-01-01T00:00:00"/>
    <s v="Rice"/>
    <s v="Grocery"/>
    <n v="161995"/>
    <n v="73840.17"/>
    <n v="88154.83"/>
    <x v="0"/>
    <n v="31"/>
    <n v="61.87"/>
  </r>
  <r>
    <s v="M1129"/>
    <x v="3"/>
    <s v="East"/>
    <n v="6"/>
    <n v="485569"/>
    <n v="493772"/>
    <n v="101.69"/>
    <d v="2014-08-11T00:00:00"/>
    <n v="2014"/>
    <s v="Aug"/>
    <d v="1900-01-01T00:00:00"/>
    <s v="Table"/>
    <s v="Furniture"/>
    <n v="493772"/>
    <n v="183177.01"/>
    <n v="310594.99"/>
    <x v="0"/>
    <n v="59"/>
    <n v="90.32"/>
  </r>
  <r>
    <s v="M1130"/>
    <x v="0"/>
    <s v="North"/>
    <n v="10"/>
    <n v="390511"/>
    <n v="378941"/>
    <n v="97.04"/>
    <d v="2014-08-11T00:00:00"/>
    <n v="2014"/>
    <s v="Aug"/>
    <d v="1900-01-01T00:00:00"/>
    <s v="Jacket"/>
    <s v="Clothing"/>
    <n v="378941"/>
    <n v="77675.199999999997"/>
    <n v="301265.8"/>
    <x v="2"/>
    <n v="32"/>
    <n v="70.84"/>
  </r>
  <r>
    <s v="M1131"/>
    <x v="0"/>
    <s v="North"/>
    <n v="13"/>
    <n v="392286"/>
    <n v="318071"/>
    <n v="81.08"/>
    <d v="2013-06-26T00:00:00"/>
    <n v="2013"/>
    <s v="Jun"/>
    <d v="1900-01-03T00:00:00"/>
    <s v="Marker"/>
    <s v="Stationery"/>
    <n v="318071"/>
    <n v="75193.58"/>
    <n v="242877.42"/>
    <x v="1"/>
    <n v="44"/>
    <n v="61.65"/>
  </r>
  <r>
    <s v="M1132"/>
    <x v="1"/>
    <s v="West"/>
    <n v="7"/>
    <n v="260171"/>
    <n v="301218"/>
    <n v="115.78"/>
    <d v="2013-12-11T00:00:00"/>
    <n v="2013"/>
    <s v="Dec"/>
    <d v="1900-01-03T00:00:00"/>
    <s v="Sofa"/>
    <s v="Furniture"/>
    <n v="301218"/>
    <n v="91672.05"/>
    <n v="209545.95"/>
    <x v="2"/>
    <n v="28"/>
    <n v="90.45"/>
  </r>
  <r>
    <s v="M1133"/>
    <x v="0"/>
    <s v="North"/>
    <n v="4"/>
    <n v="173370"/>
    <n v="112053"/>
    <n v="64.63"/>
    <d v="2013-12-11T00:00:00"/>
    <n v="2013"/>
    <s v="Dec"/>
    <d v="1900-01-03T00:00:00"/>
    <s v="Dress"/>
    <s v="Clothing"/>
    <n v="112053"/>
    <n v="46430.3"/>
    <n v="65622.7"/>
    <x v="1"/>
    <n v="72"/>
    <n v="83.88"/>
  </r>
  <r>
    <s v="M1134"/>
    <x v="0"/>
    <s v="North"/>
    <n v="10"/>
    <n v="329841"/>
    <n v="367702"/>
    <n v="111.48"/>
    <d v="2013-12-11T00:00:00"/>
    <n v="2013"/>
    <s v="Dec"/>
    <d v="1900-01-03T00:00:00"/>
    <s v="Wheat"/>
    <s v="Grocery"/>
    <n v="367702"/>
    <n v="157056.97"/>
    <n v="210645.03"/>
    <x v="0"/>
    <n v="92"/>
    <n v="83.75"/>
  </r>
  <r>
    <s v="M1135"/>
    <x v="2"/>
    <s v="South"/>
    <n v="10"/>
    <n v="188982"/>
    <n v="102540"/>
    <n v="54.26"/>
    <d v="2013-12-11T00:00:00"/>
    <n v="2013"/>
    <s v="Dec"/>
    <d v="1900-01-03T00:00:00"/>
    <s v="Dress"/>
    <s v="Clothing"/>
    <n v="102540"/>
    <n v="30195.48"/>
    <n v="72344.52"/>
    <x v="0"/>
    <n v="70"/>
    <n v="72.38"/>
  </r>
  <r>
    <s v="M1136"/>
    <x v="0"/>
    <s v="North"/>
    <n v="13"/>
    <n v="384636"/>
    <n v="224183"/>
    <n v="58.28"/>
    <d v="2013-12-11T00:00:00"/>
    <n v="2013"/>
    <s v="Dec"/>
    <d v="1900-01-03T00:00:00"/>
    <s v="Headphones"/>
    <s v="Electronics"/>
    <n v="224183"/>
    <n v="47371.02"/>
    <n v="176811.98"/>
    <x v="2"/>
    <n v="42"/>
    <n v="71.510000000000005"/>
  </r>
  <r>
    <s v="M1137"/>
    <x v="2"/>
    <s v="South"/>
    <n v="3"/>
    <n v="302696"/>
    <n v="310962"/>
    <n v="102.73"/>
    <d v="2013-12-02T00:00:00"/>
    <n v="2013"/>
    <s v="Dec"/>
    <d v="1900-01-01T00:00:00"/>
    <s v="Jacket"/>
    <s v="Clothing"/>
    <n v="310962"/>
    <n v="88389.09"/>
    <n v="222572.91"/>
    <x v="2"/>
    <n v="28"/>
    <n v="69.34"/>
  </r>
  <r>
    <s v="M1138"/>
    <x v="2"/>
    <s v="South"/>
    <n v="8"/>
    <n v="220333"/>
    <n v="190272"/>
    <n v="86.36"/>
    <d v="2011-11-28T00:00:00"/>
    <n v="2011"/>
    <s v="Nov"/>
    <d v="1900-01-01T00:00:00"/>
    <s v="Laptop"/>
    <s v="Electronics"/>
    <n v="190272"/>
    <n v="46169.21"/>
    <n v="144102.79"/>
    <x v="2"/>
    <n v="91"/>
    <n v="85.91"/>
  </r>
  <r>
    <s v="M1139"/>
    <x v="0"/>
    <s v="North"/>
    <n v="14"/>
    <n v="307795"/>
    <n v="269382"/>
    <n v="87.52"/>
    <d v="2012-03-28T00:00:00"/>
    <n v="2012"/>
    <s v="Mar"/>
    <d v="1900-01-03T00:00:00"/>
    <s v="Oil"/>
    <s v="Grocery"/>
    <n v="269382"/>
    <n v="93137.06"/>
    <n v="176244.94"/>
    <x v="0"/>
    <n v="64"/>
    <n v="72.09"/>
  </r>
  <r>
    <s v="M1140"/>
    <x v="2"/>
    <s v="South"/>
    <n v="7"/>
    <n v="233222"/>
    <n v="183298"/>
    <n v="78.59"/>
    <d v="2012-03-28T00:00:00"/>
    <n v="2012"/>
    <s v="Mar"/>
    <d v="1900-01-03T00:00:00"/>
    <s v="Sofa"/>
    <s v="Furniture"/>
    <n v="183298"/>
    <n v="77247.960000000006"/>
    <n v="106050.04"/>
    <x v="0"/>
    <n v="78"/>
    <n v="67.36"/>
  </r>
  <r>
    <s v="M1141"/>
    <x v="3"/>
    <s v="East"/>
    <n v="14"/>
    <n v="134580"/>
    <n v="129563"/>
    <n v="96.27"/>
    <d v="2011-06-01T00:00:00"/>
    <n v="2011"/>
    <s v="Jun"/>
    <d v="1900-01-03T00:00:00"/>
    <s v="Notebook"/>
    <s v="Stationery"/>
    <n v="129563"/>
    <n v="47277.42"/>
    <n v="82285.58"/>
    <x v="0"/>
    <n v="23"/>
    <n v="60.54"/>
  </r>
  <r>
    <s v="M1142"/>
    <x v="3"/>
    <s v="East"/>
    <n v="6"/>
    <n v="437457"/>
    <n v="283389"/>
    <n v="64.78"/>
    <d v="2011-06-01T00:00:00"/>
    <n v="2011"/>
    <s v="Jun"/>
    <d v="1900-01-03T00:00:00"/>
    <s v="Dress"/>
    <s v="Clothing"/>
    <n v="283389"/>
    <n v="60049.14"/>
    <n v="223339.86"/>
    <x v="1"/>
    <n v="42"/>
    <n v="90.59"/>
  </r>
  <r>
    <s v="M1143"/>
    <x v="1"/>
    <s v="West"/>
    <n v="15"/>
    <n v="426158"/>
    <n v="510821"/>
    <n v="119.87"/>
    <d v="2012-09-06T00:00:00"/>
    <n v="2012"/>
    <s v="Sep"/>
    <d v="1900-01-04T00:00:00"/>
    <s v="Stapler"/>
    <s v="Stationery"/>
    <n v="510821"/>
    <n v="103976.8"/>
    <n v="406844.2"/>
    <x v="2"/>
    <n v="29"/>
    <n v="90.97"/>
  </r>
  <r>
    <s v="M1144"/>
    <x v="0"/>
    <s v="North"/>
    <n v="7"/>
    <n v="264889"/>
    <n v="258598"/>
    <n v="97.63"/>
    <d v="2012-09-06T00:00:00"/>
    <n v="2012"/>
    <s v="Sep"/>
    <d v="1900-01-04T00:00:00"/>
    <s v="Notebook"/>
    <s v="Stationery"/>
    <n v="258598"/>
    <n v="64325.440000000002"/>
    <n v="194272.56"/>
    <x v="1"/>
    <n v="67"/>
    <n v="83.84"/>
  </r>
  <r>
    <s v="M1145"/>
    <x v="3"/>
    <s v="East"/>
    <n v="9"/>
    <n v="221923"/>
    <n v="120510"/>
    <n v="54.3"/>
    <d v="2012-06-29T00:00:00"/>
    <n v="2012"/>
    <s v="Jun"/>
    <d v="1900-01-05T00:00:00"/>
    <s v="Headphones"/>
    <s v="Electronics"/>
    <n v="120510"/>
    <n v="34569.279999999999"/>
    <n v="85940.72"/>
    <x v="0"/>
    <n v="26"/>
    <n v="91.66"/>
  </r>
  <r>
    <s v="M1146"/>
    <x v="2"/>
    <s v="South"/>
    <n v="12"/>
    <n v="335683"/>
    <n v="210500"/>
    <n v="62.71"/>
    <d v="2013-09-11T00:00:00"/>
    <n v="2013"/>
    <s v="Sep"/>
    <d v="1900-01-03T00:00:00"/>
    <s v="Notebook"/>
    <s v="Stationery"/>
    <n v="210500"/>
    <n v="90203.43"/>
    <n v="120296.57"/>
    <x v="0"/>
    <n v="29"/>
    <n v="94.15"/>
  </r>
  <r>
    <s v="M1147"/>
    <x v="1"/>
    <s v="West"/>
    <n v="3"/>
    <n v="305466"/>
    <n v="193920"/>
    <n v="63.48"/>
    <d v="2011-07-14T00:00:00"/>
    <n v="2011"/>
    <s v="Jul"/>
    <d v="1900-01-04T00:00:00"/>
    <s v="Notebook"/>
    <s v="Stationery"/>
    <n v="193920"/>
    <n v="39749.410000000003"/>
    <n v="154170.59"/>
    <x v="1"/>
    <n v="75"/>
    <n v="92.35"/>
  </r>
  <r>
    <s v="M1148"/>
    <x v="2"/>
    <s v="South"/>
    <n v="5"/>
    <n v="176391"/>
    <n v="104071"/>
    <n v="59"/>
    <d v="2011-07-14T00:00:00"/>
    <n v="2011"/>
    <s v="Jul"/>
    <d v="1900-01-04T00:00:00"/>
    <s v="Laptop"/>
    <s v="Electronics"/>
    <n v="104071"/>
    <n v="51570.21"/>
    <n v="52500.79"/>
    <x v="2"/>
    <n v="10"/>
    <n v="60.57"/>
  </r>
  <r>
    <s v="M1149"/>
    <x v="1"/>
    <s v="West"/>
    <n v="10"/>
    <n v="327525"/>
    <n v="263220"/>
    <n v="80.37"/>
    <d v="2012-08-22T00:00:00"/>
    <n v="2012"/>
    <s v="Aug"/>
    <d v="1900-01-03T00:00:00"/>
    <s v="Laptop"/>
    <s v="Electronics"/>
    <n v="263220"/>
    <n v="59747.72"/>
    <n v="203472.28"/>
    <x v="2"/>
    <n v="90"/>
    <n v="80.89"/>
  </r>
  <r>
    <s v="M1150"/>
    <x v="1"/>
    <s v="West"/>
    <n v="14"/>
    <n v="302497"/>
    <n v="183151"/>
    <n v="60.55"/>
    <d v="2011-11-14T00:00:00"/>
    <n v="2011"/>
    <s v="Nov"/>
    <d v="1900-01-01T00:00:00"/>
    <s v="Laptop"/>
    <s v="Electronics"/>
    <n v="183151"/>
    <n v="46639.59"/>
    <n v="136511.41"/>
    <x v="0"/>
    <n v="59"/>
    <n v="87.89"/>
  </r>
  <r>
    <s v="M1151"/>
    <x v="3"/>
    <s v="East"/>
    <n v="3"/>
    <n v="479849"/>
    <n v="363253"/>
    <n v="75.7"/>
    <d v="2011-11-14T00:00:00"/>
    <n v="2011"/>
    <s v="Nov"/>
    <d v="1900-01-01T00:00:00"/>
    <s v="Marker"/>
    <s v="Stationery"/>
    <n v="363253"/>
    <n v="80436.25"/>
    <n v="282816.75"/>
    <x v="0"/>
    <n v="92"/>
    <n v="93.02"/>
  </r>
  <r>
    <s v="M1152"/>
    <x v="0"/>
    <s v="North"/>
    <n v="15"/>
    <n v="353015"/>
    <n v="248954"/>
    <n v="70.52"/>
    <d v="2013-11-28T00:00:00"/>
    <n v="2013"/>
    <s v="Nov"/>
    <d v="1900-01-04T00:00:00"/>
    <s v="Wheat"/>
    <s v="Grocery"/>
    <n v="248954"/>
    <n v="109914.13"/>
    <n v="139039.87"/>
    <x v="0"/>
    <n v="85"/>
    <n v="71.069999999999993"/>
  </r>
  <r>
    <s v="M1153"/>
    <x v="0"/>
    <s v="North"/>
    <n v="3"/>
    <n v="101913"/>
    <n v="76981"/>
    <n v="75.540000000000006"/>
    <d v="2014-11-22T00:00:00"/>
    <n v="2014"/>
    <s v="Nov"/>
    <d v="1900-01-06T00:00:00"/>
    <s v="Headphones"/>
    <s v="Electronics"/>
    <n v="76981"/>
    <n v="19199.810000000001"/>
    <n v="57781.19"/>
    <x v="2"/>
    <n v="33"/>
    <n v="60.12"/>
  </r>
  <r>
    <s v="M1154"/>
    <x v="3"/>
    <s v="East"/>
    <n v="8"/>
    <n v="489123"/>
    <n v="553013"/>
    <n v="113.06"/>
    <d v="2014-10-02T00:00:00"/>
    <n v="2014"/>
    <s v="Oct"/>
    <d v="1900-01-04T00:00:00"/>
    <s v="Sugar"/>
    <s v="Grocery"/>
    <n v="553013"/>
    <n v="138127.53"/>
    <n v="414885.47"/>
    <x v="1"/>
    <n v="98"/>
    <n v="61.61"/>
  </r>
  <r>
    <s v="M1155"/>
    <x v="1"/>
    <s v="West"/>
    <n v="13"/>
    <n v="304437"/>
    <n v="262864"/>
    <n v="86.34"/>
    <d v="2014-10-02T00:00:00"/>
    <n v="2014"/>
    <s v="Oct"/>
    <d v="1900-01-04T00:00:00"/>
    <s v="Chair"/>
    <s v="Furniture"/>
    <n v="262864"/>
    <n v="125610.16"/>
    <n v="137253.84"/>
    <x v="0"/>
    <n v="60"/>
    <n v="92.06"/>
  </r>
  <r>
    <s v="M1156"/>
    <x v="3"/>
    <s v="East"/>
    <n v="4"/>
    <n v="471698"/>
    <n v="283190"/>
    <n v="60.04"/>
    <d v="2014-10-02T00:00:00"/>
    <n v="2014"/>
    <s v="Oct"/>
    <d v="1900-01-04T00:00:00"/>
    <s v="Jacket"/>
    <s v="Clothing"/>
    <n v="283190"/>
    <n v="141460.29"/>
    <n v="141729.71"/>
    <x v="0"/>
    <n v="51"/>
    <n v="63.52"/>
  </r>
  <r>
    <s v="M1157"/>
    <x v="3"/>
    <s v="East"/>
    <n v="15"/>
    <n v="424331"/>
    <n v="458283"/>
    <n v="108"/>
    <d v="2014-10-02T00:00:00"/>
    <n v="2014"/>
    <s v="Oct"/>
    <d v="1900-01-04T00:00:00"/>
    <s v="Laptop"/>
    <s v="Electronics"/>
    <n v="458283"/>
    <n v="178645.46"/>
    <n v="279637.53999999998"/>
    <x v="1"/>
    <n v="34"/>
    <n v="75.05"/>
  </r>
  <r>
    <s v="M1158"/>
    <x v="2"/>
    <s v="South"/>
    <n v="7"/>
    <n v="390435"/>
    <n v="269050"/>
    <n v="68.91"/>
    <d v="2011-09-20T00:00:00"/>
    <n v="2011"/>
    <s v="Sep"/>
    <d v="1900-01-02T00:00:00"/>
    <s v="Sugar"/>
    <s v="Grocery"/>
    <n v="269050"/>
    <n v="121666.65"/>
    <n v="147383.35"/>
    <x v="2"/>
    <n v="11"/>
    <n v="78.48"/>
  </r>
  <r>
    <s v="M1159"/>
    <x v="1"/>
    <s v="West"/>
    <n v="11"/>
    <n v="391200"/>
    <n v="468250"/>
    <n v="119.7"/>
    <d v="2014-07-29T00:00:00"/>
    <n v="2014"/>
    <s v="Jul"/>
    <d v="1900-01-02T00:00:00"/>
    <s v="Pen"/>
    <s v="Stationery"/>
    <n v="468250"/>
    <n v="167753.59"/>
    <n v="300496.40999999997"/>
    <x v="0"/>
    <n v="94"/>
    <n v="82.43"/>
  </r>
  <r>
    <s v="M1160"/>
    <x v="0"/>
    <s v="North"/>
    <n v="8"/>
    <n v="116061"/>
    <n v="106657"/>
    <n v="91.9"/>
    <d v="2014-07-29T00:00:00"/>
    <n v="2014"/>
    <s v="Jul"/>
    <d v="1900-01-02T00:00:00"/>
    <s v="Stapler"/>
    <s v="Stationery"/>
    <n v="106657"/>
    <n v="47549.5"/>
    <n v="59107.5"/>
    <x v="2"/>
    <n v="19"/>
    <n v="79.930000000000007"/>
  </r>
  <r>
    <s v="M1161"/>
    <x v="1"/>
    <s v="West"/>
    <n v="3"/>
    <n v="463443"/>
    <n v="543515"/>
    <n v="117.28"/>
    <d v="2014-07-29T00:00:00"/>
    <n v="2014"/>
    <s v="Jul"/>
    <d v="1900-01-02T00:00:00"/>
    <s v="Trousers"/>
    <s v="Clothing"/>
    <n v="543515"/>
    <n v="268125.14"/>
    <n v="275389.86"/>
    <x v="0"/>
    <n v="65"/>
    <n v="90.84"/>
  </r>
  <r>
    <s v="M1162"/>
    <x v="3"/>
    <s v="East"/>
    <n v="10"/>
    <n v="430857"/>
    <n v="489094"/>
    <n v="113.52"/>
    <d v="2012-12-06T00:00:00"/>
    <n v="2012"/>
    <s v="Dec"/>
    <d v="1900-01-04T00:00:00"/>
    <s v="Notebook"/>
    <s v="Stationery"/>
    <n v="489094"/>
    <n v="188769.68"/>
    <n v="300324.32"/>
    <x v="2"/>
    <n v="20"/>
    <n v="79.37"/>
  </r>
  <r>
    <s v="M1163"/>
    <x v="0"/>
    <s v="North"/>
    <n v="15"/>
    <n v="399703"/>
    <n v="393074"/>
    <n v="98.34"/>
    <d v="2012-12-06T00:00:00"/>
    <n v="2012"/>
    <s v="Dec"/>
    <d v="1900-01-04T00:00:00"/>
    <s v="Shirt"/>
    <s v="Clothing"/>
    <n v="393074"/>
    <n v="104090.11"/>
    <n v="288983.89"/>
    <x v="1"/>
    <n v="75"/>
    <n v="71"/>
  </r>
  <r>
    <s v="M1164"/>
    <x v="0"/>
    <s v="North"/>
    <n v="10"/>
    <n v="355148"/>
    <n v="297352"/>
    <n v="83.73"/>
    <d v="2012-12-06T00:00:00"/>
    <n v="2012"/>
    <s v="Dec"/>
    <d v="1900-01-04T00:00:00"/>
    <s v="Chair"/>
    <s v="Furniture"/>
    <n v="297352"/>
    <n v="88822.24"/>
    <n v="208529.76"/>
    <x v="0"/>
    <n v="47"/>
    <n v="73.48"/>
  </r>
  <r>
    <s v="M1165"/>
    <x v="2"/>
    <s v="South"/>
    <n v="15"/>
    <n v="139126"/>
    <n v="82220"/>
    <n v="59.1"/>
    <d v="2014-08-01T00:00:00"/>
    <n v="2014"/>
    <s v="Aug"/>
    <d v="1900-01-05T00:00:00"/>
    <s v="Notebook"/>
    <s v="Stationery"/>
    <n v="82220"/>
    <n v="34195.360000000001"/>
    <n v="48024.639999999999"/>
    <x v="0"/>
    <n v="85"/>
    <n v="74.099999999999994"/>
  </r>
  <r>
    <s v="M1166"/>
    <x v="2"/>
    <s v="South"/>
    <n v="9"/>
    <n v="239602"/>
    <n v="166207"/>
    <n v="69.37"/>
    <d v="2013-03-20T00:00:00"/>
    <n v="2013"/>
    <s v="Mar"/>
    <d v="1900-01-03T00:00:00"/>
    <s v="Trousers"/>
    <s v="Clothing"/>
    <n v="166207"/>
    <n v="53028.75"/>
    <n v="113178.25"/>
    <x v="0"/>
    <n v="75"/>
    <n v="80.569999999999993"/>
  </r>
  <r>
    <s v="M1167"/>
    <x v="1"/>
    <s v="West"/>
    <n v="3"/>
    <n v="470741"/>
    <n v="373957"/>
    <n v="79.44"/>
    <d v="2014-07-30T00:00:00"/>
    <n v="2014"/>
    <s v="Jul"/>
    <d v="1900-01-03T00:00:00"/>
    <s v="Sofa"/>
    <s v="Furniture"/>
    <n v="373957"/>
    <n v="84187.31"/>
    <n v="289769.69"/>
    <x v="0"/>
    <n v="80"/>
    <n v="72.13"/>
  </r>
  <r>
    <s v="M1168"/>
    <x v="3"/>
    <s v="East"/>
    <n v="8"/>
    <n v="354859"/>
    <n v="395910"/>
    <n v="111.57"/>
    <d v="2014-07-30T00:00:00"/>
    <n v="2014"/>
    <s v="Jul"/>
    <d v="1900-01-03T00:00:00"/>
    <s v="Tablet"/>
    <s v="Electronics"/>
    <n v="395910"/>
    <n v="146274.76999999999"/>
    <n v="249635.23"/>
    <x v="0"/>
    <n v="10"/>
    <n v="89.57"/>
  </r>
  <r>
    <s v="M1169"/>
    <x v="2"/>
    <s v="South"/>
    <n v="5"/>
    <n v="292502"/>
    <n v="276522"/>
    <n v="94.54"/>
    <d v="2013-10-02T00:00:00"/>
    <n v="2013"/>
    <s v="Oct"/>
    <d v="1900-01-03T00:00:00"/>
    <s v="Laptop"/>
    <s v="Electronics"/>
    <n v="276522"/>
    <n v="60439.67"/>
    <n v="216082.33"/>
    <x v="1"/>
    <n v="90"/>
    <n v="73.98"/>
  </r>
  <r>
    <s v="M1170"/>
    <x v="3"/>
    <s v="East"/>
    <n v="9"/>
    <n v="244236"/>
    <n v="135969"/>
    <n v="55.67"/>
    <d v="2011-03-31T00:00:00"/>
    <n v="2011"/>
    <s v="Mar"/>
    <d v="1900-01-04T00:00:00"/>
    <s v="Wheat"/>
    <s v="Grocery"/>
    <n v="135969"/>
    <n v="59366.559999999998"/>
    <n v="76602.44"/>
    <x v="0"/>
    <n v="70"/>
    <n v="94.72"/>
  </r>
  <r>
    <s v="M1171"/>
    <x v="2"/>
    <s v="South"/>
    <n v="11"/>
    <n v="420353"/>
    <n v="382194"/>
    <n v="90.92"/>
    <d v="2011-03-31T00:00:00"/>
    <n v="2011"/>
    <s v="Mar"/>
    <d v="1900-01-04T00:00:00"/>
    <s v="Chair"/>
    <s v="Furniture"/>
    <n v="382194"/>
    <n v="184399.73"/>
    <n v="197794.27"/>
    <x v="0"/>
    <n v="93"/>
    <n v="93.09"/>
  </r>
  <r>
    <s v="M1172"/>
    <x v="2"/>
    <s v="South"/>
    <n v="5"/>
    <n v="461154"/>
    <n v="367844"/>
    <n v="79.77"/>
    <d v="2014-06-27T00:00:00"/>
    <n v="2014"/>
    <s v="Jun"/>
    <d v="1900-01-05T00:00:00"/>
    <s v="Wheat"/>
    <s v="Grocery"/>
    <n v="367844"/>
    <n v="173980.34"/>
    <n v="193863.66"/>
    <x v="2"/>
    <n v="19"/>
    <n v="73.63"/>
  </r>
  <r>
    <s v="M1173"/>
    <x v="3"/>
    <s v="East"/>
    <n v="3"/>
    <n v="352429"/>
    <n v="193492"/>
    <n v="54.9"/>
    <d v="2014-07-10T00:00:00"/>
    <n v="2014"/>
    <s v="Jul"/>
    <d v="1900-01-04T00:00:00"/>
    <s v="Tablet"/>
    <s v="Electronics"/>
    <n v="193492"/>
    <n v="42008.79"/>
    <n v="151483.21"/>
    <x v="0"/>
    <n v="17"/>
    <n v="63.2"/>
  </r>
  <r>
    <s v="M1174"/>
    <x v="3"/>
    <s v="East"/>
    <n v="3"/>
    <n v="420035"/>
    <n v="303340"/>
    <n v="72.22"/>
    <d v="2012-12-14T00:00:00"/>
    <n v="2012"/>
    <s v="Dec"/>
    <d v="1900-01-05T00:00:00"/>
    <s v="Rice"/>
    <s v="Grocery"/>
    <n v="303340"/>
    <n v="62392.04"/>
    <n v="240947.96"/>
    <x v="2"/>
    <n v="50"/>
    <n v="66.510000000000005"/>
  </r>
  <r>
    <s v="M1175"/>
    <x v="0"/>
    <s v="North"/>
    <n v="14"/>
    <n v="122869"/>
    <n v="108977"/>
    <n v="88.69"/>
    <d v="2014-12-06T00:00:00"/>
    <n v="2014"/>
    <s v="Dec"/>
    <d v="1900-01-06T00:00:00"/>
    <s v="Dress"/>
    <s v="Clothing"/>
    <n v="108977"/>
    <n v="52747.92"/>
    <n v="56229.08"/>
    <x v="1"/>
    <n v="35"/>
    <n v="61.53"/>
  </r>
  <r>
    <s v="M1176"/>
    <x v="1"/>
    <s v="West"/>
    <n v="4"/>
    <n v="325542"/>
    <n v="318392"/>
    <n v="97.8"/>
    <d v="2012-09-15T00:00:00"/>
    <n v="2012"/>
    <s v="Sep"/>
    <d v="1900-01-06T00:00:00"/>
    <s v="Chair"/>
    <s v="Furniture"/>
    <n v="318392"/>
    <n v="158756.28"/>
    <n v="159635.72"/>
    <x v="2"/>
    <n v="99"/>
    <n v="89.05"/>
  </r>
  <r>
    <s v="M1177"/>
    <x v="0"/>
    <s v="North"/>
    <n v="11"/>
    <n v="400942"/>
    <n v="364184"/>
    <n v="90.83"/>
    <d v="2012-09-15T00:00:00"/>
    <n v="2012"/>
    <s v="Sep"/>
    <d v="1900-01-06T00:00:00"/>
    <s v="Marker"/>
    <s v="Stationery"/>
    <n v="364184"/>
    <n v="105708.76"/>
    <n v="258475.24"/>
    <x v="2"/>
    <n v="92"/>
    <n v="64.930000000000007"/>
  </r>
  <r>
    <s v="M1178"/>
    <x v="1"/>
    <s v="West"/>
    <n v="9"/>
    <n v="410954"/>
    <n v="317327"/>
    <n v="77.22"/>
    <d v="2013-07-16T00:00:00"/>
    <n v="2013"/>
    <s v="Jul"/>
    <d v="1900-01-02T00:00:00"/>
    <s v="Oil"/>
    <s v="Grocery"/>
    <n v="317327"/>
    <n v="146144.47"/>
    <n v="171182.53"/>
    <x v="1"/>
    <n v="70"/>
    <n v="86.81"/>
  </r>
  <r>
    <s v="M1179"/>
    <x v="1"/>
    <s v="West"/>
    <n v="14"/>
    <n v="146184"/>
    <n v="154934"/>
    <n v="105.99"/>
    <d v="2014-04-21T00:00:00"/>
    <n v="2014"/>
    <s v="Apr"/>
    <d v="1900-01-01T00:00:00"/>
    <s v="Notebook"/>
    <s v="Stationery"/>
    <n v="154934"/>
    <n v="32037.06"/>
    <n v="122896.94"/>
    <x v="1"/>
    <n v="49"/>
    <n v="88.38"/>
  </r>
  <r>
    <s v="M1180"/>
    <x v="0"/>
    <s v="North"/>
    <n v="6"/>
    <n v="480293"/>
    <n v="277225"/>
    <n v="57.72"/>
    <d v="2013-11-16T00:00:00"/>
    <n v="2013"/>
    <s v="Nov"/>
    <d v="1900-01-06T00:00:00"/>
    <s v="Tablet"/>
    <s v="Electronics"/>
    <n v="277225"/>
    <n v="110976.76"/>
    <n v="166248.24"/>
    <x v="2"/>
    <n v="81"/>
    <n v="83.24"/>
  </r>
  <r>
    <s v="M1181"/>
    <x v="1"/>
    <s v="West"/>
    <n v="6"/>
    <n v="458928"/>
    <n v="325500"/>
    <n v="70.930000000000007"/>
    <d v="2013-11-16T00:00:00"/>
    <n v="2013"/>
    <s v="Nov"/>
    <d v="1900-01-06T00:00:00"/>
    <s v="Headphones"/>
    <s v="Electronics"/>
    <n v="325500"/>
    <n v="75606.960000000006"/>
    <n v="249893.04"/>
    <x v="2"/>
    <n v="56"/>
    <n v="75.319999999999993"/>
  </r>
  <r>
    <s v="M1182"/>
    <x v="2"/>
    <s v="South"/>
    <n v="8"/>
    <n v="179368"/>
    <n v="144822"/>
    <n v="80.739999999999995"/>
    <d v="2013-11-27T00:00:00"/>
    <n v="2013"/>
    <s v="Nov"/>
    <d v="1900-01-03T00:00:00"/>
    <s v="Pen"/>
    <s v="Stationery"/>
    <n v="144822"/>
    <n v="54787.69"/>
    <n v="90034.31"/>
    <x v="1"/>
    <n v="79"/>
    <n v="75.239999999999995"/>
  </r>
  <r>
    <s v="M1183"/>
    <x v="1"/>
    <s v="West"/>
    <n v="10"/>
    <n v="201584"/>
    <n v="158209"/>
    <n v="78.48"/>
    <d v="2014-11-22T00:00:00"/>
    <n v="2014"/>
    <s v="Nov"/>
    <d v="1900-01-06T00:00:00"/>
    <s v="Sofa"/>
    <s v="Furniture"/>
    <n v="158209"/>
    <n v="34919.15"/>
    <n v="123289.85"/>
    <x v="1"/>
    <n v="80"/>
    <n v="70.63"/>
  </r>
  <r>
    <s v="M1184"/>
    <x v="2"/>
    <s v="South"/>
    <n v="8"/>
    <n v="219459"/>
    <n v="210031"/>
    <n v="95.7"/>
    <d v="2014-11-22T00:00:00"/>
    <n v="2014"/>
    <s v="Nov"/>
    <d v="1900-01-06T00:00:00"/>
    <s v="Cabinet"/>
    <s v="Furniture"/>
    <n v="210031"/>
    <n v="47361.71"/>
    <n v="162669.29"/>
    <x v="1"/>
    <n v="52"/>
    <n v="71.69"/>
  </r>
  <r>
    <s v="M1185"/>
    <x v="1"/>
    <s v="West"/>
    <n v="10"/>
    <n v="245070"/>
    <n v="135673"/>
    <n v="55.36"/>
    <d v="2014-11-22T00:00:00"/>
    <n v="2014"/>
    <s v="Nov"/>
    <d v="1900-01-06T00:00:00"/>
    <s v="Oil"/>
    <s v="Grocery"/>
    <n v="135673"/>
    <n v="49561.93"/>
    <n v="86111.07"/>
    <x v="1"/>
    <n v="20"/>
    <n v="72.75"/>
  </r>
  <r>
    <s v="M1186"/>
    <x v="1"/>
    <s v="West"/>
    <n v="5"/>
    <n v="207998"/>
    <n v="151911"/>
    <n v="73.03"/>
    <d v="2014-11-22T00:00:00"/>
    <n v="2014"/>
    <s v="Nov"/>
    <d v="1900-01-06T00:00:00"/>
    <s v="Laptop"/>
    <s v="Electronics"/>
    <n v="151911"/>
    <n v="51307.54"/>
    <n v="100603.46"/>
    <x v="1"/>
    <n v="51"/>
    <n v="63.75"/>
  </r>
  <r>
    <s v="M1187"/>
    <x v="1"/>
    <s v="West"/>
    <n v="13"/>
    <n v="466916"/>
    <n v="395711"/>
    <n v="84.75"/>
    <d v="2014-11-22T00:00:00"/>
    <n v="2014"/>
    <s v="Nov"/>
    <d v="1900-01-06T00:00:00"/>
    <s v="Laptop"/>
    <s v="Electronics"/>
    <n v="395711"/>
    <n v="92262.01"/>
    <n v="303448.99"/>
    <x v="2"/>
    <n v="20"/>
    <n v="94.89"/>
  </r>
  <r>
    <s v="M1188"/>
    <x v="1"/>
    <s v="West"/>
    <n v="15"/>
    <n v="366081"/>
    <n v="429823"/>
    <n v="117.41"/>
    <d v="2012-02-15T00:00:00"/>
    <n v="2012"/>
    <s v="Feb"/>
    <d v="1900-01-03T00:00:00"/>
    <s v="Rice"/>
    <s v="Grocery"/>
    <n v="429823"/>
    <n v="137410.93"/>
    <n v="292412.07"/>
    <x v="1"/>
    <n v="28"/>
    <n v="71.5"/>
  </r>
  <r>
    <s v="M1189"/>
    <x v="3"/>
    <s v="East"/>
    <n v="14"/>
    <n v="333405"/>
    <n v="345478"/>
    <n v="103.62"/>
    <d v="2012-02-15T00:00:00"/>
    <n v="2012"/>
    <s v="Feb"/>
    <d v="1900-01-03T00:00:00"/>
    <s v="Rice"/>
    <s v="Grocery"/>
    <n v="345478"/>
    <n v="101563.18"/>
    <n v="243914.82"/>
    <x v="0"/>
    <n v="91"/>
    <n v="60.83"/>
  </r>
  <r>
    <s v="M1190"/>
    <x v="3"/>
    <s v="East"/>
    <n v="6"/>
    <n v="265217"/>
    <n v="202875"/>
    <n v="76.489999999999995"/>
    <d v="2012-02-15T00:00:00"/>
    <n v="2012"/>
    <s v="Feb"/>
    <d v="1900-01-03T00:00:00"/>
    <s v="Mobile"/>
    <s v="Electronics"/>
    <n v="202875"/>
    <n v="40683.89"/>
    <n v="162191.10999999999"/>
    <x v="0"/>
    <n v="95"/>
    <n v="64.73"/>
  </r>
  <r>
    <s v="M1191"/>
    <x v="1"/>
    <s v="West"/>
    <n v="8"/>
    <n v="396689"/>
    <n v="385695"/>
    <n v="97.23"/>
    <d v="2012-02-15T00:00:00"/>
    <n v="2012"/>
    <s v="Feb"/>
    <d v="1900-01-03T00:00:00"/>
    <s v="Laptop"/>
    <s v="Electronics"/>
    <n v="385695"/>
    <n v="174576.12"/>
    <n v="211118.88"/>
    <x v="0"/>
    <n v="99"/>
    <n v="92.16"/>
  </r>
  <r>
    <s v="M1192"/>
    <x v="0"/>
    <s v="North"/>
    <n v="8"/>
    <n v="158192"/>
    <n v="123301"/>
    <n v="77.94"/>
    <d v="2012-02-15T00:00:00"/>
    <n v="2012"/>
    <s v="Feb"/>
    <d v="1900-01-03T00:00:00"/>
    <s v="Trousers"/>
    <s v="Clothing"/>
    <n v="123301"/>
    <n v="28118.59"/>
    <n v="95182.41"/>
    <x v="0"/>
    <n v="93"/>
    <n v="84.02"/>
  </r>
  <r>
    <s v="M1193"/>
    <x v="3"/>
    <s v="East"/>
    <n v="10"/>
    <n v="432249"/>
    <n v="394268"/>
    <n v="91.21"/>
    <d v="2013-04-16T00:00:00"/>
    <n v="2013"/>
    <s v="Apr"/>
    <d v="1900-01-02T00:00:00"/>
    <s v="Headphones"/>
    <s v="Electronics"/>
    <n v="394268"/>
    <n v="163717.47"/>
    <n v="230550.53"/>
    <x v="1"/>
    <n v="73"/>
    <n v="63.5"/>
  </r>
  <r>
    <s v="M1194"/>
    <x v="1"/>
    <s v="West"/>
    <n v="14"/>
    <n v="200276"/>
    <n v="133990"/>
    <n v="66.900000000000006"/>
    <d v="2012-09-28T00:00:00"/>
    <n v="2012"/>
    <s v="Sep"/>
    <d v="1900-01-05T00:00:00"/>
    <s v="Rice"/>
    <s v="Grocery"/>
    <n v="133990"/>
    <n v="29581.63"/>
    <n v="104408.37"/>
    <x v="0"/>
    <n v="85"/>
    <n v="83.59"/>
  </r>
  <r>
    <s v="M1195"/>
    <x v="0"/>
    <s v="North"/>
    <n v="6"/>
    <n v="449399"/>
    <n v="259177"/>
    <n v="57.67"/>
    <d v="2012-09-28T00:00:00"/>
    <n v="2012"/>
    <s v="Sep"/>
    <d v="1900-01-05T00:00:00"/>
    <s v="Laptop"/>
    <s v="Electronics"/>
    <n v="259177"/>
    <n v="53190.86"/>
    <n v="205986.14"/>
    <x v="2"/>
    <n v="96"/>
    <n v="81.77"/>
  </r>
  <r>
    <s v="M1196"/>
    <x v="3"/>
    <s v="East"/>
    <n v="15"/>
    <n v="478204"/>
    <n v="245500"/>
    <n v="51.34"/>
    <d v="2013-09-18T00:00:00"/>
    <n v="2013"/>
    <s v="Sep"/>
    <d v="1900-01-03T00:00:00"/>
    <s v="Shirt"/>
    <s v="Clothing"/>
    <n v="245500"/>
    <n v="122528.74"/>
    <n v="122971.26"/>
    <x v="0"/>
    <n v="14"/>
    <n v="90.74"/>
  </r>
  <r>
    <s v="M1197"/>
    <x v="1"/>
    <s v="West"/>
    <n v="3"/>
    <n v="365542"/>
    <n v="343091"/>
    <n v="93.86"/>
    <d v="2013-09-18T00:00:00"/>
    <n v="2013"/>
    <s v="Sep"/>
    <d v="1900-01-03T00:00:00"/>
    <s v="Chair"/>
    <s v="Furniture"/>
    <n v="343091"/>
    <n v="164133.84"/>
    <n v="178957.16"/>
    <x v="1"/>
    <n v="88"/>
    <n v="91.85"/>
  </r>
  <r>
    <s v="M1198"/>
    <x v="2"/>
    <s v="South"/>
    <n v="13"/>
    <n v="276585"/>
    <n v="299608"/>
    <n v="108.32"/>
    <d v="2014-06-17T00:00:00"/>
    <n v="2014"/>
    <s v="Jun"/>
    <d v="1900-01-02T00:00:00"/>
    <s v="Notebook"/>
    <s v="Stationery"/>
    <n v="299608"/>
    <n v="63530.89"/>
    <n v="236077.11"/>
    <x v="0"/>
    <n v="41"/>
    <n v="91.83"/>
  </r>
  <r>
    <s v="M1199"/>
    <x v="3"/>
    <s v="East"/>
    <n v="5"/>
    <n v="123962"/>
    <n v="109343"/>
    <n v="88.21"/>
    <d v="2014-06-17T00:00:00"/>
    <n v="2014"/>
    <s v="Jun"/>
    <d v="1900-01-02T00:00:00"/>
    <s v="Rice"/>
    <s v="Grocery"/>
    <n v="109343"/>
    <n v="53580.55"/>
    <n v="55762.45"/>
    <x v="2"/>
    <n v="72"/>
    <n v="79.930000000000007"/>
  </r>
  <r>
    <s v="M1000"/>
    <x v="0"/>
    <s v="North"/>
    <n v="13"/>
    <n v="110077"/>
    <n v="107176"/>
    <n v="97.36"/>
    <d v="2012-11-08T00:00:00"/>
    <n v="2012"/>
    <s v="Nov"/>
    <d v="1900-01-04T00:00:00"/>
    <s v="Stapler"/>
    <s v="Stationery"/>
    <n v="107176"/>
    <n v="23270.98"/>
    <n v="83905.02"/>
    <x v="1"/>
    <n v="80"/>
    <n v="62.06"/>
  </r>
  <r>
    <s v="M1001"/>
    <x v="1"/>
    <s v="West"/>
    <n v="14"/>
    <n v="330284"/>
    <n v="290315"/>
    <n v="87.9"/>
    <d v="2012-11-08T00:00:00"/>
    <n v="2012"/>
    <s v="Nov"/>
    <d v="1900-01-04T00:00:00"/>
    <s v="Chair"/>
    <s v="Furniture"/>
    <n v="290315"/>
    <n v="77372.38"/>
    <n v="212942.62"/>
    <x v="1"/>
    <n v="71"/>
    <n v="77.53"/>
  </r>
  <r>
    <s v="M1002"/>
    <x v="2"/>
    <s v="South"/>
    <n v="14"/>
    <n v="214192"/>
    <n v="157911"/>
    <n v="73.72"/>
    <d v="2012-12-18T00:00:00"/>
    <n v="2012"/>
    <s v="Dec"/>
    <d v="1900-01-02T00:00:00"/>
    <s v="Marker"/>
    <s v="Stationery"/>
    <n v="157911"/>
    <n v="64423.42"/>
    <n v="93487.58"/>
    <x v="1"/>
    <n v="57"/>
    <n v="90.17"/>
  </r>
  <r>
    <s v="M1003"/>
    <x v="0"/>
    <s v="North"/>
    <n v="3"/>
    <n v="305851"/>
    <n v="281579"/>
    <n v="92.06"/>
    <d v="2014-02-07T00:00:00"/>
    <n v="2014"/>
    <s v="Feb"/>
    <d v="1900-01-05T00:00:00"/>
    <s v="Sugar"/>
    <s v="Grocery"/>
    <n v="281579"/>
    <n v="76694"/>
    <n v="204885"/>
    <x v="0"/>
    <n v="52"/>
    <n v="71.48"/>
  </r>
  <r>
    <s v="M1004"/>
    <x v="2"/>
    <s v="South"/>
    <n v="5"/>
    <n v="431813"/>
    <n v="398326"/>
    <n v="92.25"/>
    <d v="2013-11-15T00:00:00"/>
    <n v="2013"/>
    <s v="Nov"/>
    <d v="1900-01-05T00:00:00"/>
    <s v="Laptop"/>
    <s v="Electronics"/>
    <n v="398326"/>
    <n v="140223.07"/>
    <n v="258102.93"/>
    <x v="0"/>
    <n v="50"/>
    <n v="68.930000000000007"/>
  </r>
  <r>
    <s v="M1005"/>
    <x v="1"/>
    <s v="West"/>
    <n v="5"/>
    <n v="249877"/>
    <n v="152664"/>
    <n v="61.1"/>
    <d v="2013-11-15T00:00:00"/>
    <n v="2013"/>
    <s v="Nov"/>
    <d v="1900-01-05T00:00:00"/>
    <s v="Oil"/>
    <s v="Grocery"/>
    <n v="152664"/>
    <n v="67915.47"/>
    <n v="84748.53"/>
    <x v="1"/>
    <n v="33"/>
    <n v="83.15"/>
  </r>
  <r>
    <s v="M1006"/>
    <x v="2"/>
    <s v="South"/>
    <n v="6"/>
    <n v="216036"/>
    <n v="188683"/>
    <n v="87.34"/>
    <d v="2013-11-15T00:00:00"/>
    <n v="2013"/>
    <s v="Nov"/>
    <d v="1900-01-05T00:00:00"/>
    <s v="Chair"/>
    <s v="Furniture"/>
    <n v="188683"/>
    <n v="90393.65"/>
    <n v="98289.35"/>
    <x v="0"/>
    <n v="14"/>
    <n v="80"/>
  </r>
  <r>
    <s v="M1007"/>
    <x v="1"/>
    <s v="West"/>
    <n v="13"/>
    <n v="124324"/>
    <n v="108845"/>
    <n v="87.55"/>
    <d v="2014-10-13T00:00:00"/>
    <n v="2014"/>
    <s v="Oct"/>
    <d v="1900-01-01T00:00:00"/>
    <s v="Shirt"/>
    <s v="Clothing"/>
    <n v="108845"/>
    <n v="33615.47"/>
    <n v="75229.53"/>
    <x v="2"/>
    <n v="81"/>
    <n v="91.97"/>
  </r>
  <r>
    <s v="M1008"/>
    <x v="3"/>
    <s v="East"/>
    <n v="6"/>
    <n v="107310"/>
    <n v="73508"/>
    <n v="68.5"/>
    <d v="2014-09-18T00:00:00"/>
    <n v="2014"/>
    <s v="Sep"/>
    <d v="1900-01-04T00:00:00"/>
    <s v="Laptop"/>
    <s v="Electronics"/>
    <n v="73508"/>
    <n v="28285.3"/>
    <n v="45222.7"/>
    <x v="1"/>
    <n v="27"/>
    <n v="81.569999999999993"/>
  </r>
  <r>
    <s v="M1009"/>
    <x v="0"/>
    <s v="North"/>
    <n v="7"/>
    <n v="455644"/>
    <n v="403202"/>
    <n v="88.49"/>
    <d v="2014-12-21T00:00:00"/>
    <n v="2014"/>
    <s v="Dec"/>
    <d v="1899-12-31T00:00:00"/>
    <s v="Oil"/>
    <s v="Grocery"/>
    <n v="403202"/>
    <n v="110368.03"/>
    <n v="292833.96999999997"/>
    <x v="2"/>
    <n v="81"/>
    <n v="87.65"/>
  </r>
  <r>
    <s v="M1010"/>
    <x v="1"/>
    <s v="West"/>
    <n v="8"/>
    <n v="396533"/>
    <n v="295819"/>
    <n v="74.599999999999994"/>
    <d v="2014-12-21T00:00:00"/>
    <n v="2014"/>
    <s v="Dec"/>
    <d v="1899-12-31T00:00:00"/>
    <s v="Mobile"/>
    <s v="Electronics"/>
    <n v="295819"/>
    <n v="95246.11"/>
    <n v="200572.89"/>
    <x v="2"/>
    <n v="64"/>
    <n v="70.91"/>
  </r>
  <r>
    <s v="M1011"/>
    <x v="1"/>
    <s v="West"/>
    <n v="3"/>
    <n v="221081"/>
    <n v="173525"/>
    <n v="78.489999999999995"/>
    <d v="2014-12-03T00:00:00"/>
    <n v="2014"/>
    <s v="Dec"/>
    <d v="1900-01-03T00:00:00"/>
    <s v="Wheat"/>
    <s v="Grocery"/>
    <n v="173525"/>
    <n v="45255"/>
    <n v="128270"/>
    <x v="0"/>
    <n v="28"/>
    <n v="76.02"/>
  </r>
  <r>
    <s v="M1012"/>
    <x v="3"/>
    <s v="East"/>
    <n v="11"/>
    <n v="197799"/>
    <n v="119277"/>
    <n v="60.3"/>
    <d v="2012-09-21T00:00:00"/>
    <n v="2012"/>
    <s v="Sep"/>
    <d v="1900-01-05T00:00:00"/>
    <s v="Cabinet"/>
    <s v="Furniture"/>
    <n v="119277"/>
    <n v="24452.86"/>
    <n v="94824.14"/>
    <x v="0"/>
    <n v="98"/>
    <n v="80.849999999999994"/>
  </r>
  <r>
    <s v="M1013"/>
    <x v="0"/>
    <s v="North"/>
    <n v="10"/>
    <n v="160049"/>
    <n v="91929"/>
    <n v="57.44"/>
    <d v="2012-03-06T00:00:00"/>
    <n v="2012"/>
    <s v="Mar"/>
    <d v="1900-01-02T00:00:00"/>
    <s v="Table"/>
    <s v="Furniture"/>
    <n v="91929"/>
    <n v="39741.370000000003"/>
    <n v="52187.63"/>
    <x v="1"/>
    <n v="10"/>
    <n v="66.33"/>
  </r>
  <r>
    <s v="M1014"/>
    <x v="1"/>
    <s v="West"/>
    <n v="14"/>
    <n v="188210"/>
    <n v="120050"/>
    <n v="63.79"/>
    <d v="2012-03-06T00:00:00"/>
    <n v="2012"/>
    <s v="Mar"/>
    <d v="1900-01-02T00:00:00"/>
    <s v="Notebook"/>
    <s v="Stationery"/>
    <n v="120050"/>
    <n v="57593.08"/>
    <n v="62456.92"/>
    <x v="2"/>
    <n v="77"/>
    <n v="87.5"/>
  </r>
  <r>
    <s v="M1015"/>
    <x v="1"/>
    <s v="West"/>
    <n v="14"/>
    <n v="102241"/>
    <n v="99097"/>
    <n v="96.92"/>
    <d v="2011-10-03T00:00:00"/>
    <n v="2011"/>
    <s v="Oct"/>
    <d v="1900-01-01T00:00:00"/>
    <s v="Pen"/>
    <s v="Stationery"/>
    <n v="99097"/>
    <n v="36653.949999999997"/>
    <n v="62443.05"/>
    <x v="0"/>
    <n v="74"/>
    <n v="75.28"/>
  </r>
  <r>
    <s v="M1016"/>
    <x v="3"/>
    <s v="East"/>
    <n v="8"/>
    <n v="388483"/>
    <n v="236998"/>
    <n v="61.01"/>
    <d v="2011-10-03T00:00:00"/>
    <n v="2011"/>
    <s v="Oct"/>
    <d v="1900-01-01T00:00:00"/>
    <s v="Marker"/>
    <s v="Stationery"/>
    <n v="236998"/>
    <n v="78045.22"/>
    <n v="158952.78"/>
    <x v="2"/>
    <n v="70"/>
    <n v="65.86"/>
  </r>
  <r>
    <s v="M1017"/>
    <x v="0"/>
    <s v="North"/>
    <n v="9"/>
    <n v="391510"/>
    <n v="466688"/>
    <n v="119.2"/>
    <d v="2011-06-27T00:00:00"/>
    <n v="2011"/>
    <s v="Jun"/>
    <d v="1900-01-01T00:00:00"/>
    <s v="Laptop"/>
    <s v="Electronics"/>
    <n v="466688"/>
    <n v="128281.45"/>
    <n v="338406.55"/>
    <x v="0"/>
    <n v="40"/>
    <n v="76.760000000000005"/>
  </r>
  <r>
    <s v="M1018"/>
    <x v="2"/>
    <s v="South"/>
    <n v="4"/>
    <n v="387041"/>
    <n v="390357"/>
    <n v="100.86"/>
    <d v="2011-06-27T00:00:00"/>
    <n v="2011"/>
    <s v="Jun"/>
    <d v="1900-01-01T00:00:00"/>
    <s v="Notebook"/>
    <s v="Stationery"/>
    <n v="390357"/>
    <n v="135627.16"/>
    <n v="254729.84"/>
    <x v="2"/>
    <n v="32"/>
    <n v="88.13"/>
  </r>
  <r>
    <s v="M1019"/>
    <x v="3"/>
    <s v="East"/>
    <n v="8"/>
    <n v="263049"/>
    <n v="145527"/>
    <n v="55.32"/>
    <d v="2014-10-31T00:00:00"/>
    <n v="2014"/>
    <s v="Oct"/>
    <d v="1900-01-05T00:00:00"/>
    <s v="Mobile"/>
    <s v="Electronics"/>
    <n v="145527"/>
    <n v="65423.64"/>
    <n v="80103.360000000001"/>
    <x v="1"/>
    <n v="30"/>
    <n v="60.04"/>
  </r>
  <r>
    <s v="M1020"/>
    <x v="2"/>
    <s v="South"/>
    <n v="11"/>
    <n v="212067"/>
    <n v="183246"/>
    <n v="86.41"/>
    <d v="2014-10-31T00:00:00"/>
    <n v="2014"/>
    <s v="Oct"/>
    <d v="1900-01-05T00:00:00"/>
    <s v="Notebook"/>
    <s v="Stationery"/>
    <n v="183246"/>
    <n v="57249.42"/>
    <n v="125996.58"/>
    <x v="0"/>
    <n v="39"/>
    <n v="64.73"/>
  </r>
  <r>
    <s v="M1021"/>
    <x v="2"/>
    <s v="South"/>
    <n v="3"/>
    <n v="232100"/>
    <n v="139297"/>
    <n v="60.02"/>
    <d v="2014-10-31T00:00:00"/>
    <n v="2014"/>
    <s v="Oct"/>
    <d v="1900-01-05T00:00:00"/>
    <s v="Sofa"/>
    <s v="Furniture"/>
    <n v="139297"/>
    <n v="49285.73"/>
    <n v="90011.27"/>
    <x v="1"/>
    <n v="37"/>
    <n v="85.59"/>
  </r>
  <r>
    <s v="M1022"/>
    <x v="0"/>
    <s v="North"/>
    <n v="4"/>
    <n v="320966"/>
    <n v="254829"/>
    <n v="79.39"/>
    <d v="2013-09-04T00:00:00"/>
    <n v="2013"/>
    <s v="Sep"/>
    <d v="1900-01-03T00:00:00"/>
    <s v="Notebook"/>
    <s v="Stationery"/>
    <n v="254829"/>
    <n v="73816.259999999995"/>
    <n v="181012.74"/>
    <x v="2"/>
    <n v="90"/>
    <n v="85.72"/>
  </r>
  <r>
    <s v="M1023"/>
    <x v="2"/>
    <s v="South"/>
    <n v="3"/>
    <n v="432421"/>
    <n v="325187"/>
    <n v="75.2"/>
    <d v="2012-03-05T00:00:00"/>
    <n v="2012"/>
    <s v="Mar"/>
    <d v="1900-01-01T00:00:00"/>
    <s v="Tablet"/>
    <s v="Electronics"/>
    <n v="325187"/>
    <n v="71173.23"/>
    <n v="254013.77"/>
    <x v="2"/>
    <n v="38"/>
    <n v="89.83"/>
  </r>
  <r>
    <s v="M1024"/>
    <x v="2"/>
    <s v="South"/>
    <n v="14"/>
    <n v="330113"/>
    <n v="295610"/>
    <n v="89.55"/>
    <d v="2012-03-05T00:00:00"/>
    <n v="2012"/>
    <s v="Mar"/>
    <d v="1900-01-01T00:00:00"/>
    <s v="Table"/>
    <s v="Furniture"/>
    <n v="295610"/>
    <n v="86130.18"/>
    <n v="209479.82"/>
    <x v="1"/>
    <n v="57"/>
    <n v="85.12"/>
  </r>
  <r>
    <s v="M1025"/>
    <x v="0"/>
    <s v="North"/>
    <n v="15"/>
    <n v="498094"/>
    <n v="317541"/>
    <n v="63.75"/>
    <d v="2013-05-06T00:00:00"/>
    <n v="2013"/>
    <s v="May"/>
    <d v="1900-01-01T00:00:00"/>
    <s v="Pen"/>
    <s v="Stationery"/>
    <n v="317541"/>
    <n v="118957.65"/>
    <n v="198583.35"/>
    <x v="2"/>
    <n v="62"/>
    <n v="68.87"/>
  </r>
  <r>
    <s v="M1026"/>
    <x v="2"/>
    <s v="South"/>
    <n v="3"/>
    <n v="457659"/>
    <n v="258944"/>
    <n v="56.58"/>
    <d v="2014-11-18T00:00:00"/>
    <n v="2014"/>
    <s v="Nov"/>
    <d v="1900-01-02T00:00:00"/>
    <s v="Table"/>
    <s v="Furniture"/>
    <n v="258944"/>
    <n v="56845.760000000002"/>
    <n v="202098.24"/>
    <x v="0"/>
    <n v="68"/>
    <n v="72.459999999999994"/>
  </r>
  <r>
    <s v="M1027"/>
    <x v="0"/>
    <s v="North"/>
    <n v="12"/>
    <n v="381683"/>
    <n v="308409"/>
    <n v="80.8"/>
    <d v="2014-06-02T00:00:00"/>
    <n v="2014"/>
    <s v="Jun"/>
    <d v="1900-01-01T00:00:00"/>
    <s v="Shirt"/>
    <s v="Clothing"/>
    <n v="308409"/>
    <n v="90938.68"/>
    <n v="217470.32"/>
    <x v="0"/>
    <n v="86"/>
    <n v="63.14"/>
  </r>
  <r>
    <s v="M1028"/>
    <x v="0"/>
    <s v="North"/>
    <n v="10"/>
    <n v="256519"/>
    <n v="227380"/>
    <n v="88.64"/>
    <d v="2014-06-11T00:00:00"/>
    <n v="2014"/>
    <s v="Jun"/>
    <d v="1900-01-03T00:00:00"/>
    <s v="Pen"/>
    <s v="Stationery"/>
    <n v="227380"/>
    <n v="54984.99"/>
    <n v="172395.01"/>
    <x v="2"/>
    <n v="77"/>
    <n v="67.64"/>
  </r>
  <r>
    <s v="M1029"/>
    <x v="0"/>
    <s v="North"/>
    <n v="7"/>
    <n v="229992"/>
    <n v="256871"/>
    <n v="111.69"/>
    <d v="2014-01-09T00:00:00"/>
    <n v="2014"/>
    <s v="Jan"/>
    <d v="1900-01-04T00:00:00"/>
    <s v="Chair"/>
    <s v="Furniture"/>
    <n v="256871"/>
    <n v="80650.66"/>
    <n v="176220.34"/>
    <x v="2"/>
    <n v="29"/>
    <n v="79.86"/>
  </r>
  <r>
    <s v="M1030"/>
    <x v="2"/>
    <s v="South"/>
    <n v="4"/>
    <n v="320095"/>
    <n v="287671"/>
    <n v="89.87"/>
    <d v="2012-04-20T00:00:00"/>
    <n v="2012"/>
    <s v="Apr"/>
    <d v="1900-01-05T00:00:00"/>
    <s v="Laptop"/>
    <s v="Electronics"/>
    <n v="287671"/>
    <n v="112172.2"/>
    <n v="175498.8"/>
    <x v="2"/>
    <n v="57"/>
    <n v="93.91"/>
  </r>
  <r>
    <s v="M1031"/>
    <x v="1"/>
    <s v="West"/>
    <n v="9"/>
    <n v="341437"/>
    <n v="368149"/>
    <n v="107.82"/>
    <d v="2012-04-20T00:00:00"/>
    <n v="2012"/>
    <s v="Apr"/>
    <d v="1900-01-05T00:00:00"/>
    <s v="Headphones"/>
    <s v="Electronics"/>
    <n v="368149"/>
    <n v="158245.03"/>
    <n v="209903.97"/>
    <x v="2"/>
    <n v="29"/>
    <n v="62.94"/>
  </r>
  <r>
    <s v="M1032"/>
    <x v="1"/>
    <s v="West"/>
    <n v="8"/>
    <n v="289619"/>
    <n v="160654"/>
    <n v="55.47"/>
    <d v="2012-04-20T00:00:00"/>
    <n v="2012"/>
    <s v="Apr"/>
    <d v="1900-01-05T00:00:00"/>
    <s v="Sofa"/>
    <s v="Furniture"/>
    <n v="160654"/>
    <n v="42791.66"/>
    <n v="117862.34"/>
    <x v="0"/>
    <n v="48"/>
    <n v="82.96"/>
  </r>
  <r>
    <s v="M1033"/>
    <x v="1"/>
    <s v="West"/>
    <n v="9"/>
    <n v="305267"/>
    <n v="204104"/>
    <n v="66.86"/>
    <d v="2012-11-01T00:00:00"/>
    <n v="2012"/>
    <s v="Nov"/>
    <d v="1900-01-04T00:00:00"/>
    <s v="Table"/>
    <s v="Furniture"/>
    <n v="204104"/>
    <n v="58132.1"/>
    <n v="145971.9"/>
    <x v="0"/>
    <n v="54"/>
    <n v="60.3"/>
  </r>
  <r>
    <s v="M1034"/>
    <x v="1"/>
    <s v="West"/>
    <n v="5"/>
    <n v="337825"/>
    <n v="218659"/>
    <n v="64.73"/>
    <d v="2014-12-24T00:00:00"/>
    <n v="2014"/>
    <s v="Dec"/>
    <d v="1900-01-03T00:00:00"/>
    <s v="Trousers"/>
    <s v="Clothing"/>
    <n v="218659"/>
    <n v="84052.06"/>
    <n v="134606.94"/>
    <x v="2"/>
    <n v="25"/>
    <n v="63.1"/>
  </r>
  <r>
    <s v="M1035"/>
    <x v="2"/>
    <s v="South"/>
    <n v="7"/>
    <n v="213478"/>
    <n v="214463"/>
    <n v="100.46"/>
    <d v="2012-11-01T00:00:00"/>
    <n v="2012"/>
    <s v="Nov"/>
    <d v="1900-01-04T00:00:00"/>
    <s v="Jacket"/>
    <s v="Clothing"/>
    <n v="214463"/>
    <n v="46699"/>
    <n v="167764"/>
    <x v="1"/>
    <n v="51"/>
    <n v="69.33"/>
  </r>
  <r>
    <s v="M1036"/>
    <x v="2"/>
    <s v="South"/>
    <n v="4"/>
    <n v="456084"/>
    <n v="497886"/>
    <n v="109.17"/>
    <d v="2012-11-01T00:00:00"/>
    <n v="2012"/>
    <s v="Nov"/>
    <d v="1900-01-04T00:00:00"/>
    <s v="Pen"/>
    <s v="Stationery"/>
    <n v="497886"/>
    <n v="169211.4"/>
    <n v="328674.59999999998"/>
    <x v="1"/>
    <n v="86"/>
    <n v="93.26"/>
  </r>
  <r>
    <s v="M1037"/>
    <x v="0"/>
    <s v="North"/>
    <n v="14"/>
    <n v="426513"/>
    <n v="426936"/>
    <n v="100.1"/>
    <d v="2012-11-01T00:00:00"/>
    <n v="2012"/>
    <s v="Nov"/>
    <d v="1900-01-04T00:00:00"/>
    <s v="Trousers"/>
    <s v="Clothing"/>
    <n v="426936"/>
    <n v="120692.05"/>
    <n v="306243.95"/>
    <x v="0"/>
    <n v="20"/>
    <n v="83.03"/>
  </r>
  <r>
    <s v="M1038"/>
    <x v="1"/>
    <s v="West"/>
    <n v="7"/>
    <n v="215659"/>
    <n v="160523"/>
    <n v="74.430000000000007"/>
    <d v="2012-11-01T00:00:00"/>
    <n v="2012"/>
    <s v="Nov"/>
    <d v="1900-01-04T00:00:00"/>
    <s v="Marker"/>
    <s v="Stationery"/>
    <n v="160523"/>
    <n v="41495.29"/>
    <n v="119027.71"/>
    <x v="1"/>
    <n v="46"/>
    <n v="93.15"/>
  </r>
  <r>
    <s v="M1039"/>
    <x v="2"/>
    <s v="South"/>
    <n v="8"/>
    <n v="449548"/>
    <n v="254974"/>
    <n v="56.72"/>
    <d v="2012-11-01T00:00:00"/>
    <n v="2012"/>
    <s v="Nov"/>
    <d v="1900-01-04T00:00:00"/>
    <s v="Table"/>
    <s v="Furniture"/>
    <n v="254974"/>
    <n v="110282.92"/>
    <n v="144691.07999999999"/>
    <x v="2"/>
    <n v="35"/>
    <n v="93.23"/>
  </r>
  <r>
    <s v="M1040"/>
    <x v="0"/>
    <s v="North"/>
    <n v="15"/>
    <n v="461509"/>
    <n v="357047"/>
    <n v="77.37"/>
    <d v="2011-11-14T00:00:00"/>
    <n v="2011"/>
    <s v="Nov"/>
    <d v="1900-01-01T00:00:00"/>
    <s v="Laptop"/>
    <s v="Electronics"/>
    <n v="357047"/>
    <n v="102857.48"/>
    <n v="254189.52"/>
    <x v="1"/>
    <n v="95"/>
    <n v="78.52"/>
  </r>
  <r>
    <s v="M1041"/>
    <x v="1"/>
    <s v="West"/>
    <n v="3"/>
    <n v="296011"/>
    <n v="336425"/>
    <n v="113.65"/>
    <d v="2011-11-14T00:00:00"/>
    <n v="2011"/>
    <s v="Nov"/>
    <d v="1900-01-01T00:00:00"/>
    <s v="Sofa"/>
    <s v="Furniture"/>
    <n v="336425"/>
    <n v="81054.83"/>
    <n v="255370.17"/>
    <x v="0"/>
    <n v="59"/>
    <n v="92.06"/>
  </r>
  <r>
    <s v="M1042"/>
    <x v="3"/>
    <s v="East"/>
    <n v="10"/>
    <n v="273447"/>
    <n v="255613"/>
    <n v="93.48"/>
    <d v="2013-01-17T00:00:00"/>
    <n v="2013"/>
    <s v="Jan"/>
    <d v="1900-01-04T00:00:00"/>
    <s v="Oil"/>
    <s v="Grocery"/>
    <n v="255613"/>
    <n v="72460.23"/>
    <n v="183152.77"/>
    <x v="2"/>
    <n v="91"/>
    <n v="71.739999999999995"/>
  </r>
  <r>
    <s v="M1043"/>
    <x v="2"/>
    <s v="South"/>
    <n v="8"/>
    <n v="225791"/>
    <n v="227343"/>
    <n v="100.69"/>
    <d v="2014-09-18T00:00:00"/>
    <n v="2014"/>
    <s v="Sep"/>
    <d v="1900-01-04T00:00:00"/>
    <s v="Cabinet"/>
    <s v="Furniture"/>
    <n v="227343"/>
    <n v="46073.68"/>
    <n v="181269.32"/>
    <x v="2"/>
    <n v="59"/>
    <n v="92.59"/>
  </r>
  <r>
    <s v="M1044"/>
    <x v="1"/>
    <s v="West"/>
    <n v="15"/>
    <n v="133335"/>
    <n v="123146"/>
    <n v="92.36"/>
    <d v="2014-09-18T00:00:00"/>
    <n v="2014"/>
    <s v="Sep"/>
    <d v="1900-01-04T00:00:00"/>
    <s v="Jacket"/>
    <s v="Clothing"/>
    <n v="123146"/>
    <n v="56900.6"/>
    <n v="66245.399999999994"/>
    <x v="0"/>
    <n v="46"/>
    <n v="72.95"/>
  </r>
  <r>
    <s v="M1045"/>
    <x v="0"/>
    <s v="North"/>
    <n v="12"/>
    <n v="274084"/>
    <n v="299132"/>
    <n v="109.14"/>
    <d v="2013-12-24T00:00:00"/>
    <n v="2013"/>
    <s v="Dec"/>
    <d v="1900-01-02T00:00:00"/>
    <s v="Chair"/>
    <s v="Furniture"/>
    <n v="299132"/>
    <n v="76449.23"/>
    <n v="222682.77"/>
    <x v="1"/>
    <n v="61"/>
    <n v="80.86"/>
  </r>
  <r>
    <s v="M1046"/>
    <x v="3"/>
    <s v="East"/>
    <n v="15"/>
    <n v="294623"/>
    <n v="298231"/>
    <n v="101.22"/>
    <d v="2012-08-06T00:00:00"/>
    <n v="2012"/>
    <s v="Aug"/>
    <d v="1900-01-01T00:00:00"/>
    <s v="Sugar"/>
    <s v="Grocery"/>
    <n v="298231"/>
    <n v="122087.98"/>
    <n v="176143.02"/>
    <x v="0"/>
    <n v="24"/>
    <n v="89.87"/>
  </r>
  <r>
    <s v="M1047"/>
    <x v="2"/>
    <s v="South"/>
    <n v="3"/>
    <n v="337607"/>
    <n v="396898"/>
    <n v="117.56"/>
    <d v="2014-11-06T00:00:00"/>
    <n v="2014"/>
    <s v="Nov"/>
    <d v="1900-01-04T00:00:00"/>
    <s v="Table"/>
    <s v="Furniture"/>
    <n v="396898"/>
    <n v="169920.29"/>
    <n v="226977.71"/>
    <x v="0"/>
    <n v="85"/>
    <n v="94.56"/>
  </r>
  <r>
    <s v="M1048"/>
    <x v="3"/>
    <s v="East"/>
    <n v="5"/>
    <n v="301749"/>
    <n v="182997"/>
    <n v="60.65"/>
    <d v="2014-06-12T00:00:00"/>
    <n v="2014"/>
    <s v="Jun"/>
    <d v="1900-01-04T00:00:00"/>
    <s v="Chair"/>
    <s v="Furniture"/>
    <n v="182997"/>
    <n v="36725.870000000003"/>
    <n v="146271.13"/>
    <x v="1"/>
    <n v="93"/>
    <n v="79.06"/>
  </r>
  <r>
    <s v="M1049"/>
    <x v="2"/>
    <s v="South"/>
    <n v="6"/>
    <n v="182529"/>
    <n v="214597"/>
    <n v="117.57"/>
    <d v="2014-06-12T00:00:00"/>
    <n v="2014"/>
    <s v="Jun"/>
    <d v="1900-01-04T00:00:00"/>
    <s v="Rice"/>
    <s v="Grocery"/>
    <n v="214597"/>
    <n v="87920.56"/>
    <n v="126676.44"/>
    <x v="2"/>
    <n v="49"/>
    <n v="67.47"/>
  </r>
  <r>
    <s v="M1050"/>
    <x v="0"/>
    <s v="North"/>
    <n v="10"/>
    <n v="397046"/>
    <n v="414870"/>
    <n v="104.49"/>
    <d v="2014-06-12T00:00:00"/>
    <n v="2014"/>
    <s v="Jun"/>
    <d v="1900-01-04T00:00:00"/>
    <s v="Dress"/>
    <s v="Clothing"/>
    <n v="414870"/>
    <n v="179306.13"/>
    <n v="235563.87"/>
    <x v="1"/>
    <n v="97"/>
    <n v="91.63"/>
  </r>
  <r>
    <s v="M1051"/>
    <x v="0"/>
    <s v="North"/>
    <n v="11"/>
    <n v="438489"/>
    <n v="283197"/>
    <n v="64.58"/>
    <d v="2014-06-12T00:00:00"/>
    <n v="2014"/>
    <s v="Jun"/>
    <d v="1900-01-04T00:00:00"/>
    <s v="Oil"/>
    <s v="Grocery"/>
    <n v="283197"/>
    <n v="63457.15"/>
    <n v="219739.85"/>
    <x v="1"/>
    <n v="25"/>
    <n v="62.78"/>
  </r>
  <r>
    <s v="M1052"/>
    <x v="1"/>
    <s v="West"/>
    <n v="4"/>
    <n v="392018"/>
    <n v="343255"/>
    <n v="87.56"/>
    <d v="2014-06-12T00:00:00"/>
    <n v="2014"/>
    <s v="Jun"/>
    <d v="1900-01-04T00:00:00"/>
    <s v="Table"/>
    <s v="Furniture"/>
    <n v="343255"/>
    <n v="150093.54"/>
    <n v="193161.46"/>
    <x v="2"/>
    <n v="94"/>
    <n v="69.78"/>
  </r>
  <r>
    <s v="M1053"/>
    <x v="2"/>
    <s v="South"/>
    <n v="9"/>
    <n v="365020"/>
    <n v="391572"/>
    <n v="107.27"/>
    <d v="2014-07-21T00:00:00"/>
    <n v="2014"/>
    <s v="Jul"/>
    <d v="1900-01-01T00:00:00"/>
    <s v="Oil"/>
    <s v="Grocery"/>
    <n v="391572"/>
    <n v="164414.12"/>
    <n v="227157.88"/>
    <x v="2"/>
    <n v="96"/>
    <n v="77.430000000000007"/>
  </r>
  <r>
    <s v="M1054"/>
    <x v="0"/>
    <s v="North"/>
    <n v="10"/>
    <n v="201709"/>
    <n v="143740"/>
    <n v="71.260000000000005"/>
    <d v="2014-07-21T00:00:00"/>
    <n v="2014"/>
    <s v="Jul"/>
    <d v="1900-01-01T00:00:00"/>
    <s v="Headphones"/>
    <s v="Electronics"/>
    <n v="143740"/>
    <n v="37517.61"/>
    <n v="106222.39"/>
    <x v="0"/>
    <n v="28"/>
    <n v="67.790000000000006"/>
  </r>
  <r>
    <s v="M1055"/>
    <x v="1"/>
    <s v="West"/>
    <n v="10"/>
    <n v="337484"/>
    <n v="203359"/>
    <n v="60.26"/>
    <d v="2014-07-21T00:00:00"/>
    <n v="2014"/>
    <s v="Jul"/>
    <d v="1900-01-01T00:00:00"/>
    <s v="Stapler"/>
    <s v="Stationery"/>
    <n v="203359"/>
    <n v="77257.81"/>
    <n v="126101.19"/>
    <x v="1"/>
    <n v="34"/>
    <n v="66.819999999999993"/>
  </r>
  <r>
    <s v="M1056"/>
    <x v="0"/>
    <s v="North"/>
    <n v="4"/>
    <n v="246096"/>
    <n v="139286"/>
    <n v="56.6"/>
    <d v="2014-07-21T00:00:00"/>
    <n v="2014"/>
    <s v="Jul"/>
    <d v="1900-01-01T00:00:00"/>
    <s v="Tablet"/>
    <s v="Electronics"/>
    <n v="139286"/>
    <n v="35575.410000000003"/>
    <n v="103710.59"/>
    <x v="2"/>
    <n v="78"/>
    <n v="62.2"/>
  </r>
  <r>
    <s v="M1057"/>
    <x v="3"/>
    <s v="East"/>
    <n v="8"/>
    <n v="440303"/>
    <n v="492331"/>
    <n v="111.82"/>
    <d v="2014-07-21T00:00:00"/>
    <n v="2014"/>
    <s v="Jul"/>
    <d v="1900-01-01T00:00:00"/>
    <s v="Laptop"/>
    <s v="Electronics"/>
    <n v="492331"/>
    <n v="242426.16"/>
    <n v="249904.84"/>
    <x v="1"/>
    <n v="97"/>
    <n v="66.239999999999995"/>
  </r>
  <r>
    <s v="M1058"/>
    <x v="2"/>
    <s v="South"/>
    <n v="4"/>
    <n v="262103"/>
    <n v="179890"/>
    <n v="68.63"/>
    <d v="2014-07-21T00:00:00"/>
    <n v="2014"/>
    <s v="Jul"/>
    <d v="1900-01-01T00:00:00"/>
    <s v="Cabinet"/>
    <s v="Furniture"/>
    <n v="179890"/>
    <n v="54188.19"/>
    <n v="125701.81"/>
    <x v="1"/>
    <n v="25"/>
    <n v="74.89"/>
  </r>
  <r>
    <s v="M1059"/>
    <x v="3"/>
    <s v="East"/>
    <n v="6"/>
    <n v="400765"/>
    <n v="265088"/>
    <n v="66.150000000000006"/>
    <d v="2012-12-23T00:00:00"/>
    <n v="2012"/>
    <s v="Dec"/>
    <d v="1899-12-31T00:00:00"/>
    <s v="Dress"/>
    <s v="Clothing"/>
    <n v="265088"/>
    <n v="90467.65"/>
    <n v="174620.35"/>
    <x v="2"/>
    <n v="21"/>
    <n v="77.3"/>
  </r>
  <r>
    <s v="M1060"/>
    <x v="2"/>
    <s v="South"/>
    <n v="3"/>
    <n v="204049"/>
    <n v="133906"/>
    <n v="65.62"/>
    <d v="2014-03-21T00:00:00"/>
    <n v="2014"/>
    <s v="Mar"/>
    <d v="1900-01-05T00:00:00"/>
    <s v="Dress"/>
    <s v="Clothing"/>
    <n v="133906"/>
    <n v="41948.69"/>
    <n v="91957.31"/>
    <x v="2"/>
    <n v="29"/>
    <n v="78.13"/>
  </r>
  <r>
    <s v="M1061"/>
    <x v="1"/>
    <s v="West"/>
    <n v="5"/>
    <n v="477930"/>
    <n v="253010"/>
    <n v="52.94"/>
    <d v="2012-12-31T00:00:00"/>
    <n v="2012"/>
    <s v="Dec"/>
    <d v="1900-01-01T00:00:00"/>
    <s v="Notebook"/>
    <s v="Stationery"/>
    <n v="253010"/>
    <n v="82814.210000000006"/>
    <n v="170195.79"/>
    <x v="1"/>
    <n v="72"/>
    <n v="87.44"/>
  </r>
  <r>
    <s v="M1062"/>
    <x v="3"/>
    <s v="East"/>
    <n v="5"/>
    <n v="477034"/>
    <n v="434353"/>
    <n v="91.05"/>
    <d v="2012-12-31T00:00:00"/>
    <n v="2012"/>
    <s v="Dec"/>
    <d v="1900-01-01T00:00:00"/>
    <s v="Marker"/>
    <s v="Stationery"/>
    <n v="434353"/>
    <n v="109381.34"/>
    <n v="324971.65999999997"/>
    <x v="2"/>
    <n v="97"/>
    <n v="67.459999999999994"/>
  </r>
  <r>
    <s v="M1063"/>
    <x v="2"/>
    <s v="South"/>
    <n v="5"/>
    <n v="188592"/>
    <n v="133821"/>
    <n v="70.959999999999994"/>
    <d v="2012-12-31T00:00:00"/>
    <n v="2012"/>
    <s v="Dec"/>
    <d v="1900-01-01T00:00:00"/>
    <s v="Wheat"/>
    <s v="Grocery"/>
    <n v="133821"/>
    <n v="38835.769999999997"/>
    <n v="94985.23"/>
    <x v="1"/>
    <n v="76"/>
    <n v="81.12"/>
  </r>
  <r>
    <s v="M1064"/>
    <x v="2"/>
    <s v="South"/>
    <n v="3"/>
    <n v="250643"/>
    <n v="220634"/>
    <n v="88.03"/>
    <d v="2012-12-31T00:00:00"/>
    <n v="2012"/>
    <s v="Dec"/>
    <d v="1900-01-01T00:00:00"/>
    <s v="Wheat"/>
    <s v="Grocery"/>
    <n v="220634"/>
    <n v="58565.62"/>
    <n v="162068.38"/>
    <x v="2"/>
    <n v="39"/>
    <n v="74.81"/>
  </r>
  <r>
    <s v="M1065"/>
    <x v="0"/>
    <s v="North"/>
    <n v="11"/>
    <n v="283505"/>
    <n v="150863"/>
    <n v="53.21"/>
    <d v="2012-09-15T00:00:00"/>
    <n v="2012"/>
    <s v="Sep"/>
    <d v="1900-01-06T00:00:00"/>
    <s v="Sugar"/>
    <s v="Grocery"/>
    <n v="150863"/>
    <n v="71284.06"/>
    <n v="79578.94"/>
    <x v="0"/>
    <n v="68"/>
    <n v="61.59"/>
  </r>
  <r>
    <s v="M1066"/>
    <x v="2"/>
    <s v="South"/>
    <n v="9"/>
    <n v="418313"/>
    <n v="470164"/>
    <n v="112.4"/>
    <d v="2012-09-15T00:00:00"/>
    <n v="2012"/>
    <s v="Sep"/>
    <d v="1900-01-06T00:00:00"/>
    <s v="Mobile"/>
    <s v="Electronics"/>
    <n v="470164"/>
    <n v="118044.32"/>
    <n v="352119.68"/>
    <x v="2"/>
    <n v="14"/>
    <n v="63.45"/>
  </r>
  <r>
    <s v="M1067"/>
    <x v="1"/>
    <s v="West"/>
    <n v="4"/>
    <n v="181773"/>
    <n v="142846"/>
    <n v="78.58"/>
    <d v="2012-09-15T00:00:00"/>
    <n v="2012"/>
    <s v="Sep"/>
    <d v="1900-01-06T00:00:00"/>
    <s v="Tablet"/>
    <s v="Electronics"/>
    <n v="142846"/>
    <n v="43790.61"/>
    <n v="99055.39"/>
    <x v="1"/>
    <n v="80"/>
    <n v="67.78"/>
  </r>
  <r>
    <s v="M1068"/>
    <x v="2"/>
    <s v="South"/>
    <n v="14"/>
    <n v="146997"/>
    <n v="138115"/>
    <n v="93.96"/>
    <d v="2014-09-24T00:00:00"/>
    <n v="2014"/>
    <s v="Sep"/>
    <d v="1900-01-03T00:00:00"/>
    <s v="Oil"/>
    <s v="Grocery"/>
    <n v="138115"/>
    <n v="46925.99"/>
    <n v="91189.01"/>
    <x v="2"/>
    <n v="61"/>
    <n v="76.75"/>
  </r>
  <r>
    <s v="M1069"/>
    <x v="3"/>
    <s v="East"/>
    <n v="10"/>
    <n v="495182"/>
    <n v="385298"/>
    <n v="77.81"/>
    <d v="2012-12-25T00:00:00"/>
    <n v="2012"/>
    <s v="Dec"/>
    <d v="1900-01-02T00:00:00"/>
    <s v="Trousers"/>
    <s v="Clothing"/>
    <n v="385298"/>
    <n v="168396.01"/>
    <n v="216901.99"/>
    <x v="1"/>
    <n v="37"/>
    <n v="94.38"/>
  </r>
  <r>
    <s v="M1070"/>
    <x v="2"/>
    <s v="South"/>
    <n v="5"/>
    <n v="184612"/>
    <n v="212845"/>
    <n v="115.29"/>
    <d v="2013-09-25T00:00:00"/>
    <n v="2013"/>
    <s v="Sep"/>
    <d v="1900-01-03T00:00:00"/>
    <s v="Pen"/>
    <s v="Stationery"/>
    <n v="212845"/>
    <n v="65892.100000000006"/>
    <n v="146952.9"/>
    <x v="2"/>
    <n v="47"/>
    <n v="68.88"/>
  </r>
  <r>
    <s v="M1071"/>
    <x v="2"/>
    <s v="South"/>
    <n v="8"/>
    <n v="393713"/>
    <n v="277744"/>
    <n v="70.540000000000006"/>
    <d v="2013-09-25T00:00:00"/>
    <n v="2013"/>
    <s v="Sep"/>
    <d v="1900-01-03T00:00:00"/>
    <s v="Trousers"/>
    <s v="Clothing"/>
    <n v="277744"/>
    <n v="77691.73"/>
    <n v="200052.27"/>
    <x v="1"/>
    <n v="17"/>
    <n v="73.2"/>
  </r>
  <r>
    <s v="M1072"/>
    <x v="3"/>
    <s v="East"/>
    <n v="6"/>
    <n v="294820"/>
    <n v="319399"/>
    <n v="108.34"/>
    <d v="2014-03-22T00:00:00"/>
    <n v="2014"/>
    <s v="Mar"/>
    <d v="1900-01-06T00:00:00"/>
    <s v="Headphones"/>
    <s v="Electronics"/>
    <n v="319399"/>
    <n v="136487.82999999999"/>
    <n v="182911.17"/>
    <x v="1"/>
    <n v="71"/>
    <n v="90.26"/>
  </r>
  <r>
    <s v="M1073"/>
    <x v="2"/>
    <s v="South"/>
    <n v="4"/>
    <n v="439609"/>
    <n v="279960"/>
    <n v="63.68"/>
    <d v="2014-03-22T00:00:00"/>
    <n v="2014"/>
    <s v="Mar"/>
    <d v="1900-01-06T00:00:00"/>
    <s v="Pen"/>
    <s v="Stationery"/>
    <n v="279960"/>
    <n v="117172.55"/>
    <n v="162787.45000000001"/>
    <x v="2"/>
    <n v="72"/>
    <n v="69.650000000000006"/>
  </r>
  <r>
    <s v="M1074"/>
    <x v="2"/>
    <s v="South"/>
    <n v="3"/>
    <n v="354576"/>
    <n v="352662"/>
    <n v="99.46"/>
    <d v="2011-09-30T00:00:00"/>
    <n v="2011"/>
    <s v="Sep"/>
    <d v="1900-01-05T00:00:00"/>
    <s v="Table"/>
    <s v="Furniture"/>
    <n v="352662"/>
    <n v="85685.74"/>
    <n v="266976.26"/>
    <x v="1"/>
    <n v="25"/>
    <n v="82.86"/>
  </r>
  <r>
    <s v="M1075"/>
    <x v="3"/>
    <s v="East"/>
    <n v="5"/>
    <n v="107105"/>
    <n v="62954"/>
    <n v="58.78"/>
    <d v="2014-12-11T00:00:00"/>
    <n v="2014"/>
    <s v="Dec"/>
    <d v="1900-01-04T00:00:00"/>
    <s v="Dress"/>
    <s v="Clothing"/>
    <n v="62954"/>
    <n v="28181.08"/>
    <n v="34772.92"/>
    <x v="0"/>
    <n v="75"/>
    <n v="87.46"/>
  </r>
  <r>
    <s v="M1076"/>
    <x v="1"/>
    <s v="West"/>
    <n v="6"/>
    <n v="399321"/>
    <n v="447924"/>
    <n v="112.17"/>
    <d v="2014-12-11T00:00:00"/>
    <n v="2014"/>
    <s v="Dec"/>
    <d v="1900-01-04T00:00:00"/>
    <s v="Cabinet"/>
    <s v="Furniture"/>
    <n v="447924"/>
    <n v="215461.63"/>
    <n v="232462.37"/>
    <x v="0"/>
    <n v="70"/>
    <n v="61.58"/>
  </r>
  <r>
    <s v="M1077"/>
    <x v="3"/>
    <s v="East"/>
    <n v="7"/>
    <n v="398150"/>
    <n v="237201"/>
    <n v="59.58"/>
    <d v="2011-08-23T00:00:00"/>
    <n v="2011"/>
    <s v="Aug"/>
    <d v="1900-01-02T00:00:00"/>
    <s v="Shirt"/>
    <s v="Clothing"/>
    <n v="237201"/>
    <n v="92393.06"/>
    <n v="144807.94"/>
    <x v="2"/>
    <n v="44"/>
    <n v="62.52"/>
  </r>
  <r>
    <s v="M1078"/>
    <x v="3"/>
    <s v="East"/>
    <n v="8"/>
    <n v="324534"/>
    <n v="233470"/>
    <n v="71.94"/>
    <d v="2011-08-23T00:00:00"/>
    <n v="2011"/>
    <s v="Aug"/>
    <d v="1900-01-02T00:00:00"/>
    <s v="Laptop"/>
    <s v="Electronics"/>
    <n v="233470"/>
    <n v="76375.14"/>
    <n v="157094.85999999999"/>
    <x v="1"/>
    <n v="37"/>
    <n v="80.680000000000007"/>
  </r>
  <r>
    <s v="M1079"/>
    <x v="1"/>
    <s v="West"/>
    <n v="11"/>
    <n v="360388"/>
    <n v="273976"/>
    <n v="76.02"/>
    <d v="2011-08-19T00:00:00"/>
    <n v="2011"/>
    <s v="Aug"/>
    <d v="1900-01-05T00:00:00"/>
    <s v="Shirt"/>
    <s v="Clothing"/>
    <n v="273976"/>
    <n v="97768.85"/>
    <n v="176207.15"/>
    <x v="1"/>
    <n v="27"/>
    <n v="60.64"/>
  </r>
  <r>
    <s v="M1080"/>
    <x v="2"/>
    <s v="South"/>
    <n v="9"/>
    <n v="182992"/>
    <n v="178876"/>
    <n v="97.75"/>
    <d v="2013-11-11T00:00:00"/>
    <n v="2013"/>
    <s v="Nov"/>
    <d v="1900-01-01T00:00:00"/>
    <s v="Laptop"/>
    <s v="Electronics"/>
    <n v="178876"/>
    <n v="56019.53"/>
    <n v="122856.47"/>
    <x v="1"/>
    <n v="22"/>
    <n v="64.760000000000005"/>
  </r>
  <r>
    <s v="M1081"/>
    <x v="0"/>
    <s v="North"/>
    <n v="5"/>
    <n v="261208"/>
    <n v="149816"/>
    <n v="57.36"/>
    <d v="2011-12-31T00:00:00"/>
    <n v="2011"/>
    <s v="Dec"/>
    <d v="1900-01-06T00:00:00"/>
    <s v="Trousers"/>
    <s v="Clothing"/>
    <n v="149816"/>
    <n v="41114.11"/>
    <n v="108701.89"/>
    <x v="2"/>
    <n v="89"/>
    <n v="74.12"/>
  </r>
  <r>
    <s v="M1082"/>
    <x v="1"/>
    <s v="West"/>
    <n v="9"/>
    <n v="119050"/>
    <n v="133763"/>
    <n v="112.36"/>
    <d v="2011-12-31T00:00:00"/>
    <n v="2011"/>
    <s v="Dec"/>
    <d v="1900-01-06T00:00:00"/>
    <s v="Stapler"/>
    <s v="Stationery"/>
    <n v="133763"/>
    <n v="58228.93"/>
    <n v="75534.070000000007"/>
    <x v="2"/>
    <n v="72"/>
    <n v="91.26"/>
  </r>
  <r>
    <s v="M1083"/>
    <x v="2"/>
    <s v="South"/>
    <n v="4"/>
    <n v="415591"/>
    <n v="304984"/>
    <n v="73.39"/>
    <d v="2011-07-26T00:00:00"/>
    <n v="2011"/>
    <s v="Jul"/>
    <d v="1900-01-02T00:00:00"/>
    <s v="Dress"/>
    <s v="Clothing"/>
    <n v="304984"/>
    <n v="92833.99"/>
    <n v="212150.01"/>
    <x v="0"/>
    <n v="13"/>
    <n v="76.11"/>
  </r>
  <r>
    <s v="M1084"/>
    <x v="3"/>
    <s v="East"/>
    <n v="14"/>
    <n v="402396"/>
    <n v="479289"/>
    <n v="119.11"/>
    <d v="2013-02-22T00:00:00"/>
    <n v="2013"/>
    <s v="Feb"/>
    <d v="1900-01-05T00:00:00"/>
    <s v="Stapler"/>
    <s v="Stationery"/>
    <n v="479289"/>
    <n v="146363.12"/>
    <n v="332925.88"/>
    <x v="1"/>
    <n v="40"/>
    <n v="89.42"/>
  </r>
  <r>
    <s v="M1085"/>
    <x v="2"/>
    <s v="South"/>
    <n v="13"/>
    <n v="459104"/>
    <n v="529269"/>
    <n v="115.28"/>
    <d v="2013-03-14T00:00:00"/>
    <n v="2013"/>
    <s v="Mar"/>
    <d v="1900-01-04T00:00:00"/>
    <s v="Table"/>
    <s v="Furniture"/>
    <n v="529269"/>
    <n v="246328.97"/>
    <n v="282940.03000000003"/>
    <x v="0"/>
    <n v="58"/>
    <n v="71.510000000000005"/>
  </r>
  <r>
    <s v="M1086"/>
    <x v="2"/>
    <s v="South"/>
    <n v="3"/>
    <n v="368694"/>
    <n v="360537"/>
    <n v="97.79"/>
    <d v="2013-03-14T00:00:00"/>
    <n v="2013"/>
    <s v="Mar"/>
    <d v="1900-01-04T00:00:00"/>
    <s v="Marker"/>
    <s v="Stationery"/>
    <n v="360537"/>
    <n v="160616.82"/>
    <n v="199920.18"/>
    <x v="2"/>
    <n v="15"/>
    <n v="65.55"/>
  </r>
  <r>
    <s v="M1087"/>
    <x v="0"/>
    <s v="North"/>
    <n v="8"/>
    <n v="112330"/>
    <n v="101922"/>
    <n v="90.73"/>
    <d v="2014-12-03T00:00:00"/>
    <n v="2014"/>
    <s v="Dec"/>
    <d v="1900-01-03T00:00:00"/>
    <s v="Sugar"/>
    <s v="Grocery"/>
    <n v="101922"/>
    <n v="42635.38"/>
    <n v="59286.62"/>
    <x v="2"/>
    <n v="91"/>
    <n v="75.959999999999994"/>
  </r>
  <r>
    <s v="M1088"/>
    <x v="3"/>
    <s v="East"/>
    <n v="10"/>
    <n v="103611"/>
    <n v="58350"/>
    <n v="56.32"/>
    <d v="2014-12-03T00:00:00"/>
    <n v="2014"/>
    <s v="Dec"/>
    <d v="1900-01-03T00:00:00"/>
    <s v="Mobile"/>
    <s v="Electronics"/>
    <n v="58350"/>
    <n v="21807.759999999998"/>
    <n v="36542.239999999998"/>
    <x v="0"/>
    <n v="60"/>
    <n v="70.72"/>
  </r>
  <r>
    <s v="M1089"/>
    <x v="1"/>
    <s v="West"/>
    <n v="10"/>
    <n v="310194"/>
    <n v="233148"/>
    <n v="75.16"/>
    <d v="2014-12-03T00:00:00"/>
    <n v="2014"/>
    <s v="Dec"/>
    <d v="1900-01-03T00:00:00"/>
    <s v="Stapler"/>
    <s v="Stationery"/>
    <n v="233148"/>
    <n v="75090.97"/>
    <n v="158057.03"/>
    <x v="1"/>
    <n v="21"/>
    <n v="74.69"/>
  </r>
  <r>
    <s v="M1090"/>
    <x v="2"/>
    <s v="South"/>
    <n v="9"/>
    <n v="282220"/>
    <n v="252948"/>
    <n v="89.63"/>
    <d v="2014-12-03T00:00:00"/>
    <n v="2014"/>
    <s v="Dec"/>
    <d v="1900-01-03T00:00:00"/>
    <s v="Tablet"/>
    <s v="Electronics"/>
    <n v="252948"/>
    <n v="61372.7"/>
    <n v="191575.3"/>
    <x v="1"/>
    <n v="62"/>
    <n v="68.55"/>
  </r>
  <r>
    <s v="M1091"/>
    <x v="3"/>
    <s v="East"/>
    <n v="14"/>
    <n v="215653"/>
    <n v="231101"/>
    <n v="107.16"/>
    <d v="2014-12-03T00:00:00"/>
    <n v="2014"/>
    <s v="Dec"/>
    <d v="1900-01-03T00:00:00"/>
    <s v="Shirt"/>
    <s v="Clothing"/>
    <n v="231101"/>
    <n v="74724.429999999993"/>
    <n v="156376.57"/>
    <x v="1"/>
    <n v="44"/>
    <n v="79.78"/>
  </r>
  <r>
    <s v="M1092"/>
    <x v="2"/>
    <s v="South"/>
    <n v="10"/>
    <n v="331409"/>
    <n v="186433"/>
    <n v="56.25"/>
    <d v="2012-08-31T00:00:00"/>
    <n v="2012"/>
    <s v="Aug"/>
    <d v="1900-01-05T00:00:00"/>
    <s v="Tablet"/>
    <s v="Electronics"/>
    <n v="186433"/>
    <n v="85534.35"/>
    <n v="100898.65"/>
    <x v="2"/>
    <n v="38"/>
    <n v="71.239999999999995"/>
  </r>
  <r>
    <s v="M1093"/>
    <x v="0"/>
    <s v="North"/>
    <n v="14"/>
    <n v="294490"/>
    <n v="302844"/>
    <n v="102.84"/>
    <d v="2012-08-31T00:00:00"/>
    <n v="2012"/>
    <s v="Aug"/>
    <d v="1900-01-05T00:00:00"/>
    <s v="Rice"/>
    <s v="Grocery"/>
    <n v="302844"/>
    <n v="135136.9"/>
    <n v="167707.1"/>
    <x v="1"/>
    <n v="30"/>
    <n v="78.52"/>
  </r>
  <r>
    <s v="M1094"/>
    <x v="1"/>
    <s v="West"/>
    <n v="9"/>
    <n v="453590"/>
    <n v="334992"/>
    <n v="73.849999999999994"/>
    <d v="2012-08-31T00:00:00"/>
    <n v="2012"/>
    <s v="Aug"/>
    <d v="1900-01-05T00:00:00"/>
    <s v="Oil"/>
    <s v="Grocery"/>
    <n v="334992"/>
    <n v="143902.1"/>
    <n v="191089.9"/>
    <x v="1"/>
    <n v="50"/>
    <n v="81.489999999999995"/>
  </r>
  <r>
    <s v="M1095"/>
    <x v="3"/>
    <s v="East"/>
    <n v="12"/>
    <n v="306292"/>
    <n v="244550"/>
    <n v="79.84"/>
    <d v="2012-08-31T00:00:00"/>
    <n v="2012"/>
    <s v="Aug"/>
    <d v="1900-01-05T00:00:00"/>
    <s v="Cabinet"/>
    <s v="Furniture"/>
    <n v="244550"/>
    <n v="74040.509999999995"/>
    <n v="170509.49"/>
    <x v="0"/>
    <n v="52"/>
    <n v="86.38"/>
  </r>
  <r>
    <s v="M1096"/>
    <x v="3"/>
    <s v="East"/>
    <n v="14"/>
    <n v="216080"/>
    <n v="188620"/>
    <n v="87.29"/>
    <d v="2011-03-17T00:00:00"/>
    <n v="2011"/>
    <s v="Mar"/>
    <d v="1900-01-04T00:00:00"/>
    <s v="Chair"/>
    <s v="Furniture"/>
    <n v="188620"/>
    <n v="49510.46"/>
    <n v="139109.54"/>
    <x v="0"/>
    <n v="25"/>
    <n v="73.84"/>
  </r>
  <r>
    <s v="M1097"/>
    <x v="2"/>
    <s v="South"/>
    <n v="15"/>
    <n v="418484"/>
    <n v="336359"/>
    <n v="80.38"/>
    <d v="2011-03-17T00:00:00"/>
    <n v="2011"/>
    <s v="Mar"/>
    <d v="1900-01-04T00:00:00"/>
    <s v="Sofa"/>
    <s v="Furniture"/>
    <n v="336359"/>
    <n v="109822.63"/>
    <n v="226536.37"/>
    <x v="0"/>
    <n v="83"/>
    <n v="90.83"/>
  </r>
  <r>
    <s v="M1098"/>
    <x v="1"/>
    <s v="West"/>
    <n v="7"/>
    <n v="109005"/>
    <n v="123422"/>
    <n v="113.23"/>
    <d v="2011-03-17T00:00:00"/>
    <n v="2011"/>
    <s v="Mar"/>
    <d v="1900-01-04T00:00:00"/>
    <s v="Notebook"/>
    <s v="Stationery"/>
    <n v="123422"/>
    <n v="56301.26"/>
    <n v="67120.740000000005"/>
    <x v="0"/>
    <n v="52"/>
    <n v="77.52"/>
  </r>
  <r>
    <s v="M1099"/>
    <x v="2"/>
    <s v="South"/>
    <n v="12"/>
    <n v="479034"/>
    <n v="489617"/>
    <n v="102.21"/>
    <d v="2011-03-17T00:00:00"/>
    <n v="2011"/>
    <s v="Mar"/>
    <d v="1900-01-04T00:00:00"/>
    <s v="Jacket"/>
    <s v="Clothing"/>
    <n v="489617"/>
    <n v="230155.39"/>
    <n v="259461.61"/>
    <x v="2"/>
    <n v="11"/>
    <n v="94.92"/>
  </r>
  <r>
    <s v="M1100"/>
    <x v="1"/>
    <s v="West"/>
    <n v="5"/>
    <n v="132088"/>
    <n v="156650"/>
    <n v="118.6"/>
    <d v="2011-03-17T00:00:00"/>
    <n v="2011"/>
    <s v="Mar"/>
    <d v="1900-01-04T00:00:00"/>
    <s v="Shirt"/>
    <s v="Clothing"/>
    <n v="156650"/>
    <n v="37889.5"/>
    <n v="118760.5"/>
    <x v="1"/>
    <n v="71"/>
    <n v="71.44"/>
  </r>
  <r>
    <s v="M1101"/>
    <x v="3"/>
    <s v="East"/>
    <n v="6"/>
    <n v="250504"/>
    <n v="290480"/>
    <n v="115.96"/>
    <d v="2014-04-17T00:00:00"/>
    <n v="2014"/>
    <s v="Apr"/>
    <d v="1900-01-04T00:00:00"/>
    <s v="Oil"/>
    <s v="Grocery"/>
    <n v="290480"/>
    <n v="115900.52"/>
    <n v="174579.48"/>
    <x v="2"/>
    <n v="26"/>
    <n v="90.07"/>
  </r>
  <r>
    <s v="M1102"/>
    <x v="2"/>
    <s v="South"/>
    <n v="3"/>
    <n v="228153"/>
    <n v="116739"/>
    <n v="51.17"/>
    <d v="2013-03-14T00:00:00"/>
    <n v="2013"/>
    <s v="Mar"/>
    <d v="1900-01-04T00:00:00"/>
    <s v="Tablet"/>
    <s v="Electronics"/>
    <n v="116739"/>
    <n v="48628.65"/>
    <n v="68110.350000000006"/>
    <x v="1"/>
    <n v="48"/>
    <n v="73.349999999999994"/>
  </r>
  <r>
    <s v="M1103"/>
    <x v="0"/>
    <s v="North"/>
    <n v="5"/>
    <n v="479340"/>
    <n v="559977"/>
    <n v="116.82"/>
    <d v="2013-03-14T00:00:00"/>
    <n v="2013"/>
    <s v="Mar"/>
    <d v="1900-01-04T00:00:00"/>
    <s v="Shirt"/>
    <s v="Clothing"/>
    <n v="559977"/>
    <n v="141736.81"/>
    <n v="418240.19"/>
    <x v="2"/>
    <n v="55"/>
    <n v="63.73"/>
  </r>
  <r>
    <s v="M1104"/>
    <x v="0"/>
    <s v="North"/>
    <n v="6"/>
    <n v="484742"/>
    <n v="484314"/>
    <n v="99.91"/>
    <d v="2013-03-14T00:00:00"/>
    <n v="2013"/>
    <s v="Mar"/>
    <d v="1900-01-04T00:00:00"/>
    <s v="Cabinet"/>
    <s v="Furniture"/>
    <n v="484314"/>
    <n v="116576.44"/>
    <n v="367737.56"/>
    <x v="1"/>
    <n v="86"/>
    <n v="73.709999999999994"/>
  </r>
  <r>
    <s v="M1105"/>
    <x v="3"/>
    <s v="East"/>
    <n v="12"/>
    <n v="276885"/>
    <n v="303069"/>
    <n v="109.46"/>
    <d v="2011-11-24T00:00:00"/>
    <n v="2011"/>
    <s v="Nov"/>
    <d v="1900-01-04T00:00:00"/>
    <s v="Rice"/>
    <s v="Grocery"/>
    <n v="303069"/>
    <n v="101039.21"/>
    <n v="202029.79"/>
    <x v="1"/>
    <n v="20"/>
    <n v="92.29"/>
  </r>
  <r>
    <s v="M1106"/>
    <x v="2"/>
    <s v="South"/>
    <n v="4"/>
    <n v="236887"/>
    <n v="212944"/>
    <n v="89.89"/>
    <d v="2014-02-11T00:00:00"/>
    <n v="2014"/>
    <s v="Feb"/>
    <d v="1900-01-02T00:00:00"/>
    <s v="Marker"/>
    <s v="Stationery"/>
    <n v="212944"/>
    <n v="94388.33"/>
    <n v="118555.67"/>
    <x v="1"/>
    <n v="60"/>
    <n v="73.58"/>
  </r>
  <r>
    <s v="M1107"/>
    <x v="0"/>
    <s v="North"/>
    <n v="4"/>
    <n v="216823"/>
    <n v="250503"/>
    <n v="115.53"/>
    <d v="2013-09-24T00:00:00"/>
    <n v="2013"/>
    <s v="Sep"/>
    <d v="1900-01-02T00:00:00"/>
    <s v="Marker"/>
    <s v="Stationery"/>
    <n v="250503"/>
    <n v="121639.9"/>
    <n v="128863.1"/>
    <x v="2"/>
    <n v="33"/>
    <n v="66.67"/>
  </r>
  <r>
    <s v="M1108"/>
    <x v="1"/>
    <s v="West"/>
    <n v="5"/>
    <n v="451665"/>
    <n v="296994"/>
    <n v="65.760000000000005"/>
    <d v="2013-09-24T00:00:00"/>
    <n v="2013"/>
    <s v="Sep"/>
    <d v="1900-01-02T00:00:00"/>
    <s v="Mobile"/>
    <s v="Electronics"/>
    <n v="296994"/>
    <n v="131131.51"/>
    <n v="165862.49"/>
    <x v="0"/>
    <n v="33"/>
    <n v="69.28"/>
  </r>
  <r>
    <s v="M1109"/>
    <x v="2"/>
    <s v="South"/>
    <n v="13"/>
    <n v="156508"/>
    <n v="80707"/>
    <n v="51.57"/>
    <d v="2014-07-08T00:00:00"/>
    <n v="2014"/>
    <s v="Jul"/>
    <d v="1900-01-02T00:00:00"/>
    <s v="Table"/>
    <s v="Furniture"/>
    <n v="80707"/>
    <n v="24293.96"/>
    <n v="56413.04"/>
    <x v="0"/>
    <n v="63"/>
    <n v="77.66"/>
  </r>
  <r>
    <s v="M1110"/>
    <x v="1"/>
    <s v="West"/>
    <n v="15"/>
    <n v="383258"/>
    <n v="206319"/>
    <n v="53.83"/>
    <d v="2013-07-08T00:00:00"/>
    <n v="2013"/>
    <s v="Jul"/>
    <d v="1900-01-01T00:00:00"/>
    <s v="Tablet"/>
    <s v="Electronics"/>
    <n v="206319"/>
    <n v="59166.78"/>
    <n v="147152.22"/>
    <x v="2"/>
    <n v="82"/>
    <n v="90.11"/>
  </r>
  <r>
    <s v="M1111"/>
    <x v="1"/>
    <s v="West"/>
    <n v="15"/>
    <n v="405432"/>
    <n v="228994"/>
    <n v="56.48"/>
    <d v="2013-07-08T00:00:00"/>
    <n v="2013"/>
    <s v="Jul"/>
    <d v="1900-01-01T00:00:00"/>
    <s v="Shirt"/>
    <s v="Clothing"/>
    <n v="228994"/>
    <n v="70074.47"/>
    <n v="158919.53"/>
    <x v="1"/>
    <n v="66"/>
    <n v="91.12"/>
  </r>
  <r>
    <s v="M1112"/>
    <x v="0"/>
    <s v="North"/>
    <n v="10"/>
    <n v="238147"/>
    <n v="168440"/>
    <n v="70.73"/>
    <d v="2013-07-08T00:00:00"/>
    <n v="2013"/>
    <s v="Jul"/>
    <d v="1900-01-01T00:00:00"/>
    <s v="Tablet"/>
    <s v="Electronics"/>
    <n v="168440"/>
    <n v="73717.460000000006"/>
    <n v="94722.54"/>
    <x v="1"/>
    <n v="29"/>
    <n v="67.989999999999995"/>
  </r>
  <r>
    <s v="M1113"/>
    <x v="3"/>
    <s v="East"/>
    <n v="3"/>
    <n v="185652"/>
    <n v="114057"/>
    <n v="61.44"/>
    <d v="2013-07-08T00:00:00"/>
    <n v="2013"/>
    <s v="Jul"/>
    <d v="1900-01-01T00:00:00"/>
    <s v="Marker"/>
    <s v="Stationery"/>
    <n v="114057"/>
    <n v="42584.63"/>
    <n v="71472.37"/>
    <x v="2"/>
    <n v="67"/>
    <n v="86.31"/>
  </r>
  <r>
    <s v="M1114"/>
    <x v="2"/>
    <s v="South"/>
    <n v="6"/>
    <n v="205403"/>
    <n v="137691"/>
    <n v="67.03"/>
    <d v="2014-01-25T00:00:00"/>
    <n v="2014"/>
    <s v="Jan"/>
    <d v="1900-01-06T00:00:00"/>
    <s v="Notebook"/>
    <s v="Stationery"/>
    <n v="137691"/>
    <n v="43085.919999999998"/>
    <n v="94605.08"/>
    <x v="0"/>
    <n v="27"/>
    <n v="60.57"/>
  </r>
  <r>
    <s v="M1115"/>
    <x v="3"/>
    <s v="East"/>
    <n v="9"/>
    <n v="400740"/>
    <n v="256891"/>
    <n v="64.099999999999994"/>
    <d v="2011-08-19T00:00:00"/>
    <n v="2011"/>
    <s v="Aug"/>
    <d v="1900-01-05T00:00:00"/>
    <s v="Trousers"/>
    <s v="Clothing"/>
    <n v="256891"/>
    <n v="60794.69"/>
    <n v="196096.31"/>
    <x v="0"/>
    <n v="38"/>
    <n v="66.900000000000006"/>
  </r>
  <r>
    <s v="M1116"/>
    <x v="1"/>
    <s v="West"/>
    <n v="10"/>
    <n v="331196"/>
    <n v="183350"/>
    <n v="55.36"/>
    <d v="2011-08-19T00:00:00"/>
    <n v="2011"/>
    <s v="Aug"/>
    <d v="1900-01-05T00:00:00"/>
    <s v="Headphones"/>
    <s v="Electronics"/>
    <n v="183350"/>
    <n v="48588.86"/>
    <n v="134761.14000000001"/>
    <x v="1"/>
    <n v="11"/>
    <n v="75.31"/>
  </r>
  <r>
    <s v="M1117"/>
    <x v="1"/>
    <s v="West"/>
    <n v="5"/>
    <n v="350813"/>
    <n v="335227"/>
    <n v="95.56"/>
    <d v="2012-12-06T00:00:00"/>
    <n v="2012"/>
    <s v="Dec"/>
    <d v="1900-01-04T00:00:00"/>
    <s v="Marker"/>
    <s v="Stationery"/>
    <n v="335227"/>
    <n v="92096.54"/>
    <n v="243130.46"/>
    <x v="0"/>
    <n v="17"/>
    <n v="66.069999999999993"/>
  </r>
  <r>
    <s v="M1118"/>
    <x v="3"/>
    <s v="East"/>
    <n v="6"/>
    <n v="129386"/>
    <n v="74948"/>
    <n v="57.93"/>
    <d v="2013-05-07T00:00:00"/>
    <n v="2013"/>
    <s v="May"/>
    <d v="1900-01-02T00:00:00"/>
    <s v="Trousers"/>
    <s v="Clothing"/>
    <n v="74948"/>
    <n v="20954.349999999999"/>
    <n v="53993.65"/>
    <x v="0"/>
    <n v="43"/>
    <n v="88.56"/>
  </r>
  <r>
    <s v="M1119"/>
    <x v="2"/>
    <s v="South"/>
    <n v="6"/>
    <n v="115227"/>
    <n v="86027"/>
    <n v="74.66"/>
    <d v="2013-05-07T00:00:00"/>
    <n v="2013"/>
    <s v="May"/>
    <d v="1900-01-02T00:00:00"/>
    <s v="Table"/>
    <s v="Furniture"/>
    <n v="86027"/>
    <n v="41809.120000000003"/>
    <n v="44217.88"/>
    <x v="0"/>
    <n v="68"/>
    <n v="62.38"/>
  </r>
  <r>
    <s v="M1120"/>
    <x v="0"/>
    <s v="North"/>
    <n v="4"/>
    <n v="338141"/>
    <n v="357210"/>
    <n v="105.64"/>
    <d v="2013-05-07T00:00:00"/>
    <n v="2013"/>
    <s v="May"/>
    <d v="1900-01-02T00:00:00"/>
    <s v="Trousers"/>
    <s v="Clothing"/>
    <n v="357210"/>
    <n v="107671.95"/>
    <n v="249538.05"/>
    <x v="1"/>
    <n v="16"/>
    <n v="90.84"/>
  </r>
  <r>
    <s v="M1121"/>
    <x v="0"/>
    <s v="North"/>
    <n v="10"/>
    <n v="478647"/>
    <n v="456161"/>
    <n v="95.3"/>
    <d v="2014-03-26T00:00:00"/>
    <n v="2014"/>
    <s v="Mar"/>
    <d v="1900-01-03T00:00:00"/>
    <s v="Cabinet"/>
    <s v="Furniture"/>
    <n v="456161"/>
    <n v="128229.51"/>
    <n v="327931.49"/>
    <x v="0"/>
    <n v="70"/>
    <n v="82.48"/>
  </r>
  <r>
    <s v="M1122"/>
    <x v="1"/>
    <s v="West"/>
    <n v="8"/>
    <n v="236550"/>
    <n v="226781"/>
    <n v="95.87"/>
    <d v="2014-03-26T00:00:00"/>
    <n v="2014"/>
    <s v="Mar"/>
    <d v="1900-01-03T00:00:00"/>
    <s v="Mobile"/>
    <s v="Electronics"/>
    <n v="226781"/>
    <n v="50413.919999999998"/>
    <n v="176367.08"/>
    <x v="1"/>
    <n v="56"/>
    <n v="82.39"/>
  </r>
  <r>
    <s v="M1123"/>
    <x v="2"/>
    <s v="South"/>
    <n v="11"/>
    <n v="331056"/>
    <n v="205920"/>
    <n v="62.2"/>
    <d v="2014-03-26T00:00:00"/>
    <n v="2014"/>
    <s v="Mar"/>
    <d v="1900-01-03T00:00:00"/>
    <s v="Wheat"/>
    <s v="Grocery"/>
    <n v="205920"/>
    <n v="81988.38"/>
    <n v="123931.62"/>
    <x v="2"/>
    <n v="18"/>
    <n v="66.3"/>
  </r>
  <r>
    <s v="M1124"/>
    <x v="3"/>
    <s v="East"/>
    <n v="12"/>
    <n v="121025"/>
    <n v="137180"/>
    <n v="113.35"/>
    <d v="2014-03-26T00:00:00"/>
    <n v="2014"/>
    <s v="Mar"/>
    <d v="1900-01-03T00:00:00"/>
    <s v="Cabinet"/>
    <s v="Furniture"/>
    <n v="137180"/>
    <n v="52366.97"/>
    <n v="84813.03"/>
    <x v="2"/>
    <n v="42"/>
    <n v="92.02"/>
  </r>
  <r>
    <s v="M1125"/>
    <x v="2"/>
    <s v="South"/>
    <n v="6"/>
    <n v="354524"/>
    <n v="242563"/>
    <n v="68.42"/>
    <d v="2014-03-26T00:00:00"/>
    <n v="2014"/>
    <s v="Mar"/>
    <d v="1900-01-03T00:00:00"/>
    <s v="Dress"/>
    <s v="Clothing"/>
    <n v="242563"/>
    <n v="79555.56"/>
    <n v="163007.44"/>
    <x v="1"/>
    <n v="33"/>
    <n v="63.49"/>
  </r>
  <r>
    <s v="M1126"/>
    <x v="0"/>
    <s v="North"/>
    <n v="4"/>
    <n v="124718"/>
    <n v="77986"/>
    <n v="62.53"/>
    <d v="2012-12-12T00:00:00"/>
    <n v="2012"/>
    <s v="Dec"/>
    <d v="1900-01-03T00:00:00"/>
    <s v="Stapler"/>
    <s v="Stationery"/>
    <n v="77986"/>
    <n v="16392.419999999998"/>
    <n v="61593.58"/>
    <x v="0"/>
    <n v="99"/>
    <n v="72.13"/>
  </r>
  <r>
    <s v="M1127"/>
    <x v="1"/>
    <s v="West"/>
    <n v="15"/>
    <n v="489413"/>
    <n v="566718"/>
    <n v="115.8"/>
    <d v="2012-12-12T00:00:00"/>
    <n v="2012"/>
    <s v="Dec"/>
    <d v="1900-01-03T00:00:00"/>
    <s v="Laptop"/>
    <s v="Electronics"/>
    <n v="566718"/>
    <n v="206101.52"/>
    <n v="360616.48"/>
    <x v="2"/>
    <n v="72"/>
    <n v="70.2"/>
  </r>
  <r>
    <s v="M1128"/>
    <x v="0"/>
    <s v="North"/>
    <n v="15"/>
    <n v="429923"/>
    <n v="333206"/>
    <n v="77.5"/>
    <d v="2012-12-06T00:00:00"/>
    <n v="2012"/>
    <s v="Dec"/>
    <d v="1900-01-04T00:00:00"/>
    <s v="Notebook"/>
    <s v="Stationery"/>
    <n v="333206"/>
    <n v="131364.29"/>
    <n v="201841.71"/>
    <x v="1"/>
    <n v="89"/>
    <n v="81.599999999999994"/>
  </r>
  <r>
    <s v="M1129"/>
    <x v="3"/>
    <s v="East"/>
    <n v="5"/>
    <n v="413617"/>
    <n v="373709"/>
    <n v="90.35"/>
    <d v="2012-12-06T00:00:00"/>
    <n v="2012"/>
    <s v="Dec"/>
    <d v="1900-01-04T00:00:00"/>
    <s v="Headphones"/>
    <s v="Electronics"/>
    <n v="373709"/>
    <n v="175416.35"/>
    <n v="198292.65"/>
    <x v="0"/>
    <n v="73"/>
    <n v="93.09"/>
  </r>
  <r>
    <s v="M1130"/>
    <x v="3"/>
    <s v="East"/>
    <n v="6"/>
    <n v="215506"/>
    <n v="253913"/>
    <n v="117.82"/>
    <d v="2012-12-06T00:00:00"/>
    <n v="2012"/>
    <s v="Dec"/>
    <d v="1900-01-04T00:00:00"/>
    <s v="Wheat"/>
    <s v="Grocery"/>
    <n v="253913"/>
    <n v="114498.28"/>
    <n v="139414.72"/>
    <x v="2"/>
    <n v="47"/>
    <n v="65.239999999999995"/>
  </r>
  <r>
    <s v="M1131"/>
    <x v="0"/>
    <s v="North"/>
    <n v="9"/>
    <n v="192352"/>
    <n v="194973"/>
    <n v="101.36"/>
    <d v="2012-12-06T00:00:00"/>
    <n v="2012"/>
    <s v="Dec"/>
    <d v="1900-01-04T00:00:00"/>
    <s v="Sofa"/>
    <s v="Furniture"/>
    <n v="194973"/>
    <n v="62911.79"/>
    <n v="132061.21"/>
    <x v="1"/>
    <n v="34"/>
    <n v="91.81"/>
  </r>
  <r>
    <s v="M1132"/>
    <x v="0"/>
    <s v="North"/>
    <n v="14"/>
    <n v="382894"/>
    <n v="293946"/>
    <n v="76.77"/>
    <d v="2013-03-18T00:00:00"/>
    <n v="2013"/>
    <s v="Mar"/>
    <d v="1900-01-01T00:00:00"/>
    <s v="Jacket"/>
    <s v="Clothing"/>
    <n v="293946"/>
    <n v="121009.25"/>
    <n v="172936.75"/>
    <x v="0"/>
    <n v="12"/>
    <n v="70.67"/>
  </r>
  <r>
    <s v="M1133"/>
    <x v="1"/>
    <s v="West"/>
    <n v="11"/>
    <n v="414164"/>
    <n v="380408"/>
    <n v="91.85"/>
    <d v="2012-11-14T00:00:00"/>
    <n v="2012"/>
    <s v="Nov"/>
    <d v="1900-01-03T00:00:00"/>
    <s v="Tablet"/>
    <s v="Electronics"/>
    <n v="380408"/>
    <n v="137179.89000000001"/>
    <n v="243228.11"/>
    <x v="0"/>
    <n v="11"/>
    <n v="90.11"/>
  </r>
  <r>
    <s v="M1134"/>
    <x v="1"/>
    <s v="West"/>
    <n v="15"/>
    <n v="366069"/>
    <n v="362433"/>
    <n v="99.01"/>
    <d v="2012-11-14T00:00:00"/>
    <n v="2012"/>
    <s v="Nov"/>
    <d v="1900-01-03T00:00:00"/>
    <s v="Chair"/>
    <s v="Furniture"/>
    <n v="362433"/>
    <n v="114665.38"/>
    <n v="247767.62"/>
    <x v="1"/>
    <n v="34"/>
    <n v="87.58"/>
  </r>
  <r>
    <s v="M1135"/>
    <x v="1"/>
    <s v="West"/>
    <n v="10"/>
    <n v="234940"/>
    <n v="281025"/>
    <n v="119.62"/>
    <d v="2012-11-14T00:00:00"/>
    <n v="2012"/>
    <s v="Nov"/>
    <d v="1900-01-03T00:00:00"/>
    <s v="Dress"/>
    <s v="Clothing"/>
    <n v="281025"/>
    <n v="104501.51"/>
    <n v="176523.49"/>
    <x v="0"/>
    <n v="30"/>
    <n v="93.17"/>
  </r>
  <r>
    <s v="M1136"/>
    <x v="3"/>
    <s v="East"/>
    <n v="9"/>
    <n v="222248"/>
    <n v="181380"/>
    <n v="81.61"/>
    <d v="2014-08-15T00:00:00"/>
    <n v="2014"/>
    <s v="Aug"/>
    <d v="1900-01-05T00:00:00"/>
    <s v="Dress"/>
    <s v="Clothing"/>
    <n v="181380"/>
    <n v="40559.370000000003"/>
    <n v="140820.63"/>
    <x v="2"/>
    <n v="31"/>
    <n v="65.599999999999994"/>
  </r>
  <r>
    <s v="M1137"/>
    <x v="3"/>
    <s v="East"/>
    <n v="12"/>
    <n v="180536"/>
    <n v="92566"/>
    <n v="51.27"/>
    <d v="2014-08-15T00:00:00"/>
    <n v="2014"/>
    <s v="Aug"/>
    <d v="1900-01-05T00:00:00"/>
    <s v="Rice"/>
    <s v="Grocery"/>
    <n v="92566"/>
    <n v="21683.89"/>
    <n v="70882.11"/>
    <x v="1"/>
    <n v="20"/>
    <n v="64.959999999999994"/>
  </r>
  <r>
    <s v="M1138"/>
    <x v="2"/>
    <s v="South"/>
    <n v="3"/>
    <n v="442947"/>
    <n v="414875"/>
    <n v="93.66"/>
    <d v="2014-09-10T00:00:00"/>
    <n v="2014"/>
    <s v="Sep"/>
    <d v="1900-01-03T00:00:00"/>
    <s v="Notebook"/>
    <s v="Stationery"/>
    <n v="414875"/>
    <n v="188654.94"/>
    <n v="226220.06"/>
    <x v="0"/>
    <n v="19"/>
    <n v="71.290000000000006"/>
  </r>
  <r>
    <s v="M1139"/>
    <x v="1"/>
    <s v="West"/>
    <n v="6"/>
    <n v="122041"/>
    <n v="80895"/>
    <n v="66.290000000000006"/>
    <d v="2014-09-10T00:00:00"/>
    <n v="2014"/>
    <s v="Sep"/>
    <d v="1900-01-03T00:00:00"/>
    <s v="Marker"/>
    <s v="Stationery"/>
    <n v="80895"/>
    <n v="32783.4"/>
    <n v="48111.6"/>
    <x v="0"/>
    <n v="84"/>
    <n v="74.08"/>
  </r>
  <r>
    <s v="M1140"/>
    <x v="1"/>
    <s v="West"/>
    <n v="6"/>
    <n v="342888"/>
    <n v="346654"/>
    <n v="101.1"/>
    <d v="2014-04-02T00:00:00"/>
    <n v="2014"/>
    <s v="Apr"/>
    <d v="1900-01-03T00:00:00"/>
    <s v="Dress"/>
    <s v="Clothing"/>
    <n v="346654"/>
    <n v="155402.17000000001"/>
    <n v="191251.83"/>
    <x v="0"/>
    <n v="47"/>
    <n v="83.24"/>
  </r>
  <r>
    <s v="M1141"/>
    <x v="2"/>
    <s v="South"/>
    <n v="3"/>
    <n v="326211"/>
    <n v="261928"/>
    <n v="80.290000000000006"/>
    <d v="2014-04-02T00:00:00"/>
    <n v="2014"/>
    <s v="Apr"/>
    <d v="1900-01-03T00:00:00"/>
    <s v="Tablet"/>
    <s v="Electronics"/>
    <n v="261928"/>
    <n v="78847.240000000005"/>
    <n v="183080.76"/>
    <x v="0"/>
    <n v="13"/>
    <n v="82.62"/>
  </r>
  <r>
    <s v="M1142"/>
    <x v="3"/>
    <s v="East"/>
    <n v="4"/>
    <n v="201990"/>
    <n v="154672"/>
    <n v="76.569999999999993"/>
    <d v="2013-09-28T00:00:00"/>
    <n v="2013"/>
    <s v="Sep"/>
    <d v="1900-01-06T00:00:00"/>
    <s v="Mobile"/>
    <s v="Electronics"/>
    <n v="154672"/>
    <n v="46956.81"/>
    <n v="107715.19"/>
    <x v="0"/>
    <n v="15"/>
    <n v="61.53"/>
  </r>
  <r>
    <s v="M1143"/>
    <x v="2"/>
    <s v="South"/>
    <n v="14"/>
    <n v="182331"/>
    <n v="99584"/>
    <n v="54.62"/>
    <d v="2014-10-08T00:00:00"/>
    <n v="2014"/>
    <s v="Oct"/>
    <d v="1900-01-03T00:00:00"/>
    <s v="Mobile"/>
    <s v="Electronics"/>
    <n v="99584"/>
    <n v="24383.03"/>
    <n v="75200.97"/>
    <x v="1"/>
    <n v="32"/>
    <n v="87.37"/>
  </r>
  <r>
    <s v="M1144"/>
    <x v="3"/>
    <s v="East"/>
    <n v="14"/>
    <n v="255227"/>
    <n v="261663"/>
    <n v="102.52"/>
    <d v="2014-10-08T00:00:00"/>
    <n v="2014"/>
    <s v="Oct"/>
    <d v="1900-01-03T00:00:00"/>
    <s v="Tablet"/>
    <s v="Electronics"/>
    <n v="261663"/>
    <n v="88573.47"/>
    <n v="173089.53"/>
    <x v="2"/>
    <n v="79"/>
    <n v="74.599999999999994"/>
  </r>
  <r>
    <s v="M1145"/>
    <x v="1"/>
    <s v="West"/>
    <n v="9"/>
    <n v="256213"/>
    <n v="130317"/>
    <n v="50.86"/>
    <d v="2014-10-08T00:00:00"/>
    <n v="2014"/>
    <s v="Oct"/>
    <d v="1900-01-03T00:00:00"/>
    <s v="Laptop"/>
    <s v="Electronics"/>
    <n v="130317"/>
    <n v="44405.32"/>
    <n v="85911.679999999993"/>
    <x v="2"/>
    <n v="78"/>
    <n v="62.05"/>
  </r>
  <r>
    <s v="M1146"/>
    <x v="3"/>
    <s v="East"/>
    <n v="7"/>
    <n v="493256"/>
    <n v="316654"/>
    <n v="64.2"/>
    <d v="2014-01-21T00:00:00"/>
    <n v="2014"/>
    <s v="Jan"/>
    <d v="1900-01-02T00:00:00"/>
    <s v="Laptop"/>
    <s v="Electronics"/>
    <n v="316654"/>
    <n v="82841.84"/>
    <n v="233812.16"/>
    <x v="1"/>
    <n v="74"/>
    <n v="92.04"/>
  </r>
  <r>
    <s v="M1147"/>
    <x v="1"/>
    <s v="West"/>
    <n v="10"/>
    <n v="434643"/>
    <n v="492266"/>
    <n v="113.26"/>
    <d v="2014-01-21T00:00:00"/>
    <n v="2014"/>
    <s v="Jan"/>
    <d v="1900-01-02T00:00:00"/>
    <s v="Wheat"/>
    <s v="Grocery"/>
    <n v="492266"/>
    <n v="123276.95"/>
    <n v="368989.05"/>
    <x v="0"/>
    <n v="59"/>
    <n v="82.32"/>
  </r>
  <r>
    <s v="M1148"/>
    <x v="3"/>
    <s v="East"/>
    <n v="9"/>
    <n v="492657"/>
    <n v="409272"/>
    <n v="83.07"/>
    <d v="2014-03-24T00:00:00"/>
    <n v="2014"/>
    <s v="Mar"/>
    <d v="1900-01-01T00:00:00"/>
    <s v="Headphones"/>
    <s v="Electronics"/>
    <n v="409272"/>
    <n v="115715.05"/>
    <n v="293556.95"/>
    <x v="2"/>
    <n v="94"/>
    <n v="66.31"/>
  </r>
  <r>
    <s v="M1149"/>
    <x v="2"/>
    <s v="South"/>
    <n v="14"/>
    <n v="328651"/>
    <n v="376311"/>
    <n v="114.5"/>
    <d v="2011-08-01T00:00:00"/>
    <n v="2011"/>
    <s v="Aug"/>
    <d v="1900-01-01T00:00:00"/>
    <s v="Trousers"/>
    <s v="Clothing"/>
    <n v="376311"/>
    <n v="179676.79"/>
    <n v="196634.21"/>
    <x v="2"/>
    <n v="49"/>
    <n v="84.16"/>
  </r>
  <r>
    <s v="M1150"/>
    <x v="0"/>
    <s v="North"/>
    <n v="7"/>
    <n v="185508"/>
    <n v="172935"/>
    <n v="93.22"/>
    <d v="2012-06-07T00:00:00"/>
    <n v="2012"/>
    <s v="Jun"/>
    <d v="1900-01-04T00:00:00"/>
    <s v="Table"/>
    <s v="Furniture"/>
    <n v="172935"/>
    <n v="45179.040000000001"/>
    <n v="127755.96"/>
    <x v="2"/>
    <n v="72"/>
    <n v="92.82"/>
  </r>
  <r>
    <s v="M1151"/>
    <x v="0"/>
    <s v="North"/>
    <n v="4"/>
    <n v="346970"/>
    <n v="399636"/>
    <n v="115.18"/>
    <d v="2011-11-12T00:00:00"/>
    <n v="2011"/>
    <s v="Nov"/>
    <d v="1900-01-06T00:00:00"/>
    <s v="Stapler"/>
    <s v="Stationery"/>
    <n v="399636"/>
    <n v="181423.84"/>
    <n v="218212.16"/>
    <x v="0"/>
    <n v="85"/>
    <n v="81.33"/>
  </r>
  <r>
    <s v="M1152"/>
    <x v="3"/>
    <s v="East"/>
    <n v="12"/>
    <n v="462101"/>
    <n v="507269"/>
    <n v="109.77"/>
    <d v="2011-11-12T00:00:00"/>
    <n v="2011"/>
    <s v="Nov"/>
    <d v="1900-01-06T00:00:00"/>
    <s v="Mobile"/>
    <s v="Electronics"/>
    <n v="507269"/>
    <n v="175461.21"/>
    <n v="331807.78999999998"/>
    <x v="1"/>
    <n v="80"/>
    <n v="60.7"/>
  </r>
  <r>
    <s v="M1153"/>
    <x v="2"/>
    <s v="South"/>
    <n v="9"/>
    <n v="321379"/>
    <n v="268121"/>
    <n v="83.43"/>
    <d v="2013-12-30T00:00:00"/>
    <n v="2013"/>
    <s v="Dec"/>
    <d v="1900-01-01T00:00:00"/>
    <s v="Mobile"/>
    <s v="Electronics"/>
    <n v="268121"/>
    <n v="77253.94"/>
    <n v="190867.06"/>
    <x v="2"/>
    <n v="54"/>
    <n v="92.77"/>
  </r>
  <r>
    <s v="M1154"/>
    <x v="2"/>
    <s v="South"/>
    <n v="11"/>
    <n v="276507"/>
    <n v="188949"/>
    <n v="68.33"/>
    <d v="2012-07-06T00:00:00"/>
    <n v="2012"/>
    <s v="Jul"/>
    <d v="1900-01-05T00:00:00"/>
    <s v="Stapler"/>
    <s v="Stationery"/>
    <n v="188949"/>
    <n v="83786.48"/>
    <n v="105162.52"/>
    <x v="1"/>
    <n v="51"/>
    <n v="82.11"/>
  </r>
  <r>
    <s v="M1155"/>
    <x v="3"/>
    <s v="East"/>
    <n v="15"/>
    <n v="194088"/>
    <n v="167862"/>
    <n v="86.49"/>
    <d v="2014-10-13T00:00:00"/>
    <n v="2014"/>
    <s v="Oct"/>
    <d v="1900-01-01T00:00:00"/>
    <s v="Trousers"/>
    <s v="Clothing"/>
    <n v="167862"/>
    <n v="56242.16"/>
    <n v="111619.84"/>
    <x v="2"/>
    <n v="55"/>
    <n v="79.36"/>
  </r>
  <r>
    <s v="M1156"/>
    <x v="2"/>
    <s v="South"/>
    <n v="9"/>
    <n v="422932"/>
    <n v="301075"/>
    <n v="71.19"/>
    <d v="2014-10-13T00:00:00"/>
    <n v="2014"/>
    <s v="Oct"/>
    <d v="1900-01-01T00:00:00"/>
    <s v="Pen"/>
    <s v="Stationery"/>
    <n v="301075"/>
    <n v="145150.54999999999"/>
    <n v="155924.45000000001"/>
    <x v="1"/>
    <n v="99"/>
    <n v="75.13"/>
  </r>
  <r>
    <s v="M1157"/>
    <x v="1"/>
    <s v="West"/>
    <n v="15"/>
    <n v="328667"/>
    <n v="228313"/>
    <n v="69.47"/>
    <d v="2013-05-22T00:00:00"/>
    <n v="2013"/>
    <s v="May"/>
    <d v="1900-01-03T00:00:00"/>
    <s v="Trousers"/>
    <s v="Clothing"/>
    <n v="228313"/>
    <n v="56358.85"/>
    <n v="171954.15"/>
    <x v="0"/>
    <n v="36"/>
    <n v="90.87"/>
  </r>
  <r>
    <s v="M1158"/>
    <x v="1"/>
    <s v="West"/>
    <n v="13"/>
    <n v="206874"/>
    <n v="159664"/>
    <n v="77.180000000000007"/>
    <d v="2014-11-10T00:00:00"/>
    <n v="2014"/>
    <s v="Nov"/>
    <d v="1900-01-01T00:00:00"/>
    <s v="Sugar"/>
    <s v="Grocery"/>
    <n v="159664"/>
    <n v="36716.57"/>
    <n v="122947.43"/>
    <x v="0"/>
    <n v="53"/>
    <n v="82.22"/>
  </r>
  <r>
    <s v="M1159"/>
    <x v="1"/>
    <s v="West"/>
    <n v="5"/>
    <n v="308482"/>
    <n v="273483"/>
    <n v="88.65"/>
    <d v="2014-11-10T00:00:00"/>
    <n v="2014"/>
    <s v="Nov"/>
    <d v="1900-01-01T00:00:00"/>
    <s v="Mobile"/>
    <s v="Electronics"/>
    <n v="273483"/>
    <n v="101129.63"/>
    <n v="172353.37"/>
    <x v="0"/>
    <n v="23"/>
    <n v="60.03"/>
  </r>
  <r>
    <s v="M1160"/>
    <x v="0"/>
    <s v="North"/>
    <n v="6"/>
    <n v="181292"/>
    <n v="177654"/>
    <n v="97.99"/>
    <d v="2013-04-19T00:00:00"/>
    <n v="2013"/>
    <s v="Apr"/>
    <d v="1900-01-05T00:00:00"/>
    <s v="Notebook"/>
    <s v="Stationery"/>
    <n v="177654"/>
    <n v="78107.8"/>
    <n v="99546.2"/>
    <x v="1"/>
    <n v="87"/>
    <n v="65.33"/>
  </r>
  <r>
    <s v="M1161"/>
    <x v="2"/>
    <s v="South"/>
    <n v="8"/>
    <n v="197955"/>
    <n v="219848"/>
    <n v="111.06"/>
    <d v="2013-04-19T00:00:00"/>
    <n v="2013"/>
    <s v="Apr"/>
    <d v="1900-01-05T00:00:00"/>
    <s v="Pen"/>
    <s v="Stationery"/>
    <n v="219848"/>
    <n v="75076.66"/>
    <n v="144771.34"/>
    <x v="0"/>
    <n v="99"/>
    <n v="60.69"/>
  </r>
  <r>
    <s v="M1162"/>
    <x v="1"/>
    <s v="West"/>
    <n v="10"/>
    <n v="302187"/>
    <n v="175989"/>
    <n v="58.24"/>
    <d v="2014-12-26T00:00:00"/>
    <n v="2014"/>
    <s v="Dec"/>
    <d v="1900-01-05T00:00:00"/>
    <s v="Headphones"/>
    <s v="Electronics"/>
    <n v="175989"/>
    <n v="48105.66"/>
    <n v="127883.34"/>
    <x v="0"/>
    <n v="84"/>
    <n v="65.849999999999994"/>
  </r>
  <r>
    <s v="M1163"/>
    <x v="0"/>
    <s v="North"/>
    <n v="13"/>
    <n v="239670"/>
    <n v="184679"/>
    <n v="77.06"/>
    <d v="2014-12-26T00:00:00"/>
    <n v="2014"/>
    <s v="Dec"/>
    <d v="1900-01-05T00:00:00"/>
    <s v="Mobile"/>
    <s v="Electronics"/>
    <n v="184679"/>
    <n v="66461.05"/>
    <n v="118217.95"/>
    <x v="2"/>
    <n v="62"/>
    <n v="64.09"/>
  </r>
  <r>
    <s v="M1164"/>
    <x v="0"/>
    <s v="North"/>
    <n v="8"/>
    <n v="411123"/>
    <n v="425237"/>
    <n v="103.43"/>
    <d v="2014-12-26T00:00:00"/>
    <n v="2014"/>
    <s v="Dec"/>
    <d v="1900-01-05T00:00:00"/>
    <s v="Notebook"/>
    <s v="Stationery"/>
    <n v="425237"/>
    <n v="143600.26999999999"/>
    <n v="281636.73"/>
    <x v="1"/>
    <n v="94"/>
    <n v="77.41"/>
  </r>
  <r>
    <s v="M1165"/>
    <x v="0"/>
    <s v="North"/>
    <n v="14"/>
    <n v="483718"/>
    <n v="320856"/>
    <n v="66.33"/>
    <d v="2014-12-26T00:00:00"/>
    <n v="2014"/>
    <s v="Dec"/>
    <d v="1900-01-05T00:00:00"/>
    <s v="Sugar"/>
    <s v="Grocery"/>
    <n v="320856"/>
    <n v="124943.95"/>
    <n v="195912.05"/>
    <x v="1"/>
    <n v="61"/>
    <n v="78.69"/>
  </r>
  <r>
    <s v="M1166"/>
    <x v="2"/>
    <s v="South"/>
    <n v="12"/>
    <n v="285546"/>
    <n v="293439"/>
    <n v="102.76"/>
    <d v="2013-06-12T00:00:00"/>
    <n v="2013"/>
    <s v="Jun"/>
    <d v="1900-01-03T00:00:00"/>
    <s v="Mobile"/>
    <s v="Electronics"/>
    <n v="293439"/>
    <n v="118226.03"/>
    <n v="175212.97"/>
    <x v="2"/>
    <n v="88"/>
    <n v="77.75"/>
  </r>
  <r>
    <s v="M1167"/>
    <x v="2"/>
    <s v="South"/>
    <n v="8"/>
    <n v="270996"/>
    <n v="194091"/>
    <n v="71.62"/>
    <d v="2013-06-12T00:00:00"/>
    <n v="2013"/>
    <s v="Jun"/>
    <d v="1900-01-03T00:00:00"/>
    <s v="Marker"/>
    <s v="Stationery"/>
    <n v="194091"/>
    <n v="57965.52"/>
    <n v="136125.48000000001"/>
    <x v="0"/>
    <n v="11"/>
    <n v="86.74"/>
  </r>
  <r>
    <s v="M1168"/>
    <x v="3"/>
    <s v="East"/>
    <n v="5"/>
    <n v="403736"/>
    <n v="213651"/>
    <n v="52.92"/>
    <d v="2013-06-12T00:00:00"/>
    <n v="2013"/>
    <s v="Jun"/>
    <d v="1900-01-03T00:00:00"/>
    <s v="Oil"/>
    <s v="Grocery"/>
    <n v="213651"/>
    <n v="66612.009999999995"/>
    <n v="147038.99"/>
    <x v="2"/>
    <n v="89"/>
    <n v="74.42"/>
  </r>
  <r>
    <s v="M1169"/>
    <x v="3"/>
    <s v="East"/>
    <n v="4"/>
    <n v="329571"/>
    <n v="315280"/>
    <n v="95.66"/>
    <d v="2014-05-14T00:00:00"/>
    <n v="2014"/>
    <s v="May"/>
    <d v="1900-01-03T00:00:00"/>
    <s v="Stapler"/>
    <s v="Stationery"/>
    <n v="315280"/>
    <n v="111820.56"/>
    <n v="203459.44"/>
    <x v="0"/>
    <n v="80"/>
    <n v="87.36"/>
  </r>
  <r>
    <s v="M1170"/>
    <x v="1"/>
    <s v="West"/>
    <n v="7"/>
    <n v="459662"/>
    <n v="490942"/>
    <n v="106.81"/>
    <d v="2014-12-29T00:00:00"/>
    <n v="2014"/>
    <s v="Dec"/>
    <d v="1900-01-01T00:00:00"/>
    <s v="Sofa"/>
    <s v="Furniture"/>
    <n v="490942"/>
    <n v="144496.42000000001"/>
    <n v="346445.58"/>
    <x v="1"/>
    <n v="46"/>
    <n v="74.2"/>
  </r>
  <r>
    <s v="M1171"/>
    <x v="0"/>
    <s v="North"/>
    <n v="11"/>
    <n v="201471"/>
    <n v="232873"/>
    <n v="115.59"/>
    <d v="2011-03-25T00:00:00"/>
    <n v="2011"/>
    <s v="Mar"/>
    <d v="1900-01-05T00:00:00"/>
    <s v="Chair"/>
    <s v="Furniture"/>
    <n v="232873"/>
    <n v="87726.51"/>
    <n v="145146.49"/>
    <x v="0"/>
    <n v="68"/>
    <n v="78.16"/>
  </r>
  <r>
    <s v="M1172"/>
    <x v="3"/>
    <s v="East"/>
    <n v="6"/>
    <n v="309016"/>
    <n v="346679"/>
    <n v="112.19"/>
    <d v="2014-05-29T00:00:00"/>
    <n v="2014"/>
    <s v="May"/>
    <d v="1900-01-04T00:00:00"/>
    <s v="Pen"/>
    <s v="Stationery"/>
    <n v="346679"/>
    <n v="69622.69"/>
    <n v="277056.31"/>
    <x v="2"/>
    <n v="84"/>
    <n v="78.680000000000007"/>
  </r>
  <r>
    <s v="M1173"/>
    <x v="3"/>
    <s v="East"/>
    <n v="7"/>
    <n v="265694"/>
    <n v="135436"/>
    <n v="50.97"/>
    <d v="2012-11-14T00:00:00"/>
    <n v="2012"/>
    <s v="Nov"/>
    <d v="1900-01-03T00:00:00"/>
    <s v="Notebook"/>
    <s v="Stationery"/>
    <n v="135436"/>
    <n v="40784.6"/>
    <n v="94651.4"/>
    <x v="0"/>
    <n v="60"/>
    <n v="90.65"/>
  </r>
  <r>
    <s v="M1174"/>
    <x v="3"/>
    <s v="East"/>
    <n v="5"/>
    <n v="162006"/>
    <n v="190539"/>
    <n v="117.61"/>
    <d v="2012-11-14T00:00:00"/>
    <n v="2012"/>
    <s v="Nov"/>
    <d v="1900-01-03T00:00:00"/>
    <s v="Mobile"/>
    <s v="Electronics"/>
    <n v="190539"/>
    <n v="72492.19"/>
    <n v="118046.81"/>
    <x v="2"/>
    <n v="15"/>
    <n v="73.88"/>
  </r>
  <r>
    <s v="M1175"/>
    <x v="3"/>
    <s v="East"/>
    <n v="11"/>
    <n v="415531"/>
    <n v="239854"/>
    <n v="57.72"/>
    <d v="2014-07-04T00:00:00"/>
    <n v="2014"/>
    <s v="Jul"/>
    <d v="1900-01-05T00:00:00"/>
    <s v="Mobile"/>
    <s v="Electronics"/>
    <n v="239854"/>
    <n v="100458.56"/>
    <n v="139395.44"/>
    <x v="0"/>
    <n v="55"/>
    <n v="78.2"/>
  </r>
  <r>
    <s v="M1176"/>
    <x v="2"/>
    <s v="South"/>
    <n v="3"/>
    <n v="391651"/>
    <n v="295415"/>
    <n v="75.430000000000007"/>
    <d v="2011-11-18T00:00:00"/>
    <n v="2011"/>
    <s v="Nov"/>
    <d v="1900-01-05T00:00:00"/>
    <s v="Tablet"/>
    <s v="Electronics"/>
    <n v="295415"/>
    <n v="104949.05"/>
    <n v="190465.95"/>
    <x v="1"/>
    <n v="79"/>
    <n v="79.290000000000006"/>
  </r>
  <r>
    <s v="M1177"/>
    <x v="1"/>
    <s v="West"/>
    <n v="7"/>
    <n v="489814"/>
    <n v="300474"/>
    <n v="61.34"/>
    <d v="2011-11-18T00:00:00"/>
    <n v="2011"/>
    <s v="Nov"/>
    <d v="1900-01-05T00:00:00"/>
    <s v="Marker"/>
    <s v="Stationery"/>
    <n v="300474"/>
    <n v="112738.38"/>
    <n v="187735.62"/>
    <x v="1"/>
    <n v="11"/>
    <n v="65.23"/>
  </r>
  <r>
    <s v="M1178"/>
    <x v="1"/>
    <s v="West"/>
    <n v="15"/>
    <n v="294279"/>
    <n v="150474"/>
    <n v="51.13"/>
    <d v="2014-07-18T00:00:00"/>
    <n v="2014"/>
    <s v="Jul"/>
    <d v="1900-01-05T00:00:00"/>
    <s v="Laptop"/>
    <s v="Electronics"/>
    <n v="150474"/>
    <n v="65628.3"/>
    <n v="84845.7"/>
    <x v="1"/>
    <n v="59"/>
    <n v="86.59"/>
  </r>
  <r>
    <s v="M1179"/>
    <x v="1"/>
    <s v="West"/>
    <n v="4"/>
    <n v="410469"/>
    <n v="391823"/>
    <n v="95.46"/>
    <d v="2013-05-23T00:00:00"/>
    <n v="2013"/>
    <s v="May"/>
    <d v="1900-01-04T00:00:00"/>
    <s v="Shirt"/>
    <s v="Clothing"/>
    <n v="391823"/>
    <n v="88807.41"/>
    <n v="303015.59000000003"/>
    <x v="0"/>
    <n v="59"/>
    <n v="70.25"/>
  </r>
  <r>
    <s v="M1180"/>
    <x v="3"/>
    <s v="East"/>
    <n v="15"/>
    <n v="396397"/>
    <n v="298642"/>
    <n v="75.34"/>
    <d v="2013-05-23T00:00:00"/>
    <n v="2013"/>
    <s v="May"/>
    <d v="1900-01-04T00:00:00"/>
    <s v="Oil"/>
    <s v="Grocery"/>
    <n v="298642"/>
    <n v="110617.61"/>
    <n v="188024.39"/>
    <x v="2"/>
    <n v="74"/>
    <n v="86.64"/>
  </r>
  <r>
    <s v="M1181"/>
    <x v="0"/>
    <s v="North"/>
    <n v="13"/>
    <n v="162031"/>
    <n v="150590"/>
    <n v="92.94"/>
    <d v="2013-05-23T00:00:00"/>
    <n v="2013"/>
    <s v="May"/>
    <d v="1900-01-04T00:00:00"/>
    <s v="Wheat"/>
    <s v="Grocery"/>
    <n v="150590"/>
    <n v="56571.6"/>
    <n v="94018.4"/>
    <x v="1"/>
    <n v="14"/>
    <n v="61.09"/>
  </r>
  <r>
    <s v="M1182"/>
    <x v="2"/>
    <s v="South"/>
    <n v="9"/>
    <n v="295224"/>
    <n v="327949"/>
    <n v="111.08"/>
    <d v="2013-05-23T00:00:00"/>
    <n v="2013"/>
    <s v="May"/>
    <d v="1900-01-04T00:00:00"/>
    <s v="Laptop"/>
    <s v="Electronics"/>
    <n v="327949"/>
    <n v="141254.9"/>
    <n v="186694.1"/>
    <x v="2"/>
    <n v="48"/>
    <n v="93.24"/>
  </r>
  <r>
    <s v="M1183"/>
    <x v="3"/>
    <s v="East"/>
    <n v="5"/>
    <n v="415334"/>
    <n v="230350"/>
    <n v="55.46"/>
    <d v="2013-05-23T00:00:00"/>
    <n v="2013"/>
    <s v="May"/>
    <d v="1900-01-04T00:00:00"/>
    <s v="Sugar"/>
    <s v="Grocery"/>
    <n v="230350"/>
    <n v="96222.35"/>
    <n v="134127.65"/>
    <x v="1"/>
    <n v="64"/>
    <n v="79.55"/>
  </r>
  <r>
    <s v="M1184"/>
    <x v="1"/>
    <s v="West"/>
    <n v="8"/>
    <n v="186420"/>
    <n v="132647"/>
    <n v="71.150000000000006"/>
    <d v="2013-05-23T00:00:00"/>
    <n v="2013"/>
    <s v="May"/>
    <d v="1900-01-04T00:00:00"/>
    <s v="Headphones"/>
    <s v="Electronics"/>
    <n v="132647"/>
    <n v="60682.15"/>
    <n v="71964.850000000006"/>
    <x v="1"/>
    <n v="24"/>
    <n v="71.33"/>
  </r>
  <r>
    <s v="M1185"/>
    <x v="3"/>
    <s v="East"/>
    <n v="12"/>
    <n v="413186"/>
    <n v="435281"/>
    <n v="105.35"/>
    <d v="2012-09-25T00:00:00"/>
    <n v="2012"/>
    <s v="Sep"/>
    <d v="1900-01-02T00:00:00"/>
    <s v="Wheat"/>
    <s v="Grocery"/>
    <n v="435281"/>
    <n v="176450.77"/>
    <n v="258830.23"/>
    <x v="1"/>
    <n v="32"/>
    <n v="66.45"/>
  </r>
  <r>
    <s v="M1186"/>
    <x v="2"/>
    <s v="South"/>
    <n v="4"/>
    <n v="419285"/>
    <n v="213791"/>
    <n v="50.99"/>
    <d v="2013-11-01T00:00:00"/>
    <n v="2013"/>
    <s v="Nov"/>
    <d v="1900-01-05T00:00:00"/>
    <s v="Table"/>
    <s v="Furniture"/>
    <n v="213791"/>
    <n v="93076.81"/>
    <n v="120714.19"/>
    <x v="1"/>
    <n v="94"/>
    <n v="70.319999999999993"/>
  </r>
  <r>
    <s v="M1187"/>
    <x v="0"/>
    <s v="North"/>
    <n v="7"/>
    <n v="361569"/>
    <n v="261341"/>
    <n v="72.28"/>
    <d v="2012-09-14T00:00:00"/>
    <n v="2012"/>
    <s v="Sep"/>
    <d v="1900-01-05T00:00:00"/>
    <s v="Sugar"/>
    <s v="Grocery"/>
    <n v="261341"/>
    <n v="106869.6"/>
    <n v="154471.4"/>
    <x v="2"/>
    <n v="51"/>
    <n v="73.03"/>
  </r>
  <r>
    <s v="M1188"/>
    <x v="2"/>
    <s v="South"/>
    <n v="12"/>
    <n v="329152"/>
    <n v="250102"/>
    <n v="75.98"/>
    <d v="2013-11-06T00:00:00"/>
    <n v="2013"/>
    <s v="Nov"/>
    <d v="1900-01-03T00:00:00"/>
    <s v="Shirt"/>
    <s v="Clothing"/>
    <n v="250102"/>
    <n v="61417.31"/>
    <n v="188684.69"/>
    <x v="2"/>
    <n v="78"/>
    <n v="67.88"/>
  </r>
  <r>
    <s v="M1189"/>
    <x v="0"/>
    <s v="North"/>
    <n v="10"/>
    <n v="142905"/>
    <n v="89432"/>
    <n v="62.58"/>
    <d v="2014-03-18T00:00:00"/>
    <n v="2014"/>
    <s v="Mar"/>
    <d v="1900-01-02T00:00:00"/>
    <s v="Sofa"/>
    <s v="Furniture"/>
    <n v="89432"/>
    <n v="25166.5"/>
    <n v="64265.5"/>
    <x v="0"/>
    <n v="31"/>
    <n v="84.55"/>
  </r>
  <r>
    <s v="M1190"/>
    <x v="0"/>
    <s v="North"/>
    <n v="3"/>
    <n v="488509"/>
    <n v="374873"/>
    <n v="76.739999999999995"/>
    <d v="2014-03-18T00:00:00"/>
    <n v="2014"/>
    <s v="Mar"/>
    <d v="1900-01-02T00:00:00"/>
    <s v="Wheat"/>
    <s v="Grocery"/>
    <n v="374873"/>
    <n v="113390.23"/>
    <n v="261482.77"/>
    <x v="2"/>
    <n v="18"/>
    <n v="92.53"/>
  </r>
  <r>
    <s v="M1191"/>
    <x v="1"/>
    <s v="West"/>
    <n v="6"/>
    <n v="435592"/>
    <n v="292866"/>
    <n v="67.23"/>
    <d v="2014-03-18T00:00:00"/>
    <n v="2014"/>
    <s v="Mar"/>
    <d v="1900-01-02T00:00:00"/>
    <s v="Sugar"/>
    <s v="Grocery"/>
    <n v="292866"/>
    <n v="132634.35999999999"/>
    <n v="160231.64000000001"/>
    <x v="0"/>
    <n v="78"/>
    <n v="82.49"/>
  </r>
  <r>
    <s v="M1192"/>
    <x v="2"/>
    <s v="South"/>
    <n v="12"/>
    <n v="281668"/>
    <n v="286503"/>
    <n v="101.72"/>
    <d v="2014-03-18T00:00:00"/>
    <n v="2014"/>
    <s v="Mar"/>
    <d v="1900-01-02T00:00:00"/>
    <s v="Sofa"/>
    <s v="Furniture"/>
    <n v="286503"/>
    <n v="95622.34"/>
    <n v="190880.66"/>
    <x v="2"/>
    <n v="84"/>
    <n v="83.4"/>
  </r>
  <r>
    <s v="M1193"/>
    <x v="2"/>
    <s v="South"/>
    <n v="13"/>
    <n v="281548"/>
    <n v="177459"/>
    <n v="63.03"/>
    <d v="2014-03-18T00:00:00"/>
    <n v="2014"/>
    <s v="Mar"/>
    <d v="1900-01-02T00:00:00"/>
    <s v="Chair"/>
    <s v="Furniture"/>
    <n v="177459"/>
    <n v="67110.720000000001"/>
    <n v="110348.28"/>
    <x v="2"/>
    <n v="51"/>
    <n v="77.12"/>
  </r>
  <r>
    <s v="M1194"/>
    <x v="0"/>
    <s v="North"/>
    <n v="10"/>
    <n v="134896"/>
    <n v="74622"/>
    <n v="55.32"/>
    <d v="2014-03-18T00:00:00"/>
    <n v="2014"/>
    <s v="Mar"/>
    <d v="1900-01-02T00:00:00"/>
    <s v="Chair"/>
    <s v="Furniture"/>
    <n v="74622"/>
    <n v="25466.41"/>
    <n v="49155.59"/>
    <x v="1"/>
    <n v="56"/>
    <n v="70.8"/>
  </r>
  <r>
    <s v="M1195"/>
    <x v="0"/>
    <s v="North"/>
    <n v="7"/>
    <n v="335005"/>
    <n v="286543"/>
    <n v="85.53"/>
    <d v="2014-03-18T00:00:00"/>
    <n v="2014"/>
    <s v="Mar"/>
    <d v="1900-01-02T00:00:00"/>
    <s v="Sofa"/>
    <s v="Furniture"/>
    <n v="286543"/>
    <n v="102730.03"/>
    <n v="183812.97"/>
    <x v="0"/>
    <n v="91"/>
    <n v="67.52"/>
  </r>
  <r>
    <s v="M1196"/>
    <x v="2"/>
    <s v="South"/>
    <n v="7"/>
    <n v="329827"/>
    <n v="393986"/>
    <n v="119.45"/>
    <d v="2014-03-18T00:00:00"/>
    <n v="2014"/>
    <s v="Mar"/>
    <d v="1900-01-02T00:00:00"/>
    <s v="Marker"/>
    <s v="Stationery"/>
    <n v="393986"/>
    <n v="183739.12"/>
    <n v="210246.88"/>
    <x v="1"/>
    <n v="69"/>
    <n v="64.17"/>
  </r>
  <r>
    <s v="M1197"/>
    <x v="3"/>
    <s v="East"/>
    <n v="14"/>
    <n v="399408"/>
    <n v="440594"/>
    <n v="110.31"/>
    <d v="2014-03-18T00:00:00"/>
    <n v="2014"/>
    <s v="Mar"/>
    <d v="1900-01-02T00:00:00"/>
    <s v="Jacket"/>
    <s v="Clothing"/>
    <n v="440594"/>
    <n v="182046.62"/>
    <n v="258547.38"/>
    <x v="2"/>
    <n v="36"/>
    <n v="61.28"/>
  </r>
  <r>
    <s v="M1198"/>
    <x v="2"/>
    <s v="South"/>
    <n v="10"/>
    <n v="367672"/>
    <n v="323903"/>
    <n v="88.1"/>
    <d v="2014-08-16T00:00:00"/>
    <n v="2014"/>
    <s v="Aug"/>
    <d v="1900-01-06T00:00:00"/>
    <s v="Mobile"/>
    <s v="Electronics"/>
    <n v="323903"/>
    <n v="142980.26999999999"/>
    <n v="180922.73"/>
    <x v="2"/>
    <n v="63"/>
    <n v="62.91"/>
  </r>
  <r>
    <s v="M1199"/>
    <x v="0"/>
    <s v="North"/>
    <n v="14"/>
    <n v="205402"/>
    <n v="165522"/>
    <n v="80.58"/>
    <d v="2012-07-11T00:00:00"/>
    <n v="2012"/>
    <s v="Jul"/>
    <d v="1900-01-03T00:00:00"/>
    <s v="Notebook"/>
    <s v="Stationery"/>
    <n v="165522"/>
    <n v="61551.47"/>
    <n v="103970.53"/>
    <x v="1"/>
    <n v="70"/>
    <n v="77.709999999999994"/>
  </r>
  <r>
    <s v="M1000"/>
    <x v="2"/>
    <s v="South"/>
    <n v="15"/>
    <n v="391932"/>
    <n v="231783"/>
    <n v="59.14"/>
    <d v="2012-07-11T00:00:00"/>
    <n v="2012"/>
    <s v="Jul"/>
    <d v="1900-01-03T00:00:00"/>
    <s v="Table"/>
    <s v="Furniture"/>
    <n v="231783"/>
    <n v="82520.38"/>
    <n v="149262.62"/>
    <x v="0"/>
    <n v="11"/>
    <n v="69.98"/>
  </r>
  <r>
    <s v="M1001"/>
    <x v="1"/>
    <s v="West"/>
    <n v="5"/>
    <n v="265659"/>
    <n v="312206"/>
    <n v="117.52"/>
    <d v="2014-12-04T00:00:00"/>
    <n v="2014"/>
    <s v="Dec"/>
    <d v="1900-01-04T00:00:00"/>
    <s v="Tablet"/>
    <s v="Electronics"/>
    <n v="312206"/>
    <n v="139099.70000000001"/>
    <n v="173106.3"/>
    <x v="2"/>
    <n v="49"/>
    <n v="74.3"/>
  </r>
  <r>
    <s v="M1002"/>
    <x v="2"/>
    <s v="South"/>
    <n v="8"/>
    <n v="482173"/>
    <n v="359798"/>
    <n v="74.62"/>
    <d v="2014-12-04T00:00:00"/>
    <n v="2014"/>
    <s v="Dec"/>
    <d v="1900-01-04T00:00:00"/>
    <s v="Rice"/>
    <s v="Grocery"/>
    <n v="359798"/>
    <n v="168940.22"/>
    <n v="190857.78"/>
    <x v="2"/>
    <n v="23"/>
    <n v="72.47"/>
  </r>
  <r>
    <s v="M1003"/>
    <x v="1"/>
    <s v="West"/>
    <n v="6"/>
    <n v="253373"/>
    <n v="199880"/>
    <n v="78.89"/>
    <d v="2014-12-04T00:00:00"/>
    <n v="2014"/>
    <s v="Dec"/>
    <d v="1900-01-04T00:00:00"/>
    <s v="Sugar"/>
    <s v="Grocery"/>
    <n v="199880"/>
    <n v="94685.81"/>
    <n v="105194.19"/>
    <x v="1"/>
    <n v="58"/>
    <n v="92.67"/>
  </r>
  <r>
    <s v="M1004"/>
    <x v="1"/>
    <s v="West"/>
    <n v="12"/>
    <n v="134238"/>
    <n v="107802"/>
    <n v="80.31"/>
    <d v="2014-12-04T00:00:00"/>
    <n v="2014"/>
    <s v="Dec"/>
    <d v="1900-01-04T00:00:00"/>
    <s v="Trousers"/>
    <s v="Clothing"/>
    <n v="107802"/>
    <n v="27587.63"/>
    <n v="80214.37"/>
    <x v="2"/>
    <n v="87"/>
    <n v="80.150000000000006"/>
  </r>
  <r>
    <s v="M1005"/>
    <x v="1"/>
    <s v="West"/>
    <n v="13"/>
    <n v="325449"/>
    <n v="231403"/>
    <n v="71.099999999999994"/>
    <d v="2014-05-05T00:00:00"/>
    <n v="2014"/>
    <s v="May"/>
    <d v="1900-01-01T00:00:00"/>
    <s v="Chair"/>
    <s v="Furniture"/>
    <n v="231403"/>
    <n v="73383.12"/>
    <n v="158019.88"/>
    <x v="2"/>
    <n v="13"/>
    <n v="84.13"/>
  </r>
  <r>
    <s v="M1006"/>
    <x v="0"/>
    <s v="North"/>
    <n v="3"/>
    <n v="379060"/>
    <n v="367936"/>
    <n v="97.07"/>
    <d v="2014-05-05T00:00:00"/>
    <n v="2014"/>
    <s v="May"/>
    <d v="1900-01-01T00:00:00"/>
    <s v="Wheat"/>
    <s v="Grocery"/>
    <n v="367936"/>
    <n v="120229.77"/>
    <n v="247706.23"/>
    <x v="2"/>
    <n v="39"/>
    <n v="89.14"/>
  </r>
  <r>
    <s v="M1007"/>
    <x v="3"/>
    <s v="East"/>
    <n v="5"/>
    <n v="149912"/>
    <n v="167266"/>
    <n v="111.58"/>
    <d v="2014-05-05T00:00:00"/>
    <n v="2014"/>
    <s v="May"/>
    <d v="1900-01-01T00:00:00"/>
    <s v="Headphones"/>
    <s v="Electronics"/>
    <n v="167266"/>
    <n v="50335.13"/>
    <n v="116930.87"/>
    <x v="0"/>
    <n v="46"/>
    <n v="65.959999999999994"/>
  </r>
  <r>
    <s v="M1008"/>
    <x v="3"/>
    <s v="East"/>
    <n v="9"/>
    <n v="245193"/>
    <n v="257495"/>
    <n v="105.02"/>
    <d v="2014-05-05T00:00:00"/>
    <n v="2014"/>
    <s v="May"/>
    <d v="1900-01-01T00:00:00"/>
    <s v="Marker"/>
    <s v="Stationery"/>
    <n v="257495"/>
    <n v="80911.12"/>
    <n v="176583.88"/>
    <x v="2"/>
    <n v="95"/>
    <n v="81.53"/>
  </r>
  <r>
    <s v="M1009"/>
    <x v="1"/>
    <s v="West"/>
    <n v="12"/>
    <n v="294359"/>
    <n v="262008"/>
    <n v="89.01"/>
    <d v="2013-01-22T00:00:00"/>
    <n v="2013"/>
    <s v="Jan"/>
    <d v="1900-01-02T00:00:00"/>
    <s v="Jacket"/>
    <s v="Clothing"/>
    <n v="262008"/>
    <n v="66244.639999999999"/>
    <n v="195763.36"/>
    <x v="2"/>
    <n v="52"/>
    <n v="82.23"/>
  </r>
  <r>
    <s v="M1010"/>
    <x v="3"/>
    <s v="East"/>
    <n v="15"/>
    <n v="372576"/>
    <n v="219427"/>
    <n v="58.89"/>
    <d v="2013-01-22T00:00:00"/>
    <n v="2013"/>
    <s v="Jan"/>
    <d v="1900-01-02T00:00:00"/>
    <s v="Pen"/>
    <s v="Stationery"/>
    <n v="219427"/>
    <n v="54247.6"/>
    <n v="165179.4"/>
    <x v="2"/>
    <n v="28"/>
    <n v="62.5"/>
  </r>
  <r>
    <s v="M1011"/>
    <x v="1"/>
    <s v="West"/>
    <n v="14"/>
    <n v="382493"/>
    <n v="230032"/>
    <n v="60.14"/>
    <d v="2013-01-22T00:00:00"/>
    <n v="2013"/>
    <s v="Jan"/>
    <d v="1900-01-02T00:00:00"/>
    <s v="Jacket"/>
    <s v="Clothing"/>
    <n v="230032"/>
    <n v="78522.600000000006"/>
    <n v="151509.4"/>
    <x v="1"/>
    <n v="87"/>
    <n v="91.76"/>
  </r>
  <r>
    <s v="M1012"/>
    <x v="1"/>
    <s v="West"/>
    <n v="4"/>
    <n v="342285"/>
    <n v="174913"/>
    <n v="51.1"/>
    <d v="2013-11-04T00:00:00"/>
    <n v="2013"/>
    <s v="Nov"/>
    <d v="1900-01-01T00:00:00"/>
    <s v="Sofa"/>
    <s v="Furniture"/>
    <n v="174913"/>
    <n v="39395.440000000002"/>
    <n v="135517.56"/>
    <x v="2"/>
    <n v="52"/>
    <n v="88.38"/>
  </r>
  <r>
    <s v="M1013"/>
    <x v="3"/>
    <s v="East"/>
    <n v="15"/>
    <n v="208061"/>
    <n v="215560"/>
    <n v="103.6"/>
    <d v="2013-11-04T00:00:00"/>
    <n v="2013"/>
    <s v="Nov"/>
    <d v="1900-01-01T00:00:00"/>
    <s v="Wheat"/>
    <s v="Grocery"/>
    <n v="215560"/>
    <n v="73953.960000000006"/>
    <n v="141606.04"/>
    <x v="0"/>
    <n v="76"/>
    <n v="63.67"/>
  </r>
  <r>
    <s v="M1014"/>
    <x v="2"/>
    <s v="South"/>
    <n v="14"/>
    <n v="214104"/>
    <n v="114833"/>
    <n v="53.63"/>
    <d v="2013-11-04T00:00:00"/>
    <n v="2013"/>
    <s v="Nov"/>
    <d v="1900-01-01T00:00:00"/>
    <s v="Jacket"/>
    <s v="Clothing"/>
    <n v="114833"/>
    <n v="31510.67"/>
    <n v="83322.33"/>
    <x v="2"/>
    <n v="24"/>
    <n v="87.14"/>
  </r>
  <r>
    <s v="M1015"/>
    <x v="2"/>
    <s v="South"/>
    <n v="12"/>
    <n v="357784"/>
    <n v="397596"/>
    <n v="111.13"/>
    <d v="2013-11-04T00:00:00"/>
    <n v="2013"/>
    <s v="Nov"/>
    <d v="1900-01-01T00:00:00"/>
    <s v="Pen"/>
    <s v="Stationery"/>
    <n v="397596"/>
    <n v="165984.13"/>
    <n v="231611.87"/>
    <x v="2"/>
    <n v="83"/>
    <n v="60.4"/>
  </r>
  <r>
    <s v="M1016"/>
    <x v="0"/>
    <s v="North"/>
    <n v="14"/>
    <n v="423588"/>
    <n v="299310"/>
    <n v="70.66"/>
    <d v="2014-09-05T00:00:00"/>
    <n v="2014"/>
    <s v="Sep"/>
    <d v="1900-01-05T00:00:00"/>
    <s v="Headphones"/>
    <s v="Electronics"/>
    <n v="299310"/>
    <n v="107630.95"/>
    <n v="191679.05"/>
    <x v="0"/>
    <n v="50"/>
    <n v="65.17"/>
  </r>
  <r>
    <s v="M1017"/>
    <x v="1"/>
    <s v="West"/>
    <n v="9"/>
    <n v="406813"/>
    <n v="312314"/>
    <n v="76.77"/>
    <d v="2011-09-13T00:00:00"/>
    <n v="2011"/>
    <s v="Sep"/>
    <d v="1900-01-02T00:00:00"/>
    <s v="Jacket"/>
    <s v="Clothing"/>
    <n v="312314"/>
    <n v="147777.9"/>
    <n v="164536.1"/>
    <x v="2"/>
    <n v="50"/>
    <n v="86.06"/>
  </r>
  <r>
    <s v="M1018"/>
    <x v="0"/>
    <s v="North"/>
    <n v="15"/>
    <n v="478489"/>
    <n v="482869"/>
    <n v="100.92"/>
    <d v="2014-06-20T00:00:00"/>
    <n v="2014"/>
    <s v="Jun"/>
    <d v="1900-01-05T00:00:00"/>
    <s v="Tablet"/>
    <s v="Electronics"/>
    <n v="482869"/>
    <n v="213163.65"/>
    <n v="269705.34999999998"/>
    <x v="1"/>
    <n v="12"/>
    <n v="86.11"/>
  </r>
  <r>
    <s v="M1019"/>
    <x v="0"/>
    <s v="North"/>
    <n v="4"/>
    <n v="401818"/>
    <n v="327331"/>
    <n v="81.459999999999994"/>
    <d v="2014-06-20T00:00:00"/>
    <n v="2014"/>
    <s v="Jun"/>
    <d v="1900-01-05T00:00:00"/>
    <s v="Pen"/>
    <s v="Stationery"/>
    <n v="327331"/>
    <n v="162640.76999999999"/>
    <n v="164690.23000000001"/>
    <x v="0"/>
    <n v="78"/>
    <n v="64.400000000000006"/>
  </r>
  <r>
    <s v="M1020"/>
    <x v="1"/>
    <s v="West"/>
    <n v="7"/>
    <n v="170464"/>
    <n v="169946"/>
    <n v="99.7"/>
    <d v="2014-08-29T00:00:00"/>
    <n v="2014"/>
    <s v="Aug"/>
    <d v="1900-01-05T00:00:00"/>
    <s v="Sofa"/>
    <s v="Furniture"/>
    <n v="169946"/>
    <n v="78790.570000000007"/>
    <n v="91155.43"/>
    <x v="2"/>
    <n v="15"/>
    <n v="80.09"/>
  </r>
  <r>
    <s v="M1021"/>
    <x v="3"/>
    <s v="East"/>
    <n v="11"/>
    <n v="152986"/>
    <n v="142328"/>
    <n v="93.03"/>
    <d v="2014-08-29T00:00:00"/>
    <n v="2014"/>
    <s v="Aug"/>
    <d v="1900-01-05T00:00:00"/>
    <s v="Laptop"/>
    <s v="Electronics"/>
    <n v="142328"/>
    <n v="59062.97"/>
    <n v="83265.03"/>
    <x v="1"/>
    <n v="27"/>
    <n v="70.48"/>
  </r>
  <r>
    <s v="M1022"/>
    <x v="1"/>
    <s v="West"/>
    <n v="6"/>
    <n v="309956"/>
    <n v="173243"/>
    <n v="55.89"/>
    <d v="2014-08-29T00:00:00"/>
    <n v="2014"/>
    <s v="Aug"/>
    <d v="1900-01-05T00:00:00"/>
    <s v="Cabinet"/>
    <s v="Furniture"/>
    <n v="173243"/>
    <n v="75933.710000000006"/>
    <n v="97309.29"/>
    <x v="2"/>
    <n v="27"/>
    <n v="92.03"/>
  </r>
  <r>
    <s v="M1023"/>
    <x v="0"/>
    <s v="North"/>
    <n v="6"/>
    <n v="461867"/>
    <n v="413741"/>
    <n v="89.58"/>
    <d v="2014-08-29T00:00:00"/>
    <n v="2014"/>
    <s v="Aug"/>
    <d v="1900-01-05T00:00:00"/>
    <s v="Stapler"/>
    <s v="Stationery"/>
    <n v="413741"/>
    <n v="136325.6"/>
    <n v="277415.40000000002"/>
    <x v="0"/>
    <n v="40"/>
    <n v="87.95"/>
  </r>
  <r>
    <s v="M1024"/>
    <x v="0"/>
    <s v="North"/>
    <n v="14"/>
    <n v="103729"/>
    <n v="95624"/>
    <n v="92.19"/>
    <d v="2012-01-02T00:00:00"/>
    <n v="2012"/>
    <s v="Jan"/>
    <d v="1900-01-01T00:00:00"/>
    <s v="Marker"/>
    <s v="Stationery"/>
    <n v="95624"/>
    <n v="19829.71"/>
    <n v="75794.289999999994"/>
    <x v="1"/>
    <n v="65"/>
    <n v="63.16"/>
  </r>
  <r>
    <s v="M1025"/>
    <x v="3"/>
    <s v="East"/>
    <n v="10"/>
    <n v="448997"/>
    <n v="353635"/>
    <n v="78.760000000000005"/>
    <d v="2012-01-02T00:00:00"/>
    <n v="2012"/>
    <s v="Jan"/>
    <d v="1900-01-01T00:00:00"/>
    <s v="Tablet"/>
    <s v="Electronics"/>
    <n v="353635"/>
    <n v="85497.54"/>
    <n v="268137.46000000002"/>
    <x v="0"/>
    <n v="40"/>
    <n v="80.47"/>
  </r>
  <r>
    <s v="M1026"/>
    <x v="2"/>
    <s v="South"/>
    <n v="8"/>
    <n v="281779"/>
    <n v="171216"/>
    <n v="60.76"/>
    <d v="2012-01-02T00:00:00"/>
    <n v="2012"/>
    <s v="Jan"/>
    <d v="1900-01-01T00:00:00"/>
    <s v="Headphones"/>
    <s v="Electronics"/>
    <n v="171216"/>
    <n v="70703.100000000006"/>
    <n v="100512.9"/>
    <x v="2"/>
    <n v="96"/>
    <n v="81.47"/>
  </r>
  <r>
    <s v="M1027"/>
    <x v="2"/>
    <s v="South"/>
    <n v="11"/>
    <n v="225820"/>
    <n v="236520"/>
    <n v="104.74"/>
    <d v="2012-10-09T00:00:00"/>
    <n v="2012"/>
    <s v="Oct"/>
    <d v="1900-01-02T00:00:00"/>
    <s v="Wheat"/>
    <s v="Grocery"/>
    <n v="236520"/>
    <n v="85837.67"/>
    <n v="150682.32999999999"/>
    <x v="2"/>
    <n v="79"/>
    <n v="80.81"/>
  </r>
  <r>
    <s v="M1028"/>
    <x v="1"/>
    <s v="West"/>
    <n v="9"/>
    <n v="102456"/>
    <n v="96200"/>
    <n v="93.89"/>
    <d v="2012-10-09T00:00:00"/>
    <n v="2012"/>
    <s v="Oct"/>
    <d v="1900-01-02T00:00:00"/>
    <s v="Jacket"/>
    <s v="Clothing"/>
    <n v="96200"/>
    <n v="42989.21"/>
    <n v="53210.79"/>
    <x v="1"/>
    <n v="42"/>
    <n v="68.97"/>
  </r>
  <r>
    <s v="M1029"/>
    <x v="1"/>
    <s v="West"/>
    <n v="4"/>
    <n v="118330"/>
    <n v="72906"/>
    <n v="61.61"/>
    <d v="2011-12-13T00:00:00"/>
    <n v="2011"/>
    <s v="Dec"/>
    <d v="1900-01-02T00:00:00"/>
    <s v="Stapler"/>
    <s v="Stationery"/>
    <n v="72906"/>
    <n v="15480.14"/>
    <n v="57425.86"/>
    <x v="1"/>
    <n v="36"/>
    <n v="71.72"/>
  </r>
  <r>
    <s v="M1030"/>
    <x v="3"/>
    <s v="East"/>
    <n v="9"/>
    <n v="239251"/>
    <n v="130858"/>
    <n v="54.69"/>
    <d v="2011-11-19T00:00:00"/>
    <n v="2011"/>
    <s v="Nov"/>
    <d v="1900-01-06T00:00:00"/>
    <s v="Chair"/>
    <s v="Furniture"/>
    <n v="130858"/>
    <n v="63957.89"/>
    <n v="66900.11"/>
    <x v="2"/>
    <n v="79"/>
    <n v="60.04"/>
  </r>
  <r>
    <s v="M1031"/>
    <x v="1"/>
    <s v="West"/>
    <n v="6"/>
    <n v="104337"/>
    <n v="86778"/>
    <n v="83.17"/>
    <d v="2013-09-11T00:00:00"/>
    <n v="2013"/>
    <s v="Sep"/>
    <d v="1900-01-03T00:00:00"/>
    <s v="Dress"/>
    <s v="Clothing"/>
    <n v="86778"/>
    <n v="32462.82"/>
    <n v="54315.18"/>
    <x v="0"/>
    <n v="75"/>
    <n v="90.53"/>
  </r>
  <r>
    <s v="M1032"/>
    <x v="3"/>
    <s v="East"/>
    <n v="13"/>
    <n v="235876"/>
    <n v="188871"/>
    <n v="80.069999999999993"/>
    <d v="2013-09-11T00:00:00"/>
    <n v="2013"/>
    <s v="Sep"/>
    <d v="1900-01-03T00:00:00"/>
    <s v="Rice"/>
    <s v="Grocery"/>
    <n v="188871"/>
    <n v="64469.120000000003"/>
    <n v="124401.88"/>
    <x v="2"/>
    <n v="85"/>
    <n v="71.09"/>
  </r>
  <r>
    <s v="M1033"/>
    <x v="2"/>
    <s v="South"/>
    <n v="3"/>
    <n v="401646"/>
    <n v="416704"/>
    <n v="103.75"/>
    <d v="2011-06-16T00:00:00"/>
    <n v="2011"/>
    <s v="Jun"/>
    <d v="1900-01-04T00:00:00"/>
    <s v="Pen"/>
    <s v="Stationery"/>
    <n v="416704"/>
    <n v="156048.68"/>
    <n v="260655.32"/>
    <x v="2"/>
    <n v="98"/>
    <n v="86.47"/>
  </r>
  <r>
    <s v="M1034"/>
    <x v="0"/>
    <s v="North"/>
    <n v="12"/>
    <n v="191069"/>
    <n v="140919"/>
    <n v="73.75"/>
    <d v="2012-09-26T00:00:00"/>
    <n v="2012"/>
    <s v="Sep"/>
    <d v="1900-01-03T00:00:00"/>
    <s v="Marker"/>
    <s v="Stationery"/>
    <n v="140919"/>
    <n v="30784.41"/>
    <n v="110134.59"/>
    <x v="2"/>
    <n v="44"/>
    <n v="90.49"/>
  </r>
  <r>
    <s v="M1035"/>
    <x v="3"/>
    <s v="East"/>
    <n v="4"/>
    <n v="470625"/>
    <n v="359636"/>
    <n v="76.42"/>
    <d v="2012-09-26T00:00:00"/>
    <n v="2012"/>
    <s v="Sep"/>
    <d v="1900-01-03T00:00:00"/>
    <s v="Cabinet"/>
    <s v="Furniture"/>
    <n v="359636"/>
    <n v="165168.07"/>
    <n v="194467.93"/>
    <x v="0"/>
    <n v="68"/>
    <n v="69.31"/>
  </r>
  <r>
    <s v="M1036"/>
    <x v="2"/>
    <s v="South"/>
    <n v="3"/>
    <n v="436489"/>
    <n v="440971"/>
    <n v="101.03"/>
    <d v="2013-05-20T00:00:00"/>
    <n v="2013"/>
    <s v="May"/>
    <d v="1900-01-01T00:00:00"/>
    <s v="Pen"/>
    <s v="Stationery"/>
    <n v="440971"/>
    <n v="116129.34"/>
    <n v="324841.65999999997"/>
    <x v="0"/>
    <n v="44"/>
    <n v="87.15"/>
  </r>
  <r>
    <s v="M1037"/>
    <x v="0"/>
    <s v="North"/>
    <n v="6"/>
    <n v="259942"/>
    <n v="184566"/>
    <n v="71"/>
    <d v="2014-06-23T00:00:00"/>
    <n v="2014"/>
    <s v="Jun"/>
    <d v="1900-01-01T00:00:00"/>
    <s v="Pen"/>
    <s v="Stationery"/>
    <n v="184566"/>
    <n v="64196.27"/>
    <n v="120369.73"/>
    <x v="2"/>
    <n v="70"/>
    <n v="75.510000000000005"/>
  </r>
  <r>
    <s v="M1038"/>
    <x v="3"/>
    <s v="East"/>
    <n v="11"/>
    <n v="216625"/>
    <n v="169663"/>
    <n v="78.319999999999993"/>
    <d v="2014-06-18T00:00:00"/>
    <n v="2014"/>
    <s v="Jun"/>
    <d v="1900-01-03T00:00:00"/>
    <s v="Dress"/>
    <s v="Clothing"/>
    <n v="169663"/>
    <n v="70378.009999999995"/>
    <n v="99284.99"/>
    <x v="1"/>
    <n v="11"/>
    <n v="89.03"/>
  </r>
  <r>
    <s v="M1039"/>
    <x v="0"/>
    <s v="North"/>
    <n v="6"/>
    <n v="476155"/>
    <n v="242496"/>
    <n v="50.93"/>
    <d v="2014-06-18T00:00:00"/>
    <n v="2014"/>
    <s v="Jun"/>
    <d v="1900-01-03T00:00:00"/>
    <s v="Pen"/>
    <s v="Stationery"/>
    <n v="242496"/>
    <n v="75948.149999999994"/>
    <n v="166547.85"/>
    <x v="0"/>
    <n v="54"/>
    <n v="66.760000000000005"/>
  </r>
  <r>
    <s v="M1040"/>
    <x v="1"/>
    <s v="West"/>
    <n v="3"/>
    <n v="197669"/>
    <n v="132314"/>
    <n v="66.94"/>
    <d v="2014-06-18T00:00:00"/>
    <n v="2014"/>
    <s v="Jun"/>
    <d v="1900-01-03T00:00:00"/>
    <s v="Wheat"/>
    <s v="Grocery"/>
    <n v="132314"/>
    <n v="52316.39"/>
    <n v="79997.61"/>
    <x v="2"/>
    <n v="15"/>
    <n v="92.33"/>
  </r>
  <r>
    <s v="M1041"/>
    <x v="0"/>
    <s v="North"/>
    <n v="13"/>
    <n v="189331"/>
    <n v="155651"/>
    <n v="82.21"/>
    <d v="2013-11-15T00:00:00"/>
    <n v="2013"/>
    <s v="Nov"/>
    <d v="1900-01-05T00:00:00"/>
    <s v="Laptop"/>
    <s v="Electronics"/>
    <n v="155651"/>
    <n v="44010.58"/>
    <n v="111640.42"/>
    <x v="2"/>
    <n v="69"/>
    <n v="64.69"/>
  </r>
  <r>
    <s v="M1042"/>
    <x v="3"/>
    <s v="East"/>
    <n v="15"/>
    <n v="246537"/>
    <n v="140644"/>
    <n v="57.05"/>
    <d v="2011-07-25T00:00:00"/>
    <n v="2011"/>
    <s v="Jul"/>
    <d v="1900-01-01T00:00:00"/>
    <s v="Laptop"/>
    <s v="Electronics"/>
    <n v="140644"/>
    <n v="40479.760000000002"/>
    <n v="100164.24"/>
    <x v="2"/>
    <n v="85"/>
    <n v="89.36"/>
  </r>
  <r>
    <s v="M1043"/>
    <x v="3"/>
    <s v="East"/>
    <n v="4"/>
    <n v="396236"/>
    <n v="310887"/>
    <n v="78.459999999999994"/>
    <d v="2011-07-25T00:00:00"/>
    <n v="2011"/>
    <s v="Jul"/>
    <d v="1900-01-01T00:00:00"/>
    <s v="Jacket"/>
    <s v="Clothing"/>
    <n v="310887"/>
    <n v="120820.19"/>
    <n v="190066.81"/>
    <x v="1"/>
    <n v="80"/>
    <n v="82.51"/>
  </r>
  <r>
    <s v="M1044"/>
    <x v="0"/>
    <s v="North"/>
    <n v="12"/>
    <n v="353084"/>
    <n v="363866"/>
    <n v="103.05"/>
    <d v="2011-07-25T00:00:00"/>
    <n v="2011"/>
    <s v="Jul"/>
    <d v="1900-01-01T00:00:00"/>
    <s v="Marker"/>
    <s v="Stationery"/>
    <n v="363866"/>
    <n v="171149.03"/>
    <n v="192716.97"/>
    <x v="0"/>
    <n v="28"/>
    <n v="65.05"/>
  </r>
  <r>
    <s v="M1045"/>
    <x v="3"/>
    <s v="East"/>
    <n v="11"/>
    <n v="344116"/>
    <n v="179440"/>
    <n v="52.15"/>
    <d v="2012-07-02T00:00:00"/>
    <n v="2012"/>
    <s v="Jul"/>
    <d v="1900-01-01T00:00:00"/>
    <s v="Stapler"/>
    <s v="Stationery"/>
    <n v="179440"/>
    <n v="81590.11"/>
    <n v="97849.89"/>
    <x v="2"/>
    <n v="42"/>
    <n v="90.29"/>
  </r>
  <r>
    <s v="M1046"/>
    <x v="1"/>
    <s v="West"/>
    <n v="6"/>
    <n v="196118"/>
    <n v="144578"/>
    <n v="73.72"/>
    <d v="2014-03-03T00:00:00"/>
    <n v="2014"/>
    <s v="Mar"/>
    <d v="1900-01-01T00:00:00"/>
    <s v="Chair"/>
    <s v="Furniture"/>
    <n v="144578"/>
    <n v="29268.84"/>
    <n v="115309.16"/>
    <x v="0"/>
    <n v="28"/>
    <n v="66.489999999999995"/>
  </r>
  <r>
    <s v="M1047"/>
    <x v="0"/>
    <s v="North"/>
    <n v="7"/>
    <n v="463801"/>
    <n v="344089"/>
    <n v="74.19"/>
    <d v="2014-03-03T00:00:00"/>
    <n v="2014"/>
    <s v="Mar"/>
    <d v="1900-01-01T00:00:00"/>
    <s v="Dress"/>
    <s v="Clothing"/>
    <n v="344089"/>
    <n v="161754.99"/>
    <n v="182334.01"/>
    <x v="2"/>
    <n v="89"/>
    <n v="61.81"/>
  </r>
  <r>
    <s v="M1048"/>
    <x v="2"/>
    <s v="South"/>
    <n v="7"/>
    <n v="300577"/>
    <n v="288133"/>
    <n v="95.86"/>
    <d v="2013-11-19T00:00:00"/>
    <n v="2013"/>
    <s v="Nov"/>
    <d v="1900-01-02T00:00:00"/>
    <s v="Rice"/>
    <s v="Grocery"/>
    <n v="288133"/>
    <n v="84635.41"/>
    <n v="203497.59"/>
    <x v="2"/>
    <n v="70"/>
    <n v="60.42"/>
  </r>
  <r>
    <s v="M1049"/>
    <x v="1"/>
    <s v="West"/>
    <n v="10"/>
    <n v="464096"/>
    <n v="321090"/>
    <n v="69.19"/>
    <d v="2012-04-18T00:00:00"/>
    <n v="2012"/>
    <s v="Apr"/>
    <d v="1900-01-03T00:00:00"/>
    <s v="Mobile"/>
    <s v="Electronics"/>
    <n v="321090"/>
    <n v="85502.8"/>
    <n v="235587.20000000001"/>
    <x v="0"/>
    <n v="52"/>
    <n v="87.28"/>
  </r>
  <r>
    <s v="M1050"/>
    <x v="2"/>
    <s v="South"/>
    <n v="9"/>
    <n v="317110"/>
    <n v="347676"/>
    <n v="109.64"/>
    <d v="2014-12-03T00:00:00"/>
    <n v="2014"/>
    <s v="Dec"/>
    <d v="1900-01-03T00:00:00"/>
    <s v="Shirt"/>
    <s v="Clothing"/>
    <n v="347676"/>
    <n v="114255.94"/>
    <n v="233420.06"/>
    <x v="1"/>
    <n v="79"/>
    <n v="80.42"/>
  </r>
  <r>
    <s v="M1051"/>
    <x v="0"/>
    <s v="North"/>
    <n v="8"/>
    <n v="343713"/>
    <n v="296583"/>
    <n v="86.29"/>
    <d v="2013-11-12T00:00:00"/>
    <n v="2013"/>
    <s v="Nov"/>
    <d v="1900-01-02T00:00:00"/>
    <s v="Marker"/>
    <s v="Stationery"/>
    <n v="296583"/>
    <n v="145620.01999999999"/>
    <n v="150962.98000000001"/>
    <x v="1"/>
    <n v="41"/>
    <n v="64.78"/>
  </r>
  <r>
    <s v="M1052"/>
    <x v="0"/>
    <s v="North"/>
    <n v="3"/>
    <n v="341903"/>
    <n v="227623"/>
    <n v="66.58"/>
    <d v="2013-11-12T00:00:00"/>
    <n v="2013"/>
    <s v="Nov"/>
    <d v="1900-01-02T00:00:00"/>
    <s v="Stapler"/>
    <s v="Stationery"/>
    <n v="227623"/>
    <n v="107701.51"/>
    <n v="119921.49"/>
    <x v="0"/>
    <n v="14"/>
    <n v="82.9"/>
  </r>
  <r>
    <s v="M1053"/>
    <x v="2"/>
    <s v="South"/>
    <n v="5"/>
    <n v="149033"/>
    <n v="88823"/>
    <n v="59.6"/>
    <d v="2011-09-05T00:00:00"/>
    <n v="2011"/>
    <s v="Sep"/>
    <d v="1900-01-01T00:00:00"/>
    <s v="Dress"/>
    <s v="Clothing"/>
    <n v="88823"/>
    <n v="29319.45"/>
    <n v="59503.55"/>
    <x v="0"/>
    <n v="70"/>
    <n v="90.96"/>
  </r>
  <r>
    <s v="M1054"/>
    <x v="1"/>
    <s v="West"/>
    <n v="10"/>
    <n v="174729"/>
    <n v="111695"/>
    <n v="63.92"/>
    <d v="2011-11-15T00:00:00"/>
    <n v="2011"/>
    <s v="Nov"/>
    <d v="1900-01-02T00:00:00"/>
    <s v="Laptop"/>
    <s v="Electronics"/>
    <n v="111695"/>
    <n v="28897.79"/>
    <n v="82797.210000000006"/>
    <x v="2"/>
    <n v="100"/>
    <n v="87.07"/>
  </r>
  <r>
    <s v="M1055"/>
    <x v="1"/>
    <s v="West"/>
    <n v="15"/>
    <n v="158654"/>
    <n v="144335"/>
    <n v="90.97"/>
    <d v="2014-05-03T00:00:00"/>
    <n v="2014"/>
    <s v="May"/>
    <d v="1900-01-06T00:00:00"/>
    <s v="Mobile"/>
    <s v="Electronics"/>
    <n v="144335"/>
    <n v="48475.3"/>
    <n v="95859.7"/>
    <x v="2"/>
    <n v="18"/>
    <n v="76.59"/>
  </r>
  <r>
    <s v="M1056"/>
    <x v="0"/>
    <s v="North"/>
    <n v="10"/>
    <n v="234655"/>
    <n v="197646"/>
    <n v="84.23"/>
    <d v="2013-10-16T00:00:00"/>
    <n v="2013"/>
    <s v="Oct"/>
    <d v="1900-01-03T00:00:00"/>
    <s v="Dress"/>
    <s v="Clothing"/>
    <n v="197646"/>
    <n v="95633.37"/>
    <n v="102012.63"/>
    <x v="0"/>
    <n v="38"/>
    <n v="86.59"/>
  </r>
  <r>
    <s v="M1057"/>
    <x v="3"/>
    <s v="East"/>
    <n v="15"/>
    <n v="169072"/>
    <n v="108609"/>
    <n v="64.239999999999995"/>
    <d v="2013-10-16T00:00:00"/>
    <n v="2013"/>
    <s v="Oct"/>
    <d v="1900-01-03T00:00:00"/>
    <s v="Table"/>
    <s v="Furniture"/>
    <n v="108609"/>
    <n v="51279.43"/>
    <n v="57329.57"/>
    <x v="0"/>
    <n v="28"/>
    <n v="71.98"/>
  </r>
  <r>
    <s v="M1058"/>
    <x v="2"/>
    <s v="South"/>
    <n v="12"/>
    <n v="241493"/>
    <n v="142315"/>
    <n v="58.93"/>
    <d v="2013-10-16T00:00:00"/>
    <n v="2013"/>
    <s v="Oct"/>
    <d v="1900-01-03T00:00:00"/>
    <s v="Shirt"/>
    <s v="Clothing"/>
    <n v="142315"/>
    <n v="46252.05"/>
    <n v="96062.95"/>
    <x v="0"/>
    <n v="67"/>
    <n v="87.92"/>
  </r>
  <r>
    <s v="M1059"/>
    <x v="1"/>
    <s v="West"/>
    <n v="5"/>
    <n v="297041"/>
    <n v="310269"/>
    <n v="104.45"/>
    <d v="2013-10-16T00:00:00"/>
    <n v="2013"/>
    <s v="Oct"/>
    <d v="1900-01-03T00:00:00"/>
    <s v="Mobile"/>
    <s v="Electronics"/>
    <n v="310269"/>
    <n v="92360.6"/>
    <n v="217908.4"/>
    <x v="1"/>
    <n v="90"/>
    <n v="72.36"/>
  </r>
  <r>
    <s v="M1060"/>
    <x v="0"/>
    <s v="North"/>
    <n v="6"/>
    <n v="168445"/>
    <n v="145868"/>
    <n v="86.6"/>
    <d v="2013-10-16T00:00:00"/>
    <n v="2013"/>
    <s v="Oct"/>
    <d v="1900-01-03T00:00:00"/>
    <s v="Rice"/>
    <s v="Grocery"/>
    <n v="145868"/>
    <n v="44422.1"/>
    <n v="101445.9"/>
    <x v="1"/>
    <n v="48"/>
    <n v="85.21"/>
  </r>
  <r>
    <s v="M1061"/>
    <x v="0"/>
    <s v="North"/>
    <n v="13"/>
    <n v="170221"/>
    <n v="120545"/>
    <n v="70.819999999999993"/>
    <d v="2013-10-16T00:00:00"/>
    <n v="2013"/>
    <s v="Oct"/>
    <d v="1900-01-03T00:00:00"/>
    <s v="Sofa"/>
    <s v="Furniture"/>
    <n v="120545"/>
    <n v="39140.5"/>
    <n v="81404.5"/>
    <x v="1"/>
    <n v="58"/>
    <n v="61.3"/>
  </r>
  <r>
    <s v="M1062"/>
    <x v="0"/>
    <s v="North"/>
    <n v="4"/>
    <n v="401451"/>
    <n v="258627"/>
    <n v="64.42"/>
    <d v="2012-04-06T00:00:00"/>
    <n v="2012"/>
    <s v="Apr"/>
    <d v="1900-01-05T00:00:00"/>
    <s v="Chair"/>
    <s v="Furniture"/>
    <n v="258627"/>
    <n v="116066.92"/>
    <n v="142560.07999999999"/>
    <x v="0"/>
    <n v="61"/>
    <n v="94.77"/>
  </r>
  <r>
    <s v="M1063"/>
    <x v="3"/>
    <s v="East"/>
    <n v="14"/>
    <n v="418059"/>
    <n v="489974"/>
    <n v="117.2"/>
    <d v="2012-04-06T00:00:00"/>
    <n v="2012"/>
    <s v="Apr"/>
    <d v="1900-01-05T00:00:00"/>
    <s v="Oil"/>
    <s v="Grocery"/>
    <n v="489974"/>
    <n v="174582.22"/>
    <n v="315391.78000000003"/>
    <x v="0"/>
    <n v="75"/>
    <n v="83.61"/>
  </r>
  <r>
    <s v="M1064"/>
    <x v="2"/>
    <s v="South"/>
    <n v="6"/>
    <n v="343064"/>
    <n v="270981"/>
    <n v="78.989999999999995"/>
    <d v="2012-04-06T00:00:00"/>
    <n v="2012"/>
    <s v="Apr"/>
    <d v="1900-01-05T00:00:00"/>
    <s v="Laptop"/>
    <s v="Electronics"/>
    <n v="270981"/>
    <n v="94827.1"/>
    <n v="176153.9"/>
    <x v="2"/>
    <n v="68"/>
    <n v="69.06"/>
  </r>
  <r>
    <s v="M1065"/>
    <x v="2"/>
    <s v="South"/>
    <n v="10"/>
    <n v="444640"/>
    <n v="514605"/>
    <n v="115.74"/>
    <d v="2012-04-06T00:00:00"/>
    <n v="2012"/>
    <s v="Apr"/>
    <d v="1900-01-05T00:00:00"/>
    <s v="Laptop"/>
    <s v="Electronics"/>
    <n v="514605"/>
    <n v="169013.72"/>
    <n v="345591.28"/>
    <x v="1"/>
    <n v="89"/>
    <n v="89.62"/>
  </r>
  <r>
    <s v="M1066"/>
    <x v="2"/>
    <s v="South"/>
    <n v="4"/>
    <n v="329209"/>
    <n v="243450"/>
    <n v="73.95"/>
    <d v="2012-04-06T00:00:00"/>
    <n v="2012"/>
    <s v="Apr"/>
    <d v="1900-01-05T00:00:00"/>
    <s v="Laptop"/>
    <s v="Electronics"/>
    <n v="243450"/>
    <n v="92243.41"/>
    <n v="151206.59"/>
    <x v="1"/>
    <n v="77"/>
    <n v="92.67"/>
  </r>
  <r>
    <s v="M1067"/>
    <x v="2"/>
    <s v="South"/>
    <n v="9"/>
    <n v="418730"/>
    <n v="276399"/>
    <n v="66.010000000000005"/>
    <d v="2011-10-24T00:00:00"/>
    <n v="2011"/>
    <s v="Oct"/>
    <d v="1900-01-01T00:00:00"/>
    <s v="Jacket"/>
    <s v="Clothing"/>
    <n v="276399"/>
    <n v="56967.43"/>
    <n v="219431.57"/>
    <x v="1"/>
    <n v="44"/>
    <n v="77.849999999999994"/>
  </r>
  <r>
    <s v="M1068"/>
    <x v="3"/>
    <s v="East"/>
    <n v="10"/>
    <n v="120485"/>
    <n v="126324"/>
    <n v="104.85"/>
    <d v="2011-08-17T00:00:00"/>
    <n v="2011"/>
    <s v="Aug"/>
    <d v="1900-01-03T00:00:00"/>
    <s v="Shirt"/>
    <s v="Clothing"/>
    <n v="126324"/>
    <n v="54672.97"/>
    <n v="71651.03"/>
    <x v="1"/>
    <n v="62"/>
    <n v="71.150000000000006"/>
  </r>
  <r>
    <s v="M1069"/>
    <x v="1"/>
    <s v="West"/>
    <n v="5"/>
    <n v="177612"/>
    <n v="182445"/>
    <n v="102.72"/>
    <d v="2011-08-17T00:00:00"/>
    <n v="2011"/>
    <s v="Aug"/>
    <d v="1900-01-03T00:00:00"/>
    <s v="Mobile"/>
    <s v="Electronics"/>
    <n v="182445"/>
    <n v="87614.57"/>
    <n v="94830.43"/>
    <x v="0"/>
    <n v="72"/>
    <n v="84.02"/>
  </r>
  <r>
    <s v="M1070"/>
    <x v="2"/>
    <s v="South"/>
    <n v="3"/>
    <n v="288365"/>
    <n v="230388"/>
    <n v="79.89"/>
    <d v="2011-08-17T00:00:00"/>
    <n v="2011"/>
    <s v="Aug"/>
    <d v="1900-01-03T00:00:00"/>
    <s v="Mobile"/>
    <s v="Electronics"/>
    <n v="230388"/>
    <n v="62571.37"/>
    <n v="167816.63"/>
    <x v="2"/>
    <n v="12"/>
    <n v="60.64"/>
  </r>
  <r>
    <s v="M1071"/>
    <x v="1"/>
    <s v="West"/>
    <n v="6"/>
    <n v="252929"/>
    <n v="232188"/>
    <n v="91.8"/>
    <d v="2011-08-17T00:00:00"/>
    <n v="2011"/>
    <s v="Aug"/>
    <d v="1900-01-03T00:00:00"/>
    <s v="Wheat"/>
    <s v="Grocery"/>
    <n v="232188"/>
    <n v="74735.95"/>
    <n v="157452.04999999999"/>
    <x v="2"/>
    <n v="10"/>
    <n v="78.069999999999993"/>
  </r>
  <r>
    <s v="M1072"/>
    <x v="0"/>
    <s v="North"/>
    <n v="4"/>
    <n v="232184"/>
    <n v="147316"/>
    <n v="63.45"/>
    <d v="2014-08-16T00:00:00"/>
    <n v="2014"/>
    <s v="Aug"/>
    <d v="1900-01-06T00:00:00"/>
    <s v="Rice"/>
    <s v="Grocery"/>
    <n v="147316"/>
    <n v="72635.210000000006"/>
    <n v="74680.789999999994"/>
    <x v="2"/>
    <n v="21"/>
    <n v="73.459999999999994"/>
  </r>
  <r>
    <s v="M1073"/>
    <x v="2"/>
    <s v="South"/>
    <n v="6"/>
    <n v="172804"/>
    <n v="176253"/>
    <n v="102"/>
    <d v="2012-09-06T00:00:00"/>
    <n v="2012"/>
    <s v="Sep"/>
    <d v="1900-01-04T00:00:00"/>
    <s v="Wheat"/>
    <s v="Grocery"/>
    <n v="176253"/>
    <n v="38749.99"/>
    <n v="137503.01"/>
    <x v="0"/>
    <n v="84"/>
    <n v="83.56"/>
  </r>
  <r>
    <s v="M1074"/>
    <x v="1"/>
    <s v="West"/>
    <n v="14"/>
    <n v="475579"/>
    <n v="561681"/>
    <n v="118.1"/>
    <d v="2012-01-27T00:00:00"/>
    <n v="2012"/>
    <s v="Jan"/>
    <d v="1900-01-05T00:00:00"/>
    <s v="Headphones"/>
    <s v="Electronics"/>
    <n v="561681"/>
    <n v="279339.74"/>
    <n v="282341.26"/>
    <x v="1"/>
    <n v="53"/>
    <n v="70.510000000000005"/>
  </r>
  <r>
    <s v="M1075"/>
    <x v="0"/>
    <s v="North"/>
    <n v="11"/>
    <n v="322957"/>
    <n v="287314"/>
    <n v="88.96"/>
    <d v="2012-01-27T00:00:00"/>
    <n v="2012"/>
    <s v="Jan"/>
    <d v="1900-01-05T00:00:00"/>
    <s v="Cabinet"/>
    <s v="Furniture"/>
    <n v="287314"/>
    <n v="122544.26"/>
    <n v="164769.74"/>
    <x v="0"/>
    <n v="86"/>
    <n v="88.56"/>
  </r>
  <r>
    <s v="M1076"/>
    <x v="3"/>
    <s v="East"/>
    <n v="13"/>
    <n v="214880"/>
    <n v="172724"/>
    <n v="80.38"/>
    <d v="2012-01-27T00:00:00"/>
    <n v="2012"/>
    <s v="Jan"/>
    <d v="1900-01-05T00:00:00"/>
    <s v="Rice"/>
    <s v="Grocery"/>
    <n v="172724"/>
    <n v="40228.18"/>
    <n v="132495.82"/>
    <x v="1"/>
    <n v="41"/>
    <n v="93.36"/>
  </r>
  <r>
    <s v="M1077"/>
    <x v="0"/>
    <s v="North"/>
    <n v="4"/>
    <n v="374407"/>
    <n v="418513"/>
    <n v="111.78"/>
    <d v="2012-07-16T00:00:00"/>
    <n v="2012"/>
    <s v="Jul"/>
    <d v="1900-01-01T00:00:00"/>
    <s v="Tablet"/>
    <s v="Electronics"/>
    <n v="418513"/>
    <n v="197646.92"/>
    <n v="220866.08"/>
    <x v="0"/>
    <n v="92"/>
    <n v="72.930000000000007"/>
  </r>
  <r>
    <s v="M1078"/>
    <x v="3"/>
    <s v="East"/>
    <n v="8"/>
    <n v="362798"/>
    <n v="218498"/>
    <n v="60.23"/>
    <d v="2012-07-16T00:00:00"/>
    <n v="2012"/>
    <s v="Jul"/>
    <d v="1900-01-01T00:00:00"/>
    <s v="Marker"/>
    <s v="Stationery"/>
    <n v="218498"/>
    <n v="99411.27"/>
    <n v="119086.73"/>
    <x v="2"/>
    <n v="91"/>
    <n v="69.09"/>
  </r>
  <r>
    <s v="M1079"/>
    <x v="0"/>
    <s v="North"/>
    <n v="4"/>
    <n v="290326"/>
    <n v="198497"/>
    <n v="68.37"/>
    <d v="2013-05-01T00:00:00"/>
    <n v="2013"/>
    <s v="May"/>
    <d v="1900-01-03T00:00:00"/>
    <s v="Table"/>
    <s v="Furniture"/>
    <n v="198497"/>
    <n v="82709.679999999993"/>
    <n v="115787.32"/>
    <x v="2"/>
    <n v="67"/>
    <n v="71.260000000000005"/>
  </r>
  <r>
    <s v="M1080"/>
    <x v="3"/>
    <s v="East"/>
    <n v="7"/>
    <n v="405138"/>
    <n v="345876"/>
    <n v="85.37"/>
    <d v="2011-09-26T00:00:00"/>
    <n v="2011"/>
    <s v="Sep"/>
    <d v="1900-01-01T00:00:00"/>
    <s v="Sugar"/>
    <s v="Grocery"/>
    <n v="345876"/>
    <n v="127114.61"/>
    <n v="218761.39"/>
    <x v="2"/>
    <n v="22"/>
    <n v="62.05"/>
  </r>
  <r>
    <s v="M1081"/>
    <x v="2"/>
    <s v="South"/>
    <n v="7"/>
    <n v="437621"/>
    <n v="227215"/>
    <n v="51.92"/>
    <d v="2013-09-09T00:00:00"/>
    <n v="2013"/>
    <s v="Sep"/>
    <d v="1900-01-01T00:00:00"/>
    <s v="Shirt"/>
    <s v="Clothing"/>
    <n v="227215"/>
    <n v="66661.36"/>
    <n v="160553.64000000001"/>
    <x v="2"/>
    <n v="27"/>
    <n v="82.84"/>
  </r>
  <r>
    <s v="M1082"/>
    <x v="1"/>
    <s v="West"/>
    <n v="12"/>
    <n v="251511"/>
    <n v="126050"/>
    <n v="50.12"/>
    <d v="2013-09-09T00:00:00"/>
    <n v="2013"/>
    <s v="Sep"/>
    <d v="1900-01-01T00:00:00"/>
    <s v="Dress"/>
    <s v="Clothing"/>
    <n v="126050"/>
    <n v="57702.98"/>
    <n v="68347.02"/>
    <x v="1"/>
    <n v="74"/>
    <n v="91.05"/>
  </r>
  <r>
    <s v="M1083"/>
    <x v="1"/>
    <s v="West"/>
    <n v="7"/>
    <n v="461143"/>
    <n v="400839"/>
    <n v="86.92"/>
    <d v="2014-04-17T00:00:00"/>
    <n v="2014"/>
    <s v="Apr"/>
    <d v="1900-01-04T00:00:00"/>
    <s v="Dress"/>
    <s v="Clothing"/>
    <n v="400839"/>
    <n v="173074.08"/>
    <n v="227764.92"/>
    <x v="0"/>
    <n v="91"/>
    <n v="93.98"/>
  </r>
  <r>
    <s v="M1084"/>
    <x v="1"/>
    <s v="West"/>
    <n v="7"/>
    <n v="183765"/>
    <n v="216536"/>
    <n v="117.83"/>
    <d v="2014-04-17T00:00:00"/>
    <n v="2014"/>
    <s v="Apr"/>
    <d v="1900-01-04T00:00:00"/>
    <s v="Jacket"/>
    <s v="Clothing"/>
    <n v="216536"/>
    <n v="43583.56"/>
    <n v="172952.44"/>
    <x v="1"/>
    <n v="47"/>
    <n v="63.05"/>
  </r>
  <r>
    <s v="M1085"/>
    <x v="0"/>
    <s v="North"/>
    <n v="15"/>
    <n v="393608"/>
    <n v="269936"/>
    <n v="68.58"/>
    <d v="2012-08-16T00:00:00"/>
    <n v="2012"/>
    <s v="Aug"/>
    <d v="1900-01-04T00:00:00"/>
    <s v="Marker"/>
    <s v="Stationery"/>
    <n v="269936"/>
    <n v="126288.25"/>
    <n v="143647.75"/>
    <x v="0"/>
    <n v="63"/>
    <n v="92.84"/>
  </r>
  <r>
    <s v="M1086"/>
    <x v="2"/>
    <s v="South"/>
    <n v="15"/>
    <n v="431112"/>
    <n v="387189"/>
    <n v="89.81"/>
    <d v="2012-08-16T00:00:00"/>
    <n v="2012"/>
    <s v="Aug"/>
    <d v="1900-01-04T00:00:00"/>
    <s v="Chair"/>
    <s v="Furniture"/>
    <n v="387189"/>
    <n v="160273.24"/>
    <n v="226915.76"/>
    <x v="2"/>
    <n v="60"/>
    <n v="64"/>
  </r>
  <r>
    <s v="M1087"/>
    <x v="0"/>
    <s v="North"/>
    <n v="3"/>
    <n v="343609"/>
    <n v="329513"/>
    <n v="95.9"/>
    <d v="2012-08-16T00:00:00"/>
    <n v="2012"/>
    <s v="Aug"/>
    <d v="1900-01-04T00:00:00"/>
    <s v="Trousers"/>
    <s v="Clothing"/>
    <n v="329513"/>
    <n v="159281.82999999999"/>
    <n v="170231.17"/>
    <x v="2"/>
    <n v="13"/>
    <n v="61.88"/>
  </r>
  <r>
    <s v="M1088"/>
    <x v="2"/>
    <s v="South"/>
    <n v="11"/>
    <n v="227036"/>
    <n v="250454"/>
    <n v="110.31"/>
    <d v="2012-08-16T00:00:00"/>
    <n v="2012"/>
    <s v="Aug"/>
    <d v="1900-01-04T00:00:00"/>
    <s v="Dress"/>
    <s v="Clothing"/>
    <n v="250454"/>
    <n v="118715.25"/>
    <n v="131738.75"/>
    <x v="2"/>
    <n v="32"/>
    <n v="67.02"/>
  </r>
  <r>
    <s v="M1089"/>
    <x v="2"/>
    <s v="South"/>
    <n v="12"/>
    <n v="485355"/>
    <n v="571482"/>
    <n v="117.75"/>
    <d v="2014-11-20T00:00:00"/>
    <n v="2014"/>
    <s v="Nov"/>
    <d v="1900-01-04T00:00:00"/>
    <s v="Rice"/>
    <s v="Grocery"/>
    <n v="571482"/>
    <n v="225590.09"/>
    <n v="345891.91"/>
    <x v="0"/>
    <n v="93"/>
    <n v="91.66"/>
  </r>
  <r>
    <s v="M1090"/>
    <x v="3"/>
    <s v="East"/>
    <n v="3"/>
    <n v="360968"/>
    <n v="373272"/>
    <n v="103.41"/>
    <d v="2014-11-20T00:00:00"/>
    <n v="2014"/>
    <s v="Nov"/>
    <d v="1900-01-04T00:00:00"/>
    <s v="Sugar"/>
    <s v="Grocery"/>
    <n v="373272"/>
    <n v="102489.66"/>
    <n v="270782.34000000003"/>
    <x v="2"/>
    <n v="43"/>
    <n v="70.92"/>
  </r>
  <r>
    <s v="M1091"/>
    <x v="0"/>
    <s v="North"/>
    <n v="7"/>
    <n v="443456"/>
    <n v="314896"/>
    <n v="71.010000000000005"/>
    <d v="2013-09-15T00:00:00"/>
    <n v="2013"/>
    <s v="Sep"/>
    <d v="1899-12-31T00:00:00"/>
    <s v="Dress"/>
    <s v="Clothing"/>
    <n v="314896"/>
    <n v="117869.17"/>
    <n v="197026.83"/>
    <x v="1"/>
    <n v="91"/>
    <n v="70.489999999999995"/>
  </r>
  <r>
    <s v="M1092"/>
    <x v="0"/>
    <s v="North"/>
    <n v="4"/>
    <n v="426127"/>
    <n v="259259"/>
    <n v="60.84"/>
    <d v="2013-08-16T00:00:00"/>
    <n v="2013"/>
    <s v="Aug"/>
    <d v="1900-01-05T00:00:00"/>
    <s v="Table"/>
    <s v="Furniture"/>
    <n v="259259"/>
    <n v="129097.22"/>
    <n v="130161.78"/>
    <x v="1"/>
    <n v="90"/>
    <n v="94.41"/>
  </r>
  <r>
    <s v="M1093"/>
    <x v="3"/>
    <s v="East"/>
    <n v="10"/>
    <n v="178066"/>
    <n v="123042"/>
    <n v="69.099999999999994"/>
    <d v="2012-09-26T00:00:00"/>
    <n v="2012"/>
    <s v="Sep"/>
    <d v="1900-01-03T00:00:00"/>
    <s v="Jacket"/>
    <s v="Clothing"/>
    <n v="123042"/>
    <n v="40911.43"/>
    <n v="82130.570000000007"/>
    <x v="1"/>
    <n v="72"/>
    <n v="94.97"/>
  </r>
  <r>
    <s v="M1094"/>
    <x v="2"/>
    <s v="South"/>
    <n v="5"/>
    <n v="266645"/>
    <n v="159944"/>
    <n v="59.98"/>
    <d v="2013-10-09T00:00:00"/>
    <n v="2013"/>
    <s v="Oct"/>
    <d v="1900-01-03T00:00:00"/>
    <s v="Dress"/>
    <s v="Clothing"/>
    <n v="159944"/>
    <n v="47910.66"/>
    <n v="112033.34"/>
    <x v="0"/>
    <n v="67"/>
    <n v="94.54"/>
  </r>
  <r>
    <s v="M1095"/>
    <x v="1"/>
    <s v="West"/>
    <n v="9"/>
    <n v="468885"/>
    <n v="437565"/>
    <n v="93.32"/>
    <d v="2012-03-24T00:00:00"/>
    <n v="2012"/>
    <s v="Mar"/>
    <d v="1900-01-06T00:00:00"/>
    <s v="Cabinet"/>
    <s v="Furniture"/>
    <n v="437565"/>
    <n v="93721.58"/>
    <n v="343843.42"/>
    <x v="1"/>
    <n v="45"/>
    <n v="94.42"/>
  </r>
  <r>
    <s v="M1096"/>
    <x v="1"/>
    <s v="West"/>
    <n v="9"/>
    <n v="386144"/>
    <n v="424806"/>
    <n v="110.01"/>
    <d v="2012-05-31T00:00:00"/>
    <n v="2012"/>
    <s v="May"/>
    <d v="1900-01-04T00:00:00"/>
    <s v="Marker"/>
    <s v="Stationery"/>
    <n v="424806"/>
    <n v="111710.35"/>
    <n v="313095.65000000002"/>
    <x v="2"/>
    <n v="69"/>
    <n v="89.05"/>
  </r>
  <r>
    <s v="M1097"/>
    <x v="2"/>
    <s v="South"/>
    <n v="12"/>
    <n v="131504"/>
    <n v="149521"/>
    <n v="113.7"/>
    <d v="2012-05-31T00:00:00"/>
    <n v="2012"/>
    <s v="May"/>
    <d v="1900-01-04T00:00:00"/>
    <s v="Jacket"/>
    <s v="Clothing"/>
    <n v="149521"/>
    <n v="74085.649999999994"/>
    <n v="75435.350000000006"/>
    <x v="0"/>
    <n v="23"/>
    <n v="88.22"/>
  </r>
  <r>
    <s v="M1098"/>
    <x v="3"/>
    <s v="East"/>
    <n v="11"/>
    <n v="396550"/>
    <n v="451701"/>
    <n v="113.91"/>
    <d v="2012-05-31T00:00:00"/>
    <n v="2012"/>
    <s v="May"/>
    <d v="1900-01-04T00:00:00"/>
    <s v="Table"/>
    <s v="Furniture"/>
    <n v="451701"/>
    <n v="208836.63"/>
    <n v="242864.37"/>
    <x v="2"/>
    <n v="44"/>
    <n v="88.41"/>
  </r>
  <r>
    <s v="M1099"/>
    <x v="3"/>
    <s v="East"/>
    <n v="3"/>
    <n v="261081"/>
    <n v="240450"/>
    <n v="92.1"/>
    <d v="2012-12-25T00:00:00"/>
    <n v="2012"/>
    <s v="Dec"/>
    <d v="1900-01-02T00:00:00"/>
    <s v="Wheat"/>
    <s v="Grocery"/>
    <n v="240450"/>
    <n v="51878.94"/>
    <n v="188571.06"/>
    <x v="0"/>
    <n v="53"/>
    <n v="87.67"/>
  </r>
  <r>
    <s v="M1100"/>
    <x v="1"/>
    <s v="West"/>
    <n v="7"/>
    <n v="416985"/>
    <n v="395285"/>
    <n v="94.8"/>
    <d v="2012-12-25T00:00:00"/>
    <n v="2012"/>
    <s v="Dec"/>
    <d v="1900-01-02T00:00:00"/>
    <s v="Jacket"/>
    <s v="Clothing"/>
    <n v="395285"/>
    <n v="167192.35999999999"/>
    <n v="228092.64"/>
    <x v="1"/>
    <n v="12"/>
    <n v="93.95"/>
  </r>
  <r>
    <s v="M1101"/>
    <x v="3"/>
    <s v="East"/>
    <n v="15"/>
    <n v="248402"/>
    <n v="292711"/>
    <n v="117.84"/>
    <d v="2012-03-17T00:00:00"/>
    <n v="2012"/>
    <s v="Mar"/>
    <d v="1900-01-06T00:00:00"/>
    <s v="Laptop"/>
    <s v="Electronics"/>
    <n v="292711"/>
    <n v="137479.74"/>
    <n v="155231.26"/>
    <x v="2"/>
    <n v="73"/>
    <n v="87.09"/>
  </r>
  <r>
    <s v="M1102"/>
    <x v="0"/>
    <s v="North"/>
    <n v="11"/>
    <n v="176940"/>
    <n v="149234"/>
    <n v="84.34"/>
    <d v="2012-03-17T00:00:00"/>
    <n v="2012"/>
    <s v="Mar"/>
    <d v="1900-01-06T00:00:00"/>
    <s v="Shirt"/>
    <s v="Clothing"/>
    <n v="149234"/>
    <n v="36241.120000000003"/>
    <n v="112992.88"/>
    <x v="2"/>
    <n v="49"/>
    <n v="67.89"/>
  </r>
  <r>
    <s v="M1103"/>
    <x v="3"/>
    <s v="East"/>
    <n v="11"/>
    <n v="363554"/>
    <n v="393141"/>
    <n v="108.14"/>
    <d v="2014-12-22T00:00:00"/>
    <n v="2014"/>
    <s v="Dec"/>
    <d v="1900-01-01T00:00:00"/>
    <s v="Shirt"/>
    <s v="Clothing"/>
    <n v="393141"/>
    <n v="134269.24"/>
    <n v="258871.76"/>
    <x v="0"/>
    <n v="63"/>
    <n v="78.790000000000006"/>
  </r>
  <r>
    <s v="M1104"/>
    <x v="1"/>
    <s v="West"/>
    <n v="9"/>
    <n v="236142"/>
    <n v="122864"/>
    <n v="52.03"/>
    <d v="2014-11-02T00:00:00"/>
    <n v="2014"/>
    <s v="Nov"/>
    <d v="1899-12-31T00:00:00"/>
    <s v="Chair"/>
    <s v="Furniture"/>
    <n v="122864"/>
    <n v="31334.3"/>
    <n v="91529.7"/>
    <x v="2"/>
    <n v="33"/>
    <n v="63.19"/>
  </r>
  <r>
    <s v="M1105"/>
    <x v="3"/>
    <s v="East"/>
    <n v="7"/>
    <n v="202798"/>
    <n v="174528"/>
    <n v="86.06"/>
    <d v="2014-11-02T00:00:00"/>
    <n v="2014"/>
    <s v="Nov"/>
    <d v="1899-12-31T00:00:00"/>
    <s v="Mobile"/>
    <s v="Electronics"/>
    <n v="174528"/>
    <n v="74324.429999999993"/>
    <n v="100203.57"/>
    <x v="1"/>
    <n v="100"/>
    <n v="74.05"/>
  </r>
  <r>
    <s v="M1106"/>
    <x v="3"/>
    <s v="East"/>
    <n v="12"/>
    <n v="490056"/>
    <n v="521795"/>
    <n v="106.48"/>
    <d v="2014-09-08T00:00:00"/>
    <n v="2014"/>
    <s v="Sep"/>
    <d v="1900-01-01T00:00:00"/>
    <s v="Rice"/>
    <s v="Grocery"/>
    <n v="521795"/>
    <n v="131941.76999999999"/>
    <n v="389853.23"/>
    <x v="0"/>
    <n v="28"/>
    <n v="63.52"/>
  </r>
  <r>
    <s v="M1107"/>
    <x v="1"/>
    <s v="West"/>
    <n v="3"/>
    <n v="130646"/>
    <n v="91882"/>
    <n v="70.33"/>
    <d v="2014-12-28T00:00:00"/>
    <n v="2014"/>
    <s v="Dec"/>
    <d v="1899-12-31T00:00:00"/>
    <s v="Shirt"/>
    <s v="Clothing"/>
    <n v="91882"/>
    <n v="18390.11"/>
    <n v="73491.89"/>
    <x v="2"/>
    <n v="86"/>
    <n v="75.64"/>
  </r>
  <r>
    <s v="M1108"/>
    <x v="0"/>
    <s v="North"/>
    <n v="4"/>
    <n v="146905"/>
    <n v="109630"/>
    <n v="74.63"/>
    <d v="2014-12-28T00:00:00"/>
    <n v="2014"/>
    <s v="Dec"/>
    <d v="1899-12-31T00:00:00"/>
    <s v="Laptop"/>
    <s v="Electronics"/>
    <n v="109630"/>
    <n v="47913.03"/>
    <n v="61716.97"/>
    <x v="0"/>
    <n v="70"/>
    <n v="88.47"/>
  </r>
  <r>
    <s v="M1109"/>
    <x v="2"/>
    <s v="South"/>
    <n v="4"/>
    <n v="493327"/>
    <n v="506910"/>
    <n v="102.75"/>
    <d v="2014-07-17T00:00:00"/>
    <n v="2014"/>
    <s v="Jul"/>
    <d v="1900-01-04T00:00:00"/>
    <s v="Headphones"/>
    <s v="Electronics"/>
    <n v="506910"/>
    <n v="137586.39000000001"/>
    <n v="369323.61"/>
    <x v="2"/>
    <n v="15"/>
    <n v="87.32"/>
  </r>
  <r>
    <s v="M1110"/>
    <x v="0"/>
    <s v="North"/>
    <n v="13"/>
    <n v="497237"/>
    <n v="452017"/>
    <n v="90.91"/>
    <d v="2013-08-13T00:00:00"/>
    <n v="2013"/>
    <s v="Aug"/>
    <d v="1900-01-02T00:00:00"/>
    <s v="Jacket"/>
    <s v="Clothing"/>
    <n v="452017"/>
    <n v="133289.47"/>
    <n v="318727.53000000003"/>
    <x v="1"/>
    <n v="16"/>
    <n v="85.26"/>
  </r>
  <r>
    <s v="M1111"/>
    <x v="3"/>
    <s v="East"/>
    <n v="4"/>
    <n v="405048"/>
    <n v="351891"/>
    <n v="86.88"/>
    <d v="2014-07-10T00:00:00"/>
    <n v="2014"/>
    <s v="Jul"/>
    <d v="1900-01-04T00:00:00"/>
    <s v="Oil"/>
    <s v="Grocery"/>
    <n v="351891"/>
    <n v="84383.21"/>
    <n v="267507.78999999998"/>
    <x v="1"/>
    <n v="90"/>
    <n v="64.22"/>
  </r>
  <r>
    <s v="M1112"/>
    <x v="2"/>
    <s v="South"/>
    <n v="10"/>
    <n v="278638"/>
    <n v="197896"/>
    <n v="71.02"/>
    <d v="2011-11-22T00:00:00"/>
    <n v="2011"/>
    <s v="Nov"/>
    <d v="1900-01-02T00:00:00"/>
    <s v="Table"/>
    <s v="Furniture"/>
    <n v="197896"/>
    <n v="57023.61"/>
    <n v="140872.39000000001"/>
    <x v="1"/>
    <n v="31"/>
    <n v="79.53"/>
  </r>
  <r>
    <s v="M1113"/>
    <x v="1"/>
    <s v="West"/>
    <n v="11"/>
    <n v="490425"/>
    <n v="247027"/>
    <n v="50.37"/>
    <d v="2011-11-22T00:00:00"/>
    <n v="2011"/>
    <s v="Nov"/>
    <d v="1900-01-02T00:00:00"/>
    <s v="Wheat"/>
    <s v="Grocery"/>
    <n v="247027"/>
    <n v="65754.42"/>
    <n v="181272.58"/>
    <x v="1"/>
    <n v="17"/>
    <n v="85.03"/>
  </r>
  <r>
    <s v="M1114"/>
    <x v="1"/>
    <s v="West"/>
    <n v="4"/>
    <n v="317842"/>
    <n v="186651"/>
    <n v="58.72"/>
    <d v="2011-11-22T00:00:00"/>
    <n v="2011"/>
    <s v="Nov"/>
    <d v="1900-01-02T00:00:00"/>
    <s v="Rice"/>
    <s v="Grocery"/>
    <n v="186651"/>
    <n v="62386.71"/>
    <n v="124264.29"/>
    <x v="2"/>
    <n v="88"/>
    <n v="76.45"/>
  </r>
  <r>
    <s v="M1115"/>
    <x v="2"/>
    <s v="South"/>
    <n v="5"/>
    <n v="206326"/>
    <n v="203878"/>
    <n v="98.81"/>
    <d v="2011-11-22T00:00:00"/>
    <n v="2011"/>
    <s v="Nov"/>
    <d v="1900-01-02T00:00:00"/>
    <s v="Cabinet"/>
    <s v="Furniture"/>
    <n v="203878"/>
    <n v="71943.86"/>
    <n v="131934.14000000001"/>
    <x v="1"/>
    <n v="35"/>
    <n v="76.98"/>
  </r>
  <r>
    <s v="M1116"/>
    <x v="2"/>
    <s v="South"/>
    <n v="3"/>
    <n v="334571"/>
    <n v="397527"/>
    <n v="118.82"/>
    <d v="2011-01-27T00:00:00"/>
    <n v="2011"/>
    <s v="Jan"/>
    <d v="1900-01-04T00:00:00"/>
    <s v="Rice"/>
    <s v="Grocery"/>
    <n v="397527"/>
    <n v="91470.53"/>
    <n v="306056.46999999997"/>
    <x v="0"/>
    <n v="46"/>
    <n v="79.150000000000006"/>
  </r>
  <r>
    <s v="M1117"/>
    <x v="3"/>
    <s v="East"/>
    <n v="15"/>
    <n v="284495"/>
    <n v="264280"/>
    <n v="92.89"/>
    <d v="2011-01-27T00:00:00"/>
    <n v="2011"/>
    <s v="Jan"/>
    <d v="1900-01-04T00:00:00"/>
    <s v="Pen"/>
    <s v="Stationery"/>
    <n v="264280"/>
    <n v="130972.11"/>
    <n v="133307.89000000001"/>
    <x v="2"/>
    <n v="95"/>
    <n v="90.38"/>
  </r>
  <r>
    <s v="M1118"/>
    <x v="2"/>
    <s v="South"/>
    <n v="15"/>
    <n v="170754"/>
    <n v="113332"/>
    <n v="66.37"/>
    <d v="2011-01-27T00:00:00"/>
    <n v="2011"/>
    <s v="Jan"/>
    <d v="1900-01-04T00:00:00"/>
    <s v="Wheat"/>
    <s v="Grocery"/>
    <n v="113332"/>
    <n v="51148.91"/>
    <n v="62183.09"/>
    <x v="1"/>
    <n v="60"/>
    <n v="80.48"/>
  </r>
  <r>
    <s v="M1119"/>
    <x v="1"/>
    <s v="West"/>
    <n v="12"/>
    <n v="450690"/>
    <n v="425846"/>
    <n v="94.49"/>
    <d v="2011-01-27T00:00:00"/>
    <n v="2011"/>
    <s v="Jan"/>
    <d v="1900-01-04T00:00:00"/>
    <s v="Marker"/>
    <s v="Stationery"/>
    <n v="425846"/>
    <n v="104726.27"/>
    <n v="321119.73"/>
    <x v="0"/>
    <n v="95"/>
    <n v="76.53"/>
  </r>
  <r>
    <s v="M1120"/>
    <x v="1"/>
    <s v="West"/>
    <n v="15"/>
    <n v="331989"/>
    <n v="344839"/>
    <n v="103.87"/>
    <d v="2011-01-27T00:00:00"/>
    <n v="2011"/>
    <s v="Jan"/>
    <d v="1900-01-04T00:00:00"/>
    <s v="Chair"/>
    <s v="Furniture"/>
    <n v="344839"/>
    <n v="127218.28"/>
    <n v="217620.72"/>
    <x v="2"/>
    <n v="41"/>
    <n v="80.23"/>
  </r>
  <r>
    <s v="M1121"/>
    <x v="3"/>
    <s v="East"/>
    <n v="14"/>
    <n v="492465"/>
    <n v="320700"/>
    <n v="65.12"/>
    <d v="2012-11-03T00:00:00"/>
    <n v="2012"/>
    <s v="Nov"/>
    <d v="1900-01-06T00:00:00"/>
    <s v="Tablet"/>
    <s v="Electronics"/>
    <n v="320700"/>
    <n v="155066.26999999999"/>
    <n v="165633.73000000001"/>
    <x v="0"/>
    <n v="62"/>
    <n v="91.31"/>
  </r>
  <r>
    <s v="M1122"/>
    <x v="2"/>
    <s v="South"/>
    <n v="9"/>
    <n v="138115"/>
    <n v="69635"/>
    <n v="50.42"/>
    <d v="2014-07-01T00:00:00"/>
    <n v="2014"/>
    <s v="Jul"/>
    <d v="1900-01-02T00:00:00"/>
    <s v="Rice"/>
    <s v="Grocery"/>
    <n v="69635"/>
    <n v="30272.03"/>
    <n v="39362.97"/>
    <x v="2"/>
    <n v="93"/>
    <n v="78.290000000000006"/>
  </r>
  <r>
    <s v="M1123"/>
    <x v="3"/>
    <s v="East"/>
    <n v="15"/>
    <n v="182072"/>
    <n v="128007"/>
    <n v="70.31"/>
    <d v="2014-07-01T00:00:00"/>
    <n v="2014"/>
    <s v="Jul"/>
    <d v="1900-01-02T00:00:00"/>
    <s v="Shirt"/>
    <s v="Clothing"/>
    <n v="128007"/>
    <n v="40194.089999999997"/>
    <n v="87812.91"/>
    <x v="0"/>
    <n v="83"/>
    <n v="64.790000000000006"/>
  </r>
  <r>
    <s v="M1124"/>
    <x v="3"/>
    <s v="East"/>
    <n v="11"/>
    <n v="134581"/>
    <n v="96177"/>
    <n v="71.459999999999994"/>
    <d v="2013-05-06T00:00:00"/>
    <n v="2013"/>
    <s v="May"/>
    <d v="1900-01-01T00:00:00"/>
    <s v="Laptop"/>
    <s v="Electronics"/>
    <n v="96177"/>
    <n v="39391.370000000003"/>
    <n v="56785.63"/>
    <x v="1"/>
    <n v="64"/>
    <n v="81.02"/>
  </r>
  <r>
    <s v="M1125"/>
    <x v="0"/>
    <s v="North"/>
    <n v="3"/>
    <n v="265880"/>
    <n v="192874"/>
    <n v="72.540000000000006"/>
    <d v="2013-05-06T00:00:00"/>
    <n v="2013"/>
    <s v="May"/>
    <d v="1900-01-01T00:00:00"/>
    <s v="Mobile"/>
    <s v="Electronics"/>
    <n v="192874"/>
    <n v="90596.74"/>
    <n v="102277.26"/>
    <x v="0"/>
    <n v="58"/>
    <n v="76.67"/>
  </r>
  <r>
    <s v="M1126"/>
    <x v="3"/>
    <s v="East"/>
    <n v="15"/>
    <n v="474502"/>
    <n v="525635"/>
    <n v="110.78"/>
    <d v="2013-09-09T00:00:00"/>
    <n v="2013"/>
    <s v="Sep"/>
    <d v="1900-01-01T00:00:00"/>
    <s v="Oil"/>
    <s v="Grocery"/>
    <n v="525635"/>
    <n v="199066.4"/>
    <n v="326568.59999999998"/>
    <x v="0"/>
    <n v="39"/>
    <n v="83.37"/>
  </r>
  <r>
    <s v="M1127"/>
    <x v="3"/>
    <s v="East"/>
    <n v="6"/>
    <n v="262454"/>
    <n v="275393"/>
    <n v="104.93"/>
    <d v="2013-09-09T00:00:00"/>
    <n v="2013"/>
    <s v="Sep"/>
    <d v="1900-01-01T00:00:00"/>
    <s v="Laptop"/>
    <s v="Electronics"/>
    <n v="275393"/>
    <n v="137437.06"/>
    <n v="137955.94"/>
    <x v="2"/>
    <n v="25"/>
    <n v="90.82"/>
  </r>
  <r>
    <s v="M1128"/>
    <x v="3"/>
    <s v="East"/>
    <n v="10"/>
    <n v="320521"/>
    <n v="228306"/>
    <n v="71.23"/>
    <d v="2014-11-25T00:00:00"/>
    <n v="2014"/>
    <s v="Nov"/>
    <d v="1900-01-02T00:00:00"/>
    <s v="Dress"/>
    <s v="Clothing"/>
    <n v="228306"/>
    <n v="79525.990000000005"/>
    <n v="148780.01"/>
    <x v="2"/>
    <n v="64"/>
    <n v="89.94"/>
  </r>
  <r>
    <s v="M1129"/>
    <x v="0"/>
    <s v="North"/>
    <n v="8"/>
    <n v="347704"/>
    <n v="238544"/>
    <n v="68.61"/>
    <d v="2014-11-25T00:00:00"/>
    <n v="2014"/>
    <s v="Nov"/>
    <d v="1900-01-02T00:00:00"/>
    <s v="Marker"/>
    <s v="Stationery"/>
    <n v="238544"/>
    <n v="96303.679999999993"/>
    <n v="142240.32000000001"/>
    <x v="1"/>
    <n v="24"/>
    <n v="64.790000000000006"/>
  </r>
  <r>
    <s v="M1130"/>
    <x v="0"/>
    <s v="North"/>
    <n v="10"/>
    <n v="358305"/>
    <n v="265532"/>
    <n v="74.11"/>
    <d v="2014-05-14T00:00:00"/>
    <n v="2014"/>
    <s v="May"/>
    <d v="1900-01-03T00:00:00"/>
    <s v="Mobile"/>
    <s v="Electronics"/>
    <n v="265532"/>
    <n v="114108.91"/>
    <n v="151423.09"/>
    <x v="0"/>
    <n v="82"/>
    <n v="77.42"/>
  </r>
  <r>
    <s v="M1131"/>
    <x v="0"/>
    <s v="North"/>
    <n v="8"/>
    <n v="289939"/>
    <n v="213020"/>
    <n v="73.47"/>
    <d v="2014-05-14T00:00:00"/>
    <n v="2014"/>
    <s v="May"/>
    <d v="1900-01-03T00:00:00"/>
    <s v="Dress"/>
    <s v="Clothing"/>
    <n v="213020"/>
    <n v="51929.04"/>
    <n v="161090.96"/>
    <x v="0"/>
    <n v="95"/>
    <n v="88.42"/>
  </r>
  <r>
    <s v="M1132"/>
    <x v="1"/>
    <s v="West"/>
    <n v="5"/>
    <n v="219056"/>
    <n v="210021"/>
    <n v="95.88"/>
    <d v="2014-05-14T00:00:00"/>
    <n v="2014"/>
    <s v="May"/>
    <d v="1900-01-03T00:00:00"/>
    <s v="Mobile"/>
    <s v="Electronics"/>
    <n v="210021"/>
    <n v="86383.58"/>
    <n v="123637.42"/>
    <x v="0"/>
    <n v="57"/>
    <n v="87.01"/>
  </r>
  <r>
    <s v="M1133"/>
    <x v="1"/>
    <s v="West"/>
    <n v="15"/>
    <n v="342523"/>
    <n v="294092"/>
    <n v="85.86"/>
    <d v="2014-05-14T00:00:00"/>
    <n v="2014"/>
    <s v="May"/>
    <d v="1900-01-03T00:00:00"/>
    <s v="Shirt"/>
    <s v="Clothing"/>
    <n v="294092"/>
    <n v="115451.43"/>
    <n v="178640.57"/>
    <x v="0"/>
    <n v="13"/>
    <n v="76.12"/>
  </r>
  <r>
    <s v="M1134"/>
    <x v="0"/>
    <s v="North"/>
    <n v="11"/>
    <n v="343188"/>
    <n v="203707"/>
    <n v="59.36"/>
    <d v="2014-05-14T00:00:00"/>
    <n v="2014"/>
    <s v="May"/>
    <d v="1900-01-03T00:00:00"/>
    <s v="Cabinet"/>
    <s v="Furniture"/>
    <n v="203707"/>
    <n v="52627.16"/>
    <n v="151079.84"/>
    <x v="1"/>
    <n v="71"/>
    <n v="78.599999999999994"/>
  </r>
  <r>
    <s v="M1135"/>
    <x v="2"/>
    <s v="South"/>
    <n v="10"/>
    <n v="448431"/>
    <n v="256302"/>
    <n v="57.16"/>
    <d v="2014-04-24T00:00:00"/>
    <n v="2014"/>
    <s v="Apr"/>
    <d v="1900-01-04T00:00:00"/>
    <s v="Shirt"/>
    <s v="Clothing"/>
    <n v="256302"/>
    <n v="90730.19"/>
    <n v="165571.81"/>
    <x v="2"/>
    <n v="39"/>
    <n v="78.55"/>
  </r>
  <r>
    <s v="M1136"/>
    <x v="2"/>
    <s v="South"/>
    <n v="10"/>
    <n v="255454"/>
    <n v="146836"/>
    <n v="57.48"/>
    <d v="2014-04-24T00:00:00"/>
    <n v="2014"/>
    <s v="Apr"/>
    <d v="1900-01-04T00:00:00"/>
    <s v="Sofa"/>
    <s v="Furniture"/>
    <n v="146836"/>
    <n v="42332.33"/>
    <n v="104503.67"/>
    <x v="0"/>
    <n v="59"/>
    <n v="61.74"/>
  </r>
  <r>
    <s v="M1137"/>
    <x v="2"/>
    <s v="South"/>
    <n v="8"/>
    <n v="236084"/>
    <n v="221438"/>
    <n v="93.8"/>
    <d v="2013-06-05T00:00:00"/>
    <n v="2013"/>
    <s v="Jun"/>
    <d v="1900-01-03T00:00:00"/>
    <s v="Stapler"/>
    <s v="Stationery"/>
    <n v="221438"/>
    <n v="45532.18"/>
    <n v="175905.82"/>
    <x v="1"/>
    <n v="33"/>
    <n v="79.430000000000007"/>
  </r>
  <r>
    <s v="M1138"/>
    <x v="3"/>
    <s v="East"/>
    <n v="3"/>
    <n v="335245"/>
    <n v="276836"/>
    <n v="82.58"/>
    <d v="2013-06-05T00:00:00"/>
    <n v="2013"/>
    <s v="Jun"/>
    <d v="1900-01-03T00:00:00"/>
    <s v="Oil"/>
    <s v="Grocery"/>
    <n v="276836"/>
    <n v="127114.23"/>
    <n v="149721.76999999999"/>
    <x v="1"/>
    <n v="58"/>
    <n v="83.91"/>
  </r>
  <r>
    <s v="M1139"/>
    <x v="2"/>
    <s v="South"/>
    <n v="10"/>
    <n v="135440"/>
    <n v="160310"/>
    <n v="118.36"/>
    <d v="2013-06-05T00:00:00"/>
    <n v="2013"/>
    <s v="Jun"/>
    <d v="1900-01-03T00:00:00"/>
    <s v="Jacket"/>
    <s v="Clothing"/>
    <n v="160310"/>
    <n v="70139.83"/>
    <n v="90170.17"/>
    <x v="1"/>
    <n v="61"/>
    <n v="76.66"/>
  </r>
  <r>
    <s v="M1140"/>
    <x v="2"/>
    <s v="South"/>
    <n v="8"/>
    <n v="416534"/>
    <n v="274002"/>
    <n v="65.78"/>
    <d v="2013-06-05T00:00:00"/>
    <n v="2013"/>
    <s v="Jun"/>
    <d v="1900-01-03T00:00:00"/>
    <s v="Dress"/>
    <s v="Clothing"/>
    <n v="274002"/>
    <n v="77649.240000000005"/>
    <n v="196352.76"/>
    <x v="1"/>
    <n v="87"/>
    <n v="61.82"/>
  </r>
  <r>
    <s v="M1141"/>
    <x v="0"/>
    <s v="North"/>
    <n v="15"/>
    <n v="238016"/>
    <n v="254539"/>
    <n v="106.94"/>
    <d v="2011-12-16T00:00:00"/>
    <n v="2011"/>
    <s v="Dec"/>
    <d v="1900-01-05T00:00:00"/>
    <s v="Stapler"/>
    <s v="Stationery"/>
    <n v="254539"/>
    <n v="82115.16"/>
    <n v="172423.84"/>
    <x v="1"/>
    <n v="17"/>
    <n v="84.29"/>
  </r>
  <r>
    <s v="M1142"/>
    <x v="3"/>
    <s v="East"/>
    <n v="15"/>
    <n v="223373"/>
    <n v="179766"/>
    <n v="80.48"/>
    <d v="2013-03-05T00:00:00"/>
    <n v="2013"/>
    <s v="Mar"/>
    <d v="1900-01-02T00:00:00"/>
    <s v="Tablet"/>
    <s v="Electronics"/>
    <n v="179766"/>
    <n v="47375.17"/>
    <n v="132390.82999999999"/>
    <x v="2"/>
    <n v="87"/>
    <n v="87.02"/>
  </r>
  <r>
    <s v="M1143"/>
    <x v="1"/>
    <s v="West"/>
    <n v="6"/>
    <n v="402886"/>
    <n v="420658"/>
    <n v="104.41"/>
    <d v="2011-11-25T00:00:00"/>
    <n v="2011"/>
    <s v="Nov"/>
    <d v="1900-01-05T00:00:00"/>
    <s v="Tablet"/>
    <s v="Electronics"/>
    <n v="420658"/>
    <n v="135092.48000000001"/>
    <n v="285565.52"/>
    <x v="1"/>
    <n v="42"/>
    <n v="87.18"/>
  </r>
  <r>
    <s v="M1144"/>
    <x v="3"/>
    <s v="East"/>
    <n v="6"/>
    <n v="457465"/>
    <n v="397379"/>
    <n v="86.87"/>
    <d v="2011-11-25T00:00:00"/>
    <n v="2011"/>
    <s v="Nov"/>
    <d v="1900-01-05T00:00:00"/>
    <s v="Sugar"/>
    <s v="Grocery"/>
    <n v="397379"/>
    <n v="191802.17"/>
    <n v="205576.83"/>
    <x v="2"/>
    <n v="86"/>
    <n v="90.86"/>
  </r>
  <r>
    <s v="M1145"/>
    <x v="1"/>
    <s v="West"/>
    <n v="14"/>
    <n v="277734"/>
    <n v="229113"/>
    <n v="82.49"/>
    <d v="2011-11-25T00:00:00"/>
    <n v="2011"/>
    <s v="Nov"/>
    <d v="1900-01-05T00:00:00"/>
    <s v="Table"/>
    <s v="Furniture"/>
    <n v="229113"/>
    <n v="84565.55"/>
    <n v="144547.45000000001"/>
    <x v="0"/>
    <n v="100"/>
    <n v="90.19"/>
  </r>
  <r>
    <s v="M1146"/>
    <x v="2"/>
    <s v="South"/>
    <n v="15"/>
    <n v="376283"/>
    <n v="324283"/>
    <n v="86.18"/>
    <d v="2011-11-25T00:00:00"/>
    <n v="2011"/>
    <s v="Nov"/>
    <d v="1900-01-05T00:00:00"/>
    <s v="Trousers"/>
    <s v="Clothing"/>
    <n v="324283"/>
    <n v="115750.53"/>
    <n v="208532.47"/>
    <x v="0"/>
    <n v="26"/>
    <n v="75.94"/>
  </r>
  <r>
    <s v="M1147"/>
    <x v="2"/>
    <s v="South"/>
    <n v="5"/>
    <n v="131266"/>
    <n v="88710"/>
    <n v="67.58"/>
    <d v="2011-11-25T00:00:00"/>
    <n v="2011"/>
    <s v="Nov"/>
    <d v="1900-01-05T00:00:00"/>
    <s v="Trousers"/>
    <s v="Clothing"/>
    <n v="88710"/>
    <n v="31523.67"/>
    <n v="57186.33"/>
    <x v="2"/>
    <n v="19"/>
    <n v="89.26"/>
  </r>
  <r>
    <s v="M1148"/>
    <x v="3"/>
    <s v="East"/>
    <n v="13"/>
    <n v="356951"/>
    <n v="290129"/>
    <n v="81.28"/>
    <d v="2013-04-29T00:00:00"/>
    <n v="2013"/>
    <s v="Apr"/>
    <d v="1900-01-01T00:00:00"/>
    <s v="Pen"/>
    <s v="Stationery"/>
    <n v="290129"/>
    <n v="60749.07"/>
    <n v="229379.93"/>
    <x v="2"/>
    <n v="31"/>
    <n v="62"/>
  </r>
  <r>
    <s v="M1149"/>
    <x v="3"/>
    <s v="East"/>
    <n v="5"/>
    <n v="423374"/>
    <n v="496477"/>
    <n v="117.27"/>
    <d v="2011-04-26T00:00:00"/>
    <n v="2011"/>
    <s v="Apr"/>
    <d v="1900-01-02T00:00:00"/>
    <s v="Chair"/>
    <s v="Furniture"/>
    <n v="496477"/>
    <n v="205201.37"/>
    <n v="291275.63"/>
    <x v="0"/>
    <n v="61"/>
    <n v="80.2"/>
  </r>
  <r>
    <s v="M1150"/>
    <x v="2"/>
    <s v="South"/>
    <n v="3"/>
    <n v="296501"/>
    <n v="194314"/>
    <n v="65.540000000000006"/>
    <d v="2011-04-26T00:00:00"/>
    <n v="2011"/>
    <s v="Apr"/>
    <d v="1900-01-02T00:00:00"/>
    <s v="Headphones"/>
    <s v="Electronics"/>
    <n v="194314"/>
    <n v="41465.410000000003"/>
    <n v="152848.59"/>
    <x v="1"/>
    <n v="84"/>
    <n v="89.98"/>
  </r>
  <r>
    <s v="M1151"/>
    <x v="2"/>
    <s v="South"/>
    <n v="5"/>
    <n v="115512"/>
    <n v="81372"/>
    <n v="70.44"/>
    <d v="2014-04-02T00:00:00"/>
    <n v="2014"/>
    <s v="Apr"/>
    <d v="1900-01-03T00:00:00"/>
    <s v="Rice"/>
    <s v="Grocery"/>
    <n v="81372"/>
    <n v="38350.9"/>
    <n v="43021.1"/>
    <x v="0"/>
    <n v="44"/>
    <n v="66.45"/>
  </r>
  <r>
    <s v="M1152"/>
    <x v="1"/>
    <s v="West"/>
    <n v="7"/>
    <n v="359761"/>
    <n v="397151"/>
    <n v="110.39"/>
    <d v="2014-04-02T00:00:00"/>
    <n v="2014"/>
    <s v="Apr"/>
    <d v="1900-01-03T00:00:00"/>
    <s v="Laptop"/>
    <s v="Electronics"/>
    <n v="397151"/>
    <n v="148260.1"/>
    <n v="248890.9"/>
    <x v="1"/>
    <n v="19"/>
    <n v="75.77"/>
  </r>
  <r>
    <s v="M1153"/>
    <x v="0"/>
    <s v="North"/>
    <n v="6"/>
    <n v="142144"/>
    <n v="123508"/>
    <n v="86.89"/>
    <d v="2014-12-23T00:00:00"/>
    <n v="2014"/>
    <s v="Dec"/>
    <d v="1900-01-02T00:00:00"/>
    <s v="Dress"/>
    <s v="Clothing"/>
    <n v="123508"/>
    <n v="28885.040000000001"/>
    <n v="94622.96"/>
    <x v="1"/>
    <n v="53"/>
    <n v="83.98"/>
  </r>
  <r>
    <s v="M1154"/>
    <x v="0"/>
    <s v="North"/>
    <n v="7"/>
    <n v="405818"/>
    <n v="306867"/>
    <n v="75.62"/>
    <d v="2014-12-23T00:00:00"/>
    <n v="2014"/>
    <s v="Dec"/>
    <d v="1900-01-02T00:00:00"/>
    <s v="Trousers"/>
    <s v="Clothing"/>
    <n v="306867"/>
    <n v="115387.93"/>
    <n v="191479.07"/>
    <x v="2"/>
    <n v="42"/>
    <n v="92.09"/>
  </r>
  <r>
    <s v="M1155"/>
    <x v="1"/>
    <s v="West"/>
    <n v="12"/>
    <n v="217375"/>
    <n v="138343"/>
    <n v="63.64"/>
    <d v="2014-12-23T00:00:00"/>
    <n v="2014"/>
    <s v="Dec"/>
    <d v="1900-01-02T00:00:00"/>
    <s v="Wheat"/>
    <s v="Grocery"/>
    <n v="138343"/>
    <n v="45797.01"/>
    <n v="92545.99"/>
    <x v="2"/>
    <n v="65"/>
    <n v="94.26"/>
  </r>
  <r>
    <s v="M1156"/>
    <x v="0"/>
    <s v="North"/>
    <n v="11"/>
    <n v="216545"/>
    <n v="255812"/>
    <n v="118.13"/>
    <d v="2014-12-23T00:00:00"/>
    <n v="2014"/>
    <s v="Dec"/>
    <d v="1900-01-02T00:00:00"/>
    <s v="Headphones"/>
    <s v="Electronics"/>
    <n v="255812"/>
    <n v="69870.03"/>
    <n v="185941.97"/>
    <x v="0"/>
    <n v="17"/>
    <n v="65.47"/>
  </r>
  <r>
    <s v="M1157"/>
    <x v="3"/>
    <s v="East"/>
    <n v="12"/>
    <n v="481958"/>
    <n v="562235"/>
    <n v="116.66"/>
    <d v="2011-12-03T00:00:00"/>
    <n v="2011"/>
    <s v="Dec"/>
    <d v="1900-01-06T00:00:00"/>
    <s v="Marker"/>
    <s v="Stationery"/>
    <n v="562235"/>
    <n v="262778.68"/>
    <n v="299456.32"/>
    <x v="0"/>
    <n v="87"/>
    <n v="67.87"/>
  </r>
  <r>
    <s v="M1158"/>
    <x v="1"/>
    <s v="West"/>
    <n v="14"/>
    <n v="182839"/>
    <n v="190786"/>
    <n v="104.35"/>
    <d v="2014-10-23T00:00:00"/>
    <n v="2014"/>
    <s v="Oct"/>
    <d v="1900-01-04T00:00:00"/>
    <s v="Wheat"/>
    <s v="Grocery"/>
    <n v="190786"/>
    <n v="64433.120000000003"/>
    <n v="126352.88"/>
    <x v="2"/>
    <n v="83"/>
    <n v="64.13"/>
  </r>
  <r>
    <s v="M1159"/>
    <x v="1"/>
    <s v="West"/>
    <n v="6"/>
    <n v="282484"/>
    <n v="312216"/>
    <n v="110.53"/>
    <d v="2014-10-23T00:00:00"/>
    <n v="2014"/>
    <s v="Oct"/>
    <d v="1900-01-04T00:00:00"/>
    <s v="Tablet"/>
    <s v="Electronics"/>
    <n v="312216"/>
    <n v="64790.42"/>
    <n v="247425.58"/>
    <x v="0"/>
    <n v="64"/>
    <n v="62.08"/>
  </r>
  <r>
    <s v="M1160"/>
    <x v="1"/>
    <s v="West"/>
    <n v="14"/>
    <n v="320086"/>
    <n v="278679"/>
    <n v="87.06"/>
    <d v="2014-10-23T00:00:00"/>
    <n v="2014"/>
    <s v="Oct"/>
    <d v="1900-01-04T00:00:00"/>
    <s v="Oil"/>
    <s v="Grocery"/>
    <n v="278679"/>
    <n v="70444.800000000003"/>
    <n v="208234.2"/>
    <x v="2"/>
    <n v="31"/>
    <n v="79.349999999999994"/>
  </r>
  <r>
    <s v="M1161"/>
    <x v="3"/>
    <s v="East"/>
    <n v="8"/>
    <n v="207693"/>
    <n v="232100"/>
    <n v="111.75"/>
    <d v="2014-10-23T00:00:00"/>
    <n v="2014"/>
    <s v="Oct"/>
    <d v="1900-01-04T00:00:00"/>
    <s v="Sofa"/>
    <s v="Furniture"/>
    <n v="232100"/>
    <n v="114421.01"/>
    <n v="117678.99"/>
    <x v="2"/>
    <n v="74"/>
    <n v="90.07"/>
  </r>
  <r>
    <s v="M1162"/>
    <x v="1"/>
    <s v="West"/>
    <n v="7"/>
    <n v="101462"/>
    <n v="105610"/>
    <n v="104.09"/>
    <d v="2014-11-14T00:00:00"/>
    <n v="2014"/>
    <s v="Nov"/>
    <d v="1900-01-05T00:00:00"/>
    <s v="Oil"/>
    <s v="Grocery"/>
    <n v="105610"/>
    <n v="28930.68"/>
    <n v="76679.320000000007"/>
    <x v="0"/>
    <n v="12"/>
    <n v="65.94"/>
  </r>
  <r>
    <s v="M1163"/>
    <x v="0"/>
    <s v="North"/>
    <n v="13"/>
    <n v="474796"/>
    <n v="291547"/>
    <n v="61.4"/>
    <d v="2014-11-14T00:00:00"/>
    <n v="2014"/>
    <s v="Nov"/>
    <d v="1900-01-05T00:00:00"/>
    <s v="Notebook"/>
    <s v="Stationery"/>
    <n v="291547"/>
    <n v="93730.45"/>
    <n v="197816.55"/>
    <x v="1"/>
    <n v="19"/>
    <n v="91.64"/>
  </r>
  <r>
    <s v="M1164"/>
    <x v="3"/>
    <s v="East"/>
    <n v="6"/>
    <n v="424899"/>
    <n v="229527"/>
    <n v="54.02"/>
    <d v="2014-11-14T00:00:00"/>
    <n v="2014"/>
    <s v="Nov"/>
    <d v="1900-01-05T00:00:00"/>
    <s v="Sofa"/>
    <s v="Furniture"/>
    <n v="229527"/>
    <n v="77427.679999999993"/>
    <n v="152099.32"/>
    <x v="1"/>
    <n v="84"/>
    <n v="67.88"/>
  </r>
  <r>
    <s v="M1165"/>
    <x v="2"/>
    <s v="South"/>
    <n v="8"/>
    <n v="200887"/>
    <n v="165262"/>
    <n v="82.27"/>
    <d v="2012-09-10T00:00:00"/>
    <n v="2012"/>
    <s v="Sep"/>
    <d v="1900-01-01T00:00:00"/>
    <s v="Trousers"/>
    <s v="Clothing"/>
    <n v="165262"/>
    <n v="82305.740000000005"/>
    <n v="82956.259999999995"/>
    <x v="2"/>
    <n v="55"/>
    <n v="62.35"/>
  </r>
  <r>
    <s v="M1166"/>
    <x v="2"/>
    <s v="South"/>
    <n v="15"/>
    <n v="296209"/>
    <n v="319015"/>
    <n v="107.7"/>
    <d v="2014-05-16T00:00:00"/>
    <n v="2014"/>
    <s v="May"/>
    <d v="1900-01-05T00:00:00"/>
    <s v="Sofa"/>
    <s v="Furniture"/>
    <n v="319015"/>
    <n v="77823.039999999994"/>
    <n v="241191.96"/>
    <x v="0"/>
    <n v="89"/>
    <n v="90.97"/>
  </r>
  <r>
    <s v="M1167"/>
    <x v="2"/>
    <s v="South"/>
    <n v="8"/>
    <n v="248729"/>
    <n v="210494"/>
    <n v="84.63"/>
    <d v="2014-05-16T00:00:00"/>
    <n v="2014"/>
    <s v="May"/>
    <d v="1900-01-05T00:00:00"/>
    <s v="Mobile"/>
    <s v="Electronics"/>
    <n v="210494"/>
    <n v="51235.32"/>
    <n v="159258.68"/>
    <x v="1"/>
    <n v="80"/>
    <n v="88.3"/>
  </r>
  <r>
    <s v="M1168"/>
    <x v="3"/>
    <s v="East"/>
    <n v="14"/>
    <n v="209131"/>
    <n v="155326"/>
    <n v="74.27"/>
    <d v="2014-05-16T00:00:00"/>
    <n v="2014"/>
    <s v="May"/>
    <d v="1900-01-05T00:00:00"/>
    <s v="Trousers"/>
    <s v="Clothing"/>
    <n v="155326"/>
    <n v="36883.07"/>
    <n v="118442.93"/>
    <x v="2"/>
    <n v="41"/>
    <n v="73.790000000000006"/>
  </r>
  <r>
    <s v="M1169"/>
    <x v="2"/>
    <s v="South"/>
    <n v="12"/>
    <n v="323742"/>
    <n v="196542"/>
    <n v="60.71"/>
    <d v="2012-07-05T00:00:00"/>
    <n v="2012"/>
    <s v="Jul"/>
    <d v="1900-01-04T00:00:00"/>
    <s v="Laptop"/>
    <s v="Electronics"/>
    <n v="196542"/>
    <n v="77821.61"/>
    <n v="118720.39"/>
    <x v="2"/>
    <n v="78"/>
    <n v="94.99"/>
  </r>
  <r>
    <s v="M1170"/>
    <x v="2"/>
    <s v="South"/>
    <n v="4"/>
    <n v="166230"/>
    <n v="192121"/>
    <n v="115.58"/>
    <d v="2012-07-05T00:00:00"/>
    <n v="2012"/>
    <s v="Jul"/>
    <d v="1900-01-04T00:00:00"/>
    <s v="Sofa"/>
    <s v="Furniture"/>
    <n v="192121"/>
    <n v="90846.38"/>
    <n v="101274.62"/>
    <x v="0"/>
    <n v="17"/>
    <n v="75.55"/>
  </r>
  <r>
    <s v="M1171"/>
    <x v="3"/>
    <s v="East"/>
    <n v="15"/>
    <n v="413757"/>
    <n v="412829"/>
    <n v="99.78"/>
    <d v="2012-08-15T00:00:00"/>
    <n v="2012"/>
    <s v="Aug"/>
    <d v="1900-01-03T00:00:00"/>
    <s v="Table"/>
    <s v="Furniture"/>
    <n v="412829"/>
    <n v="88587.47"/>
    <n v="324241.53000000003"/>
    <x v="0"/>
    <n v="41"/>
    <n v="93.84"/>
  </r>
  <r>
    <s v="M1172"/>
    <x v="1"/>
    <s v="West"/>
    <n v="6"/>
    <n v="139454"/>
    <n v="132788"/>
    <n v="95.22"/>
    <d v="2014-06-13T00:00:00"/>
    <n v="2014"/>
    <s v="Jun"/>
    <d v="1900-01-05T00:00:00"/>
    <s v="Oil"/>
    <s v="Grocery"/>
    <n v="132788"/>
    <n v="42970.27"/>
    <n v="89817.73"/>
    <x v="2"/>
    <n v="18"/>
    <n v="91.72"/>
  </r>
  <r>
    <s v="M1173"/>
    <x v="1"/>
    <s v="West"/>
    <n v="5"/>
    <n v="412107"/>
    <n v="346667"/>
    <n v="84.12"/>
    <d v="2014-06-13T00:00:00"/>
    <n v="2014"/>
    <s v="Jun"/>
    <d v="1900-01-05T00:00:00"/>
    <s v="Mobile"/>
    <s v="Electronics"/>
    <n v="346667"/>
    <n v="79557.960000000006"/>
    <n v="267109.03999999998"/>
    <x v="1"/>
    <n v="22"/>
    <n v="80.510000000000005"/>
  </r>
  <r>
    <s v="M1174"/>
    <x v="2"/>
    <s v="South"/>
    <n v="9"/>
    <n v="334009"/>
    <n v="186930"/>
    <n v="55.97"/>
    <d v="2014-06-13T00:00:00"/>
    <n v="2014"/>
    <s v="Jun"/>
    <d v="1900-01-05T00:00:00"/>
    <s v="Shirt"/>
    <s v="Clothing"/>
    <n v="186930"/>
    <n v="66456.37"/>
    <n v="120473.63"/>
    <x v="0"/>
    <n v="61"/>
    <n v="64.48"/>
  </r>
  <r>
    <s v="M1175"/>
    <x v="1"/>
    <s v="West"/>
    <n v="7"/>
    <n v="348225"/>
    <n v="257605"/>
    <n v="73.98"/>
    <d v="2014-06-13T00:00:00"/>
    <n v="2014"/>
    <s v="Jun"/>
    <d v="1900-01-05T00:00:00"/>
    <s v="Dress"/>
    <s v="Clothing"/>
    <n v="257605"/>
    <n v="109337.26"/>
    <n v="148267.74"/>
    <x v="0"/>
    <n v="28"/>
    <n v="84.54"/>
  </r>
  <r>
    <s v="M1176"/>
    <x v="1"/>
    <s v="West"/>
    <n v="4"/>
    <n v="335179"/>
    <n v="379572"/>
    <n v="113.24"/>
    <d v="2012-02-20T00:00:00"/>
    <n v="2012"/>
    <s v="Feb"/>
    <d v="1900-01-01T00:00:00"/>
    <s v="Shirt"/>
    <s v="Clothing"/>
    <n v="379572"/>
    <n v="189272.5"/>
    <n v="190299.5"/>
    <x v="0"/>
    <n v="94"/>
    <n v="85.96"/>
  </r>
  <r>
    <s v="M1177"/>
    <x v="3"/>
    <s v="East"/>
    <n v="8"/>
    <n v="172052"/>
    <n v="121478"/>
    <n v="70.61"/>
    <d v="2013-12-30T00:00:00"/>
    <n v="2013"/>
    <s v="Dec"/>
    <d v="1900-01-01T00:00:00"/>
    <s v="Mobile"/>
    <s v="Electronics"/>
    <n v="121478"/>
    <n v="54681.55"/>
    <n v="66796.45"/>
    <x v="1"/>
    <n v="55"/>
    <n v="84.19"/>
  </r>
  <r>
    <s v="M1178"/>
    <x v="3"/>
    <s v="East"/>
    <n v="8"/>
    <n v="105207"/>
    <n v="94257"/>
    <n v="89.59"/>
    <d v="2013-04-18T00:00:00"/>
    <n v="2013"/>
    <s v="Apr"/>
    <d v="1900-01-04T00:00:00"/>
    <s v="Tablet"/>
    <s v="Electronics"/>
    <n v="94257"/>
    <n v="41193.599999999999"/>
    <n v="53063.4"/>
    <x v="1"/>
    <n v="22"/>
    <n v="80.37"/>
  </r>
  <r>
    <s v="M1179"/>
    <x v="0"/>
    <s v="North"/>
    <n v="7"/>
    <n v="224656"/>
    <n v="125269"/>
    <n v="55.76"/>
    <d v="2013-04-18T00:00:00"/>
    <n v="2013"/>
    <s v="Apr"/>
    <d v="1900-01-04T00:00:00"/>
    <s v="Stapler"/>
    <s v="Stationery"/>
    <n v="125269"/>
    <n v="44403.56"/>
    <n v="80865.440000000002"/>
    <x v="2"/>
    <n v="91"/>
    <n v="64.89"/>
  </r>
  <r>
    <s v="M1180"/>
    <x v="1"/>
    <s v="West"/>
    <n v="12"/>
    <n v="166505"/>
    <n v="132320"/>
    <n v="79.47"/>
    <d v="2011-09-07T00:00:00"/>
    <n v="2011"/>
    <s v="Sep"/>
    <d v="1900-01-03T00:00:00"/>
    <s v="Table"/>
    <s v="Furniture"/>
    <n v="132320"/>
    <n v="60073.59"/>
    <n v="72246.41"/>
    <x v="0"/>
    <n v="79"/>
    <n v="68.27"/>
  </r>
  <r>
    <s v="M1181"/>
    <x v="3"/>
    <s v="East"/>
    <n v="13"/>
    <n v="454107"/>
    <n v="395525"/>
    <n v="87.1"/>
    <d v="2011-09-07T00:00:00"/>
    <n v="2011"/>
    <s v="Sep"/>
    <d v="1900-01-03T00:00:00"/>
    <s v="Pen"/>
    <s v="Stationery"/>
    <n v="395525"/>
    <n v="127671.42"/>
    <n v="267853.58"/>
    <x v="1"/>
    <n v="10"/>
    <n v="70.59"/>
  </r>
  <r>
    <s v="M1182"/>
    <x v="1"/>
    <s v="West"/>
    <n v="10"/>
    <n v="121730"/>
    <n v="117412"/>
    <n v="96.45"/>
    <d v="2011-09-07T00:00:00"/>
    <n v="2011"/>
    <s v="Sep"/>
    <d v="1900-01-03T00:00:00"/>
    <s v="Sugar"/>
    <s v="Grocery"/>
    <n v="117412"/>
    <n v="29487.5"/>
    <n v="87924.5"/>
    <x v="1"/>
    <n v="36"/>
    <n v="90.82"/>
  </r>
  <r>
    <s v="M1183"/>
    <x v="2"/>
    <s v="South"/>
    <n v="12"/>
    <n v="409103"/>
    <n v="429993"/>
    <n v="105.11"/>
    <d v="2011-09-07T00:00:00"/>
    <n v="2011"/>
    <s v="Sep"/>
    <d v="1900-01-03T00:00:00"/>
    <s v="Chair"/>
    <s v="Furniture"/>
    <n v="429993"/>
    <n v="168819.32"/>
    <n v="261173.68"/>
    <x v="0"/>
    <n v="17"/>
    <n v="65.81"/>
  </r>
  <r>
    <s v="M1184"/>
    <x v="1"/>
    <s v="West"/>
    <n v="14"/>
    <n v="384636"/>
    <n v="344275"/>
    <n v="89.51"/>
    <d v="2011-09-07T00:00:00"/>
    <n v="2011"/>
    <s v="Sep"/>
    <d v="1900-01-03T00:00:00"/>
    <s v="Oil"/>
    <s v="Grocery"/>
    <n v="344275"/>
    <n v="166216.31"/>
    <n v="178058.69"/>
    <x v="1"/>
    <n v="91"/>
    <n v="77.62"/>
  </r>
  <r>
    <s v="M1185"/>
    <x v="3"/>
    <s v="East"/>
    <n v="14"/>
    <n v="376452"/>
    <n v="288944"/>
    <n v="76.75"/>
    <d v="2013-09-27T00:00:00"/>
    <n v="2013"/>
    <s v="Sep"/>
    <d v="1900-01-05T00:00:00"/>
    <s v="Notebook"/>
    <s v="Stationery"/>
    <n v="288944"/>
    <n v="60158.67"/>
    <n v="228785.33"/>
    <x v="2"/>
    <n v="65"/>
    <n v="84.87"/>
  </r>
  <r>
    <s v="M1186"/>
    <x v="1"/>
    <s v="West"/>
    <n v="5"/>
    <n v="312090"/>
    <n v="362755"/>
    <n v="116.23"/>
    <d v="2014-09-18T00:00:00"/>
    <n v="2014"/>
    <s v="Sep"/>
    <d v="1900-01-04T00:00:00"/>
    <s v="Shirt"/>
    <s v="Clothing"/>
    <n v="362755"/>
    <n v="100883.32"/>
    <n v="261871.68"/>
    <x v="1"/>
    <n v="71"/>
    <n v="64.39"/>
  </r>
  <r>
    <s v="M1187"/>
    <x v="2"/>
    <s v="South"/>
    <n v="8"/>
    <n v="259983"/>
    <n v="186799"/>
    <n v="71.849999999999994"/>
    <d v="2014-09-18T00:00:00"/>
    <n v="2014"/>
    <s v="Sep"/>
    <d v="1900-01-04T00:00:00"/>
    <s v="Sofa"/>
    <s v="Furniture"/>
    <n v="186799"/>
    <n v="88907.74"/>
    <n v="97891.26"/>
    <x v="1"/>
    <n v="31"/>
    <n v="79.44"/>
  </r>
  <r>
    <s v="M1188"/>
    <x v="2"/>
    <s v="South"/>
    <n v="5"/>
    <n v="283691"/>
    <n v="144105"/>
    <n v="50.8"/>
    <d v="2014-09-18T00:00:00"/>
    <n v="2014"/>
    <s v="Sep"/>
    <d v="1900-01-04T00:00:00"/>
    <s v="Mobile"/>
    <s v="Electronics"/>
    <n v="144105"/>
    <n v="56806.1"/>
    <n v="87298.9"/>
    <x v="2"/>
    <n v="91"/>
    <n v="74.2"/>
  </r>
  <r>
    <s v="M1189"/>
    <x v="3"/>
    <s v="East"/>
    <n v="10"/>
    <n v="190231"/>
    <n v="202905"/>
    <n v="106.66"/>
    <d v="2014-09-18T00:00:00"/>
    <n v="2014"/>
    <s v="Sep"/>
    <d v="1900-01-04T00:00:00"/>
    <s v="Jacket"/>
    <s v="Clothing"/>
    <n v="202905"/>
    <n v="47836.160000000003"/>
    <n v="155068.84"/>
    <x v="0"/>
    <n v="21"/>
    <n v="89.79"/>
  </r>
  <r>
    <s v="M1190"/>
    <x v="2"/>
    <s v="South"/>
    <n v="15"/>
    <n v="185210"/>
    <n v="124807"/>
    <n v="67.39"/>
    <d v="2014-09-18T00:00:00"/>
    <n v="2014"/>
    <s v="Sep"/>
    <d v="1900-01-04T00:00:00"/>
    <s v="Chair"/>
    <s v="Furniture"/>
    <n v="124807"/>
    <n v="51639.89"/>
    <n v="73167.11"/>
    <x v="1"/>
    <n v="86"/>
    <n v="60.4"/>
  </r>
  <r>
    <s v="M1191"/>
    <x v="0"/>
    <s v="North"/>
    <n v="12"/>
    <n v="468137"/>
    <n v="452961"/>
    <n v="96.76"/>
    <d v="2014-09-18T00:00:00"/>
    <n v="2014"/>
    <s v="Sep"/>
    <d v="1900-01-04T00:00:00"/>
    <s v="Wheat"/>
    <s v="Grocery"/>
    <n v="452961"/>
    <n v="113492.74"/>
    <n v="339468.26"/>
    <x v="2"/>
    <n v="27"/>
    <n v="74.349999999999994"/>
  </r>
  <r>
    <s v="M1192"/>
    <x v="0"/>
    <s v="North"/>
    <n v="7"/>
    <n v="279668"/>
    <n v="153626"/>
    <n v="54.93"/>
    <d v="2014-09-18T00:00:00"/>
    <n v="2014"/>
    <s v="Sep"/>
    <d v="1900-01-04T00:00:00"/>
    <s v="Marker"/>
    <s v="Stationery"/>
    <n v="153626"/>
    <n v="56981.02"/>
    <n v="96644.98"/>
    <x v="0"/>
    <n v="71"/>
    <n v="89.26"/>
  </r>
  <r>
    <s v="M1193"/>
    <x v="0"/>
    <s v="North"/>
    <n v="3"/>
    <n v="476007"/>
    <n v="359427"/>
    <n v="75.510000000000005"/>
    <d v="2013-08-17T00:00:00"/>
    <n v="2013"/>
    <s v="Aug"/>
    <d v="1900-01-06T00:00:00"/>
    <s v="Pen"/>
    <s v="Stationery"/>
    <n v="359427"/>
    <n v="174332.64"/>
    <n v="185094.36"/>
    <x v="2"/>
    <n v="83"/>
    <n v="67.69"/>
  </r>
  <r>
    <s v="M1194"/>
    <x v="3"/>
    <s v="East"/>
    <n v="15"/>
    <n v="205272"/>
    <n v="243864"/>
    <n v="118.8"/>
    <d v="2012-12-24T00:00:00"/>
    <n v="2012"/>
    <s v="Dec"/>
    <d v="1900-01-01T00:00:00"/>
    <s v="Notebook"/>
    <s v="Stationery"/>
    <n v="243864"/>
    <n v="112094.37"/>
    <n v="131769.63"/>
    <x v="1"/>
    <n v="69"/>
    <n v="63.28"/>
  </r>
  <r>
    <s v="M1195"/>
    <x v="2"/>
    <s v="South"/>
    <n v="9"/>
    <n v="103035"/>
    <n v="57648"/>
    <n v="55.95"/>
    <d v="2014-11-29T00:00:00"/>
    <n v="2014"/>
    <s v="Nov"/>
    <d v="1900-01-06T00:00:00"/>
    <s v="Rice"/>
    <s v="Grocery"/>
    <n v="57648"/>
    <n v="12709.7"/>
    <n v="44938.3"/>
    <x v="2"/>
    <n v="72"/>
    <n v="83.07"/>
  </r>
  <r>
    <s v="M1196"/>
    <x v="3"/>
    <s v="East"/>
    <n v="9"/>
    <n v="247317"/>
    <n v="228576"/>
    <n v="92.42"/>
    <d v="2014-11-29T00:00:00"/>
    <n v="2014"/>
    <s v="Nov"/>
    <d v="1900-01-06T00:00:00"/>
    <s v="Headphones"/>
    <s v="Electronics"/>
    <n v="228576"/>
    <n v="57307.19"/>
    <n v="171268.81"/>
    <x v="1"/>
    <n v="65"/>
    <n v="90.46"/>
  </r>
  <r>
    <s v="M1197"/>
    <x v="1"/>
    <s v="West"/>
    <n v="7"/>
    <n v="214498"/>
    <n v="245063"/>
    <n v="114.25"/>
    <d v="2014-04-15T00:00:00"/>
    <n v="2014"/>
    <s v="Apr"/>
    <d v="1900-01-02T00:00:00"/>
    <s v="Chair"/>
    <s v="Furniture"/>
    <n v="245063"/>
    <n v="121448.91"/>
    <n v="123614.09"/>
    <x v="0"/>
    <n v="69"/>
    <n v="66.069999999999993"/>
  </r>
  <r>
    <s v="M1198"/>
    <x v="3"/>
    <s v="East"/>
    <n v="9"/>
    <n v="147254"/>
    <n v="131913"/>
    <n v="89.58"/>
    <d v="2013-05-02T00:00:00"/>
    <n v="2013"/>
    <s v="May"/>
    <d v="1900-01-04T00:00:00"/>
    <s v="Wheat"/>
    <s v="Grocery"/>
    <n v="131913"/>
    <n v="32026.25"/>
    <n v="99886.75"/>
    <x v="0"/>
    <n v="36"/>
    <n v="94.41"/>
  </r>
  <r>
    <s v="M1199"/>
    <x v="2"/>
    <s v="South"/>
    <n v="15"/>
    <n v="315150"/>
    <n v="187634"/>
    <n v="59.54"/>
    <d v="2013-05-02T00:00:00"/>
    <n v="2013"/>
    <s v="May"/>
    <d v="1900-01-04T00:00:00"/>
    <s v="Tablet"/>
    <s v="Electronics"/>
    <n v="187634"/>
    <n v="77880.44"/>
    <n v="109753.56"/>
    <x v="2"/>
    <n v="65"/>
    <n v="70.489999999999995"/>
  </r>
  <r>
    <s v="M1000"/>
    <x v="2"/>
    <s v="South"/>
    <n v="14"/>
    <n v="151978"/>
    <n v="126987"/>
    <n v="83.56"/>
    <d v="2013-05-02T00:00:00"/>
    <n v="2013"/>
    <s v="May"/>
    <d v="1900-01-04T00:00:00"/>
    <s v="Sofa"/>
    <s v="Furniture"/>
    <n v="126987"/>
    <n v="29209.75"/>
    <n v="97777.25"/>
    <x v="1"/>
    <n v="35"/>
    <n v="76.09"/>
  </r>
  <r>
    <s v="M1001"/>
    <x v="1"/>
    <s v="West"/>
    <n v="10"/>
    <n v="445239"/>
    <n v="426232"/>
    <n v="95.73"/>
    <d v="2013-10-02T00:00:00"/>
    <n v="2013"/>
    <s v="Oct"/>
    <d v="1900-01-03T00:00:00"/>
    <s v="Marker"/>
    <s v="Stationery"/>
    <n v="426232"/>
    <n v="152172.22"/>
    <n v="274059.78000000003"/>
    <x v="0"/>
    <n v="14"/>
    <n v="74.77"/>
  </r>
  <r>
    <s v="M1002"/>
    <x v="2"/>
    <s v="South"/>
    <n v="15"/>
    <n v="231600"/>
    <n v="274241"/>
    <n v="118.41"/>
    <d v="2013-10-02T00:00:00"/>
    <n v="2013"/>
    <s v="Oct"/>
    <d v="1900-01-03T00:00:00"/>
    <s v="Table"/>
    <s v="Furniture"/>
    <n v="274241"/>
    <n v="85809.27"/>
    <n v="188431.73"/>
    <x v="2"/>
    <n v="45"/>
    <n v="90.8"/>
  </r>
  <r>
    <s v="M1003"/>
    <x v="0"/>
    <s v="North"/>
    <n v="10"/>
    <n v="271858"/>
    <n v="225105"/>
    <n v="82.8"/>
    <d v="2012-08-25T00:00:00"/>
    <n v="2012"/>
    <s v="Aug"/>
    <d v="1900-01-06T00:00:00"/>
    <s v="Headphones"/>
    <s v="Electronics"/>
    <n v="225105"/>
    <n v="111217.21"/>
    <n v="113887.79"/>
    <x v="0"/>
    <n v="73"/>
    <n v="81.69"/>
  </r>
  <r>
    <s v="M1004"/>
    <x v="2"/>
    <s v="South"/>
    <n v="5"/>
    <n v="257170"/>
    <n v="176492"/>
    <n v="68.63"/>
    <d v="2012-08-25T00:00:00"/>
    <n v="2012"/>
    <s v="Aug"/>
    <d v="1900-01-06T00:00:00"/>
    <s v="Mobile"/>
    <s v="Electronics"/>
    <n v="176492"/>
    <n v="73048.39"/>
    <n v="103443.61"/>
    <x v="0"/>
    <n v="49"/>
    <n v="69.33"/>
  </r>
  <r>
    <s v="M1005"/>
    <x v="3"/>
    <s v="East"/>
    <n v="4"/>
    <n v="360157"/>
    <n v="224175"/>
    <n v="62.24"/>
    <d v="2011-09-09T00:00:00"/>
    <n v="2011"/>
    <s v="Sep"/>
    <d v="1900-01-05T00:00:00"/>
    <s v="Jacket"/>
    <s v="Clothing"/>
    <n v="224175"/>
    <n v="88861.82"/>
    <n v="135313.18"/>
    <x v="1"/>
    <n v="35"/>
    <n v="77.53"/>
  </r>
  <r>
    <s v="M1006"/>
    <x v="1"/>
    <s v="West"/>
    <n v="12"/>
    <n v="233970"/>
    <n v="234592"/>
    <n v="100.27"/>
    <d v="2011-09-09T00:00:00"/>
    <n v="2011"/>
    <s v="Sep"/>
    <d v="1900-01-05T00:00:00"/>
    <s v="Pen"/>
    <s v="Stationery"/>
    <n v="234592"/>
    <n v="105647.96"/>
    <n v="128944.04"/>
    <x v="0"/>
    <n v="78"/>
    <n v="72.94"/>
  </r>
  <r>
    <s v="M1007"/>
    <x v="2"/>
    <s v="South"/>
    <n v="9"/>
    <n v="499017"/>
    <n v="321238"/>
    <n v="64.37"/>
    <d v="2011-09-09T00:00:00"/>
    <n v="2011"/>
    <s v="Sep"/>
    <d v="1900-01-05T00:00:00"/>
    <s v="Rice"/>
    <s v="Grocery"/>
    <n v="321238"/>
    <n v="133550.78"/>
    <n v="187687.22"/>
    <x v="0"/>
    <n v="35"/>
    <n v="78.05"/>
  </r>
  <r>
    <s v="M1008"/>
    <x v="3"/>
    <s v="East"/>
    <n v="4"/>
    <n v="442274"/>
    <n v="227474"/>
    <n v="51.43"/>
    <d v="2011-09-09T00:00:00"/>
    <n v="2011"/>
    <s v="Sep"/>
    <d v="1900-01-05T00:00:00"/>
    <s v="Tablet"/>
    <s v="Electronics"/>
    <n v="227474"/>
    <n v="98236.7"/>
    <n v="129237.3"/>
    <x v="1"/>
    <n v="90"/>
    <n v="91"/>
  </r>
  <r>
    <s v="M1009"/>
    <x v="1"/>
    <s v="West"/>
    <n v="14"/>
    <n v="240465"/>
    <n v="165944"/>
    <n v="69.010000000000005"/>
    <d v="2014-12-04T00:00:00"/>
    <n v="2014"/>
    <s v="Dec"/>
    <d v="1900-01-04T00:00:00"/>
    <s v="Headphones"/>
    <s v="Electronics"/>
    <n v="165944"/>
    <n v="46823.77"/>
    <n v="119120.23"/>
    <x v="0"/>
    <n v="85"/>
    <n v="81.12"/>
  </r>
  <r>
    <s v="M1010"/>
    <x v="0"/>
    <s v="North"/>
    <n v="12"/>
    <n v="215539"/>
    <n v="232800"/>
    <n v="108.01"/>
    <d v="2014-11-28T00:00:00"/>
    <n v="2014"/>
    <s v="Nov"/>
    <d v="1900-01-05T00:00:00"/>
    <s v="Pen"/>
    <s v="Stationery"/>
    <n v="232800"/>
    <n v="98112.38"/>
    <n v="134687.62"/>
    <x v="0"/>
    <n v="49"/>
    <n v="77.11"/>
  </r>
  <r>
    <s v="M1011"/>
    <x v="1"/>
    <s v="West"/>
    <n v="14"/>
    <n v="149211"/>
    <n v="113087"/>
    <n v="75.790000000000006"/>
    <d v="2014-11-28T00:00:00"/>
    <n v="2014"/>
    <s v="Nov"/>
    <d v="1900-01-05T00:00:00"/>
    <s v="Dress"/>
    <s v="Clothing"/>
    <n v="113087"/>
    <n v="39404.410000000003"/>
    <n v="73682.59"/>
    <x v="1"/>
    <n v="43"/>
    <n v="69.650000000000006"/>
  </r>
  <r>
    <s v="M1012"/>
    <x v="1"/>
    <s v="West"/>
    <n v="3"/>
    <n v="307712"/>
    <n v="344629"/>
    <n v="112"/>
    <d v="2011-06-21T00:00:00"/>
    <n v="2011"/>
    <s v="Jun"/>
    <d v="1900-01-02T00:00:00"/>
    <s v="Rice"/>
    <s v="Grocery"/>
    <n v="344629"/>
    <n v="116253.82"/>
    <n v="228375.18"/>
    <x v="1"/>
    <n v="93"/>
    <n v="93.71"/>
  </r>
  <r>
    <s v="M1013"/>
    <x v="3"/>
    <s v="East"/>
    <n v="9"/>
    <n v="234431"/>
    <n v="225767"/>
    <n v="96.3"/>
    <d v="2011-06-21T00:00:00"/>
    <n v="2011"/>
    <s v="Jun"/>
    <d v="1900-01-02T00:00:00"/>
    <s v="Wheat"/>
    <s v="Grocery"/>
    <n v="225767"/>
    <n v="66865.19"/>
    <n v="158901.81"/>
    <x v="0"/>
    <n v="39"/>
    <n v="74.14"/>
  </r>
  <r>
    <s v="M1014"/>
    <x v="0"/>
    <s v="North"/>
    <n v="8"/>
    <n v="445569"/>
    <n v="378463"/>
    <n v="84.94"/>
    <d v="2014-01-22T00:00:00"/>
    <n v="2014"/>
    <s v="Jan"/>
    <d v="1900-01-03T00:00:00"/>
    <s v="Tablet"/>
    <s v="Electronics"/>
    <n v="378463"/>
    <n v="96529.67"/>
    <n v="281933.33"/>
    <x v="0"/>
    <n v="83"/>
    <n v="61.17"/>
  </r>
  <r>
    <s v="M1015"/>
    <x v="0"/>
    <s v="North"/>
    <n v="5"/>
    <n v="337403"/>
    <n v="293318"/>
    <n v="86.93"/>
    <d v="2014-01-22T00:00:00"/>
    <n v="2014"/>
    <s v="Jan"/>
    <d v="1900-01-03T00:00:00"/>
    <s v="Shirt"/>
    <s v="Clothing"/>
    <n v="293318"/>
    <n v="145682.87"/>
    <n v="147635.13"/>
    <x v="0"/>
    <n v="52"/>
    <n v="61.44"/>
  </r>
  <r>
    <s v="M1016"/>
    <x v="1"/>
    <s v="West"/>
    <n v="13"/>
    <n v="394701"/>
    <n v="399231"/>
    <n v="101.15"/>
    <d v="2014-01-22T00:00:00"/>
    <n v="2014"/>
    <s v="Jan"/>
    <d v="1900-01-03T00:00:00"/>
    <s v="Tablet"/>
    <s v="Electronics"/>
    <n v="399231"/>
    <n v="82685.570000000007"/>
    <n v="316545.43"/>
    <x v="0"/>
    <n v="64"/>
    <n v="61.16"/>
  </r>
  <r>
    <s v="M1017"/>
    <x v="0"/>
    <s v="North"/>
    <n v="6"/>
    <n v="470088"/>
    <n v="365056"/>
    <n v="77.66"/>
    <d v="2014-01-22T00:00:00"/>
    <n v="2014"/>
    <s v="Jan"/>
    <d v="1900-01-03T00:00:00"/>
    <s v="Oil"/>
    <s v="Grocery"/>
    <n v="365056"/>
    <n v="82336.899999999994"/>
    <n v="282719.09999999998"/>
    <x v="2"/>
    <n v="41"/>
    <n v="67.39"/>
  </r>
  <r>
    <s v="M1018"/>
    <x v="1"/>
    <s v="West"/>
    <n v="10"/>
    <n v="437962"/>
    <n v="449684"/>
    <n v="102.68"/>
    <d v="2014-01-22T00:00:00"/>
    <n v="2014"/>
    <s v="Jan"/>
    <d v="1900-01-03T00:00:00"/>
    <s v="Shirt"/>
    <s v="Clothing"/>
    <n v="449684"/>
    <n v="114567.34"/>
    <n v="335116.65999999997"/>
    <x v="0"/>
    <n v="25"/>
    <n v="79.180000000000007"/>
  </r>
  <r>
    <s v="M1019"/>
    <x v="2"/>
    <s v="South"/>
    <n v="5"/>
    <n v="485296"/>
    <n v="338807"/>
    <n v="69.81"/>
    <d v="2014-06-30T00:00:00"/>
    <n v="2014"/>
    <s v="Jun"/>
    <d v="1900-01-01T00:00:00"/>
    <s v="Sugar"/>
    <s v="Grocery"/>
    <n v="338807"/>
    <n v="79160.3"/>
    <n v="259646.7"/>
    <x v="1"/>
    <n v="83"/>
    <n v="82.48"/>
  </r>
  <r>
    <s v="M1020"/>
    <x v="0"/>
    <s v="North"/>
    <n v="12"/>
    <n v="108464"/>
    <n v="121327"/>
    <n v="111.86"/>
    <d v="2013-09-07T00:00:00"/>
    <n v="2013"/>
    <s v="Sep"/>
    <d v="1900-01-06T00:00:00"/>
    <s v="Sugar"/>
    <s v="Grocery"/>
    <n v="121327"/>
    <n v="48685"/>
    <n v="72642"/>
    <x v="1"/>
    <n v="52"/>
    <n v="83.67"/>
  </r>
  <r>
    <s v="M1021"/>
    <x v="0"/>
    <s v="North"/>
    <n v="9"/>
    <n v="346797"/>
    <n v="370380"/>
    <n v="106.8"/>
    <d v="2013-09-07T00:00:00"/>
    <n v="2013"/>
    <s v="Sep"/>
    <d v="1900-01-06T00:00:00"/>
    <s v="Dress"/>
    <s v="Clothing"/>
    <n v="370380"/>
    <n v="162483.82"/>
    <n v="207896.18"/>
    <x v="1"/>
    <n v="31"/>
    <n v="84.37"/>
  </r>
  <r>
    <s v="M1022"/>
    <x v="1"/>
    <s v="West"/>
    <n v="9"/>
    <n v="112619"/>
    <n v="97585"/>
    <n v="86.65"/>
    <d v="2013-08-05T00:00:00"/>
    <n v="2013"/>
    <s v="Aug"/>
    <d v="1900-01-01T00:00:00"/>
    <s v="Chair"/>
    <s v="Furniture"/>
    <n v="97585"/>
    <n v="24088.59"/>
    <n v="73496.41"/>
    <x v="1"/>
    <n v="83"/>
    <n v="64.83"/>
  </r>
  <r>
    <s v="M1023"/>
    <x v="0"/>
    <s v="North"/>
    <n v="14"/>
    <n v="338766"/>
    <n v="184766"/>
    <n v="54.54"/>
    <d v="2012-11-12T00:00:00"/>
    <n v="2012"/>
    <s v="Nov"/>
    <d v="1900-01-01T00:00:00"/>
    <s v="Cabinet"/>
    <s v="Furniture"/>
    <n v="184766"/>
    <n v="49979.519999999997"/>
    <n v="134786.48000000001"/>
    <x v="0"/>
    <n v="79"/>
    <n v="90.25"/>
  </r>
  <r>
    <s v="M1024"/>
    <x v="1"/>
    <s v="West"/>
    <n v="3"/>
    <n v="313455"/>
    <n v="259160"/>
    <n v="82.68"/>
    <d v="2011-06-30T00:00:00"/>
    <n v="2011"/>
    <s v="Jun"/>
    <d v="1900-01-04T00:00:00"/>
    <s v="Trousers"/>
    <s v="Clothing"/>
    <n v="259160"/>
    <n v="64354.41"/>
    <n v="194805.59"/>
    <x v="0"/>
    <n v="61"/>
    <n v="86.71"/>
  </r>
  <r>
    <s v="M1025"/>
    <x v="0"/>
    <s v="North"/>
    <n v="10"/>
    <n v="200483"/>
    <n v="146722"/>
    <n v="73.180000000000007"/>
    <d v="2014-12-05T00:00:00"/>
    <n v="2014"/>
    <s v="Dec"/>
    <d v="1900-01-05T00:00:00"/>
    <s v="Pen"/>
    <s v="Stationery"/>
    <n v="146722"/>
    <n v="43742.06"/>
    <n v="102979.94"/>
    <x v="2"/>
    <n v="78"/>
    <n v="92.57"/>
  </r>
  <r>
    <s v="M1026"/>
    <x v="1"/>
    <s v="West"/>
    <n v="4"/>
    <n v="394572"/>
    <n v="277983"/>
    <n v="70.45"/>
    <d v="2013-08-29T00:00:00"/>
    <n v="2013"/>
    <s v="Aug"/>
    <d v="1900-01-04T00:00:00"/>
    <s v="Oil"/>
    <s v="Grocery"/>
    <n v="277983"/>
    <n v="58450.75"/>
    <n v="219532.25"/>
    <x v="0"/>
    <n v="39"/>
    <n v="76.23"/>
  </r>
  <r>
    <s v="M1027"/>
    <x v="1"/>
    <s v="West"/>
    <n v="14"/>
    <n v="103185"/>
    <n v="121570"/>
    <n v="117.82"/>
    <d v="2013-08-29T00:00:00"/>
    <n v="2013"/>
    <s v="Aug"/>
    <d v="1900-01-04T00:00:00"/>
    <s v="Oil"/>
    <s v="Grocery"/>
    <n v="121570"/>
    <n v="38510.480000000003"/>
    <n v="83059.520000000004"/>
    <x v="1"/>
    <n v="85"/>
    <n v="70.22"/>
  </r>
  <r>
    <s v="M1028"/>
    <x v="0"/>
    <s v="North"/>
    <n v="6"/>
    <n v="476419"/>
    <n v="548251"/>
    <n v="115.08"/>
    <d v="2013-01-22T00:00:00"/>
    <n v="2013"/>
    <s v="Jan"/>
    <d v="1900-01-02T00:00:00"/>
    <s v="Notebook"/>
    <s v="Stationery"/>
    <n v="548251"/>
    <n v="114177.19"/>
    <n v="434073.81"/>
    <x v="0"/>
    <n v="40"/>
    <n v="93.52"/>
  </r>
  <r>
    <s v="M1029"/>
    <x v="3"/>
    <s v="East"/>
    <n v="13"/>
    <n v="435404"/>
    <n v="227809"/>
    <n v="52.32"/>
    <d v="2011-10-15T00:00:00"/>
    <n v="2011"/>
    <s v="Oct"/>
    <d v="1900-01-06T00:00:00"/>
    <s v="Tablet"/>
    <s v="Electronics"/>
    <n v="227809"/>
    <n v="89383.65"/>
    <n v="138425.35"/>
    <x v="2"/>
    <n v="63"/>
    <n v="75.739999999999995"/>
  </r>
  <r>
    <s v="M1030"/>
    <x v="1"/>
    <s v="West"/>
    <n v="12"/>
    <n v="194179"/>
    <n v="113737"/>
    <n v="58.57"/>
    <d v="2013-02-07T00:00:00"/>
    <n v="2013"/>
    <s v="Feb"/>
    <d v="1900-01-04T00:00:00"/>
    <s v="Marker"/>
    <s v="Stationery"/>
    <n v="113737"/>
    <n v="28905.37"/>
    <n v="84831.63"/>
    <x v="0"/>
    <n v="10"/>
    <n v="72.88"/>
  </r>
  <r>
    <s v="M1031"/>
    <x v="2"/>
    <s v="South"/>
    <n v="7"/>
    <n v="221634"/>
    <n v="257987"/>
    <n v="116.4"/>
    <d v="2011-03-18T00:00:00"/>
    <n v="2011"/>
    <s v="Mar"/>
    <d v="1900-01-05T00:00:00"/>
    <s v="Marker"/>
    <s v="Stationery"/>
    <n v="257987"/>
    <n v="78013.539999999994"/>
    <n v="179973.46"/>
    <x v="0"/>
    <n v="16"/>
    <n v="84.41"/>
  </r>
  <r>
    <s v="M1032"/>
    <x v="0"/>
    <s v="North"/>
    <n v="10"/>
    <n v="479940"/>
    <n v="522444"/>
    <n v="108.86"/>
    <d v="2011-03-18T00:00:00"/>
    <n v="2011"/>
    <s v="Mar"/>
    <d v="1900-01-05T00:00:00"/>
    <s v="Headphones"/>
    <s v="Electronics"/>
    <n v="522444"/>
    <n v="187326.06"/>
    <n v="335117.94"/>
    <x v="1"/>
    <n v="10"/>
    <n v="73.52"/>
  </r>
  <r>
    <s v="M1033"/>
    <x v="1"/>
    <s v="West"/>
    <n v="13"/>
    <n v="242123"/>
    <n v="179202"/>
    <n v="74.010000000000005"/>
    <d v="2011-03-18T00:00:00"/>
    <n v="2011"/>
    <s v="Mar"/>
    <d v="1900-01-05T00:00:00"/>
    <s v="Tablet"/>
    <s v="Electronics"/>
    <n v="179202"/>
    <n v="42128.87"/>
    <n v="137073.13"/>
    <x v="2"/>
    <n v="16"/>
    <n v="63.6"/>
  </r>
  <r>
    <s v="M1034"/>
    <x v="3"/>
    <s v="East"/>
    <n v="15"/>
    <n v="404568"/>
    <n v="276689"/>
    <n v="68.39"/>
    <d v="2011-03-18T00:00:00"/>
    <n v="2011"/>
    <s v="Mar"/>
    <d v="1900-01-05T00:00:00"/>
    <s v="Pen"/>
    <s v="Stationery"/>
    <n v="276689"/>
    <n v="111071.19"/>
    <n v="165617.81"/>
    <x v="0"/>
    <n v="67"/>
    <n v="87.11"/>
  </r>
  <r>
    <s v="M1035"/>
    <x v="0"/>
    <s v="North"/>
    <n v="10"/>
    <n v="128520"/>
    <n v="142782"/>
    <n v="111.1"/>
    <d v="2011-03-18T00:00:00"/>
    <n v="2011"/>
    <s v="Mar"/>
    <d v="1900-01-05T00:00:00"/>
    <s v="Dress"/>
    <s v="Clothing"/>
    <n v="142782"/>
    <n v="44370.47"/>
    <n v="98411.53"/>
    <x v="0"/>
    <n v="16"/>
    <n v="67.13"/>
  </r>
  <r>
    <s v="M1036"/>
    <x v="0"/>
    <s v="North"/>
    <n v="11"/>
    <n v="435870"/>
    <n v="252323"/>
    <n v="57.89"/>
    <d v="2011-03-18T00:00:00"/>
    <n v="2011"/>
    <s v="Mar"/>
    <d v="1900-01-05T00:00:00"/>
    <s v="Wheat"/>
    <s v="Grocery"/>
    <n v="252323"/>
    <n v="95722.93"/>
    <n v="156600.07"/>
    <x v="2"/>
    <n v="86"/>
    <n v="93.11"/>
  </r>
  <r>
    <s v="M1037"/>
    <x v="2"/>
    <s v="South"/>
    <n v="13"/>
    <n v="255180"/>
    <n v="206009"/>
    <n v="80.73"/>
    <d v="2011-03-18T00:00:00"/>
    <n v="2011"/>
    <s v="Mar"/>
    <d v="1900-01-05T00:00:00"/>
    <s v="Marker"/>
    <s v="Stationery"/>
    <n v="206009"/>
    <n v="56512.44"/>
    <n v="149496.56"/>
    <x v="0"/>
    <n v="12"/>
    <n v="76.02"/>
  </r>
  <r>
    <s v="M1038"/>
    <x v="3"/>
    <s v="East"/>
    <n v="12"/>
    <n v="196390"/>
    <n v="220597"/>
    <n v="112.33"/>
    <d v="2011-05-24T00:00:00"/>
    <n v="2011"/>
    <s v="May"/>
    <d v="1900-01-02T00:00:00"/>
    <s v="Chair"/>
    <s v="Furniture"/>
    <n v="220597"/>
    <n v="105317.73"/>
    <n v="115279.27"/>
    <x v="2"/>
    <n v="64"/>
    <n v="92.8"/>
  </r>
  <r>
    <s v="M1039"/>
    <x v="0"/>
    <s v="North"/>
    <n v="14"/>
    <n v="414489"/>
    <n v="409031"/>
    <n v="98.68"/>
    <d v="2014-07-12T00:00:00"/>
    <n v="2014"/>
    <s v="Jul"/>
    <d v="1900-01-06T00:00:00"/>
    <s v="Mobile"/>
    <s v="Electronics"/>
    <n v="409031"/>
    <n v="106371.49"/>
    <n v="302659.51"/>
    <x v="2"/>
    <n v="26"/>
    <n v="60.54"/>
  </r>
  <r>
    <s v="M1040"/>
    <x v="0"/>
    <s v="North"/>
    <n v="11"/>
    <n v="169976"/>
    <n v="195176"/>
    <n v="114.83"/>
    <d v="2014-06-17T00:00:00"/>
    <n v="2014"/>
    <s v="Jun"/>
    <d v="1900-01-02T00:00:00"/>
    <s v="Mobile"/>
    <s v="Electronics"/>
    <n v="195176"/>
    <n v="60998.33"/>
    <n v="134177.67000000001"/>
    <x v="1"/>
    <n v="91"/>
    <n v="86.51"/>
  </r>
  <r>
    <s v="M1041"/>
    <x v="2"/>
    <s v="South"/>
    <n v="9"/>
    <n v="202036"/>
    <n v="170371"/>
    <n v="84.33"/>
    <d v="2014-06-17T00:00:00"/>
    <n v="2014"/>
    <s v="Jun"/>
    <d v="1900-01-02T00:00:00"/>
    <s v="Sofa"/>
    <s v="Furniture"/>
    <n v="170371"/>
    <n v="74025.75"/>
    <n v="96345.25"/>
    <x v="0"/>
    <n v="58"/>
    <n v="82.06"/>
  </r>
  <r>
    <s v="M1042"/>
    <x v="2"/>
    <s v="South"/>
    <n v="13"/>
    <n v="232687"/>
    <n v="203901"/>
    <n v="87.63"/>
    <d v="2014-06-17T00:00:00"/>
    <n v="2014"/>
    <s v="Jun"/>
    <d v="1900-01-02T00:00:00"/>
    <s v="Stapler"/>
    <s v="Stationery"/>
    <n v="203901"/>
    <n v="46897.83"/>
    <n v="157003.17000000001"/>
    <x v="2"/>
    <n v="11"/>
    <n v="85.75"/>
  </r>
  <r>
    <s v="M1043"/>
    <x v="3"/>
    <s v="East"/>
    <n v="15"/>
    <n v="447038"/>
    <n v="298284"/>
    <n v="66.72"/>
    <d v="2012-01-30T00:00:00"/>
    <n v="2012"/>
    <s v="Jan"/>
    <d v="1900-01-01T00:00:00"/>
    <s v="Table"/>
    <s v="Furniture"/>
    <n v="298284"/>
    <n v="90293.9"/>
    <n v="207990.1"/>
    <x v="2"/>
    <n v="62"/>
    <n v="80.88"/>
  </r>
  <r>
    <s v="M1044"/>
    <x v="0"/>
    <s v="North"/>
    <n v="5"/>
    <n v="216826"/>
    <n v="228613"/>
    <n v="105.44"/>
    <d v="2012-01-30T00:00:00"/>
    <n v="2012"/>
    <s v="Jan"/>
    <d v="1900-01-01T00:00:00"/>
    <s v="Table"/>
    <s v="Furniture"/>
    <n v="228613"/>
    <n v="113692.34"/>
    <n v="114920.66"/>
    <x v="2"/>
    <n v="44"/>
    <n v="79.95"/>
  </r>
  <r>
    <s v="M1045"/>
    <x v="1"/>
    <s v="West"/>
    <n v="14"/>
    <n v="130827"/>
    <n v="98171"/>
    <n v="75.040000000000006"/>
    <d v="2012-12-11T00:00:00"/>
    <n v="2012"/>
    <s v="Dec"/>
    <d v="1900-01-02T00:00:00"/>
    <s v="Stapler"/>
    <s v="Stationery"/>
    <n v="98171"/>
    <n v="29970.86"/>
    <n v="68200.14"/>
    <x v="1"/>
    <n v="26"/>
    <n v="92.14"/>
  </r>
  <r>
    <s v="M1046"/>
    <x v="3"/>
    <s v="East"/>
    <n v="6"/>
    <n v="296834"/>
    <n v="231843"/>
    <n v="78.11"/>
    <d v="2014-10-10T00:00:00"/>
    <n v="2014"/>
    <s v="Oct"/>
    <d v="1900-01-05T00:00:00"/>
    <s v="Jacket"/>
    <s v="Clothing"/>
    <n v="231843"/>
    <n v="112998.29"/>
    <n v="118844.71"/>
    <x v="0"/>
    <n v="99"/>
    <n v="86.74"/>
  </r>
  <r>
    <s v="M1047"/>
    <x v="3"/>
    <s v="East"/>
    <n v="11"/>
    <n v="495260"/>
    <n v="289132"/>
    <n v="58.38"/>
    <d v="2014-07-30T00:00:00"/>
    <n v="2014"/>
    <s v="Jul"/>
    <d v="1900-01-03T00:00:00"/>
    <s v="Stapler"/>
    <s v="Stationery"/>
    <n v="289132"/>
    <n v="76061.42"/>
    <n v="213070.58"/>
    <x v="1"/>
    <n v="45"/>
    <n v="83.79"/>
  </r>
  <r>
    <s v="M1048"/>
    <x v="2"/>
    <s v="South"/>
    <n v="9"/>
    <n v="467885"/>
    <n v="376536"/>
    <n v="80.48"/>
    <d v="2011-04-25T00:00:00"/>
    <n v="2011"/>
    <s v="Apr"/>
    <d v="1900-01-01T00:00:00"/>
    <s v="Notebook"/>
    <s v="Stationery"/>
    <n v="376536"/>
    <n v="174841.88"/>
    <n v="201694.12"/>
    <x v="1"/>
    <n v="82"/>
    <n v="75.81"/>
  </r>
  <r>
    <s v="M1049"/>
    <x v="1"/>
    <s v="West"/>
    <n v="6"/>
    <n v="371460"/>
    <n v="282576"/>
    <n v="76.069999999999993"/>
    <d v="2012-12-01T00:00:00"/>
    <n v="2012"/>
    <s v="Dec"/>
    <d v="1900-01-06T00:00:00"/>
    <s v="Cabinet"/>
    <s v="Furniture"/>
    <n v="282576"/>
    <n v="106436.73"/>
    <n v="176139.27"/>
    <x v="2"/>
    <n v="26"/>
    <n v="68.08"/>
  </r>
  <r>
    <s v="M1050"/>
    <x v="0"/>
    <s v="North"/>
    <n v="9"/>
    <n v="311409"/>
    <n v="367201"/>
    <n v="117.92"/>
    <d v="2011-12-04T00:00:00"/>
    <n v="2011"/>
    <s v="Dec"/>
    <d v="1899-12-31T00:00:00"/>
    <s v="Sugar"/>
    <s v="Grocery"/>
    <n v="367201"/>
    <n v="152347.6"/>
    <n v="214853.4"/>
    <x v="2"/>
    <n v="57"/>
    <n v="80.349999999999994"/>
  </r>
  <r>
    <s v="M1051"/>
    <x v="1"/>
    <s v="West"/>
    <n v="13"/>
    <n v="191320"/>
    <n v="131020"/>
    <n v="68.48"/>
    <d v="2014-08-27T00:00:00"/>
    <n v="2014"/>
    <s v="Aug"/>
    <d v="1900-01-03T00:00:00"/>
    <s v="Tablet"/>
    <s v="Electronics"/>
    <n v="131020"/>
    <n v="58199.27"/>
    <n v="72820.73"/>
    <x v="2"/>
    <n v="33"/>
    <n v="65.8"/>
  </r>
  <r>
    <s v="M1052"/>
    <x v="1"/>
    <s v="West"/>
    <n v="12"/>
    <n v="424997"/>
    <n v="280031"/>
    <n v="65.89"/>
    <d v="2011-09-07T00:00:00"/>
    <n v="2011"/>
    <s v="Sep"/>
    <d v="1900-01-03T00:00:00"/>
    <s v="Headphones"/>
    <s v="Electronics"/>
    <n v="280031"/>
    <n v="104987.58"/>
    <n v="175043.42"/>
    <x v="2"/>
    <n v="68"/>
    <n v="93.2"/>
  </r>
  <r>
    <s v="M1053"/>
    <x v="1"/>
    <s v="West"/>
    <n v="5"/>
    <n v="199165"/>
    <n v="189956"/>
    <n v="95.38"/>
    <d v="2014-12-22T00:00:00"/>
    <n v="2014"/>
    <s v="Dec"/>
    <d v="1900-01-01T00:00:00"/>
    <s v="Wheat"/>
    <s v="Grocery"/>
    <n v="189956"/>
    <n v="61470.46"/>
    <n v="128485.54"/>
    <x v="1"/>
    <n v="80"/>
    <n v="68.680000000000007"/>
  </r>
  <r>
    <s v="M1054"/>
    <x v="3"/>
    <s v="East"/>
    <n v="15"/>
    <n v="389850"/>
    <n v="445251"/>
    <n v="114.21"/>
    <d v="2011-12-06T00:00:00"/>
    <n v="2011"/>
    <s v="Dec"/>
    <d v="1900-01-02T00:00:00"/>
    <s v="Sugar"/>
    <s v="Grocery"/>
    <n v="445251"/>
    <n v="127771.6"/>
    <n v="317479.40000000002"/>
    <x v="2"/>
    <n v="33"/>
    <n v="73.03"/>
  </r>
  <r>
    <s v="M1055"/>
    <x v="1"/>
    <s v="West"/>
    <n v="3"/>
    <n v="257867"/>
    <n v="160762"/>
    <n v="62.34"/>
    <d v="2011-11-04T00:00:00"/>
    <n v="2011"/>
    <s v="Nov"/>
    <d v="1900-01-05T00:00:00"/>
    <s v="Jacket"/>
    <s v="Clothing"/>
    <n v="160762"/>
    <n v="55051.73"/>
    <n v="105710.27"/>
    <x v="0"/>
    <n v="42"/>
    <n v="91.33"/>
  </r>
  <r>
    <s v="M1056"/>
    <x v="2"/>
    <s v="South"/>
    <n v="4"/>
    <n v="271636"/>
    <n v="188284"/>
    <n v="69.31"/>
    <d v="2011-11-04T00:00:00"/>
    <n v="2011"/>
    <s v="Nov"/>
    <d v="1900-01-05T00:00:00"/>
    <s v="Notebook"/>
    <s v="Stationery"/>
    <n v="188284"/>
    <n v="39009.72"/>
    <n v="149274.28"/>
    <x v="1"/>
    <n v="29"/>
    <n v="94.69"/>
  </r>
  <r>
    <s v="M1057"/>
    <x v="1"/>
    <s v="West"/>
    <n v="3"/>
    <n v="115377"/>
    <n v="58267"/>
    <n v="50.5"/>
    <d v="2013-04-15T00:00:00"/>
    <n v="2013"/>
    <s v="Apr"/>
    <d v="1900-01-01T00:00:00"/>
    <s v="Tablet"/>
    <s v="Electronics"/>
    <n v="58267"/>
    <n v="23933.33"/>
    <n v="34333.67"/>
    <x v="2"/>
    <n v="94"/>
    <n v="84.44"/>
  </r>
  <r>
    <s v="M1058"/>
    <x v="1"/>
    <s v="West"/>
    <n v="5"/>
    <n v="423454"/>
    <n v="247031"/>
    <n v="58.34"/>
    <d v="2011-10-04T00:00:00"/>
    <n v="2011"/>
    <s v="Oct"/>
    <d v="1900-01-02T00:00:00"/>
    <s v="Table"/>
    <s v="Furniture"/>
    <n v="247031"/>
    <n v="60307.15"/>
    <n v="186723.85"/>
    <x v="0"/>
    <n v="82"/>
    <n v="62.48"/>
  </r>
  <r>
    <s v="M1059"/>
    <x v="3"/>
    <s v="East"/>
    <n v="4"/>
    <n v="108746"/>
    <n v="81128"/>
    <n v="74.599999999999994"/>
    <d v="2011-10-04T00:00:00"/>
    <n v="2011"/>
    <s v="Oct"/>
    <d v="1900-01-02T00:00:00"/>
    <s v="Stapler"/>
    <s v="Stationery"/>
    <n v="81128"/>
    <n v="32741.71"/>
    <n v="48386.29"/>
    <x v="2"/>
    <n v="79"/>
    <n v="76.45"/>
  </r>
  <r>
    <s v="M1060"/>
    <x v="0"/>
    <s v="North"/>
    <n v="12"/>
    <n v="421334"/>
    <n v="493859"/>
    <n v="117.21"/>
    <d v="2014-11-08T00:00:00"/>
    <n v="2014"/>
    <s v="Nov"/>
    <d v="1900-01-06T00:00:00"/>
    <s v="Oil"/>
    <s v="Grocery"/>
    <n v="493859"/>
    <n v="123540.32"/>
    <n v="370318.68"/>
    <x v="0"/>
    <n v="30"/>
    <n v="85.98"/>
  </r>
  <r>
    <s v="M1061"/>
    <x v="2"/>
    <s v="South"/>
    <n v="7"/>
    <n v="105954"/>
    <n v="96166"/>
    <n v="90.76"/>
    <d v="2014-11-08T00:00:00"/>
    <n v="2014"/>
    <s v="Nov"/>
    <d v="1900-01-06T00:00:00"/>
    <s v="Notebook"/>
    <s v="Stationery"/>
    <n v="96166"/>
    <n v="46478.63"/>
    <n v="49687.37"/>
    <x v="2"/>
    <n v="53"/>
    <n v="89.11"/>
  </r>
  <r>
    <s v="M1062"/>
    <x v="0"/>
    <s v="North"/>
    <n v="12"/>
    <n v="354006"/>
    <n v="288840"/>
    <n v="81.59"/>
    <d v="2014-12-23T00:00:00"/>
    <n v="2014"/>
    <s v="Dec"/>
    <d v="1900-01-02T00:00:00"/>
    <s v="Rice"/>
    <s v="Grocery"/>
    <n v="288840"/>
    <n v="90489.07"/>
    <n v="198350.93"/>
    <x v="2"/>
    <n v="89"/>
    <n v="74.02"/>
  </r>
  <r>
    <s v="M1063"/>
    <x v="0"/>
    <s v="North"/>
    <n v="13"/>
    <n v="293997"/>
    <n v="252458"/>
    <n v="85.87"/>
    <d v="2014-12-23T00:00:00"/>
    <n v="2014"/>
    <s v="Dec"/>
    <d v="1900-01-02T00:00:00"/>
    <s v="Notebook"/>
    <s v="Stationery"/>
    <n v="252458"/>
    <n v="59629.56"/>
    <n v="192828.44"/>
    <x v="1"/>
    <n v="94"/>
    <n v="72.760000000000005"/>
  </r>
  <r>
    <s v="M1064"/>
    <x v="0"/>
    <s v="North"/>
    <n v="10"/>
    <n v="422797"/>
    <n v="425565"/>
    <n v="100.65"/>
    <d v="2014-02-14T00:00:00"/>
    <n v="2014"/>
    <s v="Feb"/>
    <d v="1900-01-05T00:00:00"/>
    <s v="Rice"/>
    <s v="Grocery"/>
    <n v="425565"/>
    <n v="93226.74"/>
    <n v="332338.26"/>
    <x v="2"/>
    <n v="52"/>
    <n v="94.24"/>
  </r>
  <r>
    <s v="M1065"/>
    <x v="2"/>
    <s v="South"/>
    <n v="15"/>
    <n v="441645"/>
    <n v="373064"/>
    <n v="84.47"/>
    <d v="2014-02-14T00:00:00"/>
    <n v="2014"/>
    <s v="Feb"/>
    <d v="1900-01-05T00:00:00"/>
    <s v="Tablet"/>
    <s v="Electronics"/>
    <n v="373064"/>
    <n v="158786.23999999999"/>
    <n v="214277.76000000001"/>
    <x v="0"/>
    <n v="72"/>
    <n v="69.02"/>
  </r>
  <r>
    <s v="M1066"/>
    <x v="2"/>
    <s v="South"/>
    <n v="8"/>
    <n v="218247"/>
    <n v="128139"/>
    <n v="58.71"/>
    <d v="2014-02-14T00:00:00"/>
    <n v="2014"/>
    <s v="Feb"/>
    <d v="1900-01-05T00:00:00"/>
    <s v="Dress"/>
    <s v="Clothing"/>
    <n v="128139"/>
    <n v="38679.67"/>
    <n v="89459.33"/>
    <x v="0"/>
    <n v="61"/>
    <n v="63.39"/>
  </r>
  <r>
    <s v="M1067"/>
    <x v="0"/>
    <s v="North"/>
    <n v="10"/>
    <n v="357001"/>
    <n v="308488"/>
    <n v="86.41"/>
    <d v="2011-07-02T00:00:00"/>
    <n v="2011"/>
    <s v="Jul"/>
    <d v="1900-01-06T00:00:00"/>
    <s v="Trousers"/>
    <s v="Clothing"/>
    <n v="308488"/>
    <n v="147462.70000000001"/>
    <n v="161025.29999999999"/>
    <x v="1"/>
    <n v="54"/>
    <n v="62.17"/>
  </r>
  <r>
    <s v="M1068"/>
    <x v="1"/>
    <s v="West"/>
    <n v="4"/>
    <n v="497184"/>
    <n v="550371"/>
    <n v="110.7"/>
    <d v="2011-07-02T00:00:00"/>
    <n v="2011"/>
    <s v="Jul"/>
    <d v="1900-01-06T00:00:00"/>
    <s v="Shirt"/>
    <s v="Clothing"/>
    <n v="550371"/>
    <n v="250978.08"/>
    <n v="299392.92"/>
    <x v="2"/>
    <n v="89"/>
    <n v="86.05"/>
  </r>
  <r>
    <s v="M1069"/>
    <x v="0"/>
    <s v="North"/>
    <n v="12"/>
    <n v="203953"/>
    <n v="237146"/>
    <n v="116.27"/>
    <d v="2012-02-21T00:00:00"/>
    <n v="2012"/>
    <s v="Feb"/>
    <d v="1900-01-02T00:00:00"/>
    <s v="Wheat"/>
    <s v="Grocery"/>
    <n v="237146"/>
    <n v="103635.14"/>
    <n v="133510.85999999999"/>
    <x v="1"/>
    <n v="48"/>
    <n v="85.61"/>
  </r>
  <r>
    <s v="M1070"/>
    <x v="3"/>
    <s v="East"/>
    <n v="7"/>
    <n v="244211"/>
    <n v="239690"/>
    <n v="98.15"/>
    <d v="2012-11-13T00:00:00"/>
    <n v="2012"/>
    <s v="Nov"/>
    <d v="1900-01-02T00:00:00"/>
    <s v="Chair"/>
    <s v="Furniture"/>
    <n v="239690"/>
    <n v="63776.9"/>
    <n v="175913.1"/>
    <x v="2"/>
    <n v="13"/>
    <n v="75.540000000000006"/>
  </r>
  <r>
    <s v="M1071"/>
    <x v="1"/>
    <s v="West"/>
    <n v="5"/>
    <n v="218223"/>
    <n v="191742"/>
    <n v="87.87"/>
    <d v="2012-11-13T00:00:00"/>
    <n v="2012"/>
    <s v="Nov"/>
    <d v="1900-01-02T00:00:00"/>
    <s v="Laptop"/>
    <s v="Electronics"/>
    <n v="191742"/>
    <n v="56075.24"/>
    <n v="135666.76"/>
    <x v="1"/>
    <n v="51"/>
    <n v="62.67"/>
  </r>
  <r>
    <s v="M1072"/>
    <x v="0"/>
    <s v="North"/>
    <n v="15"/>
    <n v="347053"/>
    <n v="338643"/>
    <n v="97.58"/>
    <d v="2012-11-13T00:00:00"/>
    <n v="2012"/>
    <s v="Nov"/>
    <d v="1900-01-02T00:00:00"/>
    <s v="Tablet"/>
    <s v="Electronics"/>
    <n v="338643"/>
    <n v="160195.57"/>
    <n v="178447.43"/>
    <x v="2"/>
    <n v="94"/>
    <n v="65.83"/>
  </r>
  <r>
    <s v="M1073"/>
    <x v="3"/>
    <s v="East"/>
    <n v="4"/>
    <n v="240501"/>
    <n v="212439"/>
    <n v="88.33"/>
    <d v="2012-11-13T00:00:00"/>
    <n v="2012"/>
    <s v="Nov"/>
    <d v="1900-01-02T00:00:00"/>
    <s v="Wheat"/>
    <s v="Grocery"/>
    <n v="212439"/>
    <n v="44297.75"/>
    <n v="168141.25"/>
    <x v="2"/>
    <n v="19"/>
    <n v="79.540000000000006"/>
  </r>
  <r>
    <s v="M1074"/>
    <x v="3"/>
    <s v="East"/>
    <n v="11"/>
    <n v="100763"/>
    <n v="95510"/>
    <n v="94.79"/>
    <d v="2014-04-17T00:00:00"/>
    <n v="2014"/>
    <s v="Apr"/>
    <d v="1900-01-04T00:00:00"/>
    <s v="Chair"/>
    <s v="Furniture"/>
    <n v="95510"/>
    <n v="26869.26"/>
    <n v="68640.740000000005"/>
    <x v="1"/>
    <n v="51"/>
    <n v="91.33"/>
  </r>
  <r>
    <s v="M1075"/>
    <x v="1"/>
    <s v="West"/>
    <n v="7"/>
    <n v="242212"/>
    <n v="283413"/>
    <n v="117.01"/>
    <d v="2014-04-17T00:00:00"/>
    <n v="2014"/>
    <s v="Apr"/>
    <d v="1900-01-04T00:00:00"/>
    <s v="Oil"/>
    <s v="Grocery"/>
    <n v="283413"/>
    <n v="120546.06"/>
    <n v="162866.94"/>
    <x v="1"/>
    <n v="60"/>
    <n v="61.64"/>
  </r>
  <r>
    <s v="M1076"/>
    <x v="1"/>
    <s v="West"/>
    <n v="10"/>
    <n v="101411"/>
    <n v="57334"/>
    <n v="56.54"/>
    <d v="2013-02-25T00:00:00"/>
    <n v="2013"/>
    <s v="Feb"/>
    <d v="1900-01-01T00:00:00"/>
    <s v="Chair"/>
    <s v="Furniture"/>
    <n v="57334"/>
    <n v="18556.169999999998"/>
    <n v="38777.83"/>
    <x v="1"/>
    <n v="11"/>
    <n v="85.09"/>
  </r>
  <r>
    <s v="M1077"/>
    <x v="3"/>
    <s v="East"/>
    <n v="7"/>
    <n v="161462"/>
    <n v="151454"/>
    <n v="93.8"/>
    <d v="2011-11-04T00:00:00"/>
    <n v="2011"/>
    <s v="Nov"/>
    <d v="1900-01-05T00:00:00"/>
    <s v="Chair"/>
    <s v="Furniture"/>
    <n v="151454"/>
    <n v="30542.47"/>
    <n v="120911.53"/>
    <x v="1"/>
    <n v="79"/>
    <n v="65.239999999999995"/>
  </r>
  <r>
    <s v="M1078"/>
    <x v="0"/>
    <s v="North"/>
    <n v="15"/>
    <n v="382920"/>
    <n v="204112"/>
    <n v="53.3"/>
    <d v="2012-06-20T00:00:00"/>
    <n v="2012"/>
    <s v="Jun"/>
    <d v="1900-01-03T00:00:00"/>
    <s v="Dress"/>
    <s v="Clothing"/>
    <n v="204112"/>
    <n v="77951.009999999995"/>
    <n v="126160.99"/>
    <x v="2"/>
    <n v="15"/>
    <n v="68.349999999999994"/>
  </r>
  <r>
    <s v="M1079"/>
    <x v="3"/>
    <s v="East"/>
    <n v="11"/>
    <n v="390813"/>
    <n v="404775"/>
    <n v="103.57"/>
    <d v="2012-06-20T00:00:00"/>
    <n v="2012"/>
    <s v="Jun"/>
    <d v="1900-01-03T00:00:00"/>
    <s v="Chair"/>
    <s v="Furniture"/>
    <n v="404775"/>
    <n v="122233.37"/>
    <n v="282541.63"/>
    <x v="2"/>
    <n v="11"/>
    <n v="65.3"/>
  </r>
  <r>
    <s v="M1080"/>
    <x v="3"/>
    <s v="East"/>
    <n v="5"/>
    <n v="418809"/>
    <n v="386585"/>
    <n v="92.31"/>
    <d v="2014-08-08T00:00:00"/>
    <n v="2014"/>
    <s v="Aug"/>
    <d v="1900-01-05T00:00:00"/>
    <s v="Headphones"/>
    <s v="Electronics"/>
    <n v="386585"/>
    <n v="160531.21"/>
    <n v="226053.79"/>
    <x v="0"/>
    <n v="86"/>
    <n v="67.23"/>
  </r>
  <r>
    <s v="M1081"/>
    <x v="2"/>
    <s v="South"/>
    <n v="14"/>
    <n v="224114"/>
    <n v="201853"/>
    <n v="90.07"/>
    <d v="2011-05-12T00:00:00"/>
    <n v="2011"/>
    <s v="May"/>
    <d v="1900-01-04T00:00:00"/>
    <s v="Wheat"/>
    <s v="Grocery"/>
    <n v="201853"/>
    <n v="88810.02"/>
    <n v="113042.98"/>
    <x v="2"/>
    <n v="87"/>
    <n v="94.49"/>
  </r>
  <r>
    <s v="M1082"/>
    <x v="3"/>
    <s v="East"/>
    <n v="7"/>
    <n v="110834"/>
    <n v="121364"/>
    <n v="109.5"/>
    <d v="2012-11-22T00:00:00"/>
    <n v="2012"/>
    <s v="Nov"/>
    <d v="1900-01-04T00:00:00"/>
    <s v="Pen"/>
    <s v="Stationery"/>
    <n v="121364"/>
    <n v="32935.019999999997"/>
    <n v="88428.98"/>
    <x v="1"/>
    <n v="72"/>
    <n v="61.49"/>
  </r>
  <r>
    <s v="M1083"/>
    <x v="1"/>
    <s v="West"/>
    <n v="3"/>
    <n v="412780"/>
    <n v="294568"/>
    <n v="71.36"/>
    <d v="2012-12-04T00:00:00"/>
    <n v="2012"/>
    <s v="Dec"/>
    <d v="1900-01-02T00:00:00"/>
    <s v="Laptop"/>
    <s v="Electronics"/>
    <n v="294568"/>
    <n v="94307.25"/>
    <n v="200260.75"/>
    <x v="1"/>
    <n v="79"/>
    <n v="89.37"/>
  </r>
  <r>
    <s v="M1084"/>
    <x v="3"/>
    <s v="East"/>
    <n v="6"/>
    <n v="141345"/>
    <n v="82714"/>
    <n v="58.52"/>
    <d v="2011-06-08T00:00:00"/>
    <n v="2011"/>
    <s v="Jun"/>
    <d v="1900-01-03T00:00:00"/>
    <s v="Trousers"/>
    <s v="Clothing"/>
    <n v="82714"/>
    <n v="21238.720000000001"/>
    <n v="61475.28"/>
    <x v="2"/>
    <n v="22"/>
    <n v="71.739999999999995"/>
  </r>
  <r>
    <s v="M1085"/>
    <x v="3"/>
    <s v="East"/>
    <n v="11"/>
    <n v="277473"/>
    <n v="285766"/>
    <n v="102.99"/>
    <d v="2011-08-08T00:00:00"/>
    <n v="2011"/>
    <s v="Aug"/>
    <d v="1900-01-01T00:00:00"/>
    <s v="Tablet"/>
    <s v="Electronics"/>
    <n v="285766"/>
    <n v="128908.24"/>
    <n v="156857.76"/>
    <x v="0"/>
    <n v="33"/>
    <n v="83.03"/>
  </r>
  <r>
    <s v="M1086"/>
    <x v="0"/>
    <s v="North"/>
    <n v="12"/>
    <n v="444036"/>
    <n v="433451"/>
    <n v="97.62"/>
    <d v="2011-05-26T00:00:00"/>
    <n v="2011"/>
    <s v="May"/>
    <d v="1900-01-04T00:00:00"/>
    <s v="Tablet"/>
    <s v="Electronics"/>
    <n v="433451"/>
    <n v="87445.06"/>
    <n v="346005.94"/>
    <x v="0"/>
    <n v="96"/>
    <n v="94.57"/>
  </r>
  <r>
    <s v="M1087"/>
    <x v="2"/>
    <s v="South"/>
    <n v="3"/>
    <n v="264384"/>
    <n v="191407"/>
    <n v="72.400000000000006"/>
    <d v="2012-04-17T00:00:00"/>
    <n v="2012"/>
    <s v="Apr"/>
    <d v="1900-01-02T00:00:00"/>
    <s v="Stapler"/>
    <s v="Stationery"/>
    <n v="191407"/>
    <n v="56764.39"/>
    <n v="134642.60999999999"/>
    <x v="2"/>
    <n v="44"/>
    <n v="72.72"/>
  </r>
  <r>
    <s v="M1088"/>
    <x v="3"/>
    <s v="East"/>
    <n v="7"/>
    <n v="351788"/>
    <n v="366317"/>
    <n v="104.13"/>
    <d v="2012-04-17T00:00:00"/>
    <n v="2012"/>
    <s v="Apr"/>
    <d v="1900-01-02T00:00:00"/>
    <s v="Mobile"/>
    <s v="Electronics"/>
    <n v="366317"/>
    <n v="82216.13"/>
    <n v="284100.87"/>
    <x v="1"/>
    <n v="20"/>
    <n v="75.53"/>
  </r>
  <r>
    <s v="M1089"/>
    <x v="0"/>
    <s v="North"/>
    <n v="7"/>
    <n v="304682"/>
    <n v="347873"/>
    <n v="114.18"/>
    <d v="2012-04-17T00:00:00"/>
    <n v="2012"/>
    <s v="Apr"/>
    <d v="1900-01-02T00:00:00"/>
    <s v="Tablet"/>
    <s v="Electronics"/>
    <n v="347873"/>
    <n v="97836.36"/>
    <n v="250036.64"/>
    <x v="1"/>
    <n v="63"/>
    <n v="90.67"/>
  </r>
  <r>
    <s v="M1090"/>
    <x v="1"/>
    <s v="West"/>
    <n v="15"/>
    <n v="303154"/>
    <n v="258577"/>
    <n v="85.3"/>
    <d v="2012-04-17T00:00:00"/>
    <n v="2012"/>
    <s v="Apr"/>
    <d v="1900-01-02T00:00:00"/>
    <s v="Dress"/>
    <s v="Clothing"/>
    <n v="258577"/>
    <n v="115340.7"/>
    <n v="143236.29999999999"/>
    <x v="2"/>
    <n v="83"/>
    <n v="73.16"/>
  </r>
  <r>
    <s v="M1091"/>
    <x v="0"/>
    <s v="North"/>
    <n v="8"/>
    <n v="221681"/>
    <n v="114407"/>
    <n v="51.61"/>
    <d v="2012-04-17T00:00:00"/>
    <n v="2012"/>
    <s v="Apr"/>
    <d v="1900-01-02T00:00:00"/>
    <s v="Dress"/>
    <s v="Clothing"/>
    <n v="114407"/>
    <n v="54674.91"/>
    <n v="59732.09"/>
    <x v="0"/>
    <n v="12"/>
    <n v="64.540000000000006"/>
  </r>
  <r>
    <s v="M1092"/>
    <x v="1"/>
    <s v="West"/>
    <n v="11"/>
    <n v="335103"/>
    <n v="169107"/>
    <n v="50.46"/>
    <d v="2013-06-12T00:00:00"/>
    <n v="2013"/>
    <s v="Jun"/>
    <d v="1900-01-03T00:00:00"/>
    <s v="Dress"/>
    <s v="Clothing"/>
    <n v="169107"/>
    <n v="58328.22"/>
    <n v="110778.78"/>
    <x v="2"/>
    <n v="16"/>
    <n v="73.77"/>
  </r>
  <r>
    <s v="M1093"/>
    <x v="0"/>
    <s v="North"/>
    <n v="9"/>
    <n v="307518"/>
    <n v="216334"/>
    <n v="70.349999999999994"/>
    <d v="2013-03-12T00:00:00"/>
    <n v="2013"/>
    <s v="Mar"/>
    <d v="1900-01-02T00:00:00"/>
    <s v="Rice"/>
    <s v="Grocery"/>
    <n v="216334"/>
    <n v="84091.33"/>
    <n v="132242.67000000001"/>
    <x v="2"/>
    <n v="77"/>
    <n v="91.05"/>
  </r>
  <r>
    <s v="M1094"/>
    <x v="0"/>
    <s v="North"/>
    <n v="13"/>
    <n v="432024"/>
    <n v="440897"/>
    <n v="102.05"/>
    <d v="2013-03-12T00:00:00"/>
    <n v="2013"/>
    <s v="Mar"/>
    <d v="1900-01-02T00:00:00"/>
    <s v="Chair"/>
    <s v="Furniture"/>
    <n v="440897"/>
    <n v="137933.17000000001"/>
    <n v="302963.83"/>
    <x v="2"/>
    <n v="11"/>
    <n v="90.09"/>
  </r>
  <r>
    <s v="M1095"/>
    <x v="0"/>
    <s v="North"/>
    <n v="12"/>
    <n v="162005"/>
    <n v="102616"/>
    <n v="63.34"/>
    <d v="2011-05-26T00:00:00"/>
    <n v="2011"/>
    <s v="May"/>
    <d v="1900-01-04T00:00:00"/>
    <s v="Mobile"/>
    <s v="Electronics"/>
    <n v="102616"/>
    <n v="31633.599999999999"/>
    <n v="70982.399999999994"/>
    <x v="2"/>
    <n v="27"/>
    <n v="60.82"/>
  </r>
  <r>
    <s v="M1096"/>
    <x v="3"/>
    <s v="East"/>
    <n v="8"/>
    <n v="182879"/>
    <n v="181689"/>
    <n v="99.35"/>
    <d v="2014-10-13T00:00:00"/>
    <n v="2014"/>
    <s v="Oct"/>
    <d v="1900-01-01T00:00:00"/>
    <s v="Dress"/>
    <s v="Clothing"/>
    <n v="181689"/>
    <n v="49584.23"/>
    <n v="132104.76999999999"/>
    <x v="1"/>
    <n v="99"/>
    <n v="80.91"/>
  </r>
  <r>
    <s v="M1097"/>
    <x v="2"/>
    <s v="South"/>
    <n v="4"/>
    <n v="401191"/>
    <n v="298465"/>
    <n v="74.39"/>
    <d v="2014-10-13T00:00:00"/>
    <n v="2014"/>
    <s v="Oct"/>
    <d v="1900-01-01T00:00:00"/>
    <s v="Rice"/>
    <s v="Grocery"/>
    <n v="298465"/>
    <n v="144796.79999999999"/>
    <n v="153668.20000000001"/>
    <x v="1"/>
    <n v="65"/>
    <n v="61.5"/>
  </r>
  <r>
    <s v="M1098"/>
    <x v="1"/>
    <s v="West"/>
    <n v="8"/>
    <n v="358472"/>
    <n v="424195"/>
    <n v="118.33"/>
    <d v="2014-06-23T00:00:00"/>
    <n v="2014"/>
    <s v="Jun"/>
    <d v="1900-01-01T00:00:00"/>
    <s v="Sofa"/>
    <s v="Furniture"/>
    <n v="424195"/>
    <n v="179291.58"/>
    <n v="244903.42"/>
    <x v="2"/>
    <n v="90"/>
    <n v="80.67"/>
  </r>
  <r>
    <s v="M1099"/>
    <x v="2"/>
    <s v="South"/>
    <n v="3"/>
    <n v="267259"/>
    <n v="208557"/>
    <n v="78.040000000000006"/>
    <d v="2014-06-23T00:00:00"/>
    <n v="2014"/>
    <s v="Jun"/>
    <d v="1900-01-01T00:00:00"/>
    <s v="Marker"/>
    <s v="Stationery"/>
    <n v="208557"/>
    <n v="60889.11"/>
    <n v="147667.89000000001"/>
    <x v="0"/>
    <n v="38"/>
    <n v="77.98"/>
  </r>
  <r>
    <s v="M1100"/>
    <x v="0"/>
    <s v="North"/>
    <n v="11"/>
    <n v="108540"/>
    <n v="127809"/>
    <n v="117.75"/>
    <d v="2014-06-23T00:00:00"/>
    <n v="2014"/>
    <s v="Jun"/>
    <d v="1900-01-01T00:00:00"/>
    <s v="Headphones"/>
    <s v="Electronics"/>
    <n v="127809"/>
    <n v="50566.58"/>
    <n v="77242.42"/>
    <x v="2"/>
    <n v="37"/>
    <n v="69.92"/>
  </r>
  <r>
    <s v="M1101"/>
    <x v="3"/>
    <s v="East"/>
    <n v="15"/>
    <n v="273104"/>
    <n v="240921"/>
    <n v="88.22"/>
    <d v="2014-01-16T00:00:00"/>
    <n v="2014"/>
    <s v="Jan"/>
    <d v="1900-01-04T00:00:00"/>
    <s v="Wheat"/>
    <s v="Grocery"/>
    <n v="240921"/>
    <n v="57800.14"/>
    <n v="183120.86"/>
    <x v="1"/>
    <n v="97"/>
    <n v="72.98"/>
  </r>
  <r>
    <s v="M1102"/>
    <x v="0"/>
    <s v="North"/>
    <n v="10"/>
    <n v="423239"/>
    <n v="471163"/>
    <n v="111.32"/>
    <d v="2014-01-16T00:00:00"/>
    <n v="2014"/>
    <s v="Jan"/>
    <d v="1900-01-04T00:00:00"/>
    <s v="Tablet"/>
    <s v="Electronics"/>
    <n v="471163"/>
    <n v="136720.47"/>
    <n v="334442.53000000003"/>
    <x v="1"/>
    <n v="40"/>
    <n v="93.93"/>
  </r>
  <r>
    <s v="M1103"/>
    <x v="1"/>
    <s v="West"/>
    <n v="4"/>
    <n v="320200"/>
    <n v="380394"/>
    <n v="118.8"/>
    <d v="2012-04-02T00:00:00"/>
    <n v="2012"/>
    <s v="Apr"/>
    <d v="1900-01-01T00:00:00"/>
    <s v="Jacket"/>
    <s v="Clothing"/>
    <n v="380394"/>
    <n v="128372.24"/>
    <n v="252021.76000000001"/>
    <x v="0"/>
    <n v="11"/>
    <n v="70.37"/>
  </r>
  <r>
    <s v="M1104"/>
    <x v="2"/>
    <s v="South"/>
    <n v="15"/>
    <n v="321039"/>
    <n v="266976"/>
    <n v="83.16"/>
    <d v="2012-04-02T00:00:00"/>
    <n v="2012"/>
    <s v="Apr"/>
    <d v="1900-01-01T00:00:00"/>
    <s v="Mobile"/>
    <s v="Electronics"/>
    <n v="266976"/>
    <n v="117730.52"/>
    <n v="149245.48000000001"/>
    <x v="2"/>
    <n v="18"/>
    <n v="72.81"/>
  </r>
  <r>
    <s v="M1105"/>
    <x v="3"/>
    <s v="East"/>
    <n v="3"/>
    <n v="137227"/>
    <n v="117694"/>
    <n v="85.77"/>
    <d v="2012-04-02T00:00:00"/>
    <n v="2012"/>
    <s v="Apr"/>
    <d v="1900-01-01T00:00:00"/>
    <s v="Shirt"/>
    <s v="Clothing"/>
    <n v="117694"/>
    <n v="56451.28"/>
    <n v="61242.720000000001"/>
    <x v="1"/>
    <n v="91"/>
    <n v="93.29"/>
  </r>
  <r>
    <s v="M1106"/>
    <x v="1"/>
    <s v="West"/>
    <n v="10"/>
    <n v="149225"/>
    <n v="116035"/>
    <n v="77.760000000000005"/>
    <d v="2013-09-04T00:00:00"/>
    <n v="2013"/>
    <s v="Sep"/>
    <d v="1900-01-03T00:00:00"/>
    <s v="Rice"/>
    <s v="Grocery"/>
    <n v="116035"/>
    <n v="45943.1"/>
    <n v="70091.899999999994"/>
    <x v="1"/>
    <n v="17"/>
    <n v="73.069999999999993"/>
  </r>
  <r>
    <s v="M1107"/>
    <x v="2"/>
    <s v="South"/>
    <n v="7"/>
    <n v="258451"/>
    <n v="148899"/>
    <n v="57.61"/>
    <d v="2014-12-11T00:00:00"/>
    <n v="2014"/>
    <s v="Dec"/>
    <d v="1900-01-04T00:00:00"/>
    <s v="Trousers"/>
    <s v="Clothing"/>
    <n v="148899"/>
    <n v="48061.74"/>
    <n v="100837.26"/>
    <x v="2"/>
    <n v="82"/>
    <n v="69.290000000000006"/>
  </r>
  <r>
    <s v="M1108"/>
    <x v="1"/>
    <s v="West"/>
    <n v="7"/>
    <n v="483738"/>
    <n v="433426"/>
    <n v="89.6"/>
    <d v="2013-11-23T00:00:00"/>
    <n v="2013"/>
    <s v="Nov"/>
    <d v="1900-01-06T00:00:00"/>
    <s v="Shirt"/>
    <s v="Clothing"/>
    <n v="433426"/>
    <n v="128292.87"/>
    <n v="305133.13"/>
    <x v="2"/>
    <n v="69"/>
    <n v="80.42"/>
  </r>
  <r>
    <s v="M1109"/>
    <x v="3"/>
    <s v="East"/>
    <n v="14"/>
    <n v="341295"/>
    <n v="202919"/>
    <n v="59.46"/>
    <d v="2014-11-12T00:00:00"/>
    <n v="2014"/>
    <s v="Nov"/>
    <d v="1900-01-03T00:00:00"/>
    <s v="Pen"/>
    <s v="Stationery"/>
    <n v="202919"/>
    <n v="55287.03"/>
    <n v="147631.97"/>
    <x v="0"/>
    <n v="91"/>
    <n v="80.150000000000006"/>
  </r>
  <r>
    <s v="M1110"/>
    <x v="1"/>
    <s v="West"/>
    <n v="9"/>
    <n v="489857"/>
    <n v="402394"/>
    <n v="82.15"/>
    <d v="2013-10-22T00:00:00"/>
    <n v="2013"/>
    <s v="Oct"/>
    <d v="1900-01-02T00:00:00"/>
    <s v="Wheat"/>
    <s v="Grocery"/>
    <n v="402394"/>
    <n v="149326.18"/>
    <n v="253067.82"/>
    <x v="0"/>
    <n v="25"/>
    <n v="79.38"/>
  </r>
  <r>
    <s v="M1111"/>
    <x v="2"/>
    <s v="South"/>
    <n v="8"/>
    <n v="474070"/>
    <n v="555421"/>
    <n v="117.16"/>
    <d v="2012-12-21T00:00:00"/>
    <n v="2012"/>
    <s v="Dec"/>
    <d v="1900-01-05T00:00:00"/>
    <s v="Oil"/>
    <s v="Grocery"/>
    <n v="555421"/>
    <n v="173202.27"/>
    <n v="382218.73"/>
    <x v="0"/>
    <n v="60"/>
    <n v="79.14"/>
  </r>
  <r>
    <s v="M1112"/>
    <x v="0"/>
    <s v="North"/>
    <n v="8"/>
    <n v="460010"/>
    <n v="475742"/>
    <n v="103.42"/>
    <d v="2012-07-17T00:00:00"/>
    <n v="2012"/>
    <s v="Jul"/>
    <d v="1900-01-02T00:00:00"/>
    <s v="Mobile"/>
    <s v="Electronics"/>
    <n v="475742"/>
    <n v="99348.85"/>
    <n v="376393.15"/>
    <x v="2"/>
    <n v="98"/>
    <n v="76.739999999999995"/>
  </r>
  <r>
    <s v="M1113"/>
    <x v="1"/>
    <s v="West"/>
    <n v="15"/>
    <n v="483273"/>
    <n v="288141"/>
    <n v="59.62"/>
    <d v="2014-05-01T00:00:00"/>
    <n v="2014"/>
    <s v="May"/>
    <d v="1900-01-04T00:00:00"/>
    <s v="Marker"/>
    <s v="Stationery"/>
    <n v="288141"/>
    <n v="122947.4"/>
    <n v="165193.60000000001"/>
    <x v="2"/>
    <n v="92"/>
    <n v="63.51"/>
  </r>
  <r>
    <s v="M1114"/>
    <x v="2"/>
    <s v="South"/>
    <n v="5"/>
    <n v="113386"/>
    <n v="135791"/>
    <n v="119.76"/>
    <d v="2014-05-01T00:00:00"/>
    <n v="2014"/>
    <s v="May"/>
    <d v="1900-01-04T00:00:00"/>
    <s v="Cabinet"/>
    <s v="Furniture"/>
    <n v="135791"/>
    <n v="47980.3"/>
    <n v="87810.7"/>
    <x v="0"/>
    <n v="28"/>
    <n v="84.16"/>
  </r>
  <r>
    <s v="M1115"/>
    <x v="1"/>
    <s v="West"/>
    <n v="6"/>
    <n v="457885"/>
    <n v="298809"/>
    <n v="65.260000000000005"/>
    <d v="2014-05-07T00:00:00"/>
    <n v="2014"/>
    <s v="May"/>
    <d v="1900-01-03T00:00:00"/>
    <s v="Dress"/>
    <s v="Clothing"/>
    <n v="298809"/>
    <n v="123489.17"/>
    <n v="175319.83"/>
    <x v="1"/>
    <n v="81"/>
    <n v="92.25"/>
  </r>
  <r>
    <s v="M1116"/>
    <x v="3"/>
    <s v="East"/>
    <n v="6"/>
    <n v="185912"/>
    <n v="199842"/>
    <n v="107.49"/>
    <d v="2014-11-21T00:00:00"/>
    <n v="2014"/>
    <s v="Nov"/>
    <d v="1900-01-05T00:00:00"/>
    <s v="Sugar"/>
    <s v="Grocery"/>
    <n v="199842"/>
    <n v="77375.100000000006"/>
    <n v="122466.9"/>
    <x v="1"/>
    <n v="93"/>
    <n v="66.540000000000006"/>
  </r>
  <r>
    <s v="M1117"/>
    <x v="2"/>
    <s v="South"/>
    <n v="10"/>
    <n v="348196"/>
    <n v="414863"/>
    <n v="119.15"/>
    <d v="2013-11-12T00:00:00"/>
    <n v="2013"/>
    <s v="Nov"/>
    <d v="1900-01-02T00:00:00"/>
    <s v="Trousers"/>
    <s v="Clothing"/>
    <n v="414863"/>
    <n v="179573.32"/>
    <n v="235289.68"/>
    <x v="2"/>
    <n v="53"/>
    <n v="82.81"/>
  </r>
  <r>
    <s v="M1118"/>
    <x v="0"/>
    <s v="North"/>
    <n v="5"/>
    <n v="224937"/>
    <n v="160272"/>
    <n v="71.25"/>
    <d v="2013-11-06T00:00:00"/>
    <n v="2013"/>
    <s v="Nov"/>
    <d v="1900-01-03T00:00:00"/>
    <s v="Laptop"/>
    <s v="Electronics"/>
    <n v="160272"/>
    <n v="68050.100000000006"/>
    <n v="92221.9"/>
    <x v="1"/>
    <n v="18"/>
    <n v="74.81"/>
  </r>
  <r>
    <s v="M1119"/>
    <x v="2"/>
    <s v="South"/>
    <n v="6"/>
    <n v="499059"/>
    <n v="341377"/>
    <n v="68.400000000000006"/>
    <d v="2013-10-10T00:00:00"/>
    <n v="2013"/>
    <s v="Oct"/>
    <d v="1900-01-04T00:00:00"/>
    <s v="Marker"/>
    <s v="Stationery"/>
    <n v="341377"/>
    <n v="140647.14000000001"/>
    <n v="200729.86"/>
    <x v="2"/>
    <n v="48"/>
    <n v="77.31"/>
  </r>
  <r>
    <s v="M1120"/>
    <x v="0"/>
    <s v="North"/>
    <n v="12"/>
    <n v="409848"/>
    <n v="480317"/>
    <n v="117.19"/>
    <d v="2012-09-21T00:00:00"/>
    <n v="2012"/>
    <s v="Sep"/>
    <d v="1900-01-05T00:00:00"/>
    <s v="Shirt"/>
    <s v="Clothing"/>
    <n v="480317"/>
    <n v="124926.31"/>
    <n v="355390.69"/>
    <x v="0"/>
    <n v="51"/>
    <n v="90.17"/>
  </r>
  <r>
    <s v="M1121"/>
    <x v="3"/>
    <s v="East"/>
    <n v="7"/>
    <n v="461781"/>
    <n v="410247"/>
    <n v="88.84"/>
    <d v="2011-12-02T00:00:00"/>
    <n v="2011"/>
    <s v="Dec"/>
    <d v="1900-01-05T00:00:00"/>
    <s v="Dress"/>
    <s v="Clothing"/>
    <n v="410247"/>
    <n v="198037.02"/>
    <n v="212209.98"/>
    <x v="2"/>
    <n v="51"/>
    <n v="75.27"/>
  </r>
  <r>
    <s v="M1122"/>
    <x v="0"/>
    <s v="North"/>
    <n v="6"/>
    <n v="388942"/>
    <n v="310410"/>
    <n v="79.81"/>
    <d v="2011-12-02T00:00:00"/>
    <n v="2011"/>
    <s v="Dec"/>
    <d v="1900-01-05T00:00:00"/>
    <s v="Laptop"/>
    <s v="Electronics"/>
    <n v="310410"/>
    <n v="154852.98000000001"/>
    <n v="155557.01999999999"/>
    <x v="2"/>
    <n v="46"/>
    <n v="94.46"/>
  </r>
  <r>
    <s v="M1123"/>
    <x v="2"/>
    <s v="South"/>
    <n v="13"/>
    <n v="181120"/>
    <n v="114717"/>
    <n v="63.34"/>
    <d v="2011-12-02T00:00:00"/>
    <n v="2011"/>
    <s v="Dec"/>
    <d v="1900-01-05T00:00:00"/>
    <s v="Wheat"/>
    <s v="Grocery"/>
    <n v="114717"/>
    <n v="25916.49"/>
    <n v="88800.51"/>
    <x v="2"/>
    <n v="69"/>
    <n v="76.34"/>
  </r>
  <r>
    <s v="M1124"/>
    <x v="2"/>
    <s v="South"/>
    <n v="4"/>
    <n v="317143"/>
    <n v="348881"/>
    <n v="110.01"/>
    <d v="2011-09-21T00:00:00"/>
    <n v="2011"/>
    <s v="Sep"/>
    <d v="1900-01-03T00:00:00"/>
    <s v="Pen"/>
    <s v="Stationery"/>
    <n v="348881"/>
    <n v="74492.2"/>
    <n v="274388.8"/>
    <x v="1"/>
    <n v="48"/>
    <n v="85.55"/>
  </r>
  <r>
    <s v="M1125"/>
    <x v="0"/>
    <s v="North"/>
    <n v="15"/>
    <n v="332233"/>
    <n v="167020"/>
    <n v="50.27"/>
    <d v="2011-09-21T00:00:00"/>
    <n v="2011"/>
    <s v="Sep"/>
    <d v="1900-01-03T00:00:00"/>
    <s v="Jacket"/>
    <s v="Clothing"/>
    <n v="167020"/>
    <n v="80886.45"/>
    <n v="86133.55"/>
    <x v="2"/>
    <n v="14"/>
    <n v="71.73"/>
  </r>
  <r>
    <s v="M1126"/>
    <x v="3"/>
    <s v="East"/>
    <n v="5"/>
    <n v="427105"/>
    <n v="477490"/>
    <n v="111.8"/>
    <d v="2011-09-21T00:00:00"/>
    <n v="2011"/>
    <s v="Sep"/>
    <d v="1900-01-03T00:00:00"/>
    <s v="Table"/>
    <s v="Furniture"/>
    <n v="477490"/>
    <n v="148474.39000000001"/>
    <n v="329015.61"/>
    <x v="1"/>
    <n v="14"/>
    <n v="82.41"/>
  </r>
  <r>
    <s v="M1127"/>
    <x v="3"/>
    <s v="East"/>
    <n v="14"/>
    <n v="128125"/>
    <n v="81399"/>
    <n v="63.53"/>
    <d v="2011-04-12T00:00:00"/>
    <n v="2011"/>
    <s v="Apr"/>
    <d v="1900-01-02T00:00:00"/>
    <s v="Oil"/>
    <s v="Grocery"/>
    <n v="81399"/>
    <n v="40247.67"/>
    <n v="41151.33"/>
    <x v="0"/>
    <n v="65"/>
    <n v="76.56"/>
  </r>
  <r>
    <s v="M1128"/>
    <x v="3"/>
    <s v="East"/>
    <n v="11"/>
    <n v="187558"/>
    <n v="205983"/>
    <n v="109.82"/>
    <d v="2011-04-12T00:00:00"/>
    <n v="2011"/>
    <s v="Apr"/>
    <d v="1900-01-02T00:00:00"/>
    <s v="Sugar"/>
    <s v="Grocery"/>
    <n v="205983"/>
    <n v="94481.1"/>
    <n v="111501.9"/>
    <x v="0"/>
    <n v="10"/>
    <n v="89.47"/>
  </r>
  <r>
    <s v="M1129"/>
    <x v="1"/>
    <s v="West"/>
    <n v="5"/>
    <n v="107231"/>
    <n v="58859"/>
    <n v="54.89"/>
    <d v="2011-04-12T00:00:00"/>
    <n v="2011"/>
    <s v="Apr"/>
    <d v="1900-01-02T00:00:00"/>
    <s v="Dress"/>
    <s v="Clothing"/>
    <n v="58859"/>
    <n v="26058.46"/>
    <n v="32800.54"/>
    <x v="1"/>
    <n v="55"/>
    <n v="82.2"/>
  </r>
  <r>
    <s v="M1130"/>
    <x v="1"/>
    <s v="West"/>
    <n v="15"/>
    <n v="237558"/>
    <n v="226683"/>
    <n v="95.42"/>
    <d v="2011-04-12T00:00:00"/>
    <n v="2011"/>
    <s v="Apr"/>
    <d v="1900-01-02T00:00:00"/>
    <s v="Tablet"/>
    <s v="Electronics"/>
    <n v="226683"/>
    <n v="74328.679999999993"/>
    <n v="152354.32"/>
    <x v="2"/>
    <n v="86"/>
    <n v="77"/>
  </r>
  <r>
    <s v="M1131"/>
    <x v="2"/>
    <s v="South"/>
    <n v="4"/>
    <n v="374055"/>
    <n v="429591"/>
    <n v="114.85"/>
    <d v="2014-10-21T00:00:00"/>
    <n v="2014"/>
    <s v="Oct"/>
    <d v="1900-01-02T00:00:00"/>
    <s v="Dress"/>
    <s v="Clothing"/>
    <n v="429591"/>
    <n v="118322.9"/>
    <n v="311268.09999999998"/>
    <x v="0"/>
    <n v="100"/>
    <n v="69.72"/>
  </r>
  <r>
    <s v="M1132"/>
    <x v="0"/>
    <s v="North"/>
    <n v="7"/>
    <n v="413913"/>
    <n v="472290"/>
    <n v="114.1"/>
    <d v="2014-10-21T00:00:00"/>
    <n v="2014"/>
    <s v="Oct"/>
    <d v="1900-01-02T00:00:00"/>
    <s v="Rice"/>
    <s v="Grocery"/>
    <n v="472290"/>
    <n v="152652.07"/>
    <n v="319637.93"/>
    <x v="2"/>
    <n v="50"/>
    <n v="88.49"/>
  </r>
  <r>
    <s v="M1133"/>
    <x v="0"/>
    <s v="North"/>
    <n v="7"/>
    <n v="413112"/>
    <n v="315365"/>
    <n v="76.34"/>
    <d v="2014-10-21T00:00:00"/>
    <n v="2014"/>
    <s v="Oct"/>
    <d v="1900-01-02T00:00:00"/>
    <s v="Dress"/>
    <s v="Clothing"/>
    <n v="315365"/>
    <n v="84352.8"/>
    <n v="231012.2"/>
    <x v="1"/>
    <n v="37"/>
    <n v="64.459999999999994"/>
  </r>
  <r>
    <s v="M1134"/>
    <x v="2"/>
    <s v="South"/>
    <n v="12"/>
    <n v="234878"/>
    <n v="217317"/>
    <n v="92.52"/>
    <d v="2013-10-26T00:00:00"/>
    <n v="2013"/>
    <s v="Oct"/>
    <d v="1900-01-06T00:00:00"/>
    <s v="Mobile"/>
    <s v="Electronics"/>
    <n v="217317"/>
    <n v="102083.95"/>
    <n v="115233.05"/>
    <x v="2"/>
    <n v="84"/>
    <n v="84.64"/>
  </r>
  <r>
    <s v="M1135"/>
    <x v="0"/>
    <s v="North"/>
    <n v="13"/>
    <n v="154698"/>
    <n v="120543"/>
    <n v="77.92"/>
    <d v="2012-11-01T00:00:00"/>
    <n v="2012"/>
    <s v="Nov"/>
    <d v="1900-01-04T00:00:00"/>
    <s v="Marker"/>
    <s v="Stationery"/>
    <n v="120543"/>
    <n v="39934.03"/>
    <n v="80608.97"/>
    <x v="0"/>
    <n v="42"/>
    <n v="60.57"/>
  </r>
  <r>
    <s v="M1136"/>
    <x v="0"/>
    <s v="North"/>
    <n v="5"/>
    <n v="459166"/>
    <n v="465738"/>
    <n v="101.43"/>
    <d v="2014-11-04T00:00:00"/>
    <n v="2014"/>
    <s v="Nov"/>
    <d v="1900-01-02T00:00:00"/>
    <s v="Wheat"/>
    <s v="Grocery"/>
    <n v="465738"/>
    <n v="213661.41"/>
    <n v="252076.59"/>
    <x v="2"/>
    <n v="85"/>
    <n v="94.03"/>
  </r>
  <r>
    <s v="M1137"/>
    <x v="3"/>
    <s v="East"/>
    <n v="10"/>
    <n v="257376"/>
    <n v="173940"/>
    <n v="67.58"/>
    <d v="2012-05-12T00:00:00"/>
    <n v="2012"/>
    <s v="May"/>
    <d v="1900-01-06T00:00:00"/>
    <s v="Jacket"/>
    <s v="Clothing"/>
    <n v="173940"/>
    <n v="66217.649999999994"/>
    <n v="107722.35"/>
    <x v="0"/>
    <n v="74"/>
    <n v="84.36"/>
  </r>
  <r>
    <s v="M1138"/>
    <x v="0"/>
    <s v="North"/>
    <n v="11"/>
    <n v="362766"/>
    <n v="319363"/>
    <n v="88.04"/>
    <d v="2012-05-12T00:00:00"/>
    <n v="2012"/>
    <s v="May"/>
    <d v="1900-01-06T00:00:00"/>
    <s v="Trousers"/>
    <s v="Clothing"/>
    <n v="319363"/>
    <n v="140037.85"/>
    <n v="179325.15"/>
    <x v="2"/>
    <n v="79"/>
    <n v="82.71"/>
  </r>
  <r>
    <s v="M1139"/>
    <x v="0"/>
    <s v="North"/>
    <n v="8"/>
    <n v="444595"/>
    <n v="508901"/>
    <n v="114.46"/>
    <d v="2012-09-07T00:00:00"/>
    <n v="2012"/>
    <s v="Sep"/>
    <d v="1900-01-05T00:00:00"/>
    <s v="Chair"/>
    <s v="Furniture"/>
    <n v="508901"/>
    <n v="195224.68"/>
    <n v="313676.32"/>
    <x v="0"/>
    <n v="99"/>
    <n v="62.7"/>
  </r>
  <r>
    <s v="M1140"/>
    <x v="2"/>
    <s v="South"/>
    <n v="14"/>
    <n v="479236"/>
    <n v="373530"/>
    <n v="77.94"/>
    <d v="2012-07-25T00:00:00"/>
    <n v="2012"/>
    <s v="Jul"/>
    <d v="1900-01-03T00:00:00"/>
    <s v="Marker"/>
    <s v="Stationery"/>
    <n v="373530"/>
    <n v="141850.18"/>
    <n v="231679.82"/>
    <x v="0"/>
    <n v="83"/>
    <n v="80.98"/>
  </r>
  <r>
    <s v="M1141"/>
    <x v="3"/>
    <s v="East"/>
    <n v="9"/>
    <n v="112845"/>
    <n v="98963"/>
    <n v="87.7"/>
    <d v="2012-07-25T00:00:00"/>
    <n v="2012"/>
    <s v="Jul"/>
    <d v="1900-01-03T00:00:00"/>
    <s v="Stapler"/>
    <s v="Stationery"/>
    <n v="98963"/>
    <n v="29094.18"/>
    <n v="69868.820000000007"/>
    <x v="0"/>
    <n v="82"/>
    <n v="87.13"/>
  </r>
  <r>
    <s v="M1142"/>
    <x v="1"/>
    <s v="West"/>
    <n v="6"/>
    <n v="455609"/>
    <n v="511746"/>
    <n v="112.32"/>
    <d v="2012-07-25T00:00:00"/>
    <n v="2012"/>
    <s v="Jul"/>
    <d v="1900-01-03T00:00:00"/>
    <s v="Shirt"/>
    <s v="Clothing"/>
    <n v="511746"/>
    <n v="124408.11"/>
    <n v="387337.89"/>
    <x v="1"/>
    <n v="66"/>
    <n v="65.400000000000006"/>
  </r>
  <r>
    <s v="M1143"/>
    <x v="1"/>
    <s v="West"/>
    <n v="15"/>
    <n v="162563"/>
    <n v="87925"/>
    <n v="54.09"/>
    <d v="2012-07-25T00:00:00"/>
    <n v="2012"/>
    <s v="Jul"/>
    <d v="1900-01-03T00:00:00"/>
    <s v="Pen"/>
    <s v="Stationery"/>
    <n v="87925"/>
    <n v="28823.66"/>
    <n v="59101.34"/>
    <x v="1"/>
    <n v="20"/>
    <n v="73.45"/>
  </r>
  <r>
    <s v="M1144"/>
    <x v="2"/>
    <s v="South"/>
    <n v="3"/>
    <n v="151881"/>
    <n v="130819"/>
    <n v="86.13"/>
    <d v="2012-11-16T00:00:00"/>
    <n v="2012"/>
    <s v="Nov"/>
    <d v="1900-01-05T00:00:00"/>
    <s v="Sofa"/>
    <s v="Furniture"/>
    <n v="130819"/>
    <n v="30054.29"/>
    <n v="100764.71"/>
    <x v="1"/>
    <n v="97"/>
    <n v="77.73"/>
  </r>
  <r>
    <s v="M1145"/>
    <x v="3"/>
    <s v="East"/>
    <n v="8"/>
    <n v="361757"/>
    <n v="355337"/>
    <n v="98.23"/>
    <d v="2012-11-16T00:00:00"/>
    <n v="2012"/>
    <s v="Nov"/>
    <d v="1900-01-05T00:00:00"/>
    <s v="Stapler"/>
    <s v="Stationery"/>
    <n v="355337"/>
    <n v="143292.45000000001"/>
    <n v="212044.55"/>
    <x v="2"/>
    <n v="55"/>
    <n v="91.1"/>
  </r>
  <r>
    <s v="M1146"/>
    <x v="3"/>
    <s v="East"/>
    <n v="4"/>
    <n v="190255"/>
    <n v="161912"/>
    <n v="85.1"/>
    <d v="2012-11-16T00:00:00"/>
    <n v="2012"/>
    <s v="Nov"/>
    <d v="1900-01-05T00:00:00"/>
    <s v="Sugar"/>
    <s v="Grocery"/>
    <n v="161912"/>
    <n v="67617.83"/>
    <n v="94294.17"/>
    <x v="2"/>
    <n v="59"/>
    <n v="78.33"/>
  </r>
  <r>
    <s v="M1147"/>
    <x v="3"/>
    <s v="East"/>
    <n v="11"/>
    <n v="317540"/>
    <n v="370675"/>
    <n v="116.73"/>
    <d v="2012-11-16T00:00:00"/>
    <n v="2012"/>
    <s v="Nov"/>
    <d v="1900-01-05T00:00:00"/>
    <s v="Notebook"/>
    <s v="Stationery"/>
    <n v="370675"/>
    <n v="152958.65"/>
    <n v="217716.35"/>
    <x v="2"/>
    <n v="19"/>
    <n v="74.52"/>
  </r>
  <r>
    <s v="M1148"/>
    <x v="3"/>
    <s v="East"/>
    <n v="7"/>
    <n v="270443"/>
    <n v="163142"/>
    <n v="60.32"/>
    <d v="2012-11-16T00:00:00"/>
    <n v="2012"/>
    <s v="Nov"/>
    <d v="1900-01-05T00:00:00"/>
    <s v="Trousers"/>
    <s v="Clothing"/>
    <n v="163142"/>
    <n v="37925.26"/>
    <n v="125216.74"/>
    <x v="0"/>
    <n v="43"/>
    <n v="62.4"/>
  </r>
  <r>
    <s v="M1149"/>
    <x v="1"/>
    <s v="West"/>
    <n v="7"/>
    <n v="102589"/>
    <n v="70131"/>
    <n v="68.36"/>
    <d v="2012-09-01T00:00:00"/>
    <n v="2012"/>
    <s v="Sep"/>
    <d v="1900-01-06T00:00:00"/>
    <s v="Trousers"/>
    <s v="Clothing"/>
    <n v="70131"/>
    <n v="23929.74"/>
    <n v="46201.26"/>
    <x v="2"/>
    <n v="64"/>
    <n v="60.59"/>
  </r>
  <r>
    <s v="M1150"/>
    <x v="2"/>
    <s v="South"/>
    <n v="8"/>
    <n v="346390"/>
    <n v="400542"/>
    <n v="115.63"/>
    <d v="2012-09-01T00:00:00"/>
    <n v="2012"/>
    <s v="Sep"/>
    <d v="1900-01-06T00:00:00"/>
    <s v="Laptop"/>
    <s v="Electronics"/>
    <n v="400542"/>
    <n v="145881.17000000001"/>
    <n v="254660.83"/>
    <x v="1"/>
    <n v="62"/>
    <n v="66.790000000000006"/>
  </r>
  <r>
    <s v="M1151"/>
    <x v="3"/>
    <s v="East"/>
    <n v="15"/>
    <n v="240394"/>
    <n v="160536"/>
    <n v="66.78"/>
    <d v="2012-09-01T00:00:00"/>
    <n v="2012"/>
    <s v="Sep"/>
    <d v="1900-01-06T00:00:00"/>
    <s v="Dress"/>
    <s v="Clothing"/>
    <n v="160536"/>
    <n v="77341.600000000006"/>
    <n v="83194.399999999994"/>
    <x v="1"/>
    <n v="98"/>
    <n v="71.650000000000006"/>
  </r>
  <r>
    <s v="M1152"/>
    <x v="0"/>
    <s v="North"/>
    <n v="11"/>
    <n v="420582"/>
    <n v="490614"/>
    <n v="116.65"/>
    <d v="2012-09-01T00:00:00"/>
    <n v="2012"/>
    <s v="Sep"/>
    <d v="1900-01-06T00:00:00"/>
    <s v="Shirt"/>
    <s v="Clothing"/>
    <n v="490614"/>
    <n v="100607.38"/>
    <n v="390006.62"/>
    <x v="0"/>
    <n v="45"/>
    <n v="86.13"/>
  </r>
  <r>
    <s v="M1153"/>
    <x v="2"/>
    <s v="South"/>
    <n v="7"/>
    <n v="450210"/>
    <n v="528346"/>
    <n v="117.36"/>
    <d v="2013-05-06T00:00:00"/>
    <n v="2013"/>
    <s v="May"/>
    <d v="1900-01-01T00:00:00"/>
    <s v="Headphones"/>
    <s v="Electronics"/>
    <n v="528346"/>
    <n v="163052.32"/>
    <n v="365293.68"/>
    <x v="0"/>
    <n v="70"/>
    <n v="80.87"/>
  </r>
  <r>
    <s v="M1154"/>
    <x v="1"/>
    <s v="West"/>
    <n v="5"/>
    <n v="242992"/>
    <n v="209742"/>
    <n v="86.32"/>
    <d v="2013-05-06T00:00:00"/>
    <n v="2013"/>
    <s v="May"/>
    <d v="1900-01-01T00:00:00"/>
    <s v="Jacket"/>
    <s v="Clothing"/>
    <n v="209742"/>
    <n v="97979.98"/>
    <n v="111762.02"/>
    <x v="2"/>
    <n v="88"/>
    <n v="69.459999999999994"/>
  </r>
  <r>
    <s v="M1155"/>
    <x v="0"/>
    <s v="North"/>
    <n v="7"/>
    <n v="266604"/>
    <n v="144374"/>
    <n v="54.15"/>
    <d v="2014-01-01T00:00:00"/>
    <n v="2014"/>
    <s v="Jan"/>
    <d v="1900-01-03T00:00:00"/>
    <s v="Wheat"/>
    <s v="Grocery"/>
    <n v="144374"/>
    <n v="56857.19"/>
    <n v="87516.81"/>
    <x v="0"/>
    <n v="98"/>
    <n v="77.23"/>
  </r>
  <r>
    <s v="M1156"/>
    <x v="0"/>
    <s v="North"/>
    <n v="12"/>
    <n v="268751"/>
    <n v="264992"/>
    <n v="98.6"/>
    <d v="2014-09-19T00:00:00"/>
    <n v="2014"/>
    <s v="Sep"/>
    <d v="1900-01-05T00:00:00"/>
    <s v="Jacket"/>
    <s v="Clothing"/>
    <n v="264992"/>
    <n v="78689.59"/>
    <n v="186302.41"/>
    <x v="1"/>
    <n v="84"/>
    <n v="88.99"/>
  </r>
  <r>
    <s v="M1157"/>
    <x v="0"/>
    <s v="North"/>
    <n v="5"/>
    <n v="444908"/>
    <n v="449049"/>
    <n v="100.93"/>
    <d v="2014-09-19T00:00:00"/>
    <n v="2014"/>
    <s v="Sep"/>
    <d v="1900-01-05T00:00:00"/>
    <s v="Mobile"/>
    <s v="Electronics"/>
    <n v="449049"/>
    <n v="127903.47"/>
    <n v="321145.53000000003"/>
    <x v="1"/>
    <n v="28"/>
    <n v="82.77"/>
  </r>
  <r>
    <s v="M1158"/>
    <x v="0"/>
    <s v="North"/>
    <n v="15"/>
    <n v="222299"/>
    <n v="134748"/>
    <n v="60.62"/>
    <d v="2011-09-25T00:00:00"/>
    <n v="2011"/>
    <s v="Sep"/>
    <d v="1899-12-31T00:00:00"/>
    <s v="Table"/>
    <s v="Furniture"/>
    <n v="134748"/>
    <n v="53948.1"/>
    <n v="80799.899999999994"/>
    <x v="1"/>
    <n v="12"/>
    <n v="76.400000000000006"/>
  </r>
  <r>
    <s v="M1159"/>
    <x v="3"/>
    <s v="East"/>
    <n v="5"/>
    <n v="121427"/>
    <n v="90513"/>
    <n v="74.540000000000006"/>
    <d v="2011-09-25T00:00:00"/>
    <n v="2011"/>
    <s v="Sep"/>
    <d v="1899-12-31T00:00:00"/>
    <s v="Headphones"/>
    <s v="Electronics"/>
    <n v="90513"/>
    <n v="27199.49"/>
    <n v="63313.51"/>
    <x v="1"/>
    <n v="78"/>
    <n v="75.290000000000006"/>
  </r>
  <r>
    <s v="M1160"/>
    <x v="3"/>
    <s v="East"/>
    <n v="12"/>
    <n v="291522"/>
    <n v="175561"/>
    <n v="60.22"/>
    <d v="2011-09-25T00:00:00"/>
    <n v="2011"/>
    <s v="Sep"/>
    <d v="1899-12-31T00:00:00"/>
    <s v="Chair"/>
    <s v="Furniture"/>
    <n v="175561"/>
    <n v="60736.1"/>
    <n v="114824.9"/>
    <x v="0"/>
    <n v="44"/>
    <n v="94.77"/>
  </r>
  <r>
    <s v="M1161"/>
    <x v="2"/>
    <s v="South"/>
    <n v="6"/>
    <n v="101936"/>
    <n v="116616"/>
    <n v="114.4"/>
    <d v="2011-09-25T00:00:00"/>
    <n v="2011"/>
    <s v="Sep"/>
    <d v="1899-12-31T00:00:00"/>
    <s v="Notebook"/>
    <s v="Stationery"/>
    <n v="116616"/>
    <n v="28952.29"/>
    <n v="87663.71"/>
    <x v="2"/>
    <n v="92"/>
    <n v="78.2"/>
  </r>
  <r>
    <s v="M1162"/>
    <x v="1"/>
    <s v="West"/>
    <n v="14"/>
    <n v="369642"/>
    <n v="396104"/>
    <n v="107.16"/>
    <d v="2013-04-24T00:00:00"/>
    <n v="2013"/>
    <s v="Apr"/>
    <d v="1900-01-03T00:00:00"/>
    <s v="Chair"/>
    <s v="Furniture"/>
    <n v="396104"/>
    <n v="130252.68"/>
    <n v="265851.32"/>
    <x v="2"/>
    <n v="92"/>
    <n v="86.83"/>
  </r>
  <r>
    <s v="M1163"/>
    <x v="2"/>
    <s v="South"/>
    <n v="9"/>
    <n v="116320"/>
    <n v="105423"/>
    <n v="90.63"/>
    <d v="2013-04-24T00:00:00"/>
    <n v="2013"/>
    <s v="Apr"/>
    <d v="1900-01-03T00:00:00"/>
    <s v="Stapler"/>
    <s v="Stationery"/>
    <n v="105423"/>
    <n v="30052.99"/>
    <n v="75370.009999999995"/>
    <x v="0"/>
    <n v="31"/>
    <n v="76.069999999999993"/>
  </r>
  <r>
    <s v="M1164"/>
    <x v="1"/>
    <s v="West"/>
    <n v="7"/>
    <n v="370718"/>
    <n v="240353"/>
    <n v="64.83"/>
    <d v="2013-04-24T00:00:00"/>
    <n v="2013"/>
    <s v="Apr"/>
    <d v="1900-01-03T00:00:00"/>
    <s v="Headphones"/>
    <s v="Electronics"/>
    <n v="240353"/>
    <n v="106298.29"/>
    <n v="134054.71"/>
    <x v="2"/>
    <n v="61"/>
    <n v="66.36"/>
  </r>
  <r>
    <s v="M1165"/>
    <x v="2"/>
    <s v="South"/>
    <n v="13"/>
    <n v="436719"/>
    <n v="263684"/>
    <n v="60.38"/>
    <d v="2011-11-01T00:00:00"/>
    <n v="2011"/>
    <s v="Nov"/>
    <d v="1900-01-02T00:00:00"/>
    <s v="Chair"/>
    <s v="Furniture"/>
    <n v="263684"/>
    <n v="54182.37"/>
    <n v="209501.63"/>
    <x v="1"/>
    <n v="21"/>
    <n v="76.41"/>
  </r>
  <r>
    <s v="M1166"/>
    <x v="2"/>
    <s v="South"/>
    <n v="7"/>
    <n v="176903"/>
    <n v="204627"/>
    <n v="115.67"/>
    <d v="2011-11-01T00:00:00"/>
    <n v="2011"/>
    <s v="Nov"/>
    <d v="1900-01-02T00:00:00"/>
    <s v="Oil"/>
    <s v="Grocery"/>
    <n v="204627"/>
    <n v="51870.76"/>
    <n v="152756.24"/>
    <x v="0"/>
    <n v="63"/>
    <n v="81.8"/>
  </r>
  <r>
    <s v="M1167"/>
    <x v="0"/>
    <s v="North"/>
    <n v="9"/>
    <n v="180091"/>
    <n v="120921"/>
    <n v="67.14"/>
    <d v="2014-01-27T00:00:00"/>
    <n v="2014"/>
    <s v="Jan"/>
    <d v="1900-01-01T00:00:00"/>
    <s v="Dress"/>
    <s v="Clothing"/>
    <n v="120921"/>
    <n v="34162.620000000003"/>
    <n v="86758.38"/>
    <x v="0"/>
    <n v="70"/>
    <n v="64.17"/>
  </r>
  <r>
    <s v="M1168"/>
    <x v="0"/>
    <s v="North"/>
    <n v="5"/>
    <n v="189791"/>
    <n v="154663"/>
    <n v="81.489999999999995"/>
    <d v="2014-01-27T00:00:00"/>
    <n v="2014"/>
    <s v="Jan"/>
    <d v="1900-01-01T00:00:00"/>
    <s v="Rice"/>
    <s v="Grocery"/>
    <n v="154663"/>
    <n v="75665.240000000005"/>
    <n v="78997.759999999995"/>
    <x v="1"/>
    <n v="64"/>
    <n v="71.069999999999993"/>
  </r>
  <r>
    <s v="M1169"/>
    <x v="3"/>
    <s v="East"/>
    <n v="15"/>
    <n v="474586"/>
    <n v="521537"/>
    <n v="109.89"/>
    <d v="2014-11-12T00:00:00"/>
    <n v="2014"/>
    <s v="Nov"/>
    <d v="1900-01-03T00:00:00"/>
    <s v="Rice"/>
    <s v="Grocery"/>
    <n v="521537"/>
    <n v="155767.64000000001"/>
    <n v="365769.36"/>
    <x v="2"/>
    <n v="69"/>
    <n v="94.46"/>
  </r>
  <r>
    <s v="M1170"/>
    <x v="3"/>
    <s v="East"/>
    <n v="14"/>
    <n v="236047"/>
    <n v="136530"/>
    <n v="57.84"/>
    <d v="2014-11-12T00:00:00"/>
    <n v="2014"/>
    <s v="Nov"/>
    <d v="1900-01-03T00:00:00"/>
    <s v="Sugar"/>
    <s v="Grocery"/>
    <n v="136530"/>
    <n v="47932.97"/>
    <n v="88597.03"/>
    <x v="0"/>
    <n v="85"/>
    <n v="78.37"/>
  </r>
  <r>
    <s v="M1171"/>
    <x v="0"/>
    <s v="North"/>
    <n v="10"/>
    <n v="492663"/>
    <n v="356500"/>
    <n v="72.36"/>
    <d v="2014-11-12T00:00:00"/>
    <n v="2014"/>
    <s v="Nov"/>
    <d v="1900-01-03T00:00:00"/>
    <s v="Rice"/>
    <s v="Grocery"/>
    <n v="356500"/>
    <n v="140524.20000000001"/>
    <n v="215975.8"/>
    <x v="2"/>
    <n v="73"/>
    <n v="81.09"/>
  </r>
  <r>
    <s v="M1172"/>
    <x v="3"/>
    <s v="East"/>
    <n v="8"/>
    <n v="367349"/>
    <n v="343195"/>
    <n v="93.42"/>
    <d v="2013-06-10T00:00:00"/>
    <n v="2013"/>
    <s v="Jun"/>
    <d v="1900-01-01T00:00:00"/>
    <s v="Wheat"/>
    <s v="Grocery"/>
    <n v="343195"/>
    <n v="129900.64"/>
    <n v="213294.36"/>
    <x v="1"/>
    <n v="74"/>
    <n v="69.23"/>
  </r>
  <r>
    <s v="M1173"/>
    <x v="1"/>
    <s v="West"/>
    <n v="9"/>
    <n v="207669"/>
    <n v="241492"/>
    <n v="116.29"/>
    <d v="2012-09-03T00:00:00"/>
    <n v="2012"/>
    <s v="Sep"/>
    <d v="1900-01-01T00:00:00"/>
    <s v="Mobile"/>
    <s v="Electronics"/>
    <n v="241492"/>
    <n v="51233.63"/>
    <n v="190258.37"/>
    <x v="2"/>
    <n v="61"/>
    <n v="62.77"/>
  </r>
  <r>
    <s v="M1174"/>
    <x v="2"/>
    <s v="South"/>
    <n v="12"/>
    <n v="309268"/>
    <n v="333221"/>
    <n v="107.75"/>
    <d v="2011-03-14T00:00:00"/>
    <n v="2011"/>
    <s v="Mar"/>
    <d v="1900-01-01T00:00:00"/>
    <s v="Mobile"/>
    <s v="Electronics"/>
    <n v="333221"/>
    <n v="155162.73000000001"/>
    <n v="178058.27"/>
    <x v="0"/>
    <n v="95"/>
    <n v="81.09"/>
  </r>
  <r>
    <s v="M1175"/>
    <x v="3"/>
    <s v="East"/>
    <n v="14"/>
    <n v="146250"/>
    <n v="144845"/>
    <n v="99.04"/>
    <d v="2014-09-01T00:00:00"/>
    <n v="2014"/>
    <s v="Sep"/>
    <d v="1900-01-01T00:00:00"/>
    <s v="Pen"/>
    <s v="Stationery"/>
    <n v="144845"/>
    <n v="65700.84"/>
    <n v="79144.160000000003"/>
    <x v="0"/>
    <n v="79"/>
    <n v="78.3"/>
  </r>
  <r>
    <s v="M1176"/>
    <x v="1"/>
    <s v="West"/>
    <n v="13"/>
    <n v="499726"/>
    <n v="301396"/>
    <n v="60.31"/>
    <d v="2014-03-24T00:00:00"/>
    <n v="2014"/>
    <s v="Mar"/>
    <d v="1900-01-01T00:00:00"/>
    <s v="Notebook"/>
    <s v="Stationery"/>
    <n v="301396"/>
    <n v="76963.34"/>
    <n v="224432.66"/>
    <x v="2"/>
    <n v="72"/>
    <n v="60.25"/>
  </r>
  <r>
    <s v="M1177"/>
    <x v="1"/>
    <s v="West"/>
    <n v="9"/>
    <n v="475006"/>
    <n v="549973"/>
    <n v="115.78"/>
    <d v="2014-05-19T00:00:00"/>
    <n v="2014"/>
    <s v="May"/>
    <d v="1900-01-01T00:00:00"/>
    <s v="Laptop"/>
    <s v="Electronics"/>
    <n v="549973"/>
    <n v="267219.45"/>
    <n v="282753.55"/>
    <x v="0"/>
    <n v="38"/>
    <n v="76.84"/>
  </r>
  <r>
    <s v="M1178"/>
    <x v="2"/>
    <s v="South"/>
    <n v="12"/>
    <n v="390894"/>
    <n v="270933"/>
    <n v="69.31"/>
    <d v="2013-12-28T00:00:00"/>
    <n v="2013"/>
    <s v="Dec"/>
    <d v="1900-01-06T00:00:00"/>
    <s v="Wheat"/>
    <s v="Grocery"/>
    <n v="270933"/>
    <n v="117267.63"/>
    <n v="153665.37"/>
    <x v="2"/>
    <n v="75"/>
    <n v="83.2"/>
  </r>
  <r>
    <s v="M1179"/>
    <x v="1"/>
    <s v="West"/>
    <n v="13"/>
    <n v="259272"/>
    <n v="288881"/>
    <n v="111.42"/>
    <d v="2014-11-18T00:00:00"/>
    <n v="2014"/>
    <s v="Nov"/>
    <d v="1900-01-02T00:00:00"/>
    <s v="Rice"/>
    <s v="Grocery"/>
    <n v="288881"/>
    <n v="123414.84"/>
    <n v="165466.16"/>
    <x v="0"/>
    <n v="63"/>
    <n v="77.180000000000007"/>
  </r>
  <r>
    <s v="M1180"/>
    <x v="1"/>
    <s v="West"/>
    <n v="11"/>
    <n v="422009"/>
    <n v="427936"/>
    <n v="101.4"/>
    <d v="2014-09-11T00:00:00"/>
    <n v="2014"/>
    <s v="Sep"/>
    <d v="1900-01-04T00:00:00"/>
    <s v="Notebook"/>
    <s v="Stationery"/>
    <n v="427936"/>
    <n v="86030.92"/>
    <n v="341905.08"/>
    <x v="0"/>
    <n v="55"/>
    <n v="84.17"/>
  </r>
  <r>
    <s v="M1181"/>
    <x v="0"/>
    <s v="North"/>
    <n v="15"/>
    <n v="355243"/>
    <n v="293556"/>
    <n v="82.64"/>
    <d v="2014-04-09T00:00:00"/>
    <n v="2014"/>
    <s v="Apr"/>
    <d v="1900-01-03T00:00:00"/>
    <s v="Shirt"/>
    <s v="Clothing"/>
    <n v="293556"/>
    <n v="79323.929999999993"/>
    <n v="214232.07"/>
    <x v="0"/>
    <n v="94"/>
    <n v="91.46"/>
  </r>
  <r>
    <s v="M1182"/>
    <x v="2"/>
    <s v="South"/>
    <n v="4"/>
    <n v="269295"/>
    <n v="220963"/>
    <n v="82.05"/>
    <d v="2014-04-09T00:00:00"/>
    <n v="2014"/>
    <s v="Apr"/>
    <d v="1900-01-03T00:00:00"/>
    <s v="Chair"/>
    <s v="Furniture"/>
    <n v="220963"/>
    <n v="65315.85"/>
    <n v="155647.15"/>
    <x v="2"/>
    <n v="66"/>
    <n v="83.66"/>
  </r>
  <r>
    <s v="M1183"/>
    <x v="0"/>
    <s v="North"/>
    <n v="8"/>
    <n v="166573"/>
    <n v="167658"/>
    <n v="100.65"/>
    <d v="2013-11-29T00:00:00"/>
    <n v="2013"/>
    <s v="Nov"/>
    <d v="1900-01-05T00:00:00"/>
    <s v="Headphones"/>
    <s v="Electronics"/>
    <n v="167658"/>
    <n v="52751.88"/>
    <n v="114906.12"/>
    <x v="0"/>
    <n v="38"/>
    <n v="78.08"/>
  </r>
  <r>
    <s v="M1184"/>
    <x v="3"/>
    <s v="East"/>
    <n v="7"/>
    <n v="123442"/>
    <n v="102507"/>
    <n v="83.04"/>
    <d v="2013-06-03T00:00:00"/>
    <n v="2013"/>
    <s v="Jun"/>
    <d v="1900-01-01T00:00:00"/>
    <s v="Table"/>
    <s v="Furniture"/>
    <n v="102507"/>
    <n v="48034.66"/>
    <n v="54472.34"/>
    <x v="0"/>
    <n v="18"/>
    <n v="70.8"/>
  </r>
  <r>
    <s v="M1185"/>
    <x v="1"/>
    <s v="West"/>
    <n v="3"/>
    <n v="441521"/>
    <n v="274448"/>
    <n v="62.16"/>
    <d v="2014-12-18T00:00:00"/>
    <n v="2014"/>
    <s v="Dec"/>
    <d v="1900-01-04T00:00:00"/>
    <s v="Trousers"/>
    <s v="Clothing"/>
    <n v="274448"/>
    <n v="56719.33"/>
    <n v="217728.67"/>
    <x v="2"/>
    <n v="16"/>
    <n v="66.95"/>
  </r>
  <r>
    <s v="M1186"/>
    <x v="1"/>
    <s v="West"/>
    <n v="4"/>
    <n v="270026"/>
    <n v="299583"/>
    <n v="110.95"/>
    <d v="2013-03-20T00:00:00"/>
    <n v="2013"/>
    <s v="Mar"/>
    <d v="1900-01-03T00:00:00"/>
    <s v="Rice"/>
    <s v="Grocery"/>
    <n v="299583"/>
    <n v="82955.62"/>
    <n v="216627.38"/>
    <x v="2"/>
    <n v="66"/>
    <n v="90.74"/>
  </r>
  <r>
    <s v="M1187"/>
    <x v="1"/>
    <s v="West"/>
    <n v="12"/>
    <n v="334046"/>
    <n v="307984"/>
    <n v="92.2"/>
    <d v="2013-03-20T00:00:00"/>
    <n v="2013"/>
    <s v="Mar"/>
    <d v="1900-01-03T00:00:00"/>
    <s v="Mobile"/>
    <s v="Electronics"/>
    <n v="307984"/>
    <n v="132545.16"/>
    <n v="175438.84"/>
    <x v="1"/>
    <n v="90"/>
    <n v="69.349999999999994"/>
  </r>
  <r>
    <s v="M1188"/>
    <x v="1"/>
    <s v="West"/>
    <n v="11"/>
    <n v="253051"/>
    <n v="195574"/>
    <n v="77.290000000000006"/>
    <d v="2014-08-21T00:00:00"/>
    <n v="2014"/>
    <s v="Aug"/>
    <d v="1900-01-04T00:00:00"/>
    <s v="Sugar"/>
    <s v="Grocery"/>
    <n v="195574"/>
    <n v="64079.53"/>
    <n v="131494.47"/>
    <x v="2"/>
    <n v="39"/>
    <n v="88.68"/>
  </r>
  <r>
    <s v="M1189"/>
    <x v="1"/>
    <s v="West"/>
    <n v="14"/>
    <n v="324014"/>
    <n v="240168"/>
    <n v="74.12"/>
    <d v="2014-07-26T00:00:00"/>
    <n v="2014"/>
    <s v="Jul"/>
    <d v="1900-01-06T00:00:00"/>
    <s v="Laptop"/>
    <s v="Electronics"/>
    <n v="240168"/>
    <n v="88957.77"/>
    <n v="151210.23000000001"/>
    <x v="2"/>
    <n v="88"/>
    <n v="71.180000000000007"/>
  </r>
  <r>
    <s v="M1190"/>
    <x v="2"/>
    <s v="South"/>
    <n v="15"/>
    <n v="361414"/>
    <n v="313360"/>
    <n v="86.7"/>
    <d v="2013-08-27T00:00:00"/>
    <n v="2013"/>
    <s v="Aug"/>
    <d v="1900-01-02T00:00:00"/>
    <s v="Shirt"/>
    <s v="Clothing"/>
    <n v="313360"/>
    <n v="123300.84"/>
    <n v="190059.16"/>
    <x v="0"/>
    <n v="56"/>
    <n v="75.86"/>
  </r>
  <r>
    <s v="M1191"/>
    <x v="2"/>
    <s v="South"/>
    <n v="12"/>
    <n v="468732"/>
    <n v="311594"/>
    <n v="66.48"/>
    <d v="2013-08-16T00:00:00"/>
    <n v="2013"/>
    <s v="Aug"/>
    <d v="1900-01-05T00:00:00"/>
    <s v="Wheat"/>
    <s v="Grocery"/>
    <n v="311594"/>
    <n v="146032.21"/>
    <n v="165561.79"/>
    <x v="1"/>
    <n v="81"/>
    <n v="87.09"/>
  </r>
  <r>
    <s v="M1192"/>
    <x v="2"/>
    <s v="South"/>
    <n v="14"/>
    <n v="119789"/>
    <n v="77812"/>
    <n v="64.959999999999994"/>
    <d v="2014-05-20T00:00:00"/>
    <n v="2014"/>
    <s v="May"/>
    <d v="1900-01-02T00:00:00"/>
    <s v="Pen"/>
    <s v="Stationery"/>
    <n v="77812"/>
    <n v="31169.31"/>
    <n v="46642.69"/>
    <x v="2"/>
    <n v="100"/>
    <n v="83.17"/>
  </r>
  <r>
    <s v="M1193"/>
    <x v="2"/>
    <s v="South"/>
    <n v="6"/>
    <n v="218824"/>
    <n v="155300"/>
    <n v="70.97"/>
    <d v="2014-05-20T00:00:00"/>
    <n v="2014"/>
    <s v="May"/>
    <d v="1900-01-02T00:00:00"/>
    <s v="Chair"/>
    <s v="Furniture"/>
    <n v="155300"/>
    <n v="60136.11"/>
    <n v="95163.89"/>
    <x v="0"/>
    <n v="57"/>
    <n v="62.41"/>
  </r>
  <r>
    <s v="M1194"/>
    <x v="3"/>
    <s v="East"/>
    <n v="13"/>
    <n v="487378"/>
    <n v="377009"/>
    <n v="77.349999999999994"/>
    <d v="2014-05-20T00:00:00"/>
    <n v="2014"/>
    <s v="May"/>
    <d v="1900-01-02T00:00:00"/>
    <s v="Notebook"/>
    <s v="Stationery"/>
    <n v="377009"/>
    <n v="122556.81"/>
    <n v="254452.19"/>
    <x v="2"/>
    <n v="13"/>
    <n v="93.14"/>
  </r>
  <r>
    <s v="M1195"/>
    <x v="2"/>
    <s v="South"/>
    <n v="7"/>
    <n v="252901"/>
    <n v="227192"/>
    <n v="89.83"/>
    <d v="2014-05-20T00:00:00"/>
    <n v="2014"/>
    <s v="May"/>
    <d v="1900-01-02T00:00:00"/>
    <s v="Oil"/>
    <s v="Grocery"/>
    <n v="227192"/>
    <n v="87097.95"/>
    <n v="140094.04999999999"/>
    <x v="0"/>
    <n v="54"/>
    <n v="86.01"/>
  </r>
  <r>
    <s v="M1196"/>
    <x v="3"/>
    <s v="East"/>
    <n v="11"/>
    <n v="248601"/>
    <n v="294772"/>
    <n v="118.57"/>
    <d v="2014-08-13T00:00:00"/>
    <n v="2014"/>
    <s v="Aug"/>
    <d v="1900-01-03T00:00:00"/>
    <s v="Headphones"/>
    <s v="Electronics"/>
    <n v="294772"/>
    <n v="123709.79"/>
    <n v="171062.21"/>
    <x v="0"/>
    <n v="88"/>
    <n v="64.02"/>
  </r>
  <r>
    <s v="M1197"/>
    <x v="0"/>
    <s v="North"/>
    <n v="10"/>
    <n v="101540"/>
    <n v="94898"/>
    <n v="93.46"/>
    <d v="2014-08-14T00:00:00"/>
    <n v="2014"/>
    <s v="Aug"/>
    <d v="1900-01-04T00:00:00"/>
    <s v="Mobile"/>
    <s v="Electronics"/>
    <n v="94898"/>
    <n v="21896.01"/>
    <n v="73001.990000000005"/>
    <x v="0"/>
    <n v="95"/>
    <n v="63.29"/>
  </r>
  <r>
    <s v="M1198"/>
    <x v="0"/>
    <s v="North"/>
    <n v="13"/>
    <n v="250302"/>
    <n v="151072"/>
    <n v="60.36"/>
    <d v="2014-08-14T00:00:00"/>
    <n v="2014"/>
    <s v="Aug"/>
    <d v="1900-01-04T00:00:00"/>
    <s v="Jacket"/>
    <s v="Clothing"/>
    <n v="151072"/>
    <n v="37566.6"/>
    <n v="113505.4"/>
    <x v="1"/>
    <n v="59"/>
    <n v="84.47"/>
  </r>
  <r>
    <s v="M1199"/>
    <x v="0"/>
    <s v="North"/>
    <n v="14"/>
    <n v="409748"/>
    <n v="338643"/>
    <n v="82.65"/>
    <d v="2014-08-14T00:00:00"/>
    <n v="2014"/>
    <s v="Aug"/>
    <d v="1900-01-04T00:00:00"/>
    <s v="Notebook"/>
    <s v="Stationery"/>
    <n v="338643"/>
    <n v="98816.55"/>
    <n v="239826.45"/>
    <x v="0"/>
    <n v="46"/>
    <n v="60.9"/>
  </r>
  <r>
    <s v="M1000"/>
    <x v="2"/>
    <s v="South"/>
    <n v="12"/>
    <n v="476945"/>
    <n v="304204"/>
    <n v="63.78"/>
    <d v="2014-08-14T00:00:00"/>
    <n v="2014"/>
    <s v="Aug"/>
    <d v="1900-01-04T00:00:00"/>
    <s v="Stapler"/>
    <s v="Stationery"/>
    <n v="304204"/>
    <n v="125762.6"/>
    <n v="178441.4"/>
    <x v="2"/>
    <n v="40"/>
    <n v="93.99"/>
  </r>
  <r>
    <s v="M1001"/>
    <x v="0"/>
    <s v="North"/>
    <n v="15"/>
    <n v="179462"/>
    <n v="145404"/>
    <n v="81.02"/>
    <d v="2013-11-11T00:00:00"/>
    <n v="2013"/>
    <s v="Nov"/>
    <d v="1900-01-01T00:00:00"/>
    <s v="Chair"/>
    <s v="Furniture"/>
    <n v="145404"/>
    <n v="47613.79"/>
    <n v="97790.21"/>
    <x v="2"/>
    <n v="59"/>
    <n v="84.75"/>
  </r>
  <r>
    <s v="M1002"/>
    <x v="2"/>
    <s v="South"/>
    <n v="4"/>
    <n v="392463"/>
    <n v="295115"/>
    <n v="75.2"/>
    <d v="2013-11-11T00:00:00"/>
    <n v="2013"/>
    <s v="Nov"/>
    <d v="1900-01-01T00:00:00"/>
    <s v="Sugar"/>
    <s v="Grocery"/>
    <n v="295115"/>
    <n v="107502.73"/>
    <n v="187612.27"/>
    <x v="0"/>
    <n v="58"/>
    <n v="94.65"/>
  </r>
  <r>
    <s v="M1003"/>
    <x v="1"/>
    <s v="West"/>
    <n v="9"/>
    <n v="140873"/>
    <n v="70632"/>
    <n v="50.14"/>
    <d v="2014-06-13T00:00:00"/>
    <n v="2014"/>
    <s v="Jun"/>
    <d v="1900-01-05T00:00:00"/>
    <s v="Jacket"/>
    <s v="Clothing"/>
    <n v="70632"/>
    <n v="19495.73"/>
    <n v="51136.27"/>
    <x v="0"/>
    <n v="45"/>
    <n v="66.09"/>
  </r>
  <r>
    <s v="M1004"/>
    <x v="0"/>
    <s v="North"/>
    <n v="5"/>
    <n v="167111"/>
    <n v="101071"/>
    <n v="60.48"/>
    <d v="2011-03-22T00:00:00"/>
    <n v="2011"/>
    <s v="Mar"/>
    <d v="1900-01-02T00:00:00"/>
    <s v="Jacket"/>
    <s v="Clothing"/>
    <n v="101071"/>
    <n v="31926.76"/>
    <n v="69144.240000000005"/>
    <x v="0"/>
    <n v="19"/>
    <n v="91.49"/>
  </r>
  <r>
    <s v="M1005"/>
    <x v="2"/>
    <s v="South"/>
    <n v="14"/>
    <n v="329490"/>
    <n v="275730"/>
    <n v="83.68"/>
    <d v="2011-03-22T00:00:00"/>
    <n v="2011"/>
    <s v="Mar"/>
    <d v="1900-01-02T00:00:00"/>
    <s v="Notebook"/>
    <s v="Stationery"/>
    <n v="275730"/>
    <n v="64153.83"/>
    <n v="211576.17"/>
    <x v="1"/>
    <n v="89"/>
    <n v="85.91"/>
  </r>
  <r>
    <s v="M1006"/>
    <x v="0"/>
    <s v="North"/>
    <n v="10"/>
    <n v="337156"/>
    <n v="329604"/>
    <n v="97.76"/>
    <d v="2014-06-16T00:00:00"/>
    <n v="2014"/>
    <s v="Jun"/>
    <d v="1900-01-01T00:00:00"/>
    <s v="Tablet"/>
    <s v="Electronics"/>
    <n v="329604"/>
    <n v="149997.51"/>
    <n v="179606.49"/>
    <x v="0"/>
    <n v="61"/>
    <n v="64.209999999999994"/>
  </r>
  <r>
    <s v="M1007"/>
    <x v="3"/>
    <s v="East"/>
    <n v="3"/>
    <n v="423371"/>
    <n v="297775"/>
    <n v="70.33"/>
    <d v="2014-11-17T00:00:00"/>
    <n v="2014"/>
    <s v="Nov"/>
    <d v="1900-01-01T00:00:00"/>
    <s v="Trousers"/>
    <s v="Clothing"/>
    <n v="297775"/>
    <n v="79488.289999999994"/>
    <n v="218286.71"/>
    <x v="1"/>
    <n v="68"/>
    <n v="70.64"/>
  </r>
  <r>
    <s v="M1008"/>
    <x v="1"/>
    <s v="West"/>
    <n v="8"/>
    <n v="327688"/>
    <n v="244366"/>
    <n v="74.569999999999993"/>
    <d v="2014-12-30T00:00:00"/>
    <n v="2014"/>
    <s v="Dec"/>
    <d v="1900-01-02T00:00:00"/>
    <s v="Dress"/>
    <s v="Clothing"/>
    <n v="244366"/>
    <n v="62541.36"/>
    <n v="181824.64000000001"/>
    <x v="0"/>
    <n v="59"/>
    <n v="68.62"/>
  </r>
  <r>
    <s v="M1009"/>
    <x v="2"/>
    <s v="South"/>
    <n v="9"/>
    <n v="214391"/>
    <n v="124623"/>
    <n v="58.13"/>
    <d v="2013-01-21T00:00:00"/>
    <n v="2013"/>
    <s v="Jan"/>
    <d v="1900-01-01T00:00:00"/>
    <s v="Marker"/>
    <s v="Stationery"/>
    <n v="124623"/>
    <n v="34829.730000000003"/>
    <n v="89793.27"/>
    <x v="2"/>
    <n v="88"/>
    <n v="82.18"/>
  </r>
  <r>
    <s v="M1010"/>
    <x v="3"/>
    <s v="East"/>
    <n v="12"/>
    <n v="497375"/>
    <n v="331498"/>
    <n v="66.650000000000006"/>
    <d v="2013-01-21T00:00:00"/>
    <n v="2013"/>
    <s v="Jan"/>
    <d v="1900-01-01T00:00:00"/>
    <s v="Dress"/>
    <s v="Clothing"/>
    <n v="331498"/>
    <n v="97595.42"/>
    <n v="233902.58"/>
    <x v="1"/>
    <n v="43"/>
    <n v="88.42"/>
  </r>
  <r>
    <s v="M1011"/>
    <x v="3"/>
    <s v="East"/>
    <n v="12"/>
    <n v="123583"/>
    <n v="65241"/>
    <n v="52.79"/>
    <d v="2013-01-15T00:00:00"/>
    <n v="2013"/>
    <s v="Jan"/>
    <d v="1900-01-02T00:00:00"/>
    <s v="Jacket"/>
    <s v="Clothing"/>
    <n v="65241"/>
    <n v="32571.96"/>
    <n v="32669.040000000001"/>
    <x v="0"/>
    <n v="52"/>
    <n v="72.010000000000005"/>
  </r>
  <r>
    <s v="M1012"/>
    <x v="2"/>
    <s v="South"/>
    <n v="15"/>
    <n v="242127"/>
    <n v="196704"/>
    <n v="81.239999999999995"/>
    <d v="2013-01-15T00:00:00"/>
    <n v="2013"/>
    <s v="Jan"/>
    <d v="1900-01-02T00:00:00"/>
    <s v="Cabinet"/>
    <s v="Furniture"/>
    <n v="196704"/>
    <n v="69961.05"/>
    <n v="126742.95"/>
    <x v="0"/>
    <n v="78"/>
    <n v="68"/>
  </r>
  <r>
    <s v="M1013"/>
    <x v="0"/>
    <s v="North"/>
    <n v="7"/>
    <n v="345797"/>
    <n v="370824"/>
    <n v="107.24"/>
    <d v="2013-01-15T00:00:00"/>
    <n v="2013"/>
    <s v="Jan"/>
    <d v="1900-01-02T00:00:00"/>
    <s v="Trousers"/>
    <s v="Clothing"/>
    <n v="370824"/>
    <n v="178058.04"/>
    <n v="192765.96"/>
    <x v="0"/>
    <n v="45"/>
    <n v="73.23"/>
  </r>
  <r>
    <s v="M1014"/>
    <x v="0"/>
    <s v="North"/>
    <n v="8"/>
    <n v="459995"/>
    <n v="482809"/>
    <n v="104.96"/>
    <d v="2013-09-20T00:00:00"/>
    <n v="2013"/>
    <s v="Sep"/>
    <d v="1900-01-05T00:00:00"/>
    <s v="Table"/>
    <s v="Furniture"/>
    <n v="482809"/>
    <n v="219849.46"/>
    <n v="262959.53999999998"/>
    <x v="0"/>
    <n v="43"/>
    <n v="84.38"/>
  </r>
  <r>
    <s v="M1015"/>
    <x v="1"/>
    <s v="West"/>
    <n v="11"/>
    <n v="371087"/>
    <n v="307848"/>
    <n v="82.96"/>
    <d v="2013-09-20T00:00:00"/>
    <n v="2013"/>
    <s v="Sep"/>
    <d v="1900-01-05T00:00:00"/>
    <s v="Marker"/>
    <s v="Stationery"/>
    <n v="307848"/>
    <n v="134191.9"/>
    <n v="173656.1"/>
    <x v="2"/>
    <n v="98"/>
    <n v="60.28"/>
  </r>
  <r>
    <s v="M1016"/>
    <x v="0"/>
    <s v="North"/>
    <n v="12"/>
    <n v="268941"/>
    <n v="209289"/>
    <n v="77.819999999999993"/>
    <d v="2011-02-22T00:00:00"/>
    <n v="2011"/>
    <s v="Feb"/>
    <d v="1900-01-02T00:00:00"/>
    <s v="Dress"/>
    <s v="Clothing"/>
    <n v="209289"/>
    <n v="73530.73"/>
    <n v="135758.26999999999"/>
    <x v="1"/>
    <n v="22"/>
    <n v="77.98"/>
  </r>
  <r>
    <s v="M1017"/>
    <x v="0"/>
    <s v="North"/>
    <n v="14"/>
    <n v="377000"/>
    <n v="384571"/>
    <n v="102.01"/>
    <d v="2013-11-12T00:00:00"/>
    <n v="2013"/>
    <s v="Nov"/>
    <d v="1900-01-02T00:00:00"/>
    <s v="Pen"/>
    <s v="Stationery"/>
    <n v="384571"/>
    <n v="185389.23"/>
    <n v="199181.77"/>
    <x v="0"/>
    <n v="78"/>
    <n v="76.81"/>
  </r>
  <r>
    <s v="M1018"/>
    <x v="2"/>
    <s v="South"/>
    <n v="4"/>
    <n v="263588"/>
    <n v="185829"/>
    <n v="70.5"/>
    <d v="2013-01-30T00:00:00"/>
    <n v="2013"/>
    <s v="Jan"/>
    <d v="1900-01-03T00:00:00"/>
    <s v="Pen"/>
    <s v="Stationery"/>
    <n v="185829"/>
    <n v="74820.009999999995"/>
    <n v="111008.99"/>
    <x v="1"/>
    <n v="42"/>
    <n v="68.010000000000005"/>
  </r>
  <r>
    <s v="M1019"/>
    <x v="1"/>
    <s v="West"/>
    <n v="11"/>
    <n v="316296"/>
    <n v="202930"/>
    <n v="64.16"/>
    <d v="2013-10-19T00:00:00"/>
    <n v="2013"/>
    <s v="Oct"/>
    <d v="1900-01-06T00:00:00"/>
    <s v="Laptop"/>
    <s v="Electronics"/>
    <n v="202930"/>
    <n v="71884.789999999994"/>
    <n v="131045.21"/>
    <x v="1"/>
    <n v="80"/>
    <n v="75.959999999999994"/>
  </r>
  <r>
    <s v="M1020"/>
    <x v="0"/>
    <s v="North"/>
    <n v="12"/>
    <n v="452000"/>
    <n v="438540"/>
    <n v="97.02"/>
    <d v="2014-12-19T00:00:00"/>
    <n v="2014"/>
    <s v="Dec"/>
    <d v="1900-01-05T00:00:00"/>
    <s v="Marker"/>
    <s v="Stationery"/>
    <n v="438540"/>
    <n v="163587.07999999999"/>
    <n v="274952.92"/>
    <x v="0"/>
    <n v="68"/>
    <n v="89.36"/>
  </r>
  <r>
    <s v="M1021"/>
    <x v="1"/>
    <s v="West"/>
    <n v="13"/>
    <n v="387265"/>
    <n v="194837"/>
    <n v="50.31"/>
    <d v="2014-12-19T00:00:00"/>
    <n v="2014"/>
    <s v="Dec"/>
    <d v="1900-01-05T00:00:00"/>
    <s v="Dress"/>
    <s v="Clothing"/>
    <n v="194837"/>
    <n v="49373.56"/>
    <n v="145463.44"/>
    <x v="0"/>
    <n v="41"/>
    <n v="92.36"/>
  </r>
  <r>
    <s v="M1022"/>
    <x v="0"/>
    <s v="North"/>
    <n v="8"/>
    <n v="238033"/>
    <n v="165993"/>
    <n v="69.739999999999995"/>
    <d v="2014-12-19T00:00:00"/>
    <n v="2014"/>
    <s v="Dec"/>
    <d v="1900-01-05T00:00:00"/>
    <s v="Shirt"/>
    <s v="Clothing"/>
    <n v="165993"/>
    <n v="62865.98"/>
    <n v="103127.02"/>
    <x v="1"/>
    <n v="34"/>
    <n v="61.9"/>
  </r>
  <r>
    <s v="M1023"/>
    <x v="1"/>
    <s v="West"/>
    <n v="8"/>
    <n v="439231"/>
    <n v="395323"/>
    <n v="90"/>
    <d v="2014-11-03T00:00:00"/>
    <n v="2014"/>
    <s v="Nov"/>
    <d v="1900-01-01T00:00:00"/>
    <s v="Tablet"/>
    <s v="Electronics"/>
    <n v="395323"/>
    <n v="89084.56"/>
    <n v="306238.44"/>
    <x v="1"/>
    <n v="46"/>
    <n v="85.93"/>
  </r>
  <r>
    <s v="M1024"/>
    <x v="0"/>
    <s v="North"/>
    <n v="7"/>
    <n v="180427"/>
    <n v="93792"/>
    <n v="51.98"/>
    <d v="2011-04-29T00:00:00"/>
    <n v="2011"/>
    <s v="Apr"/>
    <d v="1900-01-05T00:00:00"/>
    <s v="Sugar"/>
    <s v="Grocery"/>
    <n v="93792"/>
    <n v="33378.71"/>
    <n v="60413.29"/>
    <x v="1"/>
    <n v="19"/>
    <n v="68.959999999999994"/>
  </r>
  <r>
    <s v="M1025"/>
    <x v="2"/>
    <s v="South"/>
    <n v="3"/>
    <n v="150042"/>
    <n v="127685"/>
    <n v="85.1"/>
    <d v="2011-04-29T00:00:00"/>
    <n v="2011"/>
    <s v="Apr"/>
    <d v="1900-01-05T00:00:00"/>
    <s v="Wheat"/>
    <s v="Grocery"/>
    <n v="127685"/>
    <n v="55958.97"/>
    <n v="71726.03"/>
    <x v="2"/>
    <n v="28"/>
    <n v="64.510000000000005"/>
  </r>
  <r>
    <s v="M1026"/>
    <x v="2"/>
    <s v="South"/>
    <n v="7"/>
    <n v="119586"/>
    <n v="63922"/>
    <n v="53.45"/>
    <d v="2014-10-24T00:00:00"/>
    <n v="2014"/>
    <s v="Oct"/>
    <d v="1900-01-05T00:00:00"/>
    <s v="Table"/>
    <s v="Furniture"/>
    <n v="63922"/>
    <n v="15295.37"/>
    <n v="48626.63"/>
    <x v="2"/>
    <n v="33"/>
    <n v="83.27"/>
  </r>
  <r>
    <s v="M1027"/>
    <x v="0"/>
    <s v="North"/>
    <n v="8"/>
    <n v="298065"/>
    <n v="185689"/>
    <n v="62.3"/>
    <d v="2014-10-24T00:00:00"/>
    <n v="2014"/>
    <s v="Oct"/>
    <d v="1900-01-05T00:00:00"/>
    <s v="Laptop"/>
    <s v="Electronics"/>
    <n v="185689"/>
    <n v="39317.03"/>
    <n v="146371.97"/>
    <x v="2"/>
    <n v="15"/>
    <n v="89.76"/>
  </r>
  <r>
    <s v="M1028"/>
    <x v="0"/>
    <s v="North"/>
    <n v="15"/>
    <n v="208912"/>
    <n v="171571"/>
    <n v="82.13"/>
    <d v="2014-10-24T00:00:00"/>
    <n v="2014"/>
    <s v="Oct"/>
    <d v="1900-01-05T00:00:00"/>
    <s v="Marker"/>
    <s v="Stationery"/>
    <n v="171571"/>
    <n v="75024.09"/>
    <n v="96546.91"/>
    <x v="1"/>
    <n v="34"/>
    <n v="67.97"/>
  </r>
  <r>
    <s v="M1029"/>
    <x v="2"/>
    <s v="South"/>
    <n v="8"/>
    <n v="195176"/>
    <n v="233122"/>
    <n v="119.44"/>
    <d v="2014-10-24T00:00:00"/>
    <n v="2014"/>
    <s v="Oct"/>
    <d v="1900-01-05T00:00:00"/>
    <s v="Rice"/>
    <s v="Grocery"/>
    <n v="233122"/>
    <n v="60849.01"/>
    <n v="172272.99"/>
    <x v="2"/>
    <n v="86"/>
    <n v="68.900000000000006"/>
  </r>
  <r>
    <s v="M1030"/>
    <x v="1"/>
    <s v="West"/>
    <n v="13"/>
    <n v="248535"/>
    <n v="211628"/>
    <n v="85.15"/>
    <d v="2011-03-30T00:00:00"/>
    <n v="2011"/>
    <s v="Mar"/>
    <d v="1900-01-03T00:00:00"/>
    <s v="Trousers"/>
    <s v="Clothing"/>
    <n v="211628"/>
    <n v="86495.8"/>
    <n v="125132.2"/>
    <x v="0"/>
    <n v="48"/>
    <n v="87.04"/>
  </r>
  <r>
    <s v="M1031"/>
    <x v="3"/>
    <s v="East"/>
    <n v="12"/>
    <n v="332111"/>
    <n v="278304"/>
    <n v="83.8"/>
    <d v="2013-01-04T00:00:00"/>
    <n v="2013"/>
    <s v="Jan"/>
    <d v="1900-01-05T00:00:00"/>
    <s v="Mobile"/>
    <s v="Electronics"/>
    <n v="278304"/>
    <n v="117134.63"/>
    <n v="161169.37"/>
    <x v="1"/>
    <n v="64"/>
    <n v="66.77"/>
  </r>
  <r>
    <s v="M1032"/>
    <x v="2"/>
    <s v="South"/>
    <n v="14"/>
    <n v="128578"/>
    <n v="140748"/>
    <n v="109.47"/>
    <d v="2012-04-26T00:00:00"/>
    <n v="2012"/>
    <s v="Apr"/>
    <d v="1900-01-04T00:00:00"/>
    <s v="Table"/>
    <s v="Furniture"/>
    <n v="140748"/>
    <n v="51910.73"/>
    <n v="88837.27"/>
    <x v="2"/>
    <n v="95"/>
    <n v="76.569999999999993"/>
  </r>
  <r>
    <s v="M1033"/>
    <x v="2"/>
    <s v="South"/>
    <n v="7"/>
    <n v="447011"/>
    <n v="523842"/>
    <n v="117.19"/>
    <d v="2012-09-12T00:00:00"/>
    <n v="2012"/>
    <s v="Sep"/>
    <d v="1900-01-03T00:00:00"/>
    <s v="Marker"/>
    <s v="Stationery"/>
    <n v="523842"/>
    <n v="234050.47"/>
    <n v="289791.53000000003"/>
    <x v="0"/>
    <n v="39"/>
    <n v="72.47"/>
  </r>
  <r>
    <s v="M1034"/>
    <x v="0"/>
    <s v="North"/>
    <n v="8"/>
    <n v="460897"/>
    <n v="323542"/>
    <n v="70.2"/>
    <d v="2012-09-12T00:00:00"/>
    <n v="2012"/>
    <s v="Sep"/>
    <d v="1900-01-03T00:00:00"/>
    <s v="Sugar"/>
    <s v="Grocery"/>
    <n v="323542"/>
    <n v="125767.93"/>
    <n v="197774.07"/>
    <x v="0"/>
    <n v="18"/>
    <n v="69.36"/>
  </r>
  <r>
    <s v="M1035"/>
    <x v="1"/>
    <s v="West"/>
    <n v="5"/>
    <n v="293846"/>
    <n v="211485"/>
    <n v="71.97"/>
    <d v="2014-09-12T00:00:00"/>
    <n v="2014"/>
    <s v="Sep"/>
    <d v="1900-01-05T00:00:00"/>
    <s v="Pen"/>
    <s v="Stationery"/>
    <n v="211485"/>
    <n v="66432.399999999994"/>
    <n v="145052.6"/>
    <x v="2"/>
    <n v="48"/>
    <n v="63.68"/>
  </r>
  <r>
    <s v="M1036"/>
    <x v="1"/>
    <s v="West"/>
    <n v="15"/>
    <n v="293710"/>
    <n v="204310"/>
    <n v="69.56"/>
    <d v="2013-06-13T00:00:00"/>
    <n v="2013"/>
    <s v="Jun"/>
    <d v="1900-01-04T00:00:00"/>
    <s v="Dress"/>
    <s v="Clothing"/>
    <n v="204310"/>
    <n v="50117.49"/>
    <n v="154192.51"/>
    <x v="0"/>
    <n v="30"/>
    <n v="70.099999999999994"/>
  </r>
  <r>
    <s v="M1037"/>
    <x v="1"/>
    <s v="West"/>
    <n v="15"/>
    <n v="241974"/>
    <n v="224221"/>
    <n v="92.66"/>
    <d v="2013-06-28T00:00:00"/>
    <n v="2013"/>
    <s v="Jun"/>
    <d v="1900-01-05T00:00:00"/>
    <s v="Oil"/>
    <s v="Grocery"/>
    <n v="224221"/>
    <n v="67249.03"/>
    <n v="156971.97"/>
    <x v="0"/>
    <n v="81"/>
    <n v="80.319999999999993"/>
  </r>
  <r>
    <s v="M1038"/>
    <x v="1"/>
    <s v="West"/>
    <n v="5"/>
    <n v="499449"/>
    <n v="582012"/>
    <n v="116.53"/>
    <d v="2013-06-28T00:00:00"/>
    <n v="2013"/>
    <s v="Jun"/>
    <d v="1900-01-05T00:00:00"/>
    <s v="Marker"/>
    <s v="Stationery"/>
    <n v="582012"/>
    <n v="160413.39000000001"/>
    <n v="421598.61"/>
    <x v="1"/>
    <n v="35"/>
    <n v="90.71"/>
  </r>
  <r>
    <s v="M1039"/>
    <x v="1"/>
    <s v="West"/>
    <n v="10"/>
    <n v="410583"/>
    <n v="284319"/>
    <n v="69.25"/>
    <d v="2011-09-26T00:00:00"/>
    <n v="2011"/>
    <s v="Sep"/>
    <d v="1900-01-01T00:00:00"/>
    <s v="Chair"/>
    <s v="Furniture"/>
    <n v="284319"/>
    <n v="113265.18"/>
    <n v="171053.82"/>
    <x v="0"/>
    <n v="92"/>
    <n v="76.02"/>
  </r>
  <r>
    <s v="M1040"/>
    <x v="1"/>
    <s v="West"/>
    <n v="6"/>
    <n v="490566"/>
    <n v="573118"/>
    <n v="116.83"/>
    <d v="2014-11-04T00:00:00"/>
    <n v="2014"/>
    <s v="Nov"/>
    <d v="1900-01-02T00:00:00"/>
    <s v="Notebook"/>
    <s v="Stationery"/>
    <n v="573118"/>
    <n v="230855.1"/>
    <n v="342262.9"/>
    <x v="1"/>
    <n v="94"/>
    <n v="70.03"/>
  </r>
  <r>
    <s v="M1041"/>
    <x v="3"/>
    <s v="East"/>
    <n v="11"/>
    <n v="492735"/>
    <n v="471373"/>
    <n v="95.66"/>
    <d v="2014-11-04T00:00:00"/>
    <n v="2014"/>
    <s v="Nov"/>
    <d v="1900-01-02T00:00:00"/>
    <s v="Shirt"/>
    <s v="Clothing"/>
    <n v="471373"/>
    <n v="177289.21"/>
    <n v="294083.78999999998"/>
    <x v="0"/>
    <n v="78"/>
    <n v="65.150000000000006"/>
  </r>
  <r>
    <s v="M1042"/>
    <x v="1"/>
    <s v="West"/>
    <n v="12"/>
    <n v="434975"/>
    <n v="341409"/>
    <n v="78.489999999999995"/>
    <d v="2014-11-04T00:00:00"/>
    <n v="2014"/>
    <s v="Nov"/>
    <d v="1900-01-02T00:00:00"/>
    <s v="Pen"/>
    <s v="Stationery"/>
    <n v="341409"/>
    <n v="128170.34"/>
    <n v="213238.66"/>
    <x v="1"/>
    <n v="38"/>
    <n v="83.58"/>
  </r>
  <r>
    <s v="M1043"/>
    <x v="0"/>
    <s v="North"/>
    <n v="4"/>
    <n v="306386"/>
    <n v="358087"/>
    <n v="116.87"/>
    <d v="2014-02-20T00:00:00"/>
    <n v="2014"/>
    <s v="Feb"/>
    <d v="1900-01-04T00:00:00"/>
    <s v="Notebook"/>
    <s v="Stationery"/>
    <n v="358087"/>
    <n v="104421.23"/>
    <n v="253665.77"/>
    <x v="0"/>
    <n v="41"/>
    <n v="60.81"/>
  </r>
  <r>
    <s v="M1044"/>
    <x v="2"/>
    <s v="South"/>
    <n v="10"/>
    <n v="168576"/>
    <n v="134035"/>
    <n v="79.510000000000005"/>
    <d v="2012-11-05T00:00:00"/>
    <n v="2012"/>
    <s v="Nov"/>
    <d v="1900-01-01T00:00:00"/>
    <s v="Headphones"/>
    <s v="Electronics"/>
    <n v="134035"/>
    <n v="39226.68"/>
    <n v="94808.320000000007"/>
    <x v="2"/>
    <n v="10"/>
    <n v="93"/>
  </r>
  <r>
    <s v="M1045"/>
    <x v="3"/>
    <s v="East"/>
    <n v="11"/>
    <n v="421674"/>
    <n v="432931"/>
    <n v="102.67"/>
    <d v="2011-06-16T00:00:00"/>
    <n v="2011"/>
    <s v="Jun"/>
    <d v="1900-01-04T00:00:00"/>
    <s v="Rice"/>
    <s v="Grocery"/>
    <n v="432931"/>
    <n v="144261.45000000001"/>
    <n v="288669.55"/>
    <x v="0"/>
    <n v="45"/>
    <n v="80.08"/>
  </r>
  <r>
    <s v="M1046"/>
    <x v="0"/>
    <s v="North"/>
    <n v="5"/>
    <n v="164217"/>
    <n v="119525"/>
    <n v="72.78"/>
    <d v="2011-06-16T00:00:00"/>
    <n v="2011"/>
    <s v="Jun"/>
    <d v="1900-01-04T00:00:00"/>
    <s v="Wheat"/>
    <s v="Grocery"/>
    <n v="119525"/>
    <n v="38529.360000000001"/>
    <n v="80995.64"/>
    <x v="2"/>
    <n v="66"/>
    <n v="73.89"/>
  </r>
  <r>
    <s v="M1047"/>
    <x v="3"/>
    <s v="East"/>
    <n v="13"/>
    <n v="245736"/>
    <n v="160656"/>
    <n v="65.38"/>
    <d v="2011-06-16T00:00:00"/>
    <n v="2011"/>
    <s v="Jun"/>
    <d v="1900-01-04T00:00:00"/>
    <s v="Notebook"/>
    <s v="Stationery"/>
    <n v="160656"/>
    <n v="61598.7"/>
    <n v="99057.3"/>
    <x v="0"/>
    <n v="54"/>
    <n v="86.27"/>
  </r>
  <r>
    <s v="M1048"/>
    <x v="2"/>
    <s v="South"/>
    <n v="6"/>
    <n v="413444"/>
    <n v="263808"/>
    <n v="63.81"/>
    <d v="2012-10-12T00:00:00"/>
    <n v="2012"/>
    <s v="Oct"/>
    <d v="1900-01-05T00:00:00"/>
    <s v="Wheat"/>
    <s v="Grocery"/>
    <n v="263808"/>
    <n v="72701.429999999993"/>
    <n v="191106.57"/>
    <x v="2"/>
    <n v="85"/>
    <n v="82.07"/>
  </r>
  <r>
    <s v="M1049"/>
    <x v="3"/>
    <s v="East"/>
    <n v="3"/>
    <n v="212843"/>
    <n v="210075"/>
    <n v="98.7"/>
    <d v="2012-10-12T00:00:00"/>
    <n v="2012"/>
    <s v="Oct"/>
    <d v="1900-01-05T00:00:00"/>
    <s v="Marker"/>
    <s v="Stationery"/>
    <n v="210075"/>
    <n v="73171.62"/>
    <n v="136903.38"/>
    <x v="2"/>
    <n v="95"/>
    <n v="63.84"/>
  </r>
  <r>
    <s v="M1050"/>
    <x v="1"/>
    <s v="West"/>
    <n v="14"/>
    <n v="300942"/>
    <n v="338849"/>
    <n v="112.6"/>
    <d v="2012-10-12T00:00:00"/>
    <n v="2012"/>
    <s v="Oct"/>
    <d v="1900-01-05T00:00:00"/>
    <s v="Cabinet"/>
    <s v="Furniture"/>
    <n v="338849"/>
    <n v="160435.04999999999"/>
    <n v="178413.95"/>
    <x v="1"/>
    <n v="96"/>
    <n v="60.9"/>
  </r>
  <r>
    <s v="M1051"/>
    <x v="2"/>
    <s v="South"/>
    <n v="6"/>
    <n v="272300"/>
    <n v="193998"/>
    <n v="71.239999999999995"/>
    <d v="2014-08-28T00:00:00"/>
    <n v="2014"/>
    <s v="Aug"/>
    <d v="1900-01-04T00:00:00"/>
    <s v="Pen"/>
    <s v="Stationery"/>
    <n v="193998"/>
    <n v="95086.48"/>
    <n v="98911.52"/>
    <x v="2"/>
    <n v="23"/>
    <n v="65.94"/>
  </r>
  <r>
    <s v="M1052"/>
    <x v="0"/>
    <s v="North"/>
    <n v="4"/>
    <n v="310424"/>
    <n v="358654"/>
    <n v="115.54"/>
    <d v="2013-11-24T00:00:00"/>
    <n v="2013"/>
    <s v="Nov"/>
    <d v="1899-12-31T00:00:00"/>
    <s v="Jacket"/>
    <s v="Clothing"/>
    <n v="358654"/>
    <n v="100633.12"/>
    <n v="258020.88"/>
    <x v="0"/>
    <n v="20"/>
    <n v="66.81"/>
  </r>
  <r>
    <s v="M1053"/>
    <x v="2"/>
    <s v="South"/>
    <n v="7"/>
    <n v="242552"/>
    <n v="177753"/>
    <n v="73.28"/>
    <d v="2013-11-24T00:00:00"/>
    <n v="2013"/>
    <s v="Nov"/>
    <d v="1899-12-31T00:00:00"/>
    <s v="Sugar"/>
    <s v="Grocery"/>
    <n v="177753"/>
    <n v="44443.72"/>
    <n v="133309.28"/>
    <x v="2"/>
    <n v="36"/>
    <n v="93.49"/>
  </r>
  <r>
    <s v="M1054"/>
    <x v="3"/>
    <s v="East"/>
    <n v="11"/>
    <n v="152633"/>
    <n v="113205"/>
    <n v="74.17"/>
    <d v="2013-11-24T00:00:00"/>
    <n v="2013"/>
    <s v="Nov"/>
    <d v="1899-12-31T00:00:00"/>
    <s v="Tablet"/>
    <s v="Electronics"/>
    <n v="113205"/>
    <n v="53593.14"/>
    <n v="59611.86"/>
    <x v="0"/>
    <n v="19"/>
    <n v="90.27"/>
  </r>
  <r>
    <s v="M1055"/>
    <x v="1"/>
    <s v="West"/>
    <n v="12"/>
    <n v="213513"/>
    <n v="116638"/>
    <n v="54.63"/>
    <d v="2014-01-31T00:00:00"/>
    <n v="2014"/>
    <s v="Jan"/>
    <d v="1900-01-05T00:00:00"/>
    <s v="Tablet"/>
    <s v="Electronics"/>
    <n v="116638"/>
    <n v="26521.97"/>
    <n v="90116.03"/>
    <x v="2"/>
    <n v="61"/>
    <n v="60.36"/>
  </r>
  <r>
    <s v="M1056"/>
    <x v="3"/>
    <s v="East"/>
    <n v="12"/>
    <n v="443121"/>
    <n v="531055"/>
    <n v="119.84"/>
    <d v="2012-11-30T00:00:00"/>
    <n v="2012"/>
    <s v="Nov"/>
    <d v="1900-01-05T00:00:00"/>
    <s v="Laptop"/>
    <s v="Electronics"/>
    <n v="531055"/>
    <n v="257950.3"/>
    <n v="273104.7"/>
    <x v="0"/>
    <n v="30"/>
    <n v="91.28"/>
  </r>
  <r>
    <s v="M1057"/>
    <x v="0"/>
    <s v="North"/>
    <n v="5"/>
    <n v="377682"/>
    <n v="407589"/>
    <n v="107.92"/>
    <d v="2011-06-28T00:00:00"/>
    <n v="2011"/>
    <s v="Jun"/>
    <d v="1900-01-02T00:00:00"/>
    <s v="Rice"/>
    <s v="Grocery"/>
    <n v="407589"/>
    <n v="154370.46"/>
    <n v="253218.54"/>
    <x v="0"/>
    <n v="14"/>
    <n v="86.18"/>
  </r>
  <r>
    <s v="M1058"/>
    <x v="0"/>
    <s v="North"/>
    <n v="12"/>
    <n v="415737"/>
    <n v="228606"/>
    <n v="54.99"/>
    <d v="2011-09-02T00:00:00"/>
    <n v="2011"/>
    <s v="Sep"/>
    <d v="1900-01-05T00:00:00"/>
    <s v="Jacket"/>
    <s v="Clothing"/>
    <n v="228606"/>
    <n v="104401.2"/>
    <n v="124204.8"/>
    <x v="0"/>
    <n v="35"/>
    <n v="69.02"/>
  </r>
  <r>
    <s v="M1059"/>
    <x v="3"/>
    <s v="East"/>
    <n v="7"/>
    <n v="390202"/>
    <n v="332009"/>
    <n v="85.09"/>
    <d v="2011-09-02T00:00:00"/>
    <n v="2011"/>
    <s v="Sep"/>
    <d v="1900-01-05T00:00:00"/>
    <s v="Shirt"/>
    <s v="Clothing"/>
    <n v="332009"/>
    <n v="145134.76"/>
    <n v="186874.23999999999"/>
    <x v="0"/>
    <n v="64"/>
    <n v="62.15"/>
  </r>
  <r>
    <s v="M1060"/>
    <x v="1"/>
    <s v="West"/>
    <n v="12"/>
    <n v="451954"/>
    <n v="276396"/>
    <n v="61.16"/>
    <d v="2014-07-11T00:00:00"/>
    <n v="2014"/>
    <s v="Jul"/>
    <d v="1900-01-05T00:00:00"/>
    <s v="Rice"/>
    <s v="Grocery"/>
    <n v="276396"/>
    <n v="121165.74"/>
    <n v="155230.26"/>
    <x v="0"/>
    <n v="17"/>
    <n v="62.79"/>
  </r>
  <r>
    <s v="M1061"/>
    <x v="1"/>
    <s v="West"/>
    <n v="4"/>
    <n v="467992"/>
    <n v="279299"/>
    <n v="59.68"/>
    <d v="2014-06-05T00:00:00"/>
    <n v="2014"/>
    <s v="Jun"/>
    <d v="1900-01-04T00:00:00"/>
    <s v="Rice"/>
    <s v="Grocery"/>
    <n v="279299"/>
    <n v="122616.88"/>
    <n v="156682.12"/>
    <x v="2"/>
    <n v="100"/>
    <n v="63.42"/>
  </r>
  <r>
    <s v="M1062"/>
    <x v="3"/>
    <s v="East"/>
    <n v="3"/>
    <n v="170966"/>
    <n v="125257"/>
    <n v="73.260000000000005"/>
    <d v="2014-10-20T00:00:00"/>
    <n v="2014"/>
    <s v="Oct"/>
    <d v="1900-01-01T00:00:00"/>
    <s v="Rice"/>
    <s v="Grocery"/>
    <n v="125257"/>
    <n v="56557.09"/>
    <n v="68699.91"/>
    <x v="0"/>
    <n v="81"/>
    <n v="88.11"/>
  </r>
  <r>
    <s v="M1063"/>
    <x v="0"/>
    <s v="North"/>
    <n v="7"/>
    <n v="148242"/>
    <n v="89748"/>
    <n v="60.54"/>
    <d v="2014-11-19T00:00:00"/>
    <n v="2014"/>
    <s v="Nov"/>
    <d v="1900-01-03T00:00:00"/>
    <s v="Dress"/>
    <s v="Clothing"/>
    <n v="89748"/>
    <n v="21959.06"/>
    <n v="67788.94"/>
    <x v="2"/>
    <n v="27"/>
    <n v="91.8"/>
  </r>
  <r>
    <s v="M1064"/>
    <x v="0"/>
    <s v="North"/>
    <n v="15"/>
    <n v="418542"/>
    <n v="321010"/>
    <n v="76.7"/>
    <d v="2012-08-08T00:00:00"/>
    <n v="2012"/>
    <s v="Aug"/>
    <d v="1900-01-03T00:00:00"/>
    <s v="Sugar"/>
    <s v="Grocery"/>
    <n v="321010"/>
    <n v="78730.929999999993"/>
    <n v="242279.07"/>
    <x v="1"/>
    <n v="58"/>
    <n v="70.31"/>
  </r>
  <r>
    <s v="M1065"/>
    <x v="1"/>
    <s v="West"/>
    <n v="6"/>
    <n v="417297"/>
    <n v="246264"/>
    <n v="59.01"/>
    <d v="2012-08-08T00:00:00"/>
    <n v="2012"/>
    <s v="Aug"/>
    <d v="1900-01-03T00:00:00"/>
    <s v="Shirt"/>
    <s v="Clothing"/>
    <n v="246264"/>
    <n v="120360.85"/>
    <n v="125903.15"/>
    <x v="1"/>
    <n v="48"/>
    <n v="81.510000000000005"/>
  </r>
  <r>
    <s v="M1066"/>
    <x v="0"/>
    <s v="North"/>
    <n v="13"/>
    <n v="298679"/>
    <n v="181350"/>
    <n v="60.72"/>
    <d v="2012-08-08T00:00:00"/>
    <n v="2012"/>
    <s v="Aug"/>
    <d v="1900-01-03T00:00:00"/>
    <s v="Marker"/>
    <s v="Stationery"/>
    <n v="181350"/>
    <n v="81463.19"/>
    <n v="99886.81"/>
    <x v="2"/>
    <n v="25"/>
    <n v="72.19"/>
  </r>
  <r>
    <s v="M1067"/>
    <x v="0"/>
    <s v="North"/>
    <n v="4"/>
    <n v="472237"/>
    <n v="360619"/>
    <n v="76.36"/>
    <d v="2013-12-07T00:00:00"/>
    <n v="2013"/>
    <s v="Dec"/>
    <d v="1900-01-06T00:00:00"/>
    <s v="Tablet"/>
    <s v="Electronics"/>
    <n v="360619"/>
    <n v="156747.20000000001"/>
    <n v="203871.8"/>
    <x v="0"/>
    <n v="86"/>
    <n v="83.22"/>
  </r>
  <r>
    <s v="M1068"/>
    <x v="2"/>
    <s v="South"/>
    <n v="9"/>
    <n v="134828"/>
    <n v="120697"/>
    <n v="89.52"/>
    <d v="2013-12-07T00:00:00"/>
    <n v="2013"/>
    <s v="Dec"/>
    <d v="1900-01-06T00:00:00"/>
    <s v="Marker"/>
    <s v="Stationery"/>
    <n v="120697"/>
    <n v="30868.91"/>
    <n v="89828.09"/>
    <x v="2"/>
    <n v="51"/>
    <n v="66.14"/>
  </r>
  <r>
    <s v="M1069"/>
    <x v="1"/>
    <s v="West"/>
    <n v="14"/>
    <n v="263519"/>
    <n v="151433"/>
    <n v="57.47"/>
    <d v="2013-12-07T00:00:00"/>
    <n v="2013"/>
    <s v="Dec"/>
    <d v="1900-01-06T00:00:00"/>
    <s v="Mobile"/>
    <s v="Electronics"/>
    <n v="151433"/>
    <n v="46959.53"/>
    <n v="104473.47"/>
    <x v="1"/>
    <n v="18"/>
    <n v="92.7"/>
  </r>
  <r>
    <s v="M1070"/>
    <x v="1"/>
    <s v="West"/>
    <n v="12"/>
    <n v="384585"/>
    <n v="336952"/>
    <n v="87.61"/>
    <d v="2013-12-07T00:00:00"/>
    <n v="2013"/>
    <s v="Dec"/>
    <d v="1900-01-06T00:00:00"/>
    <s v="Marker"/>
    <s v="Stationery"/>
    <n v="336952"/>
    <n v="125421.74"/>
    <n v="211530.26"/>
    <x v="2"/>
    <n v="74"/>
    <n v="79.959999999999994"/>
  </r>
  <r>
    <s v="M1071"/>
    <x v="2"/>
    <s v="South"/>
    <n v="3"/>
    <n v="116056"/>
    <n v="106425"/>
    <n v="91.7"/>
    <d v="2013-12-07T00:00:00"/>
    <n v="2013"/>
    <s v="Dec"/>
    <d v="1900-01-06T00:00:00"/>
    <s v="Tablet"/>
    <s v="Electronics"/>
    <n v="106425"/>
    <n v="39397.919999999998"/>
    <n v="67027.08"/>
    <x v="2"/>
    <n v="94"/>
    <n v="92.1"/>
  </r>
  <r>
    <s v="M1072"/>
    <x v="2"/>
    <s v="South"/>
    <n v="8"/>
    <n v="290873"/>
    <n v="277783"/>
    <n v="95.5"/>
    <d v="2013-12-07T00:00:00"/>
    <n v="2013"/>
    <s v="Dec"/>
    <d v="1900-01-06T00:00:00"/>
    <s v="Table"/>
    <s v="Furniture"/>
    <n v="277783"/>
    <n v="67912.02"/>
    <n v="209870.98"/>
    <x v="0"/>
    <n v="91"/>
    <n v="85.35"/>
  </r>
  <r>
    <s v="M1073"/>
    <x v="1"/>
    <s v="West"/>
    <n v="5"/>
    <n v="304323"/>
    <n v="258121"/>
    <n v="84.82"/>
    <d v="2013-12-07T00:00:00"/>
    <n v="2013"/>
    <s v="Dec"/>
    <d v="1900-01-06T00:00:00"/>
    <s v="Jacket"/>
    <s v="Clothing"/>
    <n v="258121"/>
    <n v="97691.55"/>
    <n v="160429.45000000001"/>
    <x v="1"/>
    <n v="58"/>
    <n v="90.59"/>
  </r>
  <r>
    <s v="M1074"/>
    <x v="1"/>
    <s v="West"/>
    <n v="3"/>
    <n v="447779"/>
    <n v="246346"/>
    <n v="55.02"/>
    <d v="2014-03-26T00:00:00"/>
    <n v="2014"/>
    <s v="Mar"/>
    <d v="1900-01-03T00:00:00"/>
    <s v="Tablet"/>
    <s v="Electronics"/>
    <n v="246346"/>
    <n v="59688.05"/>
    <n v="186657.95"/>
    <x v="0"/>
    <n v="45"/>
    <n v="63.89"/>
  </r>
  <r>
    <s v="M1075"/>
    <x v="2"/>
    <s v="South"/>
    <n v="3"/>
    <n v="298219"/>
    <n v="282604"/>
    <n v="94.76"/>
    <d v="2014-03-26T00:00:00"/>
    <n v="2014"/>
    <s v="Mar"/>
    <d v="1900-01-03T00:00:00"/>
    <s v="Wheat"/>
    <s v="Grocery"/>
    <n v="282604"/>
    <n v="119201.49"/>
    <n v="163402.51"/>
    <x v="0"/>
    <n v="75"/>
    <n v="75.58"/>
  </r>
  <r>
    <s v="M1076"/>
    <x v="0"/>
    <s v="North"/>
    <n v="3"/>
    <n v="101798"/>
    <n v="104881"/>
    <n v="103.03"/>
    <d v="2014-03-26T00:00:00"/>
    <n v="2014"/>
    <s v="Mar"/>
    <d v="1900-01-03T00:00:00"/>
    <s v="Rice"/>
    <s v="Grocery"/>
    <n v="104881"/>
    <n v="31286.55"/>
    <n v="73594.45"/>
    <x v="2"/>
    <n v="22"/>
    <n v="77.010000000000005"/>
  </r>
  <r>
    <s v="M1077"/>
    <x v="2"/>
    <s v="South"/>
    <n v="3"/>
    <n v="347313"/>
    <n v="280517"/>
    <n v="80.77"/>
    <d v="2014-11-20T00:00:00"/>
    <n v="2014"/>
    <s v="Nov"/>
    <d v="1900-01-04T00:00:00"/>
    <s v="Trousers"/>
    <s v="Clothing"/>
    <n v="280517"/>
    <n v="98054.53"/>
    <n v="182462.47"/>
    <x v="2"/>
    <n v="54"/>
    <n v="90.46"/>
  </r>
  <r>
    <s v="M1078"/>
    <x v="2"/>
    <s v="South"/>
    <n v="5"/>
    <n v="220255"/>
    <n v="147567"/>
    <n v="67"/>
    <d v="2014-11-20T00:00:00"/>
    <n v="2014"/>
    <s v="Nov"/>
    <d v="1900-01-04T00:00:00"/>
    <s v="Notebook"/>
    <s v="Stationery"/>
    <n v="147567"/>
    <n v="65771.44"/>
    <n v="81795.56"/>
    <x v="2"/>
    <n v="46"/>
    <n v="60.46"/>
  </r>
  <r>
    <s v="M1079"/>
    <x v="3"/>
    <s v="East"/>
    <n v="10"/>
    <n v="271306"/>
    <n v="176428"/>
    <n v="65.03"/>
    <d v="2013-11-05T00:00:00"/>
    <n v="2013"/>
    <s v="Nov"/>
    <d v="1900-01-02T00:00:00"/>
    <s v="Notebook"/>
    <s v="Stationery"/>
    <n v="176428"/>
    <n v="69270.09"/>
    <n v="107157.91"/>
    <x v="2"/>
    <n v="86"/>
    <n v="70.400000000000006"/>
  </r>
  <r>
    <s v="M1080"/>
    <x v="0"/>
    <s v="North"/>
    <n v="7"/>
    <n v="148375"/>
    <n v="79300"/>
    <n v="53.45"/>
    <d v="2014-12-15T00:00:00"/>
    <n v="2014"/>
    <s v="Dec"/>
    <d v="1900-01-01T00:00:00"/>
    <s v="Marker"/>
    <s v="Stationery"/>
    <n v="79300"/>
    <n v="28888.09"/>
    <n v="50411.91"/>
    <x v="0"/>
    <n v="39"/>
    <n v="73.06"/>
  </r>
  <r>
    <s v="M1081"/>
    <x v="0"/>
    <s v="North"/>
    <n v="14"/>
    <n v="160534"/>
    <n v="112546"/>
    <n v="70.11"/>
    <d v="2014-12-15T00:00:00"/>
    <n v="2014"/>
    <s v="Dec"/>
    <d v="1900-01-01T00:00:00"/>
    <s v="Chair"/>
    <s v="Furniture"/>
    <n v="112546"/>
    <n v="28382.66"/>
    <n v="84163.34"/>
    <x v="0"/>
    <n v="50"/>
    <n v="66.8"/>
  </r>
  <r>
    <s v="M1082"/>
    <x v="1"/>
    <s v="West"/>
    <n v="5"/>
    <n v="186367"/>
    <n v="193602"/>
    <n v="103.88"/>
    <d v="2014-12-15T00:00:00"/>
    <n v="2014"/>
    <s v="Dec"/>
    <d v="1900-01-01T00:00:00"/>
    <s v="Notebook"/>
    <s v="Stationery"/>
    <n v="193602"/>
    <n v="43161.49"/>
    <n v="150440.51"/>
    <x v="2"/>
    <n v="65"/>
    <n v="70.12"/>
  </r>
  <r>
    <s v="M1083"/>
    <x v="3"/>
    <s v="East"/>
    <n v="10"/>
    <n v="391779"/>
    <n v="217350"/>
    <n v="55.48"/>
    <d v="2014-11-13T00:00:00"/>
    <n v="2014"/>
    <s v="Nov"/>
    <d v="1900-01-04T00:00:00"/>
    <s v="Stapler"/>
    <s v="Stationery"/>
    <n v="217350"/>
    <n v="74495.14"/>
    <n v="142854.85999999999"/>
    <x v="2"/>
    <n v="79"/>
    <n v="60.6"/>
  </r>
  <r>
    <s v="M1084"/>
    <x v="0"/>
    <s v="North"/>
    <n v="3"/>
    <n v="257339"/>
    <n v="155493"/>
    <n v="60.42"/>
    <d v="2014-11-13T00:00:00"/>
    <n v="2014"/>
    <s v="Nov"/>
    <d v="1900-01-04T00:00:00"/>
    <s v="Marker"/>
    <s v="Stationery"/>
    <n v="155493"/>
    <n v="35295.35"/>
    <n v="120197.65"/>
    <x v="1"/>
    <n v="52"/>
    <n v="68.489999999999995"/>
  </r>
  <r>
    <s v="M1085"/>
    <x v="0"/>
    <s v="North"/>
    <n v="12"/>
    <n v="274544"/>
    <n v="170367"/>
    <n v="62.05"/>
    <d v="2014-11-13T00:00:00"/>
    <n v="2014"/>
    <s v="Nov"/>
    <d v="1900-01-04T00:00:00"/>
    <s v="Pen"/>
    <s v="Stationery"/>
    <n v="170367"/>
    <n v="37659.54"/>
    <n v="132707.46"/>
    <x v="0"/>
    <n v="70"/>
    <n v="79.45"/>
  </r>
  <r>
    <s v="M1086"/>
    <x v="1"/>
    <s v="West"/>
    <n v="7"/>
    <n v="484179"/>
    <n v="571765"/>
    <n v="118.09"/>
    <d v="2014-11-13T00:00:00"/>
    <n v="2014"/>
    <s v="Nov"/>
    <d v="1900-01-04T00:00:00"/>
    <s v="Shirt"/>
    <s v="Clothing"/>
    <n v="571765"/>
    <n v="255815.75"/>
    <n v="315949.25"/>
    <x v="0"/>
    <n v="96"/>
    <n v="79.44"/>
  </r>
  <r>
    <s v="M1087"/>
    <x v="2"/>
    <s v="South"/>
    <n v="3"/>
    <n v="302126"/>
    <n v="209262"/>
    <n v="69.260000000000005"/>
    <d v="2014-11-13T00:00:00"/>
    <n v="2014"/>
    <s v="Nov"/>
    <d v="1900-01-04T00:00:00"/>
    <s v="Cabinet"/>
    <s v="Furniture"/>
    <n v="209262"/>
    <n v="43023.92"/>
    <n v="166238.07999999999"/>
    <x v="0"/>
    <n v="100"/>
    <n v="93.88"/>
  </r>
  <r>
    <s v="M1088"/>
    <x v="2"/>
    <s v="South"/>
    <n v="10"/>
    <n v="392715"/>
    <n v="256864"/>
    <n v="65.41"/>
    <d v="2014-11-13T00:00:00"/>
    <n v="2014"/>
    <s v="Nov"/>
    <d v="1900-01-04T00:00:00"/>
    <s v="Shirt"/>
    <s v="Clothing"/>
    <n v="256864"/>
    <n v="111331.13"/>
    <n v="145532.87"/>
    <x v="2"/>
    <n v="66"/>
    <n v="68.77"/>
  </r>
  <r>
    <s v="M1089"/>
    <x v="2"/>
    <s v="South"/>
    <n v="14"/>
    <n v="311024"/>
    <n v="311818"/>
    <n v="100.26"/>
    <d v="2013-08-19T00:00:00"/>
    <n v="2013"/>
    <s v="Aug"/>
    <d v="1900-01-01T00:00:00"/>
    <s v="Pen"/>
    <s v="Stationery"/>
    <n v="311818"/>
    <n v="126073.96"/>
    <n v="185744.04"/>
    <x v="2"/>
    <n v="51"/>
    <n v="93.52"/>
  </r>
  <r>
    <s v="M1090"/>
    <x v="1"/>
    <s v="West"/>
    <n v="15"/>
    <n v="295077"/>
    <n v="302820"/>
    <n v="102.62"/>
    <d v="2014-06-28T00:00:00"/>
    <n v="2014"/>
    <s v="Jun"/>
    <d v="1900-01-06T00:00:00"/>
    <s v="Marker"/>
    <s v="Stationery"/>
    <n v="302820"/>
    <n v="88011.05"/>
    <n v="214808.95"/>
    <x v="2"/>
    <n v="45"/>
    <n v="66.53"/>
  </r>
  <r>
    <s v="M1091"/>
    <x v="0"/>
    <s v="North"/>
    <n v="9"/>
    <n v="416010"/>
    <n v="433409"/>
    <n v="104.18"/>
    <d v="2014-05-05T00:00:00"/>
    <n v="2014"/>
    <s v="May"/>
    <d v="1900-01-01T00:00:00"/>
    <s v="Pen"/>
    <s v="Stationery"/>
    <n v="433409"/>
    <n v="127057.69"/>
    <n v="306351.31"/>
    <x v="1"/>
    <n v="29"/>
    <n v="78.19"/>
  </r>
  <r>
    <s v="M1092"/>
    <x v="1"/>
    <s v="West"/>
    <n v="3"/>
    <n v="297794"/>
    <n v="166376"/>
    <n v="55.87"/>
    <d v="2012-12-24T00:00:00"/>
    <n v="2012"/>
    <s v="Dec"/>
    <d v="1900-01-01T00:00:00"/>
    <s v="Headphones"/>
    <s v="Electronics"/>
    <n v="166376"/>
    <n v="66638.94"/>
    <n v="99737.06"/>
    <x v="2"/>
    <n v="39"/>
    <n v="75.83"/>
  </r>
  <r>
    <s v="M1093"/>
    <x v="3"/>
    <s v="East"/>
    <n v="8"/>
    <n v="332811"/>
    <n v="177737"/>
    <n v="53.4"/>
    <d v="2012-12-24T00:00:00"/>
    <n v="2012"/>
    <s v="Dec"/>
    <d v="1900-01-01T00:00:00"/>
    <s v="Headphones"/>
    <s v="Electronics"/>
    <n v="177737"/>
    <n v="71893.87"/>
    <n v="105843.13"/>
    <x v="1"/>
    <n v="21"/>
    <n v="92.43"/>
  </r>
  <r>
    <s v="M1094"/>
    <x v="1"/>
    <s v="West"/>
    <n v="13"/>
    <n v="393674"/>
    <n v="233071"/>
    <n v="59.2"/>
    <d v="2014-04-27T00:00:00"/>
    <n v="2014"/>
    <s v="Apr"/>
    <d v="1899-12-31T00:00:00"/>
    <s v="Chair"/>
    <s v="Furniture"/>
    <n v="233071"/>
    <n v="106745.58"/>
    <n v="126325.42"/>
    <x v="2"/>
    <n v="12"/>
    <n v="77.92"/>
  </r>
  <r>
    <s v="M1095"/>
    <x v="2"/>
    <s v="South"/>
    <n v="10"/>
    <n v="479000"/>
    <n v="448412"/>
    <n v="93.61"/>
    <d v="2014-04-27T00:00:00"/>
    <n v="2014"/>
    <s v="Apr"/>
    <d v="1899-12-31T00:00:00"/>
    <s v="Notebook"/>
    <s v="Stationery"/>
    <n v="448412"/>
    <n v="138091.01999999999"/>
    <n v="310320.98"/>
    <x v="0"/>
    <n v="47"/>
    <n v="69.430000000000007"/>
  </r>
  <r>
    <s v="M1096"/>
    <x v="1"/>
    <s v="West"/>
    <n v="15"/>
    <n v="361565"/>
    <n v="406142"/>
    <n v="112.33"/>
    <d v="2014-12-17T00:00:00"/>
    <n v="2014"/>
    <s v="Dec"/>
    <d v="1900-01-03T00:00:00"/>
    <s v="Jacket"/>
    <s v="Clothing"/>
    <n v="406142"/>
    <n v="105267.05"/>
    <n v="300874.95"/>
    <x v="1"/>
    <n v="78"/>
    <n v="69.87"/>
  </r>
  <r>
    <s v="M1097"/>
    <x v="2"/>
    <s v="South"/>
    <n v="6"/>
    <n v="490042"/>
    <n v="318860"/>
    <n v="65.069999999999993"/>
    <d v="2014-12-17T00:00:00"/>
    <n v="2014"/>
    <s v="Dec"/>
    <d v="1900-01-03T00:00:00"/>
    <s v="Table"/>
    <s v="Furniture"/>
    <n v="318860"/>
    <n v="139093.89000000001"/>
    <n v="179766.11"/>
    <x v="2"/>
    <n v="14"/>
    <n v="69.59"/>
  </r>
  <r>
    <s v="M1098"/>
    <x v="1"/>
    <s v="West"/>
    <n v="14"/>
    <n v="166070"/>
    <n v="123380"/>
    <n v="74.290000000000006"/>
    <d v="2014-12-17T00:00:00"/>
    <n v="2014"/>
    <s v="Dec"/>
    <d v="1900-01-03T00:00:00"/>
    <s v="Tablet"/>
    <s v="Electronics"/>
    <n v="123380"/>
    <n v="49030.92"/>
    <n v="74349.08"/>
    <x v="2"/>
    <n v="60"/>
    <n v="81.010000000000005"/>
  </r>
  <r>
    <s v="M1099"/>
    <x v="3"/>
    <s v="East"/>
    <n v="11"/>
    <n v="277228"/>
    <n v="221274"/>
    <n v="79.819999999999993"/>
    <d v="2014-12-17T00:00:00"/>
    <n v="2014"/>
    <s v="Dec"/>
    <d v="1900-01-03T00:00:00"/>
    <s v="Oil"/>
    <s v="Grocery"/>
    <n v="221274"/>
    <n v="54487.98"/>
    <n v="166786.01999999999"/>
    <x v="0"/>
    <n v="13"/>
    <n v="73.45"/>
  </r>
  <r>
    <s v="M1100"/>
    <x v="1"/>
    <s v="West"/>
    <n v="12"/>
    <n v="298612"/>
    <n v="153224"/>
    <n v="51.31"/>
    <d v="2011-12-27T00:00:00"/>
    <n v="2011"/>
    <s v="Dec"/>
    <d v="1900-01-02T00:00:00"/>
    <s v="Jacket"/>
    <s v="Clothing"/>
    <n v="153224"/>
    <n v="69048.45"/>
    <n v="84175.55"/>
    <x v="2"/>
    <n v="40"/>
    <n v="94.89"/>
  </r>
  <r>
    <s v="M1101"/>
    <x v="2"/>
    <s v="South"/>
    <n v="6"/>
    <n v="444540"/>
    <n v="297976"/>
    <n v="67.03"/>
    <d v="2011-12-27T00:00:00"/>
    <n v="2011"/>
    <s v="Dec"/>
    <d v="1900-01-02T00:00:00"/>
    <s v="Marker"/>
    <s v="Stationery"/>
    <n v="297976"/>
    <n v="88589.17"/>
    <n v="209386.83"/>
    <x v="0"/>
    <n v="33"/>
    <n v="92.58"/>
  </r>
  <r>
    <s v="M1102"/>
    <x v="0"/>
    <s v="North"/>
    <n v="8"/>
    <n v="435563"/>
    <n v="499753"/>
    <n v="114.74"/>
    <d v="2014-11-07T00:00:00"/>
    <n v="2014"/>
    <s v="Nov"/>
    <d v="1900-01-05T00:00:00"/>
    <s v="Dress"/>
    <s v="Clothing"/>
    <n v="499753"/>
    <n v="215939.3"/>
    <n v="283813.7"/>
    <x v="2"/>
    <n v="27"/>
    <n v="81.180000000000007"/>
  </r>
  <r>
    <s v="M1103"/>
    <x v="1"/>
    <s v="West"/>
    <n v="5"/>
    <n v="461841"/>
    <n v="545542"/>
    <n v="118.12"/>
    <d v="2014-11-07T00:00:00"/>
    <n v="2014"/>
    <s v="Nov"/>
    <d v="1900-01-05T00:00:00"/>
    <s v="Headphones"/>
    <s v="Electronics"/>
    <n v="545542"/>
    <n v="246923.5"/>
    <n v="298618.5"/>
    <x v="1"/>
    <n v="30"/>
    <n v="81.010000000000005"/>
  </r>
  <r>
    <s v="M1104"/>
    <x v="2"/>
    <s v="South"/>
    <n v="3"/>
    <n v="258353"/>
    <n v="151985"/>
    <n v="58.83"/>
    <d v="2014-11-07T00:00:00"/>
    <n v="2014"/>
    <s v="Nov"/>
    <d v="1900-01-05T00:00:00"/>
    <s v="Sugar"/>
    <s v="Grocery"/>
    <n v="151985"/>
    <n v="51299.16"/>
    <n v="100685.84"/>
    <x v="1"/>
    <n v="25"/>
    <n v="72.569999999999993"/>
  </r>
  <r>
    <s v="M1105"/>
    <x v="2"/>
    <s v="South"/>
    <n v="12"/>
    <n v="192323"/>
    <n v="202622"/>
    <n v="105.36"/>
    <d v="2014-11-07T00:00:00"/>
    <n v="2014"/>
    <s v="Nov"/>
    <d v="1900-01-05T00:00:00"/>
    <s v="Wheat"/>
    <s v="Grocery"/>
    <n v="202622"/>
    <n v="72447.149999999994"/>
    <n v="130174.85"/>
    <x v="0"/>
    <n v="10"/>
    <n v="73.87"/>
  </r>
  <r>
    <s v="M1106"/>
    <x v="2"/>
    <s v="South"/>
    <n v="8"/>
    <n v="494015"/>
    <n v="264317"/>
    <n v="53.5"/>
    <d v="2014-11-07T00:00:00"/>
    <n v="2014"/>
    <s v="Nov"/>
    <d v="1900-01-05T00:00:00"/>
    <s v="Shirt"/>
    <s v="Clothing"/>
    <n v="264317"/>
    <n v="65629.789999999994"/>
    <n v="198687.21"/>
    <x v="2"/>
    <n v="74"/>
    <n v="61.58"/>
  </r>
  <r>
    <s v="M1107"/>
    <x v="3"/>
    <s v="East"/>
    <n v="3"/>
    <n v="196965"/>
    <n v="138124"/>
    <n v="70.13"/>
    <d v="2014-12-17T00:00:00"/>
    <n v="2014"/>
    <s v="Dec"/>
    <d v="1900-01-03T00:00:00"/>
    <s v="Headphones"/>
    <s v="Electronics"/>
    <n v="138124"/>
    <n v="65116.36"/>
    <n v="73007.64"/>
    <x v="0"/>
    <n v="23"/>
    <n v="80.180000000000007"/>
  </r>
  <r>
    <s v="M1108"/>
    <x v="2"/>
    <s v="South"/>
    <n v="6"/>
    <n v="295911"/>
    <n v="310220"/>
    <n v="104.84"/>
    <d v="2012-05-07T00:00:00"/>
    <n v="2012"/>
    <s v="May"/>
    <d v="1900-01-01T00:00:00"/>
    <s v="Dress"/>
    <s v="Clothing"/>
    <n v="310220"/>
    <n v="98879.96"/>
    <n v="211340.04"/>
    <x v="0"/>
    <n v="17"/>
    <n v="60.07"/>
  </r>
  <r>
    <s v="M1109"/>
    <x v="0"/>
    <s v="North"/>
    <n v="5"/>
    <n v="471580"/>
    <n v="540803"/>
    <n v="114.68"/>
    <d v="2012-05-07T00:00:00"/>
    <n v="2012"/>
    <s v="May"/>
    <d v="1900-01-01T00:00:00"/>
    <s v="Cabinet"/>
    <s v="Furniture"/>
    <n v="540803"/>
    <n v="254266.64"/>
    <n v="286536.36"/>
    <x v="2"/>
    <n v="53"/>
    <n v="73.180000000000007"/>
  </r>
  <r>
    <s v="M1110"/>
    <x v="3"/>
    <s v="East"/>
    <n v="14"/>
    <n v="358069"/>
    <n v="195808"/>
    <n v="54.68"/>
    <d v="2014-12-05T00:00:00"/>
    <n v="2014"/>
    <s v="Dec"/>
    <d v="1900-01-05T00:00:00"/>
    <s v="Marker"/>
    <s v="Stationery"/>
    <n v="195808"/>
    <n v="77115.22"/>
    <n v="118692.78"/>
    <x v="1"/>
    <n v="10"/>
    <n v="85.45"/>
  </r>
  <r>
    <s v="M1111"/>
    <x v="2"/>
    <s v="South"/>
    <n v="6"/>
    <n v="100246"/>
    <n v="87564"/>
    <n v="87.35"/>
    <d v="2014-10-04T00:00:00"/>
    <n v="2014"/>
    <s v="Oct"/>
    <d v="1900-01-06T00:00:00"/>
    <s v="Table"/>
    <s v="Furniture"/>
    <n v="87564"/>
    <n v="40190.57"/>
    <n v="47373.43"/>
    <x v="1"/>
    <n v="59"/>
    <n v="82.78"/>
  </r>
  <r>
    <s v="M1112"/>
    <x v="1"/>
    <s v="West"/>
    <n v="10"/>
    <n v="380218"/>
    <n v="229676"/>
    <n v="60.41"/>
    <d v="2011-01-14T00:00:00"/>
    <n v="2011"/>
    <s v="Jan"/>
    <d v="1900-01-05T00:00:00"/>
    <s v="Sofa"/>
    <s v="Furniture"/>
    <n v="229676"/>
    <n v="88872.36"/>
    <n v="140803.64000000001"/>
    <x v="0"/>
    <n v="46"/>
    <n v="89.33"/>
  </r>
  <r>
    <s v="M1113"/>
    <x v="1"/>
    <s v="West"/>
    <n v="3"/>
    <n v="488020"/>
    <n v="306017"/>
    <n v="62.71"/>
    <d v="2012-06-12T00:00:00"/>
    <n v="2012"/>
    <s v="Jun"/>
    <d v="1900-01-02T00:00:00"/>
    <s v="Marker"/>
    <s v="Stationery"/>
    <n v="306017"/>
    <n v="66254.429999999993"/>
    <n v="239762.57"/>
    <x v="0"/>
    <n v="96"/>
    <n v="81.5"/>
  </r>
  <r>
    <s v="M1114"/>
    <x v="0"/>
    <s v="North"/>
    <n v="4"/>
    <n v="451314"/>
    <n v="462299"/>
    <n v="102.43"/>
    <d v="2012-06-12T00:00:00"/>
    <n v="2012"/>
    <s v="Jun"/>
    <d v="1900-01-02T00:00:00"/>
    <s v="Sugar"/>
    <s v="Grocery"/>
    <n v="462299"/>
    <n v="96731.93"/>
    <n v="365567.07"/>
    <x v="0"/>
    <n v="53"/>
    <n v="62.04"/>
  </r>
  <r>
    <s v="M1115"/>
    <x v="2"/>
    <s v="South"/>
    <n v="13"/>
    <n v="346903"/>
    <n v="343347"/>
    <n v="98.97"/>
    <d v="2011-07-12T00:00:00"/>
    <n v="2011"/>
    <s v="Jul"/>
    <d v="1900-01-02T00:00:00"/>
    <s v="Rice"/>
    <s v="Grocery"/>
    <n v="343347"/>
    <n v="158795.76"/>
    <n v="184551.24"/>
    <x v="1"/>
    <n v="30"/>
    <n v="79.38"/>
  </r>
  <r>
    <s v="M1116"/>
    <x v="3"/>
    <s v="East"/>
    <n v="10"/>
    <n v="387016"/>
    <n v="222314"/>
    <n v="57.44"/>
    <d v="2011-07-12T00:00:00"/>
    <n v="2011"/>
    <s v="Jul"/>
    <d v="1900-01-02T00:00:00"/>
    <s v="Rice"/>
    <s v="Grocery"/>
    <n v="222314"/>
    <n v="57991.48"/>
    <n v="164322.51999999999"/>
    <x v="1"/>
    <n v="29"/>
    <n v="64.62"/>
  </r>
  <r>
    <s v="M1117"/>
    <x v="0"/>
    <s v="North"/>
    <n v="13"/>
    <n v="159704"/>
    <n v="131073"/>
    <n v="82.07"/>
    <d v="2011-12-06T00:00:00"/>
    <n v="2011"/>
    <s v="Dec"/>
    <d v="1900-01-02T00:00:00"/>
    <s v="Sugar"/>
    <s v="Grocery"/>
    <n v="131073"/>
    <n v="64591.19"/>
    <n v="66481.81"/>
    <x v="1"/>
    <n v="71"/>
    <n v="82.14"/>
  </r>
  <r>
    <s v="M1118"/>
    <x v="2"/>
    <s v="South"/>
    <n v="8"/>
    <n v="229013"/>
    <n v="150022"/>
    <n v="65.510000000000005"/>
    <d v="2011-12-06T00:00:00"/>
    <n v="2011"/>
    <s v="Dec"/>
    <d v="1900-01-02T00:00:00"/>
    <s v="Trousers"/>
    <s v="Clothing"/>
    <n v="150022"/>
    <n v="44228.5"/>
    <n v="105793.5"/>
    <x v="0"/>
    <n v="55"/>
    <n v="80.5"/>
  </r>
  <r>
    <s v="M1119"/>
    <x v="0"/>
    <s v="North"/>
    <n v="5"/>
    <n v="298469"/>
    <n v="315894"/>
    <n v="105.84"/>
    <d v="2013-05-26T00:00:00"/>
    <n v="2013"/>
    <s v="May"/>
    <d v="1899-12-31T00:00:00"/>
    <s v="Marker"/>
    <s v="Stationery"/>
    <n v="315894"/>
    <n v="96620.46"/>
    <n v="219273.54"/>
    <x v="0"/>
    <n v="38"/>
    <n v="91.91"/>
  </r>
  <r>
    <s v="M1120"/>
    <x v="0"/>
    <s v="North"/>
    <n v="4"/>
    <n v="249981"/>
    <n v="164894"/>
    <n v="65.959999999999994"/>
    <d v="2013-05-26T00:00:00"/>
    <n v="2013"/>
    <s v="May"/>
    <d v="1899-12-31T00:00:00"/>
    <s v="Marker"/>
    <s v="Stationery"/>
    <n v="164894"/>
    <n v="72921.149999999994"/>
    <n v="91972.85"/>
    <x v="1"/>
    <n v="41"/>
    <n v="75.87"/>
  </r>
  <r>
    <s v="M1121"/>
    <x v="3"/>
    <s v="East"/>
    <n v="15"/>
    <n v="228795"/>
    <n v="263766"/>
    <n v="115.28"/>
    <d v="2013-05-26T00:00:00"/>
    <n v="2013"/>
    <s v="May"/>
    <d v="1899-12-31T00:00:00"/>
    <s v="Notebook"/>
    <s v="Stationery"/>
    <n v="263766"/>
    <n v="62747.18"/>
    <n v="201018.82"/>
    <x v="0"/>
    <n v="19"/>
    <n v="67.25"/>
  </r>
  <r>
    <s v="M1122"/>
    <x v="3"/>
    <s v="East"/>
    <n v="9"/>
    <n v="280658"/>
    <n v="297468"/>
    <n v="105.99"/>
    <d v="2013-02-21T00:00:00"/>
    <n v="2013"/>
    <s v="Feb"/>
    <d v="1900-01-04T00:00:00"/>
    <s v="Stapler"/>
    <s v="Stationery"/>
    <n v="297468"/>
    <n v="114823.59"/>
    <n v="182644.41"/>
    <x v="1"/>
    <n v="71"/>
    <n v="86.42"/>
  </r>
  <r>
    <s v="M1123"/>
    <x v="3"/>
    <s v="East"/>
    <n v="4"/>
    <n v="357367"/>
    <n v="351464"/>
    <n v="98.35"/>
    <d v="2013-02-21T00:00:00"/>
    <n v="2013"/>
    <s v="Feb"/>
    <d v="1900-01-04T00:00:00"/>
    <s v="Notebook"/>
    <s v="Stationery"/>
    <n v="351464"/>
    <n v="91228.03"/>
    <n v="260235.97"/>
    <x v="1"/>
    <n v="53"/>
    <n v="79.95"/>
  </r>
  <r>
    <s v="M1124"/>
    <x v="3"/>
    <s v="East"/>
    <n v="6"/>
    <n v="374618"/>
    <n v="260426"/>
    <n v="69.52"/>
    <d v="2013-02-21T00:00:00"/>
    <n v="2013"/>
    <s v="Feb"/>
    <d v="1900-01-04T00:00:00"/>
    <s v="Laptop"/>
    <s v="Electronics"/>
    <n v="260426"/>
    <n v="122528.21"/>
    <n v="137897.79"/>
    <x v="1"/>
    <n v="13"/>
    <n v="88.51"/>
  </r>
  <r>
    <s v="M1125"/>
    <x v="3"/>
    <s v="East"/>
    <n v="5"/>
    <n v="467174"/>
    <n v="457966"/>
    <n v="98.03"/>
    <d v="2013-02-21T00:00:00"/>
    <n v="2013"/>
    <s v="Feb"/>
    <d v="1900-01-04T00:00:00"/>
    <s v="Oil"/>
    <s v="Grocery"/>
    <n v="457966"/>
    <n v="203704.77"/>
    <n v="254261.23"/>
    <x v="2"/>
    <n v="38"/>
    <n v="90.5"/>
  </r>
  <r>
    <s v="M1126"/>
    <x v="3"/>
    <s v="East"/>
    <n v="4"/>
    <n v="175759"/>
    <n v="151822"/>
    <n v="86.38"/>
    <d v="2013-10-03T00:00:00"/>
    <n v="2013"/>
    <s v="Oct"/>
    <d v="1900-01-04T00:00:00"/>
    <s v="Jacket"/>
    <s v="Clothing"/>
    <n v="151822"/>
    <n v="61521.8"/>
    <n v="90300.2"/>
    <x v="2"/>
    <n v="41"/>
    <n v="77.12"/>
  </r>
  <r>
    <s v="M1127"/>
    <x v="3"/>
    <s v="East"/>
    <n v="13"/>
    <n v="305652"/>
    <n v="235143"/>
    <n v="76.930000000000007"/>
    <d v="2014-03-12T00:00:00"/>
    <n v="2014"/>
    <s v="Mar"/>
    <d v="1900-01-03T00:00:00"/>
    <s v="Sugar"/>
    <s v="Grocery"/>
    <n v="235143"/>
    <n v="48620.91"/>
    <n v="186522.09"/>
    <x v="0"/>
    <n v="66"/>
    <n v="77.900000000000006"/>
  </r>
  <r>
    <s v="M1128"/>
    <x v="1"/>
    <s v="West"/>
    <n v="5"/>
    <n v="186343"/>
    <n v="129698"/>
    <n v="69.599999999999994"/>
    <d v="2013-09-10T00:00:00"/>
    <n v="2013"/>
    <s v="Sep"/>
    <d v="1900-01-02T00:00:00"/>
    <s v="Marker"/>
    <s v="Stationery"/>
    <n v="129698"/>
    <n v="37295.01"/>
    <n v="92402.99"/>
    <x v="2"/>
    <n v="12"/>
    <n v="70.739999999999995"/>
  </r>
  <r>
    <s v="M1129"/>
    <x v="2"/>
    <s v="South"/>
    <n v="8"/>
    <n v="103047"/>
    <n v="105691"/>
    <n v="102.57"/>
    <d v="2011-07-14T00:00:00"/>
    <n v="2011"/>
    <s v="Jul"/>
    <d v="1900-01-04T00:00:00"/>
    <s v="Notebook"/>
    <s v="Stationery"/>
    <n v="105691"/>
    <n v="22067.39"/>
    <n v="83623.61"/>
    <x v="1"/>
    <n v="59"/>
    <n v="78.680000000000007"/>
  </r>
  <r>
    <s v="M1130"/>
    <x v="3"/>
    <s v="East"/>
    <n v="4"/>
    <n v="174970"/>
    <n v="194757"/>
    <n v="111.31"/>
    <d v="2011-06-21T00:00:00"/>
    <n v="2011"/>
    <s v="Jun"/>
    <d v="1900-01-02T00:00:00"/>
    <s v="Headphones"/>
    <s v="Electronics"/>
    <n v="194757"/>
    <n v="52628.27"/>
    <n v="142128.73000000001"/>
    <x v="0"/>
    <n v="63"/>
    <n v="84.88"/>
  </r>
  <r>
    <s v="M1131"/>
    <x v="2"/>
    <s v="South"/>
    <n v="12"/>
    <n v="221328"/>
    <n v="194439"/>
    <n v="87.85"/>
    <d v="2011-06-21T00:00:00"/>
    <n v="2011"/>
    <s v="Jun"/>
    <d v="1900-01-02T00:00:00"/>
    <s v="Headphones"/>
    <s v="Electronics"/>
    <n v="194439"/>
    <n v="63135.89"/>
    <n v="131303.10999999999"/>
    <x v="1"/>
    <n v="97"/>
    <n v="90.71"/>
  </r>
  <r>
    <s v="M1132"/>
    <x v="2"/>
    <s v="South"/>
    <n v="4"/>
    <n v="168676"/>
    <n v="159773"/>
    <n v="94.72"/>
    <d v="2011-06-21T00:00:00"/>
    <n v="2011"/>
    <s v="Jun"/>
    <d v="1900-01-02T00:00:00"/>
    <s v="Tablet"/>
    <s v="Electronics"/>
    <n v="159773"/>
    <n v="58936.13"/>
    <n v="100836.87"/>
    <x v="1"/>
    <n v="57"/>
    <n v="91.54"/>
  </r>
  <r>
    <s v="M1133"/>
    <x v="2"/>
    <s v="South"/>
    <n v="5"/>
    <n v="202699"/>
    <n v="178080"/>
    <n v="87.85"/>
    <d v="2011-06-21T00:00:00"/>
    <n v="2011"/>
    <s v="Jun"/>
    <d v="1900-01-02T00:00:00"/>
    <s v="Sugar"/>
    <s v="Grocery"/>
    <n v="178080"/>
    <n v="59651.25"/>
    <n v="118428.75"/>
    <x v="0"/>
    <n v="99"/>
    <n v="83.38"/>
  </r>
  <r>
    <s v="M1134"/>
    <x v="0"/>
    <s v="North"/>
    <n v="7"/>
    <n v="280821"/>
    <n v="269580"/>
    <n v="96"/>
    <d v="2011-06-21T00:00:00"/>
    <n v="2011"/>
    <s v="Jun"/>
    <d v="1900-01-02T00:00:00"/>
    <s v="Stapler"/>
    <s v="Stationery"/>
    <n v="269580"/>
    <n v="65402.57"/>
    <n v="204177.43"/>
    <x v="1"/>
    <n v="24"/>
    <n v="90.24"/>
  </r>
  <r>
    <s v="M1135"/>
    <x v="3"/>
    <s v="East"/>
    <n v="14"/>
    <n v="443638"/>
    <n v="249050"/>
    <n v="56.14"/>
    <d v="2011-06-21T00:00:00"/>
    <n v="2011"/>
    <s v="Jun"/>
    <d v="1900-01-02T00:00:00"/>
    <s v="Rice"/>
    <s v="Grocery"/>
    <n v="249050"/>
    <n v="109312.14"/>
    <n v="139737.85999999999"/>
    <x v="2"/>
    <n v="77"/>
    <n v="64.69"/>
  </r>
  <r>
    <s v="M1136"/>
    <x v="3"/>
    <s v="East"/>
    <n v="10"/>
    <n v="391242"/>
    <n v="271128"/>
    <n v="69.3"/>
    <d v="2012-07-05T00:00:00"/>
    <n v="2012"/>
    <s v="Jul"/>
    <d v="1900-01-04T00:00:00"/>
    <s v="Trousers"/>
    <s v="Clothing"/>
    <n v="271128"/>
    <n v="99392.21"/>
    <n v="171735.79"/>
    <x v="0"/>
    <n v="29"/>
    <n v="84.27"/>
  </r>
  <r>
    <s v="M1137"/>
    <x v="3"/>
    <s v="East"/>
    <n v="8"/>
    <n v="133570"/>
    <n v="118520"/>
    <n v="88.73"/>
    <d v="2014-12-17T00:00:00"/>
    <n v="2014"/>
    <s v="Dec"/>
    <d v="1900-01-03T00:00:00"/>
    <s v="Sugar"/>
    <s v="Grocery"/>
    <n v="118520"/>
    <n v="32026.33"/>
    <n v="86493.67"/>
    <x v="2"/>
    <n v="60"/>
    <n v="66.900000000000006"/>
  </r>
  <r>
    <s v="M1138"/>
    <x v="2"/>
    <s v="South"/>
    <n v="13"/>
    <n v="173727"/>
    <n v="198104"/>
    <n v="114.03"/>
    <d v="2013-09-09T00:00:00"/>
    <n v="2013"/>
    <s v="Sep"/>
    <d v="1900-01-01T00:00:00"/>
    <s v="Stapler"/>
    <s v="Stationery"/>
    <n v="198104"/>
    <n v="87138.35"/>
    <n v="110965.65"/>
    <x v="2"/>
    <n v="27"/>
    <n v="90.91"/>
  </r>
  <r>
    <s v="M1139"/>
    <x v="2"/>
    <s v="South"/>
    <n v="3"/>
    <n v="125695"/>
    <n v="130741"/>
    <n v="104.01"/>
    <d v="2011-05-17T00:00:00"/>
    <n v="2011"/>
    <s v="May"/>
    <d v="1900-01-02T00:00:00"/>
    <s v="Sofa"/>
    <s v="Furniture"/>
    <n v="130741"/>
    <n v="60408.87"/>
    <n v="70332.13"/>
    <x v="0"/>
    <n v="79"/>
    <n v="67.12"/>
  </r>
  <r>
    <s v="M1140"/>
    <x v="2"/>
    <s v="South"/>
    <n v="9"/>
    <n v="336642"/>
    <n v="345450"/>
    <n v="102.62"/>
    <d v="2014-10-14T00:00:00"/>
    <n v="2014"/>
    <s v="Oct"/>
    <d v="1900-01-02T00:00:00"/>
    <s v="Stapler"/>
    <s v="Stationery"/>
    <n v="345450"/>
    <n v="170347.51"/>
    <n v="175102.49"/>
    <x v="1"/>
    <n v="31"/>
    <n v="92.85"/>
  </r>
  <r>
    <s v="M1141"/>
    <x v="1"/>
    <s v="West"/>
    <n v="10"/>
    <n v="479470"/>
    <n v="574302"/>
    <n v="119.78"/>
    <d v="2011-10-24T00:00:00"/>
    <n v="2011"/>
    <s v="Oct"/>
    <d v="1900-01-01T00:00:00"/>
    <s v="Mobile"/>
    <s v="Electronics"/>
    <n v="574302"/>
    <n v="221475.44"/>
    <n v="352826.56"/>
    <x v="2"/>
    <n v="91"/>
    <n v="83.7"/>
  </r>
  <r>
    <s v="M1142"/>
    <x v="3"/>
    <s v="East"/>
    <n v="9"/>
    <n v="414255"/>
    <n v="276899"/>
    <n v="66.84"/>
    <d v="2013-12-06T00:00:00"/>
    <n v="2013"/>
    <s v="Dec"/>
    <d v="1900-01-05T00:00:00"/>
    <s v="Tablet"/>
    <s v="Electronics"/>
    <n v="276899"/>
    <n v="62255.74"/>
    <n v="214643.26"/>
    <x v="2"/>
    <n v="16"/>
    <n v="63.98"/>
  </r>
  <r>
    <s v="M1143"/>
    <x v="2"/>
    <s v="South"/>
    <n v="5"/>
    <n v="237128"/>
    <n v="281521"/>
    <n v="118.72"/>
    <d v="2013-07-26T00:00:00"/>
    <n v="2013"/>
    <s v="Jul"/>
    <d v="1900-01-05T00:00:00"/>
    <s v="Chair"/>
    <s v="Furniture"/>
    <n v="281521"/>
    <n v="64066.01"/>
    <n v="217454.99"/>
    <x v="2"/>
    <n v="57"/>
    <n v="61.75"/>
  </r>
  <r>
    <s v="M1144"/>
    <x v="0"/>
    <s v="North"/>
    <n v="4"/>
    <n v="156770"/>
    <n v="121874"/>
    <n v="77.739999999999995"/>
    <d v="2014-04-18T00:00:00"/>
    <n v="2014"/>
    <s v="Apr"/>
    <d v="1900-01-05T00:00:00"/>
    <s v="Cabinet"/>
    <s v="Furniture"/>
    <n v="121874"/>
    <n v="56925.23"/>
    <n v="64948.77"/>
    <x v="0"/>
    <n v="77"/>
    <n v="85.04"/>
  </r>
  <r>
    <s v="M1145"/>
    <x v="0"/>
    <s v="North"/>
    <n v="11"/>
    <n v="125578"/>
    <n v="91197"/>
    <n v="72.62"/>
    <d v="2014-04-18T00:00:00"/>
    <n v="2014"/>
    <s v="Apr"/>
    <d v="1900-01-05T00:00:00"/>
    <s v="Pen"/>
    <s v="Stationery"/>
    <n v="91197"/>
    <n v="37778.14"/>
    <n v="53418.86"/>
    <x v="1"/>
    <n v="17"/>
    <n v="69.86"/>
  </r>
  <r>
    <s v="M1146"/>
    <x v="3"/>
    <s v="East"/>
    <n v="6"/>
    <n v="133488"/>
    <n v="112431"/>
    <n v="84.23"/>
    <d v="2014-04-18T00:00:00"/>
    <n v="2014"/>
    <s v="Apr"/>
    <d v="1900-01-05T00:00:00"/>
    <s v="Sugar"/>
    <s v="Grocery"/>
    <n v="112431"/>
    <n v="26074.16"/>
    <n v="86356.84"/>
    <x v="1"/>
    <n v="97"/>
    <n v="67.48"/>
  </r>
  <r>
    <s v="M1147"/>
    <x v="3"/>
    <s v="East"/>
    <n v="6"/>
    <n v="373909"/>
    <n v="353233"/>
    <n v="94.47"/>
    <d v="2014-04-18T00:00:00"/>
    <n v="2014"/>
    <s v="Apr"/>
    <d v="1900-01-05T00:00:00"/>
    <s v="Tablet"/>
    <s v="Electronics"/>
    <n v="353233"/>
    <n v="122036.53"/>
    <n v="231196.47"/>
    <x v="0"/>
    <n v="49"/>
    <n v="76.03"/>
  </r>
  <r>
    <s v="M1148"/>
    <x v="3"/>
    <s v="East"/>
    <n v="11"/>
    <n v="126182"/>
    <n v="88923"/>
    <n v="70.47"/>
    <d v="2014-04-18T00:00:00"/>
    <n v="2014"/>
    <s v="Apr"/>
    <d v="1900-01-05T00:00:00"/>
    <s v="Laptop"/>
    <s v="Electronics"/>
    <n v="88923"/>
    <n v="41710.86"/>
    <n v="47212.14"/>
    <x v="0"/>
    <n v="50"/>
    <n v="73.349999999999994"/>
  </r>
  <r>
    <s v="M1149"/>
    <x v="1"/>
    <s v="West"/>
    <n v="4"/>
    <n v="355358"/>
    <n v="398088"/>
    <n v="112.02"/>
    <d v="2012-09-17T00:00:00"/>
    <n v="2012"/>
    <s v="Sep"/>
    <d v="1900-01-01T00:00:00"/>
    <s v="Oil"/>
    <s v="Grocery"/>
    <n v="398088"/>
    <n v="194733.7"/>
    <n v="203354.3"/>
    <x v="1"/>
    <n v="87"/>
    <n v="61.3"/>
  </r>
  <r>
    <s v="M1150"/>
    <x v="1"/>
    <s v="West"/>
    <n v="15"/>
    <n v="444487"/>
    <n v="276091"/>
    <n v="62.11"/>
    <d v="2013-08-24T00:00:00"/>
    <n v="2013"/>
    <s v="Aug"/>
    <d v="1900-01-06T00:00:00"/>
    <s v="Wheat"/>
    <s v="Grocery"/>
    <n v="276091"/>
    <n v="97979.21"/>
    <n v="178111.79"/>
    <x v="0"/>
    <n v="21"/>
    <n v="63.73"/>
  </r>
  <r>
    <s v="M1151"/>
    <x v="1"/>
    <s v="West"/>
    <n v="9"/>
    <n v="371245"/>
    <n v="441937"/>
    <n v="119.04"/>
    <d v="2013-08-24T00:00:00"/>
    <n v="2013"/>
    <s v="Aug"/>
    <d v="1900-01-06T00:00:00"/>
    <s v="Rice"/>
    <s v="Grocery"/>
    <n v="441937"/>
    <n v="209674.25"/>
    <n v="232262.75"/>
    <x v="0"/>
    <n v="59"/>
    <n v="75.349999999999994"/>
  </r>
  <r>
    <s v="M1152"/>
    <x v="2"/>
    <s v="South"/>
    <n v="13"/>
    <n v="204441"/>
    <n v="144118"/>
    <n v="70.489999999999995"/>
    <d v="2013-08-24T00:00:00"/>
    <n v="2013"/>
    <s v="Aug"/>
    <d v="1900-01-06T00:00:00"/>
    <s v="Rice"/>
    <s v="Grocery"/>
    <n v="144118"/>
    <n v="51457.75"/>
    <n v="92660.25"/>
    <x v="0"/>
    <n v="51"/>
    <n v="90.27"/>
  </r>
  <r>
    <s v="M1153"/>
    <x v="3"/>
    <s v="East"/>
    <n v="11"/>
    <n v="208726"/>
    <n v="202647"/>
    <n v="97.09"/>
    <d v="2012-11-08T00:00:00"/>
    <n v="2012"/>
    <s v="Nov"/>
    <d v="1900-01-04T00:00:00"/>
    <s v="Jacket"/>
    <s v="Clothing"/>
    <n v="202647"/>
    <n v="79648.149999999994"/>
    <n v="122998.85"/>
    <x v="1"/>
    <n v="85"/>
    <n v="72.17"/>
  </r>
  <r>
    <s v="M1154"/>
    <x v="3"/>
    <s v="East"/>
    <n v="10"/>
    <n v="469931"/>
    <n v="313582"/>
    <n v="66.73"/>
    <d v="2012-11-08T00:00:00"/>
    <n v="2012"/>
    <s v="Nov"/>
    <d v="1900-01-04T00:00:00"/>
    <s v="Marker"/>
    <s v="Stationery"/>
    <n v="313582"/>
    <n v="133562.69"/>
    <n v="180019.31"/>
    <x v="1"/>
    <n v="41"/>
    <n v="80.25"/>
  </r>
  <r>
    <s v="M1155"/>
    <x v="2"/>
    <s v="South"/>
    <n v="7"/>
    <n v="183478"/>
    <n v="142581"/>
    <n v="77.709999999999994"/>
    <d v="2012-11-08T00:00:00"/>
    <n v="2012"/>
    <s v="Nov"/>
    <d v="1900-01-04T00:00:00"/>
    <s v="Wheat"/>
    <s v="Grocery"/>
    <n v="142581"/>
    <n v="67258.41"/>
    <n v="75322.59"/>
    <x v="2"/>
    <n v="99"/>
    <n v="76.87"/>
  </r>
  <r>
    <s v="M1156"/>
    <x v="0"/>
    <s v="North"/>
    <n v="4"/>
    <n v="457207"/>
    <n v="401749"/>
    <n v="87.87"/>
    <d v="2012-11-08T00:00:00"/>
    <n v="2012"/>
    <s v="Nov"/>
    <d v="1900-01-04T00:00:00"/>
    <s v="Marker"/>
    <s v="Stationery"/>
    <n v="401749"/>
    <n v="88903.37"/>
    <n v="312845.63"/>
    <x v="1"/>
    <n v="72"/>
    <n v="81.17"/>
  </r>
  <r>
    <s v="M1157"/>
    <x v="2"/>
    <s v="South"/>
    <n v="3"/>
    <n v="206112"/>
    <n v="104749"/>
    <n v="50.82"/>
    <d v="2014-11-18T00:00:00"/>
    <n v="2014"/>
    <s v="Nov"/>
    <d v="1900-01-02T00:00:00"/>
    <s v="Jacket"/>
    <s v="Clothing"/>
    <n v="104749"/>
    <n v="45947.88"/>
    <n v="58801.120000000003"/>
    <x v="1"/>
    <n v="69"/>
    <n v="66.260000000000005"/>
  </r>
  <r>
    <s v="M1158"/>
    <x v="1"/>
    <s v="West"/>
    <n v="9"/>
    <n v="410654"/>
    <n v="321707"/>
    <n v="78.34"/>
    <d v="2012-11-08T00:00:00"/>
    <n v="2012"/>
    <s v="Nov"/>
    <d v="1900-01-04T00:00:00"/>
    <s v="Sofa"/>
    <s v="Furniture"/>
    <n v="321707"/>
    <n v="154133.13"/>
    <n v="167573.87"/>
    <x v="2"/>
    <n v="100"/>
    <n v="62.14"/>
  </r>
  <r>
    <s v="M1159"/>
    <x v="3"/>
    <s v="East"/>
    <n v="5"/>
    <n v="371507"/>
    <n v="282907"/>
    <n v="76.150000000000006"/>
    <d v="2012-11-08T00:00:00"/>
    <n v="2012"/>
    <s v="Nov"/>
    <d v="1900-01-04T00:00:00"/>
    <s v="Cabinet"/>
    <s v="Furniture"/>
    <n v="282907"/>
    <n v="132415.01999999999"/>
    <n v="150491.98000000001"/>
    <x v="2"/>
    <n v="79"/>
    <n v="76.349999999999994"/>
  </r>
  <r>
    <s v="M1160"/>
    <x v="2"/>
    <s v="South"/>
    <n v="3"/>
    <n v="380583"/>
    <n v="437703"/>
    <n v="115.01"/>
    <d v="2011-08-24T00:00:00"/>
    <n v="2011"/>
    <s v="Aug"/>
    <d v="1900-01-03T00:00:00"/>
    <s v="Shirt"/>
    <s v="Clothing"/>
    <n v="437703"/>
    <n v="134955.84"/>
    <n v="302747.15999999997"/>
    <x v="1"/>
    <n v="38"/>
    <n v="79.44"/>
  </r>
  <r>
    <s v="M1161"/>
    <x v="2"/>
    <s v="South"/>
    <n v="10"/>
    <n v="349097"/>
    <n v="297530"/>
    <n v="85.23"/>
    <d v="2014-12-18T00:00:00"/>
    <n v="2014"/>
    <s v="Dec"/>
    <d v="1900-01-04T00:00:00"/>
    <s v="Rice"/>
    <s v="Grocery"/>
    <n v="297530"/>
    <n v="137976.21"/>
    <n v="159553.79"/>
    <x v="0"/>
    <n v="47"/>
    <n v="64.91"/>
  </r>
  <r>
    <s v="M1162"/>
    <x v="2"/>
    <s v="South"/>
    <n v="14"/>
    <n v="484034"/>
    <n v="494058"/>
    <n v="102.07"/>
    <d v="2013-03-25T00:00:00"/>
    <n v="2013"/>
    <s v="Mar"/>
    <d v="1900-01-01T00:00:00"/>
    <s v="Stapler"/>
    <s v="Stationery"/>
    <n v="494058"/>
    <n v="217619.77"/>
    <n v="276438.23"/>
    <x v="2"/>
    <n v="17"/>
    <n v="60.3"/>
  </r>
  <r>
    <s v="M1163"/>
    <x v="0"/>
    <s v="North"/>
    <n v="5"/>
    <n v="138369"/>
    <n v="75482"/>
    <n v="54.55"/>
    <d v="2012-09-21T00:00:00"/>
    <n v="2012"/>
    <s v="Sep"/>
    <d v="1900-01-05T00:00:00"/>
    <s v="Jacket"/>
    <s v="Clothing"/>
    <n v="75482"/>
    <n v="34552.36"/>
    <n v="40929.64"/>
    <x v="1"/>
    <n v="47"/>
    <n v="77.11"/>
  </r>
  <r>
    <s v="M1164"/>
    <x v="0"/>
    <s v="North"/>
    <n v="8"/>
    <n v="487375"/>
    <n v="497142"/>
    <n v="102"/>
    <d v="2012-09-21T00:00:00"/>
    <n v="2012"/>
    <s v="Sep"/>
    <d v="1900-01-05T00:00:00"/>
    <s v="Sugar"/>
    <s v="Grocery"/>
    <n v="497142"/>
    <n v="234561.19"/>
    <n v="262580.81"/>
    <x v="1"/>
    <n v="64"/>
    <n v="92.71"/>
  </r>
  <r>
    <s v="M1165"/>
    <x v="1"/>
    <s v="West"/>
    <n v="4"/>
    <n v="297236"/>
    <n v="244238"/>
    <n v="82.17"/>
    <d v="2013-11-22T00:00:00"/>
    <n v="2013"/>
    <s v="Nov"/>
    <d v="1900-01-05T00:00:00"/>
    <s v="Stapler"/>
    <s v="Stationery"/>
    <n v="244238"/>
    <n v="96483.75"/>
    <n v="147754.25"/>
    <x v="2"/>
    <n v="68"/>
    <n v="74.239999999999995"/>
  </r>
  <r>
    <s v="M1166"/>
    <x v="0"/>
    <s v="North"/>
    <n v="12"/>
    <n v="419501"/>
    <n v="407735"/>
    <n v="97.2"/>
    <d v="2014-09-17T00:00:00"/>
    <n v="2014"/>
    <s v="Sep"/>
    <d v="1900-01-03T00:00:00"/>
    <s v="Notebook"/>
    <s v="Stationery"/>
    <n v="407735"/>
    <n v="180042.97"/>
    <n v="227692.03"/>
    <x v="0"/>
    <n v="12"/>
    <n v="60.61"/>
  </r>
  <r>
    <s v="M1167"/>
    <x v="3"/>
    <s v="East"/>
    <n v="5"/>
    <n v="184660"/>
    <n v="215035"/>
    <n v="116.45"/>
    <d v="2012-06-11T00:00:00"/>
    <n v="2012"/>
    <s v="Jun"/>
    <d v="1900-01-01T00:00:00"/>
    <s v="Table"/>
    <s v="Furniture"/>
    <n v="215035"/>
    <n v="43883.47"/>
    <n v="171151.53"/>
    <x v="0"/>
    <n v="56"/>
    <n v="66.87"/>
  </r>
  <r>
    <s v="M1168"/>
    <x v="1"/>
    <s v="West"/>
    <n v="12"/>
    <n v="205010"/>
    <n v="150293"/>
    <n v="73.31"/>
    <d v="2012-06-11T00:00:00"/>
    <n v="2012"/>
    <s v="Jun"/>
    <d v="1900-01-01T00:00:00"/>
    <s v="Shirt"/>
    <s v="Clothing"/>
    <n v="150293"/>
    <n v="49020.07"/>
    <n v="101272.93"/>
    <x v="1"/>
    <n v="41"/>
    <n v="94.44"/>
  </r>
  <r>
    <s v="M1169"/>
    <x v="0"/>
    <s v="North"/>
    <n v="10"/>
    <n v="111141"/>
    <n v="102997"/>
    <n v="92.67"/>
    <d v="2012-06-11T00:00:00"/>
    <n v="2012"/>
    <s v="Jun"/>
    <d v="1900-01-01T00:00:00"/>
    <s v="Cabinet"/>
    <s v="Furniture"/>
    <n v="102997"/>
    <n v="30741.66"/>
    <n v="72255.34"/>
    <x v="2"/>
    <n v="24"/>
    <n v="71.709999999999994"/>
  </r>
  <r>
    <s v="M1170"/>
    <x v="0"/>
    <s v="North"/>
    <n v="4"/>
    <n v="272361"/>
    <n v="145916"/>
    <n v="53.57"/>
    <d v="2012-06-11T00:00:00"/>
    <n v="2012"/>
    <s v="Jun"/>
    <d v="1900-01-01T00:00:00"/>
    <s v="Laptop"/>
    <s v="Electronics"/>
    <n v="145916"/>
    <n v="69926.91"/>
    <n v="75989.09"/>
    <x v="2"/>
    <n v="29"/>
    <n v="74.67"/>
  </r>
  <r>
    <s v="M1171"/>
    <x v="0"/>
    <s v="North"/>
    <n v="11"/>
    <n v="117142"/>
    <n v="76206"/>
    <n v="65.05"/>
    <d v="2012-06-11T00:00:00"/>
    <n v="2012"/>
    <s v="Jun"/>
    <d v="1900-01-01T00:00:00"/>
    <s v="Oil"/>
    <s v="Grocery"/>
    <n v="76206"/>
    <n v="25288.39"/>
    <n v="50917.61"/>
    <x v="2"/>
    <n v="95"/>
    <n v="69.16"/>
  </r>
  <r>
    <s v="M1172"/>
    <x v="1"/>
    <s v="West"/>
    <n v="8"/>
    <n v="413457"/>
    <n v="445653"/>
    <n v="107.79"/>
    <d v="2014-10-04T00:00:00"/>
    <n v="2014"/>
    <s v="Oct"/>
    <d v="1900-01-06T00:00:00"/>
    <s v="Notebook"/>
    <s v="Stationery"/>
    <n v="445653"/>
    <n v="193325.56"/>
    <n v="252327.44"/>
    <x v="0"/>
    <n v="74"/>
    <n v="84.98"/>
  </r>
  <r>
    <s v="M1173"/>
    <x v="3"/>
    <s v="East"/>
    <n v="10"/>
    <n v="146797"/>
    <n v="152057"/>
    <n v="103.58"/>
    <d v="2013-05-06T00:00:00"/>
    <n v="2013"/>
    <s v="May"/>
    <d v="1900-01-01T00:00:00"/>
    <s v="Shirt"/>
    <s v="Clothing"/>
    <n v="152057"/>
    <n v="63087.47"/>
    <n v="88969.53"/>
    <x v="0"/>
    <n v="82"/>
    <n v="63.2"/>
  </r>
  <r>
    <s v="M1174"/>
    <x v="3"/>
    <s v="East"/>
    <n v="9"/>
    <n v="227122"/>
    <n v="246037"/>
    <n v="108.33"/>
    <d v="2014-09-12T00:00:00"/>
    <n v="2014"/>
    <s v="Sep"/>
    <d v="1900-01-05T00:00:00"/>
    <s v="Sugar"/>
    <s v="Grocery"/>
    <n v="246037"/>
    <n v="60052.92"/>
    <n v="185984.08"/>
    <x v="0"/>
    <n v="40"/>
    <n v="88.43"/>
  </r>
  <r>
    <s v="M1175"/>
    <x v="0"/>
    <s v="North"/>
    <n v="6"/>
    <n v="148034"/>
    <n v="138878"/>
    <n v="93.81"/>
    <d v="2014-09-12T00:00:00"/>
    <n v="2014"/>
    <s v="Sep"/>
    <d v="1900-01-05T00:00:00"/>
    <s v="Dress"/>
    <s v="Clothing"/>
    <n v="138878"/>
    <n v="51803.61"/>
    <n v="87074.39"/>
    <x v="2"/>
    <n v="76"/>
    <n v="64.97"/>
  </r>
  <r>
    <s v="M1176"/>
    <x v="1"/>
    <s v="West"/>
    <n v="11"/>
    <n v="274625"/>
    <n v="206483"/>
    <n v="75.19"/>
    <d v="2014-09-12T00:00:00"/>
    <n v="2014"/>
    <s v="Sep"/>
    <d v="1900-01-05T00:00:00"/>
    <s v="Notebook"/>
    <s v="Stationery"/>
    <n v="206483"/>
    <n v="42008.89"/>
    <n v="164474.10999999999"/>
    <x v="1"/>
    <n v="26"/>
    <n v="70.150000000000006"/>
  </r>
  <r>
    <s v="M1177"/>
    <x v="0"/>
    <s v="North"/>
    <n v="15"/>
    <n v="118026"/>
    <n v="77526"/>
    <n v="65.69"/>
    <d v="2012-04-30T00:00:00"/>
    <n v="2012"/>
    <s v="Apr"/>
    <d v="1900-01-01T00:00:00"/>
    <s v="Headphones"/>
    <s v="Electronics"/>
    <n v="77526"/>
    <n v="23318.17"/>
    <n v="54207.83"/>
    <x v="0"/>
    <n v="95"/>
    <n v="86.12"/>
  </r>
  <r>
    <s v="M1178"/>
    <x v="0"/>
    <s v="North"/>
    <n v="8"/>
    <n v="145097"/>
    <n v="149779"/>
    <n v="103.23"/>
    <d v="2014-11-07T00:00:00"/>
    <n v="2014"/>
    <s v="Nov"/>
    <d v="1900-01-05T00:00:00"/>
    <s v="Tablet"/>
    <s v="Electronics"/>
    <n v="149779"/>
    <n v="62316.9"/>
    <n v="87462.1"/>
    <x v="2"/>
    <n v="73"/>
    <n v="90.71"/>
  </r>
  <r>
    <s v="M1179"/>
    <x v="1"/>
    <s v="West"/>
    <n v="13"/>
    <n v="206387"/>
    <n v="118140"/>
    <n v="57.24"/>
    <d v="2014-11-07T00:00:00"/>
    <n v="2014"/>
    <s v="Nov"/>
    <d v="1900-01-05T00:00:00"/>
    <s v="Trousers"/>
    <s v="Clothing"/>
    <n v="118140"/>
    <n v="47719.05"/>
    <n v="70420.95"/>
    <x v="2"/>
    <n v="93"/>
    <n v="91.84"/>
  </r>
  <r>
    <s v="M1180"/>
    <x v="1"/>
    <s v="West"/>
    <n v="12"/>
    <n v="473695"/>
    <n v="342109"/>
    <n v="72.22"/>
    <d v="2011-09-30T00:00:00"/>
    <n v="2011"/>
    <s v="Sep"/>
    <d v="1900-01-05T00:00:00"/>
    <s v="Laptop"/>
    <s v="Electronics"/>
    <n v="342109"/>
    <n v="77958.990000000005"/>
    <n v="264150.01"/>
    <x v="1"/>
    <n v="14"/>
    <n v="80.63"/>
  </r>
  <r>
    <s v="M1181"/>
    <x v="2"/>
    <s v="South"/>
    <n v="4"/>
    <n v="389954"/>
    <n v="427429"/>
    <n v="109.61"/>
    <d v="2014-04-03T00:00:00"/>
    <n v="2014"/>
    <s v="Apr"/>
    <d v="1900-01-04T00:00:00"/>
    <s v="Pen"/>
    <s v="Stationery"/>
    <n v="427429"/>
    <n v="120477.05"/>
    <n v="306951.95"/>
    <x v="1"/>
    <n v="49"/>
    <n v="89.88"/>
  </r>
  <r>
    <s v="M1182"/>
    <x v="0"/>
    <s v="North"/>
    <n v="5"/>
    <n v="376156"/>
    <n v="309000"/>
    <n v="82.15"/>
    <d v="2014-04-03T00:00:00"/>
    <n v="2014"/>
    <s v="Apr"/>
    <d v="1900-01-04T00:00:00"/>
    <s v="Sofa"/>
    <s v="Furniture"/>
    <n v="309000"/>
    <n v="148523.73000000001"/>
    <n v="160476.26999999999"/>
    <x v="2"/>
    <n v="86"/>
    <n v="86.46"/>
  </r>
  <r>
    <s v="M1183"/>
    <x v="0"/>
    <s v="North"/>
    <n v="12"/>
    <n v="487760"/>
    <n v="364526"/>
    <n v="74.73"/>
    <d v="2014-10-07T00:00:00"/>
    <n v="2014"/>
    <s v="Oct"/>
    <d v="1900-01-02T00:00:00"/>
    <s v="Tablet"/>
    <s v="Electronics"/>
    <n v="364526"/>
    <n v="105026.09"/>
    <n v="259499.91"/>
    <x v="1"/>
    <n v="63"/>
    <n v="74.86"/>
  </r>
  <r>
    <s v="M1184"/>
    <x v="2"/>
    <s v="South"/>
    <n v="15"/>
    <n v="318881"/>
    <n v="262700"/>
    <n v="82.38"/>
    <d v="2014-10-07T00:00:00"/>
    <n v="2014"/>
    <s v="Oct"/>
    <d v="1900-01-02T00:00:00"/>
    <s v="Shirt"/>
    <s v="Clothing"/>
    <n v="262700"/>
    <n v="91011.5"/>
    <n v="171688.5"/>
    <x v="0"/>
    <n v="27"/>
    <n v="94.48"/>
  </r>
  <r>
    <s v="M1185"/>
    <x v="1"/>
    <s v="West"/>
    <n v="11"/>
    <n v="135011"/>
    <n v="113221"/>
    <n v="83.86"/>
    <d v="2014-10-07T00:00:00"/>
    <n v="2014"/>
    <s v="Oct"/>
    <d v="1900-01-02T00:00:00"/>
    <s v="Marker"/>
    <s v="Stationery"/>
    <n v="113221"/>
    <n v="30123.25"/>
    <n v="83097.75"/>
    <x v="2"/>
    <n v="42"/>
    <n v="86.92"/>
  </r>
  <r>
    <s v="M1186"/>
    <x v="0"/>
    <s v="North"/>
    <n v="8"/>
    <n v="476337"/>
    <n v="353662"/>
    <n v="74.25"/>
    <d v="2013-04-10T00:00:00"/>
    <n v="2013"/>
    <s v="Apr"/>
    <d v="1900-01-03T00:00:00"/>
    <s v="Laptop"/>
    <s v="Electronics"/>
    <n v="353662"/>
    <n v="172975.82"/>
    <n v="180686.18"/>
    <x v="0"/>
    <n v="80"/>
    <n v="93.14"/>
  </r>
  <r>
    <s v="M1187"/>
    <x v="2"/>
    <s v="South"/>
    <n v="3"/>
    <n v="421321"/>
    <n v="437493"/>
    <n v="103.84"/>
    <d v="2013-04-10T00:00:00"/>
    <n v="2013"/>
    <s v="Apr"/>
    <d v="1900-01-03T00:00:00"/>
    <s v="Wheat"/>
    <s v="Grocery"/>
    <n v="437493"/>
    <n v="139386.10999999999"/>
    <n v="298106.89"/>
    <x v="2"/>
    <n v="47"/>
    <n v="94.26"/>
  </r>
  <r>
    <s v="M1188"/>
    <x v="0"/>
    <s v="North"/>
    <n v="11"/>
    <n v="406461"/>
    <n v="268656"/>
    <n v="66.099999999999994"/>
    <d v="2012-08-28T00:00:00"/>
    <n v="2012"/>
    <s v="Aug"/>
    <d v="1900-01-02T00:00:00"/>
    <s v="Table"/>
    <s v="Furniture"/>
    <n v="268656"/>
    <n v="80548.5"/>
    <n v="188107.5"/>
    <x v="0"/>
    <n v="70"/>
    <n v="94.95"/>
  </r>
  <r>
    <s v="M1189"/>
    <x v="3"/>
    <s v="East"/>
    <n v="13"/>
    <n v="115089"/>
    <n v="71155"/>
    <n v="61.83"/>
    <d v="2014-10-20T00:00:00"/>
    <n v="2014"/>
    <s v="Oct"/>
    <d v="1900-01-01T00:00:00"/>
    <s v="Sugar"/>
    <s v="Grocery"/>
    <n v="71155"/>
    <n v="26459.54"/>
    <n v="44695.46"/>
    <x v="1"/>
    <n v="22"/>
    <n v="77.819999999999993"/>
  </r>
  <r>
    <s v="M1190"/>
    <x v="1"/>
    <s v="West"/>
    <n v="9"/>
    <n v="165675"/>
    <n v="169108"/>
    <n v="102.07"/>
    <d v="2014-10-20T00:00:00"/>
    <n v="2014"/>
    <s v="Oct"/>
    <d v="1900-01-01T00:00:00"/>
    <s v="Notebook"/>
    <s v="Stationery"/>
    <n v="169108"/>
    <n v="63795.97"/>
    <n v="105312.03"/>
    <x v="1"/>
    <n v="79"/>
    <n v="78.41"/>
  </r>
  <r>
    <s v="M1191"/>
    <x v="3"/>
    <s v="East"/>
    <n v="3"/>
    <n v="146022"/>
    <n v="168524"/>
    <n v="115.41"/>
    <d v="2014-10-20T00:00:00"/>
    <n v="2014"/>
    <s v="Oct"/>
    <d v="1900-01-01T00:00:00"/>
    <s v="Wheat"/>
    <s v="Grocery"/>
    <n v="168524"/>
    <n v="61011.24"/>
    <n v="107512.76"/>
    <x v="0"/>
    <n v="85"/>
    <n v="65.56"/>
  </r>
  <r>
    <s v="M1192"/>
    <x v="1"/>
    <s v="West"/>
    <n v="9"/>
    <n v="328055"/>
    <n v="280380"/>
    <n v="85.47"/>
    <d v="2014-10-20T00:00:00"/>
    <n v="2014"/>
    <s v="Oct"/>
    <d v="1900-01-01T00:00:00"/>
    <s v="Pen"/>
    <s v="Stationery"/>
    <n v="280380"/>
    <n v="92255.45"/>
    <n v="188124.55"/>
    <x v="2"/>
    <n v="67"/>
    <n v="82.53"/>
  </r>
  <r>
    <s v="M1193"/>
    <x v="0"/>
    <s v="North"/>
    <n v="9"/>
    <n v="270322"/>
    <n v="179465"/>
    <n v="66.39"/>
    <d v="2013-11-08T00:00:00"/>
    <n v="2013"/>
    <s v="Nov"/>
    <d v="1900-01-05T00:00:00"/>
    <s v="Shirt"/>
    <s v="Clothing"/>
    <n v="179465"/>
    <n v="64761.760000000002"/>
    <n v="114703.24"/>
    <x v="2"/>
    <n v="40"/>
    <n v="88.29"/>
  </r>
  <r>
    <s v="M1194"/>
    <x v="0"/>
    <s v="North"/>
    <n v="5"/>
    <n v="269585"/>
    <n v="224287"/>
    <n v="83.2"/>
    <d v="2014-03-04T00:00:00"/>
    <n v="2014"/>
    <s v="Mar"/>
    <d v="1900-01-02T00:00:00"/>
    <s v="Stapler"/>
    <s v="Stationery"/>
    <n v="224287"/>
    <n v="79827.850000000006"/>
    <n v="144459.15"/>
    <x v="0"/>
    <n v="51"/>
    <n v="94.11"/>
  </r>
  <r>
    <s v="M1195"/>
    <x v="1"/>
    <s v="West"/>
    <n v="9"/>
    <n v="255391"/>
    <n v="134232"/>
    <n v="52.56"/>
    <d v="2012-11-27T00:00:00"/>
    <n v="2012"/>
    <s v="Nov"/>
    <d v="1900-01-02T00:00:00"/>
    <s v="Notebook"/>
    <s v="Stationery"/>
    <n v="134232"/>
    <n v="30384.69"/>
    <n v="103847.31"/>
    <x v="0"/>
    <n v="78"/>
    <n v="60.86"/>
  </r>
  <r>
    <s v="M1196"/>
    <x v="0"/>
    <s v="North"/>
    <n v="4"/>
    <n v="472549"/>
    <n v="388793"/>
    <n v="82.28"/>
    <d v="2012-11-27T00:00:00"/>
    <n v="2012"/>
    <s v="Nov"/>
    <d v="1900-01-02T00:00:00"/>
    <s v="Headphones"/>
    <s v="Electronics"/>
    <n v="388793"/>
    <n v="181640.93"/>
    <n v="207152.07"/>
    <x v="1"/>
    <n v="59"/>
    <n v="71.540000000000006"/>
  </r>
  <r>
    <s v="M1197"/>
    <x v="2"/>
    <s v="South"/>
    <n v="12"/>
    <n v="136684"/>
    <n v="86570"/>
    <n v="63.34"/>
    <d v="2014-03-14T00:00:00"/>
    <n v="2014"/>
    <s v="Mar"/>
    <d v="1900-01-05T00:00:00"/>
    <s v="Marker"/>
    <s v="Stationery"/>
    <n v="86570"/>
    <n v="20757.689999999999"/>
    <n v="65812.31"/>
    <x v="1"/>
    <n v="21"/>
    <n v="78.7"/>
  </r>
  <r>
    <s v="M1198"/>
    <x v="1"/>
    <s v="West"/>
    <n v="4"/>
    <n v="439889"/>
    <n v="279791"/>
    <n v="63.6"/>
    <d v="2014-03-14T00:00:00"/>
    <n v="2014"/>
    <s v="Mar"/>
    <d v="1900-01-05T00:00:00"/>
    <s v="Cabinet"/>
    <s v="Furniture"/>
    <n v="279791"/>
    <n v="136590.23000000001"/>
    <n v="143200.76999999999"/>
    <x v="0"/>
    <n v="56"/>
    <n v="87.09"/>
  </r>
  <r>
    <s v="M1199"/>
    <x v="0"/>
    <s v="North"/>
    <n v="14"/>
    <n v="416391"/>
    <n v="304472"/>
    <n v="73.12"/>
    <d v="2014-03-14T00:00:00"/>
    <n v="2014"/>
    <s v="Mar"/>
    <d v="1900-01-05T00:00:00"/>
    <s v="Sofa"/>
    <s v="Furniture"/>
    <n v="304472"/>
    <n v="97945.67"/>
    <n v="206526.33"/>
    <x v="0"/>
    <n v="76"/>
    <n v="93.18"/>
  </r>
  <r>
    <s v="M1000"/>
    <x v="1"/>
    <s v="West"/>
    <n v="8"/>
    <n v="435257"/>
    <n v="460402"/>
    <n v="105.78"/>
    <d v="2014-03-14T00:00:00"/>
    <n v="2014"/>
    <s v="Mar"/>
    <d v="1900-01-05T00:00:00"/>
    <s v="Mobile"/>
    <s v="Electronics"/>
    <n v="460402"/>
    <n v="141450.17000000001"/>
    <n v="318951.83"/>
    <x v="2"/>
    <n v="85"/>
    <n v="66.87"/>
  </r>
  <r>
    <s v="M1001"/>
    <x v="0"/>
    <s v="North"/>
    <n v="4"/>
    <n v="483299"/>
    <n v="320253"/>
    <n v="66.260000000000005"/>
    <d v="2014-03-14T00:00:00"/>
    <n v="2014"/>
    <s v="Mar"/>
    <d v="1900-01-05T00:00:00"/>
    <s v="Chair"/>
    <s v="Furniture"/>
    <n v="320253"/>
    <n v="153996.1"/>
    <n v="166256.9"/>
    <x v="2"/>
    <n v="90"/>
    <n v="61.26"/>
  </r>
  <r>
    <s v="M1002"/>
    <x v="3"/>
    <s v="East"/>
    <n v="5"/>
    <n v="399693"/>
    <n v="211882"/>
    <n v="53.01"/>
    <d v="2014-12-01T00:00:00"/>
    <n v="2014"/>
    <s v="Dec"/>
    <d v="1900-01-01T00:00:00"/>
    <s v="Oil"/>
    <s v="Grocery"/>
    <n v="211882"/>
    <n v="96454.95"/>
    <n v="115427.05"/>
    <x v="0"/>
    <n v="39"/>
    <n v="89.78"/>
  </r>
  <r>
    <s v="M1003"/>
    <x v="1"/>
    <s v="West"/>
    <n v="12"/>
    <n v="210530"/>
    <n v="136477"/>
    <n v="64.83"/>
    <d v="2011-11-17T00:00:00"/>
    <n v="2011"/>
    <s v="Nov"/>
    <d v="1900-01-04T00:00:00"/>
    <s v="Pen"/>
    <s v="Stationery"/>
    <n v="136477"/>
    <n v="52498.26"/>
    <n v="83978.74"/>
    <x v="2"/>
    <n v="11"/>
    <n v="87.39"/>
  </r>
  <r>
    <s v="M1004"/>
    <x v="1"/>
    <s v="West"/>
    <n v="13"/>
    <n v="202532"/>
    <n v="106459"/>
    <n v="52.56"/>
    <d v="2011-11-17T00:00:00"/>
    <n v="2011"/>
    <s v="Nov"/>
    <d v="1900-01-04T00:00:00"/>
    <s v="Jacket"/>
    <s v="Clothing"/>
    <n v="106459"/>
    <n v="28142.55"/>
    <n v="78316.45"/>
    <x v="1"/>
    <n v="93"/>
    <n v="84.87"/>
  </r>
  <r>
    <s v="M1005"/>
    <x v="2"/>
    <s v="South"/>
    <n v="7"/>
    <n v="467918"/>
    <n v="535014"/>
    <n v="114.34"/>
    <d v="2011-11-17T00:00:00"/>
    <n v="2011"/>
    <s v="Nov"/>
    <d v="1900-01-04T00:00:00"/>
    <s v="Oil"/>
    <s v="Grocery"/>
    <n v="535014"/>
    <n v="229111.5"/>
    <n v="305902.5"/>
    <x v="2"/>
    <n v="91"/>
    <n v="70.09"/>
  </r>
  <r>
    <s v="M1006"/>
    <x v="0"/>
    <s v="North"/>
    <n v="14"/>
    <n v="271249"/>
    <n v="265337"/>
    <n v="97.82"/>
    <d v="2013-01-03T00:00:00"/>
    <n v="2013"/>
    <s v="Jan"/>
    <d v="1900-01-04T00:00:00"/>
    <s v="Tablet"/>
    <s v="Electronics"/>
    <n v="265337"/>
    <n v="108384.15"/>
    <n v="156952.85"/>
    <x v="0"/>
    <n v="86"/>
    <n v="72.86"/>
  </r>
  <r>
    <s v="M1007"/>
    <x v="1"/>
    <s v="West"/>
    <n v="13"/>
    <n v="360066"/>
    <n v="247066"/>
    <n v="68.62"/>
    <d v="2012-10-03T00:00:00"/>
    <n v="2012"/>
    <s v="Oct"/>
    <d v="1900-01-03T00:00:00"/>
    <s v="Headphones"/>
    <s v="Electronics"/>
    <n v="247066"/>
    <n v="83304.47"/>
    <n v="163761.53"/>
    <x v="1"/>
    <n v="36"/>
    <n v="72.67"/>
  </r>
  <r>
    <s v="M1008"/>
    <x v="3"/>
    <s v="East"/>
    <n v="7"/>
    <n v="295390"/>
    <n v="205070"/>
    <n v="69.42"/>
    <d v="2011-07-20T00:00:00"/>
    <n v="2011"/>
    <s v="Jul"/>
    <d v="1900-01-03T00:00:00"/>
    <s v="Sofa"/>
    <s v="Furniture"/>
    <n v="205070"/>
    <n v="57959.74"/>
    <n v="147110.26"/>
    <x v="1"/>
    <n v="93"/>
    <n v="75.02"/>
  </r>
  <r>
    <s v="M1009"/>
    <x v="1"/>
    <s v="West"/>
    <n v="8"/>
    <n v="369543"/>
    <n v="236839"/>
    <n v="64.09"/>
    <d v="2011-07-20T00:00:00"/>
    <n v="2011"/>
    <s v="Jul"/>
    <d v="1900-01-03T00:00:00"/>
    <s v="Table"/>
    <s v="Furniture"/>
    <n v="236839"/>
    <n v="62533.86"/>
    <n v="174305.14"/>
    <x v="1"/>
    <n v="39"/>
    <n v="83.15"/>
  </r>
  <r>
    <s v="M1010"/>
    <x v="3"/>
    <s v="East"/>
    <n v="13"/>
    <n v="386802"/>
    <n v="418299"/>
    <n v="108.14"/>
    <d v="2011-07-20T00:00:00"/>
    <n v="2011"/>
    <s v="Jul"/>
    <d v="1900-01-03T00:00:00"/>
    <s v="Dress"/>
    <s v="Clothing"/>
    <n v="418299"/>
    <n v="104726.38"/>
    <n v="313572.62"/>
    <x v="2"/>
    <n v="60"/>
    <n v="89.05"/>
  </r>
  <r>
    <s v="M1011"/>
    <x v="3"/>
    <s v="East"/>
    <n v="6"/>
    <n v="180875"/>
    <n v="94277"/>
    <n v="52.12"/>
    <d v="2011-05-21T00:00:00"/>
    <n v="2011"/>
    <s v="May"/>
    <d v="1900-01-06T00:00:00"/>
    <s v="Sugar"/>
    <s v="Grocery"/>
    <n v="94277"/>
    <n v="36817.47"/>
    <n v="57459.53"/>
    <x v="2"/>
    <n v="75"/>
    <n v="91.54"/>
  </r>
  <r>
    <s v="M1012"/>
    <x v="3"/>
    <s v="East"/>
    <n v="6"/>
    <n v="183397"/>
    <n v="193034"/>
    <n v="105.25"/>
    <d v="2014-09-05T00:00:00"/>
    <n v="2014"/>
    <s v="Sep"/>
    <d v="1900-01-05T00:00:00"/>
    <s v="Wheat"/>
    <s v="Grocery"/>
    <n v="193034"/>
    <n v="58476.53"/>
    <n v="134557.47"/>
    <x v="1"/>
    <n v="48"/>
    <n v="68.53"/>
  </r>
  <r>
    <s v="M1013"/>
    <x v="1"/>
    <s v="West"/>
    <n v="12"/>
    <n v="462025"/>
    <n v="407810"/>
    <n v="88.27"/>
    <d v="2014-09-05T00:00:00"/>
    <n v="2014"/>
    <s v="Sep"/>
    <d v="1900-01-05T00:00:00"/>
    <s v="Pen"/>
    <s v="Stationery"/>
    <n v="407810"/>
    <n v="160347.09"/>
    <n v="247462.91"/>
    <x v="1"/>
    <n v="49"/>
    <n v="71.17"/>
  </r>
  <r>
    <s v="M1014"/>
    <x v="0"/>
    <s v="North"/>
    <n v="8"/>
    <n v="477870"/>
    <n v="255649"/>
    <n v="53.5"/>
    <d v="2014-05-28T00:00:00"/>
    <n v="2014"/>
    <s v="May"/>
    <d v="1900-01-03T00:00:00"/>
    <s v="Notebook"/>
    <s v="Stationery"/>
    <n v="255649"/>
    <n v="87022.02"/>
    <n v="168626.98"/>
    <x v="2"/>
    <n v="31"/>
    <n v="85.65"/>
  </r>
  <r>
    <s v="M1015"/>
    <x v="0"/>
    <s v="North"/>
    <n v="3"/>
    <n v="340063"/>
    <n v="221692"/>
    <n v="65.19"/>
    <d v="2014-05-28T00:00:00"/>
    <n v="2014"/>
    <s v="May"/>
    <d v="1900-01-03T00:00:00"/>
    <s v="Table"/>
    <s v="Furniture"/>
    <n v="221692"/>
    <n v="49807.59"/>
    <n v="171884.41"/>
    <x v="2"/>
    <n v="35"/>
    <n v="79.849999999999994"/>
  </r>
  <r>
    <s v="M1016"/>
    <x v="1"/>
    <s v="West"/>
    <n v="10"/>
    <n v="219158"/>
    <n v="238035"/>
    <n v="108.61"/>
    <d v="2011-01-29T00:00:00"/>
    <n v="2011"/>
    <s v="Jan"/>
    <d v="1900-01-06T00:00:00"/>
    <s v="Jacket"/>
    <s v="Clothing"/>
    <n v="238035"/>
    <n v="99762.3"/>
    <n v="138272.70000000001"/>
    <x v="1"/>
    <n v="54"/>
    <n v="83.34"/>
  </r>
  <r>
    <s v="M1017"/>
    <x v="0"/>
    <s v="North"/>
    <n v="6"/>
    <n v="394769"/>
    <n v="212366"/>
    <n v="53.8"/>
    <d v="2014-02-10T00:00:00"/>
    <n v="2014"/>
    <s v="Feb"/>
    <d v="1900-01-01T00:00:00"/>
    <s v="Headphones"/>
    <s v="Electronics"/>
    <n v="212366"/>
    <n v="97409.7"/>
    <n v="114956.3"/>
    <x v="2"/>
    <n v="54"/>
    <n v="63.85"/>
  </r>
  <r>
    <s v="M1018"/>
    <x v="0"/>
    <s v="North"/>
    <n v="13"/>
    <n v="169549"/>
    <n v="175099"/>
    <n v="103.27"/>
    <d v="2014-02-10T00:00:00"/>
    <n v="2014"/>
    <s v="Feb"/>
    <d v="1900-01-01T00:00:00"/>
    <s v="Tablet"/>
    <s v="Electronics"/>
    <n v="175099"/>
    <n v="35416.019999999997"/>
    <n v="139682.98000000001"/>
    <x v="2"/>
    <n v="33"/>
    <n v="93.58"/>
  </r>
  <r>
    <s v="M1019"/>
    <x v="0"/>
    <s v="North"/>
    <n v="7"/>
    <n v="209952"/>
    <n v="195000"/>
    <n v="92.88"/>
    <d v="2014-02-10T00:00:00"/>
    <n v="2014"/>
    <s v="Feb"/>
    <d v="1900-01-01T00:00:00"/>
    <s v="Shirt"/>
    <s v="Clothing"/>
    <n v="195000"/>
    <n v="89352.75"/>
    <n v="105647.25"/>
    <x v="2"/>
    <n v="43"/>
    <n v="87.01"/>
  </r>
  <r>
    <s v="M1020"/>
    <x v="2"/>
    <s v="South"/>
    <n v="6"/>
    <n v="493528"/>
    <n v="504436"/>
    <n v="102.21"/>
    <d v="2014-02-10T00:00:00"/>
    <n v="2014"/>
    <s v="Feb"/>
    <d v="1900-01-01T00:00:00"/>
    <s v="Marker"/>
    <s v="Stationery"/>
    <n v="504436"/>
    <n v="223754.08"/>
    <n v="280681.92"/>
    <x v="2"/>
    <n v="22"/>
    <n v="63.91"/>
  </r>
  <r>
    <s v="M1021"/>
    <x v="2"/>
    <s v="South"/>
    <n v="13"/>
    <n v="284860"/>
    <n v="293452"/>
    <n v="103.02"/>
    <d v="2014-04-01T00:00:00"/>
    <n v="2014"/>
    <s v="Apr"/>
    <d v="1900-01-02T00:00:00"/>
    <s v="Tablet"/>
    <s v="Electronics"/>
    <n v="293452"/>
    <n v="59239.86"/>
    <n v="234212.14"/>
    <x v="0"/>
    <n v="55"/>
    <n v="66.459999999999994"/>
  </r>
  <r>
    <s v="M1022"/>
    <x v="1"/>
    <s v="West"/>
    <n v="7"/>
    <n v="178112"/>
    <n v="161323"/>
    <n v="90.57"/>
    <d v="2014-04-01T00:00:00"/>
    <n v="2014"/>
    <s v="Apr"/>
    <d v="1900-01-02T00:00:00"/>
    <s v="Sugar"/>
    <s v="Grocery"/>
    <n v="161323"/>
    <n v="36808.550000000003"/>
    <n v="124514.45"/>
    <x v="0"/>
    <n v="54"/>
    <n v="63.89"/>
  </r>
  <r>
    <s v="M1023"/>
    <x v="0"/>
    <s v="North"/>
    <n v="11"/>
    <n v="290566"/>
    <n v="275282"/>
    <n v="94.74"/>
    <d v="2013-03-04T00:00:00"/>
    <n v="2013"/>
    <s v="Mar"/>
    <d v="1900-01-01T00:00:00"/>
    <s v="Trousers"/>
    <s v="Clothing"/>
    <n v="275282"/>
    <n v="91888.54"/>
    <n v="183393.46"/>
    <x v="0"/>
    <n v="54"/>
    <n v="70.239999999999995"/>
  </r>
  <r>
    <s v="M1024"/>
    <x v="0"/>
    <s v="North"/>
    <n v="7"/>
    <n v="431308"/>
    <n v="441826"/>
    <n v="102.44"/>
    <d v="2013-03-04T00:00:00"/>
    <n v="2013"/>
    <s v="Mar"/>
    <d v="1900-01-01T00:00:00"/>
    <s v="Laptop"/>
    <s v="Electronics"/>
    <n v="441826"/>
    <n v="143425.51"/>
    <n v="298400.49"/>
    <x v="1"/>
    <n v="20"/>
    <n v="76.680000000000007"/>
  </r>
  <r>
    <s v="M1025"/>
    <x v="3"/>
    <s v="East"/>
    <n v="8"/>
    <n v="287422"/>
    <n v="225674"/>
    <n v="78.52"/>
    <d v="2013-03-04T00:00:00"/>
    <n v="2013"/>
    <s v="Mar"/>
    <d v="1900-01-01T00:00:00"/>
    <s v="Dress"/>
    <s v="Clothing"/>
    <n v="225674"/>
    <n v="65544.47"/>
    <n v="160129.53"/>
    <x v="2"/>
    <n v="63"/>
    <n v="64.75"/>
  </r>
  <r>
    <s v="M1026"/>
    <x v="2"/>
    <s v="South"/>
    <n v="11"/>
    <n v="156441"/>
    <n v="132710"/>
    <n v="84.83"/>
    <d v="2012-08-23T00:00:00"/>
    <n v="2012"/>
    <s v="Aug"/>
    <d v="1900-01-04T00:00:00"/>
    <s v="Wheat"/>
    <s v="Grocery"/>
    <n v="132710"/>
    <n v="56503.24"/>
    <n v="76206.759999999995"/>
    <x v="0"/>
    <n v="22"/>
    <n v="94.92"/>
  </r>
  <r>
    <s v="M1027"/>
    <x v="2"/>
    <s v="South"/>
    <n v="4"/>
    <n v="450119"/>
    <n v="391499"/>
    <n v="86.98"/>
    <d v="2012-08-23T00:00:00"/>
    <n v="2012"/>
    <s v="Aug"/>
    <d v="1900-01-04T00:00:00"/>
    <s v="Oil"/>
    <s v="Grocery"/>
    <n v="391499"/>
    <n v="82607.539999999994"/>
    <n v="308891.46000000002"/>
    <x v="2"/>
    <n v="31"/>
    <n v="86.64"/>
  </r>
  <r>
    <s v="M1028"/>
    <x v="3"/>
    <s v="East"/>
    <n v="4"/>
    <n v="191121"/>
    <n v="206791"/>
    <n v="108.2"/>
    <d v="2012-08-23T00:00:00"/>
    <n v="2012"/>
    <s v="Aug"/>
    <d v="1900-01-04T00:00:00"/>
    <s v="Tablet"/>
    <s v="Electronics"/>
    <n v="206791"/>
    <n v="70781.31"/>
    <n v="136009.69"/>
    <x v="0"/>
    <n v="93"/>
    <n v="75.47"/>
  </r>
  <r>
    <s v="M1029"/>
    <x v="2"/>
    <s v="South"/>
    <n v="3"/>
    <n v="408887"/>
    <n v="235486"/>
    <n v="57.59"/>
    <d v="2012-08-23T00:00:00"/>
    <n v="2012"/>
    <s v="Aug"/>
    <d v="1900-01-04T00:00:00"/>
    <s v="Wheat"/>
    <s v="Grocery"/>
    <n v="235486"/>
    <n v="111820.32"/>
    <n v="123665.68"/>
    <x v="1"/>
    <n v="40"/>
    <n v="60.71"/>
  </r>
  <r>
    <s v="M1030"/>
    <x v="2"/>
    <s v="South"/>
    <n v="12"/>
    <n v="413373"/>
    <n v="382860"/>
    <n v="92.62"/>
    <d v="2014-04-28T00:00:00"/>
    <n v="2014"/>
    <s v="Apr"/>
    <d v="1900-01-01T00:00:00"/>
    <s v="Headphones"/>
    <s v="Electronics"/>
    <n v="382860"/>
    <n v="105891.61"/>
    <n v="276968.39"/>
    <x v="1"/>
    <n v="49"/>
    <n v="71.75"/>
  </r>
  <r>
    <s v="M1031"/>
    <x v="3"/>
    <s v="East"/>
    <n v="14"/>
    <n v="422723"/>
    <n v="494399"/>
    <n v="116.96"/>
    <d v="2014-04-28T00:00:00"/>
    <n v="2014"/>
    <s v="Apr"/>
    <d v="1900-01-01T00:00:00"/>
    <s v="Trousers"/>
    <s v="Clothing"/>
    <n v="494399"/>
    <n v="111579"/>
    <n v="382820"/>
    <x v="0"/>
    <n v="63"/>
    <n v="75.42"/>
  </r>
  <r>
    <s v="M1032"/>
    <x v="0"/>
    <s v="North"/>
    <n v="5"/>
    <n v="498767"/>
    <n v="362269"/>
    <n v="72.63"/>
    <d v="2014-04-15T00:00:00"/>
    <n v="2014"/>
    <s v="Apr"/>
    <d v="1900-01-02T00:00:00"/>
    <s v="Table"/>
    <s v="Furniture"/>
    <n v="362269"/>
    <n v="91170.28"/>
    <n v="271098.71999999997"/>
    <x v="1"/>
    <n v="81"/>
    <n v="78.569999999999993"/>
  </r>
  <r>
    <s v="M1033"/>
    <x v="0"/>
    <s v="North"/>
    <n v="7"/>
    <n v="363235"/>
    <n v="271835"/>
    <n v="74.84"/>
    <d v="2014-04-15T00:00:00"/>
    <n v="2014"/>
    <s v="Apr"/>
    <d v="1900-01-02T00:00:00"/>
    <s v="Tablet"/>
    <s v="Electronics"/>
    <n v="271835"/>
    <n v="82892.31"/>
    <n v="188942.69"/>
    <x v="2"/>
    <n v="57"/>
    <n v="81.27"/>
  </r>
  <r>
    <s v="M1034"/>
    <x v="2"/>
    <s v="South"/>
    <n v="9"/>
    <n v="256122"/>
    <n v="224075"/>
    <n v="87.49"/>
    <d v="2014-12-23T00:00:00"/>
    <n v="2014"/>
    <s v="Dec"/>
    <d v="1900-01-02T00:00:00"/>
    <s v="Mobile"/>
    <s v="Electronics"/>
    <n v="224075"/>
    <n v="74865"/>
    <n v="149210"/>
    <x v="2"/>
    <n v="40"/>
    <n v="63.75"/>
  </r>
  <r>
    <s v="M1035"/>
    <x v="3"/>
    <s v="East"/>
    <n v="5"/>
    <n v="347139"/>
    <n v="268415"/>
    <n v="77.319999999999993"/>
    <d v="2014-12-23T00:00:00"/>
    <n v="2014"/>
    <s v="Dec"/>
    <d v="1900-01-02T00:00:00"/>
    <s v="Cabinet"/>
    <s v="Furniture"/>
    <n v="268415"/>
    <n v="103721.19"/>
    <n v="164693.81"/>
    <x v="1"/>
    <n v="88"/>
    <n v="62.24"/>
  </r>
  <r>
    <s v="M1036"/>
    <x v="3"/>
    <s v="East"/>
    <n v="7"/>
    <n v="409576"/>
    <n v="217519"/>
    <n v="53.11"/>
    <d v="2013-12-09T00:00:00"/>
    <n v="2013"/>
    <s v="Dec"/>
    <d v="1900-01-01T00:00:00"/>
    <s v="Sofa"/>
    <s v="Furniture"/>
    <n v="217519"/>
    <n v="96094.51"/>
    <n v="121424.49"/>
    <x v="2"/>
    <n v="100"/>
    <n v="67.11"/>
  </r>
  <r>
    <s v="M1037"/>
    <x v="3"/>
    <s v="East"/>
    <n v="6"/>
    <n v="328525"/>
    <n v="325490"/>
    <n v="99.08"/>
    <d v="2014-03-24T00:00:00"/>
    <n v="2014"/>
    <s v="Mar"/>
    <d v="1900-01-01T00:00:00"/>
    <s v="Table"/>
    <s v="Furniture"/>
    <n v="325490"/>
    <n v="73363.67"/>
    <n v="252126.33"/>
    <x v="0"/>
    <n v="14"/>
    <n v="84"/>
  </r>
  <r>
    <s v="M1038"/>
    <x v="2"/>
    <s v="South"/>
    <n v="13"/>
    <n v="406842"/>
    <n v="457076"/>
    <n v="112.35"/>
    <d v="2013-07-26T00:00:00"/>
    <n v="2013"/>
    <s v="Jul"/>
    <d v="1900-01-05T00:00:00"/>
    <s v="Rice"/>
    <s v="Grocery"/>
    <n v="457076"/>
    <n v="135540.81"/>
    <n v="321535.19"/>
    <x v="0"/>
    <n v="12"/>
    <n v="74.28"/>
  </r>
  <r>
    <s v="M1039"/>
    <x v="0"/>
    <s v="North"/>
    <n v="13"/>
    <n v="345209"/>
    <n v="331189"/>
    <n v="95.94"/>
    <d v="2014-07-11T00:00:00"/>
    <n v="2014"/>
    <s v="Jul"/>
    <d v="1900-01-05T00:00:00"/>
    <s v="Dress"/>
    <s v="Clothing"/>
    <n v="331189"/>
    <n v="75850.559999999998"/>
    <n v="255338.44"/>
    <x v="0"/>
    <n v="18"/>
    <n v="91.84"/>
  </r>
  <r>
    <s v="M1040"/>
    <x v="2"/>
    <s v="South"/>
    <n v="5"/>
    <n v="366985"/>
    <n v="212732"/>
    <n v="57.97"/>
    <d v="2013-07-18T00:00:00"/>
    <n v="2013"/>
    <s v="Jul"/>
    <d v="1900-01-04T00:00:00"/>
    <s v="Wheat"/>
    <s v="Grocery"/>
    <n v="212732"/>
    <n v="62629.9"/>
    <n v="150102.1"/>
    <x v="2"/>
    <n v="16"/>
    <n v="85.59"/>
  </r>
  <r>
    <s v="M1041"/>
    <x v="1"/>
    <s v="West"/>
    <n v="6"/>
    <n v="424299"/>
    <n v="293738"/>
    <n v="69.23"/>
    <d v="2013-07-18T00:00:00"/>
    <n v="2013"/>
    <s v="Jul"/>
    <d v="1900-01-04T00:00:00"/>
    <s v="Shirt"/>
    <s v="Clothing"/>
    <n v="293738"/>
    <n v="94550.98"/>
    <n v="199187.02"/>
    <x v="0"/>
    <n v="82"/>
    <n v="91.5"/>
  </r>
  <r>
    <s v="M1042"/>
    <x v="3"/>
    <s v="East"/>
    <n v="10"/>
    <n v="214206"/>
    <n v="227822"/>
    <n v="106.36"/>
    <d v="2013-07-18T00:00:00"/>
    <n v="2013"/>
    <s v="Jul"/>
    <d v="1900-01-04T00:00:00"/>
    <s v="Sugar"/>
    <s v="Grocery"/>
    <n v="227822"/>
    <n v="106125.75"/>
    <n v="121696.25"/>
    <x v="1"/>
    <n v="27"/>
    <n v="79.77"/>
  </r>
  <r>
    <s v="M1043"/>
    <x v="1"/>
    <s v="West"/>
    <n v="10"/>
    <n v="100513"/>
    <n v="108199"/>
    <n v="107.65"/>
    <d v="2013-07-18T00:00:00"/>
    <n v="2013"/>
    <s v="Jul"/>
    <d v="1900-01-04T00:00:00"/>
    <s v="Sofa"/>
    <s v="Furniture"/>
    <n v="108199"/>
    <n v="26494.39"/>
    <n v="81704.61"/>
    <x v="0"/>
    <n v="20"/>
    <n v="73.06"/>
  </r>
  <r>
    <s v="M1044"/>
    <x v="2"/>
    <s v="South"/>
    <n v="3"/>
    <n v="233324"/>
    <n v="188532"/>
    <n v="80.8"/>
    <d v="2013-07-18T00:00:00"/>
    <n v="2013"/>
    <s v="Jul"/>
    <d v="1900-01-04T00:00:00"/>
    <s v="Chair"/>
    <s v="Furniture"/>
    <n v="188532"/>
    <n v="93680.48"/>
    <n v="94851.520000000004"/>
    <x v="2"/>
    <n v="10"/>
    <n v="64.58"/>
  </r>
  <r>
    <s v="M1045"/>
    <x v="1"/>
    <s v="West"/>
    <n v="14"/>
    <n v="373019"/>
    <n v="250481"/>
    <n v="67.150000000000006"/>
    <d v="2013-08-24T00:00:00"/>
    <n v="2013"/>
    <s v="Aug"/>
    <d v="1900-01-06T00:00:00"/>
    <s v="Stapler"/>
    <s v="Stationery"/>
    <n v="250481"/>
    <n v="83539.05"/>
    <n v="166941.95000000001"/>
    <x v="2"/>
    <n v="37"/>
    <n v="86.07"/>
  </r>
  <r>
    <s v="M1046"/>
    <x v="3"/>
    <s v="East"/>
    <n v="13"/>
    <n v="281519"/>
    <n v="155252"/>
    <n v="55.15"/>
    <d v="2013-08-24T00:00:00"/>
    <n v="2013"/>
    <s v="Aug"/>
    <d v="1900-01-06T00:00:00"/>
    <s v="Jacket"/>
    <s v="Clothing"/>
    <n v="155252"/>
    <n v="54198.52"/>
    <n v="101053.48"/>
    <x v="0"/>
    <n v="60"/>
    <n v="61.65"/>
  </r>
  <r>
    <s v="M1047"/>
    <x v="0"/>
    <s v="North"/>
    <n v="7"/>
    <n v="104461"/>
    <n v="79193"/>
    <n v="75.81"/>
    <d v="2013-08-24T00:00:00"/>
    <n v="2013"/>
    <s v="Aug"/>
    <d v="1900-01-06T00:00:00"/>
    <s v="Cabinet"/>
    <s v="Furniture"/>
    <n v="79193"/>
    <n v="23326.04"/>
    <n v="55866.96"/>
    <x v="1"/>
    <n v="54"/>
    <n v="70.42"/>
  </r>
  <r>
    <s v="M1048"/>
    <x v="0"/>
    <s v="North"/>
    <n v="11"/>
    <n v="472760"/>
    <n v="313028"/>
    <n v="66.209999999999994"/>
    <d v="2013-08-24T00:00:00"/>
    <n v="2013"/>
    <s v="Aug"/>
    <d v="1900-01-06T00:00:00"/>
    <s v="Dress"/>
    <s v="Clothing"/>
    <n v="313028"/>
    <n v="105643.49"/>
    <n v="207384.51"/>
    <x v="1"/>
    <n v="19"/>
    <n v="91.1"/>
  </r>
  <r>
    <s v="M1049"/>
    <x v="2"/>
    <s v="South"/>
    <n v="10"/>
    <n v="190451"/>
    <n v="114013"/>
    <n v="59.86"/>
    <d v="2013-08-24T00:00:00"/>
    <n v="2013"/>
    <s v="Aug"/>
    <d v="1900-01-06T00:00:00"/>
    <s v="Tablet"/>
    <s v="Electronics"/>
    <n v="114013"/>
    <n v="53581.71"/>
    <n v="60431.29"/>
    <x v="1"/>
    <n v="58"/>
    <n v="62.1"/>
  </r>
  <r>
    <s v="M1050"/>
    <x v="3"/>
    <s v="East"/>
    <n v="5"/>
    <n v="178065"/>
    <n v="89414"/>
    <n v="50.21"/>
    <d v="2013-08-24T00:00:00"/>
    <n v="2013"/>
    <s v="Aug"/>
    <d v="1900-01-06T00:00:00"/>
    <s v="Mobile"/>
    <s v="Electronics"/>
    <n v="89414"/>
    <n v="30344.86"/>
    <n v="59069.14"/>
    <x v="2"/>
    <n v="56"/>
    <n v="87.86"/>
  </r>
  <r>
    <s v="M1051"/>
    <x v="2"/>
    <s v="South"/>
    <n v="3"/>
    <n v="388449"/>
    <n v="297501"/>
    <n v="76.59"/>
    <d v="2012-06-11T00:00:00"/>
    <n v="2012"/>
    <s v="Jun"/>
    <d v="1900-01-01T00:00:00"/>
    <s v="Headphones"/>
    <s v="Electronics"/>
    <n v="297501"/>
    <n v="102075.1"/>
    <n v="195425.9"/>
    <x v="1"/>
    <n v="91"/>
    <n v="74.39"/>
  </r>
  <r>
    <s v="M1052"/>
    <x v="1"/>
    <s v="West"/>
    <n v="3"/>
    <n v="224549"/>
    <n v="253168"/>
    <n v="112.75"/>
    <d v="2012-06-11T00:00:00"/>
    <n v="2012"/>
    <s v="Jun"/>
    <d v="1900-01-01T00:00:00"/>
    <s v="Pen"/>
    <s v="Stationery"/>
    <n v="253168"/>
    <n v="77329.19"/>
    <n v="175838.81"/>
    <x v="2"/>
    <n v="41"/>
    <n v="85.84"/>
  </r>
  <r>
    <s v="M1053"/>
    <x v="0"/>
    <s v="North"/>
    <n v="10"/>
    <n v="492736"/>
    <n v="513902"/>
    <n v="104.3"/>
    <d v="2012-06-11T00:00:00"/>
    <n v="2012"/>
    <s v="Jun"/>
    <d v="1900-01-01T00:00:00"/>
    <s v="Marker"/>
    <s v="Stationery"/>
    <n v="513902"/>
    <n v="157045.98000000001"/>
    <n v="356856.02"/>
    <x v="0"/>
    <n v="33"/>
    <n v="61.62"/>
  </r>
  <r>
    <s v="M1054"/>
    <x v="0"/>
    <s v="North"/>
    <n v="8"/>
    <n v="167843"/>
    <n v="94510"/>
    <n v="56.31"/>
    <d v="2012-06-11T00:00:00"/>
    <n v="2012"/>
    <s v="Jun"/>
    <d v="1900-01-01T00:00:00"/>
    <s v="Chair"/>
    <s v="Furniture"/>
    <n v="94510"/>
    <n v="25124.26"/>
    <n v="69385.740000000005"/>
    <x v="0"/>
    <n v="11"/>
    <n v="75.989999999999995"/>
  </r>
  <r>
    <s v="M1055"/>
    <x v="1"/>
    <s v="West"/>
    <n v="6"/>
    <n v="241030"/>
    <n v="267480"/>
    <n v="110.97"/>
    <d v="2012-06-11T00:00:00"/>
    <n v="2012"/>
    <s v="Jun"/>
    <d v="1900-01-01T00:00:00"/>
    <s v="Chair"/>
    <s v="Furniture"/>
    <n v="267480"/>
    <n v="69989.679999999993"/>
    <n v="197490.32"/>
    <x v="2"/>
    <n v="87"/>
    <n v="71.22"/>
  </r>
  <r>
    <s v="M1056"/>
    <x v="2"/>
    <s v="South"/>
    <n v="6"/>
    <n v="340531"/>
    <n v="171947"/>
    <n v="50.49"/>
    <d v="2012-06-11T00:00:00"/>
    <n v="2012"/>
    <s v="Jun"/>
    <d v="1900-01-01T00:00:00"/>
    <s v="Marker"/>
    <s v="Stationery"/>
    <n v="171947"/>
    <n v="81798.95"/>
    <n v="90148.05"/>
    <x v="2"/>
    <n v="84"/>
    <n v="86.37"/>
  </r>
  <r>
    <s v="M1057"/>
    <x v="3"/>
    <s v="East"/>
    <n v="15"/>
    <n v="436898"/>
    <n v="377797"/>
    <n v="86.47"/>
    <d v="2012-06-11T00:00:00"/>
    <n v="2012"/>
    <s v="Jun"/>
    <d v="1900-01-01T00:00:00"/>
    <s v="Sofa"/>
    <s v="Furniture"/>
    <n v="377797"/>
    <n v="82955.899999999994"/>
    <n v="294841.09999999998"/>
    <x v="0"/>
    <n v="70"/>
    <n v="64.959999999999994"/>
  </r>
  <r>
    <s v="M1058"/>
    <x v="1"/>
    <s v="West"/>
    <n v="8"/>
    <n v="277435"/>
    <n v="240818"/>
    <n v="86.8"/>
    <d v="2012-06-11T00:00:00"/>
    <n v="2012"/>
    <s v="Jun"/>
    <d v="1900-01-01T00:00:00"/>
    <s v="Mobile"/>
    <s v="Electronics"/>
    <n v="240818"/>
    <n v="87644.3"/>
    <n v="153173.70000000001"/>
    <x v="0"/>
    <n v="40"/>
    <n v="75.37"/>
  </r>
  <r>
    <s v="M1059"/>
    <x v="0"/>
    <s v="North"/>
    <n v="14"/>
    <n v="495967"/>
    <n v="510664"/>
    <n v="102.96"/>
    <d v="2014-09-09T00:00:00"/>
    <n v="2014"/>
    <s v="Sep"/>
    <d v="1900-01-02T00:00:00"/>
    <s v="Stapler"/>
    <s v="Stationery"/>
    <n v="510664"/>
    <n v="140419.79999999999"/>
    <n v="370244.2"/>
    <x v="2"/>
    <n v="40"/>
    <n v="80.459999999999994"/>
  </r>
  <r>
    <s v="M1060"/>
    <x v="1"/>
    <s v="West"/>
    <n v="4"/>
    <n v="170502"/>
    <n v="182530"/>
    <n v="107.05"/>
    <d v="2014-10-03T00:00:00"/>
    <n v="2014"/>
    <s v="Oct"/>
    <d v="1900-01-05T00:00:00"/>
    <s v="Sugar"/>
    <s v="Grocery"/>
    <n v="182530"/>
    <n v="40685.94"/>
    <n v="141844.06"/>
    <x v="0"/>
    <n v="38"/>
    <n v="92.9"/>
  </r>
  <r>
    <s v="M1061"/>
    <x v="3"/>
    <s v="East"/>
    <n v="8"/>
    <n v="359217"/>
    <n v="233995"/>
    <n v="65.14"/>
    <d v="2011-12-16T00:00:00"/>
    <n v="2011"/>
    <s v="Dec"/>
    <d v="1900-01-05T00:00:00"/>
    <s v="Rice"/>
    <s v="Grocery"/>
    <n v="233995"/>
    <n v="103266.87"/>
    <n v="130728.13"/>
    <x v="0"/>
    <n v="77"/>
    <n v="76.72"/>
  </r>
  <r>
    <s v="M1062"/>
    <x v="3"/>
    <s v="East"/>
    <n v="3"/>
    <n v="186965"/>
    <n v="189090"/>
    <n v="101.14"/>
    <d v="2011-12-16T00:00:00"/>
    <n v="2011"/>
    <s v="Dec"/>
    <d v="1900-01-05T00:00:00"/>
    <s v="Trousers"/>
    <s v="Clothing"/>
    <n v="189090"/>
    <n v="55551.39"/>
    <n v="133538.60999999999"/>
    <x v="1"/>
    <n v="46"/>
    <n v="83.35"/>
  </r>
  <r>
    <s v="M1063"/>
    <x v="0"/>
    <s v="North"/>
    <n v="7"/>
    <n v="255776"/>
    <n v="230381"/>
    <n v="90.07"/>
    <d v="2011-12-16T00:00:00"/>
    <n v="2011"/>
    <s v="Dec"/>
    <d v="1900-01-05T00:00:00"/>
    <s v="Wheat"/>
    <s v="Grocery"/>
    <n v="230381"/>
    <n v="81031.509999999995"/>
    <n v="149349.49"/>
    <x v="1"/>
    <n v="37"/>
    <n v="60.03"/>
  </r>
  <r>
    <s v="M1064"/>
    <x v="0"/>
    <s v="North"/>
    <n v="4"/>
    <n v="339640"/>
    <n v="278897"/>
    <n v="82.12"/>
    <d v="2011-12-16T00:00:00"/>
    <n v="2011"/>
    <s v="Dec"/>
    <d v="1900-01-05T00:00:00"/>
    <s v="Tablet"/>
    <s v="Electronics"/>
    <n v="278897"/>
    <n v="124880.39"/>
    <n v="154016.60999999999"/>
    <x v="0"/>
    <n v="57"/>
    <n v="66.489999999999995"/>
  </r>
  <r>
    <s v="M1065"/>
    <x v="2"/>
    <s v="South"/>
    <n v="4"/>
    <n v="415078"/>
    <n v="415567"/>
    <n v="100.12"/>
    <d v="2011-08-24T00:00:00"/>
    <n v="2011"/>
    <s v="Aug"/>
    <d v="1900-01-03T00:00:00"/>
    <s v="Stapler"/>
    <s v="Stationery"/>
    <n v="415567"/>
    <n v="181950.74"/>
    <n v="233616.26"/>
    <x v="0"/>
    <n v="43"/>
    <n v="76.77"/>
  </r>
  <r>
    <s v="M1066"/>
    <x v="3"/>
    <s v="East"/>
    <n v="9"/>
    <n v="264203"/>
    <n v="230957"/>
    <n v="87.42"/>
    <d v="2011-08-24T00:00:00"/>
    <n v="2011"/>
    <s v="Aug"/>
    <d v="1900-01-03T00:00:00"/>
    <s v="Stapler"/>
    <s v="Stationery"/>
    <n v="230957"/>
    <n v="74380.490000000005"/>
    <n v="156576.51"/>
    <x v="1"/>
    <n v="12"/>
    <n v="67.58"/>
  </r>
  <r>
    <s v="M1067"/>
    <x v="2"/>
    <s v="South"/>
    <n v="3"/>
    <n v="114840"/>
    <n v="93897"/>
    <n v="81.760000000000005"/>
    <d v="2014-11-13T00:00:00"/>
    <n v="2014"/>
    <s v="Nov"/>
    <d v="1900-01-04T00:00:00"/>
    <s v="Notebook"/>
    <s v="Stationery"/>
    <n v="93897"/>
    <n v="33246.449999999997"/>
    <n v="60650.55"/>
    <x v="0"/>
    <n v="92"/>
    <n v="67.97"/>
  </r>
  <r>
    <s v="M1068"/>
    <x v="2"/>
    <s v="South"/>
    <n v="14"/>
    <n v="141291"/>
    <n v="115801"/>
    <n v="81.96"/>
    <d v="2014-11-13T00:00:00"/>
    <n v="2014"/>
    <s v="Nov"/>
    <d v="1900-01-04T00:00:00"/>
    <s v="Notebook"/>
    <s v="Stationery"/>
    <n v="115801"/>
    <n v="31955.75"/>
    <n v="83845.25"/>
    <x v="2"/>
    <n v="100"/>
    <n v="94.57"/>
  </r>
  <r>
    <s v="M1069"/>
    <x v="0"/>
    <s v="North"/>
    <n v="13"/>
    <n v="437562"/>
    <n v="306686"/>
    <n v="70.09"/>
    <d v="2014-11-13T00:00:00"/>
    <n v="2014"/>
    <s v="Nov"/>
    <d v="1900-01-04T00:00:00"/>
    <s v="Rice"/>
    <s v="Grocery"/>
    <n v="306686"/>
    <n v="118077.01"/>
    <n v="188608.99"/>
    <x v="0"/>
    <n v="45"/>
    <n v="62.25"/>
  </r>
  <r>
    <s v="M1070"/>
    <x v="3"/>
    <s v="East"/>
    <n v="3"/>
    <n v="297719"/>
    <n v="343586"/>
    <n v="115.41"/>
    <d v="2014-11-13T00:00:00"/>
    <n v="2014"/>
    <s v="Nov"/>
    <d v="1900-01-04T00:00:00"/>
    <s v="Shirt"/>
    <s v="Clothing"/>
    <n v="343586"/>
    <n v="163345.32"/>
    <n v="180240.68"/>
    <x v="0"/>
    <n v="26"/>
    <n v="77.97"/>
  </r>
  <r>
    <s v="M1071"/>
    <x v="3"/>
    <s v="East"/>
    <n v="10"/>
    <n v="165052"/>
    <n v="150499"/>
    <n v="91.18"/>
    <d v="2014-11-13T00:00:00"/>
    <n v="2014"/>
    <s v="Nov"/>
    <d v="1900-01-04T00:00:00"/>
    <s v="Shirt"/>
    <s v="Clothing"/>
    <n v="150499"/>
    <n v="71298.67"/>
    <n v="79200.33"/>
    <x v="2"/>
    <n v="99"/>
    <n v="80.42"/>
  </r>
  <r>
    <s v="M1072"/>
    <x v="1"/>
    <s v="West"/>
    <n v="13"/>
    <n v="128011"/>
    <n v="126979"/>
    <n v="99.19"/>
    <d v="2014-11-13T00:00:00"/>
    <n v="2014"/>
    <s v="Nov"/>
    <d v="1900-01-04T00:00:00"/>
    <s v="Cabinet"/>
    <s v="Furniture"/>
    <n v="126979"/>
    <n v="43459.06"/>
    <n v="83519.94"/>
    <x v="1"/>
    <n v="76"/>
    <n v="82.97"/>
  </r>
  <r>
    <s v="M1073"/>
    <x v="1"/>
    <s v="West"/>
    <n v="7"/>
    <n v="404944"/>
    <n v="437770"/>
    <n v="108.11"/>
    <d v="2012-04-25T00:00:00"/>
    <n v="2012"/>
    <s v="Apr"/>
    <d v="1900-01-03T00:00:00"/>
    <s v="Pen"/>
    <s v="Stationery"/>
    <n v="437770"/>
    <n v="177420.67"/>
    <n v="260349.33"/>
    <x v="0"/>
    <n v="27"/>
    <n v="63.73"/>
  </r>
  <r>
    <s v="M1074"/>
    <x v="0"/>
    <s v="North"/>
    <n v="4"/>
    <n v="246359"/>
    <n v="266384"/>
    <n v="108.13"/>
    <d v="2011-12-12T00:00:00"/>
    <n v="2011"/>
    <s v="Dec"/>
    <d v="1900-01-01T00:00:00"/>
    <s v="Oil"/>
    <s v="Grocery"/>
    <n v="266384"/>
    <n v="54248.19"/>
    <n v="212135.81"/>
    <x v="1"/>
    <n v="22"/>
    <n v="79.349999999999994"/>
  </r>
  <r>
    <s v="M1075"/>
    <x v="0"/>
    <s v="North"/>
    <n v="3"/>
    <n v="326842"/>
    <n v="183598"/>
    <n v="56.17"/>
    <d v="2014-09-26T00:00:00"/>
    <n v="2014"/>
    <s v="Sep"/>
    <d v="1900-01-05T00:00:00"/>
    <s v="Wheat"/>
    <s v="Grocery"/>
    <n v="183598"/>
    <n v="56997.49"/>
    <n v="126600.51"/>
    <x v="1"/>
    <n v="100"/>
    <n v="70.97"/>
  </r>
  <r>
    <s v="M1076"/>
    <x v="2"/>
    <s v="South"/>
    <n v="4"/>
    <n v="313875"/>
    <n v="209396"/>
    <n v="66.709999999999994"/>
    <d v="2014-09-26T00:00:00"/>
    <n v="2014"/>
    <s v="Sep"/>
    <d v="1900-01-05T00:00:00"/>
    <s v="Mobile"/>
    <s v="Electronics"/>
    <n v="209396"/>
    <n v="67234.27"/>
    <n v="142161.73000000001"/>
    <x v="0"/>
    <n v="56"/>
    <n v="89.15"/>
  </r>
  <r>
    <s v="M1077"/>
    <x v="1"/>
    <s v="West"/>
    <n v="5"/>
    <n v="490514"/>
    <n v="462531"/>
    <n v="94.3"/>
    <d v="2013-09-06T00:00:00"/>
    <n v="2013"/>
    <s v="Sep"/>
    <d v="1900-01-05T00:00:00"/>
    <s v="Headphones"/>
    <s v="Electronics"/>
    <n v="462531"/>
    <n v="148470.12"/>
    <n v="314060.88"/>
    <x v="0"/>
    <n v="37"/>
    <n v="77.08"/>
  </r>
  <r>
    <s v="M1078"/>
    <x v="0"/>
    <s v="North"/>
    <n v="4"/>
    <n v="400919"/>
    <n v="311219"/>
    <n v="77.63"/>
    <d v="2014-02-12T00:00:00"/>
    <n v="2014"/>
    <s v="Feb"/>
    <d v="1900-01-03T00:00:00"/>
    <s v="Pen"/>
    <s v="Stationery"/>
    <n v="311219"/>
    <n v="119013.52"/>
    <n v="192205.48"/>
    <x v="1"/>
    <n v="31"/>
    <n v="84.42"/>
  </r>
  <r>
    <s v="M1079"/>
    <x v="0"/>
    <s v="North"/>
    <n v="15"/>
    <n v="208622"/>
    <n v="107710"/>
    <n v="51.63"/>
    <d v="2014-02-12T00:00:00"/>
    <n v="2014"/>
    <s v="Feb"/>
    <d v="1900-01-03T00:00:00"/>
    <s v="Rice"/>
    <s v="Grocery"/>
    <n v="107710"/>
    <n v="40089.07"/>
    <n v="67620.929999999993"/>
    <x v="0"/>
    <n v="34"/>
    <n v="87.84"/>
  </r>
  <r>
    <s v="M1080"/>
    <x v="2"/>
    <s v="South"/>
    <n v="4"/>
    <n v="303957"/>
    <n v="210122"/>
    <n v="69.13"/>
    <d v="2011-06-30T00:00:00"/>
    <n v="2011"/>
    <s v="Jun"/>
    <d v="1900-01-04T00:00:00"/>
    <s v="Dress"/>
    <s v="Clothing"/>
    <n v="210122"/>
    <n v="47009.13"/>
    <n v="163112.87"/>
    <x v="0"/>
    <n v="40"/>
    <n v="62.69"/>
  </r>
  <r>
    <s v="M1081"/>
    <x v="3"/>
    <s v="East"/>
    <n v="7"/>
    <n v="403245"/>
    <n v="220827"/>
    <n v="54.76"/>
    <d v="2013-06-08T00:00:00"/>
    <n v="2013"/>
    <s v="Jun"/>
    <d v="1900-01-06T00:00:00"/>
    <s v="Tablet"/>
    <s v="Electronics"/>
    <n v="220827"/>
    <n v="64752.19"/>
    <n v="156074.81"/>
    <x v="1"/>
    <n v="41"/>
    <n v="76.67"/>
  </r>
  <r>
    <s v="M1082"/>
    <x v="2"/>
    <s v="South"/>
    <n v="12"/>
    <n v="287305"/>
    <n v="340190"/>
    <n v="118.41"/>
    <d v="2011-12-20T00:00:00"/>
    <n v="2011"/>
    <s v="Dec"/>
    <d v="1900-01-02T00:00:00"/>
    <s v="Sofa"/>
    <s v="Furniture"/>
    <n v="340190"/>
    <n v="117444.96"/>
    <n v="222745.04"/>
    <x v="1"/>
    <n v="38"/>
    <n v="71.959999999999994"/>
  </r>
  <r>
    <s v="M1083"/>
    <x v="1"/>
    <s v="West"/>
    <n v="6"/>
    <n v="456559"/>
    <n v="541646"/>
    <n v="118.64"/>
    <d v="2012-12-15T00:00:00"/>
    <n v="2012"/>
    <s v="Dec"/>
    <d v="1900-01-06T00:00:00"/>
    <s v="Pen"/>
    <s v="Stationery"/>
    <n v="541646"/>
    <n v="245937.3"/>
    <n v="295708.7"/>
    <x v="2"/>
    <n v="37"/>
    <n v="81.13"/>
  </r>
  <r>
    <s v="M1084"/>
    <x v="2"/>
    <s v="South"/>
    <n v="5"/>
    <n v="268902"/>
    <n v="224110"/>
    <n v="83.34"/>
    <d v="2012-12-15T00:00:00"/>
    <n v="2012"/>
    <s v="Dec"/>
    <d v="1900-01-06T00:00:00"/>
    <s v="Headphones"/>
    <s v="Electronics"/>
    <n v="224110"/>
    <n v="57682.2"/>
    <n v="166427.79999999999"/>
    <x v="0"/>
    <n v="86"/>
    <n v="84.52"/>
  </r>
  <r>
    <s v="M1085"/>
    <x v="2"/>
    <s v="South"/>
    <n v="8"/>
    <n v="392369"/>
    <n v="231190"/>
    <n v="58.92"/>
    <d v="2012-12-15T00:00:00"/>
    <n v="2012"/>
    <s v="Dec"/>
    <d v="1900-01-06T00:00:00"/>
    <s v="Cabinet"/>
    <s v="Furniture"/>
    <n v="231190"/>
    <n v="55417.65"/>
    <n v="175772.35"/>
    <x v="2"/>
    <n v="23"/>
    <n v="88.66"/>
  </r>
  <r>
    <s v="M1086"/>
    <x v="2"/>
    <s v="South"/>
    <n v="14"/>
    <n v="198497"/>
    <n v="205630"/>
    <n v="103.59"/>
    <d v="2012-12-15T00:00:00"/>
    <n v="2012"/>
    <s v="Dec"/>
    <d v="1900-01-06T00:00:00"/>
    <s v="Laptop"/>
    <s v="Electronics"/>
    <n v="205630"/>
    <n v="59866.29"/>
    <n v="145763.71"/>
    <x v="1"/>
    <n v="83"/>
    <n v="80.94"/>
  </r>
  <r>
    <s v="M1087"/>
    <x v="3"/>
    <s v="East"/>
    <n v="7"/>
    <n v="151206"/>
    <n v="102854"/>
    <n v="68.02"/>
    <d v="2014-07-21T00:00:00"/>
    <n v="2014"/>
    <s v="Jul"/>
    <d v="1900-01-01T00:00:00"/>
    <s v="Marker"/>
    <s v="Stationery"/>
    <n v="102854"/>
    <n v="41604.269999999997"/>
    <n v="61249.73"/>
    <x v="0"/>
    <n v="59"/>
    <n v="67.62"/>
  </r>
  <r>
    <s v="M1088"/>
    <x v="0"/>
    <s v="North"/>
    <n v="12"/>
    <n v="227067"/>
    <n v="115807"/>
    <n v="51"/>
    <d v="2011-08-03T00:00:00"/>
    <n v="2011"/>
    <s v="Aug"/>
    <d v="1900-01-03T00:00:00"/>
    <s v="Sugar"/>
    <s v="Grocery"/>
    <n v="115807"/>
    <n v="39791.870000000003"/>
    <n v="76015.13"/>
    <x v="1"/>
    <n v="89"/>
    <n v="61.61"/>
  </r>
  <r>
    <s v="M1089"/>
    <x v="1"/>
    <s v="West"/>
    <n v="14"/>
    <n v="446869"/>
    <n v="383789"/>
    <n v="85.88"/>
    <d v="2012-08-24T00:00:00"/>
    <n v="2012"/>
    <s v="Aug"/>
    <d v="1900-01-05T00:00:00"/>
    <s v="Cabinet"/>
    <s v="Furniture"/>
    <n v="383789"/>
    <n v="176280.66"/>
    <n v="207508.34"/>
    <x v="0"/>
    <n v="14"/>
    <n v="79.680000000000007"/>
  </r>
  <r>
    <s v="M1090"/>
    <x v="2"/>
    <s v="South"/>
    <n v="14"/>
    <n v="156419"/>
    <n v="138620"/>
    <n v="88.62"/>
    <d v="2012-08-24T00:00:00"/>
    <n v="2012"/>
    <s v="Aug"/>
    <d v="1900-01-05T00:00:00"/>
    <s v="Wheat"/>
    <s v="Grocery"/>
    <n v="138620"/>
    <n v="55643.92"/>
    <n v="82976.08"/>
    <x v="0"/>
    <n v="21"/>
    <n v="74.650000000000006"/>
  </r>
  <r>
    <s v="M1091"/>
    <x v="0"/>
    <s v="North"/>
    <n v="4"/>
    <n v="208105"/>
    <n v="160620"/>
    <n v="77.180000000000007"/>
    <d v="2013-03-27T00:00:00"/>
    <n v="2013"/>
    <s v="Mar"/>
    <d v="1900-01-03T00:00:00"/>
    <s v="Stapler"/>
    <s v="Stationery"/>
    <n v="160620"/>
    <n v="71053.009999999995"/>
    <n v="89566.99"/>
    <x v="2"/>
    <n v="13"/>
    <n v="76.739999999999995"/>
  </r>
  <r>
    <s v="M1092"/>
    <x v="2"/>
    <s v="South"/>
    <n v="4"/>
    <n v="351040"/>
    <n v="347712"/>
    <n v="99.05"/>
    <d v="2013-03-27T00:00:00"/>
    <n v="2013"/>
    <s v="Mar"/>
    <d v="1900-01-03T00:00:00"/>
    <s v="Jacket"/>
    <s v="Clothing"/>
    <n v="347712"/>
    <n v="72189.78"/>
    <n v="275522.21999999997"/>
    <x v="1"/>
    <n v="33"/>
    <n v="70.7"/>
  </r>
  <r>
    <s v="M1093"/>
    <x v="2"/>
    <s v="South"/>
    <n v="13"/>
    <n v="189514"/>
    <n v="165633"/>
    <n v="87.4"/>
    <d v="2011-09-12T00:00:00"/>
    <n v="2011"/>
    <s v="Sep"/>
    <d v="1900-01-01T00:00:00"/>
    <s v="Mobile"/>
    <s v="Electronics"/>
    <n v="165633"/>
    <n v="42530"/>
    <n v="123103"/>
    <x v="0"/>
    <n v="96"/>
    <n v="91.93"/>
  </r>
  <r>
    <s v="M1094"/>
    <x v="2"/>
    <s v="South"/>
    <n v="14"/>
    <n v="223044"/>
    <n v="225260"/>
    <n v="100.99"/>
    <d v="2011-09-21T00:00:00"/>
    <n v="2011"/>
    <s v="Sep"/>
    <d v="1900-01-03T00:00:00"/>
    <s v="Sofa"/>
    <s v="Furniture"/>
    <n v="225260"/>
    <n v="51689.01"/>
    <n v="173570.99"/>
    <x v="2"/>
    <n v="79"/>
    <n v="63.5"/>
  </r>
  <r>
    <s v="M1095"/>
    <x v="3"/>
    <s v="East"/>
    <n v="7"/>
    <n v="240747"/>
    <n v="164464"/>
    <n v="68.31"/>
    <d v="2011-09-21T00:00:00"/>
    <n v="2011"/>
    <s v="Sep"/>
    <d v="1900-01-03T00:00:00"/>
    <s v="Sofa"/>
    <s v="Furniture"/>
    <n v="164464"/>
    <n v="74569.56"/>
    <n v="89894.44"/>
    <x v="1"/>
    <n v="13"/>
    <n v="65.510000000000005"/>
  </r>
  <r>
    <s v="M1096"/>
    <x v="3"/>
    <s v="East"/>
    <n v="6"/>
    <n v="495280"/>
    <n v="440502"/>
    <n v="88.94"/>
    <d v="2011-09-21T00:00:00"/>
    <n v="2011"/>
    <s v="Sep"/>
    <d v="1900-01-03T00:00:00"/>
    <s v="Tablet"/>
    <s v="Electronics"/>
    <n v="440502"/>
    <n v="162208.04"/>
    <n v="278293.96000000002"/>
    <x v="2"/>
    <n v="21"/>
    <n v="64.13"/>
  </r>
  <r>
    <s v="M1097"/>
    <x v="1"/>
    <s v="West"/>
    <n v="13"/>
    <n v="134144"/>
    <n v="111159"/>
    <n v="82.87"/>
    <d v="2011-09-21T00:00:00"/>
    <n v="2011"/>
    <s v="Sep"/>
    <d v="1900-01-03T00:00:00"/>
    <s v="Oil"/>
    <s v="Grocery"/>
    <n v="111159"/>
    <n v="55310.57"/>
    <n v="55848.43"/>
    <x v="1"/>
    <n v="46"/>
    <n v="63.61"/>
  </r>
  <r>
    <s v="M1098"/>
    <x v="1"/>
    <s v="West"/>
    <n v="8"/>
    <n v="200875"/>
    <n v="117464"/>
    <n v="58.48"/>
    <d v="2011-09-21T00:00:00"/>
    <n v="2011"/>
    <s v="Sep"/>
    <d v="1900-01-03T00:00:00"/>
    <s v="Dress"/>
    <s v="Clothing"/>
    <n v="117464"/>
    <n v="57360.09"/>
    <n v="60103.91"/>
    <x v="0"/>
    <n v="91"/>
    <n v="64.7"/>
  </r>
  <r>
    <s v="M1099"/>
    <x v="3"/>
    <s v="East"/>
    <n v="4"/>
    <n v="458810"/>
    <n v="258661"/>
    <n v="56.38"/>
    <d v="2011-09-21T00:00:00"/>
    <n v="2011"/>
    <s v="Sep"/>
    <d v="1900-01-03T00:00:00"/>
    <s v="Notebook"/>
    <s v="Stationery"/>
    <n v="258661"/>
    <n v="99412.98"/>
    <n v="159248.01999999999"/>
    <x v="2"/>
    <n v="19"/>
    <n v="60.95"/>
  </r>
  <r>
    <s v="M1100"/>
    <x v="2"/>
    <s v="South"/>
    <n v="8"/>
    <n v="300975"/>
    <n v="234248"/>
    <n v="77.83"/>
    <d v="2013-10-30T00:00:00"/>
    <n v="2013"/>
    <s v="Oct"/>
    <d v="1900-01-03T00:00:00"/>
    <s v="Marker"/>
    <s v="Stationery"/>
    <n v="234248"/>
    <n v="104387.57"/>
    <n v="129860.43"/>
    <x v="2"/>
    <n v="32"/>
    <n v="61.23"/>
  </r>
  <r>
    <s v="M1101"/>
    <x v="2"/>
    <s v="South"/>
    <n v="6"/>
    <n v="351807"/>
    <n v="276102"/>
    <n v="78.48"/>
    <d v="2013-05-29T00:00:00"/>
    <n v="2013"/>
    <s v="May"/>
    <d v="1900-01-03T00:00:00"/>
    <s v="Sugar"/>
    <s v="Grocery"/>
    <n v="276102"/>
    <n v="89753.64"/>
    <n v="186348.36"/>
    <x v="0"/>
    <n v="64"/>
    <n v="81"/>
  </r>
  <r>
    <s v="M1102"/>
    <x v="2"/>
    <s v="South"/>
    <n v="12"/>
    <n v="281914"/>
    <n v="202227"/>
    <n v="71.73"/>
    <d v="2013-05-29T00:00:00"/>
    <n v="2013"/>
    <s v="May"/>
    <d v="1900-01-03T00:00:00"/>
    <s v="Dress"/>
    <s v="Clothing"/>
    <n v="202227"/>
    <n v="95454.95"/>
    <n v="106772.05"/>
    <x v="1"/>
    <n v="18"/>
    <n v="81.88"/>
  </r>
  <r>
    <s v="M1103"/>
    <x v="2"/>
    <s v="South"/>
    <n v="12"/>
    <n v="454841"/>
    <n v="235935"/>
    <n v="51.87"/>
    <d v="2014-12-22T00:00:00"/>
    <n v="2014"/>
    <s v="Dec"/>
    <d v="1900-01-01T00:00:00"/>
    <s v="Notebook"/>
    <s v="Stationery"/>
    <n v="235935"/>
    <n v="62515.11"/>
    <n v="173419.89"/>
    <x v="0"/>
    <n v="45"/>
    <n v="82.88"/>
  </r>
  <r>
    <s v="M1104"/>
    <x v="2"/>
    <s v="South"/>
    <n v="7"/>
    <n v="101153"/>
    <n v="100192"/>
    <n v="99.05"/>
    <d v="2013-03-22T00:00:00"/>
    <n v="2013"/>
    <s v="Mar"/>
    <d v="1900-01-05T00:00:00"/>
    <s v="Wheat"/>
    <s v="Grocery"/>
    <n v="100192"/>
    <n v="34694.870000000003"/>
    <n v="65497.13"/>
    <x v="2"/>
    <n v="62"/>
    <n v="66.7"/>
  </r>
  <r>
    <s v="M1105"/>
    <x v="3"/>
    <s v="East"/>
    <n v="13"/>
    <n v="371262"/>
    <n v="326873"/>
    <n v="88.04"/>
    <d v="2013-03-22T00:00:00"/>
    <n v="2013"/>
    <s v="Mar"/>
    <d v="1900-01-05T00:00:00"/>
    <s v="Notebook"/>
    <s v="Stationery"/>
    <n v="326873"/>
    <n v="70054.899999999994"/>
    <n v="256818.1"/>
    <x v="0"/>
    <n v="70"/>
    <n v="72.98"/>
  </r>
  <r>
    <s v="M1106"/>
    <x v="1"/>
    <s v="West"/>
    <n v="9"/>
    <n v="421018"/>
    <n v="343888"/>
    <n v="81.680000000000007"/>
    <d v="2014-11-12T00:00:00"/>
    <n v="2014"/>
    <s v="Nov"/>
    <d v="1900-01-03T00:00:00"/>
    <s v="Headphones"/>
    <s v="Electronics"/>
    <n v="343888"/>
    <n v="91882.12"/>
    <n v="252005.88"/>
    <x v="2"/>
    <n v="46"/>
    <n v="66.150000000000006"/>
  </r>
  <r>
    <s v="M1107"/>
    <x v="2"/>
    <s v="South"/>
    <n v="14"/>
    <n v="394660"/>
    <n v="289916"/>
    <n v="73.459999999999994"/>
    <d v="2014-09-24T00:00:00"/>
    <n v="2014"/>
    <s v="Sep"/>
    <d v="1900-01-03T00:00:00"/>
    <s v="Wheat"/>
    <s v="Grocery"/>
    <n v="289916"/>
    <n v="96731.77"/>
    <n v="193184.23"/>
    <x v="0"/>
    <n v="67"/>
    <n v="69.41"/>
  </r>
  <r>
    <s v="M1108"/>
    <x v="3"/>
    <s v="East"/>
    <n v="3"/>
    <n v="402838"/>
    <n v="383554"/>
    <n v="95.21"/>
    <d v="2014-09-24T00:00:00"/>
    <n v="2014"/>
    <s v="Sep"/>
    <d v="1900-01-03T00:00:00"/>
    <s v="Jacket"/>
    <s v="Clothing"/>
    <n v="383554"/>
    <n v="121727.16"/>
    <n v="261826.84"/>
    <x v="1"/>
    <n v="71"/>
    <n v="89.52"/>
  </r>
  <r>
    <s v="M1109"/>
    <x v="0"/>
    <s v="North"/>
    <n v="6"/>
    <n v="398486"/>
    <n v="423072"/>
    <n v="106.17"/>
    <d v="2014-09-11T00:00:00"/>
    <n v="2014"/>
    <s v="Sep"/>
    <d v="1900-01-04T00:00:00"/>
    <s v="Stapler"/>
    <s v="Stationery"/>
    <n v="423072"/>
    <n v="175569.05"/>
    <n v="247502.95"/>
    <x v="2"/>
    <n v="86"/>
    <n v="63.36"/>
  </r>
  <r>
    <s v="M1110"/>
    <x v="1"/>
    <s v="West"/>
    <n v="9"/>
    <n v="272038"/>
    <n v="147763"/>
    <n v="54.32"/>
    <d v="2014-12-06T00:00:00"/>
    <n v="2014"/>
    <s v="Dec"/>
    <d v="1900-01-06T00:00:00"/>
    <s v="Cabinet"/>
    <s v="Furniture"/>
    <n v="147763"/>
    <n v="68358.080000000002"/>
    <n v="79404.92"/>
    <x v="2"/>
    <n v="35"/>
    <n v="60.16"/>
  </r>
  <r>
    <s v="M1111"/>
    <x v="3"/>
    <s v="East"/>
    <n v="7"/>
    <n v="171499"/>
    <n v="157901"/>
    <n v="92.07"/>
    <d v="2014-12-06T00:00:00"/>
    <n v="2014"/>
    <s v="Dec"/>
    <d v="1900-01-06T00:00:00"/>
    <s v="Stapler"/>
    <s v="Stationery"/>
    <n v="157901"/>
    <n v="68895.37"/>
    <n v="89005.63"/>
    <x v="1"/>
    <n v="46"/>
    <n v="85.89"/>
  </r>
  <r>
    <s v="M1112"/>
    <x v="1"/>
    <s v="West"/>
    <n v="13"/>
    <n v="297809"/>
    <n v="284260"/>
    <n v="95.45"/>
    <d v="2014-12-06T00:00:00"/>
    <n v="2014"/>
    <s v="Dec"/>
    <d v="1900-01-06T00:00:00"/>
    <s v="Sugar"/>
    <s v="Grocery"/>
    <n v="284260"/>
    <n v="103757.13"/>
    <n v="180502.87"/>
    <x v="0"/>
    <n v="84"/>
    <n v="69.040000000000006"/>
  </r>
  <r>
    <s v="M1113"/>
    <x v="0"/>
    <s v="North"/>
    <n v="9"/>
    <n v="467419"/>
    <n v="289541"/>
    <n v="61.94"/>
    <d v="2014-11-10T00:00:00"/>
    <n v="2014"/>
    <s v="Nov"/>
    <d v="1900-01-01T00:00:00"/>
    <s v="Rice"/>
    <s v="Grocery"/>
    <n v="289541"/>
    <n v="69010.710000000006"/>
    <n v="220530.29"/>
    <x v="1"/>
    <n v="65"/>
    <n v="80.45"/>
  </r>
  <r>
    <s v="M1114"/>
    <x v="0"/>
    <s v="North"/>
    <n v="7"/>
    <n v="425701"/>
    <n v="443701"/>
    <n v="104.23"/>
    <d v="2014-11-10T00:00:00"/>
    <n v="2014"/>
    <s v="Nov"/>
    <d v="1900-01-01T00:00:00"/>
    <s v="Laptop"/>
    <s v="Electronics"/>
    <n v="443701"/>
    <n v="218347.45"/>
    <n v="225353.55"/>
    <x v="0"/>
    <n v="77"/>
    <n v="69.12"/>
  </r>
  <r>
    <s v="M1115"/>
    <x v="1"/>
    <s v="West"/>
    <n v="4"/>
    <n v="276539"/>
    <n v="241078"/>
    <n v="87.18"/>
    <d v="2014-11-10T00:00:00"/>
    <n v="2014"/>
    <s v="Nov"/>
    <d v="1900-01-01T00:00:00"/>
    <s v="Oil"/>
    <s v="Grocery"/>
    <n v="241078"/>
    <n v="90247.69"/>
    <n v="150830.31"/>
    <x v="1"/>
    <n v="10"/>
    <n v="82.84"/>
  </r>
  <r>
    <s v="M1116"/>
    <x v="0"/>
    <s v="North"/>
    <n v="11"/>
    <n v="481666"/>
    <n v="505694"/>
    <n v="104.99"/>
    <d v="2014-11-10T00:00:00"/>
    <n v="2014"/>
    <s v="Nov"/>
    <d v="1900-01-01T00:00:00"/>
    <s v="Rice"/>
    <s v="Grocery"/>
    <n v="505694"/>
    <n v="148741.04"/>
    <n v="356952.96"/>
    <x v="1"/>
    <n v="94"/>
    <n v="70.239999999999995"/>
  </r>
  <r>
    <s v="M1117"/>
    <x v="2"/>
    <s v="South"/>
    <n v="6"/>
    <n v="248943"/>
    <n v="178862"/>
    <n v="71.849999999999994"/>
    <d v="2011-11-07T00:00:00"/>
    <n v="2011"/>
    <s v="Nov"/>
    <d v="1900-01-01T00:00:00"/>
    <s v="Cabinet"/>
    <s v="Furniture"/>
    <n v="178862"/>
    <n v="58551.35"/>
    <n v="120310.65"/>
    <x v="2"/>
    <n v="45"/>
    <n v="71.349999999999994"/>
  </r>
  <r>
    <s v="M1118"/>
    <x v="0"/>
    <s v="North"/>
    <n v="13"/>
    <n v="275701"/>
    <n v="245056"/>
    <n v="88.88"/>
    <d v="2011-11-07T00:00:00"/>
    <n v="2011"/>
    <s v="Nov"/>
    <d v="1900-01-01T00:00:00"/>
    <s v="Wheat"/>
    <s v="Grocery"/>
    <n v="245056"/>
    <n v="86911.13"/>
    <n v="158144.87"/>
    <x v="2"/>
    <n v="27"/>
    <n v="88.87"/>
  </r>
  <r>
    <s v="M1119"/>
    <x v="3"/>
    <s v="East"/>
    <n v="5"/>
    <n v="394120"/>
    <n v="424933"/>
    <n v="107.82"/>
    <d v="2014-03-13T00:00:00"/>
    <n v="2014"/>
    <s v="Mar"/>
    <d v="1900-01-04T00:00:00"/>
    <s v="Headphones"/>
    <s v="Electronics"/>
    <n v="424933"/>
    <n v="106474.77"/>
    <n v="318458.23"/>
    <x v="0"/>
    <n v="31"/>
    <n v="91.48"/>
  </r>
  <r>
    <s v="M1120"/>
    <x v="1"/>
    <s v="West"/>
    <n v="4"/>
    <n v="257633"/>
    <n v="137543"/>
    <n v="53.39"/>
    <d v="2014-10-21T00:00:00"/>
    <n v="2014"/>
    <s v="Oct"/>
    <d v="1900-01-02T00:00:00"/>
    <s v="Jacket"/>
    <s v="Clothing"/>
    <n v="137543"/>
    <n v="66473.279999999999"/>
    <n v="71069.72"/>
    <x v="1"/>
    <n v="40"/>
    <n v="78.86"/>
  </r>
  <r>
    <s v="M1121"/>
    <x v="1"/>
    <s v="West"/>
    <n v="9"/>
    <n v="490368"/>
    <n v="335586"/>
    <n v="68.44"/>
    <d v="2014-10-21T00:00:00"/>
    <n v="2014"/>
    <s v="Oct"/>
    <d v="1900-01-02T00:00:00"/>
    <s v="Oil"/>
    <s v="Grocery"/>
    <n v="335586"/>
    <n v="116029.3"/>
    <n v="219556.7"/>
    <x v="0"/>
    <n v="90"/>
    <n v="74.39"/>
  </r>
  <r>
    <s v="M1122"/>
    <x v="2"/>
    <s v="South"/>
    <n v="11"/>
    <n v="439122"/>
    <n v="370305"/>
    <n v="84.33"/>
    <d v="2012-12-27T00:00:00"/>
    <n v="2012"/>
    <s v="Dec"/>
    <d v="1900-01-04T00:00:00"/>
    <s v="Notebook"/>
    <s v="Stationery"/>
    <n v="370305"/>
    <n v="100862.83"/>
    <n v="269442.17"/>
    <x v="1"/>
    <n v="81"/>
    <n v="90.39"/>
  </r>
  <r>
    <s v="M1123"/>
    <x v="1"/>
    <s v="West"/>
    <n v="6"/>
    <n v="269385"/>
    <n v="268948"/>
    <n v="99.84"/>
    <d v="2014-10-03T00:00:00"/>
    <n v="2014"/>
    <s v="Oct"/>
    <d v="1900-01-05T00:00:00"/>
    <s v="Table"/>
    <s v="Furniture"/>
    <n v="268948"/>
    <n v="132945.41"/>
    <n v="136002.59"/>
    <x v="1"/>
    <n v="12"/>
    <n v="86.94"/>
  </r>
  <r>
    <s v="M1124"/>
    <x v="2"/>
    <s v="South"/>
    <n v="10"/>
    <n v="387976"/>
    <n v="391839"/>
    <n v="101"/>
    <d v="2014-06-05T00:00:00"/>
    <n v="2014"/>
    <s v="Jun"/>
    <d v="1900-01-04T00:00:00"/>
    <s v="Marker"/>
    <s v="Stationery"/>
    <n v="391839"/>
    <n v="186038.2"/>
    <n v="205800.8"/>
    <x v="2"/>
    <n v="93"/>
    <n v="67.290000000000006"/>
  </r>
  <r>
    <s v="M1125"/>
    <x v="3"/>
    <s v="East"/>
    <n v="13"/>
    <n v="364091"/>
    <n v="407398"/>
    <n v="111.89"/>
    <d v="2011-09-01T00:00:00"/>
    <n v="2011"/>
    <s v="Sep"/>
    <d v="1900-01-04T00:00:00"/>
    <s v="Table"/>
    <s v="Furniture"/>
    <n v="407398"/>
    <n v="92900.85"/>
    <n v="314497.15000000002"/>
    <x v="1"/>
    <n v="72"/>
    <n v="76.09"/>
  </r>
  <r>
    <s v="M1126"/>
    <x v="1"/>
    <s v="West"/>
    <n v="15"/>
    <n v="348957"/>
    <n v="187263"/>
    <n v="53.66"/>
    <d v="2011-09-01T00:00:00"/>
    <n v="2011"/>
    <s v="Sep"/>
    <d v="1900-01-04T00:00:00"/>
    <s v="Dress"/>
    <s v="Clothing"/>
    <n v="187263"/>
    <n v="75230.22"/>
    <n v="112032.78"/>
    <x v="2"/>
    <n v="34"/>
    <n v="86.16"/>
  </r>
  <r>
    <s v="M1127"/>
    <x v="2"/>
    <s v="South"/>
    <n v="7"/>
    <n v="259406"/>
    <n v="307961"/>
    <n v="118.72"/>
    <d v="2013-08-09T00:00:00"/>
    <n v="2013"/>
    <s v="Aug"/>
    <d v="1900-01-05T00:00:00"/>
    <s v="Table"/>
    <s v="Furniture"/>
    <n v="307961"/>
    <n v="95880.45"/>
    <n v="212080.55"/>
    <x v="2"/>
    <n v="75"/>
    <n v="87.33"/>
  </r>
  <r>
    <s v="M1128"/>
    <x v="1"/>
    <s v="West"/>
    <n v="14"/>
    <n v="487317"/>
    <n v="371901"/>
    <n v="76.319999999999993"/>
    <d v="2014-07-23T00:00:00"/>
    <n v="2014"/>
    <s v="Jul"/>
    <d v="1900-01-03T00:00:00"/>
    <s v="Shirt"/>
    <s v="Clothing"/>
    <n v="371901"/>
    <n v="126013.04"/>
    <n v="245887.96"/>
    <x v="1"/>
    <n v="29"/>
    <n v="66.87"/>
  </r>
  <r>
    <s v="M1129"/>
    <x v="3"/>
    <s v="East"/>
    <n v="10"/>
    <n v="456320"/>
    <n v="449241"/>
    <n v="98.45"/>
    <d v="2012-07-10T00:00:00"/>
    <n v="2012"/>
    <s v="Jul"/>
    <d v="1900-01-02T00:00:00"/>
    <s v="Headphones"/>
    <s v="Electronics"/>
    <n v="449241"/>
    <n v="128384.4"/>
    <n v="320856.59999999998"/>
    <x v="1"/>
    <n v="16"/>
    <n v="75.7"/>
  </r>
  <r>
    <s v="M1130"/>
    <x v="2"/>
    <s v="South"/>
    <n v="4"/>
    <n v="334094"/>
    <n v="246071"/>
    <n v="73.650000000000006"/>
    <d v="2011-12-01T00:00:00"/>
    <n v="2011"/>
    <s v="Dec"/>
    <d v="1900-01-04T00:00:00"/>
    <s v="Sofa"/>
    <s v="Furniture"/>
    <n v="246071"/>
    <n v="89005.06"/>
    <n v="157065.94"/>
    <x v="0"/>
    <n v="32"/>
    <n v="83.63"/>
  </r>
  <r>
    <s v="M1131"/>
    <x v="2"/>
    <s v="South"/>
    <n v="9"/>
    <n v="228452"/>
    <n v="217094"/>
    <n v="95.03"/>
    <d v="2014-12-19T00:00:00"/>
    <n v="2014"/>
    <s v="Dec"/>
    <d v="1900-01-05T00:00:00"/>
    <s v="Oil"/>
    <s v="Grocery"/>
    <n v="217094"/>
    <n v="63177.37"/>
    <n v="153916.63"/>
    <x v="0"/>
    <n v="80"/>
    <n v="92.02"/>
  </r>
  <r>
    <s v="M1132"/>
    <x v="1"/>
    <s v="West"/>
    <n v="10"/>
    <n v="238918"/>
    <n v="249428"/>
    <n v="104.4"/>
    <d v="2011-05-18T00:00:00"/>
    <n v="2011"/>
    <s v="May"/>
    <d v="1900-01-03T00:00:00"/>
    <s v="Sofa"/>
    <s v="Furniture"/>
    <n v="249428"/>
    <n v="73521.02"/>
    <n v="175906.98"/>
    <x v="0"/>
    <n v="46"/>
    <n v="89.38"/>
  </r>
  <r>
    <s v="M1133"/>
    <x v="3"/>
    <s v="East"/>
    <n v="5"/>
    <n v="407984"/>
    <n v="389664"/>
    <n v="95.51"/>
    <d v="2011-05-18T00:00:00"/>
    <n v="2011"/>
    <s v="May"/>
    <d v="1900-01-03T00:00:00"/>
    <s v="Dress"/>
    <s v="Clothing"/>
    <n v="389664"/>
    <n v="107168.75"/>
    <n v="282495.25"/>
    <x v="2"/>
    <n v="13"/>
    <n v="93.68"/>
  </r>
  <r>
    <s v="M1134"/>
    <x v="2"/>
    <s v="South"/>
    <n v="10"/>
    <n v="304101"/>
    <n v="274138"/>
    <n v="90.15"/>
    <d v="2011-11-10T00:00:00"/>
    <n v="2011"/>
    <s v="Nov"/>
    <d v="1900-01-04T00:00:00"/>
    <s v="Sugar"/>
    <s v="Grocery"/>
    <n v="274138"/>
    <n v="113926.88"/>
    <n v="160211.12"/>
    <x v="2"/>
    <n v="29"/>
    <n v="60.79"/>
  </r>
  <r>
    <s v="M1135"/>
    <x v="1"/>
    <s v="West"/>
    <n v="9"/>
    <n v="344971"/>
    <n v="265465"/>
    <n v="76.95"/>
    <d v="2011-11-10T00:00:00"/>
    <n v="2011"/>
    <s v="Nov"/>
    <d v="1900-01-04T00:00:00"/>
    <s v="Tablet"/>
    <s v="Electronics"/>
    <n v="265465"/>
    <n v="85205.81"/>
    <n v="180259.19"/>
    <x v="2"/>
    <n v="48"/>
    <n v="63.09"/>
  </r>
  <r>
    <s v="M1136"/>
    <x v="3"/>
    <s v="East"/>
    <n v="15"/>
    <n v="347036"/>
    <n v="374459"/>
    <n v="107.9"/>
    <d v="2011-11-10T00:00:00"/>
    <n v="2011"/>
    <s v="Nov"/>
    <d v="1900-01-04T00:00:00"/>
    <s v="Trousers"/>
    <s v="Clothing"/>
    <n v="374459"/>
    <n v="180557.21"/>
    <n v="193901.79"/>
    <x v="2"/>
    <n v="14"/>
    <n v="82.52"/>
  </r>
  <r>
    <s v="M1137"/>
    <x v="0"/>
    <s v="North"/>
    <n v="12"/>
    <n v="245627"/>
    <n v="131594"/>
    <n v="53.57"/>
    <d v="2011-11-10T00:00:00"/>
    <n v="2011"/>
    <s v="Nov"/>
    <d v="1900-01-04T00:00:00"/>
    <s v="Oil"/>
    <s v="Grocery"/>
    <n v="131594"/>
    <n v="50067.78"/>
    <n v="81526.22"/>
    <x v="2"/>
    <n v="29"/>
    <n v="68.48"/>
  </r>
  <r>
    <s v="M1138"/>
    <x v="3"/>
    <s v="East"/>
    <n v="14"/>
    <n v="238093"/>
    <n v="209067"/>
    <n v="87.81"/>
    <d v="2011-11-10T00:00:00"/>
    <n v="2011"/>
    <s v="Nov"/>
    <d v="1900-01-04T00:00:00"/>
    <s v="Jacket"/>
    <s v="Clothing"/>
    <n v="209067"/>
    <n v="63471.02"/>
    <n v="145595.98000000001"/>
    <x v="2"/>
    <n v="41"/>
    <n v="71.97"/>
  </r>
  <r>
    <s v="M1139"/>
    <x v="2"/>
    <s v="South"/>
    <n v="6"/>
    <n v="454855"/>
    <n v="295654"/>
    <n v="65"/>
    <d v="2011-11-10T00:00:00"/>
    <n v="2011"/>
    <s v="Nov"/>
    <d v="1900-01-04T00:00:00"/>
    <s v="Sugar"/>
    <s v="Grocery"/>
    <n v="295654"/>
    <n v="60562.95"/>
    <n v="235091.05"/>
    <x v="1"/>
    <n v="95"/>
    <n v="86.69"/>
  </r>
  <r>
    <s v="M1140"/>
    <x v="0"/>
    <s v="North"/>
    <n v="7"/>
    <n v="344535"/>
    <n v="179843"/>
    <n v="52.2"/>
    <d v="2013-01-09T00:00:00"/>
    <n v="2013"/>
    <s v="Jan"/>
    <d v="1900-01-03T00:00:00"/>
    <s v="Pen"/>
    <s v="Stationery"/>
    <n v="179843"/>
    <n v="86137.27"/>
    <n v="93705.73"/>
    <x v="0"/>
    <n v="49"/>
    <n v="80.47"/>
  </r>
  <r>
    <s v="M1141"/>
    <x v="3"/>
    <s v="East"/>
    <n v="9"/>
    <n v="140787"/>
    <n v="80703"/>
    <n v="57.32"/>
    <d v="2013-01-09T00:00:00"/>
    <n v="2013"/>
    <s v="Jan"/>
    <d v="1900-01-03T00:00:00"/>
    <s v="Stapler"/>
    <s v="Stationery"/>
    <n v="80703"/>
    <n v="20170.55"/>
    <n v="60532.45"/>
    <x v="0"/>
    <n v="21"/>
    <n v="79.17"/>
  </r>
  <r>
    <s v="M1142"/>
    <x v="3"/>
    <s v="East"/>
    <n v="11"/>
    <n v="212741"/>
    <n v="223763"/>
    <n v="105.18"/>
    <d v="2014-09-23T00:00:00"/>
    <n v="2014"/>
    <s v="Sep"/>
    <d v="1900-01-02T00:00:00"/>
    <s v="Cabinet"/>
    <s v="Furniture"/>
    <n v="223763"/>
    <n v="83258.73"/>
    <n v="140504.26999999999"/>
    <x v="0"/>
    <n v="49"/>
    <n v="76.459999999999994"/>
  </r>
  <r>
    <s v="M1143"/>
    <x v="1"/>
    <s v="West"/>
    <n v="4"/>
    <n v="367767"/>
    <n v="352398"/>
    <n v="95.82"/>
    <d v="2014-09-23T00:00:00"/>
    <n v="2014"/>
    <s v="Sep"/>
    <d v="1900-01-02T00:00:00"/>
    <s v="Sugar"/>
    <s v="Grocery"/>
    <n v="352398"/>
    <n v="105480.17"/>
    <n v="246917.83"/>
    <x v="1"/>
    <n v="69"/>
    <n v="85.66"/>
  </r>
  <r>
    <s v="M1144"/>
    <x v="1"/>
    <s v="West"/>
    <n v="9"/>
    <n v="451909"/>
    <n v="426965"/>
    <n v="94.48"/>
    <d v="2011-12-23T00:00:00"/>
    <n v="2011"/>
    <s v="Dec"/>
    <d v="1900-01-05T00:00:00"/>
    <s v="Notebook"/>
    <s v="Stationery"/>
    <n v="426965"/>
    <n v="122773.39"/>
    <n v="304191.61"/>
    <x v="0"/>
    <n v="57"/>
    <n v="84.92"/>
  </r>
  <r>
    <s v="M1145"/>
    <x v="3"/>
    <s v="East"/>
    <n v="9"/>
    <n v="279879"/>
    <n v="297329"/>
    <n v="106.23"/>
    <d v="2013-05-27T00:00:00"/>
    <n v="2013"/>
    <s v="May"/>
    <d v="1900-01-01T00:00:00"/>
    <s v="Marker"/>
    <s v="Stationery"/>
    <n v="297329"/>
    <n v="147168.10999999999"/>
    <n v="150160.89000000001"/>
    <x v="2"/>
    <n v="18"/>
    <n v="69.67"/>
  </r>
  <r>
    <s v="M1146"/>
    <x v="2"/>
    <s v="South"/>
    <n v="14"/>
    <n v="221986"/>
    <n v="171694"/>
    <n v="77.34"/>
    <d v="2013-05-27T00:00:00"/>
    <n v="2013"/>
    <s v="May"/>
    <d v="1900-01-01T00:00:00"/>
    <s v="Mobile"/>
    <s v="Electronics"/>
    <n v="171694"/>
    <n v="56268.34"/>
    <n v="115425.66"/>
    <x v="1"/>
    <n v="64"/>
    <n v="91.79"/>
  </r>
  <r>
    <s v="M1147"/>
    <x v="0"/>
    <s v="North"/>
    <n v="8"/>
    <n v="245877"/>
    <n v="249076"/>
    <n v="101.3"/>
    <d v="2014-07-09T00:00:00"/>
    <n v="2014"/>
    <s v="Jul"/>
    <d v="1900-01-03T00:00:00"/>
    <s v="Dress"/>
    <s v="Clothing"/>
    <n v="249076"/>
    <n v="111481.3"/>
    <n v="137594.70000000001"/>
    <x v="1"/>
    <n v="42"/>
    <n v="61.92"/>
  </r>
  <r>
    <s v="M1148"/>
    <x v="0"/>
    <s v="North"/>
    <n v="6"/>
    <n v="146262"/>
    <n v="142852"/>
    <n v="97.67"/>
    <d v="2011-05-13T00:00:00"/>
    <n v="2011"/>
    <s v="May"/>
    <d v="1900-01-05T00:00:00"/>
    <s v="Sugar"/>
    <s v="Grocery"/>
    <n v="142852"/>
    <n v="70044.7"/>
    <n v="72807.3"/>
    <x v="0"/>
    <n v="67"/>
    <n v="90.37"/>
  </r>
  <r>
    <s v="M1149"/>
    <x v="2"/>
    <s v="South"/>
    <n v="11"/>
    <n v="409739"/>
    <n v="252206"/>
    <n v="61.55"/>
    <d v="2014-11-11T00:00:00"/>
    <n v="2014"/>
    <s v="Nov"/>
    <d v="1900-01-02T00:00:00"/>
    <s v="Cabinet"/>
    <s v="Furniture"/>
    <n v="252206"/>
    <n v="70625.320000000007"/>
    <n v="181580.68"/>
    <x v="2"/>
    <n v="31"/>
    <n v="69.14"/>
  </r>
  <r>
    <s v="M1150"/>
    <x v="3"/>
    <s v="East"/>
    <n v="7"/>
    <n v="167214"/>
    <n v="83956"/>
    <n v="50.21"/>
    <d v="2014-11-11T00:00:00"/>
    <n v="2014"/>
    <s v="Nov"/>
    <d v="1900-01-02T00:00:00"/>
    <s v="Jacket"/>
    <s v="Clothing"/>
    <n v="83956"/>
    <n v="26722.16"/>
    <n v="57233.84"/>
    <x v="0"/>
    <n v="12"/>
    <n v="92.55"/>
  </r>
  <r>
    <s v="M1151"/>
    <x v="2"/>
    <s v="South"/>
    <n v="14"/>
    <n v="218452"/>
    <n v="241490"/>
    <n v="110.55"/>
    <d v="2012-10-02T00:00:00"/>
    <n v="2012"/>
    <s v="Oct"/>
    <d v="1900-01-02T00:00:00"/>
    <s v="Wheat"/>
    <s v="Grocery"/>
    <n v="241490"/>
    <n v="60012.480000000003"/>
    <n v="181477.52"/>
    <x v="1"/>
    <n v="78"/>
    <n v="92.05"/>
  </r>
  <r>
    <s v="M1152"/>
    <x v="1"/>
    <s v="West"/>
    <n v="9"/>
    <n v="262578"/>
    <n v="261548"/>
    <n v="99.61"/>
    <d v="2012-10-02T00:00:00"/>
    <n v="2012"/>
    <s v="Oct"/>
    <d v="1900-01-02T00:00:00"/>
    <s v="Oil"/>
    <s v="Grocery"/>
    <n v="261548"/>
    <n v="123279.71"/>
    <n v="138268.29"/>
    <x v="0"/>
    <n v="36"/>
    <n v="92.15"/>
  </r>
  <r>
    <s v="M1153"/>
    <x v="0"/>
    <s v="North"/>
    <n v="11"/>
    <n v="453535"/>
    <n v="325279"/>
    <n v="71.72"/>
    <d v="2012-10-02T00:00:00"/>
    <n v="2012"/>
    <s v="Oct"/>
    <d v="1900-01-02T00:00:00"/>
    <s v="Mobile"/>
    <s v="Electronics"/>
    <n v="325279"/>
    <n v="127963.96"/>
    <n v="197315.04"/>
    <x v="1"/>
    <n v="44"/>
    <n v="91.52"/>
  </r>
  <r>
    <s v="M1154"/>
    <x v="1"/>
    <s v="West"/>
    <n v="15"/>
    <n v="266870"/>
    <n v="273554"/>
    <n v="102.5"/>
    <d v="2011-10-02T00:00:00"/>
    <n v="2011"/>
    <s v="Oct"/>
    <d v="1899-12-31T00:00:00"/>
    <s v="Tablet"/>
    <s v="Electronics"/>
    <n v="273554"/>
    <n v="119540.03"/>
    <n v="154013.97"/>
    <x v="1"/>
    <n v="77"/>
    <n v="87.15"/>
  </r>
  <r>
    <s v="M1155"/>
    <x v="3"/>
    <s v="East"/>
    <n v="13"/>
    <n v="187968"/>
    <n v="125160"/>
    <n v="66.59"/>
    <d v="2011-10-02T00:00:00"/>
    <n v="2011"/>
    <s v="Oct"/>
    <d v="1899-12-31T00:00:00"/>
    <s v="Oil"/>
    <s v="Grocery"/>
    <n v="125160"/>
    <n v="49673.73"/>
    <n v="75486.27"/>
    <x v="1"/>
    <n v="89"/>
    <n v="62.03"/>
  </r>
  <r>
    <s v="M1156"/>
    <x v="3"/>
    <s v="East"/>
    <n v="14"/>
    <n v="455161"/>
    <n v="267413"/>
    <n v="58.75"/>
    <d v="2011-10-02T00:00:00"/>
    <n v="2011"/>
    <s v="Oct"/>
    <d v="1899-12-31T00:00:00"/>
    <s v="Dress"/>
    <s v="Clothing"/>
    <n v="267413"/>
    <n v="107209.18"/>
    <n v="160203.82"/>
    <x v="2"/>
    <n v="24"/>
    <n v="73.19"/>
  </r>
  <r>
    <s v="M1157"/>
    <x v="3"/>
    <s v="East"/>
    <n v="15"/>
    <n v="425495"/>
    <n v="305973"/>
    <n v="71.91"/>
    <d v="2011-10-02T00:00:00"/>
    <n v="2011"/>
    <s v="Oct"/>
    <d v="1899-12-31T00:00:00"/>
    <s v="Trousers"/>
    <s v="Clothing"/>
    <n v="305973"/>
    <n v="66475.929999999993"/>
    <n v="239497.07"/>
    <x v="2"/>
    <n v="38"/>
    <n v="70.89"/>
  </r>
  <r>
    <s v="M1158"/>
    <x v="0"/>
    <s v="North"/>
    <n v="11"/>
    <n v="475640"/>
    <n v="259343"/>
    <n v="54.53"/>
    <d v="2011-10-02T00:00:00"/>
    <n v="2011"/>
    <s v="Oct"/>
    <d v="1899-12-31T00:00:00"/>
    <s v="Mobile"/>
    <s v="Electronics"/>
    <n v="259343"/>
    <n v="54940.47"/>
    <n v="204402.53"/>
    <x v="0"/>
    <n v="43"/>
    <n v="90.32"/>
  </r>
  <r>
    <s v="M1159"/>
    <x v="2"/>
    <s v="South"/>
    <n v="7"/>
    <n v="166655"/>
    <n v="175546"/>
    <n v="105.33"/>
    <d v="2011-10-02T00:00:00"/>
    <n v="2011"/>
    <s v="Oct"/>
    <d v="1899-12-31T00:00:00"/>
    <s v="Notebook"/>
    <s v="Stationery"/>
    <n v="175546"/>
    <n v="71354.710000000006"/>
    <n v="104191.29"/>
    <x v="0"/>
    <n v="98"/>
    <n v="81.290000000000006"/>
  </r>
  <r>
    <s v="M1160"/>
    <x v="3"/>
    <s v="East"/>
    <n v="12"/>
    <n v="342908"/>
    <n v="366636"/>
    <n v="106.92"/>
    <d v="2011-10-02T00:00:00"/>
    <n v="2011"/>
    <s v="Oct"/>
    <d v="1899-12-31T00:00:00"/>
    <s v="Shirt"/>
    <s v="Clothing"/>
    <n v="366636"/>
    <n v="90879.92"/>
    <n v="275756.08"/>
    <x v="0"/>
    <n v="23"/>
    <n v="66.069999999999993"/>
  </r>
  <r>
    <s v="M1161"/>
    <x v="3"/>
    <s v="East"/>
    <n v="5"/>
    <n v="347559"/>
    <n v="410915"/>
    <n v="118.23"/>
    <d v="2011-08-11T00:00:00"/>
    <n v="2011"/>
    <s v="Aug"/>
    <d v="1900-01-04T00:00:00"/>
    <s v="Jacket"/>
    <s v="Clothing"/>
    <n v="410915"/>
    <n v="194279.23"/>
    <n v="216635.77"/>
    <x v="2"/>
    <n v="61"/>
    <n v="63.08"/>
  </r>
  <r>
    <s v="M1162"/>
    <x v="2"/>
    <s v="South"/>
    <n v="4"/>
    <n v="274241"/>
    <n v="305184"/>
    <n v="111.28"/>
    <d v="2014-09-02T00:00:00"/>
    <n v="2014"/>
    <s v="Sep"/>
    <d v="1900-01-02T00:00:00"/>
    <s v="Sofa"/>
    <s v="Furniture"/>
    <n v="305184"/>
    <n v="134667.57999999999"/>
    <n v="170516.42"/>
    <x v="0"/>
    <n v="18"/>
    <n v="71.23"/>
  </r>
  <r>
    <s v="M1163"/>
    <x v="0"/>
    <s v="North"/>
    <n v="6"/>
    <n v="130873"/>
    <n v="105715"/>
    <n v="80.78"/>
    <d v="2014-04-17T00:00:00"/>
    <n v="2014"/>
    <s v="Apr"/>
    <d v="1900-01-04T00:00:00"/>
    <s v="Chair"/>
    <s v="Furniture"/>
    <n v="105715"/>
    <n v="38592.94"/>
    <n v="67122.06"/>
    <x v="2"/>
    <n v="95"/>
    <n v="84.93"/>
  </r>
  <r>
    <s v="M1164"/>
    <x v="0"/>
    <s v="North"/>
    <n v="12"/>
    <n v="488183"/>
    <n v="457616"/>
    <n v="93.74"/>
    <d v="2014-04-17T00:00:00"/>
    <n v="2014"/>
    <s v="Apr"/>
    <d v="1900-01-04T00:00:00"/>
    <s v="Sofa"/>
    <s v="Furniture"/>
    <n v="457616"/>
    <n v="137699.79"/>
    <n v="319916.21000000002"/>
    <x v="1"/>
    <n v="68"/>
    <n v="74.239999999999995"/>
  </r>
  <r>
    <s v="M1165"/>
    <x v="1"/>
    <s v="West"/>
    <n v="6"/>
    <n v="492855"/>
    <n v="406558"/>
    <n v="82.49"/>
    <d v="2014-04-17T00:00:00"/>
    <n v="2014"/>
    <s v="Apr"/>
    <d v="1900-01-04T00:00:00"/>
    <s v="Sofa"/>
    <s v="Furniture"/>
    <n v="406558"/>
    <n v="188682.02"/>
    <n v="217875.98"/>
    <x v="1"/>
    <n v="33"/>
    <n v="80.92"/>
  </r>
  <r>
    <s v="M1166"/>
    <x v="0"/>
    <s v="North"/>
    <n v="5"/>
    <n v="313180"/>
    <n v="317513"/>
    <n v="101.38"/>
    <d v="2013-04-25T00:00:00"/>
    <n v="2013"/>
    <s v="Apr"/>
    <d v="1900-01-04T00:00:00"/>
    <s v="Marker"/>
    <s v="Stationery"/>
    <n v="317513"/>
    <n v="126251.75"/>
    <n v="191261.25"/>
    <x v="2"/>
    <n v="49"/>
    <n v="83.96"/>
  </r>
  <r>
    <s v="M1167"/>
    <x v="0"/>
    <s v="North"/>
    <n v="3"/>
    <n v="319860"/>
    <n v="187361"/>
    <n v="58.58"/>
    <d v="2013-01-15T00:00:00"/>
    <n v="2013"/>
    <s v="Jan"/>
    <d v="1900-01-02T00:00:00"/>
    <s v="Sugar"/>
    <s v="Grocery"/>
    <n v="187361"/>
    <n v="54895.55"/>
    <n v="132465.45000000001"/>
    <x v="2"/>
    <n v="17"/>
    <n v="91.33"/>
  </r>
  <r>
    <s v="M1168"/>
    <x v="2"/>
    <s v="South"/>
    <n v="5"/>
    <n v="448207"/>
    <n v="355205"/>
    <n v="79.25"/>
    <d v="2013-05-03T00:00:00"/>
    <n v="2013"/>
    <s v="May"/>
    <d v="1900-01-05T00:00:00"/>
    <s v="Shirt"/>
    <s v="Clothing"/>
    <n v="355205"/>
    <n v="134498.6"/>
    <n v="220706.4"/>
    <x v="1"/>
    <n v="74"/>
    <n v="92.38"/>
  </r>
  <r>
    <s v="M1169"/>
    <x v="2"/>
    <s v="South"/>
    <n v="13"/>
    <n v="143892"/>
    <n v="154890"/>
    <n v="107.64"/>
    <d v="2013-05-03T00:00:00"/>
    <n v="2013"/>
    <s v="May"/>
    <d v="1900-01-05T00:00:00"/>
    <s v="Oil"/>
    <s v="Grocery"/>
    <n v="154890"/>
    <n v="34329.629999999997"/>
    <n v="120560.37"/>
    <x v="2"/>
    <n v="93"/>
    <n v="87.38"/>
  </r>
  <r>
    <s v="M1170"/>
    <x v="1"/>
    <s v="West"/>
    <n v="5"/>
    <n v="115978"/>
    <n v="127336"/>
    <n v="109.79"/>
    <d v="2013-11-21T00:00:00"/>
    <n v="2013"/>
    <s v="Nov"/>
    <d v="1900-01-04T00:00:00"/>
    <s v="Jacket"/>
    <s v="Clothing"/>
    <n v="127336"/>
    <n v="44698.65"/>
    <n v="82637.350000000006"/>
    <x v="1"/>
    <n v="100"/>
    <n v="63.02"/>
  </r>
  <r>
    <s v="M1171"/>
    <x v="0"/>
    <s v="North"/>
    <n v="3"/>
    <n v="281017"/>
    <n v="289590"/>
    <n v="103.05"/>
    <d v="2013-11-21T00:00:00"/>
    <n v="2013"/>
    <s v="Nov"/>
    <d v="1900-01-04T00:00:00"/>
    <s v="Trousers"/>
    <s v="Clothing"/>
    <n v="289590"/>
    <n v="87278.19"/>
    <n v="202311.81"/>
    <x v="0"/>
    <n v="91"/>
    <n v="72.31"/>
  </r>
  <r>
    <s v="M1172"/>
    <x v="2"/>
    <s v="South"/>
    <n v="15"/>
    <n v="169556"/>
    <n v="157033"/>
    <n v="92.61"/>
    <d v="2013-11-21T00:00:00"/>
    <n v="2013"/>
    <s v="Nov"/>
    <d v="1900-01-04T00:00:00"/>
    <s v="Rice"/>
    <s v="Grocery"/>
    <n v="157033"/>
    <n v="45376.61"/>
    <n v="111656.39"/>
    <x v="1"/>
    <n v="13"/>
    <n v="61.63"/>
  </r>
  <r>
    <s v="M1173"/>
    <x v="1"/>
    <s v="West"/>
    <n v="7"/>
    <n v="393001"/>
    <n v="374548"/>
    <n v="95.3"/>
    <d v="2013-02-01T00:00:00"/>
    <n v="2013"/>
    <s v="Feb"/>
    <d v="1900-01-05T00:00:00"/>
    <s v="Stapler"/>
    <s v="Stationery"/>
    <n v="374548"/>
    <n v="104684.36"/>
    <n v="269863.64"/>
    <x v="1"/>
    <n v="34"/>
    <n v="79.48"/>
  </r>
  <r>
    <s v="M1174"/>
    <x v="0"/>
    <s v="North"/>
    <n v="5"/>
    <n v="419847"/>
    <n v="393239"/>
    <n v="93.66"/>
    <d v="2014-04-01T00:00:00"/>
    <n v="2014"/>
    <s v="Apr"/>
    <d v="1900-01-02T00:00:00"/>
    <s v="Tablet"/>
    <s v="Electronics"/>
    <n v="393239"/>
    <n v="157137.07"/>
    <n v="236101.93"/>
    <x v="0"/>
    <n v="15"/>
    <n v="71.59"/>
  </r>
  <r>
    <s v="M1175"/>
    <x v="0"/>
    <s v="North"/>
    <n v="14"/>
    <n v="177290"/>
    <n v="208382"/>
    <n v="117.54"/>
    <d v="2014-12-02T00:00:00"/>
    <n v="2014"/>
    <s v="Dec"/>
    <d v="1900-01-02T00:00:00"/>
    <s v="Stapler"/>
    <s v="Stationery"/>
    <n v="208382"/>
    <n v="103194.79"/>
    <n v="105187.21"/>
    <x v="2"/>
    <n v="46"/>
    <n v="79.33"/>
  </r>
  <r>
    <s v="M1176"/>
    <x v="2"/>
    <s v="South"/>
    <n v="15"/>
    <n v="195383"/>
    <n v="166411"/>
    <n v="85.17"/>
    <d v="2014-12-02T00:00:00"/>
    <n v="2014"/>
    <s v="Dec"/>
    <d v="1900-01-02T00:00:00"/>
    <s v="Headphones"/>
    <s v="Electronics"/>
    <n v="166411"/>
    <n v="44106.79"/>
    <n v="122304.21"/>
    <x v="0"/>
    <n v="71"/>
    <n v="69.22"/>
  </r>
  <r>
    <s v="M1177"/>
    <x v="1"/>
    <s v="West"/>
    <n v="14"/>
    <n v="418236"/>
    <n v="387934"/>
    <n v="92.75"/>
    <d v="2014-12-11T00:00:00"/>
    <n v="2014"/>
    <s v="Dec"/>
    <d v="1900-01-04T00:00:00"/>
    <s v="Laptop"/>
    <s v="Electronics"/>
    <n v="387934"/>
    <n v="164036.85"/>
    <n v="223897.15"/>
    <x v="1"/>
    <n v="74"/>
    <n v="94.02"/>
  </r>
  <r>
    <s v="M1178"/>
    <x v="3"/>
    <s v="East"/>
    <n v="9"/>
    <n v="305595"/>
    <n v="333102"/>
    <n v="109"/>
    <d v="2014-12-11T00:00:00"/>
    <n v="2014"/>
    <s v="Dec"/>
    <d v="1900-01-04T00:00:00"/>
    <s v="Table"/>
    <s v="Furniture"/>
    <n v="333102"/>
    <n v="163025.73000000001"/>
    <n v="170076.27"/>
    <x v="1"/>
    <n v="52"/>
    <n v="81.95"/>
  </r>
  <r>
    <s v="M1179"/>
    <x v="3"/>
    <s v="East"/>
    <n v="9"/>
    <n v="170536"/>
    <n v="114176"/>
    <n v="66.95"/>
    <d v="2014-12-11T00:00:00"/>
    <n v="2014"/>
    <s v="Dec"/>
    <d v="1900-01-04T00:00:00"/>
    <s v="Stapler"/>
    <s v="Stationery"/>
    <n v="114176"/>
    <n v="38905.14"/>
    <n v="75270.86"/>
    <x v="1"/>
    <n v="66"/>
    <n v="85.48"/>
  </r>
  <r>
    <s v="M1180"/>
    <x v="1"/>
    <s v="West"/>
    <n v="8"/>
    <n v="323120"/>
    <n v="344341"/>
    <n v="106.57"/>
    <d v="2013-09-18T00:00:00"/>
    <n v="2013"/>
    <s v="Sep"/>
    <d v="1900-01-03T00:00:00"/>
    <s v="Notebook"/>
    <s v="Stationery"/>
    <n v="344341"/>
    <n v="164519.01"/>
    <n v="179821.99"/>
    <x v="1"/>
    <n v="16"/>
    <n v="74.58"/>
  </r>
  <r>
    <s v="M1181"/>
    <x v="2"/>
    <s v="South"/>
    <n v="5"/>
    <n v="410157"/>
    <n v="217152"/>
    <n v="52.94"/>
    <d v="2013-09-18T00:00:00"/>
    <n v="2013"/>
    <s v="Sep"/>
    <d v="1900-01-03T00:00:00"/>
    <s v="Laptop"/>
    <s v="Electronics"/>
    <n v="217152"/>
    <n v="56500.93"/>
    <n v="160651.07"/>
    <x v="1"/>
    <n v="81"/>
    <n v="73.38"/>
  </r>
  <r>
    <s v="M1182"/>
    <x v="3"/>
    <s v="East"/>
    <n v="10"/>
    <n v="408869"/>
    <n v="349711"/>
    <n v="85.53"/>
    <d v="2013-12-24T00:00:00"/>
    <n v="2013"/>
    <s v="Dec"/>
    <d v="1900-01-02T00:00:00"/>
    <s v="Rice"/>
    <s v="Grocery"/>
    <n v="349711"/>
    <n v="95785.98"/>
    <n v="253925.02"/>
    <x v="0"/>
    <n v="37"/>
    <n v="77.81"/>
  </r>
  <r>
    <s v="M1183"/>
    <x v="2"/>
    <s v="South"/>
    <n v="8"/>
    <n v="163571"/>
    <n v="181390"/>
    <n v="110.89"/>
    <d v="2014-04-18T00:00:00"/>
    <n v="2014"/>
    <s v="Apr"/>
    <d v="1900-01-05T00:00:00"/>
    <s v="Sofa"/>
    <s v="Furniture"/>
    <n v="181390"/>
    <n v="50978.61"/>
    <n v="130411.39"/>
    <x v="1"/>
    <n v="82"/>
    <n v="70.14"/>
  </r>
  <r>
    <s v="M1184"/>
    <x v="0"/>
    <s v="North"/>
    <n v="12"/>
    <n v="472924"/>
    <n v="300443"/>
    <n v="63.53"/>
    <d v="2014-10-28T00:00:00"/>
    <n v="2014"/>
    <s v="Oct"/>
    <d v="1900-01-02T00:00:00"/>
    <s v="Cabinet"/>
    <s v="Furniture"/>
    <n v="300443"/>
    <n v="77314.880000000005"/>
    <n v="223128.12"/>
    <x v="2"/>
    <n v="56"/>
    <n v="68.17"/>
  </r>
  <r>
    <s v="M1185"/>
    <x v="1"/>
    <s v="West"/>
    <n v="5"/>
    <n v="394017"/>
    <n v="322506"/>
    <n v="81.849999999999994"/>
    <d v="2014-10-28T00:00:00"/>
    <n v="2014"/>
    <s v="Oct"/>
    <d v="1900-01-02T00:00:00"/>
    <s v="Marker"/>
    <s v="Stationery"/>
    <n v="322506"/>
    <n v="75849.710000000006"/>
    <n v="246656.29"/>
    <x v="0"/>
    <n v="62"/>
    <n v="76.599999999999994"/>
  </r>
  <r>
    <s v="M1186"/>
    <x v="0"/>
    <s v="North"/>
    <n v="12"/>
    <n v="273739"/>
    <n v="327896"/>
    <n v="119.78"/>
    <d v="2013-07-09T00:00:00"/>
    <n v="2013"/>
    <s v="Jul"/>
    <d v="1900-01-02T00:00:00"/>
    <s v="Trousers"/>
    <s v="Clothing"/>
    <n v="327896"/>
    <n v="99269.73"/>
    <n v="228626.27"/>
    <x v="0"/>
    <n v="11"/>
    <n v="88.27"/>
  </r>
  <r>
    <s v="M1187"/>
    <x v="3"/>
    <s v="East"/>
    <n v="11"/>
    <n v="498007"/>
    <n v="520095"/>
    <n v="104.44"/>
    <d v="2013-07-09T00:00:00"/>
    <n v="2013"/>
    <s v="Jul"/>
    <d v="1900-01-02T00:00:00"/>
    <s v="Sugar"/>
    <s v="Grocery"/>
    <n v="520095"/>
    <n v="129808.46"/>
    <n v="390286.54"/>
    <x v="0"/>
    <n v="98"/>
    <n v="83.13"/>
  </r>
  <r>
    <s v="M1188"/>
    <x v="2"/>
    <s v="South"/>
    <n v="8"/>
    <n v="447882"/>
    <n v="504328"/>
    <n v="112.6"/>
    <d v="2012-08-09T00:00:00"/>
    <n v="2012"/>
    <s v="Aug"/>
    <d v="1900-01-04T00:00:00"/>
    <s v="Trousers"/>
    <s v="Clothing"/>
    <n v="504328"/>
    <n v="172651.07"/>
    <n v="331676.93"/>
    <x v="1"/>
    <n v="78"/>
    <n v="91.54"/>
  </r>
  <r>
    <s v="M1189"/>
    <x v="0"/>
    <s v="North"/>
    <n v="11"/>
    <n v="214469"/>
    <n v="147672"/>
    <n v="68.849999999999994"/>
    <d v="2013-12-10T00:00:00"/>
    <n v="2013"/>
    <s v="Dec"/>
    <d v="1900-01-02T00:00:00"/>
    <s v="Jacket"/>
    <s v="Clothing"/>
    <n v="147672"/>
    <n v="64547.35"/>
    <n v="83124.649999999994"/>
    <x v="1"/>
    <n v="75"/>
    <n v="78"/>
  </r>
  <r>
    <s v="M1190"/>
    <x v="1"/>
    <s v="West"/>
    <n v="11"/>
    <n v="481415"/>
    <n v="396958"/>
    <n v="82.46"/>
    <d v="2013-12-10T00:00:00"/>
    <n v="2013"/>
    <s v="Dec"/>
    <d v="1900-01-02T00:00:00"/>
    <s v="Sugar"/>
    <s v="Grocery"/>
    <n v="396958"/>
    <n v="90508.66"/>
    <n v="306449.34000000003"/>
    <x v="0"/>
    <n v="74"/>
    <n v="60.65"/>
  </r>
  <r>
    <s v="M1191"/>
    <x v="1"/>
    <s v="West"/>
    <n v="7"/>
    <n v="269841"/>
    <n v="279535"/>
    <n v="103.59"/>
    <d v="2013-11-14T00:00:00"/>
    <n v="2013"/>
    <s v="Nov"/>
    <d v="1900-01-04T00:00:00"/>
    <s v="Dress"/>
    <s v="Clothing"/>
    <n v="279535"/>
    <n v="58123.77"/>
    <n v="221411.23"/>
    <x v="1"/>
    <n v="83"/>
    <n v="71.39"/>
  </r>
  <r>
    <s v="M1192"/>
    <x v="1"/>
    <s v="West"/>
    <n v="8"/>
    <n v="176839"/>
    <n v="98819"/>
    <n v="55.88"/>
    <d v="2011-11-14T00:00:00"/>
    <n v="2011"/>
    <s v="Nov"/>
    <d v="1900-01-01T00:00:00"/>
    <s v="Jacket"/>
    <s v="Clothing"/>
    <n v="98819"/>
    <n v="30549.55"/>
    <n v="68269.45"/>
    <x v="2"/>
    <n v="71"/>
    <n v="71.28"/>
  </r>
  <r>
    <s v="M1193"/>
    <x v="3"/>
    <s v="East"/>
    <n v="13"/>
    <n v="471782"/>
    <n v="408776"/>
    <n v="86.65"/>
    <d v="2011-11-17T00:00:00"/>
    <n v="2011"/>
    <s v="Nov"/>
    <d v="1900-01-04T00:00:00"/>
    <s v="Notebook"/>
    <s v="Stationery"/>
    <n v="408776"/>
    <n v="91104.02"/>
    <n v="317671.98"/>
    <x v="2"/>
    <n v="72"/>
    <n v="69.61"/>
  </r>
  <r>
    <s v="M1194"/>
    <x v="1"/>
    <s v="West"/>
    <n v="7"/>
    <n v="145605"/>
    <n v="162695"/>
    <n v="111.74"/>
    <d v="2011-11-17T00:00:00"/>
    <n v="2011"/>
    <s v="Nov"/>
    <d v="1900-01-04T00:00:00"/>
    <s v="Tablet"/>
    <s v="Electronics"/>
    <n v="162695"/>
    <n v="33967.5"/>
    <n v="128727.5"/>
    <x v="1"/>
    <n v="30"/>
    <n v="75"/>
  </r>
  <r>
    <s v="M1195"/>
    <x v="3"/>
    <s v="East"/>
    <n v="15"/>
    <n v="163072"/>
    <n v="191509"/>
    <n v="117.44"/>
    <d v="2011-11-17T00:00:00"/>
    <n v="2011"/>
    <s v="Nov"/>
    <d v="1900-01-04T00:00:00"/>
    <s v="Headphones"/>
    <s v="Electronics"/>
    <n v="191509"/>
    <n v="71371.53"/>
    <n v="120137.47"/>
    <x v="0"/>
    <n v="44"/>
    <n v="81.459999999999994"/>
  </r>
  <r>
    <s v="M1196"/>
    <x v="3"/>
    <s v="East"/>
    <n v="15"/>
    <n v="266877"/>
    <n v="152297"/>
    <n v="57.07"/>
    <d v="2013-03-05T00:00:00"/>
    <n v="2013"/>
    <s v="Mar"/>
    <d v="1900-01-02T00:00:00"/>
    <s v="Cabinet"/>
    <s v="Furniture"/>
    <n v="152297"/>
    <n v="61953.79"/>
    <n v="90343.21"/>
    <x v="1"/>
    <n v="61"/>
    <n v="75.42"/>
  </r>
  <r>
    <s v="M1197"/>
    <x v="1"/>
    <s v="West"/>
    <n v="6"/>
    <n v="478863"/>
    <n v="243591"/>
    <n v="50.87"/>
    <d v="2011-10-11T00:00:00"/>
    <n v="2011"/>
    <s v="Oct"/>
    <d v="1900-01-02T00:00:00"/>
    <s v="Mobile"/>
    <s v="Electronics"/>
    <n v="243591"/>
    <n v="96148.11"/>
    <n v="147442.89000000001"/>
    <x v="1"/>
    <n v="33"/>
    <n v="62.14"/>
  </r>
  <r>
    <s v="M1198"/>
    <x v="0"/>
    <s v="North"/>
    <n v="9"/>
    <n v="200490"/>
    <n v="110111"/>
    <n v="54.92"/>
    <d v="2011-10-11T00:00:00"/>
    <n v="2011"/>
    <s v="Oct"/>
    <d v="1900-01-02T00:00:00"/>
    <s v="Tablet"/>
    <s v="Electronics"/>
    <n v="110111"/>
    <n v="36041.29"/>
    <n v="74069.710000000006"/>
    <x v="1"/>
    <n v="29"/>
    <n v="66.040000000000006"/>
  </r>
  <r>
    <s v="M1199"/>
    <x v="3"/>
    <s v="East"/>
    <n v="5"/>
    <n v="166192"/>
    <n v="151820"/>
    <n v="91.35"/>
    <d v="2011-05-22T00:00:00"/>
    <n v="2011"/>
    <s v="May"/>
    <d v="1899-12-31T00:00:00"/>
    <s v="Table"/>
    <s v="Furniture"/>
    <n v="151820"/>
    <n v="62004.37"/>
    <n v="89815.63"/>
    <x v="0"/>
    <n v="31"/>
    <n v="76.790000000000006"/>
  </r>
  <r>
    <s v="M1000"/>
    <x v="1"/>
    <s v="West"/>
    <n v="11"/>
    <n v="125595"/>
    <n v="137209"/>
    <n v="109.25"/>
    <d v="2011-05-22T00:00:00"/>
    <n v="2011"/>
    <s v="May"/>
    <d v="1899-12-31T00:00:00"/>
    <s v="Marker"/>
    <s v="Stationery"/>
    <n v="137209"/>
    <n v="50661.93"/>
    <n v="86547.07"/>
    <x v="2"/>
    <n v="20"/>
    <n v="88.16"/>
  </r>
  <r>
    <s v="M1001"/>
    <x v="0"/>
    <s v="North"/>
    <n v="7"/>
    <n v="104250"/>
    <n v="78861"/>
    <n v="75.650000000000006"/>
    <d v="2011-07-15T00:00:00"/>
    <n v="2011"/>
    <s v="Jul"/>
    <d v="1900-01-05T00:00:00"/>
    <s v="Jacket"/>
    <s v="Clothing"/>
    <n v="78861"/>
    <n v="26334.48"/>
    <n v="52526.52"/>
    <x v="1"/>
    <n v="52"/>
    <n v="90.47"/>
  </r>
  <r>
    <s v="M1002"/>
    <x v="1"/>
    <s v="West"/>
    <n v="14"/>
    <n v="226883"/>
    <n v="211673"/>
    <n v="93.3"/>
    <d v="2011-07-15T00:00:00"/>
    <n v="2011"/>
    <s v="Jul"/>
    <d v="1900-01-05T00:00:00"/>
    <s v="Stapler"/>
    <s v="Stationery"/>
    <n v="211673"/>
    <n v="80420.17"/>
    <n v="131252.82999999999"/>
    <x v="0"/>
    <n v="23"/>
    <n v="92.5"/>
  </r>
  <r>
    <s v="M1003"/>
    <x v="3"/>
    <s v="East"/>
    <n v="7"/>
    <n v="242902"/>
    <n v="230720"/>
    <n v="94.98"/>
    <d v="2012-12-27T00:00:00"/>
    <n v="2012"/>
    <s v="Dec"/>
    <d v="1900-01-04T00:00:00"/>
    <s v="Tablet"/>
    <s v="Electronics"/>
    <n v="230720"/>
    <n v="98398.73"/>
    <n v="132321.26999999999"/>
    <x v="0"/>
    <n v="60"/>
    <n v="61.43"/>
  </r>
  <r>
    <s v="M1004"/>
    <x v="1"/>
    <s v="West"/>
    <n v="10"/>
    <n v="240154"/>
    <n v="225694"/>
    <n v="93.98"/>
    <d v="2012-02-09T00:00:00"/>
    <n v="2012"/>
    <s v="Feb"/>
    <d v="1900-01-04T00:00:00"/>
    <s v="Dress"/>
    <s v="Clothing"/>
    <n v="225694"/>
    <n v="103636.45"/>
    <n v="122057.55"/>
    <x v="2"/>
    <n v="36"/>
    <n v="73.83"/>
  </r>
  <r>
    <s v="M1005"/>
    <x v="3"/>
    <s v="East"/>
    <n v="12"/>
    <n v="400619"/>
    <n v="233321"/>
    <n v="58.24"/>
    <d v="2014-05-09T00:00:00"/>
    <n v="2014"/>
    <s v="May"/>
    <d v="1900-01-05T00:00:00"/>
    <s v="Mobile"/>
    <s v="Electronics"/>
    <n v="233321"/>
    <n v="66921.31"/>
    <n v="166399.69"/>
    <x v="0"/>
    <n v="54"/>
    <n v="74.31"/>
  </r>
  <r>
    <s v="M1006"/>
    <x v="2"/>
    <s v="South"/>
    <n v="15"/>
    <n v="362831"/>
    <n v="276948"/>
    <n v="76.33"/>
    <d v="2014-11-03T00:00:00"/>
    <n v="2014"/>
    <s v="Nov"/>
    <d v="1900-01-01T00:00:00"/>
    <s v="Mobile"/>
    <s v="Electronics"/>
    <n v="276948"/>
    <n v="56958.63"/>
    <n v="219989.37"/>
    <x v="0"/>
    <n v="55"/>
    <n v="93.94"/>
  </r>
  <r>
    <s v="M1007"/>
    <x v="2"/>
    <s v="South"/>
    <n v="11"/>
    <n v="228922"/>
    <n v="119601"/>
    <n v="52.25"/>
    <d v="2014-11-03T00:00:00"/>
    <n v="2014"/>
    <s v="Nov"/>
    <d v="1900-01-01T00:00:00"/>
    <s v="Sugar"/>
    <s v="Grocery"/>
    <n v="119601"/>
    <n v="47594.59"/>
    <n v="72006.41"/>
    <x v="0"/>
    <n v="27"/>
    <n v="63.13"/>
  </r>
  <r>
    <s v="M1008"/>
    <x v="2"/>
    <s v="South"/>
    <n v="9"/>
    <n v="195626"/>
    <n v="207070"/>
    <n v="105.85"/>
    <d v="2011-04-05T00:00:00"/>
    <n v="2011"/>
    <s v="Apr"/>
    <d v="1900-01-02T00:00:00"/>
    <s v="Table"/>
    <s v="Furniture"/>
    <n v="207070"/>
    <n v="44992.6"/>
    <n v="162077.4"/>
    <x v="2"/>
    <n v="71"/>
    <n v="82.45"/>
  </r>
  <r>
    <s v="M1009"/>
    <x v="3"/>
    <s v="East"/>
    <n v="7"/>
    <n v="492371"/>
    <n v="453501"/>
    <n v="92.11"/>
    <d v="2011-04-05T00:00:00"/>
    <n v="2011"/>
    <s v="Apr"/>
    <d v="1900-01-02T00:00:00"/>
    <s v="Headphones"/>
    <s v="Electronics"/>
    <n v="453501"/>
    <n v="150401.97"/>
    <n v="303099.03000000003"/>
    <x v="1"/>
    <n v="12"/>
    <n v="89.09"/>
  </r>
  <r>
    <s v="M1010"/>
    <x v="3"/>
    <s v="East"/>
    <n v="4"/>
    <n v="449335"/>
    <n v="519619"/>
    <n v="115.64"/>
    <d v="2011-04-05T00:00:00"/>
    <n v="2011"/>
    <s v="Apr"/>
    <d v="1900-01-02T00:00:00"/>
    <s v="Pen"/>
    <s v="Stationery"/>
    <n v="519619"/>
    <n v="165163.51999999999"/>
    <n v="354455.48"/>
    <x v="2"/>
    <n v="71"/>
    <n v="73.11"/>
  </r>
  <r>
    <s v="M1011"/>
    <x v="0"/>
    <s v="North"/>
    <n v="5"/>
    <n v="400200"/>
    <n v="345504"/>
    <n v="86.33"/>
    <d v="2011-04-05T00:00:00"/>
    <n v="2011"/>
    <s v="Apr"/>
    <d v="1900-01-02T00:00:00"/>
    <s v="Chair"/>
    <s v="Furniture"/>
    <n v="345504"/>
    <n v="90508.35"/>
    <n v="254995.65"/>
    <x v="1"/>
    <n v="31"/>
    <n v="71.87"/>
  </r>
  <r>
    <s v="M1012"/>
    <x v="0"/>
    <s v="North"/>
    <n v="9"/>
    <n v="244489"/>
    <n v="284750"/>
    <n v="116.47"/>
    <d v="2011-04-05T00:00:00"/>
    <n v="2011"/>
    <s v="Apr"/>
    <d v="1900-01-02T00:00:00"/>
    <s v="Notebook"/>
    <s v="Stationery"/>
    <n v="284750"/>
    <n v="97952.85"/>
    <n v="186797.15"/>
    <x v="0"/>
    <n v="41"/>
    <n v="78.11"/>
  </r>
  <r>
    <s v="M1013"/>
    <x v="3"/>
    <s v="East"/>
    <n v="13"/>
    <n v="399035"/>
    <n v="449009"/>
    <n v="112.52"/>
    <d v="2011-09-17T00:00:00"/>
    <n v="2011"/>
    <s v="Sep"/>
    <d v="1900-01-06T00:00:00"/>
    <s v="Cabinet"/>
    <s v="Furniture"/>
    <n v="449009"/>
    <n v="164569.71"/>
    <n v="284439.28999999998"/>
    <x v="0"/>
    <n v="50"/>
    <n v="80.38"/>
  </r>
  <r>
    <s v="M1014"/>
    <x v="0"/>
    <s v="North"/>
    <n v="10"/>
    <n v="109826"/>
    <n v="102314"/>
    <n v="93.16"/>
    <d v="2011-09-17T00:00:00"/>
    <n v="2011"/>
    <s v="Sep"/>
    <d v="1900-01-06T00:00:00"/>
    <s v="Sofa"/>
    <s v="Furniture"/>
    <n v="102314"/>
    <n v="28894.98"/>
    <n v="73419.02"/>
    <x v="1"/>
    <n v="100"/>
    <n v="67.36"/>
  </r>
  <r>
    <s v="M1015"/>
    <x v="3"/>
    <s v="East"/>
    <n v="6"/>
    <n v="326444"/>
    <n v="304004"/>
    <n v="93.13"/>
    <d v="2011-09-30T00:00:00"/>
    <n v="2011"/>
    <s v="Sep"/>
    <d v="1900-01-05T00:00:00"/>
    <s v="Sugar"/>
    <s v="Grocery"/>
    <n v="304004"/>
    <n v="142713.29"/>
    <n v="161290.71"/>
    <x v="2"/>
    <n v="82"/>
    <n v="66.12"/>
  </r>
  <r>
    <s v="M1016"/>
    <x v="2"/>
    <s v="South"/>
    <n v="14"/>
    <n v="101401"/>
    <n v="85516"/>
    <n v="84.33"/>
    <d v="2011-09-12T00:00:00"/>
    <n v="2011"/>
    <s v="Sep"/>
    <d v="1900-01-01T00:00:00"/>
    <s v="Pen"/>
    <s v="Stationery"/>
    <n v="85516"/>
    <n v="30267.27"/>
    <n v="55248.73"/>
    <x v="2"/>
    <n v="98"/>
    <n v="68.430000000000007"/>
  </r>
  <r>
    <s v="M1017"/>
    <x v="0"/>
    <s v="North"/>
    <n v="8"/>
    <n v="210367"/>
    <n v="199539"/>
    <n v="94.85"/>
    <d v="2014-02-21T00:00:00"/>
    <n v="2014"/>
    <s v="Feb"/>
    <d v="1900-01-05T00:00:00"/>
    <s v="Stapler"/>
    <s v="Stationery"/>
    <n v="199539"/>
    <n v="71836.759999999995"/>
    <n v="127702.24"/>
    <x v="2"/>
    <n v="94"/>
    <n v="61.67"/>
  </r>
  <r>
    <s v="M1018"/>
    <x v="0"/>
    <s v="North"/>
    <n v="8"/>
    <n v="437352"/>
    <n v="350933"/>
    <n v="80.239999999999995"/>
    <d v="2014-02-21T00:00:00"/>
    <n v="2014"/>
    <s v="Feb"/>
    <d v="1900-01-05T00:00:00"/>
    <s v="Sugar"/>
    <s v="Grocery"/>
    <n v="350933"/>
    <n v="85051.25"/>
    <n v="265881.75"/>
    <x v="1"/>
    <n v="88"/>
    <n v="93.63"/>
  </r>
  <r>
    <s v="M1019"/>
    <x v="2"/>
    <s v="South"/>
    <n v="13"/>
    <n v="137621"/>
    <n v="155220"/>
    <n v="112.79"/>
    <d v="2012-12-13T00:00:00"/>
    <n v="2012"/>
    <s v="Dec"/>
    <d v="1900-01-04T00:00:00"/>
    <s v="Cabinet"/>
    <s v="Furniture"/>
    <n v="155220"/>
    <n v="71393.820000000007"/>
    <n v="83826.179999999993"/>
    <x v="0"/>
    <n v="56"/>
    <n v="76.39"/>
  </r>
  <r>
    <s v="M1020"/>
    <x v="3"/>
    <s v="East"/>
    <n v="9"/>
    <n v="233463"/>
    <n v="143957"/>
    <n v="61.66"/>
    <d v="2012-12-13T00:00:00"/>
    <n v="2012"/>
    <s v="Dec"/>
    <d v="1900-01-04T00:00:00"/>
    <s v="Jacket"/>
    <s v="Clothing"/>
    <n v="143957"/>
    <n v="60302.28"/>
    <n v="83654.720000000001"/>
    <x v="0"/>
    <n v="91"/>
    <n v="77.069999999999993"/>
  </r>
  <r>
    <s v="M1021"/>
    <x v="0"/>
    <s v="North"/>
    <n v="9"/>
    <n v="379952"/>
    <n v="362361"/>
    <n v="95.37"/>
    <d v="2012-12-13T00:00:00"/>
    <n v="2012"/>
    <s v="Dec"/>
    <d v="1900-01-04T00:00:00"/>
    <s v="Cabinet"/>
    <s v="Furniture"/>
    <n v="362361"/>
    <n v="157917.29"/>
    <n v="204443.71"/>
    <x v="0"/>
    <n v="29"/>
    <n v="68.319999999999993"/>
  </r>
  <r>
    <s v="M1022"/>
    <x v="2"/>
    <s v="South"/>
    <n v="11"/>
    <n v="292266"/>
    <n v="243881"/>
    <n v="83.44"/>
    <d v="2012-12-13T00:00:00"/>
    <n v="2012"/>
    <s v="Dec"/>
    <d v="1900-01-04T00:00:00"/>
    <s v="Chair"/>
    <s v="Furniture"/>
    <n v="243881"/>
    <n v="60922.22"/>
    <n v="182958.78"/>
    <x v="1"/>
    <n v="84"/>
    <n v="87.5"/>
  </r>
  <r>
    <s v="M1023"/>
    <x v="3"/>
    <s v="East"/>
    <n v="10"/>
    <n v="491557"/>
    <n v="559199"/>
    <n v="113.76"/>
    <d v="2013-10-31T00:00:00"/>
    <n v="2013"/>
    <s v="Oct"/>
    <d v="1900-01-04T00:00:00"/>
    <s v="Cabinet"/>
    <s v="Furniture"/>
    <n v="559199"/>
    <n v="218849.46"/>
    <n v="340349.54"/>
    <x v="0"/>
    <n v="93"/>
    <n v="74.31"/>
  </r>
  <r>
    <s v="M1024"/>
    <x v="0"/>
    <s v="North"/>
    <n v="5"/>
    <n v="378346"/>
    <n v="326794"/>
    <n v="86.37"/>
    <d v="2011-12-26T00:00:00"/>
    <n v="2011"/>
    <s v="Dec"/>
    <d v="1900-01-01T00:00:00"/>
    <s v="Mobile"/>
    <s v="Electronics"/>
    <n v="326794"/>
    <n v="123147.94"/>
    <n v="203646.06"/>
    <x v="0"/>
    <n v="93"/>
    <n v="87.55"/>
  </r>
  <r>
    <s v="M1025"/>
    <x v="3"/>
    <s v="East"/>
    <n v="10"/>
    <n v="100986"/>
    <n v="89891"/>
    <n v="89.01"/>
    <d v="2011-12-26T00:00:00"/>
    <n v="2011"/>
    <s v="Dec"/>
    <d v="1900-01-01T00:00:00"/>
    <s v="Headphones"/>
    <s v="Electronics"/>
    <n v="89891"/>
    <n v="42201.25"/>
    <n v="47689.75"/>
    <x v="2"/>
    <n v="85"/>
    <n v="94.9"/>
  </r>
  <r>
    <s v="M1026"/>
    <x v="1"/>
    <s v="West"/>
    <n v="13"/>
    <n v="475556"/>
    <n v="288118"/>
    <n v="60.59"/>
    <d v="2011-08-15T00:00:00"/>
    <n v="2011"/>
    <s v="Aug"/>
    <d v="1900-01-01T00:00:00"/>
    <s v="Cabinet"/>
    <s v="Furniture"/>
    <n v="288118"/>
    <n v="86195.6"/>
    <n v="201922.4"/>
    <x v="0"/>
    <n v="98"/>
    <n v="68.59"/>
  </r>
  <r>
    <s v="M1027"/>
    <x v="3"/>
    <s v="East"/>
    <n v="4"/>
    <n v="391488"/>
    <n v="378877"/>
    <n v="96.78"/>
    <d v="2014-10-02T00:00:00"/>
    <n v="2014"/>
    <s v="Oct"/>
    <d v="1900-01-04T00:00:00"/>
    <s v="Sofa"/>
    <s v="Furniture"/>
    <n v="378877"/>
    <n v="76378.5"/>
    <n v="302498.5"/>
    <x v="2"/>
    <n v="37"/>
    <n v="77.48"/>
  </r>
  <r>
    <s v="M1028"/>
    <x v="3"/>
    <s v="East"/>
    <n v="8"/>
    <n v="474281"/>
    <n v="448125"/>
    <n v="94.49"/>
    <d v="2012-05-23T00:00:00"/>
    <n v="2012"/>
    <s v="May"/>
    <d v="1900-01-03T00:00:00"/>
    <s v="Laptop"/>
    <s v="Electronics"/>
    <n v="448125"/>
    <n v="162022.35"/>
    <n v="286102.65000000002"/>
    <x v="1"/>
    <n v="59"/>
    <n v="63.53"/>
  </r>
  <r>
    <s v="M1029"/>
    <x v="0"/>
    <s v="North"/>
    <n v="10"/>
    <n v="282417"/>
    <n v="302629"/>
    <n v="107.16"/>
    <d v="2012-05-23T00:00:00"/>
    <n v="2012"/>
    <s v="May"/>
    <d v="1900-01-03T00:00:00"/>
    <s v="Laptop"/>
    <s v="Electronics"/>
    <n v="302629"/>
    <n v="82498.62"/>
    <n v="220130.38"/>
    <x v="2"/>
    <n v="14"/>
    <n v="92.9"/>
  </r>
  <r>
    <s v="M1030"/>
    <x v="1"/>
    <s v="West"/>
    <n v="12"/>
    <n v="438797"/>
    <n v="360803"/>
    <n v="82.23"/>
    <d v="2014-11-17T00:00:00"/>
    <n v="2014"/>
    <s v="Nov"/>
    <d v="1900-01-01T00:00:00"/>
    <s v="Pen"/>
    <s v="Stationery"/>
    <n v="360803"/>
    <n v="127484.56"/>
    <n v="233318.44"/>
    <x v="0"/>
    <n v="86"/>
    <n v="66.23"/>
  </r>
  <r>
    <s v="M1031"/>
    <x v="3"/>
    <s v="East"/>
    <n v="8"/>
    <n v="456465"/>
    <n v="279542"/>
    <n v="61.24"/>
    <d v="2011-11-18T00:00:00"/>
    <n v="2011"/>
    <s v="Nov"/>
    <d v="1900-01-05T00:00:00"/>
    <s v="Wheat"/>
    <s v="Grocery"/>
    <n v="279542"/>
    <n v="130559.37"/>
    <n v="148982.63"/>
    <x v="0"/>
    <n v="84"/>
    <n v="88.36"/>
  </r>
  <r>
    <s v="M1032"/>
    <x v="2"/>
    <s v="South"/>
    <n v="13"/>
    <n v="388189"/>
    <n v="416507"/>
    <n v="107.29"/>
    <d v="2011-11-18T00:00:00"/>
    <n v="2011"/>
    <s v="Nov"/>
    <d v="1900-01-05T00:00:00"/>
    <s v="Sugar"/>
    <s v="Grocery"/>
    <n v="416507"/>
    <n v="123678.93"/>
    <n v="292828.07"/>
    <x v="2"/>
    <n v="35"/>
    <n v="87.67"/>
  </r>
  <r>
    <s v="M1033"/>
    <x v="1"/>
    <s v="West"/>
    <n v="6"/>
    <n v="292945"/>
    <n v="323106"/>
    <n v="110.3"/>
    <d v="2011-11-18T00:00:00"/>
    <n v="2011"/>
    <s v="Nov"/>
    <d v="1900-01-05T00:00:00"/>
    <s v="Cabinet"/>
    <s v="Furniture"/>
    <n v="323106"/>
    <n v="157144.98000000001"/>
    <n v="165961.01999999999"/>
    <x v="0"/>
    <n v="26"/>
    <n v="64.650000000000006"/>
  </r>
  <r>
    <s v="M1034"/>
    <x v="2"/>
    <s v="South"/>
    <n v="7"/>
    <n v="144760"/>
    <n v="100381"/>
    <n v="69.34"/>
    <d v="2011-11-18T00:00:00"/>
    <n v="2011"/>
    <s v="Nov"/>
    <d v="1900-01-05T00:00:00"/>
    <s v="Jacket"/>
    <s v="Clothing"/>
    <n v="100381"/>
    <n v="25488.560000000001"/>
    <n v="74892.44"/>
    <x v="2"/>
    <n v="88"/>
    <n v="60.26"/>
  </r>
  <r>
    <s v="M1035"/>
    <x v="3"/>
    <s v="East"/>
    <n v="6"/>
    <n v="124708"/>
    <n v="141469"/>
    <n v="113.44"/>
    <d v="2011-11-18T00:00:00"/>
    <n v="2011"/>
    <s v="Nov"/>
    <d v="1900-01-05T00:00:00"/>
    <s v="Oil"/>
    <s v="Grocery"/>
    <n v="141469"/>
    <n v="63733.120000000003"/>
    <n v="77735.88"/>
    <x v="0"/>
    <n v="88"/>
    <n v="67.930000000000007"/>
  </r>
  <r>
    <s v="M1036"/>
    <x v="1"/>
    <s v="West"/>
    <n v="13"/>
    <n v="217973"/>
    <n v="191207"/>
    <n v="87.72"/>
    <d v="2011-12-30T00:00:00"/>
    <n v="2011"/>
    <s v="Dec"/>
    <d v="1900-01-05T00:00:00"/>
    <s v="Sugar"/>
    <s v="Grocery"/>
    <n v="191207"/>
    <n v="70270.710000000006"/>
    <n v="120936.29"/>
    <x v="2"/>
    <n v="18"/>
    <n v="93.27"/>
  </r>
  <r>
    <s v="M1037"/>
    <x v="3"/>
    <s v="East"/>
    <n v="11"/>
    <n v="111716"/>
    <n v="81550"/>
    <n v="73"/>
    <d v="2011-12-30T00:00:00"/>
    <n v="2011"/>
    <s v="Dec"/>
    <d v="1900-01-05T00:00:00"/>
    <s v="Laptop"/>
    <s v="Electronics"/>
    <n v="81550"/>
    <n v="18409.759999999998"/>
    <n v="63140.24"/>
    <x v="2"/>
    <n v="39"/>
    <n v="88.16"/>
  </r>
  <r>
    <s v="M1038"/>
    <x v="1"/>
    <s v="West"/>
    <n v="8"/>
    <n v="393978"/>
    <n v="277397"/>
    <n v="70.41"/>
    <d v="2011-12-30T00:00:00"/>
    <n v="2011"/>
    <s v="Dec"/>
    <d v="1900-01-05T00:00:00"/>
    <s v="Rice"/>
    <s v="Grocery"/>
    <n v="277397"/>
    <n v="95951.66"/>
    <n v="181445.34"/>
    <x v="1"/>
    <n v="53"/>
    <n v="66.349999999999994"/>
  </r>
  <r>
    <s v="M1039"/>
    <x v="1"/>
    <s v="West"/>
    <n v="6"/>
    <n v="482446"/>
    <n v="488097"/>
    <n v="101.17"/>
    <d v="2011-12-30T00:00:00"/>
    <n v="2011"/>
    <s v="Dec"/>
    <d v="1900-01-05T00:00:00"/>
    <s v="Marker"/>
    <s v="Stationery"/>
    <n v="488097"/>
    <n v="140443.76"/>
    <n v="347653.24"/>
    <x v="2"/>
    <n v="28"/>
    <n v="91.02"/>
  </r>
  <r>
    <s v="M1040"/>
    <x v="1"/>
    <s v="West"/>
    <n v="9"/>
    <n v="405803"/>
    <n v="257262"/>
    <n v="63.4"/>
    <d v="2011-12-30T00:00:00"/>
    <n v="2011"/>
    <s v="Dec"/>
    <d v="1900-01-05T00:00:00"/>
    <s v="Mobile"/>
    <s v="Electronics"/>
    <n v="257262"/>
    <n v="76750.070000000007"/>
    <n v="180511.93"/>
    <x v="2"/>
    <n v="31"/>
    <n v="62.64"/>
  </r>
  <r>
    <s v="M1041"/>
    <x v="2"/>
    <s v="South"/>
    <n v="8"/>
    <n v="183396"/>
    <n v="197224"/>
    <n v="107.54"/>
    <d v="2012-11-05T00:00:00"/>
    <n v="2012"/>
    <s v="Nov"/>
    <d v="1900-01-01T00:00:00"/>
    <s v="Rice"/>
    <s v="Grocery"/>
    <n v="197224"/>
    <n v="43984.53"/>
    <n v="153239.47"/>
    <x v="1"/>
    <n v="92"/>
    <n v="79.13"/>
  </r>
  <r>
    <s v="M1042"/>
    <x v="2"/>
    <s v="South"/>
    <n v="8"/>
    <n v="424375"/>
    <n v="372689"/>
    <n v="87.82"/>
    <d v="2013-09-18T00:00:00"/>
    <n v="2013"/>
    <s v="Sep"/>
    <d v="1900-01-03T00:00:00"/>
    <s v="Oil"/>
    <s v="Grocery"/>
    <n v="372689"/>
    <n v="135863.22"/>
    <n v="236825.78"/>
    <x v="0"/>
    <n v="90"/>
    <n v="69.55"/>
  </r>
  <r>
    <s v="M1043"/>
    <x v="3"/>
    <s v="East"/>
    <n v="14"/>
    <n v="212601"/>
    <n v="153712"/>
    <n v="72.3"/>
    <d v="2013-03-21T00:00:00"/>
    <n v="2013"/>
    <s v="Mar"/>
    <d v="1900-01-04T00:00:00"/>
    <s v="Sofa"/>
    <s v="Furniture"/>
    <n v="153712"/>
    <n v="63936.63"/>
    <n v="89775.37"/>
    <x v="2"/>
    <n v="24"/>
    <n v="78.23"/>
  </r>
  <r>
    <s v="M1044"/>
    <x v="3"/>
    <s v="East"/>
    <n v="4"/>
    <n v="212108"/>
    <n v="206205"/>
    <n v="97.22"/>
    <d v="2011-09-27T00:00:00"/>
    <n v="2011"/>
    <s v="Sep"/>
    <d v="1900-01-02T00:00:00"/>
    <s v="Wheat"/>
    <s v="Grocery"/>
    <n v="206205"/>
    <n v="71478.320000000007"/>
    <n v="134726.68"/>
    <x v="1"/>
    <n v="53"/>
    <n v="65.05"/>
  </r>
  <r>
    <s v="M1045"/>
    <x v="2"/>
    <s v="South"/>
    <n v="11"/>
    <n v="439774"/>
    <n v="502936"/>
    <n v="114.36"/>
    <d v="2011-09-27T00:00:00"/>
    <n v="2011"/>
    <s v="Sep"/>
    <d v="1900-01-02T00:00:00"/>
    <s v="Mobile"/>
    <s v="Electronics"/>
    <n v="502936"/>
    <n v="184392.56"/>
    <n v="318543.44"/>
    <x v="1"/>
    <n v="64"/>
    <n v="77.95"/>
  </r>
  <r>
    <s v="M1046"/>
    <x v="0"/>
    <s v="North"/>
    <n v="11"/>
    <n v="246516"/>
    <n v="253453"/>
    <n v="102.81"/>
    <d v="2014-12-25T00:00:00"/>
    <n v="2014"/>
    <s v="Dec"/>
    <d v="1900-01-04T00:00:00"/>
    <s v="Tablet"/>
    <s v="Electronics"/>
    <n v="253453"/>
    <n v="97680.65"/>
    <n v="155772.35"/>
    <x v="2"/>
    <n v="13"/>
    <n v="93.11"/>
  </r>
  <r>
    <s v="M1047"/>
    <x v="3"/>
    <s v="East"/>
    <n v="13"/>
    <n v="373797"/>
    <n v="250816"/>
    <n v="67.099999999999994"/>
    <d v="2014-12-25T00:00:00"/>
    <n v="2014"/>
    <s v="Dec"/>
    <d v="1900-01-04T00:00:00"/>
    <s v="Trousers"/>
    <s v="Clothing"/>
    <n v="250816"/>
    <n v="101055.53"/>
    <n v="149760.47"/>
    <x v="0"/>
    <n v="22"/>
    <n v="63.9"/>
  </r>
  <r>
    <s v="M1048"/>
    <x v="1"/>
    <s v="West"/>
    <n v="5"/>
    <n v="384008"/>
    <n v="300562"/>
    <n v="78.27"/>
    <d v="2014-11-11T00:00:00"/>
    <n v="2014"/>
    <s v="Nov"/>
    <d v="1900-01-02T00:00:00"/>
    <s v="Rice"/>
    <s v="Grocery"/>
    <n v="300562"/>
    <n v="132644.47"/>
    <n v="167917.53"/>
    <x v="1"/>
    <n v="60"/>
    <n v="92.2"/>
  </r>
  <r>
    <s v="M1049"/>
    <x v="1"/>
    <s v="West"/>
    <n v="10"/>
    <n v="124227"/>
    <n v="137218"/>
    <n v="110.46"/>
    <d v="2012-09-11T00:00:00"/>
    <n v="2012"/>
    <s v="Sep"/>
    <d v="1900-01-02T00:00:00"/>
    <s v="Headphones"/>
    <s v="Electronics"/>
    <n v="137218"/>
    <n v="41382.19"/>
    <n v="95835.81"/>
    <x v="2"/>
    <n v="23"/>
    <n v="94"/>
  </r>
  <r>
    <s v="M1050"/>
    <x v="2"/>
    <s v="South"/>
    <n v="15"/>
    <n v="343810"/>
    <n v="270790"/>
    <n v="78.760000000000005"/>
    <d v="2012-09-11T00:00:00"/>
    <n v="2012"/>
    <s v="Sep"/>
    <d v="1900-01-02T00:00:00"/>
    <s v="Jacket"/>
    <s v="Clothing"/>
    <n v="270790"/>
    <n v="135185.10999999999"/>
    <n v="135604.89000000001"/>
    <x v="1"/>
    <n v="71"/>
    <n v="84.12"/>
  </r>
  <r>
    <s v="M1051"/>
    <x v="0"/>
    <s v="North"/>
    <n v="13"/>
    <n v="318122"/>
    <n v="207699"/>
    <n v="65.290000000000006"/>
    <d v="2011-12-20T00:00:00"/>
    <n v="2011"/>
    <s v="Dec"/>
    <d v="1900-01-02T00:00:00"/>
    <s v="Headphones"/>
    <s v="Electronics"/>
    <n v="207699"/>
    <n v="94672.42"/>
    <n v="113026.58"/>
    <x v="0"/>
    <n v="77"/>
    <n v="89.59"/>
  </r>
  <r>
    <s v="M1052"/>
    <x v="1"/>
    <s v="West"/>
    <n v="11"/>
    <n v="125860"/>
    <n v="149014"/>
    <n v="118.4"/>
    <d v="2011-12-20T00:00:00"/>
    <n v="2011"/>
    <s v="Dec"/>
    <d v="1900-01-02T00:00:00"/>
    <s v="Chair"/>
    <s v="Furniture"/>
    <n v="149014"/>
    <n v="52110.02"/>
    <n v="96903.98"/>
    <x v="2"/>
    <n v="38"/>
    <n v="61.57"/>
  </r>
  <r>
    <s v="M1053"/>
    <x v="2"/>
    <s v="South"/>
    <n v="9"/>
    <n v="255909"/>
    <n v="299485"/>
    <n v="117.03"/>
    <d v="2011-12-20T00:00:00"/>
    <n v="2011"/>
    <s v="Dec"/>
    <d v="1900-01-02T00:00:00"/>
    <s v="Cabinet"/>
    <s v="Furniture"/>
    <n v="299485"/>
    <n v="126678.93"/>
    <n v="172806.07"/>
    <x v="2"/>
    <n v="48"/>
    <n v="63.82"/>
  </r>
  <r>
    <s v="M1054"/>
    <x v="0"/>
    <s v="North"/>
    <n v="9"/>
    <n v="119401"/>
    <n v="102023"/>
    <n v="85.45"/>
    <d v="2012-07-23T00:00:00"/>
    <n v="2012"/>
    <s v="Jul"/>
    <d v="1900-01-01T00:00:00"/>
    <s v="Shirt"/>
    <s v="Clothing"/>
    <n v="102023"/>
    <n v="39169.58"/>
    <n v="62853.42"/>
    <x v="0"/>
    <n v="82"/>
    <n v="61.16"/>
  </r>
  <r>
    <s v="M1055"/>
    <x v="1"/>
    <s v="West"/>
    <n v="13"/>
    <n v="108108"/>
    <n v="84130"/>
    <n v="77.819999999999993"/>
    <d v="2012-07-23T00:00:00"/>
    <n v="2012"/>
    <s v="Jul"/>
    <d v="1900-01-01T00:00:00"/>
    <s v="Table"/>
    <s v="Furniture"/>
    <n v="84130"/>
    <n v="33577.300000000003"/>
    <n v="50552.7"/>
    <x v="0"/>
    <n v="24"/>
    <n v="84.68"/>
  </r>
  <r>
    <s v="M1056"/>
    <x v="1"/>
    <s v="West"/>
    <n v="13"/>
    <n v="127829"/>
    <n v="80086"/>
    <n v="62.65"/>
    <d v="2011-11-11T00:00:00"/>
    <n v="2011"/>
    <s v="Nov"/>
    <d v="1900-01-05T00:00:00"/>
    <s v="Pen"/>
    <s v="Stationery"/>
    <n v="80086"/>
    <n v="22326.54"/>
    <n v="57759.46"/>
    <x v="1"/>
    <n v="83"/>
    <n v="63.49"/>
  </r>
  <r>
    <s v="M1057"/>
    <x v="1"/>
    <s v="West"/>
    <n v="11"/>
    <n v="174554"/>
    <n v="163243"/>
    <n v="93.52"/>
    <d v="2011-11-11T00:00:00"/>
    <n v="2011"/>
    <s v="Nov"/>
    <d v="1900-01-05T00:00:00"/>
    <s v="Sugar"/>
    <s v="Grocery"/>
    <n v="163243"/>
    <n v="34877.620000000003"/>
    <n v="128365.38"/>
    <x v="2"/>
    <n v="32"/>
    <n v="64.13"/>
  </r>
  <r>
    <s v="M1058"/>
    <x v="3"/>
    <s v="East"/>
    <n v="6"/>
    <n v="135119"/>
    <n v="145987"/>
    <n v="108.04"/>
    <d v="2011-11-11T00:00:00"/>
    <n v="2011"/>
    <s v="Nov"/>
    <d v="1900-01-05T00:00:00"/>
    <s v="Dress"/>
    <s v="Clothing"/>
    <n v="145987"/>
    <n v="41082.550000000003"/>
    <n v="104904.45"/>
    <x v="1"/>
    <n v="53"/>
    <n v="93.34"/>
  </r>
  <r>
    <s v="M1059"/>
    <x v="1"/>
    <s v="West"/>
    <n v="15"/>
    <n v="101807"/>
    <n v="69331"/>
    <n v="68.099999999999994"/>
    <d v="2011-11-11T00:00:00"/>
    <n v="2011"/>
    <s v="Nov"/>
    <d v="1900-01-05T00:00:00"/>
    <s v="Shirt"/>
    <s v="Clothing"/>
    <n v="69331"/>
    <n v="25858.17"/>
    <n v="43472.83"/>
    <x v="2"/>
    <n v="13"/>
    <n v="79.260000000000005"/>
  </r>
  <r>
    <s v="M1060"/>
    <x v="1"/>
    <s v="West"/>
    <n v="8"/>
    <n v="244884"/>
    <n v="257288"/>
    <n v="105.07"/>
    <d v="2011-11-11T00:00:00"/>
    <n v="2011"/>
    <s v="Nov"/>
    <d v="1900-01-05T00:00:00"/>
    <s v="Mobile"/>
    <s v="Electronics"/>
    <n v="257288"/>
    <n v="61890.15"/>
    <n v="195397.85"/>
    <x v="1"/>
    <n v="39"/>
    <n v="66.959999999999994"/>
  </r>
  <r>
    <s v="M1061"/>
    <x v="3"/>
    <s v="East"/>
    <n v="11"/>
    <n v="221000"/>
    <n v="242485"/>
    <n v="109.72"/>
    <d v="2011-11-11T00:00:00"/>
    <n v="2011"/>
    <s v="Nov"/>
    <d v="1900-01-05T00:00:00"/>
    <s v="Table"/>
    <s v="Furniture"/>
    <n v="242485"/>
    <n v="71597.850000000006"/>
    <n v="170887.15"/>
    <x v="2"/>
    <n v="20"/>
    <n v="60.15"/>
  </r>
  <r>
    <s v="M1062"/>
    <x v="3"/>
    <s v="East"/>
    <n v="10"/>
    <n v="225468"/>
    <n v="198264"/>
    <n v="87.93"/>
    <d v="2011-11-11T00:00:00"/>
    <n v="2011"/>
    <s v="Nov"/>
    <d v="1900-01-05T00:00:00"/>
    <s v="Headphones"/>
    <s v="Electronics"/>
    <n v="198264"/>
    <n v="80604.320000000007"/>
    <n v="117659.68"/>
    <x v="0"/>
    <n v="58"/>
    <n v="80.09"/>
  </r>
  <r>
    <s v="M1063"/>
    <x v="3"/>
    <s v="East"/>
    <n v="4"/>
    <n v="113630"/>
    <n v="78169"/>
    <n v="68.790000000000006"/>
    <d v="2014-12-15T00:00:00"/>
    <n v="2014"/>
    <s v="Dec"/>
    <d v="1900-01-01T00:00:00"/>
    <s v="Tablet"/>
    <s v="Electronics"/>
    <n v="78169"/>
    <n v="37980.33"/>
    <n v="40188.67"/>
    <x v="1"/>
    <n v="21"/>
    <n v="65.27"/>
  </r>
  <r>
    <s v="M1064"/>
    <x v="2"/>
    <s v="South"/>
    <n v="6"/>
    <n v="145498"/>
    <n v="147637"/>
    <n v="101.47"/>
    <d v="2014-12-15T00:00:00"/>
    <n v="2014"/>
    <s v="Dec"/>
    <d v="1900-01-01T00:00:00"/>
    <s v="Sofa"/>
    <s v="Furniture"/>
    <n v="147637"/>
    <n v="51087.1"/>
    <n v="96549.9"/>
    <x v="2"/>
    <n v="100"/>
    <n v="76.88"/>
  </r>
  <r>
    <s v="M1065"/>
    <x v="0"/>
    <s v="North"/>
    <n v="6"/>
    <n v="277667"/>
    <n v="296879"/>
    <n v="106.92"/>
    <d v="2014-12-15T00:00:00"/>
    <n v="2014"/>
    <s v="Dec"/>
    <d v="1900-01-01T00:00:00"/>
    <s v="Rice"/>
    <s v="Grocery"/>
    <n v="296879"/>
    <n v="104550.52"/>
    <n v="192328.48"/>
    <x v="2"/>
    <n v="72"/>
    <n v="84.47"/>
  </r>
  <r>
    <s v="M1066"/>
    <x v="2"/>
    <s v="South"/>
    <n v="3"/>
    <n v="281088"/>
    <n v="248234"/>
    <n v="88.31"/>
    <d v="2014-08-22T00:00:00"/>
    <n v="2014"/>
    <s v="Aug"/>
    <d v="1900-01-05T00:00:00"/>
    <s v="Stapler"/>
    <s v="Stationery"/>
    <n v="248234"/>
    <n v="56531.22"/>
    <n v="191702.78"/>
    <x v="1"/>
    <n v="48"/>
    <n v="62.58"/>
  </r>
  <r>
    <s v="M1067"/>
    <x v="3"/>
    <s v="East"/>
    <n v="14"/>
    <n v="300271"/>
    <n v="151396"/>
    <n v="50.42"/>
    <d v="2014-08-22T00:00:00"/>
    <n v="2014"/>
    <s v="Aug"/>
    <d v="1900-01-05T00:00:00"/>
    <s v="Chair"/>
    <s v="Furniture"/>
    <n v="151396"/>
    <n v="31951.69"/>
    <n v="119444.31"/>
    <x v="0"/>
    <n v="39"/>
    <n v="86.63"/>
  </r>
  <r>
    <s v="M1068"/>
    <x v="3"/>
    <s v="East"/>
    <n v="6"/>
    <n v="225340"/>
    <n v="230167"/>
    <n v="102.14"/>
    <d v="2014-08-22T00:00:00"/>
    <n v="2014"/>
    <s v="Aug"/>
    <d v="1900-01-05T00:00:00"/>
    <s v="Oil"/>
    <s v="Grocery"/>
    <n v="230167"/>
    <n v="107121.79"/>
    <n v="123045.21"/>
    <x v="0"/>
    <n v="61"/>
    <n v="76.010000000000005"/>
  </r>
  <r>
    <s v="M1069"/>
    <x v="1"/>
    <s v="West"/>
    <n v="3"/>
    <n v="104923"/>
    <n v="103287"/>
    <n v="98.44"/>
    <d v="2014-08-22T00:00:00"/>
    <n v="2014"/>
    <s v="Aug"/>
    <d v="1900-01-05T00:00:00"/>
    <s v="Table"/>
    <s v="Furniture"/>
    <n v="103287"/>
    <n v="42032.73"/>
    <n v="61254.27"/>
    <x v="1"/>
    <n v="93"/>
    <n v="89.5"/>
  </r>
  <r>
    <s v="M1070"/>
    <x v="1"/>
    <s v="West"/>
    <n v="13"/>
    <n v="432934"/>
    <n v="338719"/>
    <n v="78.239999999999995"/>
    <d v="2014-08-22T00:00:00"/>
    <n v="2014"/>
    <s v="Aug"/>
    <d v="1900-01-05T00:00:00"/>
    <s v="Headphones"/>
    <s v="Electronics"/>
    <n v="338719"/>
    <n v="92100.65"/>
    <n v="246618.35"/>
    <x v="1"/>
    <n v="38"/>
    <n v="66.2"/>
  </r>
  <r>
    <s v="M1071"/>
    <x v="1"/>
    <s v="West"/>
    <n v="14"/>
    <n v="478830"/>
    <n v="475967"/>
    <n v="99.4"/>
    <d v="2014-08-22T00:00:00"/>
    <n v="2014"/>
    <s v="Aug"/>
    <d v="1900-01-05T00:00:00"/>
    <s v="Cabinet"/>
    <s v="Furniture"/>
    <n v="475967"/>
    <n v="110024.01"/>
    <n v="365942.99"/>
    <x v="2"/>
    <n v="53"/>
    <n v="64.069999999999993"/>
  </r>
  <r>
    <s v="M1072"/>
    <x v="0"/>
    <s v="North"/>
    <n v="7"/>
    <n v="384607"/>
    <n v="339578"/>
    <n v="88.29"/>
    <d v="2014-08-22T00:00:00"/>
    <n v="2014"/>
    <s v="Aug"/>
    <d v="1900-01-05T00:00:00"/>
    <s v="Pen"/>
    <s v="Stationery"/>
    <n v="339578"/>
    <n v="110025.11"/>
    <n v="229552.89"/>
    <x v="2"/>
    <n v="66"/>
    <n v="85.39"/>
  </r>
  <r>
    <s v="M1073"/>
    <x v="2"/>
    <s v="South"/>
    <n v="4"/>
    <n v="383850"/>
    <n v="240542"/>
    <n v="62.67"/>
    <d v="2013-08-28T00:00:00"/>
    <n v="2013"/>
    <s v="Aug"/>
    <d v="1900-01-03T00:00:00"/>
    <s v="Cabinet"/>
    <s v="Furniture"/>
    <n v="240542"/>
    <n v="118861.4"/>
    <n v="121680.6"/>
    <x v="0"/>
    <n v="47"/>
    <n v="65.680000000000007"/>
  </r>
  <r>
    <s v="M1074"/>
    <x v="0"/>
    <s v="North"/>
    <n v="10"/>
    <n v="411611"/>
    <n v="394485"/>
    <n v="95.84"/>
    <d v="2013-08-28T00:00:00"/>
    <n v="2013"/>
    <s v="Aug"/>
    <d v="1900-01-03T00:00:00"/>
    <s v="Marker"/>
    <s v="Stationery"/>
    <n v="394485"/>
    <n v="102241.09"/>
    <n v="292243.90999999997"/>
    <x v="0"/>
    <n v="25"/>
    <n v="63.68"/>
  </r>
  <r>
    <s v="M1075"/>
    <x v="0"/>
    <s v="North"/>
    <n v="10"/>
    <n v="402058"/>
    <n v="448837"/>
    <n v="111.63"/>
    <d v="2013-08-28T00:00:00"/>
    <n v="2013"/>
    <s v="Aug"/>
    <d v="1900-01-03T00:00:00"/>
    <s v="Oil"/>
    <s v="Grocery"/>
    <n v="448837"/>
    <n v="105775.69"/>
    <n v="343061.31"/>
    <x v="0"/>
    <n v="96"/>
    <n v="86.01"/>
  </r>
  <r>
    <s v="M1076"/>
    <x v="1"/>
    <s v="West"/>
    <n v="8"/>
    <n v="341872"/>
    <n v="210220"/>
    <n v="61.49"/>
    <d v="2013-08-28T00:00:00"/>
    <n v="2013"/>
    <s v="Aug"/>
    <d v="1900-01-03T00:00:00"/>
    <s v="Stapler"/>
    <s v="Stationery"/>
    <n v="210220"/>
    <n v="95542.84"/>
    <n v="114677.16"/>
    <x v="1"/>
    <n v="83"/>
    <n v="67.349999999999994"/>
  </r>
  <r>
    <s v="M1077"/>
    <x v="3"/>
    <s v="East"/>
    <n v="7"/>
    <n v="456673"/>
    <n v="241301"/>
    <n v="52.84"/>
    <d v="2013-08-28T00:00:00"/>
    <n v="2013"/>
    <s v="Aug"/>
    <d v="1900-01-03T00:00:00"/>
    <s v="Shirt"/>
    <s v="Clothing"/>
    <n v="241301"/>
    <n v="76575.3"/>
    <n v="164725.70000000001"/>
    <x v="1"/>
    <n v="97"/>
    <n v="73.31"/>
  </r>
  <r>
    <s v="M1078"/>
    <x v="3"/>
    <s v="East"/>
    <n v="14"/>
    <n v="318555"/>
    <n v="162267"/>
    <n v="50.94"/>
    <d v="2013-08-28T00:00:00"/>
    <n v="2013"/>
    <s v="Aug"/>
    <d v="1900-01-03T00:00:00"/>
    <s v="Sugar"/>
    <s v="Grocery"/>
    <n v="162267"/>
    <n v="45910.29"/>
    <n v="116356.71"/>
    <x v="1"/>
    <n v="33"/>
    <n v="92.28"/>
  </r>
  <r>
    <s v="M1079"/>
    <x v="1"/>
    <s v="West"/>
    <n v="4"/>
    <n v="214548"/>
    <n v="243432"/>
    <n v="113.46"/>
    <d v="2012-08-13T00:00:00"/>
    <n v="2012"/>
    <s v="Aug"/>
    <d v="1900-01-01T00:00:00"/>
    <s v="Dress"/>
    <s v="Clothing"/>
    <n v="243432"/>
    <n v="64622.35"/>
    <n v="178809.65"/>
    <x v="0"/>
    <n v="89"/>
    <n v="86.86"/>
  </r>
  <r>
    <s v="M1080"/>
    <x v="1"/>
    <s v="West"/>
    <n v="10"/>
    <n v="339188"/>
    <n v="284683"/>
    <n v="83.93"/>
    <d v="2014-11-06T00:00:00"/>
    <n v="2014"/>
    <s v="Nov"/>
    <d v="1900-01-04T00:00:00"/>
    <s v="Marker"/>
    <s v="Stationery"/>
    <n v="284683"/>
    <n v="102338.92"/>
    <n v="182344.08"/>
    <x v="0"/>
    <n v="36"/>
    <n v="79.930000000000007"/>
  </r>
  <r>
    <s v="M1081"/>
    <x v="1"/>
    <s v="West"/>
    <n v="5"/>
    <n v="297262"/>
    <n v="207042"/>
    <n v="69.650000000000006"/>
    <d v="2013-08-18T00:00:00"/>
    <n v="2013"/>
    <s v="Aug"/>
    <d v="1899-12-31T00:00:00"/>
    <s v="Sugar"/>
    <s v="Grocery"/>
    <n v="207042"/>
    <n v="66920.56"/>
    <n v="140121.44"/>
    <x v="0"/>
    <n v="66"/>
    <n v="62.44"/>
  </r>
  <r>
    <s v="M1082"/>
    <x v="0"/>
    <s v="North"/>
    <n v="3"/>
    <n v="329535"/>
    <n v="363810"/>
    <n v="110.4"/>
    <d v="2013-12-27T00:00:00"/>
    <n v="2013"/>
    <s v="Dec"/>
    <d v="1900-01-05T00:00:00"/>
    <s v="Jacket"/>
    <s v="Clothing"/>
    <n v="363810"/>
    <n v="168458.29"/>
    <n v="195351.71"/>
    <x v="0"/>
    <n v="63"/>
    <n v="66.03"/>
  </r>
  <r>
    <s v="M1083"/>
    <x v="0"/>
    <s v="North"/>
    <n v="9"/>
    <n v="382926"/>
    <n v="279504"/>
    <n v="72.989999999999995"/>
    <d v="2011-09-23T00:00:00"/>
    <n v="2011"/>
    <s v="Sep"/>
    <d v="1900-01-05T00:00:00"/>
    <s v="Table"/>
    <s v="Furniture"/>
    <n v="279504"/>
    <n v="126003.47"/>
    <n v="153500.53"/>
    <x v="1"/>
    <n v="40"/>
    <n v="61.82"/>
  </r>
  <r>
    <s v="M1084"/>
    <x v="2"/>
    <s v="South"/>
    <n v="6"/>
    <n v="423371"/>
    <n v="332158"/>
    <n v="78.459999999999994"/>
    <d v="2011-09-23T00:00:00"/>
    <n v="2011"/>
    <s v="Sep"/>
    <d v="1900-01-05T00:00:00"/>
    <s v="Sofa"/>
    <s v="Furniture"/>
    <n v="332158"/>
    <n v="128304.14"/>
    <n v="203853.86"/>
    <x v="2"/>
    <n v="100"/>
    <n v="91.14"/>
  </r>
  <r>
    <s v="M1085"/>
    <x v="1"/>
    <s v="West"/>
    <n v="12"/>
    <n v="235575"/>
    <n v="177179"/>
    <n v="75.209999999999994"/>
    <d v="2011-07-19T00:00:00"/>
    <n v="2011"/>
    <s v="Jul"/>
    <d v="1900-01-02T00:00:00"/>
    <s v="Headphones"/>
    <s v="Electronics"/>
    <n v="177179"/>
    <n v="56060.92"/>
    <n v="121118.08"/>
    <x v="1"/>
    <n v="34"/>
    <n v="71.94"/>
  </r>
  <r>
    <s v="M1086"/>
    <x v="1"/>
    <s v="West"/>
    <n v="8"/>
    <n v="173701"/>
    <n v="165334"/>
    <n v="95.18"/>
    <d v="2011-07-19T00:00:00"/>
    <n v="2011"/>
    <s v="Jul"/>
    <d v="1900-01-02T00:00:00"/>
    <s v="Chair"/>
    <s v="Furniture"/>
    <n v="165334"/>
    <n v="75894.58"/>
    <n v="89439.42"/>
    <x v="2"/>
    <n v="71"/>
    <n v="85.04"/>
  </r>
  <r>
    <s v="M1087"/>
    <x v="0"/>
    <s v="North"/>
    <n v="3"/>
    <n v="300561"/>
    <n v="219722"/>
    <n v="73.099999999999994"/>
    <d v="2011-07-19T00:00:00"/>
    <n v="2011"/>
    <s v="Jul"/>
    <d v="1900-01-02T00:00:00"/>
    <s v="Sofa"/>
    <s v="Furniture"/>
    <n v="219722"/>
    <n v="90925.24"/>
    <n v="128796.76"/>
    <x v="2"/>
    <n v="53"/>
    <n v="68.59"/>
  </r>
  <r>
    <s v="M1088"/>
    <x v="0"/>
    <s v="North"/>
    <n v="12"/>
    <n v="431219"/>
    <n v="488386"/>
    <n v="113.26"/>
    <d v="2011-07-19T00:00:00"/>
    <n v="2011"/>
    <s v="Jul"/>
    <d v="1900-01-02T00:00:00"/>
    <s v="Tablet"/>
    <s v="Electronics"/>
    <n v="488386"/>
    <n v="219766.09"/>
    <n v="268619.90999999997"/>
    <x v="1"/>
    <n v="49"/>
    <n v="91.66"/>
  </r>
  <r>
    <s v="M1089"/>
    <x v="0"/>
    <s v="North"/>
    <n v="8"/>
    <n v="229803"/>
    <n v="231310"/>
    <n v="100.66"/>
    <d v="2014-09-08T00:00:00"/>
    <n v="2014"/>
    <s v="Sep"/>
    <d v="1900-01-01T00:00:00"/>
    <s v="Oil"/>
    <s v="Grocery"/>
    <n v="231310"/>
    <n v="48300.56"/>
    <n v="183009.44"/>
    <x v="1"/>
    <n v="13"/>
    <n v="76.790000000000006"/>
  </r>
  <r>
    <s v="M1090"/>
    <x v="1"/>
    <s v="West"/>
    <n v="11"/>
    <n v="377890"/>
    <n v="423107"/>
    <n v="111.97"/>
    <d v="2013-05-07T00:00:00"/>
    <n v="2013"/>
    <s v="May"/>
    <d v="1900-01-02T00:00:00"/>
    <s v="Stapler"/>
    <s v="Stationery"/>
    <n v="423107"/>
    <n v="208073.91"/>
    <n v="215033.09"/>
    <x v="1"/>
    <n v="39"/>
    <n v="85.27"/>
  </r>
  <r>
    <s v="M1091"/>
    <x v="2"/>
    <s v="South"/>
    <n v="5"/>
    <n v="164143"/>
    <n v="114721"/>
    <n v="69.89"/>
    <d v="2013-05-07T00:00:00"/>
    <n v="2013"/>
    <s v="May"/>
    <d v="1900-01-02T00:00:00"/>
    <s v="Headphones"/>
    <s v="Electronics"/>
    <n v="114721"/>
    <n v="56184.06"/>
    <n v="58536.94"/>
    <x v="0"/>
    <n v="89"/>
    <n v="93.91"/>
  </r>
  <r>
    <s v="M1092"/>
    <x v="3"/>
    <s v="East"/>
    <n v="11"/>
    <n v="310388"/>
    <n v="263906"/>
    <n v="85.02"/>
    <d v="2012-06-04T00:00:00"/>
    <n v="2012"/>
    <s v="Jun"/>
    <d v="1900-01-01T00:00:00"/>
    <s v="Trousers"/>
    <s v="Clothing"/>
    <n v="263906"/>
    <n v="89204.54"/>
    <n v="174701.46"/>
    <x v="1"/>
    <n v="77"/>
    <n v="87.19"/>
  </r>
  <r>
    <s v="M1093"/>
    <x v="2"/>
    <s v="South"/>
    <n v="11"/>
    <n v="360604"/>
    <n v="233512"/>
    <n v="64.760000000000005"/>
    <d v="2012-06-04T00:00:00"/>
    <n v="2012"/>
    <s v="Jun"/>
    <d v="1900-01-01T00:00:00"/>
    <s v="Tablet"/>
    <s v="Electronics"/>
    <n v="233512"/>
    <n v="60612.33"/>
    <n v="172899.67"/>
    <x v="0"/>
    <n v="82"/>
    <n v="72.680000000000007"/>
  </r>
  <r>
    <s v="M1094"/>
    <x v="1"/>
    <s v="West"/>
    <n v="5"/>
    <n v="402135"/>
    <n v="260364"/>
    <n v="64.75"/>
    <d v="2012-12-13T00:00:00"/>
    <n v="2012"/>
    <s v="Dec"/>
    <d v="1900-01-04T00:00:00"/>
    <s v="Sugar"/>
    <s v="Grocery"/>
    <n v="260364"/>
    <n v="105990.84"/>
    <n v="154373.16"/>
    <x v="2"/>
    <n v="11"/>
    <n v="68.209999999999994"/>
  </r>
  <r>
    <s v="M1095"/>
    <x v="2"/>
    <s v="South"/>
    <n v="11"/>
    <n v="391875"/>
    <n v="461519"/>
    <n v="117.77"/>
    <d v="2012-12-13T00:00:00"/>
    <n v="2012"/>
    <s v="Dec"/>
    <d v="1900-01-04T00:00:00"/>
    <s v="Headphones"/>
    <s v="Electronics"/>
    <n v="461519"/>
    <n v="230137.96"/>
    <n v="231381.04"/>
    <x v="1"/>
    <n v="99"/>
    <n v="61.45"/>
  </r>
  <r>
    <s v="M1096"/>
    <x v="1"/>
    <s v="West"/>
    <n v="7"/>
    <n v="277458"/>
    <n v="318238"/>
    <n v="114.7"/>
    <d v="2013-07-17T00:00:00"/>
    <n v="2013"/>
    <s v="Jul"/>
    <d v="1900-01-03T00:00:00"/>
    <s v="Mobile"/>
    <s v="Electronics"/>
    <n v="318238"/>
    <n v="69471.67"/>
    <n v="248766.33"/>
    <x v="0"/>
    <n v="30"/>
    <n v="85.57"/>
  </r>
  <r>
    <s v="M1097"/>
    <x v="0"/>
    <s v="North"/>
    <n v="4"/>
    <n v="479143"/>
    <n v="495999"/>
    <n v="103.52"/>
    <d v="2011-02-01T00:00:00"/>
    <n v="2011"/>
    <s v="Feb"/>
    <d v="1900-01-02T00:00:00"/>
    <s v="Sofa"/>
    <s v="Furniture"/>
    <n v="495999"/>
    <n v="193453.39"/>
    <n v="302545.61"/>
    <x v="0"/>
    <n v="60"/>
    <n v="69.64"/>
  </r>
  <r>
    <s v="M1098"/>
    <x v="1"/>
    <s v="West"/>
    <n v="12"/>
    <n v="172083"/>
    <n v="172358"/>
    <n v="100.16"/>
    <d v="2011-07-09T00:00:00"/>
    <n v="2011"/>
    <s v="Jul"/>
    <d v="1900-01-06T00:00:00"/>
    <s v="Laptop"/>
    <s v="Electronics"/>
    <n v="172358"/>
    <n v="41274.03"/>
    <n v="131083.97"/>
    <x v="0"/>
    <n v="63"/>
    <n v="64.61"/>
  </r>
  <r>
    <s v="M1099"/>
    <x v="1"/>
    <s v="West"/>
    <n v="8"/>
    <n v="440909"/>
    <n v="229842"/>
    <n v="52.13"/>
    <d v="2011-07-09T00:00:00"/>
    <n v="2011"/>
    <s v="Jul"/>
    <d v="1900-01-06T00:00:00"/>
    <s v="Tablet"/>
    <s v="Electronics"/>
    <n v="229842"/>
    <n v="103122.02"/>
    <n v="126719.98"/>
    <x v="1"/>
    <n v="83"/>
    <n v="75.66"/>
  </r>
  <r>
    <s v="M1100"/>
    <x v="3"/>
    <s v="East"/>
    <n v="5"/>
    <n v="126634"/>
    <n v="93438"/>
    <n v="73.790000000000006"/>
    <d v="2012-11-21T00:00:00"/>
    <n v="2012"/>
    <s v="Nov"/>
    <d v="1900-01-03T00:00:00"/>
    <s v="Rice"/>
    <s v="Grocery"/>
    <n v="93438"/>
    <n v="33228.01"/>
    <n v="60209.99"/>
    <x v="2"/>
    <n v="53"/>
    <n v="70.23"/>
  </r>
  <r>
    <s v="M1101"/>
    <x v="2"/>
    <s v="South"/>
    <n v="6"/>
    <n v="107023"/>
    <n v="102330"/>
    <n v="95.61"/>
    <d v="2012-11-21T00:00:00"/>
    <n v="2012"/>
    <s v="Nov"/>
    <d v="1900-01-03T00:00:00"/>
    <s v="Stapler"/>
    <s v="Stationery"/>
    <n v="102330"/>
    <n v="46813.15"/>
    <n v="55516.85"/>
    <x v="1"/>
    <n v="81"/>
    <n v="67.569999999999993"/>
  </r>
  <r>
    <s v="M1102"/>
    <x v="0"/>
    <s v="North"/>
    <n v="9"/>
    <n v="125676"/>
    <n v="74362"/>
    <n v="59.17"/>
    <d v="2013-03-26T00:00:00"/>
    <n v="2013"/>
    <s v="Mar"/>
    <d v="1900-01-02T00:00:00"/>
    <s v="Sofa"/>
    <s v="Furniture"/>
    <n v="74362"/>
    <n v="27243.99"/>
    <n v="47118.01"/>
    <x v="0"/>
    <n v="39"/>
    <n v="64.709999999999994"/>
  </r>
  <r>
    <s v="M1103"/>
    <x v="1"/>
    <s v="West"/>
    <n v="4"/>
    <n v="240452"/>
    <n v="259562"/>
    <n v="107.95"/>
    <d v="2014-09-24T00:00:00"/>
    <n v="2014"/>
    <s v="Sep"/>
    <d v="1900-01-03T00:00:00"/>
    <s v="Chair"/>
    <s v="Furniture"/>
    <n v="259562"/>
    <n v="81427.649999999994"/>
    <n v="178134.35"/>
    <x v="2"/>
    <n v="22"/>
    <n v="72.77"/>
  </r>
  <r>
    <s v="M1104"/>
    <x v="0"/>
    <s v="North"/>
    <n v="12"/>
    <n v="326642"/>
    <n v="293436"/>
    <n v="89.83"/>
    <d v="2014-09-24T00:00:00"/>
    <n v="2014"/>
    <s v="Sep"/>
    <d v="1900-01-03T00:00:00"/>
    <s v="Stapler"/>
    <s v="Stationery"/>
    <n v="293436"/>
    <n v="87798.16"/>
    <n v="205637.84"/>
    <x v="2"/>
    <n v="26"/>
    <n v="72.260000000000005"/>
  </r>
  <r>
    <s v="M1105"/>
    <x v="2"/>
    <s v="South"/>
    <n v="3"/>
    <n v="162473"/>
    <n v="192435"/>
    <n v="118.44"/>
    <d v="2012-12-04T00:00:00"/>
    <n v="2012"/>
    <s v="Dec"/>
    <d v="1900-01-02T00:00:00"/>
    <s v="Notebook"/>
    <s v="Stationery"/>
    <n v="192435"/>
    <n v="64482.54"/>
    <n v="127952.46"/>
    <x v="2"/>
    <n v="26"/>
    <n v="68.34"/>
  </r>
  <r>
    <s v="M1106"/>
    <x v="2"/>
    <s v="South"/>
    <n v="12"/>
    <n v="335910"/>
    <n v="388621"/>
    <n v="115.69"/>
    <d v="2012-12-04T00:00:00"/>
    <n v="2012"/>
    <s v="Dec"/>
    <d v="1900-01-02T00:00:00"/>
    <s v="Tablet"/>
    <s v="Electronics"/>
    <n v="388621"/>
    <n v="127232.68"/>
    <n v="261388.32"/>
    <x v="2"/>
    <n v="71"/>
    <n v="80.489999999999995"/>
  </r>
  <r>
    <s v="M1107"/>
    <x v="2"/>
    <s v="South"/>
    <n v="12"/>
    <n v="154075"/>
    <n v="122082"/>
    <n v="79.239999999999995"/>
    <d v="2012-12-04T00:00:00"/>
    <n v="2012"/>
    <s v="Dec"/>
    <d v="1900-01-02T00:00:00"/>
    <s v="Marker"/>
    <s v="Stationery"/>
    <n v="122082"/>
    <n v="27548.33"/>
    <n v="94533.67"/>
    <x v="0"/>
    <n v="19"/>
    <n v="75.03"/>
  </r>
  <r>
    <s v="M1108"/>
    <x v="2"/>
    <s v="South"/>
    <n v="15"/>
    <n v="416857"/>
    <n v="441018"/>
    <n v="105.8"/>
    <d v="2012-12-04T00:00:00"/>
    <n v="2012"/>
    <s v="Dec"/>
    <d v="1900-01-02T00:00:00"/>
    <s v="Tablet"/>
    <s v="Electronics"/>
    <n v="441018"/>
    <n v="140921.75"/>
    <n v="300096.25"/>
    <x v="0"/>
    <n v="69"/>
    <n v="71.7"/>
  </r>
  <r>
    <s v="M1109"/>
    <x v="1"/>
    <s v="West"/>
    <n v="7"/>
    <n v="464899"/>
    <n v="290487"/>
    <n v="62.48"/>
    <d v="2013-11-02T00:00:00"/>
    <n v="2013"/>
    <s v="Nov"/>
    <d v="1900-01-06T00:00:00"/>
    <s v="Table"/>
    <s v="Furniture"/>
    <n v="290487"/>
    <n v="119184.49"/>
    <n v="171302.51"/>
    <x v="2"/>
    <n v="40"/>
    <n v="80.400000000000006"/>
  </r>
  <r>
    <s v="M1110"/>
    <x v="2"/>
    <s v="South"/>
    <n v="9"/>
    <n v="168307"/>
    <n v="129481"/>
    <n v="76.930000000000007"/>
    <d v="2014-03-18T00:00:00"/>
    <n v="2014"/>
    <s v="Mar"/>
    <d v="1900-01-02T00:00:00"/>
    <s v="Pen"/>
    <s v="Stationery"/>
    <n v="129481"/>
    <n v="44652.89"/>
    <n v="84828.11"/>
    <x v="2"/>
    <n v="98"/>
    <n v="62.45"/>
  </r>
  <r>
    <s v="M1111"/>
    <x v="3"/>
    <s v="East"/>
    <n v="13"/>
    <n v="401520"/>
    <n v="447084"/>
    <n v="111.35"/>
    <d v="2014-03-18T00:00:00"/>
    <n v="2014"/>
    <s v="Mar"/>
    <d v="1900-01-02T00:00:00"/>
    <s v="Wheat"/>
    <s v="Grocery"/>
    <n v="447084"/>
    <n v="121643.74"/>
    <n v="325440.26"/>
    <x v="2"/>
    <n v="100"/>
    <n v="87.63"/>
  </r>
  <r>
    <s v="M1112"/>
    <x v="1"/>
    <s v="West"/>
    <n v="5"/>
    <n v="494000"/>
    <n v="382204"/>
    <n v="77.37"/>
    <d v="2014-11-24T00:00:00"/>
    <n v="2014"/>
    <s v="Nov"/>
    <d v="1900-01-01T00:00:00"/>
    <s v="Table"/>
    <s v="Furniture"/>
    <n v="382204"/>
    <n v="118251.27"/>
    <n v="263952.73"/>
    <x v="2"/>
    <n v="53"/>
    <n v="90.1"/>
  </r>
  <r>
    <s v="M1113"/>
    <x v="1"/>
    <s v="West"/>
    <n v="11"/>
    <n v="359736"/>
    <n v="223066"/>
    <n v="62.01"/>
    <d v="2014-08-28T00:00:00"/>
    <n v="2014"/>
    <s v="Aug"/>
    <d v="1900-01-04T00:00:00"/>
    <s v="Stapler"/>
    <s v="Stationery"/>
    <n v="223066"/>
    <n v="87314.51"/>
    <n v="135751.49"/>
    <x v="0"/>
    <n v="61"/>
    <n v="86.34"/>
  </r>
  <r>
    <s v="M1114"/>
    <x v="3"/>
    <s v="East"/>
    <n v="6"/>
    <n v="371857"/>
    <n v="413088"/>
    <n v="111.09"/>
    <d v="2012-12-04T00:00:00"/>
    <n v="2012"/>
    <s v="Dec"/>
    <d v="1900-01-02T00:00:00"/>
    <s v="Mobile"/>
    <s v="Electronics"/>
    <n v="413088"/>
    <n v="130529.61"/>
    <n v="282558.39"/>
    <x v="2"/>
    <n v="38"/>
    <n v="69.459999999999994"/>
  </r>
  <r>
    <s v="M1115"/>
    <x v="0"/>
    <s v="North"/>
    <n v="13"/>
    <n v="255623"/>
    <n v="160673"/>
    <n v="62.86"/>
    <d v="2012-12-04T00:00:00"/>
    <n v="2012"/>
    <s v="Dec"/>
    <d v="1900-01-02T00:00:00"/>
    <s v="Cabinet"/>
    <s v="Furniture"/>
    <n v="160673"/>
    <n v="52322.41"/>
    <n v="108350.59"/>
    <x v="2"/>
    <n v="16"/>
    <n v="81.93"/>
  </r>
  <r>
    <s v="M1116"/>
    <x v="0"/>
    <s v="North"/>
    <n v="12"/>
    <n v="250512"/>
    <n v="127742"/>
    <n v="50.99"/>
    <d v="2012-12-04T00:00:00"/>
    <n v="2012"/>
    <s v="Dec"/>
    <d v="1900-01-02T00:00:00"/>
    <s v="Pen"/>
    <s v="Stationery"/>
    <n v="127742"/>
    <n v="47815.74"/>
    <n v="79926.259999999995"/>
    <x v="1"/>
    <n v="39"/>
    <n v="76.73"/>
  </r>
  <r>
    <s v="M1117"/>
    <x v="2"/>
    <s v="South"/>
    <n v="7"/>
    <n v="187971"/>
    <n v="200288"/>
    <n v="106.55"/>
    <d v="2014-10-08T00:00:00"/>
    <n v="2014"/>
    <s v="Oct"/>
    <d v="1900-01-03T00:00:00"/>
    <s v="Wheat"/>
    <s v="Grocery"/>
    <n v="200288"/>
    <n v="92579.68"/>
    <n v="107708.32"/>
    <x v="0"/>
    <n v="29"/>
    <n v="92.3"/>
  </r>
  <r>
    <s v="M1118"/>
    <x v="2"/>
    <s v="South"/>
    <n v="9"/>
    <n v="414360"/>
    <n v="328253"/>
    <n v="79.22"/>
    <d v="2014-10-08T00:00:00"/>
    <n v="2014"/>
    <s v="Oct"/>
    <d v="1900-01-03T00:00:00"/>
    <s v="Laptop"/>
    <s v="Electronics"/>
    <n v="328253"/>
    <n v="93437.31"/>
    <n v="234815.69"/>
    <x v="2"/>
    <n v="90"/>
    <n v="94.11"/>
  </r>
  <r>
    <s v="M1119"/>
    <x v="0"/>
    <s v="North"/>
    <n v="13"/>
    <n v="274109"/>
    <n v="175932"/>
    <n v="64.180000000000007"/>
    <d v="2014-10-08T00:00:00"/>
    <n v="2014"/>
    <s v="Oct"/>
    <d v="1900-01-03T00:00:00"/>
    <s v="Wheat"/>
    <s v="Grocery"/>
    <n v="175932"/>
    <n v="82227.11"/>
    <n v="93704.89"/>
    <x v="2"/>
    <n v="68"/>
    <n v="66.45"/>
  </r>
  <r>
    <s v="M1120"/>
    <x v="2"/>
    <s v="South"/>
    <n v="9"/>
    <n v="262916"/>
    <n v="148715"/>
    <n v="56.56"/>
    <d v="2014-10-08T00:00:00"/>
    <n v="2014"/>
    <s v="Oct"/>
    <d v="1900-01-03T00:00:00"/>
    <s v="Cabinet"/>
    <s v="Furniture"/>
    <n v="148715"/>
    <n v="31527.51"/>
    <n v="117187.49"/>
    <x v="1"/>
    <n v="83"/>
    <n v="93.94"/>
  </r>
  <r>
    <s v="M1121"/>
    <x v="0"/>
    <s v="North"/>
    <n v="3"/>
    <n v="432469"/>
    <n v="250719"/>
    <n v="57.97"/>
    <d v="2014-10-08T00:00:00"/>
    <n v="2014"/>
    <s v="Oct"/>
    <d v="1900-01-03T00:00:00"/>
    <s v="Marker"/>
    <s v="Stationery"/>
    <n v="250719"/>
    <n v="115891.82"/>
    <n v="134827.18"/>
    <x v="2"/>
    <n v="38"/>
    <n v="67.61"/>
  </r>
  <r>
    <s v="M1122"/>
    <x v="3"/>
    <s v="East"/>
    <n v="12"/>
    <n v="376555"/>
    <n v="331353"/>
    <n v="88"/>
    <d v="2014-03-26T00:00:00"/>
    <n v="2014"/>
    <s v="Mar"/>
    <d v="1900-01-03T00:00:00"/>
    <s v="Oil"/>
    <s v="Grocery"/>
    <n v="331353"/>
    <n v="149415.29"/>
    <n v="181937.71"/>
    <x v="2"/>
    <n v="91"/>
    <n v="68.48"/>
  </r>
  <r>
    <s v="M1123"/>
    <x v="3"/>
    <s v="East"/>
    <n v="12"/>
    <n v="318762"/>
    <n v="338790"/>
    <n v="106.28"/>
    <d v="2011-08-09T00:00:00"/>
    <n v="2011"/>
    <s v="Aug"/>
    <d v="1900-01-02T00:00:00"/>
    <s v="Sugar"/>
    <s v="Grocery"/>
    <n v="338790"/>
    <n v="89354.17"/>
    <n v="249435.83"/>
    <x v="2"/>
    <n v="20"/>
    <n v="94.4"/>
  </r>
  <r>
    <s v="M1124"/>
    <x v="2"/>
    <s v="South"/>
    <n v="12"/>
    <n v="110422"/>
    <n v="77337"/>
    <n v="70.040000000000006"/>
    <d v="2011-08-09T00:00:00"/>
    <n v="2011"/>
    <s v="Aug"/>
    <d v="1900-01-02T00:00:00"/>
    <s v="Dress"/>
    <s v="Clothing"/>
    <n v="77337"/>
    <n v="20823.419999999998"/>
    <n v="56513.58"/>
    <x v="1"/>
    <n v="48"/>
    <n v="76.27"/>
  </r>
  <r>
    <s v="M1125"/>
    <x v="2"/>
    <s v="South"/>
    <n v="9"/>
    <n v="270103"/>
    <n v="137829"/>
    <n v="51.03"/>
    <d v="2011-11-22T00:00:00"/>
    <n v="2011"/>
    <s v="Nov"/>
    <d v="1900-01-02T00:00:00"/>
    <s v="Mobile"/>
    <s v="Electronics"/>
    <n v="137829"/>
    <n v="62991.32"/>
    <n v="74837.679999999993"/>
    <x v="0"/>
    <n v="83"/>
    <n v="61.33"/>
  </r>
  <r>
    <s v="M1126"/>
    <x v="0"/>
    <s v="North"/>
    <n v="9"/>
    <n v="257608"/>
    <n v="247629"/>
    <n v="96.13"/>
    <d v="2014-06-11T00:00:00"/>
    <n v="2014"/>
    <s v="Jun"/>
    <d v="1900-01-03T00:00:00"/>
    <s v="Rice"/>
    <s v="Grocery"/>
    <n v="247629"/>
    <n v="59579.64"/>
    <n v="188049.36"/>
    <x v="1"/>
    <n v="48"/>
    <n v="65.099999999999994"/>
  </r>
  <r>
    <s v="M1127"/>
    <x v="1"/>
    <s v="West"/>
    <n v="6"/>
    <n v="486686"/>
    <n v="413676"/>
    <n v="85"/>
    <d v="2014-07-02T00:00:00"/>
    <n v="2014"/>
    <s v="Jul"/>
    <d v="1900-01-03T00:00:00"/>
    <s v="Sofa"/>
    <s v="Furniture"/>
    <n v="413676"/>
    <n v="125096.61"/>
    <n v="288579.39"/>
    <x v="0"/>
    <n v="46"/>
    <n v="66.16"/>
  </r>
  <r>
    <s v="M1128"/>
    <x v="2"/>
    <s v="South"/>
    <n v="4"/>
    <n v="310004"/>
    <n v="317332"/>
    <n v="102.36"/>
    <d v="2014-07-02T00:00:00"/>
    <n v="2014"/>
    <s v="Jul"/>
    <d v="1900-01-03T00:00:00"/>
    <s v="Wheat"/>
    <s v="Grocery"/>
    <n v="317332"/>
    <n v="89730.22"/>
    <n v="227601.78"/>
    <x v="1"/>
    <n v="65"/>
    <n v="75.5"/>
  </r>
  <r>
    <s v="M1129"/>
    <x v="3"/>
    <s v="East"/>
    <n v="15"/>
    <n v="240320"/>
    <n v="269819"/>
    <n v="112.27"/>
    <d v="2014-07-02T00:00:00"/>
    <n v="2014"/>
    <s v="Jul"/>
    <d v="1900-01-03T00:00:00"/>
    <s v="Trousers"/>
    <s v="Clothing"/>
    <n v="269819"/>
    <n v="110158.17"/>
    <n v="159660.82999999999"/>
    <x v="1"/>
    <n v="83"/>
    <n v="74.010000000000005"/>
  </r>
  <r>
    <s v="M1130"/>
    <x v="0"/>
    <s v="North"/>
    <n v="7"/>
    <n v="267491"/>
    <n v="189322"/>
    <n v="70.78"/>
    <d v="2011-11-21T00:00:00"/>
    <n v="2011"/>
    <s v="Nov"/>
    <d v="1900-01-01T00:00:00"/>
    <s v="Notebook"/>
    <s v="Stationery"/>
    <n v="189322"/>
    <n v="49724.41"/>
    <n v="139597.59"/>
    <x v="2"/>
    <n v="32"/>
    <n v="77.97"/>
  </r>
  <r>
    <s v="M1131"/>
    <x v="2"/>
    <s v="South"/>
    <n v="8"/>
    <n v="339428"/>
    <n v="221652"/>
    <n v="65.3"/>
    <d v="2011-11-21T00:00:00"/>
    <n v="2011"/>
    <s v="Nov"/>
    <d v="1900-01-01T00:00:00"/>
    <s v="Shirt"/>
    <s v="Clothing"/>
    <n v="221652"/>
    <n v="51516.14"/>
    <n v="170135.86"/>
    <x v="0"/>
    <n v="71"/>
    <n v="68.14"/>
  </r>
  <r>
    <s v="M1132"/>
    <x v="3"/>
    <s v="East"/>
    <n v="6"/>
    <n v="429814"/>
    <n v="324059"/>
    <n v="75.400000000000006"/>
    <d v="2011-11-21T00:00:00"/>
    <n v="2011"/>
    <s v="Nov"/>
    <d v="1900-01-01T00:00:00"/>
    <s v="Mobile"/>
    <s v="Electronics"/>
    <n v="324059"/>
    <n v="66196.149999999994"/>
    <n v="257862.85"/>
    <x v="0"/>
    <n v="22"/>
    <n v="89.58"/>
  </r>
  <r>
    <s v="M1133"/>
    <x v="2"/>
    <s v="South"/>
    <n v="7"/>
    <n v="497490"/>
    <n v="498124"/>
    <n v="100.13"/>
    <d v="2011-11-21T00:00:00"/>
    <n v="2011"/>
    <s v="Nov"/>
    <d v="1900-01-01T00:00:00"/>
    <s v="Chair"/>
    <s v="Furniture"/>
    <n v="498124"/>
    <n v="154387.4"/>
    <n v="343736.6"/>
    <x v="0"/>
    <n v="34"/>
    <n v="85.01"/>
  </r>
  <r>
    <s v="M1134"/>
    <x v="1"/>
    <s v="West"/>
    <n v="5"/>
    <n v="128817"/>
    <n v="96091"/>
    <n v="74.59"/>
    <d v="2012-05-04T00:00:00"/>
    <n v="2012"/>
    <s v="May"/>
    <d v="1900-01-05T00:00:00"/>
    <s v="Jacket"/>
    <s v="Clothing"/>
    <n v="96091"/>
    <n v="46753.39"/>
    <n v="49337.61"/>
    <x v="0"/>
    <n v="61"/>
    <n v="61.69"/>
  </r>
  <r>
    <s v="M1135"/>
    <x v="2"/>
    <s v="South"/>
    <n v="5"/>
    <n v="271260"/>
    <n v="160753"/>
    <n v="59.26"/>
    <d v="2014-05-30T00:00:00"/>
    <n v="2014"/>
    <s v="May"/>
    <d v="1900-01-05T00:00:00"/>
    <s v="Headphones"/>
    <s v="Electronics"/>
    <n v="160753"/>
    <n v="46198.720000000001"/>
    <n v="114554.28"/>
    <x v="2"/>
    <n v="55"/>
    <n v="71.349999999999994"/>
  </r>
  <r>
    <s v="M1136"/>
    <x v="1"/>
    <s v="West"/>
    <n v="3"/>
    <n v="408154"/>
    <n v="343942"/>
    <n v="84.27"/>
    <d v="2012-10-17T00:00:00"/>
    <n v="2012"/>
    <s v="Oct"/>
    <d v="1900-01-03T00:00:00"/>
    <s v="Tablet"/>
    <s v="Electronics"/>
    <n v="343942"/>
    <n v="156299.06"/>
    <n v="187642.94"/>
    <x v="2"/>
    <n v="97"/>
    <n v="83.63"/>
  </r>
  <r>
    <s v="M1137"/>
    <x v="3"/>
    <s v="East"/>
    <n v="9"/>
    <n v="260195"/>
    <n v="148763"/>
    <n v="57.17"/>
    <d v="2011-04-23T00:00:00"/>
    <n v="2011"/>
    <s v="Apr"/>
    <d v="1900-01-06T00:00:00"/>
    <s v="Mobile"/>
    <s v="Electronics"/>
    <n v="148763"/>
    <n v="57809.19"/>
    <n v="90953.81"/>
    <x v="1"/>
    <n v="21"/>
    <n v="64.61"/>
  </r>
  <r>
    <s v="M1138"/>
    <x v="2"/>
    <s v="South"/>
    <n v="11"/>
    <n v="118661"/>
    <n v="123072"/>
    <n v="103.72"/>
    <d v="2011-04-23T00:00:00"/>
    <n v="2011"/>
    <s v="Apr"/>
    <d v="1900-01-06T00:00:00"/>
    <s v="Pen"/>
    <s v="Stationery"/>
    <n v="123072"/>
    <n v="39885.82"/>
    <n v="83186.179999999993"/>
    <x v="1"/>
    <n v="54"/>
    <n v="91.62"/>
  </r>
  <r>
    <s v="M1139"/>
    <x v="3"/>
    <s v="East"/>
    <n v="14"/>
    <n v="489505"/>
    <n v="361780"/>
    <n v="73.91"/>
    <d v="2011-04-23T00:00:00"/>
    <n v="2011"/>
    <s v="Apr"/>
    <d v="1900-01-06T00:00:00"/>
    <s v="Sofa"/>
    <s v="Furniture"/>
    <n v="361780"/>
    <n v="79779.66"/>
    <n v="282000.34000000003"/>
    <x v="2"/>
    <n v="88"/>
    <n v="84.95"/>
  </r>
  <r>
    <s v="M1140"/>
    <x v="1"/>
    <s v="West"/>
    <n v="4"/>
    <n v="274683"/>
    <n v="318746"/>
    <n v="116.04"/>
    <d v="2011-04-23T00:00:00"/>
    <n v="2011"/>
    <s v="Apr"/>
    <d v="1900-01-06T00:00:00"/>
    <s v="Oil"/>
    <s v="Grocery"/>
    <n v="318746"/>
    <n v="125145.2"/>
    <n v="193600.8"/>
    <x v="1"/>
    <n v="60"/>
    <n v="75.13"/>
  </r>
  <r>
    <s v="M1141"/>
    <x v="2"/>
    <s v="South"/>
    <n v="5"/>
    <n v="369972"/>
    <n v="350609"/>
    <n v="94.77"/>
    <d v="2014-05-01T00:00:00"/>
    <n v="2014"/>
    <s v="May"/>
    <d v="1900-01-04T00:00:00"/>
    <s v="Jacket"/>
    <s v="Clothing"/>
    <n v="350609"/>
    <n v="132223.81"/>
    <n v="218385.19"/>
    <x v="2"/>
    <n v="65"/>
    <n v="64.209999999999994"/>
  </r>
  <r>
    <s v="M1142"/>
    <x v="1"/>
    <s v="West"/>
    <n v="5"/>
    <n v="139024"/>
    <n v="157507"/>
    <n v="113.29"/>
    <d v="2013-09-21T00:00:00"/>
    <n v="2013"/>
    <s v="Sep"/>
    <d v="1900-01-06T00:00:00"/>
    <s v="Marker"/>
    <s v="Stationery"/>
    <n v="157507"/>
    <n v="36615.15"/>
    <n v="120891.85"/>
    <x v="0"/>
    <n v="40"/>
    <n v="71.06"/>
  </r>
  <r>
    <s v="M1143"/>
    <x v="0"/>
    <s v="North"/>
    <n v="15"/>
    <n v="100406"/>
    <n v="110260"/>
    <n v="109.81"/>
    <d v="2013-09-21T00:00:00"/>
    <n v="2013"/>
    <s v="Sep"/>
    <d v="1900-01-06T00:00:00"/>
    <s v="Rice"/>
    <s v="Grocery"/>
    <n v="110260"/>
    <n v="44787.8"/>
    <n v="65472.2"/>
    <x v="1"/>
    <n v="17"/>
    <n v="71"/>
  </r>
  <r>
    <s v="M1144"/>
    <x v="1"/>
    <s v="West"/>
    <n v="11"/>
    <n v="287956"/>
    <n v="318997"/>
    <n v="110.78"/>
    <d v="2013-09-21T00:00:00"/>
    <n v="2013"/>
    <s v="Sep"/>
    <d v="1900-01-06T00:00:00"/>
    <s v="Sugar"/>
    <s v="Grocery"/>
    <n v="318997"/>
    <n v="115421.49"/>
    <n v="203575.51"/>
    <x v="2"/>
    <n v="34"/>
    <n v="84"/>
  </r>
  <r>
    <s v="M1145"/>
    <x v="1"/>
    <s v="West"/>
    <n v="3"/>
    <n v="364863"/>
    <n v="193449"/>
    <n v="53.02"/>
    <d v="2013-09-21T00:00:00"/>
    <n v="2013"/>
    <s v="Sep"/>
    <d v="1900-01-06T00:00:00"/>
    <s v="Pen"/>
    <s v="Stationery"/>
    <n v="193449"/>
    <n v="90381.06"/>
    <n v="103067.94"/>
    <x v="0"/>
    <n v="46"/>
    <n v="86.79"/>
  </r>
  <r>
    <s v="M1146"/>
    <x v="1"/>
    <s v="West"/>
    <n v="14"/>
    <n v="150356"/>
    <n v="81738"/>
    <n v="54.36"/>
    <d v="2013-09-21T00:00:00"/>
    <n v="2013"/>
    <s v="Sep"/>
    <d v="1900-01-06T00:00:00"/>
    <s v="Trousers"/>
    <s v="Clothing"/>
    <n v="81738"/>
    <n v="28961.599999999999"/>
    <n v="52776.4"/>
    <x v="0"/>
    <n v="74"/>
    <n v="79.5"/>
  </r>
  <r>
    <s v="M1147"/>
    <x v="2"/>
    <s v="South"/>
    <n v="3"/>
    <n v="247349"/>
    <n v="226103"/>
    <n v="91.41"/>
    <d v="2013-09-03T00:00:00"/>
    <n v="2013"/>
    <s v="Sep"/>
    <d v="1900-01-02T00:00:00"/>
    <s v="Headphones"/>
    <s v="Electronics"/>
    <n v="226103"/>
    <n v="49407.75"/>
    <n v="176695.25"/>
    <x v="0"/>
    <n v="24"/>
    <n v="74.27"/>
  </r>
  <r>
    <s v="M1148"/>
    <x v="1"/>
    <s v="West"/>
    <n v="14"/>
    <n v="380838"/>
    <n v="375133"/>
    <n v="98.5"/>
    <d v="2013-09-03T00:00:00"/>
    <n v="2013"/>
    <s v="Sep"/>
    <d v="1900-01-02T00:00:00"/>
    <s v="Tablet"/>
    <s v="Electronics"/>
    <n v="375133"/>
    <n v="82612.179999999993"/>
    <n v="292520.82"/>
    <x v="2"/>
    <n v="15"/>
    <n v="94.76"/>
  </r>
  <r>
    <s v="M1149"/>
    <x v="0"/>
    <s v="North"/>
    <n v="13"/>
    <n v="409965"/>
    <n v="405160"/>
    <n v="98.83"/>
    <d v="2012-04-27T00:00:00"/>
    <n v="2012"/>
    <s v="Apr"/>
    <d v="1900-01-05T00:00:00"/>
    <s v="Cabinet"/>
    <s v="Furniture"/>
    <n v="405160"/>
    <n v="110356.01"/>
    <n v="294803.99"/>
    <x v="2"/>
    <n v="30"/>
    <n v="73.31"/>
  </r>
  <r>
    <s v="M1150"/>
    <x v="2"/>
    <s v="South"/>
    <n v="11"/>
    <n v="117969"/>
    <n v="60560"/>
    <n v="51.34"/>
    <d v="2012-04-27T00:00:00"/>
    <n v="2012"/>
    <s v="Apr"/>
    <d v="1900-01-05T00:00:00"/>
    <s v="Wheat"/>
    <s v="Grocery"/>
    <n v="60560"/>
    <n v="17298.32"/>
    <n v="43261.68"/>
    <x v="2"/>
    <n v="10"/>
    <n v="85.34"/>
  </r>
  <r>
    <s v="M1151"/>
    <x v="0"/>
    <s v="North"/>
    <n v="13"/>
    <n v="450625"/>
    <n v="377556"/>
    <n v="83.78"/>
    <d v="2012-09-06T00:00:00"/>
    <n v="2012"/>
    <s v="Sep"/>
    <d v="1900-01-04T00:00:00"/>
    <s v="Wheat"/>
    <s v="Grocery"/>
    <n v="377556"/>
    <n v="117162.39"/>
    <n v="260393.61"/>
    <x v="0"/>
    <n v="55"/>
    <n v="74.7"/>
  </r>
  <r>
    <s v="M1152"/>
    <x v="0"/>
    <s v="North"/>
    <n v="10"/>
    <n v="370409"/>
    <n v="243734"/>
    <n v="65.8"/>
    <d v="2013-05-29T00:00:00"/>
    <n v="2013"/>
    <s v="May"/>
    <d v="1900-01-03T00:00:00"/>
    <s v="Mobile"/>
    <s v="Electronics"/>
    <n v="243734"/>
    <n v="118231.69"/>
    <n v="125502.31"/>
    <x v="0"/>
    <n v="66"/>
    <n v="93.33"/>
  </r>
  <r>
    <s v="M1153"/>
    <x v="3"/>
    <s v="East"/>
    <n v="4"/>
    <n v="436353"/>
    <n v="352028"/>
    <n v="80.680000000000007"/>
    <d v="2013-05-29T00:00:00"/>
    <n v="2013"/>
    <s v="May"/>
    <d v="1900-01-03T00:00:00"/>
    <s v="Sofa"/>
    <s v="Furniture"/>
    <n v="352028"/>
    <n v="111850.05"/>
    <n v="240177.95"/>
    <x v="0"/>
    <n v="69"/>
    <n v="91.21"/>
  </r>
  <r>
    <s v="M1154"/>
    <x v="3"/>
    <s v="East"/>
    <n v="9"/>
    <n v="352080"/>
    <n v="245098"/>
    <n v="69.61"/>
    <d v="2013-05-29T00:00:00"/>
    <n v="2013"/>
    <s v="May"/>
    <d v="1900-01-03T00:00:00"/>
    <s v="Pen"/>
    <s v="Stationery"/>
    <n v="245098"/>
    <n v="53150.53"/>
    <n v="191947.47"/>
    <x v="2"/>
    <n v="75"/>
    <n v="85.31"/>
  </r>
  <r>
    <s v="M1155"/>
    <x v="1"/>
    <s v="West"/>
    <n v="8"/>
    <n v="135849"/>
    <n v="141479"/>
    <n v="104.14"/>
    <d v="2013-05-29T00:00:00"/>
    <n v="2013"/>
    <s v="May"/>
    <d v="1900-01-03T00:00:00"/>
    <s v="Cabinet"/>
    <s v="Furniture"/>
    <n v="141479"/>
    <n v="32828.129999999997"/>
    <n v="108650.87"/>
    <x v="2"/>
    <n v="48"/>
    <n v="72.400000000000006"/>
  </r>
  <r>
    <s v="M1156"/>
    <x v="0"/>
    <s v="North"/>
    <n v="8"/>
    <n v="450662"/>
    <n v="416928"/>
    <n v="92.51"/>
    <d v="2013-05-29T00:00:00"/>
    <n v="2013"/>
    <s v="May"/>
    <d v="1900-01-03T00:00:00"/>
    <s v="Wheat"/>
    <s v="Grocery"/>
    <n v="416928"/>
    <n v="83771.78"/>
    <n v="333156.21999999997"/>
    <x v="1"/>
    <n v="21"/>
    <n v="77.63"/>
  </r>
  <r>
    <s v="M1157"/>
    <x v="1"/>
    <s v="West"/>
    <n v="6"/>
    <n v="408580"/>
    <n v="281124"/>
    <n v="68.81"/>
    <d v="2012-09-24T00:00:00"/>
    <n v="2012"/>
    <s v="Sep"/>
    <d v="1900-01-01T00:00:00"/>
    <s v="Laptop"/>
    <s v="Electronics"/>
    <n v="281124"/>
    <n v="129201.55"/>
    <n v="151922.45000000001"/>
    <x v="0"/>
    <n v="54"/>
    <n v="75"/>
  </r>
  <r>
    <s v="M1158"/>
    <x v="2"/>
    <s v="South"/>
    <n v="6"/>
    <n v="346271"/>
    <n v="357554"/>
    <n v="103.26"/>
    <d v="2012-09-24T00:00:00"/>
    <n v="2012"/>
    <s v="Sep"/>
    <d v="1900-01-01T00:00:00"/>
    <s v="Sugar"/>
    <s v="Grocery"/>
    <n v="357554"/>
    <n v="93543.07"/>
    <n v="264010.93"/>
    <x v="2"/>
    <n v="35"/>
    <n v="63.48"/>
  </r>
  <r>
    <s v="M1159"/>
    <x v="1"/>
    <s v="West"/>
    <n v="14"/>
    <n v="392138"/>
    <n v="448267"/>
    <n v="114.31"/>
    <d v="2014-07-04T00:00:00"/>
    <n v="2014"/>
    <s v="Jul"/>
    <d v="1900-01-05T00:00:00"/>
    <s v="Mobile"/>
    <s v="Electronics"/>
    <n v="448267"/>
    <n v="111217.38"/>
    <n v="337049.62"/>
    <x v="1"/>
    <n v="46"/>
    <n v="79.16"/>
  </r>
  <r>
    <s v="M1160"/>
    <x v="2"/>
    <s v="South"/>
    <n v="3"/>
    <n v="154261"/>
    <n v="95948"/>
    <n v="62.2"/>
    <d v="2014-07-04T00:00:00"/>
    <n v="2014"/>
    <s v="Jul"/>
    <d v="1900-01-05T00:00:00"/>
    <s v="Chair"/>
    <s v="Furniture"/>
    <n v="95948"/>
    <n v="43987.48"/>
    <n v="51960.52"/>
    <x v="1"/>
    <n v="47"/>
    <n v="71.8"/>
  </r>
  <r>
    <s v="M1161"/>
    <x v="0"/>
    <s v="North"/>
    <n v="13"/>
    <n v="130305"/>
    <n v="109991"/>
    <n v="84.41"/>
    <d v="2014-07-04T00:00:00"/>
    <n v="2014"/>
    <s v="Jul"/>
    <d v="1900-01-05T00:00:00"/>
    <s v="Chair"/>
    <s v="Furniture"/>
    <n v="109991"/>
    <n v="38256.6"/>
    <n v="71734.399999999994"/>
    <x v="0"/>
    <n v="14"/>
    <n v="83.3"/>
  </r>
  <r>
    <s v="M1162"/>
    <x v="2"/>
    <s v="South"/>
    <n v="12"/>
    <n v="360033"/>
    <n v="285256"/>
    <n v="79.23"/>
    <d v="2014-12-09T00:00:00"/>
    <n v="2014"/>
    <s v="Dec"/>
    <d v="1900-01-02T00:00:00"/>
    <s v="Wheat"/>
    <s v="Grocery"/>
    <n v="285256"/>
    <n v="98091.4"/>
    <n v="187164.6"/>
    <x v="0"/>
    <n v="49"/>
    <n v="73.209999999999994"/>
  </r>
  <r>
    <s v="M1163"/>
    <x v="1"/>
    <s v="West"/>
    <n v="6"/>
    <n v="106915"/>
    <n v="79959"/>
    <n v="74.790000000000006"/>
    <d v="2014-12-09T00:00:00"/>
    <n v="2014"/>
    <s v="Dec"/>
    <d v="1900-01-02T00:00:00"/>
    <s v="Table"/>
    <s v="Furniture"/>
    <n v="79959"/>
    <n v="27358.33"/>
    <n v="52600.67"/>
    <x v="2"/>
    <n v="17"/>
    <n v="60.96"/>
  </r>
  <r>
    <s v="M1164"/>
    <x v="0"/>
    <s v="North"/>
    <n v="7"/>
    <n v="217126"/>
    <n v="190580"/>
    <n v="87.77"/>
    <d v="2014-12-09T00:00:00"/>
    <n v="2014"/>
    <s v="Dec"/>
    <d v="1900-01-02T00:00:00"/>
    <s v="Jacket"/>
    <s v="Clothing"/>
    <n v="190580"/>
    <n v="59930.09"/>
    <n v="130649.91"/>
    <x v="1"/>
    <n v="12"/>
    <n v="77.209999999999994"/>
  </r>
  <r>
    <s v="M1165"/>
    <x v="3"/>
    <s v="East"/>
    <n v="4"/>
    <n v="329471"/>
    <n v="313669"/>
    <n v="95.2"/>
    <d v="2014-12-06T00:00:00"/>
    <n v="2014"/>
    <s v="Dec"/>
    <d v="1900-01-06T00:00:00"/>
    <s v="Stapler"/>
    <s v="Stationery"/>
    <n v="313669"/>
    <n v="127278.23"/>
    <n v="186390.77"/>
    <x v="0"/>
    <n v="59"/>
    <n v="65.34"/>
  </r>
  <r>
    <s v="M1166"/>
    <x v="1"/>
    <s v="West"/>
    <n v="14"/>
    <n v="202053"/>
    <n v="195195"/>
    <n v="96.61"/>
    <d v="2014-12-06T00:00:00"/>
    <n v="2014"/>
    <s v="Dec"/>
    <d v="1900-01-06T00:00:00"/>
    <s v="Headphones"/>
    <s v="Electronics"/>
    <n v="195195"/>
    <n v="88417.74"/>
    <n v="106777.26"/>
    <x v="0"/>
    <n v="67"/>
    <n v="87.23"/>
  </r>
  <r>
    <s v="M1167"/>
    <x v="1"/>
    <s v="West"/>
    <n v="3"/>
    <n v="102190"/>
    <n v="72844"/>
    <n v="71.28"/>
    <d v="2012-09-27T00:00:00"/>
    <n v="2012"/>
    <s v="Sep"/>
    <d v="1900-01-04T00:00:00"/>
    <s v="Trousers"/>
    <s v="Clothing"/>
    <n v="72844"/>
    <n v="35605.67"/>
    <n v="37238.33"/>
    <x v="1"/>
    <n v="46"/>
    <n v="61.36"/>
  </r>
  <r>
    <s v="M1168"/>
    <x v="1"/>
    <s v="West"/>
    <n v="14"/>
    <n v="345418"/>
    <n v="291095"/>
    <n v="84.27"/>
    <d v="2012-09-27T00:00:00"/>
    <n v="2012"/>
    <s v="Sep"/>
    <d v="1900-01-04T00:00:00"/>
    <s v="Mobile"/>
    <s v="Electronics"/>
    <n v="291095"/>
    <n v="114159.39"/>
    <n v="176935.61"/>
    <x v="0"/>
    <n v="76"/>
    <n v="79.739999999999995"/>
  </r>
  <r>
    <s v="M1169"/>
    <x v="0"/>
    <s v="North"/>
    <n v="7"/>
    <n v="153628"/>
    <n v="144523"/>
    <n v="94.07"/>
    <d v="2014-10-31T00:00:00"/>
    <n v="2014"/>
    <s v="Oct"/>
    <d v="1900-01-05T00:00:00"/>
    <s v="Shirt"/>
    <s v="Clothing"/>
    <n v="144523"/>
    <n v="57658.28"/>
    <n v="86864.72"/>
    <x v="1"/>
    <n v="65"/>
    <n v="61.52"/>
  </r>
  <r>
    <s v="M1170"/>
    <x v="0"/>
    <s v="North"/>
    <n v="5"/>
    <n v="214037"/>
    <n v="140333"/>
    <n v="65.56"/>
    <d v="2014-10-31T00:00:00"/>
    <n v="2014"/>
    <s v="Oct"/>
    <d v="1900-01-05T00:00:00"/>
    <s v="Oil"/>
    <s v="Grocery"/>
    <n v="140333"/>
    <n v="37693.83"/>
    <n v="102639.17"/>
    <x v="1"/>
    <n v="88"/>
    <n v="61.18"/>
  </r>
  <r>
    <s v="M1171"/>
    <x v="1"/>
    <s v="West"/>
    <n v="15"/>
    <n v="201555"/>
    <n v="209903"/>
    <n v="104.14"/>
    <d v="2014-10-31T00:00:00"/>
    <n v="2014"/>
    <s v="Oct"/>
    <d v="1900-01-05T00:00:00"/>
    <s v="Tablet"/>
    <s v="Electronics"/>
    <n v="209903"/>
    <n v="96101.88"/>
    <n v="113801.12"/>
    <x v="0"/>
    <n v="51"/>
    <n v="89.02"/>
  </r>
  <r>
    <s v="M1172"/>
    <x v="3"/>
    <s v="East"/>
    <n v="7"/>
    <n v="258823"/>
    <n v="170120"/>
    <n v="65.73"/>
    <d v="2012-11-29T00:00:00"/>
    <n v="2012"/>
    <s v="Nov"/>
    <d v="1900-01-04T00:00:00"/>
    <s v="Mobile"/>
    <s v="Electronics"/>
    <n v="170120"/>
    <n v="76890.63"/>
    <n v="93229.37"/>
    <x v="1"/>
    <n v="98"/>
    <n v="79.44"/>
  </r>
  <r>
    <s v="M1173"/>
    <x v="3"/>
    <s v="East"/>
    <n v="11"/>
    <n v="385327"/>
    <n v="398648"/>
    <n v="103.46"/>
    <d v="2011-03-11T00:00:00"/>
    <n v="2011"/>
    <s v="Mar"/>
    <d v="1900-01-05T00:00:00"/>
    <s v="Shirt"/>
    <s v="Clothing"/>
    <n v="398648"/>
    <n v="170105.13"/>
    <n v="228542.87"/>
    <x v="1"/>
    <n v="69"/>
    <n v="62.69"/>
  </r>
  <r>
    <s v="M1174"/>
    <x v="3"/>
    <s v="East"/>
    <n v="3"/>
    <n v="218679"/>
    <n v="128652"/>
    <n v="58.83"/>
    <d v="2014-11-20T00:00:00"/>
    <n v="2014"/>
    <s v="Nov"/>
    <d v="1900-01-04T00:00:00"/>
    <s v="Laptop"/>
    <s v="Electronics"/>
    <n v="128652"/>
    <n v="37484.69"/>
    <n v="91167.31"/>
    <x v="2"/>
    <n v="58"/>
    <n v="82.1"/>
  </r>
  <r>
    <s v="M1175"/>
    <x v="0"/>
    <s v="North"/>
    <n v="7"/>
    <n v="163712"/>
    <n v="161060"/>
    <n v="98.38"/>
    <d v="2014-11-20T00:00:00"/>
    <n v="2014"/>
    <s v="Nov"/>
    <d v="1900-01-04T00:00:00"/>
    <s v="Dress"/>
    <s v="Clothing"/>
    <n v="161060"/>
    <n v="80220.710000000006"/>
    <n v="80839.289999999994"/>
    <x v="1"/>
    <n v="43"/>
    <n v="75.900000000000006"/>
  </r>
  <r>
    <s v="M1176"/>
    <x v="0"/>
    <s v="North"/>
    <n v="11"/>
    <n v="397722"/>
    <n v="263946"/>
    <n v="66.36"/>
    <d v="2013-07-30T00:00:00"/>
    <n v="2013"/>
    <s v="Jul"/>
    <d v="1900-01-02T00:00:00"/>
    <s v="Mobile"/>
    <s v="Electronics"/>
    <n v="263946"/>
    <n v="73880.78"/>
    <n v="190065.22"/>
    <x v="0"/>
    <n v="58"/>
    <n v="93.47"/>
  </r>
  <r>
    <s v="M1177"/>
    <x v="2"/>
    <s v="South"/>
    <n v="7"/>
    <n v="480780"/>
    <n v="495299"/>
    <n v="103.02"/>
    <d v="2012-06-12T00:00:00"/>
    <n v="2012"/>
    <s v="Jun"/>
    <d v="1900-01-02T00:00:00"/>
    <s v="Wheat"/>
    <s v="Grocery"/>
    <n v="495299"/>
    <n v="204637.83"/>
    <n v="290661.17"/>
    <x v="1"/>
    <n v="38"/>
    <n v="69.16"/>
  </r>
  <r>
    <s v="M1178"/>
    <x v="3"/>
    <s v="East"/>
    <n v="4"/>
    <n v="203811"/>
    <n v="120192"/>
    <n v="58.97"/>
    <d v="2013-08-07T00:00:00"/>
    <n v="2013"/>
    <s v="Aug"/>
    <d v="1900-01-03T00:00:00"/>
    <s v="Pen"/>
    <s v="Stationery"/>
    <n v="120192"/>
    <n v="56098.5"/>
    <n v="64093.5"/>
    <x v="1"/>
    <n v="81"/>
    <n v="82.17"/>
  </r>
  <r>
    <s v="M1179"/>
    <x v="3"/>
    <s v="East"/>
    <n v="3"/>
    <n v="279204"/>
    <n v="162126"/>
    <n v="58.07"/>
    <d v="2014-06-12T00:00:00"/>
    <n v="2014"/>
    <s v="Jun"/>
    <d v="1900-01-04T00:00:00"/>
    <s v="Trousers"/>
    <s v="Clothing"/>
    <n v="162126"/>
    <n v="65748.759999999995"/>
    <n v="96377.24"/>
    <x v="0"/>
    <n v="85"/>
    <n v="83.4"/>
  </r>
  <r>
    <s v="M1180"/>
    <x v="3"/>
    <s v="East"/>
    <n v="7"/>
    <n v="336158"/>
    <n v="178185"/>
    <n v="53.01"/>
    <d v="2013-10-08T00:00:00"/>
    <n v="2013"/>
    <s v="Oct"/>
    <d v="1900-01-02T00:00:00"/>
    <s v="Marker"/>
    <s v="Stationery"/>
    <n v="178185"/>
    <n v="66958.149999999994"/>
    <n v="111226.85"/>
    <x v="1"/>
    <n v="45"/>
    <n v="87.73"/>
  </r>
  <r>
    <s v="M1181"/>
    <x v="1"/>
    <s v="West"/>
    <n v="10"/>
    <n v="152474"/>
    <n v="115022"/>
    <n v="75.44"/>
    <d v="2011-09-08T00:00:00"/>
    <n v="2011"/>
    <s v="Sep"/>
    <d v="1900-01-04T00:00:00"/>
    <s v="Stapler"/>
    <s v="Stationery"/>
    <n v="115022"/>
    <n v="39340.959999999999"/>
    <n v="75681.039999999994"/>
    <x v="1"/>
    <n v="35"/>
    <n v="63.66"/>
  </r>
  <r>
    <s v="M1182"/>
    <x v="3"/>
    <s v="East"/>
    <n v="15"/>
    <n v="304328"/>
    <n v="223405"/>
    <n v="73.41"/>
    <d v="2011-09-08T00:00:00"/>
    <n v="2011"/>
    <s v="Sep"/>
    <d v="1900-01-04T00:00:00"/>
    <s v="Cabinet"/>
    <s v="Furniture"/>
    <n v="223405"/>
    <n v="103315.21"/>
    <n v="120089.79"/>
    <x v="1"/>
    <n v="68"/>
    <n v="71.48"/>
  </r>
  <r>
    <s v="M1183"/>
    <x v="1"/>
    <s v="West"/>
    <n v="12"/>
    <n v="240925"/>
    <n v="134788"/>
    <n v="55.95"/>
    <d v="2011-09-08T00:00:00"/>
    <n v="2011"/>
    <s v="Sep"/>
    <d v="1900-01-04T00:00:00"/>
    <s v="Oil"/>
    <s v="Grocery"/>
    <n v="134788"/>
    <n v="66289.22"/>
    <n v="68498.78"/>
    <x v="0"/>
    <n v="67"/>
    <n v="69.290000000000006"/>
  </r>
  <r>
    <s v="M1184"/>
    <x v="1"/>
    <s v="West"/>
    <n v="3"/>
    <n v="416810"/>
    <n v="328818"/>
    <n v="78.89"/>
    <d v="2011-03-16T00:00:00"/>
    <n v="2011"/>
    <s v="Mar"/>
    <d v="1900-01-03T00:00:00"/>
    <s v="Shirt"/>
    <s v="Clothing"/>
    <n v="328818"/>
    <n v="94566.19"/>
    <n v="234251.81"/>
    <x v="2"/>
    <n v="88"/>
    <n v="70.11"/>
  </r>
  <r>
    <s v="M1185"/>
    <x v="2"/>
    <s v="South"/>
    <n v="13"/>
    <n v="312085"/>
    <n v="234805"/>
    <n v="75.239999999999995"/>
    <d v="2012-02-29T00:00:00"/>
    <n v="2012"/>
    <s v="Feb"/>
    <d v="1900-01-03T00:00:00"/>
    <s v="Laptop"/>
    <s v="Electronics"/>
    <n v="234805"/>
    <n v="58692.63"/>
    <n v="176112.37"/>
    <x v="2"/>
    <n v="31"/>
    <n v="74.930000000000007"/>
  </r>
  <r>
    <s v="M1186"/>
    <x v="1"/>
    <s v="West"/>
    <n v="8"/>
    <n v="222548"/>
    <n v="128409"/>
    <n v="57.7"/>
    <d v="2012-07-09T00:00:00"/>
    <n v="2012"/>
    <s v="Jul"/>
    <d v="1900-01-01T00:00:00"/>
    <s v="Pen"/>
    <s v="Stationery"/>
    <n v="128409"/>
    <n v="50810.81"/>
    <n v="77598.19"/>
    <x v="1"/>
    <n v="60"/>
    <n v="68.45"/>
  </r>
  <r>
    <s v="M1187"/>
    <x v="0"/>
    <s v="North"/>
    <n v="4"/>
    <n v="114031"/>
    <n v="126983"/>
    <n v="111.36"/>
    <d v="2013-02-20T00:00:00"/>
    <n v="2013"/>
    <s v="Feb"/>
    <d v="1900-01-03T00:00:00"/>
    <s v="Stapler"/>
    <s v="Stationery"/>
    <n v="126983"/>
    <n v="38958.11"/>
    <n v="88024.89"/>
    <x v="0"/>
    <n v="22"/>
    <n v="65.8"/>
  </r>
  <r>
    <s v="M1188"/>
    <x v="2"/>
    <s v="South"/>
    <n v="9"/>
    <n v="119635"/>
    <n v="110738"/>
    <n v="92.56"/>
    <d v="2014-09-17T00:00:00"/>
    <n v="2014"/>
    <s v="Sep"/>
    <d v="1900-01-03T00:00:00"/>
    <s v="Chair"/>
    <s v="Furniture"/>
    <n v="110738"/>
    <n v="53328.12"/>
    <n v="57409.88"/>
    <x v="0"/>
    <n v="76"/>
    <n v="74"/>
  </r>
  <r>
    <s v="M1189"/>
    <x v="3"/>
    <s v="East"/>
    <n v="11"/>
    <n v="298480"/>
    <n v="352374"/>
    <n v="118.06"/>
    <d v="2014-09-17T00:00:00"/>
    <n v="2014"/>
    <s v="Sep"/>
    <d v="1900-01-03T00:00:00"/>
    <s v="Marker"/>
    <s v="Stationery"/>
    <n v="352374"/>
    <n v="122404.27"/>
    <n v="229969.73"/>
    <x v="0"/>
    <n v="69"/>
    <n v="60.42"/>
  </r>
  <r>
    <s v="M1190"/>
    <x v="2"/>
    <s v="South"/>
    <n v="9"/>
    <n v="155849"/>
    <n v="81247"/>
    <n v="52.13"/>
    <d v="2014-09-17T00:00:00"/>
    <n v="2014"/>
    <s v="Sep"/>
    <d v="1900-01-03T00:00:00"/>
    <s v="Headphones"/>
    <s v="Electronics"/>
    <n v="81247"/>
    <n v="21174.62"/>
    <n v="60072.38"/>
    <x v="0"/>
    <n v="19"/>
    <n v="75.56"/>
  </r>
  <r>
    <s v="M1191"/>
    <x v="2"/>
    <s v="South"/>
    <n v="13"/>
    <n v="351905"/>
    <n v="258055"/>
    <n v="73.33"/>
    <d v="2014-09-17T00:00:00"/>
    <n v="2014"/>
    <s v="Sep"/>
    <d v="1900-01-03T00:00:00"/>
    <s v="Marker"/>
    <s v="Stationery"/>
    <n v="258055"/>
    <n v="82924.56"/>
    <n v="175130.44"/>
    <x v="2"/>
    <n v="14"/>
    <n v="75.55"/>
  </r>
  <r>
    <s v="M1192"/>
    <x v="0"/>
    <s v="North"/>
    <n v="4"/>
    <n v="138736"/>
    <n v="127347"/>
    <n v="91.79"/>
    <d v="2014-09-17T00:00:00"/>
    <n v="2014"/>
    <s v="Sep"/>
    <d v="1900-01-03T00:00:00"/>
    <s v="Headphones"/>
    <s v="Electronics"/>
    <n v="127347"/>
    <n v="31882.06"/>
    <n v="95464.94"/>
    <x v="0"/>
    <n v="45"/>
    <n v="81.56"/>
  </r>
  <r>
    <s v="M1193"/>
    <x v="2"/>
    <s v="South"/>
    <n v="4"/>
    <n v="240535"/>
    <n v="195401"/>
    <n v="81.239999999999995"/>
    <d v="2014-11-06T00:00:00"/>
    <n v="2014"/>
    <s v="Nov"/>
    <d v="1900-01-04T00:00:00"/>
    <s v="Chair"/>
    <s v="Furniture"/>
    <n v="195401"/>
    <n v="42315.27"/>
    <n v="153085.73000000001"/>
    <x v="2"/>
    <n v="52"/>
    <n v="89.72"/>
  </r>
  <r>
    <s v="M1194"/>
    <x v="1"/>
    <s v="West"/>
    <n v="10"/>
    <n v="246442"/>
    <n v="182845"/>
    <n v="74.19"/>
    <d v="2012-02-20T00:00:00"/>
    <n v="2012"/>
    <s v="Feb"/>
    <d v="1900-01-01T00:00:00"/>
    <s v="Trousers"/>
    <s v="Clothing"/>
    <n v="182845"/>
    <n v="54912.92"/>
    <n v="127932.08"/>
    <x v="1"/>
    <n v="94"/>
    <n v="79.760000000000005"/>
  </r>
  <r>
    <s v="M1195"/>
    <x v="1"/>
    <s v="West"/>
    <n v="14"/>
    <n v="279538"/>
    <n v="237817"/>
    <n v="85.08"/>
    <d v="2013-11-26T00:00:00"/>
    <n v="2013"/>
    <s v="Nov"/>
    <d v="1900-01-02T00:00:00"/>
    <s v="Trousers"/>
    <s v="Clothing"/>
    <n v="237817"/>
    <n v="78416.81"/>
    <n v="159400.19"/>
    <x v="1"/>
    <n v="97"/>
    <n v="60.93"/>
  </r>
  <r>
    <s v="M1196"/>
    <x v="2"/>
    <s v="South"/>
    <n v="14"/>
    <n v="222755"/>
    <n v="205799"/>
    <n v="92.39"/>
    <d v="2014-12-04T00:00:00"/>
    <n v="2014"/>
    <s v="Dec"/>
    <d v="1900-01-04T00:00:00"/>
    <s v="Shirt"/>
    <s v="Clothing"/>
    <n v="205799"/>
    <n v="48788.72"/>
    <n v="157010.28"/>
    <x v="0"/>
    <n v="49"/>
    <n v="81.599999999999994"/>
  </r>
  <r>
    <s v="M1197"/>
    <x v="2"/>
    <s v="South"/>
    <n v="9"/>
    <n v="428470"/>
    <n v="426161"/>
    <n v="99.46"/>
    <d v="2012-09-10T00:00:00"/>
    <n v="2012"/>
    <s v="Sep"/>
    <d v="1900-01-01T00:00:00"/>
    <s v="Table"/>
    <s v="Furniture"/>
    <n v="426161"/>
    <n v="121113.99"/>
    <n v="305047.01"/>
    <x v="0"/>
    <n v="88"/>
    <n v="76.72"/>
  </r>
  <r>
    <s v="M1198"/>
    <x v="1"/>
    <s v="West"/>
    <n v="6"/>
    <n v="154403"/>
    <n v="136764"/>
    <n v="88.58"/>
    <d v="2012-09-10T00:00:00"/>
    <n v="2012"/>
    <s v="Sep"/>
    <d v="1900-01-01T00:00:00"/>
    <s v="Jacket"/>
    <s v="Clothing"/>
    <n v="136764"/>
    <n v="37062.410000000003"/>
    <n v="99701.59"/>
    <x v="2"/>
    <n v="29"/>
    <n v="69.56"/>
  </r>
  <r>
    <s v="M1199"/>
    <x v="1"/>
    <s v="West"/>
    <n v="14"/>
    <n v="478941"/>
    <n v="319285"/>
    <n v="66.66"/>
    <d v="2012-09-10T00:00:00"/>
    <n v="2012"/>
    <s v="Sep"/>
    <d v="1900-01-01T00:00:00"/>
    <s v="Jacket"/>
    <s v="Clothing"/>
    <n v="319285"/>
    <n v="78627.360000000001"/>
    <n v="240657.64"/>
    <x v="1"/>
    <n v="52"/>
    <n v="93.94"/>
  </r>
  <r>
    <s v="M1000"/>
    <x v="2"/>
    <s v="South"/>
    <n v="12"/>
    <n v="180443"/>
    <n v="203697"/>
    <n v="112.89"/>
    <d v="2013-12-15T00:00:00"/>
    <n v="2013"/>
    <s v="Dec"/>
    <d v="1899-12-31T00:00:00"/>
    <s v="Sugar"/>
    <s v="Grocery"/>
    <n v="203697"/>
    <n v="68030.23"/>
    <n v="135666.76999999999"/>
    <x v="1"/>
    <n v="43"/>
    <n v="84.55"/>
  </r>
  <r>
    <s v="M1001"/>
    <x v="2"/>
    <s v="South"/>
    <n v="7"/>
    <n v="402255"/>
    <n v="306382"/>
    <n v="76.17"/>
    <d v="2012-04-06T00:00:00"/>
    <n v="2012"/>
    <s v="Apr"/>
    <d v="1900-01-05T00:00:00"/>
    <s v="Headphones"/>
    <s v="Electronics"/>
    <n v="306382"/>
    <n v="68867.539999999994"/>
    <n v="237514.46"/>
    <x v="0"/>
    <n v="14"/>
    <n v="75.06"/>
  </r>
  <r>
    <s v="M1002"/>
    <x v="3"/>
    <s v="East"/>
    <n v="8"/>
    <n v="393189"/>
    <n v="249687"/>
    <n v="63.5"/>
    <d v="2013-12-02T00:00:00"/>
    <n v="2013"/>
    <s v="Dec"/>
    <d v="1900-01-01T00:00:00"/>
    <s v="Wheat"/>
    <s v="Grocery"/>
    <n v="249687"/>
    <n v="63064.21"/>
    <n v="186622.79"/>
    <x v="0"/>
    <n v="26"/>
    <n v="64.150000000000006"/>
  </r>
  <r>
    <s v="M1003"/>
    <x v="0"/>
    <s v="North"/>
    <n v="9"/>
    <n v="171432"/>
    <n v="130149"/>
    <n v="75.92"/>
    <d v="2014-11-13T00:00:00"/>
    <n v="2014"/>
    <s v="Nov"/>
    <d v="1900-01-04T00:00:00"/>
    <s v="Headphones"/>
    <s v="Electronics"/>
    <n v="130149"/>
    <n v="37841.370000000003"/>
    <n v="92307.63"/>
    <x v="2"/>
    <n v="88"/>
    <n v="66.58"/>
  </r>
  <r>
    <s v="M1004"/>
    <x v="3"/>
    <s v="East"/>
    <n v="15"/>
    <n v="237873"/>
    <n v="221996"/>
    <n v="93.33"/>
    <d v="2014-11-13T00:00:00"/>
    <n v="2014"/>
    <s v="Nov"/>
    <d v="1900-01-04T00:00:00"/>
    <s v="Cabinet"/>
    <s v="Furniture"/>
    <n v="221996"/>
    <n v="97103.76"/>
    <n v="124892.24"/>
    <x v="0"/>
    <n v="98"/>
    <n v="80.86"/>
  </r>
  <r>
    <s v="M1005"/>
    <x v="0"/>
    <s v="North"/>
    <n v="4"/>
    <n v="255173"/>
    <n v="301288"/>
    <n v="118.07"/>
    <d v="2014-03-04T00:00:00"/>
    <n v="2014"/>
    <s v="Mar"/>
    <d v="1900-01-02T00:00:00"/>
    <s v="Sofa"/>
    <s v="Furniture"/>
    <n v="301288"/>
    <n v="106716.42"/>
    <n v="194571.58"/>
    <x v="2"/>
    <n v="39"/>
    <n v="80.98"/>
  </r>
  <r>
    <s v="M1006"/>
    <x v="2"/>
    <s v="South"/>
    <n v="7"/>
    <n v="446770"/>
    <n v="292758"/>
    <n v="65.53"/>
    <d v="2014-03-04T00:00:00"/>
    <n v="2014"/>
    <s v="Mar"/>
    <d v="1900-01-02T00:00:00"/>
    <s v="Rice"/>
    <s v="Grocery"/>
    <n v="292758"/>
    <n v="82765.740000000005"/>
    <n v="209992.26"/>
    <x v="1"/>
    <n v="60"/>
    <n v="93.38"/>
  </r>
  <r>
    <s v="M1007"/>
    <x v="2"/>
    <s v="South"/>
    <n v="8"/>
    <n v="268901"/>
    <n v="167517"/>
    <n v="62.3"/>
    <d v="2013-11-28T00:00:00"/>
    <n v="2013"/>
    <s v="Nov"/>
    <d v="1900-01-04T00:00:00"/>
    <s v="Pen"/>
    <s v="Stationery"/>
    <n v="167517"/>
    <n v="67211.149999999994"/>
    <n v="100305.85"/>
    <x v="0"/>
    <n v="32"/>
    <n v="73.63"/>
  </r>
  <r>
    <s v="M1008"/>
    <x v="0"/>
    <s v="North"/>
    <n v="3"/>
    <n v="125118"/>
    <n v="149959"/>
    <n v="119.85"/>
    <d v="2013-11-28T00:00:00"/>
    <n v="2013"/>
    <s v="Nov"/>
    <d v="1900-01-04T00:00:00"/>
    <s v="Laptop"/>
    <s v="Electronics"/>
    <n v="149959"/>
    <n v="44962.7"/>
    <n v="104996.3"/>
    <x v="0"/>
    <n v="20"/>
    <n v="88.63"/>
  </r>
  <r>
    <s v="M1009"/>
    <x v="1"/>
    <s v="West"/>
    <n v="4"/>
    <n v="317725"/>
    <n v="177320"/>
    <n v="55.81"/>
    <d v="2011-08-31T00:00:00"/>
    <n v="2011"/>
    <s v="Aug"/>
    <d v="1900-01-03T00:00:00"/>
    <s v="Stapler"/>
    <s v="Stationery"/>
    <n v="177320"/>
    <n v="78418.36"/>
    <n v="98901.64"/>
    <x v="0"/>
    <n v="42"/>
    <n v="93.88"/>
  </r>
  <r>
    <s v="M1010"/>
    <x v="0"/>
    <s v="North"/>
    <n v="5"/>
    <n v="145990"/>
    <n v="103271"/>
    <n v="70.739999999999995"/>
    <d v="2013-12-09T00:00:00"/>
    <n v="2013"/>
    <s v="Dec"/>
    <d v="1900-01-01T00:00:00"/>
    <s v="Laptop"/>
    <s v="Electronics"/>
    <n v="103271"/>
    <n v="30797.91"/>
    <n v="72473.09"/>
    <x v="2"/>
    <n v="27"/>
    <n v="82.93"/>
  </r>
  <r>
    <s v="M1011"/>
    <x v="2"/>
    <s v="South"/>
    <n v="11"/>
    <n v="258835"/>
    <n v="304007"/>
    <n v="117.45"/>
    <d v="2013-12-09T00:00:00"/>
    <n v="2013"/>
    <s v="Dec"/>
    <d v="1900-01-01T00:00:00"/>
    <s v="Rice"/>
    <s v="Grocery"/>
    <n v="304007"/>
    <n v="82310.320000000007"/>
    <n v="221696.68"/>
    <x v="1"/>
    <n v="100"/>
    <n v="88.7"/>
  </r>
  <r>
    <s v="M1012"/>
    <x v="1"/>
    <s v="West"/>
    <n v="10"/>
    <n v="167033"/>
    <n v="109290"/>
    <n v="65.430000000000007"/>
    <d v="2013-12-09T00:00:00"/>
    <n v="2013"/>
    <s v="Dec"/>
    <d v="1900-01-01T00:00:00"/>
    <s v="Shirt"/>
    <s v="Clothing"/>
    <n v="109290"/>
    <n v="52633.15"/>
    <n v="56656.85"/>
    <x v="1"/>
    <n v="77"/>
    <n v="64.37"/>
  </r>
  <r>
    <s v="M1013"/>
    <x v="1"/>
    <s v="West"/>
    <n v="13"/>
    <n v="228456"/>
    <n v="222412"/>
    <n v="97.35"/>
    <d v="2011-04-07T00:00:00"/>
    <n v="2011"/>
    <s v="Apr"/>
    <d v="1900-01-04T00:00:00"/>
    <s v="Sofa"/>
    <s v="Furniture"/>
    <n v="222412"/>
    <n v="62855.45"/>
    <n v="159556.54999999999"/>
    <x v="1"/>
    <n v="27"/>
    <n v="64.430000000000007"/>
  </r>
  <r>
    <s v="M1014"/>
    <x v="0"/>
    <s v="North"/>
    <n v="15"/>
    <n v="378033"/>
    <n v="260430"/>
    <n v="68.89"/>
    <d v="2011-08-27T00:00:00"/>
    <n v="2011"/>
    <s v="Aug"/>
    <d v="1900-01-06T00:00:00"/>
    <s v="Shirt"/>
    <s v="Clothing"/>
    <n v="260430"/>
    <n v="98130.49"/>
    <n v="162299.51"/>
    <x v="0"/>
    <n v="77"/>
    <n v="85.45"/>
  </r>
  <r>
    <s v="M1015"/>
    <x v="1"/>
    <s v="West"/>
    <n v="7"/>
    <n v="163734"/>
    <n v="144872"/>
    <n v="88.48"/>
    <d v="2011-08-27T00:00:00"/>
    <n v="2011"/>
    <s v="Aug"/>
    <d v="1900-01-06T00:00:00"/>
    <s v="Rice"/>
    <s v="Grocery"/>
    <n v="144872"/>
    <n v="44704.24"/>
    <n v="100167.76"/>
    <x v="1"/>
    <n v="38"/>
    <n v="89"/>
  </r>
  <r>
    <s v="M1016"/>
    <x v="2"/>
    <s v="South"/>
    <n v="6"/>
    <n v="316772"/>
    <n v="227014"/>
    <n v="71.66"/>
    <d v="2011-08-27T00:00:00"/>
    <n v="2011"/>
    <s v="Aug"/>
    <d v="1900-01-06T00:00:00"/>
    <s v="Headphones"/>
    <s v="Electronics"/>
    <n v="227014"/>
    <n v="72130.25"/>
    <n v="154883.75"/>
    <x v="1"/>
    <n v="34"/>
    <n v="71.09"/>
  </r>
  <r>
    <s v="M1017"/>
    <x v="0"/>
    <s v="North"/>
    <n v="9"/>
    <n v="342452"/>
    <n v="285139"/>
    <n v="83.26"/>
    <d v="2013-10-22T00:00:00"/>
    <n v="2013"/>
    <s v="Oct"/>
    <d v="1900-01-02T00:00:00"/>
    <s v="Chair"/>
    <s v="Furniture"/>
    <n v="285139"/>
    <n v="71005.22"/>
    <n v="214133.78"/>
    <x v="1"/>
    <n v="83"/>
    <n v="83.32"/>
  </r>
  <r>
    <s v="M1018"/>
    <x v="2"/>
    <s v="South"/>
    <n v="13"/>
    <n v="194206"/>
    <n v="187094"/>
    <n v="96.34"/>
    <d v="2013-12-01T00:00:00"/>
    <n v="2013"/>
    <s v="Dec"/>
    <d v="1899-12-31T00:00:00"/>
    <s v="Trousers"/>
    <s v="Clothing"/>
    <n v="187094"/>
    <n v="43844.85"/>
    <n v="143249.15"/>
    <x v="0"/>
    <n v="61"/>
    <n v="88.18"/>
  </r>
  <r>
    <s v="M1019"/>
    <x v="0"/>
    <s v="North"/>
    <n v="5"/>
    <n v="299509"/>
    <n v="307696"/>
    <n v="102.73"/>
    <d v="2014-09-06T00:00:00"/>
    <n v="2014"/>
    <s v="Sep"/>
    <d v="1900-01-06T00:00:00"/>
    <s v="Dress"/>
    <s v="Clothing"/>
    <n v="307696"/>
    <n v="100015.97"/>
    <n v="207680.03"/>
    <x v="0"/>
    <n v="89"/>
    <n v="79.87"/>
  </r>
  <r>
    <s v="M1020"/>
    <x v="2"/>
    <s v="South"/>
    <n v="5"/>
    <n v="264113"/>
    <n v="180555"/>
    <n v="68.36"/>
    <d v="2012-07-02T00:00:00"/>
    <n v="2012"/>
    <s v="Jul"/>
    <d v="1900-01-01T00:00:00"/>
    <s v="Stapler"/>
    <s v="Stationery"/>
    <n v="180555"/>
    <n v="49023.73"/>
    <n v="131531.26999999999"/>
    <x v="2"/>
    <n v="97"/>
    <n v="78.209999999999994"/>
  </r>
  <r>
    <s v="M1021"/>
    <x v="2"/>
    <s v="South"/>
    <n v="15"/>
    <n v="491639"/>
    <n v="576012"/>
    <n v="117.16"/>
    <d v="2012-07-02T00:00:00"/>
    <n v="2012"/>
    <s v="Jul"/>
    <d v="1900-01-01T00:00:00"/>
    <s v="Sugar"/>
    <s v="Grocery"/>
    <n v="576012"/>
    <n v="200343.49"/>
    <n v="375668.51"/>
    <x v="2"/>
    <n v="24"/>
    <n v="62.6"/>
  </r>
  <r>
    <s v="M1022"/>
    <x v="2"/>
    <s v="South"/>
    <n v="6"/>
    <n v="124291"/>
    <n v="117992"/>
    <n v="94.93"/>
    <d v="2012-07-02T00:00:00"/>
    <n v="2012"/>
    <s v="Jul"/>
    <d v="1900-01-01T00:00:00"/>
    <s v="Chair"/>
    <s v="Furniture"/>
    <n v="117992"/>
    <n v="37580.46"/>
    <n v="80411.539999999994"/>
    <x v="2"/>
    <n v="51"/>
    <n v="79.67"/>
  </r>
  <r>
    <s v="M1023"/>
    <x v="1"/>
    <s v="West"/>
    <n v="4"/>
    <n v="275082"/>
    <n v="220709"/>
    <n v="80.23"/>
    <d v="2012-07-02T00:00:00"/>
    <n v="2012"/>
    <s v="Jul"/>
    <d v="1900-01-01T00:00:00"/>
    <s v="Chair"/>
    <s v="Furniture"/>
    <n v="220709"/>
    <n v="59309.58"/>
    <n v="161399.42000000001"/>
    <x v="2"/>
    <n v="99"/>
    <n v="91.11"/>
  </r>
  <r>
    <s v="M1024"/>
    <x v="1"/>
    <s v="West"/>
    <n v="11"/>
    <n v="351086"/>
    <n v="419093"/>
    <n v="119.37"/>
    <d v="2012-07-02T00:00:00"/>
    <n v="2012"/>
    <s v="Jul"/>
    <d v="1900-01-01T00:00:00"/>
    <s v="Pen"/>
    <s v="Stationery"/>
    <n v="419093"/>
    <n v="187955.19"/>
    <n v="231137.81"/>
    <x v="1"/>
    <n v="22"/>
    <n v="84.08"/>
  </r>
  <r>
    <s v="M1025"/>
    <x v="0"/>
    <s v="North"/>
    <n v="14"/>
    <n v="482591"/>
    <n v="380989"/>
    <n v="78.95"/>
    <d v="2014-09-25T00:00:00"/>
    <n v="2014"/>
    <s v="Sep"/>
    <d v="1900-01-04T00:00:00"/>
    <s v="Wheat"/>
    <s v="Grocery"/>
    <n v="380989"/>
    <n v="137007.98000000001"/>
    <n v="243981.02"/>
    <x v="2"/>
    <n v="32"/>
    <n v="91.02"/>
  </r>
  <r>
    <s v="M1026"/>
    <x v="1"/>
    <s v="West"/>
    <n v="9"/>
    <n v="480028"/>
    <n v="251803"/>
    <n v="52.46"/>
    <d v="2014-09-25T00:00:00"/>
    <n v="2014"/>
    <s v="Sep"/>
    <d v="1900-01-04T00:00:00"/>
    <s v="Trousers"/>
    <s v="Clothing"/>
    <n v="251803"/>
    <n v="111528.95"/>
    <n v="140274.04999999999"/>
    <x v="2"/>
    <n v="19"/>
    <n v="78.73"/>
  </r>
  <r>
    <s v="M1027"/>
    <x v="0"/>
    <s v="North"/>
    <n v="5"/>
    <n v="426363"/>
    <n v="380677"/>
    <n v="89.28"/>
    <d v="2014-09-25T00:00:00"/>
    <n v="2014"/>
    <s v="Sep"/>
    <d v="1900-01-04T00:00:00"/>
    <s v="Cabinet"/>
    <s v="Furniture"/>
    <n v="380677"/>
    <n v="136844.96"/>
    <n v="243832.04"/>
    <x v="2"/>
    <n v="68"/>
    <n v="93.96"/>
  </r>
  <r>
    <s v="M1028"/>
    <x v="2"/>
    <s v="South"/>
    <n v="12"/>
    <n v="288220"/>
    <n v="272262"/>
    <n v="94.46"/>
    <d v="2013-08-09T00:00:00"/>
    <n v="2013"/>
    <s v="Aug"/>
    <d v="1900-01-05T00:00:00"/>
    <s v="Marker"/>
    <s v="Stationery"/>
    <n v="272262"/>
    <n v="73757.88"/>
    <n v="198504.12"/>
    <x v="0"/>
    <n v="92"/>
    <n v="88.56"/>
  </r>
  <r>
    <s v="M1029"/>
    <x v="3"/>
    <s v="East"/>
    <n v="14"/>
    <n v="336684"/>
    <n v="238972"/>
    <n v="70.98"/>
    <d v="2013-08-09T00:00:00"/>
    <n v="2013"/>
    <s v="Aug"/>
    <d v="1900-01-05T00:00:00"/>
    <s v="Laptop"/>
    <s v="Electronics"/>
    <n v="238972"/>
    <n v="114869.73"/>
    <n v="124102.27"/>
    <x v="1"/>
    <n v="60"/>
    <n v="93.71"/>
  </r>
  <r>
    <s v="M1030"/>
    <x v="1"/>
    <s v="West"/>
    <n v="3"/>
    <n v="214513"/>
    <n v="245590"/>
    <n v="114.49"/>
    <d v="2013-08-09T00:00:00"/>
    <n v="2013"/>
    <s v="Aug"/>
    <d v="1900-01-05T00:00:00"/>
    <s v="Wheat"/>
    <s v="Grocery"/>
    <n v="245590"/>
    <n v="51969.25"/>
    <n v="193620.75"/>
    <x v="0"/>
    <n v="93"/>
    <n v="76.209999999999994"/>
  </r>
  <r>
    <s v="M1031"/>
    <x v="1"/>
    <s v="West"/>
    <n v="4"/>
    <n v="154216"/>
    <n v="98120"/>
    <n v="63.63"/>
    <d v="2013-09-30T00:00:00"/>
    <n v="2013"/>
    <s v="Sep"/>
    <d v="1900-01-01T00:00:00"/>
    <s v="Sofa"/>
    <s v="Furniture"/>
    <n v="98120"/>
    <n v="27563.38"/>
    <n v="70556.62"/>
    <x v="1"/>
    <n v="36"/>
    <n v="61.07"/>
  </r>
  <r>
    <s v="M1032"/>
    <x v="0"/>
    <s v="North"/>
    <n v="11"/>
    <n v="122524"/>
    <n v="108643"/>
    <n v="88.67"/>
    <d v="2013-09-30T00:00:00"/>
    <n v="2013"/>
    <s v="Sep"/>
    <d v="1900-01-01T00:00:00"/>
    <s v="Wheat"/>
    <s v="Grocery"/>
    <n v="108643"/>
    <n v="53276.14"/>
    <n v="55366.86"/>
    <x v="2"/>
    <n v="99"/>
    <n v="65.12"/>
  </r>
  <r>
    <s v="M1033"/>
    <x v="2"/>
    <s v="South"/>
    <n v="13"/>
    <n v="232511"/>
    <n v="262693"/>
    <n v="112.98"/>
    <d v="2013-09-30T00:00:00"/>
    <n v="2013"/>
    <s v="Sep"/>
    <d v="1900-01-01T00:00:00"/>
    <s v="Dress"/>
    <s v="Clothing"/>
    <n v="262693"/>
    <n v="113758.81"/>
    <n v="148934.19"/>
    <x v="0"/>
    <n v="31"/>
    <n v="87.98"/>
  </r>
  <r>
    <s v="M1034"/>
    <x v="0"/>
    <s v="North"/>
    <n v="10"/>
    <n v="458063"/>
    <n v="502553"/>
    <n v="109.71"/>
    <d v="2014-04-11T00:00:00"/>
    <n v="2014"/>
    <s v="Apr"/>
    <d v="1900-01-05T00:00:00"/>
    <s v="Notebook"/>
    <s v="Stationery"/>
    <n v="502553"/>
    <n v="238729.08"/>
    <n v="263823.92"/>
    <x v="1"/>
    <n v="39"/>
    <n v="85.07"/>
  </r>
  <r>
    <s v="M1035"/>
    <x v="3"/>
    <s v="East"/>
    <n v="15"/>
    <n v="252362"/>
    <n v="268988"/>
    <n v="106.59"/>
    <d v="2014-04-11T00:00:00"/>
    <n v="2014"/>
    <s v="Apr"/>
    <d v="1900-01-05T00:00:00"/>
    <s v="Table"/>
    <s v="Furniture"/>
    <n v="268988"/>
    <n v="119654.58"/>
    <n v="149333.42000000001"/>
    <x v="0"/>
    <n v="10"/>
    <n v="62.24"/>
  </r>
  <r>
    <s v="M1036"/>
    <x v="1"/>
    <s v="West"/>
    <n v="3"/>
    <n v="388575"/>
    <n v="348913"/>
    <n v="89.79"/>
    <d v="2013-12-19T00:00:00"/>
    <n v="2013"/>
    <s v="Dec"/>
    <d v="1900-01-04T00:00:00"/>
    <s v="Dress"/>
    <s v="Clothing"/>
    <n v="348913"/>
    <n v="147933.78"/>
    <n v="200979.22"/>
    <x v="0"/>
    <n v="65"/>
    <n v="83.87"/>
  </r>
  <r>
    <s v="M1037"/>
    <x v="2"/>
    <s v="South"/>
    <n v="10"/>
    <n v="421426"/>
    <n v="436094"/>
    <n v="103.48"/>
    <d v="2011-06-20T00:00:00"/>
    <n v="2011"/>
    <s v="Jun"/>
    <d v="1900-01-01T00:00:00"/>
    <s v="Dress"/>
    <s v="Clothing"/>
    <n v="436094"/>
    <n v="175364.67"/>
    <n v="260729.33"/>
    <x v="1"/>
    <n v="51"/>
    <n v="72.37"/>
  </r>
  <r>
    <s v="M1038"/>
    <x v="0"/>
    <s v="North"/>
    <n v="13"/>
    <n v="471916"/>
    <n v="246173"/>
    <n v="52.16"/>
    <d v="2011-06-20T00:00:00"/>
    <n v="2011"/>
    <s v="Jun"/>
    <d v="1900-01-01T00:00:00"/>
    <s v="Tablet"/>
    <s v="Electronics"/>
    <n v="246173"/>
    <n v="57727.43"/>
    <n v="188445.57"/>
    <x v="1"/>
    <n v="24"/>
    <n v="81.650000000000006"/>
  </r>
  <r>
    <s v="M1039"/>
    <x v="3"/>
    <s v="East"/>
    <n v="14"/>
    <n v="167579"/>
    <n v="100673"/>
    <n v="60.07"/>
    <d v="2011-06-20T00:00:00"/>
    <n v="2011"/>
    <s v="Jun"/>
    <d v="1900-01-01T00:00:00"/>
    <s v="Wheat"/>
    <s v="Grocery"/>
    <n v="100673"/>
    <n v="44054.77"/>
    <n v="56618.23"/>
    <x v="2"/>
    <n v="36"/>
    <n v="74.64"/>
  </r>
  <r>
    <s v="M1040"/>
    <x v="1"/>
    <s v="West"/>
    <n v="5"/>
    <n v="167634"/>
    <n v="115356"/>
    <n v="68.81"/>
    <d v="2011-06-20T00:00:00"/>
    <n v="2011"/>
    <s v="Jun"/>
    <d v="1900-01-01T00:00:00"/>
    <s v="Chair"/>
    <s v="Furniture"/>
    <n v="115356"/>
    <n v="52364.45"/>
    <n v="62991.55"/>
    <x v="2"/>
    <n v="39"/>
    <n v="60.1"/>
  </r>
  <r>
    <s v="M1041"/>
    <x v="2"/>
    <s v="South"/>
    <n v="13"/>
    <n v="242457"/>
    <n v="158543"/>
    <n v="65.39"/>
    <d v="2011-06-20T00:00:00"/>
    <n v="2011"/>
    <s v="Jun"/>
    <d v="1900-01-01T00:00:00"/>
    <s v="Table"/>
    <s v="Furniture"/>
    <n v="158543"/>
    <n v="31910.05"/>
    <n v="126632.95"/>
    <x v="2"/>
    <n v="36"/>
    <n v="80.099999999999994"/>
  </r>
  <r>
    <s v="M1042"/>
    <x v="1"/>
    <s v="West"/>
    <n v="15"/>
    <n v="400483"/>
    <n v="274451"/>
    <n v="68.53"/>
    <d v="2011-06-20T00:00:00"/>
    <n v="2011"/>
    <s v="Jun"/>
    <d v="1900-01-01T00:00:00"/>
    <s v="Pen"/>
    <s v="Stationery"/>
    <n v="274451"/>
    <n v="66049.2"/>
    <n v="208401.8"/>
    <x v="0"/>
    <n v="63"/>
    <n v="84.83"/>
  </r>
  <r>
    <s v="M1043"/>
    <x v="2"/>
    <s v="South"/>
    <n v="4"/>
    <n v="321263"/>
    <n v="380893"/>
    <n v="118.56"/>
    <d v="2011-06-20T00:00:00"/>
    <n v="2011"/>
    <s v="Jun"/>
    <d v="1900-01-01T00:00:00"/>
    <s v="Sugar"/>
    <s v="Grocery"/>
    <n v="380893"/>
    <n v="94901.58"/>
    <n v="285991.42"/>
    <x v="2"/>
    <n v="96"/>
    <n v="70.69"/>
  </r>
  <r>
    <s v="M1044"/>
    <x v="2"/>
    <s v="South"/>
    <n v="6"/>
    <n v="100752"/>
    <n v="83699"/>
    <n v="83.07"/>
    <d v="2014-09-05T00:00:00"/>
    <n v="2014"/>
    <s v="Sep"/>
    <d v="1900-01-05T00:00:00"/>
    <s v="Sofa"/>
    <s v="Furniture"/>
    <n v="83699"/>
    <n v="19002.650000000001"/>
    <n v="64696.35"/>
    <x v="1"/>
    <n v="12"/>
    <n v="73.63"/>
  </r>
  <r>
    <s v="M1045"/>
    <x v="1"/>
    <s v="West"/>
    <n v="9"/>
    <n v="238361"/>
    <n v="271298"/>
    <n v="113.82"/>
    <d v="2014-09-05T00:00:00"/>
    <n v="2014"/>
    <s v="Sep"/>
    <d v="1900-01-05T00:00:00"/>
    <s v="Rice"/>
    <s v="Grocery"/>
    <n v="271298"/>
    <n v="133156.24"/>
    <n v="138141.76000000001"/>
    <x v="0"/>
    <n v="47"/>
    <n v="87.61"/>
  </r>
  <r>
    <s v="M1046"/>
    <x v="3"/>
    <s v="East"/>
    <n v="11"/>
    <n v="114401"/>
    <n v="70287"/>
    <n v="61.44"/>
    <d v="2014-09-05T00:00:00"/>
    <n v="2014"/>
    <s v="Sep"/>
    <d v="1900-01-05T00:00:00"/>
    <s v="Chair"/>
    <s v="Furniture"/>
    <n v="70287"/>
    <n v="24815.5"/>
    <n v="45471.5"/>
    <x v="1"/>
    <n v="84"/>
    <n v="93.09"/>
  </r>
  <r>
    <s v="M1047"/>
    <x v="2"/>
    <s v="South"/>
    <n v="11"/>
    <n v="101883"/>
    <n v="67927"/>
    <n v="66.67"/>
    <d v="2013-12-21T00:00:00"/>
    <n v="2013"/>
    <s v="Dec"/>
    <d v="1900-01-06T00:00:00"/>
    <s v="Chair"/>
    <s v="Furniture"/>
    <n v="67927"/>
    <n v="31538.19"/>
    <n v="36388.81"/>
    <x v="0"/>
    <n v="12"/>
    <n v="82.9"/>
  </r>
  <r>
    <s v="M1048"/>
    <x v="1"/>
    <s v="West"/>
    <n v="12"/>
    <n v="400493"/>
    <n v="418193"/>
    <n v="104.42"/>
    <d v="2013-08-10T00:00:00"/>
    <n v="2013"/>
    <s v="Aug"/>
    <d v="1900-01-06T00:00:00"/>
    <s v="Mobile"/>
    <s v="Electronics"/>
    <n v="418193"/>
    <n v="193769.43"/>
    <n v="224423.57"/>
    <x v="1"/>
    <n v="100"/>
    <n v="71.599999999999994"/>
  </r>
  <r>
    <s v="M1049"/>
    <x v="2"/>
    <s v="South"/>
    <n v="14"/>
    <n v="228210"/>
    <n v="156741"/>
    <n v="68.680000000000007"/>
    <d v="2013-08-10T00:00:00"/>
    <n v="2013"/>
    <s v="Aug"/>
    <d v="1900-01-06T00:00:00"/>
    <s v="Shirt"/>
    <s v="Clothing"/>
    <n v="156741"/>
    <n v="63117.54"/>
    <n v="93623.46"/>
    <x v="1"/>
    <n v="34"/>
    <n v="94.44"/>
  </r>
  <r>
    <s v="M1050"/>
    <x v="1"/>
    <s v="West"/>
    <n v="13"/>
    <n v="259467"/>
    <n v="191339"/>
    <n v="73.739999999999995"/>
    <d v="2013-08-10T00:00:00"/>
    <n v="2013"/>
    <s v="Aug"/>
    <d v="1900-01-06T00:00:00"/>
    <s v="Sofa"/>
    <s v="Furniture"/>
    <n v="191339"/>
    <n v="53182.48"/>
    <n v="138156.51999999999"/>
    <x v="2"/>
    <n v="49"/>
    <n v="77.39"/>
  </r>
  <r>
    <s v="M1051"/>
    <x v="1"/>
    <s v="West"/>
    <n v="5"/>
    <n v="278185"/>
    <n v="316396"/>
    <n v="113.74"/>
    <d v="2012-06-22T00:00:00"/>
    <n v="2012"/>
    <s v="Jun"/>
    <d v="1900-01-05T00:00:00"/>
    <s v="Jacket"/>
    <s v="Clothing"/>
    <n v="316396"/>
    <n v="153763.12"/>
    <n v="162632.88"/>
    <x v="2"/>
    <n v="24"/>
    <n v="92.01"/>
  </r>
  <r>
    <s v="M1052"/>
    <x v="2"/>
    <s v="South"/>
    <n v="8"/>
    <n v="267426"/>
    <n v="266500"/>
    <n v="99.65"/>
    <d v="2012-04-10T00:00:00"/>
    <n v="2012"/>
    <s v="Apr"/>
    <d v="1900-01-02T00:00:00"/>
    <s v="Wheat"/>
    <s v="Grocery"/>
    <n v="266500"/>
    <n v="96232.6"/>
    <n v="170267.4"/>
    <x v="0"/>
    <n v="80"/>
    <n v="78.84"/>
  </r>
  <r>
    <s v="M1053"/>
    <x v="1"/>
    <s v="West"/>
    <n v="3"/>
    <n v="215893"/>
    <n v="129561"/>
    <n v="60.01"/>
    <d v="2013-11-22T00:00:00"/>
    <n v="2013"/>
    <s v="Nov"/>
    <d v="1900-01-05T00:00:00"/>
    <s v="Oil"/>
    <s v="Grocery"/>
    <n v="129561"/>
    <n v="44121.06"/>
    <n v="85439.94"/>
    <x v="2"/>
    <n v="40"/>
    <n v="60.7"/>
  </r>
  <r>
    <s v="M1054"/>
    <x v="3"/>
    <s v="East"/>
    <n v="15"/>
    <n v="379784"/>
    <n v="193558"/>
    <n v="50.97"/>
    <d v="2013-11-22T00:00:00"/>
    <n v="2013"/>
    <s v="Nov"/>
    <d v="1900-01-05T00:00:00"/>
    <s v="Stapler"/>
    <s v="Stationery"/>
    <n v="193558"/>
    <n v="89942.56"/>
    <n v="103615.44"/>
    <x v="0"/>
    <n v="18"/>
    <n v="87.97"/>
  </r>
  <r>
    <s v="M1055"/>
    <x v="3"/>
    <s v="East"/>
    <n v="5"/>
    <n v="193370"/>
    <n v="154405"/>
    <n v="79.849999999999994"/>
    <d v="2013-09-06T00:00:00"/>
    <n v="2013"/>
    <s v="Sep"/>
    <d v="1900-01-05T00:00:00"/>
    <s v="Sofa"/>
    <s v="Furniture"/>
    <n v="154405"/>
    <n v="32751.26"/>
    <n v="121653.74"/>
    <x v="1"/>
    <n v="94"/>
    <n v="85.58"/>
  </r>
  <r>
    <s v="M1056"/>
    <x v="2"/>
    <s v="South"/>
    <n v="3"/>
    <n v="270910"/>
    <n v="227893"/>
    <n v="84.12"/>
    <d v="2013-11-25T00:00:00"/>
    <n v="2013"/>
    <s v="Nov"/>
    <d v="1900-01-01T00:00:00"/>
    <s v="Stapler"/>
    <s v="Stationery"/>
    <n v="227893"/>
    <n v="83662.62"/>
    <n v="144230.38"/>
    <x v="0"/>
    <n v="86"/>
    <n v="81.25"/>
  </r>
  <r>
    <s v="M1057"/>
    <x v="0"/>
    <s v="North"/>
    <n v="4"/>
    <n v="456840"/>
    <n v="327178"/>
    <n v="71.62"/>
    <d v="2014-12-11T00:00:00"/>
    <n v="2014"/>
    <s v="Dec"/>
    <d v="1900-01-04T00:00:00"/>
    <s v="Wheat"/>
    <s v="Grocery"/>
    <n v="327178"/>
    <n v="161790.69"/>
    <n v="165387.31"/>
    <x v="1"/>
    <n v="52"/>
    <n v="76.37"/>
  </r>
  <r>
    <s v="M1058"/>
    <x v="2"/>
    <s v="South"/>
    <n v="10"/>
    <n v="231131"/>
    <n v="200798"/>
    <n v="86.88"/>
    <d v="2014-12-11T00:00:00"/>
    <n v="2014"/>
    <s v="Dec"/>
    <d v="1900-01-04T00:00:00"/>
    <s v="Laptop"/>
    <s v="Electronics"/>
    <n v="200798"/>
    <n v="40321.019999999997"/>
    <n v="160476.98000000001"/>
    <x v="1"/>
    <n v="82"/>
    <n v="94.26"/>
  </r>
  <r>
    <s v="M1059"/>
    <x v="3"/>
    <s v="East"/>
    <n v="11"/>
    <n v="399074"/>
    <n v="443202"/>
    <n v="111.06"/>
    <d v="2014-12-11T00:00:00"/>
    <n v="2014"/>
    <s v="Dec"/>
    <d v="1900-01-04T00:00:00"/>
    <s v="Laptop"/>
    <s v="Electronics"/>
    <n v="443202"/>
    <n v="104835.73"/>
    <n v="338366.27"/>
    <x v="1"/>
    <n v="31"/>
    <n v="66.349999999999994"/>
  </r>
  <r>
    <s v="M1060"/>
    <x v="2"/>
    <s v="South"/>
    <n v="6"/>
    <n v="298660"/>
    <n v="335273"/>
    <n v="112.26"/>
    <d v="2013-06-25T00:00:00"/>
    <n v="2013"/>
    <s v="Jun"/>
    <d v="1900-01-02T00:00:00"/>
    <s v="Stapler"/>
    <s v="Stationery"/>
    <n v="335273"/>
    <n v="161522.34"/>
    <n v="173750.66"/>
    <x v="0"/>
    <n v="35"/>
    <n v="69.53"/>
  </r>
  <r>
    <s v="M1061"/>
    <x v="1"/>
    <s v="West"/>
    <n v="13"/>
    <n v="492342"/>
    <n v="283053"/>
    <n v="57.49"/>
    <d v="2012-09-17T00:00:00"/>
    <n v="2012"/>
    <s v="Sep"/>
    <d v="1900-01-01T00:00:00"/>
    <s v="Trousers"/>
    <s v="Clothing"/>
    <n v="283053"/>
    <n v="140929.32999999999"/>
    <n v="142123.67000000001"/>
    <x v="0"/>
    <n v="73"/>
    <n v="69.83"/>
  </r>
  <r>
    <s v="M1062"/>
    <x v="0"/>
    <s v="North"/>
    <n v="14"/>
    <n v="161253"/>
    <n v="178628"/>
    <n v="110.77"/>
    <d v="2013-05-20T00:00:00"/>
    <n v="2013"/>
    <s v="May"/>
    <d v="1900-01-01T00:00:00"/>
    <s v="Dress"/>
    <s v="Clothing"/>
    <n v="178628"/>
    <n v="58376.55"/>
    <n v="120251.45"/>
    <x v="2"/>
    <n v="86"/>
    <n v="64.430000000000007"/>
  </r>
  <r>
    <s v="M1063"/>
    <x v="0"/>
    <s v="North"/>
    <n v="13"/>
    <n v="272155"/>
    <n v="318511"/>
    <n v="117.03"/>
    <d v="2013-05-29T00:00:00"/>
    <n v="2013"/>
    <s v="May"/>
    <d v="1900-01-03T00:00:00"/>
    <s v="Rice"/>
    <s v="Grocery"/>
    <n v="318511"/>
    <n v="72075.98"/>
    <n v="246435.02"/>
    <x v="2"/>
    <n v="38"/>
    <n v="67.39"/>
  </r>
  <r>
    <s v="M1064"/>
    <x v="1"/>
    <s v="West"/>
    <n v="14"/>
    <n v="383641"/>
    <n v="376770"/>
    <n v="98.21"/>
    <d v="2011-04-18T00:00:00"/>
    <n v="2011"/>
    <s v="Apr"/>
    <d v="1900-01-01T00:00:00"/>
    <s v="Jacket"/>
    <s v="Clothing"/>
    <n v="376770"/>
    <n v="105433.77"/>
    <n v="271336.23"/>
    <x v="1"/>
    <n v="81"/>
    <n v="90.13"/>
  </r>
  <r>
    <s v="M1065"/>
    <x v="1"/>
    <s v="West"/>
    <n v="11"/>
    <n v="441815"/>
    <n v="275911"/>
    <n v="62.45"/>
    <d v="2011-04-18T00:00:00"/>
    <n v="2011"/>
    <s v="Apr"/>
    <d v="1900-01-01T00:00:00"/>
    <s v="Marker"/>
    <s v="Stationery"/>
    <n v="275911"/>
    <n v="73728.19"/>
    <n v="202182.81"/>
    <x v="1"/>
    <n v="69"/>
    <n v="73.86"/>
  </r>
  <r>
    <s v="M1066"/>
    <x v="2"/>
    <s v="South"/>
    <n v="3"/>
    <n v="473169"/>
    <n v="534627"/>
    <n v="112.99"/>
    <d v="2011-04-18T00:00:00"/>
    <n v="2011"/>
    <s v="Apr"/>
    <d v="1900-01-01T00:00:00"/>
    <s v="Laptop"/>
    <s v="Electronics"/>
    <n v="534627"/>
    <n v="191888.76"/>
    <n v="342738.24"/>
    <x v="0"/>
    <n v="46"/>
    <n v="81.540000000000006"/>
  </r>
  <r>
    <s v="M1067"/>
    <x v="3"/>
    <s v="East"/>
    <n v="15"/>
    <n v="245066"/>
    <n v="204487"/>
    <n v="83.44"/>
    <d v="2011-04-18T00:00:00"/>
    <n v="2011"/>
    <s v="Apr"/>
    <d v="1900-01-01T00:00:00"/>
    <s v="Oil"/>
    <s v="Grocery"/>
    <n v="204487"/>
    <n v="48900.1"/>
    <n v="155586.9"/>
    <x v="2"/>
    <n v="24"/>
    <n v="89.75"/>
  </r>
  <r>
    <s v="M1068"/>
    <x v="0"/>
    <s v="North"/>
    <n v="10"/>
    <n v="311283"/>
    <n v="308085"/>
    <n v="98.97"/>
    <d v="2013-06-18T00:00:00"/>
    <n v="2013"/>
    <s v="Jun"/>
    <d v="1900-01-02T00:00:00"/>
    <s v="Dress"/>
    <s v="Clothing"/>
    <n v="308085"/>
    <n v="141524.6"/>
    <n v="166560.4"/>
    <x v="0"/>
    <n v="53"/>
    <n v="69.97"/>
  </r>
  <r>
    <s v="M1069"/>
    <x v="2"/>
    <s v="South"/>
    <n v="7"/>
    <n v="336938"/>
    <n v="386138"/>
    <n v="114.6"/>
    <d v="2011-05-09T00:00:00"/>
    <n v="2011"/>
    <s v="May"/>
    <d v="1900-01-01T00:00:00"/>
    <s v="Chair"/>
    <s v="Furniture"/>
    <n v="386138"/>
    <n v="113211.5"/>
    <n v="272926.5"/>
    <x v="0"/>
    <n v="43"/>
    <n v="68.73"/>
  </r>
  <r>
    <s v="M1070"/>
    <x v="2"/>
    <s v="South"/>
    <n v="12"/>
    <n v="370388"/>
    <n v="271541"/>
    <n v="73.31"/>
    <d v="2011-05-09T00:00:00"/>
    <n v="2011"/>
    <s v="May"/>
    <d v="1900-01-01T00:00:00"/>
    <s v="Pen"/>
    <s v="Stationery"/>
    <n v="271541"/>
    <n v="98129.93"/>
    <n v="173411.07"/>
    <x v="0"/>
    <n v="83"/>
    <n v="93.81"/>
  </r>
  <r>
    <s v="M1071"/>
    <x v="3"/>
    <s v="East"/>
    <n v="11"/>
    <n v="264744"/>
    <n v="250452"/>
    <n v="94.6"/>
    <d v="2011-05-09T00:00:00"/>
    <n v="2011"/>
    <s v="May"/>
    <d v="1900-01-01T00:00:00"/>
    <s v="Notebook"/>
    <s v="Stationery"/>
    <n v="250452"/>
    <n v="55956.02"/>
    <n v="194495.98"/>
    <x v="1"/>
    <n v="63"/>
    <n v="83.31"/>
  </r>
  <r>
    <s v="M1072"/>
    <x v="0"/>
    <s v="North"/>
    <n v="9"/>
    <n v="350059"/>
    <n v="312981"/>
    <n v="89.41"/>
    <d v="2011-05-09T00:00:00"/>
    <n v="2011"/>
    <s v="May"/>
    <d v="1900-01-01T00:00:00"/>
    <s v="Table"/>
    <s v="Furniture"/>
    <n v="312981"/>
    <n v="63442.89"/>
    <n v="249538.11"/>
    <x v="1"/>
    <n v="72"/>
    <n v="89.44"/>
  </r>
  <r>
    <s v="M1073"/>
    <x v="2"/>
    <s v="South"/>
    <n v="3"/>
    <n v="332184"/>
    <n v="337050"/>
    <n v="101.46"/>
    <d v="2013-09-19T00:00:00"/>
    <n v="2013"/>
    <s v="Sep"/>
    <d v="1900-01-04T00:00:00"/>
    <s v="Headphones"/>
    <s v="Electronics"/>
    <n v="337050"/>
    <n v="121436.58"/>
    <n v="215613.42"/>
    <x v="2"/>
    <n v="97"/>
    <n v="82.29"/>
  </r>
  <r>
    <s v="M1074"/>
    <x v="2"/>
    <s v="South"/>
    <n v="8"/>
    <n v="444765"/>
    <n v="235772"/>
    <n v="53.01"/>
    <d v="2013-09-19T00:00:00"/>
    <n v="2013"/>
    <s v="Sep"/>
    <d v="1900-01-04T00:00:00"/>
    <s v="Headphones"/>
    <s v="Electronics"/>
    <n v="235772"/>
    <n v="81964.17"/>
    <n v="153807.82999999999"/>
    <x v="1"/>
    <n v="84"/>
    <n v="65.489999999999995"/>
  </r>
  <r>
    <s v="M1075"/>
    <x v="2"/>
    <s v="South"/>
    <n v="6"/>
    <n v="475126"/>
    <n v="500257"/>
    <n v="105.29"/>
    <d v="2013-09-19T00:00:00"/>
    <n v="2013"/>
    <s v="Sep"/>
    <d v="1900-01-04T00:00:00"/>
    <s v="Sofa"/>
    <s v="Furniture"/>
    <n v="500257"/>
    <n v="248079.34"/>
    <n v="252177.66"/>
    <x v="1"/>
    <n v="62"/>
    <n v="80.36"/>
  </r>
  <r>
    <s v="M1076"/>
    <x v="3"/>
    <s v="East"/>
    <n v="5"/>
    <n v="390626"/>
    <n v="369916"/>
    <n v="94.7"/>
    <d v="2014-12-24T00:00:00"/>
    <n v="2014"/>
    <s v="Dec"/>
    <d v="1900-01-03T00:00:00"/>
    <s v="Mobile"/>
    <s v="Electronics"/>
    <n v="369916"/>
    <n v="160076.53"/>
    <n v="209839.47"/>
    <x v="0"/>
    <n v="27"/>
    <n v="92.54"/>
  </r>
  <r>
    <s v="M1077"/>
    <x v="1"/>
    <s v="West"/>
    <n v="8"/>
    <n v="202533"/>
    <n v="142847"/>
    <n v="70.53"/>
    <d v="2014-12-24T00:00:00"/>
    <n v="2014"/>
    <s v="Dec"/>
    <d v="1900-01-03T00:00:00"/>
    <s v="Wheat"/>
    <s v="Grocery"/>
    <n v="142847"/>
    <n v="57986.080000000002"/>
    <n v="84860.92"/>
    <x v="1"/>
    <n v="52"/>
    <n v="88.31"/>
  </r>
  <r>
    <s v="M1078"/>
    <x v="3"/>
    <s v="East"/>
    <n v="12"/>
    <n v="336186"/>
    <n v="208954"/>
    <n v="62.15"/>
    <d v="2014-10-31T00:00:00"/>
    <n v="2014"/>
    <s v="Oct"/>
    <d v="1900-01-05T00:00:00"/>
    <s v="Chair"/>
    <s v="Furniture"/>
    <n v="208954"/>
    <n v="92668.51"/>
    <n v="116285.49"/>
    <x v="0"/>
    <n v="41"/>
    <n v="69.37"/>
  </r>
  <r>
    <s v="M1079"/>
    <x v="1"/>
    <s v="West"/>
    <n v="4"/>
    <n v="253102"/>
    <n v="237668"/>
    <n v="93.9"/>
    <d v="2014-10-31T00:00:00"/>
    <n v="2014"/>
    <s v="Oct"/>
    <d v="1900-01-05T00:00:00"/>
    <s v="Marker"/>
    <s v="Stationery"/>
    <n v="237668"/>
    <n v="55645.46"/>
    <n v="182022.54"/>
    <x v="2"/>
    <n v="100"/>
    <n v="72.489999999999995"/>
  </r>
  <r>
    <s v="M1080"/>
    <x v="3"/>
    <s v="East"/>
    <n v="8"/>
    <n v="464307"/>
    <n v="468860"/>
    <n v="100.98"/>
    <d v="2014-10-31T00:00:00"/>
    <n v="2014"/>
    <s v="Oct"/>
    <d v="1900-01-05T00:00:00"/>
    <s v="Mobile"/>
    <s v="Electronics"/>
    <n v="468860"/>
    <n v="229261.12"/>
    <n v="239598.88"/>
    <x v="1"/>
    <n v="70"/>
    <n v="68.8"/>
  </r>
  <r>
    <s v="M1081"/>
    <x v="2"/>
    <s v="South"/>
    <n v="9"/>
    <n v="262093"/>
    <n v="200637"/>
    <n v="76.55"/>
    <d v="2014-10-31T00:00:00"/>
    <n v="2014"/>
    <s v="Oct"/>
    <d v="1900-01-05T00:00:00"/>
    <s v="Sofa"/>
    <s v="Furniture"/>
    <n v="200637"/>
    <n v="52206.51"/>
    <n v="148430.49"/>
    <x v="2"/>
    <n v="24"/>
    <n v="86.81"/>
  </r>
  <r>
    <s v="M1082"/>
    <x v="0"/>
    <s v="North"/>
    <n v="11"/>
    <n v="395550"/>
    <n v="328470"/>
    <n v="83.04"/>
    <d v="2013-03-30T00:00:00"/>
    <n v="2013"/>
    <s v="Mar"/>
    <d v="1900-01-06T00:00:00"/>
    <s v="Pen"/>
    <s v="Stationery"/>
    <n v="328470"/>
    <n v="69975.42"/>
    <n v="258494.58"/>
    <x v="1"/>
    <n v="96"/>
    <n v="85.63"/>
  </r>
  <r>
    <s v="M1083"/>
    <x v="0"/>
    <s v="North"/>
    <n v="9"/>
    <n v="270355"/>
    <n v="142953"/>
    <n v="52.88"/>
    <d v="2013-03-30T00:00:00"/>
    <n v="2013"/>
    <s v="Mar"/>
    <d v="1900-01-06T00:00:00"/>
    <s v="Sugar"/>
    <s v="Grocery"/>
    <n v="142953"/>
    <n v="67043.47"/>
    <n v="75909.53"/>
    <x v="0"/>
    <n v="29"/>
    <n v="91.72"/>
  </r>
  <r>
    <s v="M1084"/>
    <x v="2"/>
    <s v="South"/>
    <n v="13"/>
    <n v="472288"/>
    <n v="249992"/>
    <n v="52.93"/>
    <d v="2013-03-30T00:00:00"/>
    <n v="2013"/>
    <s v="Mar"/>
    <d v="1900-01-06T00:00:00"/>
    <s v="Cabinet"/>
    <s v="Furniture"/>
    <n v="249992"/>
    <n v="102793.74"/>
    <n v="147198.26"/>
    <x v="1"/>
    <n v="98"/>
    <n v="72.34"/>
  </r>
  <r>
    <s v="M1085"/>
    <x v="0"/>
    <s v="North"/>
    <n v="7"/>
    <n v="294499"/>
    <n v="244168"/>
    <n v="82.91"/>
    <d v="2014-11-24T00:00:00"/>
    <n v="2014"/>
    <s v="Nov"/>
    <d v="1900-01-01T00:00:00"/>
    <s v="Sofa"/>
    <s v="Furniture"/>
    <n v="244168"/>
    <n v="79552.45"/>
    <n v="164615.54999999999"/>
    <x v="0"/>
    <n v="62"/>
    <n v="67.430000000000007"/>
  </r>
  <r>
    <s v="M1086"/>
    <x v="3"/>
    <s v="East"/>
    <n v="9"/>
    <n v="103469"/>
    <n v="117233"/>
    <n v="113.3"/>
    <d v="2011-03-23T00:00:00"/>
    <n v="2011"/>
    <s v="Mar"/>
    <d v="1900-01-03T00:00:00"/>
    <s v="Sugar"/>
    <s v="Grocery"/>
    <n v="117233"/>
    <n v="31600.38"/>
    <n v="85632.62"/>
    <x v="2"/>
    <n v="96"/>
    <n v="70.91"/>
  </r>
  <r>
    <s v="M1087"/>
    <x v="2"/>
    <s v="South"/>
    <n v="6"/>
    <n v="438777"/>
    <n v="291162"/>
    <n v="66.36"/>
    <d v="2011-03-23T00:00:00"/>
    <n v="2011"/>
    <s v="Mar"/>
    <d v="1900-01-03T00:00:00"/>
    <s v="Sugar"/>
    <s v="Grocery"/>
    <n v="291162"/>
    <n v="70651.13"/>
    <n v="220510.87"/>
    <x v="0"/>
    <n v="86"/>
    <n v="62.16"/>
  </r>
  <r>
    <s v="M1088"/>
    <x v="1"/>
    <s v="West"/>
    <n v="3"/>
    <n v="115325"/>
    <n v="125760"/>
    <n v="109.05"/>
    <d v="2014-12-02T00:00:00"/>
    <n v="2014"/>
    <s v="Dec"/>
    <d v="1900-01-02T00:00:00"/>
    <s v="Trousers"/>
    <s v="Clothing"/>
    <n v="125760"/>
    <n v="47777.2"/>
    <n v="77982.8"/>
    <x v="0"/>
    <n v="94"/>
    <n v="94.41"/>
  </r>
  <r>
    <s v="M1089"/>
    <x v="2"/>
    <s v="South"/>
    <n v="9"/>
    <n v="395072"/>
    <n v="206643"/>
    <n v="52.31"/>
    <d v="2014-12-02T00:00:00"/>
    <n v="2014"/>
    <s v="Dec"/>
    <d v="1900-01-02T00:00:00"/>
    <s v="Trousers"/>
    <s v="Clothing"/>
    <n v="206643"/>
    <n v="94043.23"/>
    <n v="112599.77"/>
    <x v="2"/>
    <n v="57"/>
    <n v="93.21"/>
  </r>
  <r>
    <s v="M1090"/>
    <x v="0"/>
    <s v="North"/>
    <n v="9"/>
    <n v="154622"/>
    <n v="137330"/>
    <n v="88.82"/>
    <d v="2014-11-08T00:00:00"/>
    <n v="2014"/>
    <s v="Nov"/>
    <d v="1900-01-06T00:00:00"/>
    <s v="Pen"/>
    <s v="Stationery"/>
    <n v="137330"/>
    <n v="50880.79"/>
    <n v="86449.21"/>
    <x v="2"/>
    <n v="69"/>
    <n v="60.83"/>
  </r>
  <r>
    <s v="M1091"/>
    <x v="0"/>
    <s v="North"/>
    <n v="8"/>
    <n v="455580"/>
    <n v="284315"/>
    <n v="62.41"/>
    <d v="2014-11-08T00:00:00"/>
    <n v="2014"/>
    <s v="Nov"/>
    <d v="1900-01-06T00:00:00"/>
    <s v="Shirt"/>
    <s v="Clothing"/>
    <n v="284315"/>
    <n v="137396.62"/>
    <n v="146918.38"/>
    <x v="0"/>
    <n v="36"/>
    <n v="68.849999999999994"/>
  </r>
  <r>
    <s v="M1092"/>
    <x v="0"/>
    <s v="North"/>
    <n v="10"/>
    <n v="328811"/>
    <n v="321464"/>
    <n v="97.77"/>
    <d v="2014-09-05T00:00:00"/>
    <n v="2014"/>
    <s v="Sep"/>
    <d v="1900-01-05T00:00:00"/>
    <s v="Wheat"/>
    <s v="Grocery"/>
    <n v="321464"/>
    <n v="72744.3"/>
    <n v="248719.7"/>
    <x v="1"/>
    <n v="19"/>
    <n v="79.290000000000006"/>
  </r>
  <r>
    <s v="M1093"/>
    <x v="2"/>
    <s v="South"/>
    <n v="13"/>
    <n v="224607"/>
    <n v="172913"/>
    <n v="76.98"/>
    <d v="2014-09-05T00:00:00"/>
    <n v="2014"/>
    <s v="Sep"/>
    <d v="1900-01-05T00:00:00"/>
    <s v="Pen"/>
    <s v="Stationery"/>
    <n v="172913"/>
    <n v="48037"/>
    <n v="124876"/>
    <x v="0"/>
    <n v="58"/>
    <n v="87.41"/>
  </r>
  <r>
    <s v="M1094"/>
    <x v="2"/>
    <s v="South"/>
    <n v="4"/>
    <n v="101281"/>
    <n v="94834"/>
    <n v="93.63"/>
    <d v="2014-09-05T00:00:00"/>
    <n v="2014"/>
    <s v="Sep"/>
    <d v="1900-01-05T00:00:00"/>
    <s v="Shirt"/>
    <s v="Clothing"/>
    <n v="94834"/>
    <n v="33749.980000000003"/>
    <n v="61084.02"/>
    <x v="0"/>
    <n v="63"/>
    <n v="61.47"/>
  </r>
  <r>
    <s v="M1095"/>
    <x v="0"/>
    <s v="North"/>
    <n v="11"/>
    <n v="166020"/>
    <n v="198938"/>
    <n v="119.83"/>
    <d v="2014-09-05T00:00:00"/>
    <n v="2014"/>
    <s v="Sep"/>
    <d v="1900-01-05T00:00:00"/>
    <s v="Trousers"/>
    <s v="Clothing"/>
    <n v="198938"/>
    <n v="60534.78"/>
    <n v="138403.22"/>
    <x v="1"/>
    <n v="45"/>
    <n v="66.36"/>
  </r>
  <r>
    <s v="M1096"/>
    <x v="0"/>
    <s v="North"/>
    <n v="8"/>
    <n v="249984"/>
    <n v="287637"/>
    <n v="115.06"/>
    <d v="2013-07-04T00:00:00"/>
    <n v="2013"/>
    <s v="Jul"/>
    <d v="1900-01-04T00:00:00"/>
    <s v="Marker"/>
    <s v="Stationery"/>
    <n v="287637"/>
    <n v="101449.95"/>
    <n v="186187.05"/>
    <x v="0"/>
    <n v="66"/>
    <n v="87.63"/>
  </r>
  <r>
    <s v="M1097"/>
    <x v="2"/>
    <s v="South"/>
    <n v="3"/>
    <n v="309835"/>
    <n v="205645"/>
    <n v="66.37"/>
    <d v="2013-07-04T00:00:00"/>
    <n v="2013"/>
    <s v="Jul"/>
    <d v="1900-01-04T00:00:00"/>
    <s v="Trousers"/>
    <s v="Clothing"/>
    <n v="205645"/>
    <n v="60070.78"/>
    <n v="145574.22"/>
    <x v="0"/>
    <n v="98"/>
    <n v="86.16"/>
  </r>
  <r>
    <s v="M1098"/>
    <x v="0"/>
    <s v="North"/>
    <n v="4"/>
    <n v="187771"/>
    <n v="204349"/>
    <n v="108.83"/>
    <d v="2014-09-08T00:00:00"/>
    <n v="2014"/>
    <s v="Sep"/>
    <d v="1900-01-01T00:00:00"/>
    <s v="Pen"/>
    <s v="Stationery"/>
    <n v="204349"/>
    <n v="46906.06"/>
    <n v="157442.94"/>
    <x v="2"/>
    <n v="100"/>
    <n v="74.67"/>
  </r>
  <r>
    <s v="M1099"/>
    <x v="3"/>
    <s v="East"/>
    <n v="5"/>
    <n v="488314"/>
    <n v="386108"/>
    <n v="79.069999999999993"/>
    <d v="2013-09-10T00:00:00"/>
    <n v="2013"/>
    <s v="Sep"/>
    <d v="1900-01-02T00:00:00"/>
    <s v="Sugar"/>
    <s v="Grocery"/>
    <n v="386108"/>
    <n v="191531.85"/>
    <n v="194576.15"/>
    <x v="1"/>
    <n v="98"/>
    <n v="88.77"/>
  </r>
  <r>
    <s v="M1100"/>
    <x v="1"/>
    <s v="West"/>
    <n v="7"/>
    <n v="330666"/>
    <n v="206130"/>
    <n v="62.34"/>
    <d v="2014-07-04T00:00:00"/>
    <n v="2014"/>
    <s v="Jul"/>
    <d v="1900-01-05T00:00:00"/>
    <s v="Sofa"/>
    <s v="Furniture"/>
    <n v="206130"/>
    <n v="92126.67"/>
    <n v="114003.33"/>
    <x v="1"/>
    <n v="67"/>
    <n v="79.25"/>
  </r>
  <r>
    <s v="M1101"/>
    <x v="3"/>
    <s v="East"/>
    <n v="10"/>
    <n v="359427"/>
    <n v="323225"/>
    <n v="89.93"/>
    <d v="2014-07-04T00:00:00"/>
    <n v="2014"/>
    <s v="Jul"/>
    <d v="1900-01-05T00:00:00"/>
    <s v="Marker"/>
    <s v="Stationery"/>
    <n v="323225"/>
    <n v="160245.84"/>
    <n v="162979.16"/>
    <x v="2"/>
    <n v="99"/>
    <n v="84.47"/>
  </r>
  <r>
    <s v="M1102"/>
    <x v="3"/>
    <s v="East"/>
    <n v="9"/>
    <n v="266765"/>
    <n v="258831"/>
    <n v="97.03"/>
    <d v="2014-07-04T00:00:00"/>
    <n v="2014"/>
    <s v="Jul"/>
    <d v="1900-01-05T00:00:00"/>
    <s v="Sugar"/>
    <s v="Grocery"/>
    <n v="258831"/>
    <n v="69203.42"/>
    <n v="189627.58"/>
    <x v="1"/>
    <n v="65"/>
    <n v="63.02"/>
  </r>
  <r>
    <s v="M1103"/>
    <x v="1"/>
    <s v="West"/>
    <n v="5"/>
    <n v="386133"/>
    <n v="353663"/>
    <n v="91.59"/>
    <d v="2014-07-04T00:00:00"/>
    <n v="2014"/>
    <s v="Jul"/>
    <d v="1900-01-05T00:00:00"/>
    <s v="Dress"/>
    <s v="Clothing"/>
    <n v="353663"/>
    <n v="121399.85"/>
    <n v="232263.15"/>
    <x v="1"/>
    <n v="27"/>
    <n v="77.94"/>
  </r>
  <r>
    <s v="M1104"/>
    <x v="2"/>
    <s v="South"/>
    <n v="9"/>
    <n v="460194"/>
    <n v="267426"/>
    <n v="58.11"/>
    <d v="2014-06-30T00:00:00"/>
    <n v="2014"/>
    <s v="Jun"/>
    <d v="1900-01-01T00:00:00"/>
    <s v="Oil"/>
    <s v="Grocery"/>
    <n v="267426"/>
    <n v="124123.66"/>
    <n v="143302.34"/>
    <x v="2"/>
    <n v="53"/>
    <n v="66.86"/>
  </r>
  <r>
    <s v="M1105"/>
    <x v="1"/>
    <s v="West"/>
    <n v="4"/>
    <n v="438414"/>
    <n v="489711"/>
    <n v="111.7"/>
    <d v="2014-08-08T00:00:00"/>
    <n v="2014"/>
    <s v="Aug"/>
    <d v="1900-01-05T00:00:00"/>
    <s v="Rice"/>
    <s v="Grocery"/>
    <n v="489711"/>
    <n v="195685.25"/>
    <n v="294025.75"/>
    <x v="0"/>
    <n v="60"/>
    <n v="79"/>
  </r>
  <r>
    <s v="M1106"/>
    <x v="0"/>
    <s v="North"/>
    <n v="15"/>
    <n v="205520"/>
    <n v="122229"/>
    <n v="59.47"/>
    <d v="2014-08-08T00:00:00"/>
    <n v="2014"/>
    <s v="Aug"/>
    <d v="1900-01-05T00:00:00"/>
    <s v="Sugar"/>
    <s v="Grocery"/>
    <n v="122229"/>
    <n v="49908.02"/>
    <n v="72320.98"/>
    <x v="0"/>
    <n v="83"/>
    <n v="89.33"/>
  </r>
  <r>
    <s v="M1107"/>
    <x v="0"/>
    <s v="North"/>
    <n v="5"/>
    <n v="344429"/>
    <n v="324947"/>
    <n v="94.34"/>
    <d v="2012-03-19T00:00:00"/>
    <n v="2012"/>
    <s v="Mar"/>
    <d v="1900-01-01T00:00:00"/>
    <s v="Notebook"/>
    <s v="Stationery"/>
    <n v="324947"/>
    <n v="74974.990000000005"/>
    <n v="249972.01"/>
    <x v="0"/>
    <n v="43"/>
    <n v="64.67"/>
  </r>
  <r>
    <s v="M1108"/>
    <x v="3"/>
    <s v="East"/>
    <n v="6"/>
    <n v="295601"/>
    <n v="324026"/>
    <n v="109.62"/>
    <d v="2013-06-08T00:00:00"/>
    <n v="2013"/>
    <s v="Jun"/>
    <d v="1900-01-06T00:00:00"/>
    <s v="Chair"/>
    <s v="Furniture"/>
    <n v="324026"/>
    <n v="80508.639999999999"/>
    <n v="243517.36"/>
    <x v="2"/>
    <n v="20"/>
    <n v="80.19"/>
  </r>
  <r>
    <s v="M1109"/>
    <x v="0"/>
    <s v="North"/>
    <n v="12"/>
    <n v="391696"/>
    <n v="333049"/>
    <n v="85.03"/>
    <d v="2013-06-08T00:00:00"/>
    <n v="2013"/>
    <s v="Jun"/>
    <d v="1900-01-06T00:00:00"/>
    <s v="Pen"/>
    <s v="Stationery"/>
    <n v="333049"/>
    <n v="114339.1"/>
    <n v="218709.9"/>
    <x v="2"/>
    <n v="99"/>
    <n v="64.150000000000006"/>
  </r>
  <r>
    <s v="M1110"/>
    <x v="0"/>
    <s v="North"/>
    <n v="14"/>
    <n v="369712"/>
    <n v="389182"/>
    <n v="105.27"/>
    <d v="2013-07-26T00:00:00"/>
    <n v="2013"/>
    <s v="Jul"/>
    <d v="1900-01-05T00:00:00"/>
    <s v="Sugar"/>
    <s v="Grocery"/>
    <n v="389182"/>
    <n v="92755"/>
    <n v="296427"/>
    <x v="1"/>
    <n v="31"/>
    <n v="61.38"/>
  </r>
  <r>
    <s v="M1111"/>
    <x v="1"/>
    <s v="West"/>
    <n v="13"/>
    <n v="154243"/>
    <n v="172086"/>
    <n v="111.57"/>
    <d v="2013-07-26T00:00:00"/>
    <n v="2013"/>
    <s v="Jul"/>
    <d v="1900-01-05T00:00:00"/>
    <s v="Headphones"/>
    <s v="Electronics"/>
    <n v="172086"/>
    <n v="43347.94"/>
    <n v="128738.06"/>
    <x v="0"/>
    <n v="38"/>
    <n v="67.87"/>
  </r>
  <r>
    <s v="M1112"/>
    <x v="3"/>
    <s v="East"/>
    <n v="14"/>
    <n v="332067"/>
    <n v="322559"/>
    <n v="97.14"/>
    <d v="2013-07-26T00:00:00"/>
    <n v="2013"/>
    <s v="Jul"/>
    <d v="1900-01-05T00:00:00"/>
    <s v="Sugar"/>
    <s v="Grocery"/>
    <n v="322559"/>
    <n v="93601.34"/>
    <n v="228957.66"/>
    <x v="2"/>
    <n v="47"/>
    <n v="74.430000000000007"/>
  </r>
  <r>
    <s v="M1113"/>
    <x v="0"/>
    <s v="North"/>
    <n v="8"/>
    <n v="135323"/>
    <n v="79665"/>
    <n v="58.87"/>
    <d v="2014-10-02T00:00:00"/>
    <n v="2014"/>
    <s v="Oct"/>
    <d v="1900-01-04T00:00:00"/>
    <s v="Laptop"/>
    <s v="Electronics"/>
    <n v="79665"/>
    <n v="38607.85"/>
    <n v="41057.15"/>
    <x v="2"/>
    <n v="23"/>
    <n v="77.37"/>
  </r>
  <r>
    <s v="M1114"/>
    <x v="3"/>
    <s v="East"/>
    <n v="3"/>
    <n v="480901"/>
    <n v="333044"/>
    <n v="69.25"/>
    <d v="2012-12-10T00:00:00"/>
    <n v="2012"/>
    <s v="Dec"/>
    <d v="1900-01-01T00:00:00"/>
    <s v="Tablet"/>
    <s v="Electronics"/>
    <n v="333044"/>
    <n v="161719.65"/>
    <n v="171324.35"/>
    <x v="2"/>
    <n v="46"/>
    <n v="79.790000000000006"/>
  </r>
  <r>
    <s v="M1115"/>
    <x v="2"/>
    <s v="South"/>
    <n v="13"/>
    <n v="499822"/>
    <n v="578491"/>
    <n v="115.74"/>
    <d v="2012-12-10T00:00:00"/>
    <n v="2012"/>
    <s v="Dec"/>
    <d v="1900-01-01T00:00:00"/>
    <s v="Trousers"/>
    <s v="Clothing"/>
    <n v="578491"/>
    <n v="283557.99"/>
    <n v="294933.01"/>
    <x v="1"/>
    <n v="96"/>
    <n v="66.03"/>
  </r>
  <r>
    <s v="M1116"/>
    <x v="1"/>
    <s v="West"/>
    <n v="8"/>
    <n v="427349"/>
    <n v="461856"/>
    <n v="108.07"/>
    <d v="2012-12-10T00:00:00"/>
    <n v="2012"/>
    <s v="Dec"/>
    <d v="1900-01-01T00:00:00"/>
    <s v="Cabinet"/>
    <s v="Furniture"/>
    <n v="461856"/>
    <n v="137479.9"/>
    <n v="324376.09999999998"/>
    <x v="2"/>
    <n v="52"/>
    <n v="82.4"/>
  </r>
  <r>
    <s v="M1117"/>
    <x v="1"/>
    <s v="West"/>
    <n v="8"/>
    <n v="411952"/>
    <n v="442589"/>
    <n v="107.44"/>
    <d v="2012-12-10T00:00:00"/>
    <n v="2012"/>
    <s v="Dec"/>
    <d v="1900-01-01T00:00:00"/>
    <s v="Sofa"/>
    <s v="Furniture"/>
    <n v="442589"/>
    <n v="110901.75"/>
    <n v="331687.25"/>
    <x v="0"/>
    <n v="29"/>
    <n v="73.430000000000007"/>
  </r>
  <r>
    <s v="M1118"/>
    <x v="3"/>
    <s v="East"/>
    <n v="13"/>
    <n v="439972"/>
    <n v="306893"/>
    <n v="69.75"/>
    <d v="2014-09-04T00:00:00"/>
    <n v="2014"/>
    <s v="Sep"/>
    <d v="1900-01-04T00:00:00"/>
    <s v="Tablet"/>
    <s v="Electronics"/>
    <n v="306893"/>
    <n v="145769.82"/>
    <n v="161123.18"/>
    <x v="2"/>
    <n v="54"/>
    <n v="87.25"/>
  </r>
  <r>
    <s v="M1119"/>
    <x v="2"/>
    <s v="South"/>
    <n v="10"/>
    <n v="252945"/>
    <n v="136787"/>
    <n v="54.08"/>
    <d v="2014-09-25T00:00:00"/>
    <n v="2014"/>
    <s v="Sep"/>
    <d v="1900-01-04T00:00:00"/>
    <s v="Chair"/>
    <s v="Furniture"/>
    <n v="136787"/>
    <n v="31442.27"/>
    <n v="105344.73"/>
    <x v="2"/>
    <n v="40"/>
    <n v="76.05"/>
  </r>
  <r>
    <s v="M1120"/>
    <x v="2"/>
    <s v="South"/>
    <n v="10"/>
    <n v="322166"/>
    <n v="369807"/>
    <n v="114.79"/>
    <d v="2014-12-20T00:00:00"/>
    <n v="2014"/>
    <s v="Dec"/>
    <d v="1900-01-06T00:00:00"/>
    <s v="Sugar"/>
    <s v="Grocery"/>
    <n v="369807"/>
    <n v="142820.89000000001"/>
    <n v="226986.11"/>
    <x v="1"/>
    <n v="96"/>
    <n v="91.52"/>
  </r>
  <r>
    <s v="M1121"/>
    <x v="0"/>
    <s v="North"/>
    <n v="11"/>
    <n v="267893"/>
    <n v="223993"/>
    <n v="83.61"/>
    <d v="2014-11-25T00:00:00"/>
    <n v="2014"/>
    <s v="Nov"/>
    <d v="1900-01-02T00:00:00"/>
    <s v="Rice"/>
    <s v="Grocery"/>
    <n v="223993"/>
    <n v="57678.12"/>
    <n v="166314.88"/>
    <x v="0"/>
    <n v="86"/>
    <n v="83.01"/>
  </r>
  <r>
    <s v="M1122"/>
    <x v="3"/>
    <s v="East"/>
    <n v="11"/>
    <n v="256381"/>
    <n v="289507"/>
    <n v="112.92"/>
    <d v="2014-11-25T00:00:00"/>
    <n v="2014"/>
    <s v="Nov"/>
    <d v="1900-01-02T00:00:00"/>
    <s v="Rice"/>
    <s v="Grocery"/>
    <n v="289507"/>
    <n v="120866.35"/>
    <n v="168640.65"/>
    <x v="0"/>
    <n v="14"/>
    <n v="78.040000000000006"/>
  </r>
  <r>
    <s v="M1123"/>
    <x v="2"/>
    <s v="South"/>
    <n v="15"/>
    <n v="276899"/>
    <n v="270390"/>
    <n v="97.65"/>
    <d v="2011-12-13T00:00:00"/>
    <n v="2011"/>
    <s v="Dec"/>
    <d v="1900-01-02T00:00:00"/>
    <s v="Wheat"/>
    <s v="Grocery"/>
    <n v="270390"/>
    <n v="112219.3"/>
    <n v="158170.70000000001"/>
    <x v="0"/>
    <n v="55"/>
    <n v="75.55"/>
  </r>
  <r>
    <s v="M1124"/>
    <x v="3"/>
    <s v="East"/>
    <n v="8"/>
    <n v="114055"/>
    <n v="131074"/>
    <n v="114.92"/>
    <d v="2013-12-06T00:00:00"/>
    <n v="2013"/>
    <s v="Dec"/>
    <d v="1900-01-05T00:00:00"/>
    <s v="Stapler"/>
    <s v="Stationery"/>
    <n v="131074"/>
    <n v="57314.74"/>
    <n v="73759.259999999995"/>
    <x v="2"/>
    <n v="41"/>
    <n v="71.11"/>
  </r>
  <r>
    <s v="M1125"/>
    <x v="1"/>
    <s v="West"/>
    <n v="14"/>
    <n v="409939"/>
    <n v="262263"/>
    <n v="63.98"/>
    <d v="2013-09-12T00:00:00"/>
    <n v="2013"/>
    <s v="Sep"/>
    <d v="1900-01-04T00:00:00"/>
    <s v="Laptop"/>
    <s v="Electronics"/>
    <n v="262263"/>
    <n v="124008.76"/>
    <n v="138254.24"/>
    <x v="1"/>
    <n v="99"/>
    <n v="78.13"/>
  </r>
  <r>
    <s v="M1126"/>
    <x v="0"/>
    <s v="North"/>
    <n v="11"/>
    <n v="231221"/>
    <n v="223183"/>
    <n v="96.52"/>
    <d v="2013-09-12T00:00:00"/>
    <n v="2013"/>
    <s v="Sep"/>
    <d v="1900-01-04T00:00:00"/>
    <s v="Oil"/>
    <s v="Grocery"/>
    <n v="223183"/>
    <n v="71655.960000000006"/>
    <n v="151527.04000000001"/>
    <x v="0"/>
    <n v="19"/>
    <n v="68.5"/>
  </r>
  <r>
    <s v="M1127"/>
    <x v="1"/>
    <s v="West"/>
    <n v="4"/>
    <n v="362185"/>
    <n v="355682"/>
    <n v="98.2"/>
    <d v="2014-12-10T00:00:00"/>
    <n v="2014"/>
    <s v="Dec"/>
    <d v="1900-01-03T00:00:00"/>
    <s v="Shirt"/>
    <s v="Clothing"/>
    <n v="355682"/>
    <n v="90478.29"/>
    <n v="265203.71000000002"/>
    <x v="2"/>
    <n v="98"/>
    <n v="66.95"/>
  </r>
  <r>
    <s v="M1128"/>
    <x v="3"/>
    <s v="East"/>
    <n v="14"/>
    <n v="378854"/>
    <n v="193785"/>
    <n v="51.15"/>
    <d v="2011-09-09T00:00:00"/>
    <n v="2011"/>
    <s v="Sep"/>
    <d v="1900-01-05T00:00:00"/>
    <s v="Mobile"/>
    <s v="Electronics"/>
    <n v="193785"/>
    <n v="88300.26"/>
    <n v="105484.74"/>
    <x v="1"/>
    <n v="43"/>
    <n v="65.42"/>
  </r>
  <r>
    <s v="M1129"/>
    <x v="1"/>
    <s v="West"/>
    <n v="13"/>
    <n v="170388"/>
    <n v="86328"/>
    <n v="50.67"/>
    <d v="2011-09-09T00:00:00"/>
    <n v="2011"/>
    <s v="Sep"/>
    <d v="1900-01-05T00:00:00"/>
    <s v="Sofa"/>
    <s v="Furniture"/>
    <n v="86328"/>
    <n v="35484.949999999997"/>
    <n v="50843.05"/>
    <x v="0"/>
    <n v="83"/>
    <n v="78.099999999999994"/>
  </r>
  <r>
    <s v="M1130"/>
    <x v="1"/>
    <s v="West"/>
    <n v="15"/>
    <n v="387341"/>
    <n v="247134"/>
    <n v="63.8"/>
    <d v="2011-09-09T00:00:00"/>
    <n v="2011"/>
    <s v="Sep"/>
    <d v="1900-01-05T00:00:00"/>
    <s v="Notebook"/>
    <s v="Stationery"/>
    <n v="247134"/>
    <n v="51770.7"/>
    <n v="195363.3"/>
    <x v="1"/>
    <n v="46"/>
    <n v="76.47"/>
  </r>
  <r>
    <s v="M1131"/>
    <x v="3"/>
    <s v="East"/>
    <n v="12"/>
    <n v="482124"/>
    <n v="524089"/>
    <n v="108.7"/>
    <d v="2011-09-09T00:00:00"/>
    <n v="2011"/>
    <s v="Sep"/>
    <d v="1900-01-05T00:00:00"/>
    <s v="Cabinet"/>
    <s v="Furniture"/>
    <n v="524089"/>
    <n v="214082.95"/>
    <n v="310006.05"/>
    <x v="1"/>
    <n v="32"/>
    <n v="80.44"/>
  </r>
  <r>
    <s v="M1132"/>
    <x v="1"/>
    <s v="West"/>
    <n v="4"/>
    <n v="352590"/>
    <n v="365316"/>
    <n v="103.61"/>
    <d v="2014-06-27T00:00:00"/>
    <n v="2014"/>
    <s v="Jun"/>
    <d v="1900-01-05T00:00:00"/>
    <s v="Marker"/>
    <s v="Stationery"/>
    <n v="365316"/>
    <n v="107893.2"/>
    <n v="257422.8"/>
    <x v="2"/>
    <n v="33"/>
    <n v="62.82"/>
  </r>
  <r>
    <s v="M1133"/>
    <x v="1"/>
    <s v="West"/>
    <n v="4"/>
    <n v="340129"/>
    <n v="218078"/>
    <n v="64.12"/>
    <d v="2011-11-17T00:00:00"/>
    <n v="2011"/>
    <s v="Nov"/>
    <d v="1900-01-04T00:00:00"/>
    <s v="Oil"/>
    <s v="Grocery"/>
    <n v="218078"/>
    <n v="74015.539999999994"/>
    <n v="144062.46"/>
    <x v="1"/>
    <n v="54"/>
    <n v="88.02"/>
  </r>
  <r>
    <s v="M1134"/>
    <x v="2"/>
    <s v="South"/>
    <n v="9"/>
    <n v="333839"/>
    <n v="393482"/>
    <n v="117.87"/>
    <d v="2011-11-17T00:00:00"/>
    <n v="2011"/>
    <s v="Nov"/>
    <d v="1900-01-04T00:00:00"/>
    <s v="Sugar"/>
    <s v="Grocery"/>
    <n v="393482"/>
    <n v="127132.43"/>
    <n v="266349.57"/>
    <x v="2"/>
    <n v="69"/>
    <n v="92.92"/>
  </r>
  <r>
    <s v="M1135"/>
    <x v="3"/>
    <s v="East"/>
    <n v="7"/>
    <n v="246161"/>
    <n v="209427"/>
    <n v="85.08"/>
    <d v="2014-08-22T00:00:00"/>
    <n v="2014"/>
    <s v="Aug"/>
    <d v="1900-01-05T00:00:00"/>
    <s v="Marker"/>
    <s v="Stationery"/>
    <n v="209427"/>
    <n v="49206.28"/>
    <n v="160220.72"/>
    <x v="0"/>
    <n v="18"/>
    <n v="68.25"/>
  </r>
  <r>
    <s v="M1136"/>
    <x v="0"/>
    <s v="North"/>
    <n v="4"/>
    <n v="420013"/>
    <n v="281410"/>
    <n v="67"/>
    <d v="2014-08-22T00:00:00"/>
    <n v="2014"/>
    <s v="Aug"/>
    <d v="1900-01-05T00:00:00"/>
    <s v="Notebook"/>
    <s v="Stationery"/>
    <n v="281410"/>
    <n v="105589.35"/>
    <n v="175820.65"/>
    <x v="0"/>
    <n v="10"/>
    <n v="84.19"/>
  </r>
  <r>
    <s v="M1137"/>
    <x v="1"/>
    <s v="West"/>
    <n v="5"/>
    <n v="464579"/>
    <n v="470147"/>
    <n v="101.2"/>
    <d v="2014-08-22T00:00:00"/>
    <n v="2014"/>
    <s v="Aug"/>
    <d v="1900-01-05T00:00:00"/>
    <s v="Chair"/>
    <s v="Furniture"/>
    <n v="470147"/>
    <n v="95740.1"/>
    <n v="374406.9"/>
    <x v="1"/>
    <n v="42"/>
    <n v="73.19"/>
  </r>
  <r>
    <s v="M1138"/>
    <x v="2"/>
    <s v="South"/>
    <n v="11"/>
    <n v="416046"/>
    <n v="222291"/>
    <n v="53.43"/>
    <d v="2013-03-13T00:00:00"/>
    <n v="2013"/>
    <s v="Mar"/>
    <d v="1900-01-03T00:00:00"/>
    <s v="Mobile"/>
    <s v="Electronics"/>
    <n v="222291"/>
    <n v="55108.41"/>
    <n v="167182.59"/>
    <x v="0"/>
    <n v="77"/>
    <n v="70.02"/>
  </r>
  <r>
    <s v="M1139"/>
    <x v="3"/>
    <s v="East"/>
    <n v="10"/>
    <n v="416692"/>
    <n v="335434"/>
    <n v="80.5"/>
    <d v="2011-09-23T00:00:00"/>
    <n v="2011"/>
    <s v="Sep"/>
    <d v="1900-01-05T00:00:00"/>
    <s v="Oil"/>
    <s v="Grocery"/>
    <n v="335434"/>
    <n v="126748.07"/>
    <n v="208685.93"/>
    <x v="2"/>
    <n v="18"/>
    <n v="94.34"/>
  </r>
  <r>
    <s v="M1140"/>
    <x v="1"/>
    <s v="West"/>
    <n v="11"/>
    <n v="310796"/>
    <n v="191076"/>
    <n v="61.48"/>
    <d v="2011-04-28T00:00:00"/>
    <n v="2011"/>
    <s v="Apr"/>
    <d v="1900-01-04T00:00:00"/>
    <s v="Trousers"/>
    <s v="Clothing"/>
    <n v="191076"/>
    <n v="45792.62"/>
    <n v="145283.38"/>
    <x v="2"/>
    <n v="69"/>
    <n v="60.99"/>
  </r>
  <r>
    <s v="M1141"/>
    <x v="1"/>
    <s v="West"/>
    <n v="8"/>
    <n v="421540"/>
    <n v="343060"/>
    <n v="81.38"/>
    <d v="2011-04-28T00:00:00"/>
    <n v="2011"/>
    <s v="Apr"/>
    <d v="1900-01-04T00:00:00"/>
    <s v="Pen"/>
    <s v="Stationery"/>
    <n v="343060"/>
    <n v="82362.98"/>
    <n v="260697.02"/>
    <x v="2"/>
    <n v="23"/>
    <n v="73.260000000000005"/>
  </r>
  <r>
    <s v="M1142"/>
    <x v="2"/>
    <s v="South"/>
    <n v="14"/>
    <n v="168438"/>
    <n v="143137"/>
    <n v="84.98"/>
    <d v="2011-04-28T00:00:00"/>
    <n v="2011"/>
    <s v="Apr"/>
    <d v="1900-01-04T00:00:00"/>
    <s v="Table"/>
    <s v="Furniture"/>
    <n v="143137"/>
    <n v="60915.85"/>
    <n v="82221.149999999994"/>
    <x v="1"/>
    <n v="66"/>
    <n v="93.61"/>
  </r>
  <r>
    <s v="M1143"/>
    <x v="2"/>
    <s v="South"/>
    <n v="15"/>
    <n v="441084"/>
    <n v="478522"/>
    <n v="108.49"/>
    <d v="2013-11-30T00:00:00"/>
    <n v="2013"/>
    <s v="Nov"/>
    <d v="1900-01-06T00:00:00"/>
    <s v="Headphones"/>
    <s v="Electronics"/>
    <n v="478522"/>
    <n v="147996.37"/>
    <n v="330525.63"/>
    <x v="1"/>
    <n v="48"/>
    <n v="75.98"/>
  </r>
  <r>
    <s v="M1144"/>
    <x v="3"/>
    <s v="East"/>
    <n v="9"/>
    <n v="198593"/>
    <n v="115713"/>
    <n v="58.27"/>
    <d v="2012-12-03T00:00:00"/>
    <n v="2012"/>
    <s v="Dec"/>
    <d v="1900-01-01T00:00:00"/>
    <s v="Mobile"/>
    <s v="Electronics"/>
    <n v="115713"/>
    <n v="36141.449999999997"/>
    <n v="79571.55"/>
    <x v="1"/>
    <n v="99"/>
    <n v="60.5"/>
  </r>
  <r>
    <s v="M1145"/>
    <x v="2"/>
    <s v="South"/>
    <n v="11"/>
    <n v="355994"/>
    <n v="319446"/>
    <n v="89.73"/>
    <d v="2012-12-03T00:00:00"/>
    <n v="2012"/>
    <s v="Dec"/>
    <d v="1900-01-01T00:00:00"/>
    <s v="Headphones"/>
    <s v="Electronics"/>
    <n v="319446"/>
    <n v="119837.32"/>
    <n v="199608.68"/>
    <x v="2"/>
    <n v="48"/>
    <n v="72.14"/>
  </r>
  <r>
    <s v="M1146"/>
    <x v="3"/>
    <s v="East"/>
    <n v="11"/>
    <n v="310417"/>
    <n v="253959"/>
    <n v="81.81"/>
    <d v="2014-11-20T00:00:00"/>
    <n v="2014"/>
    <s v="Nov"/>
    <d v="1900-01-04T00:00:00"/>
    <s v="Jacket"/>
    <s v="Clothing"/>
    <n v="253959"/>
    <n v="93989.59"/>
    <n v="159969.41"/>
    <x v="2"/>
    <n v="47"/>
    <n v="62.8"/>
  </r>
  <r>
    <s v="M1147"/>
    <x v="0"/>
    <s v="North"/>
    <n v="5"/>
    <n v="429503"/>
    <n v="503620"/>
    <n v="117.26"/>
    <d v="2014-11-20T00:00:00"/>
    <n v="2014"/>
    <s v="Nov"/>
    <d v="1900-01-04T00:00:00"/>
    <s v="Notebook"/>
    <s v="Stationery"/>
    <n v="503620"/>
    <n v="200654.01"/>
    <n v="302965.99"/>
    <x v="2"/>
    <n v="31"/>
    <n v="92.02"/>
  </r>
  <r>
    <s v="M1148"/>
    <x v="1"/>
    <s v="West"/>
    <n v="9"/>
    <n v="406184"/>
    <n v="224851"/>
    <n v="55.36"/>
    <d v="2013-09-06T00:00:00"/>
    <n v="2013"/>
    <s v="Sep"/>
    <d v="1900-01-05T00:00:00"/>
    <s v="Sofa"/>
    <s v="Furniture"/>
    <n v="224851"/>
    <n v="86110.29"/>
    <n v="138740.71"/>
    <x v="2"/>
    <n v="87"/>
    <n v="78.41"/>
  </r>
  <r>
    <s v="M1149"/>
    <x v="3"/>
    <s v="East"/>
    <n v="5"/>
    <n v="381467"/>
    <n v="453664"/>
    <n v="118.93"/>
    <d v="2014-09-05T00:00:00"/>
    <n v="2014"/>
    <s v="Sep"/>
    <d v="1900-01-05T00:00:00"/>
    <s v="Jacket"/>
    <s v="Clothing"/>
    <n v="453664"/>
    <n v="165722.44"/>
    <n v="287941.56"/>
    <x v="1"/>
    <n v="29"/>
    <n v="61.56"/>
  </r>
  <r>
    <s v="M1150"/>
    <x v="0"/>
    <s v="North"/>
    <n v="13"/>
    <n v="215458"/>
    <n v="151654"/>
    <n v="70.39"/>
    <d v="2014-09-05T00:00:00"/>
    <n v="2014"/>
    <s v="Sep"/>
    <d v="1900-01-05T00:00:00"/>
    <s v="Stapler"/>
    <s v="Stationery"/>
    <n v="151654"/>
    <n v="71679.070000000007"/>
    <n v="79974.929999999993"/>
    <x v="1"/>
    <n v="31"/>
    <n v="67.34"/>
  </r>
  <r>
    <s v="M1151"/>
    <x v="2"/>
    <s v="South"/>
    <n v="3"/>
    <n v="209044"/>
    <n v="217923"/>
    <n v="104.25"/>
    <d v="2014-09-05T00:00:00"/>
    <n v="2014"/>
    <s v="Sep"/>
    <d v="1900-01-05T00:00:00"/>
    <s v="Sugar"/>
    <s v="Grocery"/>
    <n v="217923"/>
    <n v="44881.5"/>
    <n v="173041.5"/>
    <x v="1"/>
    <n v="66"/>
    <n v="92.53"/>
  </r>
  <r>
    <s v="M1152"/>
    <x v="1"/>
    <s v="West"/>
    <n v="11"/>
    <n v="304052"/>
    <n v="187725"/>
    <n v="61.74"/>
    <d v="2013-09-23T00:00:00"/>
    <n v="2013"/>
    <s v="Sep"/>
    <d v="1900-01-01T00:00:00"/>
    <s v="Oil"/>
    <s v="Grocery"/>
    <n v="187725"/>
    <n v="83378.850000000006"/>
    <n v="104346.15"/>
    <x v="1"/>
    <n v="69"/>
    <n v="85.86"/>
  </r>
  <r>
    <s v="M1153"/>
    <x v="0"/>
    <s v="North"/>
    <n v="14"/>
    <n v="227507"/>
    <n v="152954"/>
    <n v="67.23"/>
    <d v="2013-09-23T00:00:00"/>
    <n v="2013"/>
    <s v="Sep"/>
    <d v="1900-01-01T00:00:00"/>
    <s v="Headphones"/>
    <s v="Electronics"/>
    <n v="152954"/>
    <n v="55881.63"/>
    <n v="97072.37"/>
    <x v="2"/>
    <n v="44"/>
    <n v="75.319999999999993"/>
  </r>
  <r>
    <s v="M1154"/>
    <x v="0"/>
    <s v="North"/>
    <n v="14"/>
    <n v="103802"/>
    <n v="105207"/>
    <n v="101.35"/>
    <d v="2011-09-14T00:00:00"/>
    <n v="2011"/>
    <s v="Sep"/>
    <d v="1900-01-03T00:00:00"/>
    <s v="Trousers"/>
    <s v="Clothing"/>
    <n v="105207"/>
    <n v="26600.15"/>
    <n v="78606.850000000006"/>
    <x v="2"/>
    <n v="91"/>
    <n v="72.14"/>
  </r>
  <r>
    <s v="M1155"/>
    <x v="3"/>
    <s v="East"/>
    <n v="10"/>
    <n v="227254"/>
    <n v="203312"/>
    <n v="89.46"/>
    <d v="2011-09-14T00:00:00"/>
    <n v="2011"/>
    <s v="Sep"/>
    <d v="1900-01-03T00:00:00"/>
    <s v="Wheat"/>
    <s v="Grocery"/>
    <n v="203312"/>
    <n v="89891.69"/>
    <n v="113420.31"/>
    <x v="0"/>
    <n v="67"/>
    <n v="77.489999999999995"/>
  </r>
  <r>
    <s v="M1156"/>
    <x v="0"/>
    <s v="North"/>
    <n v="3"/>
    <n v="233530"/>
    <n v="203427"/>
    <n v="87.11"/>
    <d v="2014-05-20T00:00:00"/>
    <n v="2014"/>
    <s v="May"/>
    <d v="1900-01-02T00:00:00"/>
    <s v="Jacket"/>
    <s v="Clothing"/>
    <n v="203427"/>
    <n v="69323.41"/>
    <n v="134103.59"/>
    <x v="0"/>
    <n v="70"/>
    <n v="67.64"/>
  </r>
  <r>
    <s v="M1157"/>
    <x v="2"/>
    <s v="South"/>
    <n v="15"/>
    <n v="342368"/>
    <n v="229019"/>
    <n v="66.89"/>
    <d v="2014-05-20T00:00:00"/>
    <n v="2014"/>
    <s v="May"/>
    <d v="1900-01-02T00:00:00"/>
    <s v="Trousers"/>
    <s v="Clothing"/>
    <n v="229019"/>
    <n v="76669.78"/>
    <n v="152349.22"/>
    <x v="0"/>
    <n v="67"/>
    <n v="92.3"/>
  </r>
  <r>
    <s v="M1158"/>
    <x v="0"/>
    <s v="North"/>
    <n v="7"/>
    <n v="471817"/>
    <n v="321480"/>
    <n v="68.14"/>
    <d v="2014-05-20T00:00:00"/>
    <n v="2014"/>
    <s v="May"/>
    <d v="1900-01-02T00:00:00"/>
    <s v="Chair"/>
    <s v="Furniture"/>
    <n v="321480"/>
    <n v="87124.08"/>
    <n v="234355.92"/>
    <x v="2"/>
    <n v="52"/>
    <n v="71.98"/>
  </r>
  <r>
    <s v="M1159"/>
    <x v="3"/>
    <s v="East"/>
    <n v="9"/>
    <n v="373262"/>
    <n v="344869"/>
    <n v="92.39"/>
    <d v="2014-05-20T00:00:00"/>
    <n v="2014"/>
    <s v="May"/>
    <d v="1900-01-02T00:00:00"/>
    <s v="Dress"/>
    <s v="Clothing"/>
    <n v="344869"/>
    <n v="80108.960000000006"/>
    <n v="264760.03999999998"/>
    <x v="1"/>
    <n v="93"/>
    <n v="61.35"/>
  </r>
  <r>
    <s v="M1160"/>
    <x v="0"/>
    <s v="North"/>
    <n v="4"/>
    <n v="317877"/>
    <n v="283895"/>
    <n v="89.31"/>
    <d v="2011-08-09T00:00:00"/>
    <n v="2011"/>
    <s v="Aug"/>
    <d v="1900-01-02T00:00:00"/>
    <s v="Pen"/>
    <s v="Stationery"/>
    <n v="283895"/>
    <n v="111313.66"/>
    <n v="172581.34"/>
    <x v="1"/>
    <n v="91"/>
    <n v="87.45"/>
  </r>
  <r>
    <s v="M1161"/>
    <x v="3"/>
    <s v="East"/>
    <n v="9"/>
    <n v="438125"/>
    <n v="460357"/>
    <n v="105.07"/>
    <d v="2014-11-27T00:00:00"/>
    <n v="2014"/>
    <s v="Nov"/>
    <d v="1900-01-04T00:00:00"/>
    <s v="Dress"/>
    <s v="Clothing"/>
    <n v="460357"/>
    <n v="113973.96"/>
    <n v="346383.04"/>
    <x v="1"/>
    <n v="53"/>
    <n v="73.3"/>
  </r>
  <r>
    <s v="M1162"/>
    <x v="0"/>
    <s v="North"/>
    <n v="7"/>
    <n v="246033"/>
    <n v="257993"/>
    <n v="104.86"/>
    <d v="2014-11-27T00:00:00"/>
    <n v="2014"/>
    <s v="Nov"/>
    <d v="1900-01-04T00:00:00"/>
    <s v="Cabinet"/>
    <s v="Furniture"/>
    <n v="257993"/>
    <n v="90339.26"/>
    <n v="167653.74"/>
    <x v="2"/>
    <n v="33"/>
    <n v="84.91"/>
  </r>
  <r>
    <s v="M1163"/>
    <x v="0"/>
    <s v="North"/>
    <n v="14"/>
    <n v="185477"/>
    <n v="129886"/>
    <n v="70.03"/>
    <d v="2014-05-04T00:00:00"/>
    <n v="2014"/>
    <s v="May"/>
    <d v="1899-12-31T00:00:00"/>
    <s v="Marker"/>
    <s v="Stationery"/>
    <n v="129886"/>
    <n v="51217.33"/>
    <n v="78668.67"/>
    <x v="0"/>
    <n v="98"/>
    <n v="75.319999999999993"/>
  </r>
  <r>
    <s v="M1164"/>
    <x v="0"/>
    <s v="North"/>
    <n v="13"/>
    <n v="321899"/>
    <n v="203332"/>
    <n v="63.17"/>
    <d v="2014-05-04T00:00:00"/>
    <n v="2014"/>
    <s v="May"/>
    <d v="1899-12-31T00:00:00"/>
    <s v="Jacket"/>
    <s v="Clothing"/>
    <n v="203332"/>
    <n v="44325.35"/>
    <n v="159006.65"/>
    <x v="1"/>
    <n v="85"/>
    <n v="83.71"/>
  </r>
  <r>
    <s v="M1165"/>
    <x v="3"/>
    <s v="East"/>
    <n v="5"/>
    <n v="321116"/>
    <n v="232539"/>
    <n v="72.42"/>
    <d v="2013-11-11T00:00:00"/>
    <n v="2013"/>
    <s v="Nov"/>
    <d v="1900-01-01T00:00:00"/>
    <s v="Headphones"/>
    <s v="Electronics"/>
    <n v="232539"/>
    <n v="87487.19"/>
    <n v="145051.81"/>
    <x v="0"/>
    <n v="86"/>
    <n v="71.31"/>
  </r>
  <r>
    <s v="M1166"/>
    <x v="0"/>
    <s v="North"/>
    <n v="4"/>
    <n v="167514"/>
    <n v="177920"/>
    <n v="106.21"/>
    <d v="2013-11-11T00:00:00"/>
    <n v="2013"/>
    <s v="Nov"/>
    <d v="1900-01-01T00:00:00"/>
    <s v="Mobile"/>
    <s v="Electronics"/>
    <n v="177920"/>
    <n v="43085.75"/>
    <n v="134834.25"/>
    <x v="0"/>
    <n v="75"/>
    <n v="61.01"/>
  </r>
  <r>
    <s v="M1167"/>
    <x v="0"/>
    <s v="North"/>
    <n v="6"/>
    <n v="478190"/>
    <n v="503626"/>
    <n v="105.32"/>
    <d v="2013-11-11T00:00:00"/>
    <n v="2013"/>
    <s v="Nov"/>
    <d v="1900-01-01T00:00:00"/>
    <s v="Rice"/>
    <s v="Grocery"/>
    <n v="503626"/>
    <n v="120797.95"/>
    <n v="382828.05"/>
    <x v="2"/>
    <n v="79"/>
    <n v="67.83"/>
  </r>
  <r>
    <s v="M1168"/>
    <x v="3"/>
    <s v="East"/>
    <n v="9"/>
    <n v="388213"/>
    <n v="222072"/>
    <n v="57.2"/>
    <d v="2013-11-11T00:00:00"/>
    <n v="2013"/>
    <s v="Nov"/>
    <d v="1900-01-01T00:00:00"/>
    <s v="Chair"/>
    <s v="Furniture"/>
    <n v="222072"/>
    <n v="108491.66"/>
    <n v="113580.34"/>
    <x v="2"/>
    <n v="24"/>
    <n v="72.81"/>
  </r>
  <r>
    <s v="M1169"/>
    <x v="2"/>
    <s v="South"/>
    <n v="6"/>
    <n v="339617"/>
    <n v="243261"/>
    <n v="71.63"/>
    <d v="2013-11-11T00:00:00"/>
    <n v="2013"/>
    <s v="Nov"/>
    <d v="1900-01-01T00:00:00"/>
    <s v="Jacket"/>
    <s v="Clothing"/>
    <n v="243261"/>
    <n v="92169.15"/>
    <n v="151091.85"/>
    <x v="1"/>
    <n v="91"/>
    <n v="82.96"/>
  </r>
  <r>
    <s v="M1170"/>
    <x v="1"/>
    <s v="West"/>
    <n v="5"/>
    <n v="368170"/>
    <n v="385135"/>
    <n v="104.61"/>
    <d v="2013-11-11T00:00:00"/>
    <n v="2013"/>
    <s v="Nov"/>
    <d v="1900-01-01T00:00:00"/>
    <s v="Rice"/>
    <s v="Grocery"/>
    <n v="385135"/>
    <n v="77259.87"/>
    <n v="307875.13"/>
    <x v="2"/>
    <n v="56"/>
    <n v="81.290000000000006"/>
  </r>
  <r>
    <s v="M1171"/>
    <x v="3"/>
    <s v="East"/>
    <n v="10"/>
    <n v="465343"/>
    <n v="537474"/>
    <n v="115.5"/>
    <d v="2013-11-11T00:00:00"/>
    <n v="2013"/>
    <s v="Nov"/>
    <d v="1900-01-01T00:00:00"/>
    <s v="Sofa"/>
    <s v="Furniture"/>
    <n v="537474"/>
    <n v="113829.3"/>
    <n v="423644.7"/>
    <x v="2"/>
    <n v="53"/>
    <n v="81.41"/>
  </r>
  <r>
    <s v="M1172"/>
    <x v="3"/>
    <s v="East"/>
    <n v="8"/>
    <n v="113326"/>
    <n v="101568"/>
    <n v="89.62"/>
    <d v="2013-11-11T00:00:00"/>
    <n v="2013"/>
    <s v="Nov"/>
    <d v="1900-01-01T00:00:00"/>
    <s v="Table"/>
    <s v="Furniture"/>
    <n v="101568"/>
    <n v="29810.34"/>
    <n v="71757.66"/>
    <x v="2"/>
    <n v="82"/>
    <n v="84.85"/>
  </r>
  <r>
    <s v="M1173"/>
    <x v="0"/>
    <s v="North"/>
    <n v="10"/>
    <n v="160153"/>
    <n v="119445"/>
    <n v="74.58"/>
    <d v="2013-11-11T00:00:00"/>
    <n v="2013"/>
    <s v="Nov"/>
    <d v="1900-01-01T00:00:00"/>
    <s v="Marker"/>
    <s v="Stationery"/>
    <n v="119445"/>
    <n v="28356.3"/>
    <n v="91088.7"/>
    <x v="1"/>
    <n v="46"/>
    <n v="91.41"/>
  </r>
  <r>
    <s v="M1174"/>
    <x v="2"/>
    <s v="South"/>
    <n v="12"/>
    <n v="280865"/>
    <n v="182493"/>
    <n v="64.98"/>
    <d v="2011-12-20T00:00:00"/>
    <n v="2011"/>
    <s v="Dec"/>
    <d v="1900-01-02T00:00:00"/>
    <s v="Table"/>
    <s v="Furniture"/>
    <n v="182493"/>
    <n v="50784.05"/>
    <n v="131708.95000000001"/>
    <x v="0"/>
    <n v="56"/>
    <n v="65.02"/>
  </r>
  <r>
    <s v="M1175"/>
    <x v="0"/>
    <s v="North"/>
    <n v="10"/>
    <n v="450609"/>
    <n v="502963"/>
    <n v="111.62"/>
    <d v="2011-12-20T00:00:00"/>
    <n v="2011"/>
    <s v="Dec"/>
    <d v="1900-01-02T00:00:00"/>
    <s v="Notebook"/>
    <s v="Stationery"/>
    <n v="502963"/>
    <n v="134566.44"/>
    <n v="368396.56"/>
    <x v="0"/>
    <n v="93"/>
    <n v="70.97"/>
  </r>
  <r>
    <s v="M1176"/>
    <x v="0"/>
    <s v="North"/>
    <n v="12"/>
    <n v="429857"/>
    <n v="311907"/>
    <n v="72.56"/>
    <d v="2011-12-20T00:00:00"/>
    <n v="2011"/>
    <s v="Dec"/>
    <d v="1900-01-02T00:00:00"/>
    <s v="Tablet"/>
    <s v="Electronics"/>
    <n v="311907"/>
    <n v="78079.92"/>
    <n v="233827.08"/>
    <x v="1"/>
    <n v="47"/>
    <n v="84.87"/>
  </r>
  <r>
    <s v="M1177"/>
    <x v="3"/>
    <s v="East"/>
    <n v="5"/>
    <n v="131479"/>
    <n v="92544"/>
    <n v="70.39"/>
    <d v="2011-12-20T00:00:00"/>
    <n v="2011"/>
    <s v="Dec"/>
    <d v="1900-01-02T00:00:00"/>
    <s v="Mobile"/>
    <s v="Electronics"/>
    <n v="92544"/>
    <n v="33123.78"/>
    <n v="59420.22"/>
    <x v="0"/>
    <n v="89"/>
    <n v="90.86"/>
  </r>
  <r>
    <s v="M1178"/>
    <x v="1"/>
    <s v="West"/>
    <n v="6"/>
    <n v="113485"/>
    <n v="123967"/>
    <n v="109.24"/>
    <d v="2011-07-25T00:00:00"/>
    <n v="2011"/>
    <s v="Jul"/>
    <d v="1900-01-01T00:00:00"/>
    <s v="Notebook"/>
    <s v="Stationery"/>
    <n v="123967"/>
    <n v="50819.57"/>
    <n v="73147.429999999993"/>
    <x v="0"/>
    <n v="56"/>
    <n v="83.91"/>
  </r>
  <r>
    <s v="M1179"/>
    <x v="2"/>
    <s v="South"/>
    <n v="5"/>
    <n v="479319"/>
    <n v="287663"/>
    <n v="60.01"/>
    <d v="2011-07-25T00:00:00"/>
    <n v="2011"/>
    <s v="Jul"/>
    <d v="1900-01-01T00:00:00"/>
    <s v="Jacket"/>
    <s v="Clothing"/>
    <n v="287663"/>
    <n v="68056.460000000006"/>
    <n v="219606.54"/>
    <x v="1"/>
    <n v="99"/>
    <n v="66.05"/>
  </r>
  <r>
    <s v="M1180"/>
    <x v="2"/>
    <s v="South"/>
    <n v="15"/>
    <n v="328855"/>
    <n v="225651"/>
    <n v="68.62"/>
    <d v="2012-11-22T00:00:00"/>
    <n v="2012"/>
    <s v="Nov"/>
    <d v="1900-01-04T00:00:00"/>
    <s v="Chair"/>
    <s v="Furniture"/>
    <n v="225651"/>
    <n v="73841.5"/>
    <n v="151809.5"/>
    <x v="0"/>
    <n v="21"/>
    <n v="88.8"/>
  </r>
  <r>
    <s v="M1181"/>
    <x v="0"/>
    <s v="North"/>
    <n v="8"/>
    <n v="476664"/>
    <n v="324716"/>
    <n v="68.12"/>
    <d v="2012-11-22T00:00:00"/>
    <n v="2012"/>
    <s v="Nov"/>
    <d v="1900-01-04T00:00:00"/>
    <s v="Cabinet"/>
    <s v="Furniture"/>
    <n v="324716"/>
    <n v="106668.48"/>
    <n v="218047.52"/>
    <x v="2"/>
    <n v="17"/>
    <n v="84.76"/>
  </r>
  <r>
    <s v="M1182"/>
    <x v="3"/>
    <s v="East"/>
    <n v="10"/>
    <n v="418652"/>
    <n v="341908"/>
    <n v="81.67"/>
    <d v="2014-12-10T00:00:00"/>
    <n v="2014"/>
    <s v="Dec"/>
    <d v="1900-01-03T00:00:00"/>
    <s v="Mobile"/>
    <s v="Electronics"/>
    <n v="341908"/>
    <n v="88847.13"/>
    <n v="253060.87"/>
    <x v="1"/>
    <n v="29"/>
    <n v="71.37"/>
  </r>
  <r>
    <s v="M1183"/>
    <x v="1"/>
    <s v="West"/>
    <n v="3"/>
    <n v="145269"/>
    <n v="145207"/>
    <n v="99.96"/>
    <d v="2014-12-10T00:00:00"/>
    <n v="2014"/>
    <s v="Dec"/>
    <d v="1900-01-03T00:00:00"/>
    <s v="Pen"/>
    <s v="Stationery"/>
    <n v="145207"/>
    <n v="31009.89"/>
    <n v="114197.11"/>
    <x v="1"/>
    <n v="36"/>
    <n v="88"/>
  </r>
  <r>
    <s v="M1184"/>
    <x v="2"/>
    <s v="South"/>
    <n v="7"/>
    <n v="363370"/>
    <n v="367820"/>
    <n v="101.22"/>
    <d v="2014-12-10T00:00:00"/>
    <n v="2014"/>
    <s v="Dec"/>
    <d v="1900-01-03T00:00:00"/>
    <s v="Cabinet"/>
    <s v="Furniture"/>
    <n v="367820"/>
    <n v="176333.94"/>
    <n v="191486.06"/>
    <x v="2"/>
    <n v="97"/>
    <n v="81.819999999999993"/>
  </r>
  <r>
    <s v="M1185"/>
    <x v="2"/>
    <s v="South"/>
    <n v="10"/>
    <n v="324143"/>
    <n v="305428"/>
    <n v="94.23"/>
    <d v="2014-12-10T00:00:00"/>
    <n v="2014"/>
    <s v="Dec"/>
    <d v="1900-01-03T00:00:00"/>
    <s v="Rice"/>
    <s v="Grocery"/>
    <n v="305428"/>
    <n v="135704.15"/>
    <n v="169723.85"/>
    <x v="2"/>
    <n v="26"/>
    <n v="64.06"/>
  </r>
  <r>
    <s v="M1186"/>
    <x v="0"/>
    <s v="North"/>
    <n v="5"/>
    <n v="113589"/>
    <n v="78476"/>
    <n v="69.09"/>
    <d v="2014-09-01T00:00:00"/>
    <n v="2014"/>
    <s v="Sep"/>
    <d v="1900-01-01T00:00:00"/>
    <s v="Pen"/>
    <s v="Stationery"/>
    <n v="78476"/>
    <n v="18453.21"/>
    <n v="60022.79"/>
    <x v="2"/>
    <n v="74"/>
    <n v="62.93"/>
  </r>
  <r>
    <s v="M1187"/>
    <x v="2"/>
    <s v="South"/>
    <n v="3"/>
    <n v="148374"/>
    <n v="112197"/>
    <n v="75.62"/>
    <d v="2014-04-25T00:00:00"/>
    <n v="2014"/>
    <s v="Apr"/>
    <d v="1900-01-05T00:00:00"/>
    <s v="Marker"/>
    <s v="Stationery"/>
    <n v="112197"/>
    <n v="37233.129999999997"/>
    <n v="74963.87"/>
    <x v="2"/>
    <n v="77"/>
    <n v="93.28"/>
  </r>
  <r>
    <s v="M1188"/>
    <x v="0"/>
    <s v="North"/>
    <n v="11"/>
    <n v="385755"/>
    <n v="229700"/>
    <n v="59.55"/>
    <d v="2014-09-09T00:00:00"/>
    <n v="2014"/>
    <s v="Sep"/>
    <d v="1900-01-02T00:00:00"/>
    <s v="Stapler"/>
    <s v="Stationery"/>
    <n v="229700"/>
    <n v="68168.5"/>
    <n v="161531.5"/>
    <x v="1"/>
    <n v="56"/>
    <n v="65.52"/>
  </r>
  <r>
    <s v="M1189"/>
    <x v="0"/>
    <s v="North"/>
    <n v="12"/>
    <n v="156461"/>
    <n v="166847"/>
    <n v="106.64"/>
    <d v="2012-03-12T00:00:00"/>
    <n v="2012"/>
    <s v="Mar"/>
    <d v="1900-01-01T00:00:00"/>
    <s v="Pen"/>
    <s v="Stationery"/>
    <n v="166847"/>
    <n v="57738.89"/>
    <n v="109108.11"/>
    <x v="1"/>
    <n v="37"/>
    <n v="66.73"/>
  </r>
  <r>
    <s v="M1190"/>
    <x v="1"/>
    <s v="West"/>
    <n v="11"/>
    <n v="481188"/>
    <n v="349067"/>
    <n v="72.540000000000006"/>
    <d v="2012-03-12T00:00:00"/>
    <n v="2012"/>
    <s v="Mar"/>
    <d v="1900-01-01T00:00:00"/>
    <s v="Headphones"/>
    <s v="Electronics"/>
    <n v="349067"/>
    <n v="74096.350000000006"/>
    <n v="274970.65000000002"/>
    <x v="1"/>
    <n v="65"/>
    <n v="90.84"/>
  </r>
  <r>
    <s v="M1191"/>
    <x v="1"/>
    <s v="West"/>
    <n v="10"/>
    <n v="128224"/>
    <n v="103485"/>
    <n v="80.709999999999994"/>
    <d v="2012-03-12T00:00:00"/>
    <n v="2012"/>
    <s v="Mar"/>
    <d v="1900-01-01T00:00:00"/>
    <s v="Headphones"/>
    <s v="Electronics"/>
    <n v="103485"/>
    <n v="49101.27"/>
    <n v="54383.73"/>
    <x v="2"/>
    <n v="37"/>
    <n v="84.18"/>
  </r>
  <r>
    <s v="M1192"/>
    <x v="0"/>
    <s v="North"/>
    <n v="12"/>
    <n v="160372"/>
    <n v="146531"/>
    <n v="91.37"/>
    <d v="2013-07-19T00:00:00"/>
    <n v="2013"/>
    <s v="Jul"/>
    <d v="1900-01-05T00:00:00"/>
    <s v="Oil"/>
    <s v="Grocery"/>
    <n v="146531"/>
    <n v="71693.31"/>
    <n v="74837.69"/>
    <x v="2"/>
    <n v="13"/>
    <n v="63.92"/>
  </r>
  <r>
    <s v="M1193"/>
    <x v="2"/>
    <s v="South"/>
    <n v="15"/>
    <n v="183303"/>
    <n v="94655"/>
    <n v="51.64"/>
    <d v="2013-06-14T00:00:00"/>
    <n v="2013"/>
    <s v="Jun"/>
    <d v="1900-01-05T00:00:00"/>
    <s v="Jacket"/>
    <s v="Clothing"/>
    <n v="94655"/>
    <n v="20274.57"/>
    <n v="74380.429999999993"/>
    <x v="2"/>
    <n v="57"/>
    <n v="75.05"/>
  </r>
  <r>
    <s v="M1194"/>
    <x v="1"/>
    <s v="West"/>
    <n v="4"/>
    <n v="234271"/>
    <n v="253250"/>
    <n v="108.1"/>
    <d v="2014-07-04T00:00:00"/>
    <n v="2014"/>
    <s v="Jul"/>
    <d v="1900-01-05T00:00:00"/>
    <s v="Sugar"/>
    <s v="Grocery"/>
    <n v="253250"/>
    <n v="100418"/>
    <n v="152832"/>
    <x v="2"/>
    <n v="73"/>
    <n v="75.88"/>
  </r>
  <r>
    <s v="M1195"/>
    <x v="2"/>
    <s v="South"/>
    <n v="8"/>
    <n v="470926"/>
    <n v="476231"/>
    <n v="101.13"/>
    <d v="2014-07-04T00:00:00"/>
    <n v="2014"/>
    <s v="Jul"/>
    <d v="1900-01-05T00:00:00"/>
    <s v="Trousers"/>
    <s v="Clothing"/>
    <n v="476231"/>
    <n v="227365.79"/>
    <n v="248865.21"/>
    <x v="2"/>
    <n v="36"/>
    <n v="64.12"/>
  </r>
  <r>
    <s v="M1196"/>
    <x v="0"/>
    <s v="North"/>
    <n v="6"/>
    <n v="447150"/>
    <n v="484388"/>
    <n v="108.33"/>
    <d v="2011-12-08T00:00:00"/>
    <n v="2011"/>
    <s v="Dec"/>
    <d v="1900-01-04T00:00:00"/>
    <s v="Pen"/>
    <s v="Stationery"/>
    <n v="484388"/>
    <n v="228705.44"/>
    <n v="255682.56"/>
    <x v="1"/>
    <n v="95"/>
    <n v="86.05"/>
  </r>
  <r>
    <s v="M1197"/>
    <x v="0"/>
    <s v="North"/>
    <n v="8"/>
    <n v="461772"/>
    <n v="461306"/>
    <n v="99.9"/>
    <d v="2011-12-08T00:00:00"/>
    <n v="2011"/>
    <s v="Dec"/>
    <d v="1900-01-04T00:00:00"/>
    <s v="Mobile"/>
    <s v="Electronics"/>
    <n v="461306"/>
    <n v="125517.84"/>
    <n v="335788.16"/>
    <x v="2"/>
    <n v="58"/>
    <n v="90.09"/>
  </r>
  <r>
    <s v="M1198"/>
    <x v="2"/>
    <s v="South"/>
    <n v="3"/>
    <n v="322573"/>
    <n v="265865"/>
    <n v="82.42"/>
    <d v="2011-12-08T00:00:00"/>
    <n v="2011"/>
    <s v="Dec"/>
    <d v="1900-01-04T00:00:00"/>
    <s v="Rice"/>
    <s v="Grocery"/>
    <n v="265865"/>
    <n v="131842.64000000001"/>
    <n v="134022.35999999999"/>
    <x v="2"/>
    <n v="45"/>
    <n v="74.09"/>
  </r>
  <r>
    <s v="M1199"/>
    <x v="1"/>
    <s v="West"/>
    <n v="9"/>
    <n v="459881"/>
    <n v="546922"/>
    <n v="118.93"/>
    <d v="2011-12-08T00:00:00"/>
    <n v="2011"/>
    <s v="Dec"/>
    <d v="1900-01-04T00:00:00"/>
    <s v="Trousers"/>
    <s v="Clothing"/>
    <n v="546922"/>
    <n v="111547.76"/>
    <n v="435374.24"/>
    <x v="1"/>
    <n v="98"/>
    <n v="76.14"/>
  </r>
  <r>
    <s v="M1000"/>
    <x v="0"/>
    <s v="North"/>
    <n v="10"/>
    <n v="156672"/>
    <n v="175616"/>
    <n v="112.09"/>
    <d v="2011-12-08T00:00:00"/>
    <n v="2011"/>
    <s v="Dec"/>
    <d v="1900-01-04T00:00:00"/>
    <s v="Chair"/>
    <s v="Furniture"/>
    <n v="175616"/>
    <n v="46642.68"/>
    <n v="128973.32"/>
    <x v="0"/>
    <n v="18"/>
    <n v="69.599999999999994"/>
  </r>
  <r>
    <s v="M1001"/>
    <x v="0"/>
    <s v="North"/>
    <n v="11"/>
    <n v="320649"/>
    <n v="212202"/>
    <n v="66.180000000000007"/>
    <d v="2011-12-08T00:00:00"/>
    <n v="2011"/>
    <s v="Dec"/>
    <d v="1900-01-04T00:00:00"/>
    <s v="Trousers"/>
    <s v="Clothing"/>
    <n v="212202"/>
    <n v="92337.41"/>
    <n v="119864.59"/>
    <x v="0"/>
    <n v="13"/>
    <n v="87.97"/>
  </r>
  <r>
    <s v="M1002"/>
    <x v="1"/>
    <s v="West"/>
    <n v="8"/>
    <n v="380240"/>
    <n v="447503"/>
    <n v="117.69"/>
    <d v="2011-12-08T00:00:00"/>
    <n v="2011"/>
    <s v="Dec"/>
    <d v="1900-01-04T00:00:00"/>
    <s v="Sofa"/>
    <s v="Furniture"/>
    <n v="447503"/>
    <n v="105384.5"/>
    <n v="342118.5"/>
    <x v="2"/>
    <n v="77"/>
    <n v="79.319999999999993"/>
  </r>
  <r>
    <s v="M1003"/>
    <x v="2"/>
    <s v="South"/>
    <n v="6"/>
    <n v="345429"/>
    <n v="260546"/>
    <n v="75.430000000000007"/>
    <d v="2011-12-08T00:00:00"/>
    <n v="2011"/>
    <s v="Dec"/>
    <d v="1900-01-04T00:00:00"/>
    <s v="Pen"/>
    <s v="Stationery"/>
    <n v="260546"/>
    <n v="64558.38"/>
    <n v="195987.62"/>
    <x v="0"/>
    <n v="28"/>
    <n v="78.36"/>
  </r>
  <r>
    <s v="M1004"/>
    <x v="3"/>
    <s v="East"/>
    <n v="11"/>
    <n v="463044"/>
    <n v="305642"/>
    <n v="66.010000000000005"/>
    <d v="2013-04-09T00:00:00"/>
    <n v="2013"/>
    <s v="Apr"/>
    <d v="1900-01-02T00:00:00"/>
    <s v="Sofa"/>
    <s v="Furniture"/>
    <n v="305642"/>
    <n v="84721.41"/>
    <n v="220920.59"/>
    <x v="0"/>
    <n v="24"/>
    <n v="67.41"/>
  </r>
  <r>
    <s v="M1005"/>
    <x v="0"/>
    <s v="North"/>
    <n v="12"/>
    <n v="320636"/>
    <n v="365241"/>
    <n v="113.91"/>
    <d v="2013-04-09T00:00:00"/>
    <n v="2013"/>
    <s v="Apr"/>
    <d v="1900-01-02T00:00:00"/>
    <s v="Mobile"/>
    <s v="Electronics"/>
    <n v="365241"/>
    <n v="81886.53"/>
    <n v="283354.46999999997"/>
    <x v="1"/>
    <n v="31"/>
    <n v="87.24"/>
  </r>
  <r>
    <s v="M1006"/>
    <x v="2"/>
    <s v="South"/>
    <n v="9"/>
    <n v="359841"/>
    <n v="322175"/>
    <n v="89.53"/>
    <d v="2014-11-07T00:00:00"/>
    <n v="2014"/>
    <s v="Nov"/>
    <d v="1900-01-05T00:00:00"/>
    <s v="Notebook"/>
    <s v="Stationery"/>
    <n v="322175"/>
    <n v="108140.86"/>
    <n v="214034.14"/>
    <x v="2"/>
    <n v="60"/>
    <n v="90.73"/>
  </r>
  <r>
    <s v="M1007"/>
    <x v="2"/>
    <s v="South"/>
    <n v="5"/>
    <n v="226102"/>
    <n v="252482"/>
    <n v="111.67"/>
    <d v="2014-11-07T00:00:00"/>
    <n v="2014"/>
    <s v="Nov"/>
    <d v="1900-01-05T00:00:00"/>
    <s v="Laptop"/>
    <s v="Electronics"/>
    <n v="252482"/>
    <n v="106691.5"/>
    <n v="145790.5"/>
    <x v="1"/>
    <n v="42"/>
    <n v="75.36"/>
  </r>
  <r>
    <s v="M1008"/>
    <x v="3"/>
    <s v="East"/>
    <n v="9"/>
    <n v="320773"/>
    <n v="369986"/>
    <n v="115.34"/>
    <d v="2012-12-05T00:00:00"/>
    <n v="2012"/>
    <s v="Dec"/>
    <d v="1900-01-03T00:00:00"/>
    <s v="Cabinet"/>
    <s v="Furniture"/>
    <n v="369986"/>
    <n v="103072.08"/>
    <n v="266913.91999999998"/>
    <x v="1"/>
    <n v="44"/>
    <n v="63.44"/>
  </r>
  <r>
    <s v="M1009"/>
    <x v="2"/>
    <s v="South"/>
    <n v="10"/>
    <n v="146313"/>
    <n v="90230"/>
    <n v="61.67"/>
    <d v="2012-07-09T00:00:00"/>
    <n v="2012"/>
    <s v="Jul"/>
    <d v="1900-01-01T00:00:00"/>
    <s v="Headphones"/>
    <s v="Electronics"/>
    <n v="90230"/>
    <n v="38943.68"/>
    <n v="51286.32"/>
    <x v="2"/>
    <n v="54"/>
    <n v="91.16"/>
  </r>
  <r>
    <s v="M1010"/>
    <x v="1"/>
    <s v="West"/>
    <n v="10"/>
    <n v="309524"/>
    <n v="164544"/>
    <n v="53.16"/>
    <d v="2012-07-09T00:00:00"/>
    <n v="2012"/>
    <s v="Jul"/>
    <d v="1900-01-01T00:00:00"/>
    <s v="Tablet"/>
    <s v="Electronics"/>
    <n v="164544"/>
    <n v="64582.68"/>
    <n v="99961.32"/>
    <x v="1"/>
    <n v="75"/>
    <n v="63.62"/>
  </r>
  <r>
    <s v="M1011"/>
    <x v="3"/>
    <s v="East"/>
    <n v="7"/>
    <n v="141665"/>
    <n v="119311"/>
    <n v="84.22"/>
    <d v="2012-07-09T00:00:00"/>
    <n v="2012"/>
    <s v="Jul"/>
    <d v="1900-01-01T00:00:00"/>
    <s v="Wheat"/>
    <s v="Grocery"/>
    <n v="119311"/>
    <n v="40182.15"/>
    <n v="79128.850000000006"/>
    <x v="2"/>
    <n v="37"/>
    <n v="84.61"/>
  </r>
  <r>
    <s v="M1012"/>
    <x v="0"/>
    <s v="North"/>
    <n v="4"/>
    <n v="317092"/>
    <n v="299845"/>
    <n v="94.56"/>
    <d v="2012-07-09T00:00:00"/>
    <n v="2012"/>
    <s v="Jul"/>
    <d v="1900-01-01T00:00:00"/>
    <s v="Rice"/>
    <s v="Grocery"/>
    <n v="299845"/>
    <n v="140749.26999999999"/>
    <n v="159095.73000000001"/>
    <x v="2"/>
    <n v="13"/>
    <n v="90.09"/>
  </r>
  <r>
    <s v="M1013"/>
    <x v="1"/>
    <s v="West"/>
    <n v="4"/>
    <n v="146832"/>
    <n v="141101"/>
    <n v="96.1"/>
    <d v="2012-07-09T00:00:00"/>
    <n v="2012"/>
    <s v="Jul"/>
    <d v="1900-01-01T00:00:00"/>
    <s v="Notebook"/>
    <s v="Stationery"/>
    <n v="141101"/>
    <n v="53632.41"/>
    <n v="87468.59"/>
    <x v="0"/>
    <n v="52"/>
    <n v="71.959999999999994"/>
  </r>
  <r>
    <s v="M1014"/>
    <x v="3"/>
    <s v="East"/>
    <n v="9"/>
    <n v="283833"/>
    <n v="209602"/>
    <n v="73.849999999999994"/>
    <d v="2012-07-09T00:00:00"/>
    <n v="2012"/>
    <s v="Jul"/>
    <d v="1900-01-01T00:00:00"/>
    <s v="Dress"/>
    <s v="Clothing"/>
    <n v="209602"/>
    <n v="73311.89"/>
    <n v="136290.10999999999"/>
    <x v="2"/>
    <n v="74"/>
    <n v="86.36"/>
  </r>
  <r>
    <s v="M1015"/>
    <x v="2"/>
    <s v="South"/>
    <n v="10"/>
    <n v="337018"/>
    <n v="191972"/>
    <n v="56.96"/>
    <d v="2012-07-09T00:00:00"/>
    <n v="2012"/>
    <s v="Jul"/>
    <d v="1900-01-01T00:00:00"/>
    <s v="Chair"/>
    <s v="Furniture"/>
    <n v="191972"/>
    <n v="84559.56"/>
    <n v="107412.44"/>
    <x v="2"/>
    <n v="96"/>
    <n v="69.540000000000006"/>
  </r>
  <r>
    <s v="M1016"/>
    <x v="3"/>
    <s v="East"/>
    <n v="7"/>
    <n v="277189"/>
    <n v="287125"/>
    <n v="103.58"/>
    <d v="2012-07-09T00:00:00"/>
    <n v="2012"/>
    <s v="Jul"/>
    <d v="1900-01-01T00:00:00"/>
    <s v="Cabinet"/>
    <s v="Furniture"/>
    <n v="287125"/>
    <n v="75692.240000000005"/>
    <n v="211432.76"/>
    <x v="2"/>
    <n v="39"/>
    <n v="94.74"/>
  </r>
  <r>
    <s v="M1017"/>
    <x v="0"/>
    <s v="North"/>
    <n v="4"/>
    <n v="415083"/>
    <n v="424419"/>
    <n v="102.25"/>
    <d v="2012-07-09T00:00:00"/>
    <n v="2012"/>
    <s v="Jul"/>
    <d v="1900-01-01T00:00:00"/>
    <s v="Trousers"/>
    <s v="Clothing"/>
    <n v="424419"/>
    <n v="148986.81"/>
    <n v="275432.19"/>
    <x v="2"/>
    <n v="38"/>
    <n v="93.9"/>
  </r>
  <r>
    <s v="M1018"/>
    <x v="1"/>
    <s v="West"/>
    <n v="15"/>
    <n v="407780"/>
    <n v="451131"/>
    <n v="110.63"/>
    <d v="2013-12-14T00:00:00"/>
    <n v="2013"/>
    <s v="Dec"/>
    <d v="1900-01-06T00:00:00"/>
    <s v="Table"/>
    <s v="Furniture"/>
    <n v="451131"/>
    <n v="132118.38"/>
    <n v="319012.62"/>
    <x v="2"/>
    <n v="66"/>
    <n v="86.03"/>
  </r>
  <r>
    <s v="M1019"/>
    <x v="2"/>
    <s v="South"/>
    <n v="9"/>
    <n v="378070"/>
    <n v="310540"/>
    <n v="82.14"/>
    <d v="2013-05-21T00:00:00"/>
    <n v="2013"/>
    <s v="May"/>
    <d v="1900-01-02T00:00:00"/>
    <s v="Marker"/>
    <s v="Stationery"/>
    <n v="310540"/>
    <n v="93958.21"/>
    <n v="216581.79"/>
    <x v="0"/>
    <n v="84"/>
    <n v="71.37"/>
  </r>
  <r>
    <s v="M1020"/>
    <x v="1"/>
    <s v="West"/>
    <n v="3"/>
    <n v="406958"/>
    <n v="305022"/>
    <n v="74.95"/>
    <d v="2014-06-03T00:00:00"/>
    <n v="2014"/>
    <s v="Jun"/>
    <d v="1900-01-02T00:00:00"/>
    <s v="Chair"/>
    <s v="Furniture"/>
    <n v="305022"/>
    <n v="81054.19"/>
    <n v="223967.81"/>
    <x v="0"/>
    <n v="20"/>
    <n v="74.22"/>
  </r>
  <r>
    <s v="M1021"/>
    <x v="3"/>
    <s v="East"/>
    <n v="3"/>
    <n v="385000"/>
    <n v="252007"/>
    <n v="65.459999999999994"/>
    <d v="2014-06-03T00:00:00"/>
    <n v="2014"/>
    <s v="Jun"/>
    <d v="1900-01-02T00:00:00"/>
    <s v="Mobile"/>
    <s v="Electronics"/>
    <n v="252007"/>
    <n v="94865.77"/>
    <n v="157141.23000000001"/>
    <x v="1"/>
    <n v="43"/>
    <n v="89.96"/>
  </r>
  <r>
    <s v="M1022"/>
    <x v="0"/>
    <s v="North"/>
    <n v="6"/>
    <n v="244228"/>
    <n v="260444"/>
    <n v="106.64"/>
    <d v="2012-10-30T00:00:00"/>
    <n v="2012"/>
    <s v="Oct"/>
    <d v="1900-01-02T00:00:00"/>
    <s v="Sofa"/>
    <s v="Furniture"/>
    <n v="260444"/>
    <n v="115468.93"/>
    <n v="144975.07"/>
    <x v="2"/>
    <n v="70"/>
    <n v="88.45"/>
  </r>
  <r>
    <s v="M1023"/>
    <x v="0"/>
    <s v="North"/>
    <n v="3"/>
    <n v="462297"/>
    <n v="451334"/>
    <n v="97.63"/>
    <d v="2012-10-30T00:00:00"/>
    <n v="2012"/>
    <s v="Oct"/>
    <d v="1900-01-02T00:00:00"/>
    <s v="Dress"/>
    <s v="Clothing"/>
    <n v="451334"/>
    <n v="100022.04"/>
    <n v="351311.96"/>
    <x v="2"/>
    <n v="94"/>
    <n v="80.17"/>
  </r>
  <r>
    <s v="M1024"/>
    <x v="0"/>
    <s v="North"/>
    <n v="7"/>
    <n v="195023"/>
    <n v="190676"/>
    <n v="97.77"/>
    <d v="2012-10-30T00:00:00"/>
    <n v="2012"/>
    <s v="Oct"/>
    <d v="1900-01-02T00:00:00"/>
    <s v="Sofa"/>
    <s v="Furniture"/>
    <n v="190676"/>
    <n v="60269.440000000002"/>
    <n v="130406.56"/>
    <x v="0"/>
    <n v="83"/>
    <n v="71.53"/>
  </r>
  <r>
    <s v="M1025"/>
    <x v="2"/>
    <s v="South"/>
    <n v="4"/>
    <n v="488958"/>
    <n v="494029"/>
    <n v="101.04"/>
    <d v="2012-10-30T00:00:00"/>
    <n v="2012"/>
    <s v="Oct"/>
    <d v="1900-01-02T00:00:00"/>
    <s v="Cabinet"/>
    <s v="Furniture"/>
    <n v="494029"/>
    <n v="227683.55"/>
    <n v="266345.45"/>
    <x v="0"/>
    <n v="74"/>
    <n v="60.27"/>
  </r>
  <r>
    <s v="M1026"/>
    <x v="0"/>
    <s v="North"/>
    <n v="4"/>
    <n v="317530"/>
    <n v="353403"/>
    <n v="111.3"/>
    <d v="2013-10-16T00:00:00"/>
    <n v="2013"/>
    <s v="Oct"/>
    <d v="1900-01-03T00:00:00"/>
    <s v="Headphones"/>
    <s v="Electronics"/>
    <n v="353403"/>
    <n v="154999.69"/>
    <n v="198403.31"/>
    <x v="1"/>
    <n v="84"/>
    <n v="83.18"/>
  </r>
  <r>
    <s v="M1027"/>
    <x v="3"/>
    <s v="East"/>
    <n v="14"/>
    <n v="493877"/>
    <n v="414146"/>
    <n v="83.86"/>
    <d v="2013-10-16T00:00:00"/>
    <n v="2013"/>
    <s v="Oct"/>
    <d v="1900-01-03T00:00:00"/>
    <s v="Notebook"/>
    <s v="Stationery"/>
    <n v="414146"/>
    <n v="177970.77"/>
    <n v="236175.23"/>
    <x v="2"/>
    <n v="62"/>
    <n v="84.91"/>
  </r>
  <r>
    <s v="M1028"/>
    <x v="2"/>
    <s v="South"/>
    <n v="5"/>
    <n v="321544"/>
    <n v="233778"/>
    <n v="72.7"/>
    <d v="2013-10-16T00:00:00"/>
    <n v="2013"/>
    <s v="Oct"/>
    <d v="1900-01-03T00:00:00"/>
    <s v="Stapler"/>
    <s v="Stationery"/>
    <n v="233778"/>
    <n v="66502.929999999993"/>
    <n v="167275.07"/>
    <x v="2"/>
    <n v="97"/>
    <n v="89.83"/>
  </r>
  <r>
    <s v="M1029"/>
    <x v="0"/>
    <s v="North"/>
    <n v="4"/>
    <n v="333285"/>
    <n v="169986"/>
    <n v="51"/>
    <d v="2012-11-19T00:00:00"/>
    <n v="2012"/>
    <s v="Nov"/>
    <d v="1900-01-01T00:00:00"/>
    <s v="Rice"/>
    <s v="Grocery"/>
    <n v="169986"/>
    <n v="78595.58"/>
    <n v="91390.42"/>
    <x v="1"/>
    <n v="46"/>
    <n v="82.27"/>
  </r>
  <r>
    <s v="M1030"/>
    <x v="3"/>
    <s v="East"/>
    <n v="10"/>
    <n v="312355"/>
    <n v="175809"/>
    <n v="56.28"/>
    <d v="2011-09-13T00:00:00"/>
    <n v="2011"/>
    <s v="Sep"/>
    <d v="1900-01-02T00:00:00"/>
    <s v="Shirt"/>
    <s v="Clothing"/>
    <n v="175809"/>
    <n v="42733.81"/>
    <n v="133075.19"/>
    <x v="2"/>
    <n v="82"/>
    <n v="70.56"/>
  </r>
  <r>
    <s v="M1031"/>
    <x v="3"/>
    <s v="East"/>
    <n v="4"/>
    <n v="466399"/>
    <n v="384413"/>
    <n v="82.42"/>
    <d v="2014-11-14T00:00:00"/>
    <n v="2014"/>
    <s v="Nov"/>
    <d v="1900-01-05T00:00:00"/>
    <s v="Trousers"/>
    <s v="Clothing"/>
    <n v="384413"/>
    <n v="156066.38"/>
    <n v="228346.62"/>
    <x v="2"/>
    <n v="29"/>
    <n v="87.55"/>
  </r>
  <r>
    <s v="M1032"/>
    <x v="2"/>
    <s v="South"/>
    <n v="13"/>
    <n v="211813"/>
    <n v="232624"/>
    <n v="109.83"/>
    <d v="2014-12-25T00:00:00"/>
    <n v="2014"/>
    <s v="Dec"/>
    <d v="1900-01-04T00:00:00"/>
    <s v="Dress"/>
    <s v="Clothing"/>
    <n v="232624"/>
    <n v="66557.789999999994"/>
    <n v="166066.21"/>
    <x v="2"/>
    <n v="94"/>
    <n v="77.22"/>
  </r>
  <r>
    <s v="M1033"/>
    <x v="0"/>
    <s v="North"/>
    <n v="13"/>
    <n v="209114"/>
    <n v="117212"/>
    <n v="56.05"/>
    <d v="2013-01-09T00:00:00"/>
    <n v="2013"/>
    <s v="Jan"/>
    <d v="1900-01-03T00:00:00"/>
    <s v="Dress"/>
    <s v="Clothing"/>
    <n v="117212"/>
    <n v="27477.06"/>
    <n v="89734.94"/>
    <x v="0"/>
    <n v="91"/>
    <n v="75.97"/>
  </r>
  <r>
    <s v="M1034"/>
    <x v="1"/>
    <s v="West"/>
    <n v="4"/>
    <n v="143404"/>
    <n v="116482"/>
    <n v="81.23"/>
    <d v="2012-06-13T00:00:00"/>
    <n v="2012"/>
    <s v="Jun"/>
    <d v="1900-01-03T00:00:00"/>
    <s v="Notebook"/>
    <s v="Stationery"/>
    <n v="116482"/>
    <n v="27366.35"/>
    <n v="89115.65"/>
    <x v="0"/>
    <n v="18"/>
    <n v="89.25"/>
  </r>
  <r>
    <s v="M1035"/>
    <x v="1"/>
    <s v="West"/>
    <n v="3"/>
    <n v="453965"/>
    <n v="500524"/>
    <n v="110.26"/>
    <d v="2012-06-13T00:00:00"/>
    <n v="2012"/>
    <s v="Jun"/>
    <d v="1900-01-03T00:00:00"/>
    <s v="Marker"/>
    <s v="Stationery"/>
    <n v="500524"/>
    <n v="239302.88"/>
    <n v="261221.12"/>
    <x v="0"/>
    <n v="10"/>
    <n v="77.069999999999993"/>
  </r>
  <r>
    <s v="M1036"/>
    <x v="0"/>
    <s v="North"/>
    <n v="4"/>
    <n v="318377"/>
    <n v="190451"/>
    <n v="59.82"/>
    <d v="2012-06-13T00:00:00"/>
    <n v="2012"/>
    <s v="Jun"/>
    <d v="1900-01-03T00:00:00"/>
    <s v="Tablet"/>
    <s v="Electronics"/>
    <n v="190451"/>
    <n v="41916.85"/>
    <n v="148534.15"/>
    <x v="2"/>
    <n v="58"/>
    <n v="84.94"/>
  </r>
  <r>
    <s v="M1037"/>
    <x v="0"/>
    <s v="North"/>
    <n v="4"/>
    <n v="405410"/>
    <n v="467385"/>
    <n v="115.29"/>
    <d v="2012-06-13T00:00:00"/>
    <n v="2012"/>
    <s v="Jun"/>
    <d v="1900-01-03T00:00:00"/>
    <s v="Shirt"/>
    <s v="Clothing"/>
    <n v="467385"/>
    <n v="127374.31"/>
    <n v="340010.69"/>
    <x v="0"/>
    <n v="48"/>
    <n v="66.040000000000006"/>
  </r>
  <r>
    <s v="M1038"/>
    <x v="3"/>
    <s v="East"/>
    <n v="10"/>
    <n v="211613"/>
    <n v="241119"/>
    <n v="113.94"/>
    <d v="2014-03-19T00:00:00"/>
    <n v="2014"/>
    <s v="Mar"/>
    <d v="1900-01-03T00:00:00"/>
    <s v="Marker"/>
    <s v="Stationery"/>
    <n v="241119"/>
    <n v="50388.94"/>
    <n v="190730.06"/>
    <x v="1"/>
    <n v="73"/>
    <n v="95"/>
  </r>
  <r>
    <s v="M1039"/>
    <x v="1"/>
    <s v="West"/>
    <n v="7"/>
    <n v="393374"/>
    <n v="456512"/>
    <n v="116.05"/>
    <d v="2011-11-23T00:00:00"/>
    <n v="2011"/>
    <s v="Nov"/>
    <d v="1900-01-03T00:00:00"/>
    <s v="Rice"/>
    <s v="Grocery"/>
    <n v="456512"/>
    <n v="220517.29"/>
    <n v="235994.71"/>
    <x v="2"/>
    <n v="25"/>
    <n v="82.14"/>
  </r>
  <r>
    <s v="M1040"/>
    <x v="3"/>
    <s v="East"/>
    <n v="6"/>
    <n v="190482"/>
    <n v="182884"/>
    <n v="96.01"/>
    <d v="2011-11-23T00:00:00"/>
    <n v="2011"/>
    <s v="Nov"/>
    <d v="1900-01-03T00:00:00"/>
    <s v="Mobile"/>
    <s v="Electronics"/>
    <n v="182884"/>
    <n v="86693.63"/>
    <n v="96190.37"/>
    <x v="2"/>
    <n v="81"/>
    <n v="88.99"/>
  </r>
  <r>
    <s v="M1041"/>
    <x v="2"/>
    <s v="South"/>
    <n v="15"/>
    <n v="187030"/>
    <n v="146753"/>
    <n v="78.459999999999994"/>
    <d v="2011-11-23T00:00:00"/>
    <n v="2011"/>
    <s v="Nov"/>
    <d v="1900-01-03T00:00:00"/>
    <s v="Rice"/>
    <s v="Grocery"/>
    <n v="146753"/>
    <n v="46322.38"/>
    <n v="100430.62"/>
    <x v="2"/>
    <n v="62"/>
    <n v="85.48"/>
  </r>
  <r>
    <s v="M1042"/>
    <x v="2"/>
    <s v="South"/>
    <n v="11"/>
    <n v="325641"/>
    <n v="257345"/>
    <n v="79.03"/>
    <d v="2014-10-16T00:00:00"/>
    <n v="2014"/>
    <s v="Oct"/>
    <d v="1900-01-04T00:00:00"/>
    <s v="Trousers"/>
    <s v="Clothing"/>
    <n v="257345"/>
    <n v="64675.06"/>
    <n v="192669.94"/>
    <x v="2"/>
    <n v="56"/>
    <n v="76.08"/>
  </r>
  <r>
    <s v="M1043"/>
    <x v="1"/>
    <s v="West"/>
    <n v="7"/>
    <n v="311031"/>
    <n v="354215"/>
    <n v="113.88"/>
    <d v="2014-10-16T00:00:00"/>
    <n v="2014"/>
    <s v="Oct"/>
    <d v="1900-01-04T00:00:00"/>
    <s v="Notebook"/>
    <s v="Stationery"/>
    <n v="354215"/>
    <n v="73489.899999999994"/>
    <n v="280725.09999999998"/>
    <x v="2"/>
    <n v="10"/>
    <n v="89.02"/>
  </r>
  <r>
    <s v="M1044"/>
    <x v="2"/>
    <s v="South"/>
    <n v="13"/>
    <n v="490607"/>
    <n v="492969"/>
    <n v="100.48"/>
    <d v="2014-04-22T00:00:00"/>
    <n v="2014"/>
    <s v="Apr"/>
    <d v="1900-01-02T00:00:00"/>
    <s v="Laptop"/>
    <s v="Electronics"/>
    <n v="492969"/>
    <n v="180374.7"/>
    <n v="312594.3"/>
    <x v="1"/>
    <n v="72"/>
    <n v="78.209999999999994"/>
  </r>
  <r>
    <s v="M1045"/>
    <x v="0"/>
    <s v="North"/>
    <n v="11"/>
    <n v="431095"/>
    <n v="484043"/>
    <n v="112.28"/>
    <d v="2014-04-22T00:00:00"/>
    <n v="2014"/>
    <s v="Apr"/>
    <d v="1900-01-02T00:00:00"/>
    <s v="Sugar"/>
    <s v="Grocery"/>
    <n v="484043"/>
    <n v="132899.79999999999"/>
    <n v="351143.2"/>
    <x v="0"/>
    <n v="38"/>
    <n v="65.75"/>
  </r>
  <r>
    <s v="M1046"/>
    <x v="1"/>
    <s v="West"/>
    <n v="15"/>
    <n v="494506"/>
    <n v="265667"/>
    <n v="53.72"/>
    <d v="2011-12-08T00:00:00"/>
    <n v="2011"/>
    <s v="Dec"/>
    <d v="1900-01-04T00:00:00"/>
    <s v="Notebook"/>
    <s v="Stationery"/>
    <n v="265667"/>
    <n v="111078.37"/>
    <n v="154588.63"/>
    <x v="1"/>
    <n v="29"/>
    <n v="83.53"/>
  </r>
  <r>
    <s v="M1047"/>
    <x v="1"/>
    <s v="West"/>
    <n v="10"/>
    <n v="478817"/>
    <n v="399037"/>
    <n v="83.34"/>
    <d v="2011-12-08T00:00:00"/>
    <n v="2011"/>
    <s v="Dec"/>
    <d v="1900-01-04T00:00:00"/>
    <s v="Stapler"/>
    <s v="Stationery"/>
    <n v="399037"/>
    <n v="95940.64"/>
    <n v="303096.36"/>
    <x v="0"/>
    <n v="32"/>
    <n v="81.55"/>
  </r>
  <r>
    <s v="M1048"/>
    <x v="3"/>
    <s v="East"/>
    <n v="3"/>
    <n v="348917"/>
    <n v="383765"/>
    <n v="109.99"/>
    <d v="2014-05-30T00:00:00"/>
    <n v="2014"/>
    <s v="May"/>
    <d v="1900-01-05T00:00:00"/>
    <s v="Sofa"/>
    <s v="Furniture"/>
    <n v="383765"/>
    <n v="98388.82"/>
    <n v="285376.18"/>
    <x v="0"/>
    <n v="66"/>
    <n v="64.66"/>
  </r>
  <r>
    <s v="M1049"/>
    <x v="1"/>
    <s v="West"/>
    <n v="9"/>
    <n v="288979"/>
    <n v="321955"/>
    <n v="111.41"/>
    <d v="2013-09-20T00:00:00"/>
    <n v="2013"/>
    <s v="Sep"/>
    <d v="1900-01-05T00:00:00"/>
    <s v="Chair"/>
    <s v="Furniture"/>
    <n v="321955"/>
    <n v="86276.14"/>
    <n v="235678.86"/>
    <x v="1"/>
    <n v="74"/>
    <n v="63.6"/>
  </r>
  <r>
    <s v="M1050"/>
    <x v="3"/>
    <s v="East"/>
    <n v="10"/>
    <n v="349890"/>
    <n v="326305"/>
    <n v="93.26"/>
    <d v="2013-09-20T00:00:00"/>
    <n v="2013"/>
    <s v="Sep"/>
    <d v="1900-01-05T00:00:00"/>
    <s v="Chair"/>
    <s v="Furniture"/>
    <n v="326305"/>
    <n v="79053.47"/>
    <n v="247251.53"/>
    <x v="0"/>
    <n v="34"/>
    <n v="70.760000000000005"/>
  </r>
  <r>
    <s v="M1051"/>
    <x v="2"/>
    <s v="South"/>
    <n v="15"/>
    <n v="178205"/>
    <n v="97098"/>
    <n v="54.49"/>
    <d v="2013-09-18T00:00:00"/>
    <n v="2013"/>
    <s v="Sep"/>
    <d v="1900-01-03T00:00:00"/>
    <s v="Dress"/>
    <s v="Clothing"/>
    <n v="97098"/>
    <n v="20148.75"/>
    <n v="76949.25"/>
    <x v="0"/>
    <n v="38"/>
    <n v="62.04"/>
  </r>
  <r>
    <s v="M1052"/>
    <x v="2"/>
    <s v="South"/>
    <n v="14"/>
    <n v="303916"/>
    <n v="325838"/>
    <n v="107.21"/>
    <d v="2013-12-21T00:00:00"/>
    <n v="2013"/>
    <s v="Dec"/>
    <d v="1900-01-06T00:00:00"/>
    <s v="Sofa"/>
    <s v="Furniture"/>
    <n v="325838"/>
    <n v="146122.32999999999"/>
    <n v="179715.67"/>
    <x v="1"/>
    <n v="66"/>
    <n v="67.790000000000006"/>
  </r>
  <r>
    <s v="M1053"/>
    <x v="0"/>
    <s v="North"/>
    <n v="12"/>
    <n v="475257"/>
    <n v="254933"/>
    <n v="53.64"/>
    <d v="2013-12-21T00:00:00"/>
    <n v="2013"/>
    <s v="Dec"/>
    <d v="1900-01-06T00:00:00"/>
    <s v="Oil"/>
    <s v="Grocery"/>
    <n v="254933"/>
    <n v="68151.789999999994"/>
    <n v="186781.21"/>
    <x v="0"/>
    <n v="58"/>
    <n v="67.95"/>
  </r>
  <r>
    <s v="M1054"/>
    <x v="0"/>
    <s v="North"/>
    <n v="9"/>
    <n v="369977"/>
    <n v="274858"/>
    <n v="74.290000000000006"/>
    <d v="2014-11-23T00:00:00"/>
    <n v="2014"/>
    <s v="Nov"/>
    <d v="1899-12-31T00:00:00"/>
    <s v="Trousers"/>
    <s v="Clothing"/>
    <n v="274858"/>
    <n v="115020.13"/>
    <n v="159837.87"/>
    <x v="2"/>
    <n v="71"/>
    <n v="72.88"/>
  </r>
  <r>
    <s v="M1055"/>
    <x v="2"/>
    <s v="South"/>
    <n v="8"/>
    <n v="471243"/>
    <n v="528163"/>
    <n v="112.08"/>
    <d v="2011-12-30T00:00:00"/>
    <n v="2011"/>
    <s v="Dec"/>
    <d v="1900-01-05T00:00:00"/>
    <s v="Dress"/>
    <s v="Clothing"/>
    <n v="528163"/>
    <n v="143651.41"/>
    <n v="384511.59"/>
    <x v="0"/>
    <n v="13"/>
    <n v="62.16"/>
  </r>
  <r>
    <s v="M1056"/>
    <x v="3"/>
    <s v="East"/>
    <n v="6"/>
    <n v="309421"/>
    <n v="344326"/>
    <n v="111.28"/>
    <d v="2014-04-04T00:00:00"/>
    <n v="2014"/>
    <s v="Apr"/>
    <d v="1900-01-05T00:00:00"/>
    <s v="Wheat"/>
    <s v="Grocery"/>
    <n v="344326"/>
    <n v="152110.57"/>
    <n v="192215.43"/>
    <x v="1"/>
    <n v="39"/>
    <n v="67.599999999999994"/>
  </r>
  <r>
    <s v="M1057"/>
    <x v="3"/>
    <s v="East"/>
    <n v="5"/>
    <n v="178354"/>
    <n v="159010"/>
    <n v="89.15"/>
    <d v="2013-12-27T00:00:00"/>
    <n v="2013"/>
    <s v="Dec"/>
    <d v="1900-01-05T00:00:00"/>
    <s v="Cabinet"/>
    <s v="Furniture"/>
    <n v="159010"/>
    <n v="71903.960000000006"/>
    <n v="87106.04"/>
    <x v="2"/>
    <n v="76"/>
    <n v="68.08"/>
  </r>
  <r>
    <s v="M1058"/>
    <x v="2"/>
    <s v="South"/>
    <n v="15"/>
    <n v="214879"/>
    <n v="237801"/>
    <n v="110.67"/>
    <d v="2013-06-06T00:00:00"/>
    <n v="2013"/>
    <s v="Jun"/>
    <d v="1900-01-04T00:00:00"/>
    <s v="Trousers"/>
    <s v="Clothing"/>
    <n v="237801"/>
    <n v="94857.49"/>
    <n v="142943.51"/>
    <x v="2"/>
    <n v="23"/>
    <n v="61.24"/>
  </r>
  <r>
    <s v="M1059"/>
    <x v="2"/>
    <s v="South"/>
    <n v="14"/>
    <n v="347220"/>
    <n v="389761"/>
    <n v="112.25"/>
    <d v="2013-06-06T00:00:00"/>
    <n v="2013"/>
    <s v="Jun"/>
    <d v="1900-01-04T00:00:00"/>
    <s v="Laptop"/>
    <s v="Electronics"/>
    <n v="389761"/>
    <n v="131362.91"/>
    <n v="258398.09"/>
    <x v="0"/>
    <n v="28"/>
    <n v="82.92"/>
  </r>
  <r>
    <s v="M1060"/>
    <x v="3"/>
    <s v="East"/>
    <n v="3"/>
    <n v="207171"/>
    <n v="220441"/>
    <n v="106.41"/>
    <d v="2013-06-06T00:00:00"/>
    <n v="2013"/>
    <s v="Jun"/>
    <d v="1900-01-04T00:00:00"/>
    <s v="Tablet"/>
    <s v="Electronics"/>
    <n v="220441"/>
    <n v="97158.47"/>
    <n v="123282.53"/>
    <x v="1"/>
    <n v="35"/>
    <n v="83.9"/>
  </r>
  <r>
    <s v="M1061"/>
    <x v="2"/>
    <s v="South"/>
    <n v="11"/>
    <n v="247288"/>
    <n v="219886"/>
    <n v="88.92"/>
    <d v="2012-09-18T00:00:00"/>
    <n v="2012"/>
    <s v="Sep"/>
    <d v="1900-01-02T00:00:00"/>
    <s v="Rice"/>
    <s v="Grocery"/>
    <n v="219886"/>
    <n v="101507.12"/>
    <n v="118378.88"/>
    <x v="2"/>
    <n v="80"/>
    <n v="81.91"/>
  </r>
  <r>
    <s v="M1062"/>
    <x v="0"/>
    <s v="North"/>
    <n v="7"/>
    <n v="343657"/>
    <n v="229269"/>
    <n v="66.709999999999994"/>
    <d v="2012-09-18T00:00:00"/>
    <n v="2012"/>
    <s v="Sep"/>
    <d v="1900-01-02T00:00:00"/>
    <s v="Rice"/>
    <s v="Grocery"/>
    <n v="229269"/>
    <n v="73885.94"/>
    <n v="155383.06"/>
    <x v="0"/>
    <n v="92"/>
    <n v="81.92"/>
  </r>
  <r>
    <s v="M1063"/>
    <x v="0"/>
    <s v="North"/>
    <n v="10"/>
    <n v="320707"/>
    <n v="310133"/>
    <n v="96.7"/>
    <d v="2012-09-18T00:00:00"/>
    <n v="2012"/>
    <s v="Sep"/>
    <d v="1900-01-02T00:00:00"/>
    <s v="Rice"/>
    <s v="Grocery"/>
    <n v="310133"/>
    <n v="71921.820000000007"/>
    <n v="238211.18"/>
    <x v="2"/>
    <n v="59"/>
    <n v="70.349999999999994"/>
  </r>
  <r>
    <s v="M1064"/>
    <x v="3"/>
    <s v="East"/>
    <n v="7"/>
    <n v="258571"/>
    <n v="167054"/>
    <n v="64.61"/>
    <d v="2012-09-18T00:00:00"/>
    <n v="2012"/>
    <s v="Sep"/>
    <d v="1900-01-02T00:00:00"/>
    <s v="Tablet"/>
    <s v="Electronics"/>
    <n v="167054"/>
    <n v="58996.74"/>
    <n v="108057.26"/>
    <x v="1"/>
    <n v="38"/>
    <n v="76.22"/>
  </r>
  <r>
    <s v="M1065"/>
    <x v="2"/>
    <s v="South"/>
    <n v="9"/>
    <n v="251710"/>
    <n v="133750"/>
    <n v="53.14"/>
    <d v="2014-03-07T00:00:00"/>
    <n v="2014"/>
    <s v="Mar"/>
    <d v="1900-01-05T00:00:00"/>
    <s v="Table"/>
    <s v="Furniture"/>
    <n v="133750"/>
    <n v="38254.300000000003"/>
    <n v="95495.7"/>
    <x v="0"/>
    <n v="67"/>
    <n v="66.94"/>
  </r>
  <r>
    <s v="M1066"/>
    <x v="1"/>
    <s v="West"/>
    <n v="11"/>
    <n v="377515"/>
    <n v="378895"/>
    <n v="100.37"/>
    <d v="2014-03-07T00:00:00"/>
    <n v="2014"/>
    <s v="Mar"/>
    <d v="1900-01-05T00:00:00"/>
    <s v="Notebook"/>
    <s v="Stationery"/>
    <n v="378895"/>
    <n v="159544.28"/>
    <n v="219350.72"/>
    <x v="2"/>
    <n v="77"/>
    <n v="94.72"/>
  </r>
  <r>
    <s v="M1067"/>
    <x v="2"/>
    <s v="South"/>
    <n v="13"/>
    <n v="399979"/>
    <n v="219920"/>
    <n v="54.98"/>
    <d v="2013-03-18T00:00:00"/>
    <n v="2013"/>
    <s v="Mar"/>
    <d v="1900-01-01T00:00:00"/>
    <s v="Dress"/>
    <s v="Clothing"/>
    <n v="219920"/>
    <n v="69476.52"/>
    <n v="150443.48000000001"/>
    <x v="1"/>
    <n v="96"/>
    <n v="83.52"/>
  </r>
  <r>
    <s v="M1068"/>
    <x v="2"/>
    <s v="South"/>
    <n v="13"/>
    <n v="210743"/>
    <n v="126421"/>
    <n v="59.99"/>
    <d v="2013-03-18T00:00:00"/>
    <n v="2013"/>
    <s v="Mar"/>
    <d v="1900-01-01T00:00:00"/>
    <s v="Chair"/>
    <s v="Furniture"/>
    <n v="126421"/>
    <n v="54183.19"/>
    <n v="72237.81"/>
    <x v="2"/>
    <n v="75"/>
    <n v="73.09"/>
  </r>
  <r>
    <s v="M1069"/>
    <x v="1"/>
    <s v="West"/>
    <n v="8"/>
    <n v="290214"/>
    <n v="166261"/>
    <n v="57.29"/>
    <d v="2013-12-10T00:00:00"/>
    <n v="2013"/>
    <s v="Dec"/>
    <d v="1900-01-02T00:00:00"/>
    <s v="Mobile"/>
    <s v="Electronics"/>
    <n v="166261"/>
    <n v="66589.77"/>
    <n v="99671.23"/>
    <x v="0"/>
    <n v="65"/>
    <n v="90.69"/>
  </r>
  <r>
    <s v="M1070"/>
    <x v="1"/>
    <s v="West"/>
    <n v="13"/>
    <n v="451846"/>
    <n v="245229"/>
    <n v="54.27"/>
    <d v="2013-12-10T00:00:00"/>
    <n v="2013"/>
    <s v="Dec"/>
    <d v="1900-01-02T00:00:00"/>
    <s v="Sugar"/>
    <s v="Grocery"/>
    <n v="245229"/>
    <n v="106197.35"/>
    <n v="139031.65"/>
    <x v="1"/>
    <n v="63"/>
    <n v="76.489999999999995"/>
  </r>
  <r>
    <s v="M1071"/>
    <x v="3"/>
    <s v="East"/>
    <n v="12"/>
    <n v="402517"/>
    <n v="480122"/>
    <n v="119.28"/>
    <d v="2013-12-10T00:00:00"/>
    <n v="2013"/>
    <s v="Dec"/>
    <d v="1900-01-02T00:00:00"/>
    <s v="Wheat"/>
    <s v="Grocery"/>
    <n v="480122"/>
    <n v="219560.86"/>
    <n v="260561.14"/>
    <x v="0"/>
    <n v="88"/>
    <n v="63.12"/>
  </r>
  <r>
    <s v="M1072"/>
    <x v="0"/>
    <s v="North"/>
    <n v="6"/>
    <n v="376686"/>
    <n v="363952"/>
    <n v="96.62"/>
    <d v="2013-01-15T00:00:00"/>
    <n v="2013"/>
    <s v="Jan"/>
    <d v="1900-01-02T00:00:00"/>
    <s v="Jacket"/>
    <s v="Clothing"/>
    <n v="363952"/>
    <n v="165965.42000000001"/>
    <n v="197986.58"/>
    <x v="2"/>
    <n v="31"/>
    <n v="65.34"/>
  </r>
  <r>
    <s v="M1073"/>
    <x v="3"/>
    <s v="East"/>
    <n v="8"/>
    <n v="396736"/>
    <n v="408314"/>
    <n v="102.92"/>
    <d v="2013-01-15T00:00:00"/>
    <n v="2013"/>
    <s v="Jan"/>
    <d v="1900-01-02T00:00:00"/>
    <s v="Dress"/>
    <s v="Clothing"/>
    <n v="408314"/>
    <n v="168026.55"/>
    <n v="240287.45"/>
    <x v="2"/>
    <n v="63"/>
    <n v="67.97"/>
  </r>
  <r>
    <s v="M1074"/>
    <x v="3"/>
    <s v="East"/>
    <n v="12"/>
    <n v="276589"/>
    <n v="294656"/>
    <n v="106.53"/>
    <d v="2013-01-15T00:00:00"/>
    <n v="2013"/>
    <s v="Jan"/>
    <d v="1900-01-02T00:00:00"/>
    <s v="Chair"/>
    <s v="Furniture"/>
    <n v="294656"/>
    <n v="129554.71"/>
    <n v="165101.29"/>
    <x v="1"/>
    <n v="51"/>
    <n v="87.58"/>
  </r>
  <r>
    <s v="M1075"/>
    <x v="3"/>
    <s v="East"/>
    <n v="9"/>
    <n v="289946"/>
    <n v="259131"/>
    <n v="89.37"/>
    <d v="2011-10-24T00:00:00"/>
    <n v="2011"/>
    <s v="Oct"/>
    <d v="1900-01-01T00:00:00"/>
    <s v="Table"/>
    <s v="Furniture"/>
    <n v="259131"/>
    <n v="123774.98"/>
    <n v="135356.01999999999"/>
    <x v="2"/>
    <n v="72"/>
    <n v="67.599999999999994"/>
  </r>
  <r>
    <s v="M1076"/>
    <x v="0"/>
    <s v="North"/>
    <n v="5"/>
    <n v="487097"/>
    <n v="291279"/>
    <n v="59.8"/>
    <d v="2013-09-24T00:00:00"/>
    <n v="2013"/>
    <s v="Sep"/>
    <d v="1900-01-02T00:00:00"/>
    <s v="Mobile"/>
    <s v="Electronics"/>
    <n v="291279"/>
    <n v="81298.77"/>
    <n v="209980.23"/>
    <x v="0"/>
    <n v="36"/>
    <n v="73.31"/>
  </r>
  <r>
    <s v="M1077"/>
    <x v="1"/>
    <s v="West"/>
    <n v="6"/>
    <n v="458034"/>
    <n v="316963"/>
    <n v="69.2"/>
    <d v="2013-09-24T00:00:00"/>
    <n v="2013"/>
    <s v="Sep"/>
    <d v="1900-01-02T00:00:00"/>
    <s v="Cabinet"/>
    <s v="Furniture"/>
    <n v="316963"/>
    <n v="96025.99"/>
    <n v="220937.01"/>
    <x v="2"/>
    <n v="100"/>
    <n v="88.94"/>
  </r>
  <r>
    <s v="M1078"/>
    <x v="2"/>
    <s v="South"/>
    <n v="14"/>
    <n v="207219"/>
    <n v="178341"/>
    <n v="86.06"/>
    <d v="2014-08-28T00:00:00"/>
    <n v="2014"/>
    <s v="Aug"/>
    <d v="1900-01-04T00:00:00"/>
    <s v="Stapler"/>
    <s v="Stationery"/>
    <n v="178341"/>
    <n v="74837.14"/>
    <n v="103503.86"/>
    <x v="0"/>
    <n v="18"/>
    <n v="74.91"/>
  </r>
  <r>
    <s v="M1079"/>
    <x v="1"/>
    <s v="West"/>
    <n v="3"/>
    <n v="150351"/>
    <n v="151230"/>
    <n v="100.58"/>
    <d v="2014-08-28T00:00:00"/>
    <n v="2014"/>
    <s v="Aug"/>
    <d v="1900-01-04T00:00:00"/>
    <s v="Laptop"/>
    <s v="Electronics"/>
    <n v="151230"/>
    <n v="48248.05"/>
    <n v="102981.95"/>
    <x v="2"/>
    <n v="76"/>
    <n v="75.08"/>
  </r>
  <r>
    <s v="M1080"/>
    <x v="0"/>
    <s v="North"/>
    <n v="14"/>
    <n v="331926"/>
    <n v="220455"/>
    <n v="66.42"/>
    <d v="2014-08-28T00:00:00"/>
    <n v="2014"/>
    <s v="Aug"/>
    <d v="1900-01-04T00:00:00"/>
    <s v="Dress"/>
    <s v="Clothing"/>
    <n v="220455"/>
    <n v="89755.49"/>
    <n v="130699.51"/>
    <x v="0"/>
    <n v="67"/>
    <n v="87.07"/>
  </r>
  <r>
    <s v="M1081"/>
    <x v="2"/>
    <s v="South"/>
    <n v="13"/>
    <n v="345906"/>
    <n v="307720"/>
    <n v="88.96"/>
    <d v="2014-08-28T00:00:00"/>
    <n v="2014"/>
    <s v="Aug"/>
    <d v="1900-01-04T00:00:00"/>
    <s v="Sofa"/>
    <s v="Furniture"/>
    <n v="307720"/>
    <n v="95691.6"/>
    <n v="212028.4"/>
    <x v="0"/>
    <n v="71"/>
    <n v="94.71"/>
  </r>
  <r>
    <s v="M1082"/>
    <x v="0"/>
    <s v="North"/>
    <n v="15"/>
    <n v="423150"/>
    <n v="223743"/>
    <n v="52.88"/>
    <d v="2014-08-28T00:00:00"/>
    <n v="2014"/>
    <s v="Aug"/>
    <d v="1900-01-04T00:00:00"/>
    <s v="Notebook"/>
    <s v="Stationery"/>
    <n v="223743"/>
    <n v="78602.11"/>
    <n v="145140.89000000001"/>
    <x v="0"/>
    <n v="47"/>
    <n v="92.04"/>
  </r>
  <r>
    <s v="M1083"/>
    <x v="3"/>
    <s v="East"/>
    <n v="13"/>
    <n v="393196"/>
    <n v="252928"/>
    <n v="64.33"/>
    <d v="2014-08-28T00:00:00"/>
    <n v="2014"/>
    <s v="Aug"/>
    <d v="1900-01-04T00:00:00"/>
    <s v="Tablet"/>
    <s v="Electronics"/>
    <n v="252928"/>
    <n v="99901.29"/>
    <n v="153026.71"/>
    <x v="2"/>
    <n v="41"/>
    <n v="85.05"/>
  </r>
  <r>
    <s v="M1084"/>
    <x v="1"/>
    <s v="West"/>
    <n v="9"/>
    <n v="401281"/>
    <n v="358003"/>
    <n v="89.22"/>
    <d v="2014-08-28T00:00:00"/>
    <n v="2014"/>
    <s v="Aug"/>
    <d v="1900-01-04T00:00:00"/>
    <s v="Cabinet"/>
    <s v="Furniture"/>
    <n v="358003"/>
    <n v="93856.74"/>
    <n v="264146.26"/>
    <x v="0"/>
    <n v="39"/>
    <n v="78.88"/>
  </r>
  <r>
    <s v="M1085"/>
    <x v="0"/>
    <s v="North"/>
    <n v="14"/>
    <n v="473051"/>
    <n v="407223"/>
    <n v="86.08"/>
    <d v="2014-08-28T00:00:00"/>
    <n v="2014"/>
    <s v="Aug"/>
    <d v="1900-01-04T00:00:00"/>
    <s v="Shirt"/>
    <s v="Clothing"/>
    <n v="407223"/>
    <n v="123081.41"/>
    <n v="284141.59000000003"/>
    <x v="1"/>
    <n v="54"/>
    <n v="92.14"/>
  </r>
  <r>
    <s v="M1086"/>
    <x v="0"/>
    <s v="North"/>
    <n v="11"/>
    <n v="200339"/>
    <n v="216168"/>
    <n v="107.9"/>
    <d v="2013-03-04T00:00:00"/>
    <n v="2013"/>
    <s v="Mar"/>
    <d v="1900-01-01T00:00:00"/>
    <s v="Marker"/>
    <s v="Stationery"/>
    <n v="216168"/>
    <n v="60084.97"/>
    <n v="156083.03"/>
    <x v="2"/>
    <n v="85"/>
    <n v="78.5"/>
  </r>
  <r>
    <s v="M1087"/>
    <x v="2"/>
    <s v="South"/>
    <n v="10"/>
    <n v="243360"/>
    <n v="186039"/>
    <n v="76.45"/>
    <d v="2013-03-04T00:00:00"/>
    <n v="2013"/>
    <s v="Mar"/>
    <d v="1900-01-01T00:00:00"/>
    <s v="Sofa"/>
    <s v="Furniture"/>
    <n v="186039"/>
    <n v="90597.49"/>
    <n v="95441.51"/>
    <x v="0"/>
    <n v="75"/>
    <n v="71.16"/>
  </r>
  <r>
    <s v="M1088"/>
    <x v="2"/>
    <s v="South"/>
    <n v="11"/>
    <n v="121273"/>
    <n v="112418"/>
    <n v="92.7"/>
    <d v="2013-03-01T00:00:00"/>
    <n v="2013"/>
    <s v="Mar"/>
    <d v="1900-01-05T00:00:00"/>
    <s v="Jacket"/>
    <s v="Clothing"/>
    <n v="112418"/>
    <n v="54261.09"/>
    <n v="58156.91"/>
    <x v="0"/>
    <n v="75"/>
    <n v="90.12"/>
  </r>
  <r>
    <s v="M1089"/>
    <x v="1"/>
    <s v="West"/>
    <n v="7"/>
    <n v="306192"/>
    <n v="363391"/>
    <n v="118.68"/>
    <d v="2012-09-18T00:00:00"/>
    <n v="2012"/>
    <s v="Sep"/>
    <d v="1900-01-02T00:00:00"/>
    <s v="Notebook"/>
    <s v="Stationery"/>
    <n v="363391"/>
    <n v="152782.18"/>
    <n v="210608.82"/>
    <x v="0"/>
    <n v="39"/>
    <n v="72.540000000000006"/>
  </r>
  <r>
    <s v="M1090"/>
    <x v="1"/>
    <s v="West"/>
    <n v="12"/>
    <n v="273002"/>
    <n v="182849"/>
    <n v="66.98"/>
    <d v="2012-09-18T00:00:00"/>
    <n v="2012"/>
    <s v="Sep"/>
    <d v="1900-01-02T00:00:00"/>
    <s v="Mobile"/>
    <s v="Electronics"/>
    <n v="182849"/>
    <n v="46430.06"/>
    <n v="136418.94"/>
    <x v="0"/>
    <n v="59"/>
    <n v="61.13"/>
  </r>
  <r>
    <s v="M1091"/>
    <x v="2"/>
    <s v="South"/>
    <n v="11"/>
    <n v="336911"/>
    <n v="185100"/>
    <n v="54.94"/>
    <d v="2012-09-18T00:00:00"/>
    <n v="2012"/>
    <s v="Sep"/>
    <d v="1900-01-02T00:00:00"/>
    <s v="Laptop"/>
    <s v="Electronics"/>
    <n v="185100"/>
    <n v="80912.19"/>
    <n v="104187.81"/>
    <x v="1"/>
    <n v="63"/>
    <n v="81.77"/>
  </r>
  <r>
    <s v="M1092"/>
    <x v="1"/>
    <s v="West"/>
    <n v="9"/>
    <n v="100362"/>
    <n v="89457"/>
    <n v="89.13"/>
    <d v="2014-05-13T00:00:00"/>
    <n v="2014"/>
    <s v="May"/>
    <d v="1900-01-02T00:00:00"/>
    <s v="Pen"/>
    <s v="Stationery"/>
    <n v="89457"/>
    <n v="39040.71"/>
    <n v="50416.29"/>
    <x v="1"/>
    <n v="66"/>
    <n v="69.67"/>
  </r>
  <r>
    <s v="M1093"/>
    <x v="1"/>
    <s v="West"/>
    <n v="14"/>
    <n v="405575"/>
    <n v="267025"/>
    <n v="65.84"/>
    <d v="2013-08-14T00:00:00"/>
    <n v="2013"/>
    <s v="Aug"/>
    <d v="1900-01-03T00:00:00"/>
    <s v="Headphones"/>
    <s v="Electronics"/>
    <n v="267025"/>
    <n v="127018.68"/>
    <n v="140006.32"/>
    <x v="1"/>
    <n v="53"/>
    <n v="61.55"/>
  </r>
  <r>
    <s v="M1094"/>
    <x v="2"/>
    <s v="South"/>
    <n v="14"/>
    <n v="401231"/>
    <n v="412983"/>
    <n v="102.93"/>
    <d v="2013-08-14T00:00:00"/>
    <n v="2013"/>
    <s v="Aug"/>
    <d v="1900-01-03T00:00:00"/>
    <s v="Sofa"/>
    <s v="Furniture"/>
    <n v="412983"/>
    <n v="138194.54"/>
    <n v="274788.46000000002"/>
    <x v="0"/>
    <n v="74"/>
    <n v="84.88"/>
  </r>
  <r>
    <s v="M1095"/>
    <x v="0"/>
    <s v="North"/>
    <n v="13"/>
    <n v="395189"/>
    <n v="220879"/>
    <n v="55.89"/>
    <d v="2014-02-26T00:00:00"/>
    <n v="2014"/>
    <s v="Feb"/>
    <d v="1900-01-03T00:00:00"/>
    <s v="Tablet"/>
    <s v="Electronics"/>
    <n v="220879"/>
    <n v="102314.03"/>
    <n v="118564.97"/>
    <x v="0"/>
    <n v="38"/>
    <n v="67.52"/>
  </r>
  <r>
    <s v="M1096"/>
    <x v="3"/>
    <s v="East"/>
    <n v="5"/>
    <n v="385112"/>
    <n v="410651"/>
    <n v="106.63"/>
    <d v="2013-03-22T00:00:00"/>
    <n v="2013"/>
    <s v="Mar"/>
    <d v="1900-01-05T00:00:00"/>
    <s v="Rice"/>
    <s v="Grocery"/>
    <n v="410651"/>
    <n v="192954.58"/>
    <n v="217696.42"/>
    <x v="2"/>
    <n v="50"/>
    <n v="71.05"/>
  </r>
  <r>
    <s v="M1097"/>
    <x v="0"/>
    <s v="North"/>
    <n v="15"/>
    <n v="113585"/>
    <n v="78726"/>
    <n v="69.31"/>
    <d v="2013-03-22T00:00:00"/>
    <n v="2013"/>
    <s v="Mar"/>
    <d v="1900-01-05T00:00:00"/>
    <s v="Marker"/>
    <s v="Stationery"/>
    <n v="78726"/>
    <n v="20813.48"/>
    <n v="57912.52"/>
    <x v="1"/>
    <n v="76"/>
    <n v="60.4"/>
  </r>
  <r>
    <s v="M1098"/>
    <x v="0"/>
    <s v="North"/>
    <n v="4"/>
    <n v="196657"/>
    <n v="175477"/>
    <n v="89.23"/>
    <d v="2012-12-08T00:00:00"/>
    <n v="2012"/>
    <s v="Dec"/>
    <d v="1900-01-06T00:00:00"/>
    <s v="Cabinet"/>
    <s v="Furniture"/>
    <n v="175477"/>
    <n v="82754.41"/>
    <n v="92722.59"/>
    <x v="0"/>
    <n v="57"/>
    <n v="79.56"/>
  </r>
  <r>
    <s v="M1099"/>
    <x v="1"/>
    <s v="West"/>
    <n v="14"/>
    <n v="442923"/>
    <n v="268970"/>
    <n v="60.73"/>
    <d v="2011-12-16T00:00:00"/>
    <n v="2011"/>
    <s v="Dec"/>
    <d v="1900-01-05T00:00:00"/>
    <s v="Marker"/>
    <s v="Stationery"/>
    <n v="268970"/>
    <n v="85458.32"/>
    <n v="183511.67999999999"/>
    <x v="0"/>
    <n v="24"/>
    <n v="66.64"/>
  </r>
  <r>
    <s v="M1100"/>
    <x v="1"/>
    <s v="West"/>
    <n v="13"/>
    <n v="479596"/>
    <n v="435712"/>
    <n v="90.85"/>
    <d v="2011-12-16T00:00:00"/>
    <n v="2011"/>
    <s v="Dec"/>
    <d v="1900-01-05T00:00:00"/>
    <s v="Tablet"/>
    <s v="Electronics"/>
    <n v="435712"/>
    <n v="173930.62"/>
    <n v="261781.38"/>
    <x v="1"/>
    <n v="95"/>
    <n v="88.45"/>
  </r>
  <r>
    <s v="M1101"/>
    <x v="2"/>
    <s v="South"/>
    <n v="12"/>
    <n v="315893"/>
    <n v="297473"/>
    <n v="94.17"/>
    <d v="2013-12-18T00:00:00"/>
    <n v="2013"/>
    <s v="Dec"/>
    <d v="1900-01-03T00:00:00"/>
    <s v="Rice"/>
    <s v="Grocery"/>
    <n v="297473"/>
    <n v="103966.84"/>
    <n v="193506.16"/>
    <x v="0"/>
    <n v="73"/>
    <n v="62.69"/>
  </r>
  <r>
    <s v="M1102"/>
    <x v="0"/>
    <s v="North"/>
    <n v="11"/>
    <n v="106012"/>
    <n v="93794"/>
    <n v="88.47"/>
    <d v="2013-05-13T00:00:00"/>
    <n v="2013"/>
    <s v="May"/>
    <d v="1900-01-01T00:00:00"/>
    <s v="Notebook"/>
    <s v="Stationery"/>
    <n v="93794"/>
    <n v="30085.95"/>
    <n v="63708.05"/>
    <x v="0"/>
    <n v="30"/>
    <n v="86.29"/>
  </r>
  <r>
    <s v="M1103"/>
    <x v="3"/>
    <s v="East"/>
    <n v="3"/>
    <n v="357108"/>
    <n v="419309"/>
    <n v="117.42"/>
    <d v="2011-08-06T00:00:00"/>
    <n v="2011"/>
    <s v="Aug"/>
    <d v="1900-01-06T00:00:00"/>
    <s v="Headphones"/>
    <s v="Electronics"/>
    <n v="419309"/>
    <n v="199121.96"/>
    <n v="220187.04"/>
    <x v="0"/>
    <n v="38"/>
    <n v="67.260000000000005"/>
  </r>
  <r>
    <s v="M1104"/>
    <x v="2"/>
    <s v="South"/>
    <n v="4"/>
    <n v="499720"/>
    <n v="351945"/>
    <n v="70.430000000000007"/>
    <d v="2011-04-11T00:00:00"/>
    <n v="2011"/>
    <s v="Apr"/>
    <d v="1900-01-01T00:00:00"/>
    <s v="Sofa"/>
    <s v="Furniture"/>
    <n v="351945"/>
    <n v="158741.97"/>
    <n v="193203.03"/>
    <x v="0"/>
    <n v="82"/>
    <n v="90.5"/>
  </r>
  <r>
    <s v="M1105"/>
    <x v="3"/>
    <s v="East"/>
    <n v="3"/>
    <n v="449031"/>
    <n v="251862"/>
    <n v="56.09"/>
    <d v="2011-04-11T00:00:00"/>
    <n v="2011"/>
    <s v="Apr"/>
    <d v="1900-01-01T00:00:00"/>
    <s v="Dress"/>
    <s v="Clothing"/>
    <n v="251862"/>
    <n v="59984.81"/>
    <n v="191877.19"/>
    <x v="2"/>
    <n v="70"/>
    <n v="77.36"/>
  </r>
  <r>
    <s v="M1106"/>
    <x v="3"/>
    <s v="East"/>
    <n v="9"/>
    <n v="181002"/>
    <n v="184394"/>
    <n v="101.87"/>
    <d v="2011-04-11T00:00:00"/>
    <n v="2011"/>
    <s v="Apr"/>
    <d v="1900-01-01T00:00:00"/>
    <s v="Oil"/>
    <s v="Grocery"/>
    <n v="184394"/>
    <n v="62275.31"/>
    <n v="122118.69"/>
    <x v="2"/>
    <n v="23"/>
    <n v="62.39"/>
  </r>
  <r>
    <s v="M1107"/>
    <x v="2"/>
    <s v="South"/>
    <n v="9"/>
    <n v="488317"/>
    <n v="313001"/>
    <n v="64.099999999999994"/>
    <d v="2011-04-11T00:00:00"/>
    <n v="2011"/>
    <s v="Apr"/>
    <d v="1900-01-01T00:00:00"/>
    <s v="Mobile"/>
    <s v="Electronics"/>
    <n v="313001"/>
    <n v="70408.009999999995"/>
    <n v="242592.99"/>
    <x v="2"/>
    <n v="85"/>
    <n v="94.88"/>
  </r>
  <r>
    <s v="M1108"/>
    <x v="3"/>
    <s v="East"/>
    <n v="4"/>
    <n v="325090"/>
    <n v="245907"/>
    <n v="75.64"/>
    <d v="2012-05-03T00:00:00"/>
    <n v="2012"/>
    <s v="May"/>
    <d v="1900-01-04T00:00:00"/>
    <s v="Rice"/>
    <s v="Grocery"/>
    <n v="245907"/>
    <n v="110558.43"/>
    <n v="135348.57"/>
    <x v="1"/>
    <n v="65"/>
    <n v="61.68"/>
  </r>
  <r>
    <s v="M1109"/>
    <x v="0"/>
    <s v="North"/>
    <n v="11"/>
    <n v="142922"/>
    <n v="87378"/>
    <n v="61.14"/>
    <d v="2014-12-01T00:00:00"/>
    <n v="2014"/>
    <s v="Dec"/>
    <d v="1900-01-01T00:00:00"/>
    <s v="Trousers"/>
    <s v="Clothing"/>
    <n v="87378"/>
    <n v="20757.48"/>
    <n v="66620.52"/>
    <x v="1"/>
    <n v="87"/>
    <n v="92.42"/>
  </r>
  <r>
    <s v="M1110"/>
    <x v="2"/>
    <s v="South"/>
    <n v="3"/>
    <n v="195477"/>
    <n v="182815"/>
    <n v="93.52"/>
    <d v="2014-02-17T00:00:00"/>
    <n v="2014"/>
    <s v="Feb"/>
    <d v="1900-01-01T00:00:00"/>
    <s v="Cabinet"/>
    <s v="Furniture"/>
    <n v="182815"/>
    <n v="59553.31"/>
    <n v="123261.69"/>
    <x v="1"/>
    <n v="17"/>
    <n v="75.02"/>
  </r>
  <r>
    <s v="M1111"/>
    <x v="2"/>
    <s v="South"/>
    <n v="6"/>
    <n v="160304"/>
    <n v="183792"/>
    <n v="114.65"/>
    <d v="2011-11-16T00:00:00"/>
    <n v="2011"/>
    <s v="Nov"/>
    <d v="1900-01-03T00:00:00"/>
    <s v="Sofa"/>
    <s v="Furniture"/>
    <n v="183792"/>
    <n v="58811.63"/>
    <n v="124980.37"/>
    <x v="2"/>
    <n v="98"/>
    <n v="77.67"/>
  </r>
  <r>
    <s v="M1112"/>
    <x v="0"/>
    <s v="North"/>
    <n v="3"/>
    <n v="405490"/>
    <n v="405593"/>
    <n v="100.03"/>
    <d v="2012-07-09T00:00:00"/>
    <n v="2012"/>
    <s v="Jul"/>
    <d v="1900-01-01T00:00:00"/>
    <s v="Headphones"/>
    <s v="Electronics"/>
    <n v="405593"/>
    <n v="98131.85"/>
    <n v="307461.15000000002"/>
    <x v="1"/>
    <n v="46"/>
    <n v="72.58"/>
  </r>
  <r>
    <s v="M1113"/>
    <x v="3"/>
    <s v="East"/>
    <n v="5"/>
    <n v="146689"/>
    <n v="81877"/>
    <n v="55.82"/>
    <d v="2014-11-14T00:00:00"/>
    <n v="2014"/>
    <s v="Nov"/>
    <d v="1900-01-05T00:00:00"/>
    <s v="Shirt"/>
    <s v="Clothing"/>
    <n v="81877"/>
    <n v="20242.900000000001"/>
    <n v="61634.1"/>
    <x v="0"/>
    <n v="10"/>
    <n v="78.16"/>
  </r>
  <r>
    <s v="M1114"/>
    <x v="1"/>
    <s v="West"/>
    <n v="15"/>
    <n v="243699"/>
    <n v="148907"/>
    <n v="61.1"/>
    <d v="2014-11-14T00:00:00"/>
    <n v="2014"/>
    <s v="Nov"/>
    <d v="1900-01-05T00:00:00"/>
    <s v="Pen"/>
    <s v="Stationery"/>
    <n v="148907"/>
    <n v="63143.75"/>
    <n v="85763.25"/>
    <x v="0"/>
    <n v="62"/>
    <n v="89.39"/>
  </r>
  <r>
    <s v="M1115"/>
    <x v="0"/>
    <s v="North"/>
    <n v="14"/>
    <n v="420436"/>
    <n v="472132"/>
    <n v="112.3"/>
    <d v="2014-08-01T00:00:00"/>
    <n v="2014"/>
    <s v="Aug"/>
    <d v="1900-01-05T00:00:00"/>
    <s v="Tablet"/>
    <s v="Electronics"/>
    <n v="472132"/>
    <n v="230663.72"/>
    <n v="241468.28"/>
    <x v="0"/>
    <n v="40"/>
    <n v="69.56"/>
  </r>
  <r>
    <s v="M1116"/>
    <x v="3"/>
    <s v="East"/>
    <n v="7"/>
    <n v="247057"/>
    <n v="271911"/>
    <n v="110.06"/>
    <d v="2014-12-27T00:00:00"/>
    <n v="2014"/>
    <s v="Dec"/>
    <d v="1900-01-06T00:00:00"/>
    <s v="Chair"/>
    <s v="Furniture"/>
    <n v="271911"/>
    <n v="69046.880000000005"/>
    <n v="202864.12"/>
    <x v="0"/>
    <n v="97"/>
    <n v="88.4"/>
  </r>
  <r>
    <s v="M1117"/>
    <x v="3"/>
    <s v="East"/>
    <n v="11"/>
    <n v="118209"/>
    <n v="113363"/>
    <n v="95.9"/>
    <d v="2013-11-01T00:00:00"/>
    <n v="2013"/>
    <s v="Nov"/>
    <d v="1900-01-05T00:00:00"/>
    <s v="Dress"/>
    <s v="Clothing"/>
    <n v="113363"/>
    <n v="47761.79"/>
    <n v="65601.210000000006"/>
    <x v="0"/>
    <n v="86"/>
    <n v="79.510000000000005"/>
  </r>
  <r>
    <s v="M1118"/>
    <x v="3"/>
    <s v="East"/>
    <n v="12"/>
    <n v="442811"/>
    <n v="242702"/>
    <n v="54.81"/>
    <d v="2013-09-05T00:00:00"/>
    <n v="2013"/>
    <s v="Sep"/>
    <d v="1900-01-04T00:00:00"/>
    <s v="Oil"/>
    <s v="Grocery"/>
    <n v="242702"/>
    <n v="111036.68"/>
    <n v="131665.32"/>
    <x v="0"/>
    <n v="20"/>
    <n v="70.680000000000007"/>
  </r>
  <r>
    <s v="M1119"/>
    <x v="0"/>
    <s v="North"/>
    <n v="7"/>
    <n v="425214"/>
    <n v="400871"/>
    <n v="94.28"/>
    <d v="2013-09-05T00:00:00"/>
    <n v="2013"/>
    <s v="Sep"/>
    <d v="1900-01-04T00:00:00"/>
    <s v="Sugar"/>
    <s v="Grocery"/>
    <n v="400871"/>
    <n v="91274.19"/>
    <n v="309596.81"/>
    <x v="0"/>
    <n v="34"/>
    <n v="83.61"/>
  </r>
  <r>
    <s v="M1120"/>
    <x v="3"/>
    <s v="East"/>
    <n v="10"/>
    <n v="312984"/>
    <n v="353820"/>
    <n v="113.05"/>
    <d v="2013-04-18T00:00:00"/>
    <n v="2013"/>
    <s v="Apr"/>
    <d v="1900-01-04T00:00:00"/>
    <s v="Rice"/>
    <s v="Grocery"/>
    <n v="353820"/>
    <n v="83699.25"/>
    <n v="270120.75"/>
    <x v="1"/>
    <n v="34"/>
    <n v="61.57"/>
  </r>
  <r>
    <s v="M1121"/>
    <x v="1"/>
    <s v="West"/>
    <n v="7"/>
    <n v="359716"/>
    <n v="216291"/>
    <n v="60.13"/>
    <d v="2011-07-05T00:00:00"/>
    <n v="2011"/>
    <s v="Jul"/>
    <d v="1900-01-02T00:00:00"/>
    <s v="Stapler"/>
    <s v="Stationery"/>
    <n v="216291"/>
    <n v="100134.33"/>
    <n v="116156.67"/>
    <x v="2"/>
    <n v="96"/>
    <n v="84.93"/>
  </r>
  <r>
    <s v="M1122"/>
    <x v="3"/>
    <s v="East"/>
    <n v="12"/>
    <n v="107509"/>
    <n v="71416"/>
    <n v="66.430000000000007"/>
    <d v="2012-02-27T00:00:00"/>
    <n v="2012"/>
    <s v="Feb"/>
    <d v="1900-01-01T00:00:00"/>
    <s v="Wheat"/>
    <s v="Grocery"/>
    <n v="71416"/>
    <n v="22665.65"/>
    <n v="48750.35"/>
    <x v="2"/>
    <n v="59"/>
    <n v="62.97"/>
  </r>
  <r>
    <s v="M1123"/>
    <x v="1"/>
    <s v="West"/>
    <n v="9"/>
    <n v="171882"/>
    <n v="186699"/>
    <n v="108.62"/>
    <d v="2012-02-27T00:00:00"/>
    <n v="2012"/>
    <s v="Feb"/>
    <d v="1900-01-01T00:00:00"/>
    <s v="Stapler"/>
    <s v="Stationery"/>
    <n v="186699"/>
    <n v="68963.649999999994"/>
    <n v="117735.35"/>
    <x v="2"/>
    <n v="49"/>
    <n v="80.89"/>
  </r>
  <r>
    <s v="M1124"/>
    <x v="2"/>
    <s v="South"/>
    <n v="7"/>
    <n v="309726"/>
    <n v="298620"/>
    <n v="96.41"/>
    <d v="2012-11-27T00:00:00"/>
    <n v="2012"/>
    <s v="Nov"/>
    <d v="1900-01-02T00:00:00"/>
    <s v="Stapler"/>
    <s v="Stationery"/>
    <n v="298620"/>
    <n v="106029.49"/>
    <n v="192590.51"/>
    <x v="2"/>
    <n v="60"/>
    <n v="72.94"/>
  </r>
  <r>
    <s v="M1125"/>
    <x v="2"/>
    <s v="South"/>
    <n v="10"/>
    <n v="491124"/>
    <n v="503024"/>
    <n v="102.42"/>
    <d v="2011-01-28T00:00:00"/>
    <n v="2011"/>
    <s v="Jan"/>
    <d v="1900-01-05T00:00:00"/>
    <s v="Chair"/>
    <s v="Furniture"/>
    <n v="503024"/>
    <n v="227647.98"/>
    <n v="275376.02"/>
    <x v="0"/>
    <n v="73"/>
    <n v="93.31"/>
  </r>
  <r>
    <s v="M1126"/>
    <x v="2"/>
    <s v="South"/>
    <n v="4"/>
    <n v="475808"/>
    <n v="315245"/>
    <n v="66.25"/>
    <d v="2011-01-28T00:00:00"/>
    <n v="2011"/>
    <s v="Jan"/>
    <d v="1900-01-05T00:00:00"/>
    <s v="Table"/>
    <s v="Furniture"/>
    <n v="315245"/>
    <n v="131755.1"/>
    <n v="183489.9"/>
    <x v="0"/>
    <n v="53"/>
    <n v="65.3"/>
  </r>
  <r>
    <s v="M1127"/>
    <x v="1"/>
    <s v="West"/>
    <n v="3"/>
    <n v="100360"/>
    <n v="118468"/>
    <n v="118.04"/>
    <d v="2011-01-28T00:00:00"/>
    <n v="2011"/>
    <s v="Jan"/>
    <d v="1900-01-05T00:00:00"/>
    <s v="Sofa"/>
    <s v="Furniture"/>
    <n v="118468"/>
    <n v="37902.53"/>
    <n v="80565.47"/>
    <x v="0"/>
    <n v="67"/>
    <n v="66.290000000000006"/>
  </r>
  <r>
    <s v="M1128"/>
    <x v="3"/>
    <s v="East"/>
    <n v="3"/>
    <n v="277984"/>
    <n v="178365"/>
    <n v="64.16"/>
    <d v="2014-09-24T00:00:00"/>
    <n v="2014"/>
    <s v="Sep"/>
    <d v="1900-01-03T00:00:00"/>
    <s v="Tablet"/>
    <s v="Electronics"/>
    <n v="178365"/>
    <n v="40585.56"/>
    <n v="137779.44"/>
    <x v="0"/>
    <n v="52"/>
    <n v="66.97"/>
  </r>
  <r>
    <s v="M1129"/>
    <x v="0"/>
    <s v="North"/>
    <n v="6"/>
    <n v="476958"/>
    <n v="300883"/>
    <n v="63.08"/>
    <d v="2014-11-05T00:00:00"/>
    <n v="2014"/>
    <s v="Nov"/>
    <d v="1900-01-03T00:00:00"/>
    <s v="Marker"/>
    <s v="Stationery"/>
    <n v="300883"/>
    <n v="116911.08"/>
    <n v="183971.92"/>
    <x v="1"/>
    <n v="52"/>
    <n v="81.44"/>
  </r>
  <r>
    <s v="M1130"/>
    <x v="2"/>
    <s v="South"/>
    <n v="7"/>
    <n v="448065"/>
    <n v="302367"/>
    <n v="67.48"/>
    <d v="2014-11-05T00:00:00"/>
    <n v="2014"/>
    <s v="Nov"/>
    <d v="1900-01-03T00:00:00"/>
    <s v="Trousers"/>
    <s v="Clothing"/>
    <n v="302367"/>
    <n v="139674.62"/>
    <n v="162692.38"/>
    <x v="2"/>
    <n v="25"/>
    <n v="60.23"/>
  </r>
  <r>
    <s v="M1131"/>
    <x v="0"/>
    <s v="North"/>
    <n v="5"/>
    <n v="403380"/>
    <n v="343702"/>
    <n v="85.21"/>
    <d v="2013-10-15T00:00:00"/>
    <n v="2013"/>
    <s v="Oct"/>
    <d v="1900-01-02T00:00:00"/>
    <s v="Table"/>
    <s v="Furniture"/>
    <n v="343702"/>
    <n v="97040.4"/>
    <n v="246661.6"/>
    <x v="1"/>
    <n v="45"/>
    <n v="91.81"/>
  </r>
  <r>
    <s v="M1132"/>
    <x v="0"/>
    <s v="North"/>
    <n v="7"/>
    <n v="116236"/>
    <n v="128667"/>
    <n v="110.69"/>
    <d v="2013-10-15T00:00:00"/>
    <n v="2013"/>
    <s v="Oct"/>
    <d v="1900-01-02T00:00:00"/>
    <s v="Wheat"/>
    <s v="Grocery"/>
    <n v="128667"/>
    <n v="54095.24"/>
    <n v="74571.759999999995"/>
    <x v="2"/>
    <n v="35"/>
    <n v="83.83"/>
  </r>
  <r>
    <s v="M1133"/>
    <x v="1"/>
    <s v="West"/>
    <n v="10"/>
    <n v="410242"/>
    <n v="490329"/>
    <n v="119.52"/>
    <d v="2013-10-15T00:00:00"/>
    <n v="2013"/>
    <s v="Oct"/>
    <d v="1900-01-02T00:00:00"/>
    <s v="Jacket"/>
    <s v="Clothing"/>
    <n v="490329"/>
    <n v="238525.58"/>
    <n v="251803.42"/>
    <x v="1"/>
    <n v="24"/>
    <n v="74.95"/>
  </r>
  <r>
    <s v="M1134"/>
    <x v="2"/>
    <s v="South"/>
    <n v="6"/>
    <n v="148616"/>
    <n v="102752"/>
    <n v="69.14"/>
    <d v="2013-10-15T00:00:00"/>
    <n v="2013"/>
    <s v="Oct"/>
    <d v="1900-01-02T00:00:00"/>
    <s v="Rice"/>
    <s v="Grocery"/>
    <n v="102752"/>
    <n v="35893.9"/>
    <n v="66858.100000000006"/>
    <x v="2"/>
    <n v="15"/>
    <n v="88.14"/>
  </r>
  <r>
    <s v="M1135"/>
    <x v="1"/>
    <s v="West"/>
    <n v="5"/>
    <n v="262913"/>
    <n v="174087"/>
    <n v="66.209999999999994"/>
    <d v="2013-10-15T00:00:00"/>
    <n v="2013"/>
    <s v="Oct"/>
    <d v="1900-01-02T00:00:00"/>
    <s v="Oil"/>
    <s v="Grocery"/>
    <n v="174087"/>
    <n v="35163.160000000003"/>
    <n v="138923.84"/>
    <x v="2"/>
    <n v="88"/>
    <n v="86.42"/>
  </r>
  <r>
    <s v="M1136"/>
    <x v="1"/>
    <s v="West"/>
    <n v="15"/>
    <n v="213793"/>
    <n v="194057"/>
    <n v="90.77"/>
    <d v="2013-10-15T00:00:00"/>
    <n v="2013"/>
    <s v="Oct"/>
    <d v="1900-01-02T00:00:00"/>
    <s v="Cabinet"/>
    <s v="Furniture"/>
    <n v="194057"/>
    <n v="70734.25"/>
    <n v="123322.75"/>
    <x v="1"/>
    <n v="54"/>
    <n v="90.34"/>
  </r>
  <r>
    <s v="M1137"/>
    <x v="1"/>
    <s v="West"/>
    <n v="6"/>
    <n v="468192"/>
    <n v="391648"/>
    <n v="83.65"/>
    <d v="2012-11-12T00:00:00"/>
    <n v="2012"/>
    <s v="Nov"/>
    <d v="1900-01-01T00:00:00"/>
    <s v="Notebook"/>
    <s v="Stationery"/>
    <n v="391648"/>
    <n v="172863.05"/>
    <n v="218784.95"/>
    <x v="1"/>
    <n v="73"/>
    <n v="88.84"/>
  </r>
  <r>
    <s v="M1138"/>
    <x v="2"/>
    <s v="South"/>
    <n v="8"/>
    <n v="262957"/>
    <n v="208922"/>
    <n v="79.45"/>
    <d v="2012-11-12T00:00:00"/>
    <n v="2012"/>
    <s v="Nov"/>
    <d v="1900-01-01T00:00:00"/>
    <s v="Trousers"/>
    <s v="Clothing"/>
    <n v="208922"/>
    <n v="64385.919999999998"/>
    <n v="144536.07999999999"/>
    <x v="0"/>
    <n v="24"/>
    <n v="62.37"/>
  </r>
  <r>
    <s v="M1139"/>
    <x v="1"/>
    <s v="West"/>
    <n v="11"/>
    <n v="456286"/>
    <n v="520223"/>
    <n v="114.01"/>
    <d v="2012-11-12T00:00:00"/>
    <n v="2012"/>
    <s v="Nov"/>
    <d v="1900-01-01T00:00:00"/>
    <s v="Shirt"/>
    <s v="Clothing"/>
    <n v="520223"/>
    <n v="208434.83"/>
    <n v="311788.17"/>
    <x v="1"/>
    <n v="42"/>
    <n v="71.77"/>
  </r>
  <r>
    <s v="M1140"/>
    <x v="2"/>
    <s v="South"/>
    <n v="11"/>
    <n v="485989"/>
    <n v="519433"/>
    <n v="106.88"/>
    <d v="2012-11-12T00:00:00"/>
    <n v="2012"/>
    <s v="Nov"/>
    <d v="1900-01-01T00:00:00"/>
    <s v="Dress"/>
    <s v="Clothing"/>
    <n v="519433"/>
    <n v="234964.82"/>
    <n v="284468.18"/>
    <x v="2"/>
    <n v="66"/>
    <n v="73.88"/>
  </r>
  <r>
    <s v="M1141"/>
    <x v="1"/>
    <s v="West"/>
    <n v="9"/>
    <n v="298633"/>
    <n v="335068"/>
    <n v="112.2"/>
    <d v="2012-11-12T00:00:00"/>
    <n v="2012"/>
    <s v="Nov"/>
    <d v="1900-01-01T00:00:00"/>
    <s v="Mobile"/>
    <s v="Electronics"/>
    <n v="335068"/>
    <n v="113219.25"/>
    <n v="221848.75"/>
    <x v="2"/>
    <n v="48"/>
    <n v="71.23"/>
  </r>
  <r>
    <s v="M1142"/>
    <x v="1"/>
    <s v="West"/>
    <n v="4"/>
    <n v="479038"/>
    <n v="307352"/>
    <n v="64.16"/>
    <d v="2012-11-12T00:00:00"/>
    <n v="2012"/>
    <s v="Nov"/>
    <d v="1900-01-01T00:00:00"/>
    <s v="Headphones"/>
    <s v="Electronics"/>
    <n v="307352"/>
    <n v="124778.22"/>
    <n v="182573.78"/>
    <x v="2"/>
    <n v="37"/>
    <n v="85.09"/>
  </r>
  <r>
    <s v="M1143"/>
    <x v="1"/>
    <s v="West"/>
    <n v="11"/>
    <n v="288695"/>
    <n v="302728"/>
    <n v="104.86"/>
    <d v="2014-03-06T00:00:00"/>
    <n v="2014"/>
    <s v="Mar"/>
    <d v="1900-01-04T00:00:00"/>
    <s v="Shirt"/>
    <s v="Clothing"/>
    <n v="302728"/>
    <n v="117632.44"/>
    <n v="185095.56"/>
    <x v="2"/>
    <n v="27"/>
    <n v="73.86"/>
  </r>
  <r>
    <s v="M1144"/>
    <x v="0"/>
    <s v="North"/>
    <n v="13"/>
    <n v="443324"/>
    <n v="239732"/>
    <n v="54.08"/>
    <d v="2012-11-05T00:00:00"/>
    <n v="2012"/>
    <s v="Nov"/>
    <d v="1900-01-01T00:00:00"/>
    <s v="Oil"/>
    <s v="Grocery"/>
    <n v="239732"/>
    <n v="68668.429999999993"/>
    <n v="171063.57"/>
    <x v="1"/>
    <n v="42"/>
    <n v="87.66"/>
  </r>
  <r>
    <s v="M1145"/>
    <x v="3"/>
    <s v="East"/>
    <n v="6"/>
    <n v="101988"/>
    <n v="66956"/>
    <n v="65.650000000000006"/>
    <d v="2013-07-09T00:00:00"/>
    <n v="2013"/>
    <s v="Jul"/>
    <d v="1900-01-02T00:00:00"/>
    <s v="Headphones"/>
    <s v="Electronics"/>
    <n v="66956"/>
    <n v="31838.52"/>
    <n v="35117.480000000003"/>
    <x v="0"/>
    <n v="55"/>
    <n v="64.98"/>
  </r>
  <r>
    <s v="M1146"/>
    <x v="1"/>
    <s v="West"/>
    <n v="7"/>
    <n v="284825"/>
    <n v="327964"/>
    <n v="115.15"/>
    <d v="2013-07-09T00:00:00"/>
    <n v="2013"/>
    <s v="Jul"/>
    <d v="1900-01-02T00:00:00"/>
    <s v="Oil"/>
    <s v="Grocery"/>
    <n v="327964"/>
    <n v="137296.79"/>
    <n v="190667.21"/>
    <x v="2"/>
    <n v="18"/>
    <n v="80.83"/>
  </r>
  <r>
    <s v="M1147"/>
    <x v="1"/>
    <s v="West"/>
    <n v="4"/>
    <n v="164215"/>
    <n v="171698"/>
    <n v="104.56"/>
    <d v="2012-09-15T00:00:00"/>
    <n v="2012"/>
    <s v="Sep"/>
    <d v="1900-01-06T00:00:00"/>
    <s v="Table"/>
    <s v="Furniture"/>
    <n v="171698"/>
    <n v="74152.160000000003"/>
    <n v="97545.84"/>
    <x v="2"/>
    <n v="45"/>
    <n v="87.49"/>
  </r>
  <r>
    <s v="M1148"/>
    <x v="1"/>
    <s v="West"/>
    <n v="5"/>
    <n v="426223"/>
    <n v="439674"/>
    <n v="103.16"/>
    <d v="2012-09-15T00:00:00"/>
    <n v="2012"/>
    <s v="Sep"/>
    <d v="1900-01-06T00:00:00"/>
    <s v="Stapler"/>
    <s v="Stationery"/>
    <n v="439674"/>
    <n v="216079.05"/>
    <n v="223594.95"/>
    <x v="2"/>
    <n v="15"/>
    <n v="86.12"/>
  </r>
  <r>
    <s v="M1149"/>
    <x v="3"/>
    <s v="East"/>
    <n v="6"/>
    <n v="254399"/>
    <n v="206242"/>
    <n v="81.069999999999993"/>
    <d v="2014-10-10T00:00:00"/>
    <n v="2014"/>
    <s v="Oct"/>
    <d v="1900-01-05T00:00:00"/>
    <s v="Stapler"/>
    <s v="Stationery"/>
    <n v="206242"/>
    <n v="80581.02"/>
    <n v="125660.98"/>
    <x v="1"/>
    <n v="99"/>
    <n v="72.459999999999994"/>
  </r>
  <r>
    <s v="M1150"/>
    <x v="1"/>
    <s v="West"/>
    <n v="13"/>
    <n v="136081"/>
    <n v="137597"/>
    <n v="101.11"/>
    <d v="2014-10-10T00:00:00"/>
    <n v="2014"/>
    <s v="Oct"/>
    <d v="1900-01-05T00:00:00"/>
    <s v="Pen"/>
    <s v="Stationery"/>
    <n v="137597"/>
    <n v="34212"/>
    <n v="103385"/>
    <x v="2"/>
    <n v="61"/>
    <n v="61.88"/>
  </r>
  <r>
    <s v="M1151"/>
    <x v="2"/>
    <s v="South"/>
    <n v="4"/>
    <n v="292076"/>
    <n v="296164"/>
    <n v="101.4"/>
    <d v="2014-10-10T00:00:00"/>
    <n v="2014"/>
    <s v="Oct"/>
    <d v="1900-01-05T00:00:00"/>
    <s v="Notebook"/>
    <s v="Stationery"/>
    <n v="296164"/>
    <n v="103733.72"/>
    <n v="192430.28"/>
    <x v="0"/>
    <n v="68"/>
    <n v="75.3"/>
  </r>
  <r>
    <s v="M1152"/>
    <x v="2"/>
    <s v="South"/>
    <n v="11"/>
    <n v="166880"/>
    <n v="147802"/>
    <n v="88.57"/>
    <d v="2014-10-10T00:00:00"/>
    <n v="2014"/>
    <s v="Oct"/>
    <d v="1900-01-05T00:00:00"/>
    <s v="Chair"/>
    <s v="Furniture"/>
    <n v="147802"/>
    <n v="31663.119999999999"/>
    <n v="116138.88"/>
    <x v="0"/>
    <n v="25"/>
    <n v="65.61"/>
  </r>
  <r>
    <s v="M1153"/>
    <x v="2"/>
    <s v="South"/>
    <n v="6"/>
    <n v="415664"/>
    <n v="376386"/>
    <n v="90.55"/>
    <d v="2012-09-14T00:00:00"/>
    <n v="2012"/>
    <s v="Sep"/>
    <d v="1900-01-05T00:00:00"/>
    <s v="Chair"/>
    <s v="Furniture"/>
    <n v="376386"/>
    <n v="83251.429999999993"/>
    <n v="293134.57"/>
    <x v="2"/>
    <n v="47"/>
    <n v="75.77"/>
  </r>
  <r>
    <s v="M1154"/>
    <x v="0"/>
    <s v="North"/>
    <n v="7"/>
    <n v="483692"/>
    <n v="517286"/>
    <n v="106.95"/>
    <d v="2012-09-14T00:00:00"/>
    <n v="2012"/>
    <s v="Sep"/>
    <d v="1900-01-05T00:00:00"/>
    <s v="Dress"/>
    <s v="Clothing"/>
    <n v="517286"/>
    <n v="172425.56"/>
    <n v="344860.44"/>
    <x v="2"/>
    <n v="70"/>
    <n v="85.31"/>
  </r>
  <r>
    <s v="M1155"/>
    <x v="1"/>
    <s v="West"/>
    <n v="7"/>
    <n v="103343"/>
    <n v="111838"/>
    <n v="108.22"/>
    <d v="2012-09-14T00:00:00"/>
    <n v="2012"/>
    <s v="Sep"/>
    <d v="1900-01-05T00:00:00"/>
    <s v="Mobile"/>
    <s v="Electronics"/>
    <n v="111838"/>
    <n v="42408.21"/>
    <n v="69429.789999999994"/>
    <x v="1"/>
    <n v="55"/>
    <n v="74.08"/>
  </r>
  <r>
    <s v="M1156"/>
    <x v="0"/>
    <s v="North"/>
    <n v="13"/>
    <n v="335552"/>
    <n v="266768"/>
    <n v="79.5"/>
    <d v="2011-10-07T00:00:00"/>
    <n v="2011"/>
    <s v="Oct"/>
    <d v="1900-01-05T00:00:00"/>
    <s v="Trousers"/>
    <s v="Clothing"/>
    <n v="266768"/>
    <n v="64973.43"/>
    <n v="201794.57"/>
    <x v="2"/>
    <n v="29"/>
    <n v="64.209999999999994"/>
  </r>
  <r>
    <s v="M1157"/>
    <x v="2"/>
    <s v="South"/>
    <n v="15"/>
    <n v="460416"/>
    <n v="512676"/>
    <n v="111.35"/>
    <d v="2014-05-08T00:00:00"/>
    <n v="2014"/>
    <s v="May"/>
    <d v="1900-01-04T00:00:00"/>
    <s v="Shirt"/>
    <s v="Clothing"/>
    <n v="512676"/>
    <n v="166974.19"/>
    <n v="345701.81"/>
    <x v="1"/>
    <n v="74"/>
    <n v="74.540000000000006"/>
  </r>
  <r>
    <s v="M1158"/>
    <x v="2"/>
    <s v="South"/>
    <n v="10"/>
    <n v="391292"/>
    <n v="332794"/>
    <n v="85.05"/>
    <d v="2014-05-08T00:00:00"/>
    <n v="2014"/>
    <s v="May"/>
    <d v="1900-01-04T00:00:00"/>
    <s v="Wheat"/>
    <s v="Grocery"/>
    <n v="332794"/>
    <n v="123799.87"/>
    <n v="208994.13"/>
    <x v="0"/>
    <n v="37"/>
    <n v="80.95"/>
  </r>
  <r>
    <s v="M1159"/>
    <x v="2"/>
    <s v="South"/>
    <n v="3"/>
    <n v="256953"/>
    <n v="222887"/>
    <n v="86.74"/>
    <d v="2014-05-08T00:00:00"/>
    <n v="2014"/>
    <s v="May"/>
    <d v="1900-01-04T00:00:00"/>
    <s v="Stapler"/>
    <s v="Stationery"/>
    <n v="222887"/>
    <n v="73335.16"/>
    <n v="149551.84"/>
    <x v="1"/>
    <n v="14"/>
    <n v="91.5"/>
  </r>
  <r>
    <s v="M1160"/>
    <x v="1"/>
    <s v="West"/>
    <n v="13"/>
    <n v="308190"/>
    <n v="162604"/>
    <n v="52.76"/>
    <d v="2014-05-08T00:00:00"/>
    <n v="2014"/>
    <s v="May"/>
    <d v="1900-01-04T00:00:00"/>
    <s v="Sofa"/>
    <s v="Furniture"/>
    <n v="162604"/>
    <n v="33079.980000000003"/>
    <n v="129524.02"/>
    <x v="1"/>
    <n v="35"/>
    <n v="68.83"/>
  </r>
  <r>
    <s v="M1161"/>
    <x v="3"/>
    <s v="East"/>
    <n v="6"/>
    <n v="278285"/>
    <n v="275732"/>
    <n v="99.08"/>
    <d v="2012-11-14T00:00:00"/>
    <n v="2012"/>
    <s v="Nov"/>
    <d v="1900-01-03T00:00:00"/>
    <s v="Chair"/>
    <s v="Furniture"/>
    <n v="275732"/>
    <n v="128562.93"/>
    <n v="147169.07"/>
    <x v="2"/>
    <n v="49"/>
    <n v="94.35"/>
  </r>
  <r>
    <s v="M1162"/>
    <x v="1"/>
    <s v="West"/>
    <n v="8"/>
    <n v="151421"/>
    <n v="95897"/>
    <n v="63.33"/>
    <d v="2012-11-14T00:00:00"/>
    <n v="2012"/>
    <s v="Nov"/>
    <d v="1900-01-03T00:00:00"/>
    <s v="Table"/>
    <s v="Furniture"/>
    <n v="95897"/>
    <n v="44543.63"/>
    <n v="51353.37"/>
    <x v="0"/>
    <n v="40"/>
    <n v="76.37"/>
  </r>
  <r>
    <s v="M1163"/>
    <x v="0"/>
    <s v="North"/>
    <n v="10"/>
    <n v="496960"/>
    <n v="258429"/>
    <n v="52"/>
    <d v="2011-11-24T00:00:00"/>
    <n v="2011"/>
    <s v="Nov"/>
    <d v="1900-01-04T00:00:00"/>
    <s v="Table"/>
    <s v="Furniture"/>
    <n v="258429"/>
    <n v="68022.289999999994"/>
    <n v="190406.71"/>
    <x v="1"/>
    <n v="77"/>
    <n v="63.32"/>
  </r>
  <r>
    <s v="M1164"/>
    <x v="1"/>
    <s v="West"/>
    <n v="14"/>
    <n v="277235"/>
    <n v="290499"/>
    <n v="104.78"/>
    <d v="2011-11-24T00:00:00"/>
    <n v="2011"/>
    <s v="Nov"/>
    <d v="1900-01-04T00:00:00"/>
    <s v="Sofa"/>
    <s v="Furniture"/>
    <n v="290499"/>
    <n v="80923.17"/>
    <n v="209575.83"/>
    <x v="0"/>
    <n v="90"/>
    <n v="84.84"/>
  </r>
  <r>
    <s v="M1165"/>
    <x v="3"/>
    <s v="East"/>
    <n v="5"/>
    <n v="138404"/>
    <n v="150815"/>
    <n v="108.97"/>
    <d v="2011-04-08T00:00:00"/>
    <n v="2011"/>
    <s v="Apr"/>
    <d v="1900-01-05T00:00:00"/>
    <s v="Dress"/>
    <s v="Clothing"/>
    <n v="150815"/>
    <n v="49445.83"/>
    <n v="101369.17"/>
    <x v="1"/>
    <n v="23"/>
    <n v="67.3"/>
  </r>
  <r>
    <s v="M1166"/>
    <x v="1"/>
    <s v="West"/>
    <n v="6"/>
    <n v="461416"/>
    <n v="437213"/>
    <n v="94.75"/>
    <d v="2011-04-08T00:00:00"/>
    <n v="2011"/>
    <s v="Apr"/>
    <d v="1900-01-05T00:00:00"/>
    <s v="Cabinet"/>
    <s v="Furniture"/>
    <n v="437213"/>
    <n v="195355.59"/>
    <n v="241857.41"/>
    <x v="0"/>
    <n v="64"/>
    <n v="78.19"/>
  </r>
  <r>
    <s v="M1167"/>
    <x v="1"/>
    <s v="West"/>
    <n v="10"/>
    <n v="291945"/>
    <n v="294858"/>
    <n v="101"/>
    <d v="2011-07-26T00:00:00"/>
    <n v="2011"/>
    <s v="Jul"/>
    <d v="1900-01-02T00:00:00"/>
    <s v="Jacket"/>
    <s v="Clothing"/>
    <n v="294858"/>
    <n v="77696.88"/>
    <n v="217161.12"/>
    <x v="1"/>
    <n v="36"/>
    <n v="89.17"/>
  </r>
  <r>
    <s v="M1168"/>
    <x v="3"/>
    <s v="East"/>
    <n v="4"/>
    <n v="354555"/>
    <n v="244605"/>
    <n v="68.989999999999995"/>
    <d v="2011-07-26T00:00:00"/>
    <n v="2011"/>
    <s v="Jul"/>
    <d v="1900-01-02T00:00:00"/>
    <s v="Pen"/>
    <s v="Stationery"/>
    <n v="244605"/>
    <n v="79387.22"/>
    <n v="165217.78"/>
    <x v="0"/>
    <n v="81"/>
    <n v="60.82"/>
  </r>
  <r>
    <s v="M1169"/>
    <x v="3"/>
    <s v="East"/>
    <n v="5"/>
    <n v="326677"/>
    <n v="369546"/>
    <n v="113.12"/>
    <d v="2011-07-26T00:00:00"/>
    <n v="2011"/>
    <s v="Jul"/>
    <d v="1900-01-02T00:00:00"/>
    <s v="Wheat"/>
    <s v="Grocery"/>
    <n v="369546"/>
    <n v="163488.41"/>
    <n v="206057.59"/>
    <x v="1"/>
    <n v="11"/>
    <n v="83.79"/>
  </r>
  <r>
    <s v="M1170"/>
    <x v="1"/>
    <s v="West"/>
    <n v="9"/>
    <n v="160283"/>
    <n v="127762"/>
    <n v="79.709999999999994"/>
    <d v="2011-07-26T00:00:00"/>
    <n v="2011"/>
    <s v="Jul"/>
    <d v="1900-01-02T00:00:00"/>
    <s v="Laptop"/>
    <s v="Electronics"/>
    <n v="127762"/>
    <n v="60279"/>
    <n v="67483"/>
    <x v="0"/>
    <n v="88"/>
    <n v="63.72"/>
  </r>
  <r>
    <s v="M1171"/>
    <x v="3"/>
    <s v="East"/>
    <n v="11"/>
    <n v="100116"/>
    <n v="90404"/>
    <n v="90.3"/>
    <d v="2011-06-08T00:00:00"/>
    <n v="2011"/>
    <s v="Jun"/>
    <d v="1900-01-03T00:00:00"/>
    <s v="Table"/>
    <s v="Furniture"/>
    <n v="90404"/>
    <n v="24877.81"/>
    <n v="65526.19"/>
    <x v="1"/>
    <n v="42"/>
    <n v="77.48"/>
  </r>
  <r>
    <s v="M1172"/>
    <x v="2"/>
    <s v="South"/>
    <n v="15"/>
    <n v="139104"/>
    <n v="103833"/>
    <n v="74.64"/>
    <d v="2011-10-28T00:00:00"/>
    <n v="2011"/>
    <s v="Oct"/>
    <d v="1900-01-05T00:00:00"/>
    <s v="Pen"/>
    <s v="Stationery"/>
    <n v="103833"/>
    <n v="49205.5"/>
    <n v="54627.5"/>
    <x v="2"/>
    <n v="77"/>
    <n v="93.28"/>
  </r>
  <r>
    <s v="M1173"/>
    <x v="0"/>
    <s v="North"/>
    <n v="15"/>
    <n v="301574"/>
    <n v="354561"/>
    <n v="117.57"/>
    <d v="2011-10-28T00:00:00"/>
    <n v="2011"/>
    <s v="Oct"/>
    <d v="1900-01-05T00:00:00"/>
    <s v="Cabinet"/>
    <s v="Furniture"/>
    <n v="354561"/>
    <n v="102393.42"/>
    <n v="252167.58"/>
    <x v="0"/>
    <n v="90"/>
    <n v="94.33"/>
  </r>
  <r>
    <s v="M1174"/>
    <x v="0"/>
    <s v="North"/>
    <n v="8"/>
    <n v="352291"/>
    <n v="234910"/>
    <n v="66.680000000000007"/>
    <d v="2011-10-28T00:00:00"/>
    <n v="2011"/>
    <s v="Oct"/>
    <d v="1900-01-05T00:00:00"/>
    <s v="Pen"/>
    <s v="Stationery"/>
    <n v="234910"/>
    <n v="90575.16"/>
    <n v="144334.84"/>
    <x v="2"/>
    <n v="83"/>
    <n v="73.33"/>
  </r>
  <r>
    <s v="M1175"/>
    <x v="2"/>
    <s v="South"/>
    <n v="9"/>
    <n v="337025"/>
    <n v="216093"/>
    <n v="64.12"/>
    <d v="2011-10-28T00:00:00"/>
    <n v="2011"/>
    <s v="Oct"/>
    <d v="1900-01-05T00:00:00"/>
    <s v="Headphones"/>
    <s v="Electronics"/>
    <n v="216093"/>
    <n v="100385.69"/>
    <n v="115707.31"/>
    <x v="2"/>
    <n v="34"/>
    <n v="76.03"/>
  </r>
  <r>
    <s v="M1176"/>
    <x v="1"/>
    <s v="West"/>
    <n v="7"/>
    <n v="217294"/>
    <n v="154116"/>
    <n v="70.930000000000007"/>
    <d v="2011-10-28T00:00:00"/>
    <n v="2011"/>
    <s v="Oct"/>
    <d v="1900-01-05T00:00:00"/>
    <s v="Tablet"/>
    <s v="Electronics"/>
    <n v="154116"/>
    <n v="53528.31"/>
    <n v="100587.69"/>
    <x v="1"/>
    <n v="82"/>
    <n v="75.36"/>
  </r>
  <r>
    <s v="M1177"/>
    <x v="2"/>
    <s v="South"/>
    <n v="7"/>
    <n v="290354"/>
    <n v="307824"/>
    <n v="106.02"/>
    <d v="2014-09-23T00:00:00"/>
    <n v="2014"/>
    <s v="Sep"/>
    <d v="1900-01-02T00:00:00"/>
    <s v="Rice"/>
    <s v="Grocery"/>
    <n v="307824"/>
    <n v="92540.54"/>
    <n v="215283.46"/>
    <x v="2"/>
    <n v="56"/>
    <n v="72.67"/>
  </r>
  <r>
    <s v="M1178"/>
    <x v="1"/>
    <s v="West"/>
    <n v="12"/>
    <n v="202482"/>
    <n v="142386"/>
    <n v="70.319999999999993"/>
    <d v="2014-09-23T00:00:00"/>
    <n v="2014"/>
    <s v="Sep"/>
    <d v="1900-01-02T00:00:00"/>
    <s v="Sugar"/>
    <s v="Grocery"/>
    <n v="142386"/>
    <n v="70889.16"/>
    <n v="71496.84"/>
    <x v="0"/>
    <n v="52"/>
    <n v="70.790000000000006"/>
  </r>
  <r>
    <s v="M1179"/>
    <x v="0"/>
    <s v="North"/>
    <n v="10"/>
    <n v="454380"/>
    <n v="488881"/>
    <n v="107.59"/>
    <d v="2012-12-04T00:00:00"/>
    <n v="2012"/>
    <s v="Dec"/>
    <d v="1900-01-02T00:00:00"/>
    <s v="Trousers"/>
    <s v="Clothing"/>
    <n v="488881"/>
    <n v="137352.47"/>
    <n v="351528.53"/>
    <x v="1"/>
    <n v="10"/>
    <n v="88.6"/>
  </r>
  <r>
    <s v="M1180"/>
    <x v="1"/>
    <s v="West"/>
    <n v="11"/>
    <n v="278431"/>
    <n v="245724"/>
    <n v="88.25"/>
    <d v="2012-09-21T00:00:00"/>
    <n v="2012"/>
    <s v="Sep"/>
    <d v="1900-01-05T00:00:00"/>
    <s v="Stapler"/>
    <s v="Stationery"/>
    <n v="245724"/>
    <n v="67255.289999999994"/>
    <n v="178468.71"/>
    <x v="1"/>
    <n v="77"/>
    <n v="72.010000000000005"/>
  </r>
  <r>
    <s v="M1181"/>
    <x v="1"/>
    <s v="West"/>
    <n v="6"/>
    <n v="281806"/>
    <n v="272225"/>
    <n v="96.6"/>
    <d v="2014-11-27T00:00:00"/>
    <n v="2014"/>
    <s v="Nov"/>
    <d v="1900-01-04T00:00:00"/>
    <s v="Sugar"/>
    <s v="Grocery"/>
    <n v="272225"/>
    <n v="65715.73"/>
    <n v="206509.27"/>
    <x v="0"/>
    <n v="85"/>
    <n v="70.27"/>
  </r>
  <r>
    <s v="M1182"/>
    <x v="2"/>
    <s v="South"/>
    <n v="14"/>
    <n v="201998"/>
    <n v="208667"/>
    <n v="103.3"/>
    <d v="2014-06-07T00:00:00"/>
    <n v="2014"/>
    <s v="Jun"/>
    <d v="1900-01-06T00:00:00"/>
    <s v="Sofa"/>
    <s v="Furniture"/>
    <n v="208667"/>
    <n v="49013.29"/>
    <n v="159653.71"/>
    <x v="0"/>
    <n v="58"/>
    <n v="67.03"/>
  </r>
  <r>
    <s v="M1183"/>
    <x v="1"/>
    <s v="West"/>
    <n v="9"/>
    <n v="358366"/>
    <n v="351635"/>
    <n v="98.12"/>
    <d v="2014-10-24T00:00:00"/>
    <n v="2014"/>
    <s v="Oct"/>
    <d v="1900-01-05T00:00:00"/>
    <s v="Oil"/>
    <s v="Grocery"/>
    <n v="351635"/>
    <n v="113100.44"/>
    <n v="238534.56"/>
    <x v="2"/>
    <n v="43"/>
    <n v="85.74"/>
  </r>
  <r>
    <s v="M1184"/>
    <x v="1"/>
    <s v="West"/>
    <n v="13"/>
    <n v="488715"/>
    <n v="447385"/>
    <n v="91.54"/>
    <d v="2014-10-24T00:00:00"/>
    <n v="2014"/>
    <s v="Oct"/>
    <d v="1900-01-05T00:00:00"/>
    <s v="Oil"/>
    <s v="Grocery"/>
    <n v="447385"/>
    <n v="113734.47"/>
    <n v="333650.53000000003"/>
    <x v="2"/>
    <n v="66"/>
    <n v="86.06"/>
  </r>
  <r>
    <s v="M1185"/>
    <x v="3"/>
    <s v="East"/>
    <n v="8"/>
    <n v="429440"/>
    <n v="339822"/>
    <n v="79.13"/>
    <d v="2014-10-24T00:00:00"/>
    <n v="2014"/>
    <s v="Oct"/>
    <d v="1900-01-05T00:00:00"/>
    <s v="Cabinet"/>
    <s v="Furniture"/>
    <n v="339822"/>
    <n v="77432.75"/>
    <n v="262389.25"/>
    <x v="1"/>
    <n v="92"/>
    <n v="61.26"/>
  </r>
  <r>
    <s v="M1186"/>
    <x v="2"/>
    <s v="South"/>
    <n v="7"/>
    <n v="112330"/>
    <n v="103946"/>
    <n v="92.54"/>
    <d v="2011-12-20T00:00:00"/>
    <n v="2011"/>
    <s v="Dec"/>
    <d v="1900-01-02T00:00:00"/>
    <s v="Dress"/>
    <s v="Clothing"/>
    <n v="103946"/>
    <n v="36532.19"/>
    <n v="67413.81"/>
    <x v="0"/>
    <n v="10"/>
    <n v="79.569999999999993"/>
  </r>
  <r>
    <s v="M1187"/>
    <x v="3"/>
    <s v="East"/>
    <n v="13"/>
    <n v="492186"/>
    <n v="520934"/>
    <n v="105.84"/>
    <d v="2014-02-18T00:00:00"/>
    <n v="2014"/>
    <s v="Feb"/>
    <d v="1900-01-02T00:00:00"/>
    <s v="Stapler"/>
    <s v="Stationery"/>
    <n v="520934"/>
    <n v="211266.78"/>
    <n v="309667.21999999997"/>
    <x v="0"/>
    <n v="89"/>
    <n v="69.05"/>
  </r>
  <r>
    <s v="M1188"/>
    <x v="0"/>
    <s v="North"/>
    <n v="6"/>
    <n v="331172"/>
    <n v="376541"/>
    <n v="113.7"/>
    <d v="2014-02-18T00:00:00"/>
    <n v="2014"/>
    <s v="Feb"/>
    <d v="1900-01-02T00:00:00"/>
    <s v="Sofa"/>
    <s v="Furniture"/>
    <n v="376541"/>
    <n v="125693.27"/>
    <n v="250847.73"/>
    <x v="1"/>
    <n v="71"/>
    <n v="78.37"/>
  </r>
  <r>
    <s v="M1189"/>
    <x v="3"/>
    <s v="East"/>
    <n v="6"/>
    <n v="378971"/>
    <n v="302685"/>
    <n v="79.87"/>
    <d v="2011-05-03T00:00:00"/>
    <n v="2011"/>
    <s v="May"/>
    <d v="1900-01-02T00:00:00"/>
    <s v="Jacket"/>
    <s v="Clothing"/>
    <n v="302685"/>
    <n v="67355.33"/>
    <n v="235329.67"/>
    <x v="2"/>
    <n v="33"/>
    <n v="85.26"/>
  </r>
  <r>
    <s v="M1190"/>
    <x v="0"/>
    <s v="North"/>
    <n v="6"/>
    <n v="313428"/>
    <n v="314219"/>
    <n v="100.25"/>
    <d v="2011-05-03T00:00:00"/>
    <n v="2011"/>
    <s v="May"/>
    <d v="1900-01-02T00:00:00"/>
    <s v="Oil"/>
    <s v="Grocery"/>
    <n v="314219"/>
    <n v="65104.49"/>
    <n v="249114.51"/>
    <x v="0"/>
    <n v="99"/>
    <n v="92.16"/>
  </r>
  <r>
    <s v="M1191"/>
    <x v="0"/>
    <s v="North"/>
    <n v="10"/>
    <n v="216083"/>
    <n v="228259"/>
    <n v="105.63"/>
    <d v="2014-10-18T00:00:00"/>
    <n v="2014"/>
    <s v="Oct"/>
    <d v="1900-01-06T00:00:00"/>
    <s v="Shirt"/>
    <s v="Clothing"/>
    <n v="228259"/>
    <n v="47871.14"/>
    <n v="180387.86"/>
    <x v="2"/>
    <n v="21"/>
    <n v="72.31"/>
  </r>
  <r>
    <s v="M1192"/>
    <x v="1"/>
    <s v="West"/>
    <n v="6"/>
    <n v="192630"/>
    <n v="163834"/>
    <n v="85.05"/>
    <d v="2012-11-28T00:00:00"/>
    <n v="2012"/>
    <s v="Nov"/>
    <d v="1900-01-03T00:00:00"/>
    <s v="Tablet"/>
    <s v="Electronics"/>
    <n v="163834"/>
    <n v="76836.850000000006"/>
    <n v="86997.15"/>
    <x v="2"/>
    <n v="28"/>
    <n v="74.27"/>
  </r>
  <r>
    <s v="M1193"/>
    <x v="2"/>
    <s v="South"/>
    <n v="11"/>
    <n v="336954"/>
    <n v="334057"/>
    <n v="99.14"/>
    <d v="2011-07-27T00:00:00"/>
    <n v="2011"/>
    <s v="Jul"/>
    <d v="1900-01-03T00:00:00"/>
    <s v="Stapler"/>
    <s v="Stationery"/>
    <n v="334057"/>
    <n v="146386.23999999999"/>
    <n v="187670.76"/>
    <x v="1"/>
    <n v="60"/>
    <n v="76.349999999999994"/>
  </r>
  <r>
    <s v="M1194"/>
    <x v="1"/>
    <s v="West"/>
    <n v="7"/>
    <n v="462627"/>
    <n v="437932"/>
    <n v="94.66"/>
    <d v="2014-04-24T00:00:00"/>
    <n v="2014"/>
    <s v="Apr"/>
    <d v="1900-01-04T00:00:00"/>
    <s v="Rice"/>
    <s v="Grocery"/>
    <n v="437932"/>
    <n v="186431.15"/>
    <n v="251500.85"/>
    <x v="0"/>
    <n v="27"/>
    <n v="91.62"/>
  </r>
  <r>
    <s v="M1195"/>
    <x v="2"/>
    <s v="South"/>
    <n v="15"/>
    <n v="399041"/>
    <n v="448314"/>
    <n v="112.35"/>
    <d v="2012-10-23T00:00:00"/>
    <n v="2012"/>
    <s v="Oct"/>
    <d v="1900-01-02T00:00:00"/>
    <s v="Chair"/>
    <s v="Furniture"/>
    <n v="448314"/>
    <n v="179010.75"/>
    <n v="269303.25"/>
    <x v="1"/>
    <n v="16"/>
    <n v="84.8"/>
  </r>
  <r>
    <s v="M1196"/>
    <x v="3"/>
    <s v="East"/>
    <n v="4"/>
    <n v="127982"/>
    <n v="75628"/>
    <n v="59.09"/>
    <d v="2012-10-23T00:00:00"/>
    <n v="2012"/>
    <s v="Oct"/>
    <d v="1900-01-02T00:00:00"/>
    <s v="Mobile"/>
    <s v="Electronics"/>
    <n v="75628"/>
    <n v="23559.21"/>
    <n v="52068.79"/>
    <x v="1"/>
    <n v="71"/>
    <n v="88.15"/>
  </r>
  <r>
    <s v="M1197"/>
    <x v="0"/>
    <s v="North"/>
    <n v="13"/>
    <n v="412645"/>
    <n v="378234"/>
    <n v="91.66"/>
    <d v="2012-10-23T00:00:00"/>
    <n v="2012"/>
    <s v="Oct"/>
    <d v="1900-01-02T00:00:00"/>
    <s v="Headphones"/>
    <s v="Electronics"/>
    <n v="378234"/>
    <n v="155186.04"/>
    <n v="223047.96"/>
    <x v="2"/>
    <n v="85"/>
    <n v="90.84"/>
  </r>
  <r>
    <s v="M1198"/>
    <x v="1"/>
    <s v="West"/>
    <n v="12"/>
    <n v="432318"/>
    <n v="462224"/>
    <n v="106.92"/>
    <d v="2012-10-23T00:00:00"/>
    <n v="2012"/>
    <s v="Oct"/>
    <d v="1900-01-02T00:00:00"/>
    <s v="Trousers"/>
    <s v="Clothing"/>
    <n v="462224"/>
    <n v="93020.97"/>
    <n v="369203.03"/>
    <x v="0"/>
    <n v="12"/>
    <n v="74.95"/>
  </r>
  <r>
    <s v="M1199"/>
    <x v="3"/>
    <s v="East"/>
    <n v="7"/>
    <n v="212702"/>
    <n v="190612"/>
    <n v="89.61"/>
    <d v="2012-10-23T00:00:00"/>
    <n v="2012"/>
    <s v="Oct"/>
    <d v="1900-01-02T00:00:00"/>
    <s v="Oil"/>
    <s v="Grocery"/>
    <n v="190612"/>
    <n v="79889.78"/>
    <n v="110722.22"/>
    <x v="1"/>
    <n v="77"/>
    <n v="80.650000000000006"/>
  </r>
  <r>
    <s v="M1000"/>
    <x v="3"/>
    <s v="East"/>
    <n v="3"/>
    <n v="280322"/>
    <n v="315451"/>
    <n v="112.53"/>
    <d v="2012-10-23T00:00:00"/>
    <n v="2012"/>
    <s v="Oct"/>
    <d v="1900-01-02T00:00:00"/>
    <s v="Dress"/>
    <s v="Clothing"/>
    <n v="315451"/>
    <n v="154725.15"/>
    <n v="160725.85"/>
    <x v="0"/>
    <n v="13"/>
    <n v="85.42"/>
  </r>
  <r>
    <s v="M1001"/>
    <x v="1"/>
    <s v="West"/>
    <n v="8"/>
    <n v="326866"/>
    <n v="361670"/>
    <n v="110.65"/>
    <d v="2013-09-06T00:00:00"/>
    <n v="2013"/>
    <s v="Sep"/>
    <d v="1900-01-05T00:00:00"/>
    <s v="Rice"/>
    <s v="Grocery"/>
    <n v="361670"/>
    <n v="128658.46"/>
    <n v="233011.54"/>
    <x v="1"/>
    <n v="99"/>
    <n v="78.959999999999994"/>
  </r>
  <r>
    <s v="M1002"/>
    <x v="0"/>
    <s v="North"/>
    <n v="5"/>
    <n v="414422"/>
    <n v="302806"/>
    <n v="73.069999999999993"/>
    <d v="2013-09-06T00:00:00"/>
    <n v="2013"/>
    <s v="Sep"/>
    <d v="1900-01-05T00:00:00"/>
    <s v="Dress"/>
    <s v="Clothing"/>
    <n v="302806"/>
    <n v="67606.84"/>
    <n v="235199.16"/>
    <x v="0"/>
    <n v="82"/>
    <n v="63.84"/>
  </r>
  <r>
    <s v="M1003"/>
    <x v="2"/>
    <s v="South"/>
    <n v="10"/>
    <n v="342074"/>
    <n v="237504"/>
    <n v="69.430000000000007"/>
    <d v="2013-09-06T00:00:00"/>
    <n v="2013"/>
    <s v="Sep"/>
    <d v="1900-01-05T00:00:00"/>
    <s v="Sofa"/>
    <s v="Furniture"/>
    <n v="237504"/>
    <n v="50354.16"/>
    <n v="187149.84"/>
    <x v="1"/>
    <n v="36"/>
    <n v="91.82"/>
  </r>
  <r>
    <s v="M1004"/>
    <x v="2"/>
    <s v="South"/>
    <n v="10"/>
    <n v="315600"/>
    <n v="289015"/>
    <n v="91.58"/>
    <d v="2013-09-06T00:00:00"/>
    <n v="2013"/>
    <s v="Sep"/>
    <d v="1900-01-05T00:00:00"/>
    <s v="Rice"/>
    <s v="Grocery"/>
    <n v="289015"/>
    <n v="115507.78"/>
    <n v="173507.22"/>
    <x v="2"/>
    <n v="11"/>
    <n v="77.12"/>
  </r>
  <r>
    <s v="M1005"/>
    <x v="0"/>
    <s v="North"/>
    <n v="15"/>
    <n v="123524"/>
    <n v="144071"/>
    <n v="116.63"/>
    <d v="2013-10-29T00:00:00"/>
    <n v="2013"/>
    <s v="Oct"/>
    <d v="1900-01-02T00:00:00"/>
    <s v="Oil"/>
    <s v="Grocery"/>
    <n v="144071"/>
    <n v="66887.600000000006"/>
    <n v="77183.399999999994"/>
    <x v="2"/>
    <n v="64"/>
    <n v="69.36"/>
  </r>
  <r>
    <s v="M1006"/>
    <x v="1"/>
    <s v="West"/>
    <n v="3"/>
    <n v="338587"/>
    <n v="307629"/>
    <n v="90.86"/>
    <d v="2011-04-05T00:00:00"/>
    <n v="2011"/>
    <s v="Apr"/>
    <d v="1900-01-02T00:00:00"/>
    <s v="Jacket"/>
    <s v="Clothing"/>
    <n v="307629"/>
    <n v="113081.27"/>
    <n v="194547.73"/>
    <x v="1"/>
    <n v="75"/>
    <n v="93.91"/>
  </r>
  <r>
    <s v="M1007"/>
    <x v="0"/>
    <s v="North"/>
    <n v="6"/>
    <n v="233329"/>
    <n v="252335"/>
    <n v="108.15"/>
    <d v="2011-04-05T00:00:00"/>
    <n v="2011"/>
    <s v="Apr"/>
    <d v="1900-01-02T00:00:00"/>
    <s v="Cabinet"/>
    <s v="Furniture"/>
    <n v="252335"/>
    <n v="110038.24"/>
    <n v="142296.76"/>
    <x v="2"/>
    <n v="52"/>
    <n v="83.1"/>
  </r>
  <r>
    <s v="M1008"/>
    <x v="0"/>
    <s v="North"/>
    <n v="7"/>
    <n v="237531"/>
    <n v="281344"/>
    <n v="118.45"/>
    <d v="2012-06-15T00:00:00"/>
    <n v="2012"/>
    <s v="Jun"/>
    <d v="1900-01-05T00:00:00"/>
    <s v="Dress"/>
    <s v="Clothing"/>
    <n v="281344"/>
    <n v="125082.49"/>
    <n v="156261.51"/>
    <x v="1"/>
    <n v="11"/>
    <n v="66.62"/>
  </r>
  <r>
    <s v="M1009"/>
    <x v="1"/>
    <s v="West"/>
    <n v="11"/>
    <n v="365315"/>
    <n v="246845"/>
    <n v="67.569999999999993"/>
    <d v="2012-06-15T00:00:00"/>
    <n v="2012"/>
    <s v="Jun"/>
    <d v="1900-01-05T00:00:00"/>
    <s v="Oil"/>
    <s v="Grocery"/>
    <n v="246845"/>
    <n v="105227.22"/>
    <n v="141617.78"/>
    <x v="2"/>
    <n v="64"/>
    <n v="77.239999999999995"/>
  </r>
  <r>
    <s v="M1010"/>
    <x v="3"/>
    <s v="East"/>
    <n v="14"/>
    <n v="427247"/>
    <n v="477117"/>
    <n v="111.67"/>
    <d v="2012-06-15T00:00:00"/>
    <n v="2012"/>
    <s v="Jun"/>
    <d v="1900-01-05T00:00:00"/>
    <s v="Sofa"/>
    <s v="Furniture"/>
    <n v="477117"/>
    <n v="96304.08"/>
    <n v="380812.92"/>
    <x v="0"/>
    <n v="80"/>
    <n v="79.67"/>
  </r>
  <r>
    <s v="M1011"/>
    <x v="3"/>
    <s v="East"/>
    <n v="14"/>
    <n v="408084"/>
    <n v="317084"/>
    <n v="77.7"/>
    <d v="2012-06-15T00:00:00"/>
    <n v="2012"/>
    <s v="Jun"/>
    <d v="1900-01-05T00:00:00"/>
    <s v="Mobile"/>
    <s v="Electronics"/>
    <n v="317084"/>
    <n v="63811.74"/>
    <n v="253272.26"/>
    <x v="2"/>
    <n v="14"/>
    <n v="76.14"/>
  </r>
  <r>
    <s v="M1012"/>
    <x v="3"/>
    <s v="East"/>
    <n v="9"/>
    <n v="102662"/>
    <n v="96194"/>
    <n v="93.7"/>
    <d v="2011-07-05T00:00:00"/>
    <n v="2011"/>
    <s v="Jul"/>
    <d v="1900-01-02T00:00:00"/>
    <s v="Dress"/>
    <s v="Clothing"/>
    <n v="96194"/>
    <n v="30224.720000000001"/>
    <n v="65969.279999999999"/>
    <x v="0"/>
    <n v="25"/>
    <n v="86.01"/>
  </r>
  <r>
    <s v="M1013"/>
    <x v="2"/>
    <s v="South"/>
    <n v="6"/>
    <n v="440249"/>
    <n v="239923"/>
    <n v="54.5"/>
    <d v="2014-01-30T00:00:00"/>
    <n v="2014"/>
    <s v="Jan"/>
    <d v="1900-01-04T00:00:00"/>
    <s v="Dress"/>
    <s v="Clothing"/>
    <n v="239923"/>
    <n v="92531.29"/>
    <n v="147391.71"/>
    <x v="0"/>
    <n v="86"/>
    <n v="88.79"/>
  </r>
  <r>
    <s v="M1014"/>
    <x v="2"/>
    <s v="South"/>
    <n v="6"/>
    <n v="287808"/>
    <n v="248643"/>
    <n v="86.39"/>
    <d v="2013-03-04T00:00:00"/>
    <n v="2013"/>
    <s v="Mar"/>
    <d v="1900-01-01T00:00:00"/>
    <s v="Sofa"/>
    <s v="Furniture"/>
    <n v="248643"/>
    <n v="52037.02"/>
    <n v="196605.98"/>
    <x v="2"/>
    <n v="13"/>
    <n v="75.41"/>
  </r>
  <r>
    <s v="M1015"/>
    <x v="0"/>
    <s v="North"/>
    <n v="15"/>
    <n v="285188"/>
    <n v="214730"/>
    <n v="75.290000000000006"/>
    <d v="2011-06-02T00:00:00"/>
    <n v="2011"/>
    <s v="Jun"/>
    <d v="1900-01-04T00:00:00"/>
    <s v="Mobile"/>
    <s v="Electronics"/>
    <n v="214730"/>
    <n v="63391.47"/>
    <n v="151338.53"/>
    <x v="0"/>
    <n v="30"/>
    <n v="60.9"/>
  </r>
  <r>
    <s v="M1016"/>
    <x v="2"/>
    <s v="South"/>
    <n v="13"/>
    <n v="419426"/>
    <n v="397031"/>
    <n v="94.66"/>
    <d v="2011-06-02T00:00:00"/>
    <n v="2011"/>
    <s v="Jun"/>
    <d v="1900-01-04T00:00:00"/>
    <s v="Shirt"/>
    <s v="Clothing"/>
    <n v="397031"/>
    <n v="132001.75"/>
    <n v="265029.25"/>
    <x v="2"/>
    <n v="10"/>
    <n v="60.77"/>
  </r>
  <r>
    <s v="M1017"/>
    <x v="2"/>
    <s v="South"/>
    <n v="6"/>
    <n v="141096"/>
    <n v="157619"/>
    <n v="111.71"/>
    <d v="2011-06-02T00:00:00"/>
    <n v="2011"/>
    <s v="Jun"/>
    <d v="1900-01-04T00:00:00"/>
    <s v="Notebook"/>
    <s v="Stationery"/>
    <n v="157619"/>
    <n v="45719.76"/>
    <n v="111899.24"/>
    <x v="0"/>
    <n v="98"/>
    <n v="89.9"/>
  </r>
  <r>
    <s v="M1018"/>
    <x v="2"/>
    <s v="South"/>
    <n v="15"/>
    <n v="129080"/>
    <n v="103986"/>
    <n v="80.56"/>
    <d v="2013-11-25T00:00:00"/>
    <n v="2013"/>
    <s v="Nov"/>
    <d v="1900-01-01T00:00:00"/>
    <s v="Pen"/>
    <s v="Stationery"/>
    <n v="103986"/>
    <n v="27605.3"/>
    <n v="76380.7"/>
    <x v="2"/>
    <n v="40"/>
    <n v="91.85"/>
  </r>
  <r>
    <s v="M1019"/>
    <x v="0"/>
    <s v="North"/>
    <n v="8"/>
    <n v="255882"/>
    <n v="267057"/>
    <n v="104.37"/>
    <d v="2013-11-25T00:00:00"/>
    <n v="2013"/>
    <s v="Nov"/>
    <d v="1900-01-01T00:00:00"/>
    <s v="Cabinet"/>
    <s v="Furniture"/>
    <n v="267057"/>
    <n v="116101.87"/>
    <n v="150955.13"/>
    <x v="0"/>
    <n v="66"/>
    <n v="86.48"/>
  </r>
  <r>
    <s v="M1020"/>
    <x v="1"/>
    <s v="West"/>
    <n v="12"/>
    <n v="334393"/>
    <n v="399187"/>
    <n v="119.38"/>
    <d v="2013-11-25T00:00:00"/>
    <n v="2013"/>
    <s v="Nov"/>
    <d v="1900-01-01T00:00:00"/>
    <s v="Trousers"/>
    <s v="Clothing"/>
    <n v="399187"/>
    <n v="167152.14000000001"/>
    <n v="232034.86"/>
    <x v="1"/>
    <n v="91"/>
    <n v="83.8"/>
  </r>
  <r>
    <s v="M1021"/>
    <x v="2"/>
    <s v="South"/>
    <n v="11"/>
    <n v="155038"/>
    <n v="126637"/>
    <n v="81.680000000000007"/>
    <d v="2013-11-11T00:00:00"/>
    <n v="2013"/>
    <s v="Nov"/>
    <d v="1900-01-01T00:00:00"/>
    <s v="Mobile"/>
    <s v="Electronics"/>
    <n v="126637"/>
    <n v="44854.080000000002"/>
    <n v="81782.92"/>
    <x v="2"/>
    <n v="34"/>
    <n v="86.76"/>
  </r>
  <r>
    <s v="M1022"/>
    <x v="2"/>
    <s v="South"/>
    <n v="9"/>
    <n v="243910"/>
    <n v="156428"/>
    <n v="64.13"/>
    <d v="2011-11-22T00:00:00"/>
    <n v="2011"/>
    <s v="Nov"/>
    <d v="1900-01-02T00:00:00"/>
    <s v="Marker"/>
    <s v="Stationery"/>
    <n v="156428"/>
    <n v="37476.699999999997"/>
    <n v="118951.3"/>
    <x v="2"/>
    <n v="53"/>
    <n v="66.459999999999994"/>
  </r>
  <r>
    <s v="M1023"/>
    <x v="3"/>
    <s v="East"/>
    <n v="8"/>
    <n v="438963"/>
    <n v="464343"/>
    <n v="105.78"/>
    <d v="2014-05-02T00:00:00"/>
    <n v="2014"/>
    <s v="May"/>
    <d v="1900-01-05T00:00:00"/>
    <s v="Rice"/>
    <s v="Grocery"/>
    <n v="464343"/>
    <n v="185290.02"/>
    <n v="279052.98"/>
    <x v="2"/>
    <n v="15"/>
    <n v="68.53"/>
  </r>
  <r>
    <s v="M1024"/>
    <x v="0"/>
    <s v="North"/>
    <n v="12"/>
    <n v="321890"/>
    <n v="351767"/>
    <n v="109.28"/>
    <d v="2014-12-08T00:00:00"/>
    <n v="2014"/>
    <s v="Dec"/>
    <d v="1900-01-01T00:00:00"/>
    <s v="Marker"/>
    <s v="Stationery"/>
    <n v="351767"/>
    <n v="86714.15"/>
    <n v="265052.84999999998"/>
    <x v="0"/>
    <n v="74"/>
    <n v="75.87"/>
  </r>
  <r>
    <s v="M1025"/>
    <x v="0"/>
    <s v="North"/>
    <n v="13"/>
    <n v="277515"/>
    <n v="142661"/>
    <n v="51.41"/>
    <d v="2014-12-08T00:00:00"/>
    <n v="2014"/>
    <s v="Dec"/>
    <d v="1900-01-01T00:00:00"/>
    <s v="Sofa"/>
    <s v="Furniture"/>
    <n v="142661"/>
    <n v="46284.78"/>
    <n v="96376.22"/>
    <x v="1"/>
    <n v="51"/>
    <n v="85.8"/>
  </r>
  <r>
    <s v="M1026"/>
    <x v="2"/>
    <s v="South"/>
    <n v="13"/>
    <n v="233854"/>
    <n v="192452"/>
    <n v="82.3"/>
    <d v="2014-12-01T00:00:00"/>
    <n v="2014"/>
    <s v="Dec"/>
    <d v="1900-01-01T00:00:00"/>
    <s v="Oil"/>
    <s v="Grocery"/>
    <n v="192452"/>
    <n v="93854.74"/>
    <n v="98597.26"/>
    <x v="0"/>
    <n v="13"/>
    <n v="75.53"/>
  </r>
  <r>
    <s v="M1027"/>
    <x v="1"/>
    <s v="West"/>
    <n v="12"/>
    <n v="289326"/>
    <n v="235540"/>
    <n v="81.41"/>
    <d v="2014-12-08T00:00:00"/>
    <n v="2014"/>
    <s v="Dec"/>
    <d v="1900-01-01T00:00:00"/>
    <s v="Table"/>
    <s v="Furniture"/>
    <n v="235540"/>
    <n v="91747.5"/>
    <n v="143792.5"/>
    <x v="0"/>
    <n v="75"/>
    <n v="62.72"/>
  </r>
  <r>
    <s v="M1028"/>
    <x v="0"/>
    <s v="North"/>
    <n v="11"/>
    <n v="496693"/>
    <n v="318655"/>
    <n v="64.16"/>
    <d v="2012-01-03T00:00:00"/>
    <n v="2012"/>
    <s v="Jan"/>
    <d v="1900-01-02T00:00:00"/>
    <s v="Dress"/>
    <s v="Clothing"/>
    <n v="318655"/>
    <n v="117395.12"/>
    <n v="201259.88"/>
    <x v="2"/>
    <n v="67"/>
    <n v="86.87"/>
  </r>
  <r>
    <s v="M1029"/>
    <x v="1"/>
    <s v="West"/>
    <n v="13"/>
    <n v="360389"/>
    <n v="424976"/>
    <n v="117.92"/>
    <d v="2012-11-14T00:00:00"/>
    <n v="2012"/>
    <s v="Nov"/>
    <d v="1900-01-03T00:00:00"/>
    <s v="Oil"/>
    <s v="Grocery"/>
    <n v="424976"/>
    <n v="165047.43"/>
    <n v="259928.57"/>
    <x v="0"/>
    <n v="57"/>
    <n v="69.94"/>
  </r>
  <r>
    <s v="M1030"/>
    <x v="0"/>
    <s v="North"/>
    <n v="5"/>
    <n v="213678"/>
    <n v="241663"/>
    <n v="113.1"/>
    <d v="2012-10-02T00:00:00"/>
    <n v="2012"/>
    <s v="Oct"/>
    <d v="1900-01-02T00:00:00"/>
    <s v="Wheat"/>
    <s v="Grocery"/>
    <n v="241663"/>
    <n v="59096.81"/>
    <n v="182566.19"/>
    <x v="0"/>
    <n v="41"/>
    <n v="76.89"/>
  </r>
  <r>
    <s v="M1031"/>
    <x v="1"/>
    <s v="West"/>
    <n v="12"/>
    <n v="120204"/>
    <n v="62333"/>
    <n v="51.86"/>
    <d v="2012-04-05T00:00:00"/>
    <n v="2012"/>
    <s v="Apr"/>
    <d v="1900-01-04T00:00:00"/>
    <s v="Rice"/>
    <s v="Grocery"/>
    <n v="62333"/>
    <n v="17876.580000000002"/>
    <n v="44456.42"/>
    <x v="1"/>
    <n v="56"/>
    <n v="80.989999999999995"/>
  </r>
  <r>
    <s v="M1032"/>
    <x v="3"/>
    <s v="East"/>
    <n v="11"/>
    <n v="262812"/>
    <n v="280615"/>
    <n v="106.77"/>
    <d v="2012-04-05T00:00:00"/>
    <n v="2012"/>
    <s v="Apr"/>
    <d v="1900-01-04T00:00:00"/>
    <s v="Sugar"/>
    <s v="Grocery"/>
    <n v="280615"/>
    <n v="64845.51"/>
    <n v="215769.49"/>
    <x v="0"/>
    <n v="23"/>
    <n v="75.27"/>
  </r>
  <r>
    <s v="M1033"/>
    <x v="2"/>
    <s v="South"/>
    <n v="6"/>
    <n v="455333"/>
    <n v="523175"/>
    <n v="114.9"/>
    <d v="2012-04-05T00:00:00"/>
    <n v="2012"/>
    <s v="Apr"/>
    <d v="1900-01-04T00:00:00"/>
    <s v="Cabinet"/>
    <s v="Furniture"/>
    <n v="523175"/>
    <n v="158157.21"/>
    <n v="365017.79"/>
    <x v="1"/>
    <n v="29"/>
    <n v="71.55"/>
  </r>
  <r>
    <s v="M1034"/>
    <x v="2"/>
    <s v="South"/>
    <n v="8"/>
    <n v="115661"/>
    <n v="79949"/>
    <n v="69.12"/>
    <d v="2012-04-05T00:00:00"/>
    <n v="2012"/>
    <s v="Apr"/>
    <d v="1900-01-04T00:00:00"/>
    <s v="Sugar"/>
    <s v="Grocery"/>
    <n v="79949"/>
    <n v="29259.3"/>
    <n v="50689.7"/>
    <x v="2"/>
    <n v="12"/>
    <n v="73.150000000000006"/>
  </r>
  <r>
    <s v="M1035"/>
    <x v="0"/>
    <s v="North"/>
    <n v="15"/>
    <n v="181193"/>
    <n v="210037"/>
    <n v="115.92"/>
    <d v="2012-04-05T00:00:00"/>
    <n v="2012"/>
    <s v="Apr"/>
    <d v="1900-01-04T00:00:00"/>
    <s v="Dress"/>
    <s v="Clothing"/>
    <n v="210037"/>
    <n v="95722.77"/>
    <n v="114314.23"/>
    <x v="1"/>
    <n v="56"/>
    <n v="66.91"/>
  </r>
  <r>
    <s v="M1036"/>
    <x v="0"/>
    <s v="North"/>
    <n v="7"/>
    <n v="292842"/>
    <n v="176089"/>
    <n v="60.13"/>
    <d v="2012-04-05T00:00:00"/>
    <n v="2012"/>
    <s v="Apr"/>
    <d v="1900-01-04T00:00:00"/>
    <s v="Jacket"/>
    <s v="Clothing"/>
    <n v="176089"/>
    <n v="82591.78"/>
    <n v="93497.22"/>
    <x v="1"/>
    <n v="91"/>
    <n v="88.67"/>
  </r>
  <r>
    <s v="M1037"/>
    <x v="0"/>
    <s v="North"/>
    <n v="8"/>
    <n v="248330"/>
    <n v="219726"/>
    <n v="88.48"/>
    <d v="2012-04-05T00:00:00"/>
    <n v="2012"/>
    <s v="Apr"/>
    <d v="1900-01-04T00:00:00"/>
    <s v="Table"/>
    <s v="Furniture"/>
    <n v="219726"/>
    <n v="57767.78"/>
    <n v="161958.22"/>
    <x v="2"/>
    <n v="89"/>
    <n v="93.72"/>
  </r>
  <r>
    <s v="M1038"/>
    <x v="3"/>
    <s v="East"/>
    <n v="9"/>
    <n v="198218"/>
    <n v="131359"/>
    <n v="66.27"/>
    <d v="2012-04-05T00:00:00"/>
    <n v="2012"/>
    <s v="Apr"/>
    <d v="1900-01-04T00:00:00"/>
    <s v="Wheat"/>
    <s v="Grocery"/>
    <n v="131359"/>
    <n v="57658.559999999998"/>
    <n v="73700.44"/>
    <x v="1"/>
    <n v="94"/>
    <n v="76.930000000000007"/>
  </r>
  <r>
    <s v="M1039"/>
    <x v="1"/>
    <s v="West"/>
    <n v="9"/>
    <n v="366849"/>
    <n v="197571"/>
    <n v="53.86"/>
    <d v="2014-06-06T00:00:00"/>
    <n v="2014"/>
    <s v="Jun"/>
    <d v="1900-01-05T00:00:00"/>
    <s v="Marker"/>
    <s v="Stationery"/>
    <n v="197571"/>
    <n v="53820.66"/>
    <n v="143750.34"/>
    <x v="1"/>
    <n v="84"/>
    <n v="63.21"/>
  </r>
  <r>
    <s v="M1040"/>
    <x v="1"/>
    <s v="West"/>
    <n v="15"/>
    <n v="476197"/>
    <n v="264739"/>
    <n v="55.59"/>
    <d v="2014-09-19T00:00:00"/>
    <n v="2014"/>
    <s v="Sep"/>
    <d v="1900-01-05T00:00:00"/>
    <s v="Table"/>
    <s v="Furniture"/>
    <n v="264739"/>
    <n v="126058.83"/>
    <n v="138680.17000000001"/>
    <x v="2"/>
    <n v="52"/>
    <n v="83.82"/>
  </r>
  <r>
    <s v="M1041"/>
    <x v="3"/>
    <s v="East"/>
    <n v="15"/>
    <n v="183191"/>
    <n v="103848"/>
    <n v="56.69"/>
    <d v="2014-09-19T00:00:00"/>
    <n v="2014"/>
    <s v="Sep"/>
    <d v="1900-01-05T00:00:00"/>
    <s v="Stapler"/>
    <s v="Stationery"/>
    <n v="103848"/>
    <n v="33758.769999999997"/>
    <n v="70089.23"/>
    <x v="0"/>
    <n v="81"/>
    <n v="73.430000000000007"/>
  </r>
  <r>
    <s v="M1042"/>
    <x v="0"/>
    <s v="North"/>
    <n v="15"/>
    <n v="422994"/>
    <n v="338673"/>
    <n v="80.069999999999993"/>
    <d v="2014-07-19T00:00:00"/>
    <n v="2014"/>
    <s v="Jul"/>
    <d v="1900-01-06T00:00:00"/>
    <s v="Headphones"/>
    <s v="Electronics"/>
    <n v="338673"/>
    <n v="165674.07999999999"/>
    <n v="172998.92"/>
    <x v="1"/>
    <n v="76"/>
    <n v="94.42"/>
  </r>
  <r>
    <s v="M1043"/>
    <x v="3"/>
    <s v="East"/>
    <n v="13"/>
    <n v="456105"/>
    <n v="240867"/>
    <n v="52.81"/>
    <d v="2014-07-19T00:00:00"/>
    <n v="2014"/>
    <s v="Jul"/>
    <d v="1900-01-06T00:00:00"/>
    <s v="Laptop"/>
    <s v="Electronics"/>
    <n v="240867"/>
    <n v="93801.76"/>
    <n v="147065.24"/>
    <x v="0"/>
    <n v="80"/>
    <n v="66.89"/>
  </r>
  <r>
    <s v="M1044"/>
    <x v="0"/>
    <s v="North"/>
    <n v="4"/>
    <n v="156637"/>
    <n v="126739"/>
    <n v="80.91"/>
    <d v="2014-07-19T00:00:00"/>
    <n v="2014"/>
    <s v="Jul"/>
    <d v="1900-01-06T00:00:00"/>
    <s v="Trousers"/>
    <s v="Clothing"/>
    <n v="126739"/>
    <n v="61707.55"/>
    <n v="65031.45"/>
    <x v="2"/>
    <n v="16"/>
    <n v="61.15"/>
  </r>
  <r>
    <s v="M1045"/>
    <x v="2"/>
    <s v="South"/>
    <n v="13"/>
    <n v="455396"/>
    <n v="352145"/>
    <n v="77.33"/>
    <d v="2014-07-19T00:00:00"/>
    <n v="2014"/>
    <s v="Jul"/>
    <d v="1900-01-06T00:00:00"/>
    <s v="Dress"/>
    <s v="Clothing"/>
    <n v="352145"/>
    <n v="150401.79"/>
    <n v="201743.21"/>
    <x v="2"/>
    <n v="33"/>
    <n v="91.84"/>
  </r>
  <r>
    <s v="M1046"/>
    <x v="2"/>
    <s v="South"/>
    <n v="11"/>
    <n v="393871"/>
    <n v="431578"/>
    <n v="109.57"/>
    <d v="2014-07-19T00:00:00"/>
    <n v="2014"/>
    <s v="Jul"/>
    <d v="1900-01-06T00:00:00"/>
    <s v="Notebook"/>
    <s v="Stationery"/>
    <n v="431578"/>
    <n v="93613.11"/>
    <n v="337964.89"/>
    <x v="0"/>
    <n v="18"/>
    <n v="79.59"/>
  </r>
  <r>
    <s v="M1047"/>
    <x v="2"/>
    <s v="South"/>
    <n v="11"/>
    <n v="255794"/>
    <n v="202169"/>
    <n v="79.040000000000006"/>
    <d v="2012-12-01T00:00:00"/>
    <n v="2012"/>
    <s v="Dec"/>
    <d v="1900-01-06T00:00:00"/>
    <s v="Rice"/>
    <s v="Grocery"/>
    <n v="202169"/>
    <n v="55433.29"/>
    <n v="146735.71"/>
    <x v="1"/>
    <n v="67"/>
    <n v="75.13"/>
  </r>
  <r>
    <s v="M1048"/>
    <x v="2"/>
    <s v="South"/>
    <n v="14"/>
    <n v="243114"/>
    <n v="156976"/>
    <n v="64.569999999999993"/>
    <d v="2012-12-01T00:00:00"/>
    <n v="2012"/>
    <s v="Dec"/>
    <d v="1900-01-06T00:00:00"/>
    <s v="Mobile"/>
    <s v="Electronics"/>
    <n v="156976"/>
    <n v="64408.31"/>
    <n v="92567.69"/>
    <x v="0"/>
    <n v="33"/>
    <n v="70.290000000000006"/>
  </r>
  <r>
    <s v="M1049"/>
    <x v="1"/>
    <s v="West"/>
    <n v="9"/>
    <n v="253145"/>
    <n v="252593"/>
    <n v="99.78"/>
    <d v="2013-06-29T00:00:00"/>
    <n v="2013"/>
    <s v="Jun"/>
    <d v="1900-01-06T00:00:00"/>
    <s v="Table"/>
    <s v="Furniture"/>
    <n v="252593"/>
    <n v="71135.44"/>
    <n v="181457.56"/>
    <x v="2"/>
    <n v="45"/>
    <n v="89.69"/>
  </r>
  <r>
    <s v="M1050"/>
    <x v="3"/>
    <s v="East"/>
    <n v="10"/>
    <n v="439866"/>
    <n v="512907"/>
    <n v="116.61"/>
    <d v="2014-08-29T00:00:00"/>
    <n v="2014"/>
    <s v="Aug"/>
    <d v="1900-01-05T00:00:00"/>
    <s v="Trousers"/>
    <s v="Clothing"/>
    <n v="512907"/>
    <n v="139260.59"/>
    <n v="373646.41"/>
    <x v="2"/>
    <n v="65"/>
    <n v="74.23"/>
  </r>
  <r>
    <s v="M1051"/>
    <x v="1"/>
    <s v="West"/>
    <n v="12"/>
    <n v="441418"/>
    <n v="392288"/>
    <n v="88.87"/>
    <d v="2014-08-29T00:00:00"/>
    <n v="2014"/>
    <s v="Aug"/>
    <d v="1900-01-05T00:00:00"/>
    <s v="Pen"/>
    <s v="Stationery"/>
    <n v="392288"/>
    <n v="115752.49"/>
    <n v="276535.51"/>
    <x v="1"/>
    <n v="66"/>
    <n v="88.87"/>
  </r>
  <r>
    <s v="M1052"/>
    <x v="3"/>
    <s v="East"/>
    <n v="7"/>
    <n v="419492"/>
    <n v="298227"/>
    <n v="71.09"/>
    <d v="2011-09-17T00:00:00"/>
    <n v="2011"/>
    <s v="Sep"/>
    <d v="1900-01-06T00:00:00"/>
    <s v="Cabinet"/>
    <s v="Furniture"/>
    <n v="298227"/>
    <n v="102010.82"/>
    <n v="196216.18"/>
    <x v="2"/>
    <n v="49"/>
    <n v="92.63"/>
  </r>
  <r>
    <s v="M1053"/>
    <x v="3"/>
    <s v="East"/>
    <n v="9"/>
    <n v="419742"/>
    <n v="323760"/>
    <n v="77.13"/>
    <d v="2011-09-17T00:00:00"/>
    <n v="2011"/>
    <s v="Sep"/>
    <d v="1900-01-06T00:00:00"/>
    <s v="Marker"/>
    <s v="Stationery"/>
    <n v="323760"/>
    <n v="137663.91"/>
    <n v="186096.09"/>
    <x v="0"/>
    <n v="52"/>
    <n v="88.28"/>
  </r>
  <r>
    <s v="M1054"/>
    <x v="1"/>
    <s v="West"/>
    <n v="7"/>
    <n v="442671"/>
    <n v="296923"/>
    <n v="67.08"/>
    <d v="2011-09-17T00:00:00"/>
    <n v="2011"/>
    <s v="Sep"/>
    <d v="1900-01-06T00:00:00"/>
    <s v="Jacket"/>
    <s v="Clothing"/>
    <n v="296923"/>
    <n v="147549.63"/>
    <n v="149373.37"/>
    <x v="0"/>
    <n v="58"/>
    <n v="87.73"/>
  </r>
  <r>
    <s v="M1055"/>
    <x v="0"/>
    <s v="North"/>
    <n v="11"/>
    <n v="396404"/>
    <n v="394826"/>
    <n v="99.6"/>
    <d v="2011-09-17T00:00:00"/>
    <n v="2011"/>
    <s v="Sep"/>
    <d v="1900-01-06T00:00:00"/>
    <s v="Cabinet"/>
    <s v="Furniture"/>
    <n v="394826"/>
    <n v="151162.35"/>
    <n v="243663.65"/>
    <x v="0"/>
    <n v="76"/>
    <n v="62.24"/>
  </r>
  <r>
    <s v="M1056"/>
    <x v="0"/>
    <s v="North"/>
    <n v="13"/>
    <n v="381948"/>
    <n v="286426"/>
    <n v="74.989999999999995"/>
    <d v="2013-03-15T00:00:00"/>
    <n v="2013"/>
    <s v="Mar"/>
    <d v="1900-01-05T00:00:00"/>
    <s v="Trousers"/>
    <s v="Clothing"/>
    <n v="286426"/>
    <n v="122333.13"/>
    <n v="164092.87"/>
    <x v="0"/>
    <n v="90"/>
    <n v="94.12"/>
  </r>
  <r>
    <s v="M1057"/>
    <x v="2"/>
    <s v="South"/>
    <n v="7"/>
    <n v="301173"/>
    <n v="297435"/>
    <n v="98.76"/>
    <d v="2013-03-15T00:00:00"/>
    <n v="2013"/>
    <s v="Mar"/>
    <d v="1900-01-05T00:00:00"/>
    <s v="Wheat"/>
    <s v="Grocery"/>
    <n v="297435"/>
    <n v="132143.93"/>
    <n v="165291.07"/>
    <x v="1"/>
    <n v="69"/>
    <n v="67.27"/>
  </r>
  <r>
    <s v="M1058"/>
    <x v="1"/>
    <s v="West"/>
    <n v="14"/>
    <n v="392551"/>
    <n v="337749"/>
    <n v="86.04"/>
    <d v="2013-03-15T00:00:00"/>
    <n v="2013"/>
    <s v="Mar"/>
    <d v="1900-01-05T00:00:00"/>
    <s v="Headphones"/>
    <s v="Electronics"/>
    <n v="337749"/>
    <n v="100430.69"/>
    <n v="237318.31"/>
    <x v="0"/>
    <n v="75"/>
    <n v="74.48"/>
  </r>
  <r>
    <s v="M1059"/>
    <x v="3"/>
    <s v="East"/>
    <n v="14"/>
    <n v="373063"/>
    <n v="439149"/>
    <n v="117.71"/>
    <d v="2013-08-27T00:00:00"/>
    <n v="2013"/>
    <s v="Aug"/>
    <d v="1900-01-02T00:00:00"/>
    <s v="Cabinet"/>
    <s v="Furniture"/>
    <n v="439149"/>
    <n v="153512.03"/>
    <n v="285636.96999999997"/>
    <x v="1"/>
    <n v="43"/>
    <n v="87.55"/>
  </r>
  <r>
    <s v="M1060"/>
    <x v="3"/>
    <s v="East"/>
    <n v="12"/>
    <n v="301872"/>
    <n v="330894"/>
    <n v="109.61"/>
    <d v="2013-08-27T00:00:00"/>
    <n v="2013"/>
    <s v="Aug"/>
    <d v="1900-01-02T00:00:00"/>
    <s v="Cabinet"/>
    <s v="Furniture"/>
    <n v="330894"/>
    <n v="99672.65"/>
    <n v="231221.35"/>
    <x v="2"/>
    <n v="95"/>
    <n v="92.06"/>
  </r>
  <r>
    <s v="M1061"/>
    <x v="3"/>
    <s v="East"/>
    <n v="15"/>
    <n v="341368"/>
    <n v="302389"/>
    <n v="88.58"/>
    <d v="2014-09-03T00:00:00"/>
    <n v="2014"/>
    <s v="Sep"/>
    <d v="1900-01-03T00:00:00"/>
    <s v="Rice"/>
    <s v="Grocery"/>
    <n v="302389"/>
    <n v="146285.66"/>
    <n v="156103.34"/>
    <x v="2"/>
    <n v="18"/>
    <n v="89.74"/>
  </r>
  <r>
    <s v="M1062"/>
    <x v="2"/>
    <s v="South"/>
    <n v="9"/>
    <n v="434077"/>
    <n v="468160"/>
    <n v="107.85"/>
    <d v="2014-09-03T00:00:00"/>
    <n v="2014"/>
    <s v="Sep"/>
    <d v="1900-01-03T00:00:00"/>
    <s v="Oil"/>
    <s v="Grocery"/>
    <n v="468160"/>
    <n v="144313"/>
    <n v="323847"/>
    <x v="1"/>
    <n v="43"/>
    <n v="67.52"/>
  </r>
  <r>
    <s v="M1063"/>
    <x v="1"/>
    <s v="West"/>
    <n v="6"/>
    <n v="186826"/>
    <n v="154609"/>
    <n v="82.76"/>
    <d v="2014-09-03T00:00:00"/>
    <n v="2014"/>
    <s v="Sep"/>
    <d v="1900-01-03T00:00:00"/>
    <s v="Tablet"/>
    <s v="Electronics"/>
    <n v="154609"/>
    <n v="58237.18"/>
    <n v="96371.82"/>
    <x v="1"/>
    <n v="65"/>
    <n v="72.430000000000007"/>
  </r>
  <r>
    <s v="M1064"/>
    <x v="3"/>
    <s v="East"/>
    <n v="15"/>
    <n v="232747"/>
    <n v="162922"/>
    <n v="70"/>
    <d v="2012-06-16T00:00:00"/>
    <n v="2012"/>
    <s v="Jun"/>
    <d v="1900-01-06T00:00:00"/>
    <s v="Laptop"/>
    <s v="Electronics"/>
    <n v="162922"/>
    <n v="67196.89"/>
    <n v="95725.11"/>
    <x v="2"/>
    <n v="97"/>
    <n v="77.849999999999994"/>
  </r>
  <r>
    <s v="M1065"/>
    <x v="1"/>
    <s v="West"/>
    <n v="7"/>
    <n v="339029"/>
    <n v="357041"/>
    <n v="105.31"/>
    <d v="2012-06-16T00:00:00"/>
    <n v="2012"/>
    <s v="Jun"/>
    <d v="1900-01-06T00:00:00"/>
    <s v="Tablet"/>
    <s v="Electronics"/>
    <n v="357041"/>
    <n v="163815.26"/>
    <n v="193225.74"/>
    <x v="2"/>
    <n v="20"/>
    <n v="82.11"/>
  </r>
  <r>
    <s v="M1066"/>
    <x v="0"/>
    <s v="North"/>
    <n v="12"/>
    <n v="376656"/>
    <n v="370571"/>
    <n v="98.38"/>
    <d v="2012-06-16T00:00:00"/>
    <n v="2012"/>
    <s v="Jun"/>
    <d v="1900-01-06T00:00:00"/>
    <s v="Tablet"/>
    <s v="Electronics"/>
    <n v="370571"/>
    <n v="139833.35"/>
    <n v="230737.65"/>
    <x v="0"/>
    <n v="40"/>
    <n v="67.83"/>
  </r>
  <r>
    <s v="M1067"/>
    <x v="3"/>
    <s v="East"/>
    <n v="3"/>
    <n v="384910"/>
    <n v="238377"/>
    <n v="61.93"/>
    <d v="2013-12-11T00:00:00"/>
    <n v="2013"/>
    <s v="Dec"/>
    <d v="1900-01-03T00:00:00"/>
    <s v="Table"/>
    <s v="Furniture"/>
    <n v="238377"/>
    <n v="53937.01"/>
    <n v="184439.99"/>
    <x v="1"/>
    <n v="100"/>
    <n v="79.69"/>
  </r>
  <r>
    <s v="M1068"/>
    <x v="1"/>
    <s v="West"/>
    <n v="9"/>
    <n v="315354"/>
    <n v="343856"/>
    <n v="109.04"/>
    <d v="2014-05-19T00:00:00"/>
    <n v="2014"/>
    <s v="May"/>
    <d v="1900-01-01T00:00:00"/>
    <s v="Trousers"/>
    <s v="Clothing"/>
    <n v="343856"/>
    <n v="83810.59"/>
    <n v="260045.41"/>
    <x v="2"/>
    <n v="98"/>
    <n v="85.08"/>
  </r>
  <r>
    <s v="M1069"/>
    <x v="3"/>
    <s v="East"/>
    <n v="5"/>
    <n v="208636"/>
    <n v="157914"/>
    <n v="75.69"/>
    <d v="2014-05-19T00:00:00"/>
    <n v="2014"/>
    <s v="May"/>
    <d v="1900-01-01T00:00:00"/>
    <s v="Pen"/>
    <s v="Stationery"/>
    <n v="157914"/>
    <n v="78882.91"/>
    <n v="79031.09"/>
    <x v="1"/>
    <n v="74"/>
    <n v="81.55"/>
  </r>
  <r>
    <s v="M1070"/>
    <x v="0"/>
    <s v="North"/>
    <n v="14"/>
    <n v="357459"/>
    <n v="190058"/>
    <n v="53.17"/>
    <d v="2014-05-28T00:00:00"/>
    <n v="2014"/>
    <s v="May"/>
    <d v="1900-01-03T00:00:00"/>
    <s v="Tablet"/>
    <s v="Electronics"/>
    <n v="190058"/>
    <n v="86413.6"/>
    <n v="103644.4"/>
    <x v="2"/>
    <n v="77"/>
    <n v="69.349999999999994"/>
  </r>
  <r>
    <s v="M1071"/>
    <x v="1"/>
    <s v="West"/>
    <n v="13"/>
    <n v="254912"/>
    <n v="279598"/>
    <n v="109.68"/>
    <d v="2013-06-24T00:00:00"/>
    <n v="2013"/>
    <s v="Jun"/>
    <d v="1900-01-01T00:00:00"/>
    <s v="Oil"/>
    <s v="Grocery"/>
    <n v="279598"/>
    <n v="87950.24"/>
    <n v="191647.76"/>
    <x v="1"/>
    <n v="26"/>
    <n v="76.56"/>
  </r>
  <r>
    <s v="M1072"/>
    <x v="2"/>
    <s v="South"/>
    <n v="8"/>
    <n v="423182"/>
    <n v="436623"/>
    <n v="103.18"/>
    <d v="2013-05-17T00:00:00"/>
    <n v="2013"/>
    <s v="May"/>
    <d v="1900-01-05T00:00:00"/>
    <s v="Laptop"/>
    <s v="Electronics"/>
    <n v="436623"/>
    <n v="113289.71"/>
    <n v="323333.28999999998"/>
    <x v="1"/>
    <n v="74"/>
    <n v="88.76"/>
  </r>
  <r>
    <s v="M1073"/>
    <x v="0"/>
    <s v="North"/>
    <n v="7"/>
    <n v="103271"/>
    <n v="115071"/>
    <n v="111.43"/>
    <d v="2014-11-19T00:00:00"/>
    <n v="2014"/>
    <s v="Nov"/>
    <d v="1900-01-03T00:00:00"/>
    <s v="Oil"/>
    <s v="Grocery"/>
    <n v="115071"/>
    <n v="53272.03"/>
    <n v="61798.97"/>
    <x v="2"/>
    <n v="19"/>
    <n v="60.38"/>
  </r>
  <r>
    <s v="M1074"/>
    <x v="2"/>
    <s v="South"/>
    <n v="5"/>
    <n v="157008"/>
    <n v="131123"/>
    <n v="83.51"/>
    <d v="2014-11-19T00:00:00"/>
    <n v="2014"/>
    <s v="Nov"/>
    <d v="1900-01-03T00:00:00"/>
    <s v="Stapler"/>
    <s v="Stationery"/>
    <n v="131123"/>
    <n v="54252.11"/>
    <n v="76870.89"/>
    <x v="0"/>
    <n v="35"/>
    <n v="88.81"/>
  </r>
  <r>
    <s v="M1075"/>
    <x v="0"/>
    <s v="North"/>
    <n v="7"/>
    <n v="334362"/>
    <n v="229887"/>
    <n v="68.75"/>
    <d v="2013-11-19T00:00:00"/>
    <n v="2013"/>
    <s v="Nov"/>
    <d v="1900-01-02T00:00:00"/>
    <s v="Shirt"/>
    <s v="Clothing"/>
    <n v="229887"/>
    <n v="95397.23"/>
    <n v="134489.76999999999"/>
    <x v="0"/>
    <n v="26"/>
    <n v="75.52"/>
  </r>
  <r>
    <s v="M1076"/>
    <x v="2"/>
    <s v="South"/>
    <n v="15"/>
    <n v="145607"/>
    <n v="96345"/>
    <n v="66.17"/>
    <d v="2013-11-19T00:00:00"/>
    <n v="2013"/>
    <s v="Nov"/>
    <d v="1900-01-02T00:00:00"/>
    <s v="Sugar"/>
    <s v="Grocery"/>
    <n v="96345"/>
    <n v="36286.410000000003"/>
    <n v="60058.59"/>
    <x v="0"/>
    <n v="15"/>
    <n v="66.14"/>
  </r>
  <r>
    <s v="M1077"/>
    <x v="2"/>
    <s v="South"/>
    <n v="9"/>
    <n v="145323"/>
    <n v="126901"/>
    <n v="87.32"/>
    <d v="2013-11-19T00:00:00"/>
    <n v="2013"/>
    <s v="Nov"/>
    <d v="1900-01-02T00:00:00"/>
    <s v="Sofa"/>
    <s v="Furniture"/>
    <n v="126901"/>
    <n v="44027.32"/>
    <n v="82873.679999999993"/>
    <x v="2"/>
    <n v="28"/>
    <n v="68.77"/>
  </r>
  <r>
    <s v="M1078"/>
    <x v="3"/>
    <s v="East"/>
    <n v="8"/>
    <n v="277404"/>
    <n v="177968"/>
    <n v="64.150000000000006"/>
    <d v="2013-11-19T00:00:00"/>
    <n v="2013"/>
    <s v="Nov"/>
    <d v="1900-01-02T00:00:00"/>
    <s v="Sugar"/>
    <s v="Grocery"/>
    <n v="177968"/>
    <n v="38787.599999999999"/>
    <n v="139180.4"/>
    <x v="2"/>
    <n v="96"/>
    <n v="68.47"/>
  </r>
  <r>
    <s v="M1079"/>
    <x v="1"/>
    <s v="West"/>
    <n v="14"/>
    <n v="130116"/>
    <n v="83928"/>
    <n v="64.5"/>
    <d v="2011-11-28T00:00:00"/>
    <n v="2011"/>
    <s v="Nov"/>
    <d v="1900-01-01T00:00:00"/>
    <s v="Oil"/>
    <s v="Grocery"/>
    <n v="83928"/>
    <n v="39125.519999999997"/>
    <n v="44802.48"/>
    <x v="0"/>
    <n v="55"/>
    <n v="91.62"/>
  </r>
  <r>
    <s v="M1080"/>
    <x v="1"/>
    <s v="West"/>
    <n v="11"/>
    <n v="355552"/>
    <n v="188699"/>
    <n v="53.07"/>
    <d v="2013-03-02T00:00:00"/>
    <n v="2013"/>
    <s v="Mar"/>
    <d v="1900-01-06T00:00:00"/>
    <s v="Rice"/>
    <s v="Grocery"/>
    <n v="188699"/>
    <n v="76279.3"/>
    <n v="112419.7"/>
    <x v="2"/>
    <n v="19"/>
    <n v="94"/>
  </r>
  <r>
    <s v="M1081"/>
    <x v="0"/>
    <s v="North"/>
    <n v="14"/>
    <n v="373966"/>
    <n v="210919"/>
    <n v="56.4"/>
    <d v="2014-01-16T00:00:00"/>
    <n v="2014"/>
    <s v="Jan"/>
    <d v="1900-01-04T00:00:00"/>
    <s v="Sugar"/>
    <s v="Grocery"/>
    <n v="210919"/>
    <n v="50441.25"/>
    <n v="160477.75"/>
    <x v="2"/>
    <n v="33"/>
    <n v="94.01"/>
  </r>
  <r>
    <s v="M1082"/>
    <x v="3"/>
    <s v="East"/>
    <n v="15"/>
    <n v="198368"/>
    <n v="159381"/>
    <n v="80.349999999999994"/>
    <d v="2011-04-04T00:00:00"/>
    <n v="2011"/>
    <s v="Apr"/>
    <d v="1900-01-01T00:00:00"/>
    <s v="Shirt"/>
    <s v="Clothing"/>
    <n v="159381"/>
    <n v="49584.52"/>
    <n v="109796.48"/>
    <x v="0"/>
    <n v="77"/>
    <n v="69.87"/>
  </r>
  <r>
    <s v="M1083"/>
    <x v="3"/>
    <s v="East"/>
    <n v="4"/>
    <n v="319468"/>
    <n v="246463"/>
    <n v="77.150000000000006"/>
    <d v="2011-04-04T00:00:00"/>
    <n v="2011"/>
    <s v="Apr"/>
    <d v="1900-01-01T00:00:00"/>
    <s v="Rice"/>
    <s v="Grocery"/>
    <n v="246463"/>
    <n v="56953.82"/>
    <n v="189509.18"/>
    <x v="2"/>
    <n v="34"/>
    <n v="65.08"/>
  </r>
  <r>
    <s v="M1084"/>
    <x v="0"/>
    <s v="North"/>
    <n v="14"/>
    <n v="376830"/>
    <n v="307534"/>
    <n v="81.61"/>
    <d v="2013-06-27T00:00:00"/>
    <n v="2013"/>
    <s v="Jun"/>
    <d v="1900-01-04T00:00:00"/>
    <s v="Mobile"/>
    <s v="Electronics"/>
    <n v="307534"/>
    <n v="128726.69"/>
    <n v="178807.31"/>
    <x v="2"/>
    <n v="43"/>
    <n v="74.430000000000007"/>
  </r>
  <r>
    <s v="M1085"/>
    <x v="3"/>
    <s v="East"/>
    <n v="13"/>
    <n v="458670"/>
    <n v="402831"/>
    <n v="87.83"/>
    <d v="2013-05-30T00:00:00"/>
    <n v="2013"/>
    <s v="May"/>
    <d v="1900-01-04T00:00:00"/>
    <s v="Laptop"/>
    <s v="Electronics"/>
    <n v="402831"/>
    <n v="184172.18"/>
    <n v="218658.82"/>
    <x v="1"/>
    <n v="18"/>
    <n v="89.97"/>
  </r>
  <r>
    <s v="M1086"/>
    <x v="0"/>
    <s v="North"/>
    <n v="8"/>
    <n v="472294"/>
    <n v="395940"/>
    <n v="83.83"/>
    <d v="2013-05-30T00:00:00"/>
    <n v="2013"/>
    <s v="May"/>
    <d v="1900-01-04T00:00:00"/>
    <s v="Pen"/>
    <s v="Stationery"/>
    <n v="395940"/>
    <n v="105431.95"/>
    <n v="290508.05"/>
    <x v="1"/>
    <n v="87"/>
    <n v="67.75"/>
  </r>
  <r>
    <s v="M1087"/>
    <x v="3"/>
    <s v="East"/>
    <n v="9"/>
    <n v="291378"/>
    <n v="335325"/>
    <n v="115.08"/>
    <d v="2013-05-30T00:00:00"/>
    <n v="2013"/>
    <s v="May"/>
    <d v="1900-01-04T00:00:00"/>
    <s v="Trousers"/>
    <s v="Clothing"/>
    <n v="335325"/>
    <n v="69024.52"/>
    <n v="266300.48"/>
    <x v="0"/>
    <n v="40"/>
    <n v="60.23"/>
  </r>
  <r>
    <s v="M1088"/>
    <x v="1"/>
    <s v="West"/>
    <n v="14"/>
    <n v="293097"/>
    <n v="330023"/>
    <n v="112.6"/>
    <d v="2012-10-19T00:00:00"/>
    <n v="2012"/>
    <s v="Oct"/>
    <d v="1900-01-05T00:00:00"/>
    <s v="Table"/>
    <s v="Furniture"/>
    <n v="330023"/>
    <n v="118927.53"/>
    <n v="211095.47"/>
    <x v="1"/>
    <n v="10"/>
    <n v="80.22"/>
  </r>
  <r>
    <s v="M1089"/>
    <x v="3"/>
    <s v="East"/>
    <n v="4"/>
    <n v="312661"/>
    <n v="358461"/>
    <n v="114.65"/>
    <d v="2012-10-19T00:00:00"/>
    <n v="2012"/>
    <s v="Oct"/>
    <d v="1900-01-05T00:00:00"/>
    <s v="Table"/>
    <s v="Furniture"/>
    <n v="358461"/>
    <n v="130748.23"/>
    <n v="227712.77"/>
    <x v="1"/>
    <n v="91"/>
    <n v="82.64"/>
  </r>
  <r>
    <s v="M1090"/>
    <x v="0"/>
    <s v="North"/>
    <n v="15"/>
    <n v="342442"/>
    <n v="174032"/>
    <n v="50.82"/>
    <d v="2014-02-20T00:00:00"/>
    <n v="2014"/>
    <s v="Feb"/>
    <d v="1900-01-04T00:00:00"/>
    <s v="Cabinet"/>
    <s v="Furniture"/>
    <n v="174032"/>
    <n v="83805.75"/>
    <n v="90226.25"/>
    <x v="2"/>
    <n v="53"/>
    <n v="84.63"/>
  </r>
  <r>
    <s v="M1091"/>
    <x v="2"/>
    <s v="South"/>
    <n v="11"/>
    <n v="456495"/>
    <n v="345674"/>
    <n v="75.72"/>
    <d v="2014-02-20T00:00:00"/>
    <n v="2014"/>
    <s v="Feb"/>
    <d v="1900-01-04T00:00:00"/>
    <s v="Dress"/>
    <s v="Clothing"/>
    <n v="345674"/>
    <n v="163240.95999999999"/>
    <n v="182433.04"/>
    <x v="1"/>
    <n v="79"/>
    <n v="73.09"/>
  </r>
  <r>
    <s v="M1092"/>
    <x v="0"/>
    <s v="North"/>
    <n v="10"/>
    <n v="298490"/>
    <n v="307876"/>
    <n v="103.14"/>
    <d v="2013-09-23T00:00:00"/>
    <n v="2013"/>
    <s v="Sep"/>
    <d v="1900-01-01T00:00:00"/>
    <s v="Oil"/>
    <s v="Grocery"/>
    <n v="307876"/>
    <n v="150538.10999999999"/>
    <n v="157337.89000000001"/>
    <x v="2"/>
    <n v="73"/>
    <n v="93.31"/>
  </r>
  <r>
    <s v="M1093"/>
    <x v="2"/>
    <s v="South"/>
    <n v="14"/>
    <n v="395071"/>
    <n v="322829"/>
    <n v="81.709999999999994"/>
    <d v="2011-11-12T00:00:00"/>
    <n v="2011"/>
    <s v="Nov"/>
    <d v="1900-01-06T00:00:00"/>
    <s v="Laptop"/>
    <s v="Electronics"/>
    <n v="322829"/>
    <n v="66402.850000000006"/>
    <n v="256426.15"/>
    <x v="1"/>
    <n v="56"/>
    <n v="91.24"/>
  </r>
  <r>
    <s v="M1094"/>
    <x v="0"/>
    <s v="North"/>
    <n v="15"/>
    <n v="298403"/>
    <n v="308211"/>
    <n v="103.29"/>
    <d v="2013-04-02T00:00:00"/>
    <n v="2013"/>
    <s v="Apr"/>
    <d v="1900-01-02T00:00:00"/>
    <s v="Notebook"/>
    <s v="Stationery"/>
    <n v="308211"/>
    <n v="131234.82"/>
    <n v="176976.18"/>
    <x v="0"/>
    <n v="72"/>
    <n v="80.61"/>
  </r>
  <r>
    <s v="M1095"/>
    <x v="1"/>
    <s v="West"/>
    <n v="7"/>
    <n v="437422"/>
    <n v="480628"/>
    <n v="109.88"/>
    <d v="2013-05-21T00:00:00"/>
    <n v="2013"/>
    <s v="May"/>
    <d v="1900-01-02T00:00:00"/>
    <s v="Tablet"/>
    <s v="Electronics"/>
    <n v="480628"/>
    <n v="136111.54"/>
    <n v="344516.46"/>
    <x v="2"/>
    <n v="54"/>
    <n v="84.65"/>
  </r>
  <r>
    <s v="M1096"/>
    <x v="3"/>
    <s v="East"/>
    <n v="8"/>
    <n v="178245"/>
    <n v="186121"/>
    <n v="104.42"/>
    <d v="2012-06-01T00:00:00"/>
    <n v="2012"/>
    <s v="Jun"/>
    <d v="1900-01-05T00:00:00"/>
    <s v="Table"/>
    <s v="Furniture"/>
    <n v="186121"/>
    <n v="41054.81"/>
    <n v="145066.19"/>
    <x v="1"/>
    <n v="12"/>
    <n v="83.24"/>
  </r>
  <r>
    <s v="M1097"/>
    <x v="1"/>
    <s v="West"/>
    <n v="8"/>
    <n v="103516"/>
    <n v="85962"/>
    <n v="83.04"/>
    <d v="2012-06-01T00:00:00"/>
    <n v="2012"/>
    <s v="Jun"/>
    <d v="1900-01-05T00:00:00"/>
    <s v="Wheat"/>
    <s v="Grocery"/>
    <n v="85962"/>
    <n v="20561.72"/>
    <n v="65400.28"/>
    <x v="2"/>
    <n v="92"/>
    <n v="71.209999999999994"/>
  </r>
  <r>
    <s v="M1098"/>
    <x v="2"/>
    <s v="South"/>
    <n v="13"/>
    <n v="478136"/>
    <n v="334639"/>
    <n v="69.989999999999995"/>
    <d v="2011-11-22T00:00:00"/>
    <n v="2011"/>
    <s v="Nov"/>
    <d v="1900-01-02T00:00:00"/>
    <s v="Rice"/>
    <s v="Grocery"/>
    <n v="334639"/>
    <n v="108995.26"/>
    <n v="225643.74"/>
    <x v="0"/>
    <n v="62"/>
    <n v="60.91"/>
  </r>
  <r>
    <s v="M1099"/>
    <x v="2"/>
    <s v="South"/>
    <n v="13"/>
    <n v="444796"/>
    <n v="423213"/>
    <n v="95.15"/>
    <d v="2012-02-22T00:00:00"/>
    <n v="2012"/>
    <s v="Feb"/>
    <d v="1900-01-03T00:00:00"/>
    <s v="Laptop"/>
    <s v="Electronics"/>
    <n v="423213"/>
    <n v="140365.4"/>
    <n v="282847.59999999998"/>
    <x v="0"/>
    <n v="12"/>
    <n v="85.88"/>
  </r>
  <r>
    <s v="M1100"/>
    <x v="0"/>
    <s v="North"/>
    <n v="12"/>
    <n v="215490"/>
    <n v="222041"/>
    <n v="103.04"/>
    <d v="2013-03-30T00:00:00"/>
    <n v="2013"/>
    <s v="Mar"/>
    <d v="1900-01-06T00:00:00"/>
    <s v="Laptop"/>
    <s v="Electronics"/>
    <n v="222041"/>
    <n v="71748.070000000007"/>
    <n v="150292.93"/>
    <x v="2"/>
    <n v="10"/>
    <n v="88.51"/>
  </r>
  <r>
    <s v="M1101"/>
    <x v="0"/>
    <s v="North"/>
    <n v="13"/>
    <n v="345027"/>
    <n v="185347"/>
    <n v="53.72"/>
    <d v="2013-03-30T00:00:00"/>
    <n v="2013"/>
    <s v="Mar"/>
    <d v="1900-01-06T00:00:00"/>
    <s v="Mobile"/>
    <s v="Electronics"/>
    <n v="185347"/>
    <n v="37366.120000000003"/>
    <n v="147980.88"/>
    <x v="0"/>
    <n v="61"/>
    <n v="83.34"/>
  </r>
  <r>
    <s v="M1102"/>
    <x v="0"/>
    <s v="North"/>
    <n v="8"/>
    <n v="450395"/>
    <n v="499862"/>
    <n v="110.98"/>
    <d v="2013-03-30T00:00:00"/>
    <n v="2013"/>
    <s v="Mar"/>
    <d v="1900-01-06T00:00:00"/>
    <s v="Sugar"/>
    <s v="Grocery"/>
    <n v="499862"/>
    <n v="126472.99"/>
    <n v="373389.01"/>
    <x v="0"/>
    <n v="16"/>
    <n v="62.96"/>
  </r>
  <r>
    <s v="M1103"/>
    <x v="1"/>
    <s v="West"/>
    <n v="5"/>
    <n v="465775"/>
    <n v="435103"/>
    <n v="93.41"/>
    <d v="2013-03-30T00:00:00"/>
    <n v="2013"/>
    <s v="Mar"/>
    <d v="1900-01-06T00:00:00"/>
    <s v="Notebook"/>
    <s v="Stationery"/>
    <n v="435103"/>
    <n v="102561.44"/>
    <n v="332541.56"/>
    <x v="1"/>
    <n v="82"/>
    <n v="71.75"/>
  </r>
  <r>
    <s v="M1104"/>
    <x v="1"/>
    <s v="West"/>
    <n v="7"/>
    <n v="327548"/>
    <n v="171158"/>
    <n v="52.25"/>
    <d v="2013-10-23T00:00:00"/>
    <n v="2013"/>
    <s v="Oct"/>
    <d v="1900-01-03T00:00:00"/>
    <s v="Sugar"/>
    <s v="Grocery"/>
    <n v="171158"/>
    <n v="75192.429999999993"/>
    <n v="95965.57"/>
    <x v="0"/>
    <n v="86"/>
    <n v="72.67"/>
  </r>
  <r>
    <s v="M1105"/>
    <x v="0"/>
    <s v="North"/>
    <n v="12"/>
    <n v="187681"/>
    <n v="132977"/>
    <n v="70.849999999999994"/>
    <d v="2014-10-03T00:00:00"/>
    <n v="2014"/>
    <s v="Oct"/>
    <d v="1900-01-05T00:00:00"/>
    <s v="Tablet"/>
    <s v="Electronics"/>
    <n v="132977"/>
    <n v="31968.17"/>
    <n v="101008.83"/>
    <x v="1"/>
    <n v="25"/>
    <n v="93.98"/>
  </r>
  <r>
    <s v="M1106"/>
    <x v="3"/>
    <s v="East"/>
    <n v="9"/>
    <n v="225912"/>
    <n v="262098"/>
    <n v="116.02"/>
    <d v="2014-10-03T00:00:00"/>
    <n v="2014"/>
    <s v="Oct"/>
    <d v="1900-01-05T00:00:00"/>
    <s v="Oil"/>
    <s v="Grocery"/>
    <n v="262098"/>
    <n v="73601.81"/>
    <n v="188496.19"/>
    <x v="2"/>
    <n v="88"/>
    <n v="66.11"/>
  </r>
  <r>
    <s v="M1107"/>
    <x v="0"/>
    <s v="North"/>
    <n v="3"/>
    <n v="360041"/>
    <n v="273585"/>
    <n v="75.989999999999995"/>
    <d v="2011-12-23T00:00:00"/>
    <n v="2011"/>
    <s v="Dec"/>
    <d v="1900-01-05T00:00:00"/>
    <s v="Headphones"/>
    <s v="Electronics"/>
    <n v="273585"/>
    <n v="98465.24"/>
    <n v="175119.76"/>
    <x v="0"/>
    <n v="77"/>
    <n v="74.56"/>
  </r>
  <r>
    <s v="M1108"/>
    <x v="1"/>
    <s v="West"/>
    <n v="6"/>
    <n v="290372"/>
    <n v="287095"/>
    <n v="98.87"/>
    <d v="2011-12-23T00:00:00"/>
    <n v="2011"/>
    <s v="Dec"/>
    <d v="1900-01-05T00:00:00"/>
    <s v="Mobile"/>
    <s v="Electronics"/>
    <n v="287095"/>
    <n v="80602.820000000007"/>
    <n v="206492.18"/>
    <x v="2"/>
    <n v="73"/>
    <n v="69.17"/>
  </r>
  <r>
    <s v="M1109"/>
    <x v="1"/>
    <s v="West"/>
    <n v="7"/>
    <n v="361685"/>
    <n v="299102"/>
    <n v="82.7"/>
    <d v="2014-12-16T00:00:00"/>
    <n v="2014"/>
    <s v="Dec"/>
    <d v="1900-01-02T00:00:00"/>
    <s v="Notebook"/>
    <s v="Stationery"/>
    <n v="299102"/>
    <n v="116008.27"/>
    <n v="183093.73"/>
    <x v="0"/>
    <n v="89"/>
    <n v="83.33"/>
  </r>
  <r>
    <s v="M1110"/>
    <x v="3"/>
    <s v="East"/>
    <n v="13"/>
    <n v="388393"/>
    <n v="355097"/>
    <n v="91.43"/>
    <d v="2013-07-08T00:00:00"/>
    <n v="2013"/>
    <s v="Jul"/>
    <d v="1900-01-01T00:00:00"/>
    <s v="Trousers"/>
    <s v="Clothing"/>
    <n v="355097"/>
    <n v="137829.79999999999"/>
    <n v="217267.20000000001"/>
    <x v="1"/>
    <n v="85"/>
    <n v="76.44"/>
  </r>
  <r>
    <s v="M1111"/>
    <x v="0"/>
    <s v="North"/>
    <n v="5"/>
    <n v="283850"/>
    <n v="179829"/>
    <n v="63.35"/>
    <d v="2013-07-08T00:00:00"/>
    <n v="2013"/>
    <s v="Jul"/>
    <d v="1900-01-01T00:00:00"/>
    <s v="Laptop"/>
    <s v="Electronics"/>
    <n v="179829"/>
    <n v="56917.64"/>
    <n v="122911.36"/>
    <x v="0"/>
    <n v="58"/>
    <n v="91.22"/>
  </r>
  <r>
    <s v="M1112"/>
    <x v="1"/>
    <s v="West"/>
    <n v="13"/>
    <n v="403001"/>
    <n v="266033"/>
    <n v="66.010000000000005"/>
    <d v="2013-07-08T00:00:00"/>
    <n v="2013"/>
    <s v="Jul"/>
    <d v="1900-01-01T00:00:00"/>
    <s v="Dress"/>
    <s v="Clothing"/>
    <n v="266033"/>
    <n v="68381.98"/>
    <n v="197651.02"/>
    <x v="2"/>
    <n v="21"/>
    <n v="79.900000000000006"/>
  </r>
  <r>
    <s v="M1113"/>
    <x v="2"/>
    <s v="South"/>
    <n v="6"/>
    <n v="293756"/>
    <n v="209523"/>
    <n v="71.33"/>
    <d v="2013-04-18T00:00:00"/>
    <n v="2013"/>
    <s v="Apr"/>
    <d v="1900-01-04T00:00:00"/>
    <s v="Mobile"/>
    <s v="Electronics"/>
    <n v="209523"/>
    <n v="65343.08"/>
    <n v="144179.92000000001"/>
    <x v="0"/>
    <n v="81"/>
    <n v="76.739999999999995"/>
  </r>
  <r>
    <s v="M1114"/>
    <x v="2"/>
    <s v="South"/>
    <n v="3"/>
    <n v="268263"/>
    <n v="302268"/>
    <n v="112.68"/>
    <d v="2014-04-09T00:00:00"/>
    <n v="2014"/>
    <s v="Apr"/>
    <d v="1900-01-03T00:00:00"/>
    <s v="Wheat"/>
    <s v="Grocery"/>
    <n v="302268"/>
    <n v="104379.22"/>
    <n v="197888.78"/>
    <x v="1"/>
    <n v="71"/>
    <n v="73.09"/>
  </r>
  <r>
    <s v="M1115"/>
    <x v="2"/>
    <s v="South"/>
    <n v="8"/>
    <n v="273792"/>
    <n v="183540"/>
    <n v="67.040000000000006"/>
    <d v="2014-04-09T00:00:00"/>
    <n v="2014"/>
    <s v="Apr"/>
    <d v="1900-01-03T00:00:00"/>
    <s v="Wheat"/>
    <s v="Grocery"/>
    <n v="183540"/>
    <n v="88837.22"/>
    <n v="94702.78"/>
    <x v="2"/>
    <n v="45"/>
    <n v="87.14"/>
  </r>
  <r>
    <s v="M1116"/>
    <x v="1"/>
    <s v="West"/>
    <n v="7"/>
    <n v="351686"/>
    <n v="308010"/>
    <n v="87.58"/>
    <d v="2013-04-18T00:00:00"/>
    <n v="2013"/>
    <s v="Apr"/>
    <d v="1900-01-04T00:00:00"/>
    <s v="Laptop"/>
    <s v="Electronics"/>
    <n v="308010"/>
    <n v="136790.64000000001"/>
    <n v="171219.36"/>
    <x v="1"/>
    <n v="85"/>
    <n v="89.91"/>
  </r>
  <r>
    <s v="M1117"/>
    <x v="2"/>
    <s v="South"/>
    <n v="7"/>
    <n v="491123"/>
    <n v="438703"/>
    <n v="89.33"/>
    <d v="2011-11-25T00:00:00"/>
    <n v="2011"/>
    <s v="Nov"/>
    <d v="1900-01-05T00:00:00"/>
    <s v="Headphones"/>
    <s v="Electronics"/>
    <n v="438703"/>
    <n v="188981.2"/>
    <n v="249721.8"/>
    <x v="0"/>
    <n v="26"/>
    <n v="64.81"/>
  </r>
  <r>
    <s v="M1118"/>
    <x v="2"/>
    <s v="South"/>
    <n v="4"/>
    <n v="330946"/>
    <n v="334500"/>
    <n v="101.07"/>
    <d v="2011-11-03T00:00:00"/>
    <n v="2011"/>
    <s v="Nov"/>
    <d v="1900-01-04T00:00:00"/>
    <s v="Sugar"/>
    <s v="Grocery"/>
    <n v="334500"/>
    <n v="133567.81"/>
    <n v="200932.19"/>
    <x v="0"/>
    <n v="41"/>
    <n v="79.87"/>
  </r>
  <r>
    <s v="M1119"/>
    <x v="3"/>
    <s v="East"/>
    <n v="13"/>
    <n v="478127"/>
    <n v="469423"/>
    <n v="98.18"/>
    <d v="2012-05-01T00:00:00"/>
    <n v="2012"/>
    <s v="May"/>
    <d v="1900-01-02T00:00:00"/>
    <s v="Chair"/>
    <s v="Furniture"/>
    <n v="469423"/>
    <n v="190172.77"/>
    <n v="279250.23"/>
    <x v="1"/>
    <n v="98"/>
    <n v="83.11"/>
  </r>
  <r>
    <s v="M1120"/>
    <x v="1"/>
    <s v="West"/>
    <n v="15"/>
    <n v="394935"/>
    <n v="238821"/>
    <n v="60.47"/>
    <d v="2012-05-01T00:00:00"/>
    <n v="2012"/>
    <s v="May"/>
    <d v="1900-01-02T00:00:00"/>
    <s v="Oil"/>
    <s v="Grocery"/>
    <n v="238821"/>
    <n v="104806.12"/>
    <n v="134014.88"/>
    <x v="2"/>
    <n v="95"/>
    <n v="70.540000000000006"/>
  </r>
  <r>
    <s v="M1121"/>
    <x v="3"/>
    <s v="East"/>
    <n v="13"/>
    <n v="267386"/>
    <n v="187798"/>
    <n v="70.23"/>
    <d v="2012-05-01T00:00:00"/>
    <n v="2012"/>
    <s v="May"/>
    <d v="1900-01-02T00:00:00"/>
    <s v="Table"/>
    <s v="Furniture"/>
    <n v="187798"/>
    <n v="65565.67"/>
    <n v="122232.33"/>
    <x v="1"/>
    <n v="18"/>
    <n v="84.15"/>
  </r>
  <r>
    <s v="M1122"/>
    <x v="1"/>
    <s v="West"/>
    <n v="8"/>
    <n v="116597"/>
    <n v="135317"/>
    <n v="116.06"/>
    <d v="2012-03-08T00:00:00"/>
    <n v="2012"/>
    <s v="Mar"/>
    <d v="1900-01-04T00:00:00"/>
    <s v="Dress"/>
    <s v="Clothing"/>
    <n v="135317"/>
    <n v="61247.68"/>
    <n v="74069.320000000007"/>
    <x v="2"/>
    <n v="75"/>
    <n v="61.21"/>
  </r>
  <r>
    <s v="M1123"/>
    <x v="2"/>
    <s v="South"/>
    <n v="9"/>
    <n v="410129"/>
    <n v="400707"/>
    <n v="97.7"/>
    <d v="2012-03-08T00:00:00"/>
    <n v="2012"/>
    <s v="Mar"/>
    <d v="1900-01-04T00:00:00"/>
    <s v="Oil"/>
    <s v="Grocery"/>
    <n v="400707"/>
    <n v="81125.78"/>
    <n v="319581.21999999997"/>
    <x v="2"/>
    <n v="88"/>
    <n v="68.98"/>
  </r>
  <r>
    <s v="M1124"/>
    <x v="2"/>
    <s v="South"/>
    <n v="12"/>
    <n v="152648"/>
    <n v="129662"/>
    <n v="84.94"/>
    <d v="2012-03-08T00:00:00"/>
    <n v="2012"/>
    <s v="Mar"/>
    <d v="1900-01-04T00:00:00"/>
    <s v="Stapler"/>
    <s v="Stationery"/>
    <n v="129662"/>
    <n v="30214.66"/>
    <n v="99447.34"/>
    <x v="2"/>
    <n v="10"/>
    <n v="88.23"/>
  </r>
  <r>
    <s v="M1125"/>
    <x v="3"/>
    <s v="East"/>
    <n v="8"/>
    <n v="108688"/>
    <n v="106738"/>
    <n v="98.21"/>
    <d v="2012-03-08T00:00:00"/>
    <n v="2012"/>
    <s v="Mar"/>
    <d v="1900-01-04T00:00:00"/>
    <s v="Marker"/>
    <s v="Stationery"/>
    <n v="106738"/>
    <n v="46073.59"/>
    <n v="60664.41"/>
    <x v="1"/>
    <n v="92"/>
    <n v="92.06"/>
  </r>
  <r>
    <s v="M1126"/>
    <x v="3"/>
    <s v="East"/>
    <n v="15"/>
    <n v="155655"/>
    <n v="85749"/>
    <n v="55.09"/>
    <d v="2012-03-08T00:00:00"/>
    <n v="2012"/>
    <s v="Mar"/>
    <d v="1900-01-04T00:00:00"/>
    <s v="Laptop"/>
    <s v="Electronics"/>
    <n v="85749"/>
    <n v="35161.160000000003"/>
    <n v="50587.839999999997"/>
    <x v="2"/>
    <n v="85"/>
    <n v="76.59"/>
  </r>
  <r>
    <s v="M1127"/>
    <x v="2"/>
    <s v="South"/>
    <n v="8"/>
    <n v="245964"/>
    <n v="276214"/>
    <n v="112.3"/>
    <d v="2012-07-17T00:00:00"/>
    <n v="2012"/>
    <s v="Jul"/>
    <d v="1900-01-02T00:00:00"/>
    <s v="Shirt"/>
    <s v="Clothing"/>
    <n v="276214"/>
    <n v="61803.78"/>
    <n v="214410.22"/>
    <x v="1"/>
    <n v="77"/>
    <n v="87.99"/>
  </r>
  <r>
    <s v="M1128"/>
    <x v="1"/>
    <s v="West"/>
    <n v="12"/>
    <n v="426343"/>
    <n v="272742"/>
    <n v="63.97"/>
    <d v="2011-10-11T00:00:00"/>
    <n v="2011"/>
    <s v="Oct"/>
    <d v="1900-01-02T00:00:00"/>
    <s v="Trousers"/>
    <s v="Clothing"/>
    <n v="272742"/>
    <n v="73968.11"/>
    <n v="198773.89"/>
    <x v="1"/>
    <n v="85"/>
    <n v="68.59"/>
  </r>
  <r>
    <s v="M1129"/>
    <x v="1"/>
    <s v="West"/>
    <n v="8"/>
    <n v="210172"/>
    <n v="243673"/>
    <n v="115.94"/>
    <d v="2011-10-11T00:00:00"/>
    <n v="2011"/>
    <s v="Oct"/>
    <d v="1900-01-02T00:00:00"/>
    <s v="Chair"/>
    <s v="Furniture"/>
    <n v="243673"/>
    <n v="114471.82"/>
    <n v="129201.18"/>
    <x v="1"/>
    <n v="73"/>
    <n v="61.32"/>
  </r>
  <r>
    <s v="M1130"/>
    <x v="2"/>
    <s v="South"/>
    <n v="7"/>
    <n v="340153"/>
    <n v="266920"/>
    <n v="78.47"/>
    <d v="2013-03-04T00:00:00"/>
    <n v="2013"/>
    <s v="Mar"/>
    <d v="1900-01-01T00:00:00"/>
    <s v="Rice"/>
    <s v="Grocery"/>
    <n v="266920"/>
    <n v="81969.08"/>
    <n v="184950.92"/>
    <x v="0"/>
    <n v="62"/>
    <n v="70.02"/>
  </r>
  <r>
    <s v="M1131"/>
    <x v="2"/>
    <s v="South"/>
    <n v="9"/>
    <n v="198239"/>
    <n v="178257"/>
    <n v="89.92"/>
    <d v="2013-03-04T00:00:00"/>
    <n v="2013"/>
    <s v="Mar"/>
    <d v="1900-01-01T00:00:00"/>
    <s v="Sofa"/>
    <s v="Furniture"/>
    <n v="178257"/>
    <n v="73949.97"/>
    <n v="104307.03"/>
    <x v="0"/>
    <n v="10"/>
    <n v="91.92"/>
  </r>
  <r>
    <s v="M1132"/>
    <x v="0"/>
    <s v="North"/>
    <n v="6"/>
    <n v="279140"/>
    <n v="325442"/>
    <n v="116.59"/>
    <d v="2013-03-04T00:00:00"/>
    <n v="2013"/>
    <s v="Mar"/>
    <d v="1900-01-01T00:00:00"/>
    <s v="Cabinet"/>
    <s v="Furniture"/>
    <n v="325442"/>
    <n v="101897.5"/>
    <n v="223544.5"/>
    <x v="0"/>
    <n v="28"/>
    <n v="83.23"/>
  </r>
  <r>
    <s v="M1133"/>
    <x v="3"/>
    <s v="East"/>
    <n v="3"/>
    <n v="357001"/>
    <n v="397792"/>
    <n v="111.43"/>
    <d v="2012-12-10T00:00:00"/>
    <n v="2012"/>
    <s v="Dec"/>
    <d v="1900-01-01T00:00:00"/>
    <s v="Headphones"/>
    <s v="Electronics"/>
    <n v="397792"/>
    <n v="169524.62"/>
    <n v="228267.38"/>
    <x v="2"/>
    <n v="45"/>
    <n v="73.47"/>
  </r>
  <r>
    <s v="M1134"/>
    <x v="0"/>
    <s v="North"/>
    <n v="15"/>
    <n v="427272"/>
    <n v="392167"/>
    <n v="91.78"/>
    <d v="2012-12-10T00:00:00"/>
    <n v="2012"/>
    <s v="Dec"/>
    <d v="1900-01-01T00:00:00"/>
    <s v="Cabinet"/>
    <s v="Furniture"/>
    <n v="392167"/>
    <n v="115471.95"/>
    <n v="276695.05"/>
    <x v="0"/>
    <n v="16"/>
    <n v="74.599999999999994"/>
  </r>
  <r>
    <s v="M1135"/>
    <x v="2"/>
    <s v="South"/>
    <n v="12"/>
    <n v="375507"/>
    <n v="228118"/>
    <n v="60.75"/>
    <d v="2012-12-10T00:00:00"/>
    <n v="2012"/>
    <s v="Dec"/>
    <d v="1900-01-01T00:00:00"/>
    <s v="Headphones"/>
    <s v="Electronics"/>
    <n v="228118"/>
    <n v="74497.19"/>
    <n v="153620.81"/>
    <x v="0"/>
    <n v="23"/>
    <n v="73.69"/>
  </r>
  <r>
    <s v="M1136"/>
    <x v="3"/>
    <s v="East"/>
    <n v="5"/>
    <n v="139090"/>
    <n v="103592"/>
    <n v="74.48"/>
    <d v="2012-12-18T00:00:00"/>
    <n v="2012"/>
    <s v="Dec"/>
    <d v="1900-01-02T00:00:00"/>
    <s v="Mobile"/>
    <s v="Electronics"/>
    <n v="103592"/>
    <n v="51781.86"/>
    <n v="51810.14"/>
    <x v="0"/>
    <n v="47"/>
    <n v="82.16"/>
  </r>
  <r>
    <s v="M1137"/>
    <x v="1"/>
    <s v="West"/>
    <n v="8"/>
    <n v="309379"/>
    <n v="172350"/>
    <n v="55.71"/>
    <d v="2014-01-02T00:00:00"/>
    <n v="2014"/>
    <s v="Jan"/>
    <d v="1900-01-04T00:00:00"/>
    <s v="Rice"/>
    <s v="Grocery"/>
    <n v="172350"/>
    <n v="39358.910000000003"/>
    <n v="132991.09"/>
    <x v="2"/>
    <n v="42"/>
    <n v="83.26"/>
  </r>
  <r>
    <s v="M1138"/>
    <x v="0"/>
    <s v="North"/>
    <n v="11"/>
    <n v="483743"/>
    <n v="417914"/>
    <n v="86.39"/>
    <d v="2014-11-22T00:00:00"/>
    <n v="2014"/>
    <s v="Nov"/>
    <d v="1900-01-06T00:00:00"/>
    <s v="Chair"/>
    <s v="Furniture"/>
    <n v="417914"/>
    <n v="184917.13"/>
    <n v="232996.87"/>
    <x v="1"/>
    <n v="65"/>
    <n v="73.72"/>
  </r>
  <r>
    <s v="M1139"/>
    <x v="0"/>
    <s v="North"/>
    <n v="5"/>
    <n v="371522"/>
    <n v="275032"/>
    <n v="74.03"/>
    <d v="2014-11-22T00:00:00"/>
    <n v="2014"/>
    <s v="Nov"/>
    <d v="1900-01-06T00:00:00"/>
    <s v="Pen"/>
    <s v="Stationery"/>
    <n v="275032"/>
    <n v="110391.86"/>
    <n v="164640.14000000001"/>
    <x v="0"/>
    <n v="50"/>
    <n v="79.319999999999993"/>
  </r>
  <r>
    <s v="M1140"/>
    <x v="1"/>
    <s v="West"/>
    <n v="13"/>
    <n v="421191"/>
    <n v="262449"/>
    <n v="62.31"/>
    <d v="2012-12-22T00:00:00"/>
    <n v="2012"/>
    <s v="Dec"/>
    <d v="1900-01-06T00:00:00"/>
    <s v="Cabinet"/>
    <s v="Furniture"/>
    <n v="262449"/>
    <n v="88014.56"/>
    <n v="174434.44"/>
    <x v="1"/>
    <n v="100"/>
    <n v="71.52"/>
  </r>
  <r>
    <s v="M1141"/>
    <x v="3"/>
    <s v="East"/>
    <n v="12"/>
    <n v="193470"/>
    <n v="141347"/>
    <n v="73.06"/>
    <d v="2012-08-23T00:00:00"/>
    <n v="2012"/>
    <s v="Aug"/>
    <d v="1900-01-04T00:00:00"/>
    <s v="Laptop"/>
    <s v="Electronics"/>
    <n v="141347"/>
    <n v="43402.36"/>
    <n v="97944.639999999999"/>
    <x v="1"/>
    <n v="46"/>
    <n v="65.599999999999994"/>
  </r>
  <r>
    <s v="M1142"/>
    <x v="3"/>
    <s v="East"/>
    <n v="11"/>
    <n v="159193"/>
    <n v="117632"/>
    <n v="73.89"/>
    <d v="2012-08-23T00:00:00"/>
    <n v="2012"/>
    <s v="Aug"/>
    <d v="1900-01-04T00:00:00"/>
    <s v="Tablet"/>
    <s v="Electronics"/>
    <n v="117632"/>
    <n v="58574.62"/>
    <n v="59057.38"/>
    <x v="1"/>
    <n v="75"/>
    <n v="93.65"/>
  </r>
  <r>
    <s v="M1143"/>
    <x v="1"/>
    <s v="West"/>
    <n v="12"/>
    <n v="404653"/>
    <n v="301710"/>
    <n v="74.56"/>
    <d v="2012-08-23T00:00:00"/>
    <n v="2012"/>
    <s v="Aug"/>
    <d v="1900-01-04T00:00:00"/>
    <s v="Pen"/>
    <s v="Stationery"/>
    <n v="301710"/>
    <n v="125103.17"/>
    <n v="176606.83"/>
    <x v="1"/>
    <n v="51"/>
    <n v="65.38"/>
  </r>
  <r>
    <s v="M1144"/>
    <x v="0"/>
    <s v="North"/>
    <n v="5"/>
    <n v="472560"/>
    <n v="252285"/>
    <n v="53.39"/>
    <d v="2012-08-23T00:00:00"/>
    <n v="2012"/>
    <s v="Aug"/>
    <d v="1900-01-04T00:00:00"/>
    <s v="Headphones"/>
    <s v="Electronics"/>
    <n v="252285"/>
    <n v="103287.69"/>
    <n v="148997.31"/>
    <x v="0"/>
    <n v="16"/>
    <n v="81.67"/>
  </r>
  <r>
    <s v="M1145"/>
    <x v="3"/>
    <s v="East"/>
    <n v="14"/>
    <n v="261073"/>
    <n v="244788"/>
    <n v="93.76"/>
    <d v="2012-08-23T00:00:00"/>
    <n v="2012"/>
    <s v="Aug"/>
    <d v="1900-01-04T00:00:00"/>
    <s v="Stapler"/>
    <s v="Stationery"/>
    <n v="244788"/>
    <n v="92781.1"/>
    <n v="152006.9"/>
    <x v="2"/>
    <n v="79"/>
    <n v="62.59"/>
  </r>
  <r>
    <s v="M1146"/>
    <x v="2"/>
    <s v="South"/>
    <n v="10"/>
    <n v="197841"/>
    <n v="131589"/>
    <n v="66.510000000000005"/>
    <d v="2012-08-23T00:00:00"/>
    <n v="2012"/>
    <s v="Aug"/>
    <d v="1900-01-04T00:00:00"/>
    <s v="Dress"/>
    <s v="Clothing"/>
    <n v="131589"/>
    <n v="47751.199999999997"/>
    <n v="83837.8"/>
    <x v="0"/>
    <n v="87"/>
    <n v="93.31"/>
  </r>
  <r>
    <s v="M1147"/>
    <x v="1"/>
    <s v="West"/>
    <n v="7"/>
    <n v="243188"/>
    <n v="289173"/>
    <n v="118.91"/>
    <d v="2012-08-23T00:00:00"/>
    <n v="2012"/>
    <s v="Aug"/>
    <d v="1900-01-04T00:00:00"/>
    <s v="Pen"/>
    <s v="Stationery"/>
    <n v="289173"/>
    <n v="58169.11"/>
    <n v="231003.89"/>
    <x v="2"/>
    <n v="34"/>
    <n v="87.86"/>
  </r>
  <r>
    <s v="M1148"/>
    <x v="0"/>
    <s v="North"/>
    <n v="11"/>
    <n v="443215"/>
    <n v="234943"/>
    <n v="53.01"/>
    <d v="2011-06-22T00:00:00"/>
    <n v="2011"/>
    <s v="Jun"/>
    <d v="1900-01-03T00:00:00"/>
    <s v="Laptop"/>
    <s v="Electronics"/>
    <n v="234943"/>
    <n v="104031.25"/>
    <n v="130911.75"/>
    <x v="0"/>
    <n v="27"/>
    <n v="67.62"/>
  </r>
  <r>
    <s v="M1149"/>
    <x v="3"/>
    <s v="East"/>
    <n v="9"/>
    <n v="379770"/>
    <n v="279446"/>
    <n v="73.58"/>
    <d v="2011-06-22T00:00:00"/>
    <n v="2011"/>
    <s v="Jun"/>
    <d v="1900-01-03T00:00:00"/>
    <s v="Jacket"/>
    <s v="Clothing"/>
    <n v="279446"/>
    <n v="124378.84"/>
    <n v="155067.16"/>
    <x v="0"/>
    <n v="11"/>
    <n v="85.45"/>
  </r>
  <r>
    <s v="M1150"/>
    <x v="2"/>
    <s v="South"/>
    <n v="14"/>
    <n v="485234"/>
    <n v="374631"/>
    <n v="77.209999999999994"/>
    <d v="2014-10-28T00:00:00"/>
    <n v="2014"/>
    <s v="Oct"/>
    <d v="1900-01-02T00:00:00"/>
    <s v="Wheat"/>
    <s v="Grocery"/>
    <n v="374631"/>
    <n v="81369.53"/>
    <n v="293261.46999999997"/>
    <x v="1"/>
    <n v="20"/>
    <n v="82.04"/>
  </r>
  <r>
    <s v="M1151"/>
    <x v="2"/>
    <s v="South"/>
    <n v="3"/>
    <n v="173105"/>
    <n v="127595"/>
    <n v="73.709999999999994"/>
    <d v="2014-10-28T00:00:00"/>
    <n v="2014"/>
    <s v="Oct"/>
    <d v="1900-01-02T00:00:00"/>
    <s v="Jacket"/>
    <s v="Clothing"/>
    <n v="127595"/>
    <n v="57714.05"/>
    <n v="69880.95"/>
    <x v="2"/>
    <n v="66"/>
    <n v="87.99"/>
  </r>
  <r>
    <s v="M1152"/>
    <x v="1"/>
    <s v="West"/>
    <n v="10"/>
    <n v="301780"/>
    <n v="158659"/>
    <n v="52.57"/>
    <d v="2014-08-12T00:00:00"/>
    <n v="2014"/>
    <s v="Aug"/>
    <d v="1900-01-02T00:00:00"/>
    <s v="Table"/>
    <s v="Furniture"/>
    <n v="158659"/>
    <n v="49862.74"/>
    <n v="108796.26"/>
    <x v="0"/>
    <n v="93"/>
    <n v="94.75"/>
  </r>
  <r>
    <s v="M1153"/>
    <x v="1"/>
    <s v="West"/>
    <n v="13"/>
    <n v="470188"/>
    <n v="458758"/>
    <n v="97.57"/>
    <d v="2014-08-12T00:00:00"/>
    <n v="2014"/>
    <s v="Aug"/>
    <d v="1900-01-02T00:00:00"/>
    <s v="Sugar"/>
    <s v="Grocery"/>
    <n v="458758"/>
    <n v="187762.69"/>
    <n v="270995.31"/>
    <x v="2"/>
    <n v="99"/>
    <n v="90.68"/>
  </r>
  <r>
    <s v="M1154"/>
    <x v="1"/>
    <s v="West"/>
    <n v="10"/>
    <n v="170303"/>
    <n v="94986"/>
    <n v="55.77"/>
    <d v="2014-08-12T00:00:00"/>
    <n v="2014"/>
    <s v="Aug"/>
    <d v="1900-01-02T00:00:00"/>
    <s v="Headphones"/>
    <s v="Electronics"/>
    <n v="94986"/>
    <n v="28962.5"/>
    <n v="66023.5"/>
    <x v="2"/>
    <n v="47"/>
    <n v="89.5"/>
  </r>
  <r>
    <s v="M1155"/>
    <x v="0"/>
    <s v="North"/>
    <n v="3"/>
    <n v="226406"/>
    <n v="170524"/>
    <n v="75.319999999999993"/>
    <d v="2014-08-12T00:00:00"/>
    <n v="2014"/>
    <s v="Aug"/>
    <d v="1900-01-02T00:00:00"/>
    <s v="Tablet"/>
    <s v="Electronics"/>
    <n v="170524"/>
    <n v="41549.53"/>
    <n v="128974.47"/>
    <x v="0"/>
    <n v="96"/>
    <n v="88.5"/>
  </r>
  <r>
    <s v="M1156"/>
    <x v="1"/>
    <s v="West"/>
    <n v="5"/>
    <n v="248718"/>
    <n v="245456"/>
    <n v="98.69"/>
    <d v="2014-12-25T00:00:00"/>
    <n v="2014"/>
    <s v="Dec"/>
    <d v="1900-01-04T00:00:00"/>
    <s v="Jacket"/>
    <s v="Clothing"/>
    <n v="245456"/>
    <n v="102366.74"/>
    <n v="143089.26"/>
    <x v="2"/>
    <n v="47"/>
    <n v="90.99"/>
  </r>
  <r>
    <s v="M1157"/>
    <x v="1"/>
    <s v="West"/>
    <n v="14"/>
    <n v="449399"/>
    <n v="503541"/>
    <n v="112.05"/>
    <d v="2014-12-25T00:00:00"/>
    <n v="2014"/>
    <s v="Dec"/>
    <d v="1900-01-04T00:00:00"/>
    <s v="Notebook"/>
    <s v="Stationery"/>
    <n v="503541"/>
    <n v="162110.82"/>
    <n v="341430.18"/>
    <x v="0"/>
    <n v="65"/>
    <n v="86.34"/>
  </r>
  <r>
    <s v="M1158"/>
    <x v="2"/>
    <s v="South"/>
    <n v="12"/>
    <n v="388834"/>
    <n v="361697"/>
    <n v="93.02"/>
    <d v="2013-09-27T00:00:00"/>
    <n v="2013"/>
    <s v="Sep"/>
    <d v="1900-01-05T00:00:00"/>
    <s v="Trousers"/>
    <s v="Clothing"/>
    <n v="361697"/>
    <n v="120566.15"/>
    <n v="241130.85"/>
    <x v="0"/>
    <n v="80"/>
    <n v="65.92"/>
  </r>
  <r>
    <s v="M1159"/>
    <x v="2"/>
    <s v="South"/>
    <n v="9"/>
    <n v="439793"/>
    <n v="320404"/>
    <n v="72.849999999999994"/>
    <d v="2013-09-27T00:00:00"/>
    <n v="2013"/>
    <s v="Sep"/>
    <d v="1900-01-05T00:00:00"/>
    <s v="Dress"/>
    <s v="Clothing"/>
    <n v="320404"/>
    <n v="107404.48"/>
    <n v="212999.52"/>
    <x v="1"/>
    <n v="12"/>
    <n v="76.73"/>
  </r>
  <r>
    <s v="M1160"/>
    <x v="0"/>
    <s v="North"/>
    <n v="7"/>
    <n v="194710"/>
    <n v="158237"/>
    <n v="81.27"/>
    <d v="2013-09-27T00:00:00"/>
    <n v="2013"/>
    <s v="Sep"/>
    <d v="1900-01-05T00:00:00"/>
    <s v="Cabinet"/>
    <s v="Furniture"/>
    <n v="158237"/>
    <n v="42410.38"/>
    <n v="115826.62"/>
    <x v="1"/>
    <n v="76"/>
    <n v="81.5"/>
  </r>
  <r>
    <s v="M1161"/>
    <x v="3"/>
    <s v="East"/>
    <n v="12"/>
    <n v="223346"/>
    <n v="130226"/>
    <n v="58.31"/>
    <d v="2013-12-13T00:00:00"/>
    <n v="2013"/>
    <s v="Dec"/>
    <d v="1900-01-05T00:00:00"/>
    <s v="Headphones"/>
    <s v="Electronics"/>
    <n v="130226"/>
    <n v="38480.79"/>
    <n v="91745.21"/>
    <x v="2"/>
    <n v="96"/>
    <n v="62.83"/>
  </r>
  <r>
    <s v="M1162"/>
    <x v="2"/>
    <s v="South"/>
    <n v="8"/>
    <n v="230781"/>
    <n v="197299"/>
    <n v="85.49"/>
    <d v="2013-12-13T00:00:00"/>
    <n v="2013"/>
    <s v="Dec"/>
    <d v="1900-01-05T00:00:00"/>
    <s v="Rice"/>
    <s v="Grocery"/>
    <n v="197299"/>
    <n v="78159.149999999994"/>
    <n v="119139.85"/>
    <x v="1"/>
    <n v="93"/>
    <n v="60.12"/>
  </r>
  <r>
    <s v="M1163"/>
    <x v="1"/>
    <s v="West"/>
    <n v="8"/>
    <n v="103213"/>
    <n v="90604"/>
    <n v="87.78"/>
    <d v="2012-12-28T00:00:00"/>
    <n v="2012"/>
    <s v="Dec"/>
    <d v="1900-01-05T00:00:00"/>
    <s v="Marker"/>
    <s v="Stationery"/>
    <n v="90604"/>
    <n v="27399.85"/>
    <n v="63204.15"/>
    <x v="2"/>
    <n v="61"/>
    <n v="66.92"/>
  </r>
  <r>
    <s v="M1164"/>
    <x v="3"/>
    <s v="East"/>
    <n v="10"/>
    <n v="298120"/>
    <n v="281329"/>
    <n v="94.37"/>
    <d v="2011-12-29T00:00:00"/>
    <n v="2011"/>
    <s v="Dec"/>
    <d v="1900-01-04T00:00:00"/>
    <s v="Sugar"/>
    <s v="Grocery"/>
    <n v="281329"/>
    <n v="130093.92"/>
    <n v="151235.07999999999"/>
    <x v="0"/>
    <n v="79"/>
    <n v="92.7"/>
  </r>
  <r>
    <s v="M1165"/>
    <x v="3"/>
    <s v="East"/>
    <n v="12"/>
    <n v="287906"/>
    <n v="163078"/>
    <n v="56.64"/>
    <d v="2011-12-29T00:00:00"/>
    <n v="2011"/>
    <s v="Dec"/>
    <d v="1900-01-04T00:00:00"/>
    <s v="Marker"/>
    <s v="Stationery"/>
    <n v="163078"/>
    <n v="54511.51"/>
    <n v="108566.49"/>
    <x v="1"/>
    <n v="45"/>
    <n v="86.19"/>
  </r>
  <r>
    <s v="M1166"/>
    <x v="2"/>
    <s v="South"/>
    <n v="8"/>
    <n v="405502"/>
    <n v="377239"/>
    <n v="93.03"/>
    <d v="2011-12-29T00:00:00"/>
    <n v="2011"/>
    <s v="Dec"/>
    <d v="1900-01-04T00:00:00"/>
    <s v="Chair"/>
    <s v="Furniture"/>
    <n v="377239"/>
    <n v="166421.5"/>
    <n v="210817.5"/>
    <x v="0"/>
    <n v="34"/>
    <n v="84.78"/>
  </r>
  <r>
    <s v="M1167"/>
    <x v="3"/>
    <s v="East"/>
    <n v="12"/>
    <n v="135295"/>
    <n v="113655"/>
    <n v="84.01"/>
    <d v="2011-12-29T00:00:00"/>
    <n v="2011"/>
    <s v="Dec"/>
    <d v="1900-01-04T00:00:00"/>
    <s v="Chair"/>
    <s v="Furniture"/>
    <n v="113655"/>
    <n v="36988.959999999999"/>
    <n v="76666.039999999994"/>
    <x v="1"/>
    <n v="98"/>
    <n v="72.400000000000006"/>
  </r>
  <r>
    <s v="M1168"/>
    <x v="0"/>
    <s v="North"/>
    <n v="3"/>
    <n v="412816"/>
    <n v="421744"/>
    <n v="102.16"/>
    <d v="2011-12-29T00:00:00"/>
    <n v="2011"/>
    <s v="Dec"/>
    <d v="1900-01-04T00:00:00"/>
    <s v="Oil"/>
    <s v="Grocery"/>
    <n v="421744"/>
    <n v="167522"/>
    <n v="254222"/>
    <x v="1"/>
    <n v="64"/>
    <n v="68.03"/>
  </r>
  <r>
    <s v="M1169"/>
    <x v="3"/>
    <s v="East"/>
    <n v="14"/>
    <n v="417407"/>
    <n v="213849"/>
    <n v="51.23"/>
    <d v="2011-12-29T00:00:00"/>
    <n v="2011"/>
    <s v="Dec"/>
    <d v="1900-01-04T00:00:00"/>
    <s v="Chair"/>
    <s v="Furniture"/>
    <n v="213849"/>
    <n v="90769.78"/>
    <n v="123079.22"/>
    <x v="1"/>
    <n v="73"/>
    <n v="90.9"/>
  </r>
  <r>
    <s v="M1170"/>
    <x v="2"/>
    <s v="South"/>
    <n v="5"/>
    <n v="224391"/>
    <n v="180566"/>
    <n v="80.47"/>
    <d v="2011-12-29T00:00:00"/>
    <n v="2011"/>
    <s v="Dec"/>
    <d v="1900-01-04T00:00:00"/>
    <s v="Dress"/>
    <s v="Clothing"/>
    <n v="180566"/>
    <n v="43362.6"/>
    <n v="137203.4"/>
    <x v="0"/>
    <n v="74"/>
    <n v="87.54"/>
  </r>
  <r>
    <s v="M1171"/>
    <x v="1"/>
    <s v="West"/>
    <n v="3"/>
    <n v="471914"/>
    <n v="340144"/>
    <n v="72.08"/>
    <d v="2012-06-25T00:00:00"/>
    <n v="2012"/>
    <s v="Jun"/>
    <d v="1900-01-01T00:00:00"/>
    <s v="Trousers"/>
    <s v="Clothing"/>
    <n v="340144"/>
    <n v="105447.95"/>
    <n v="234696.05"/>
    <x v="2"/>
    <n v="27"/>
    <n v="78.06"/>
  </r>
  <r>
    <s v="M1172"/>
    <x v="1"/>
    <s v="West"/>
    <n v="4"/>
    <n v="375947"/>
    <n v="308590"/>
    <n v="82.08"/>
    <d v="2012-04-02T00:00:00"/>
    <n v="2012"/>
    <s v="Apr"/>
    <d v="1900-01-01T00:00:00"/>
    <s v="Sofa"/>
    <s v="Furniture"/>
    <n v="308590"/>
    <n v="91829.08"/>
    <n v="216760.92"/>
    <x v="1"/>
    <n v="50"/>
    <n v="90.71"/>
  </r>
  <r>
    <s v="M1173"/>
    <x v="0"/>
    <s v="North"/>
    <n v="4"/>
    <n v="184531"/>
    <n v="150098"/>
    <n v="81.34"/>
    <d v="2014-10-22T00:00:00"/>
    <n v="2014"/>
    <s v="Oct"/>
    <d v="1900-01-03T00:00:00"/>
    <s v="Cabinet"/>
    <s v="Furniture"/>
    <n v="150098"/>
    <n v="64054.25"/>
    <n v="86043.75"/>
    <x v="0"/>
    <n v="37"/>
    <n v="62.46"/>
  </r>
  <r>
    <s v="M1174"/>
    <x v="3"/>
    <s v="East"/>
    <n v="12"/>
    <n v="207921"/>
    <n v="166509"/>
    <n v="80.08"/>
    <d v="2012-07-16T00:00:00"/>
    <n v="2012"/>
    <s v="Jul"/>
    <d v="1900-01-01T00:00:00"/>
    <s v="Laptop"/>
    <s v="Electronics"/>
    <n v="166509"/>
    <n v="33486.050000000003"/>
    <n v="133022.95000000001"/>
    <x v="2"/>
    <n v="30"/>
    <n v="94.09"/>
  </r>
  <r>
    <s v="M1175"/>
    <x v="0"/>
    <s v="North"/>
    <n v="9"/>
    <n v="483780"/>
    <n v="417174"/>
    <n v="86.23"/>
    <d v="2012-07-16T00:00:00"/>
    <n v="2012"/>
    <s v="Jul"/>
    <d v="1900-01-01T00:00:00"/>
    <s v="Marker"/>
    <s v="Stationery"/>
    <n v="417174"/>
    <n v="124318"/>
    <n v="292856"/>
    <x v="2"/>
    <n v="40"/>
    <n v="88.49"/>
  </r>
  <r>
    <s v="M1176"/>
    <x v="0"/>
    <s v="North"/>
    <n v="11"/>
    <n v="109810"/>
    <n v="86815"/>
    <n v="79.06"/>
    <d v="2014-06-25T00:00:00"/>
    <n v="2014"/>
    <s v="Jun"/>
    <d v="1900-01-03T00:00:00"/>
    <s v="Oil"/>
    <s v="Grocery"/>
    <n v="86815"/>
    <n v="29157.47"/>
    <n v="57657.53"/>
    <x v="1"/>
    <n v="21"/>
    <n v="83.71"/>
  </r>
  <r>
    <s v="M1177"/>
    <x v="0"/>
    <s v="North"/>
    <n v="5"/>
    <n v="135505"/>
    <n v="133392"/>
    <n v="98.44"/>
    <d v="2014-06-25T00:00:00"/>
    <n v="2014"/>
    <s v="Jun"/>
    <d v="1900-01-03T00:00:00"/>
    <s v="Jacket"/>
    <s v="Clothing"/>
    <n v="133392"/>
    <n v="63662.559999999998"/>
    <n v="69729.440000000002"/>
    <x v="0"/>
    <n v="79"/>
    <n v="63.05"/>
  </r>
  <r>
    <s v="M1178"/>
    <x v="0"/>
    <s v="North"/>
    <n v="5"/>
    <n v="371474"/>
    <n v="254363"/>
    <n v="68.47"/>
    <d v="2011-09-29T00:00:00"/>
    <n v="2011"/>
    <s v="Sep"/>
    <d v="1900-01-04T00:00:00"/>
    <s v="Rice"/>
    <s v="Grocery"/>
    <n v="254363"/>
    <n v="94779.839999999997"/>
    <n v="159583.16"/>
    <x v="0"/>
    <n v="78"/>
    <n v="75.599999999999994"/>
  </r>
  <r>
    <s v="M1179"/>
    <x v="2"/>
    <s v="South"/>
    <n v="5"/>
    <n v="498190"/>
    <n v="282770"/>
    <n v="56.76"/>
    <d v="2011-09-29T00:00:00"/>
    <n v="2011"/>
    <s v="Sep"/>
    <d v="1900-01-04T00:00:00"/>
    <s v="Cabinet"/>
    <s v="Furniture"/>
    <n v="282770"/>
    <n v="68270.94"/>
    <n v="214499.06"/>
    <x v="2"/>
    <n v="36"/>
    <n v="83.27"/>
  </r>
  <r>
    <s v="M1180"/>
    <x v="0"/>
    <s v="North"/>
    <n v="7"/>
    <n v="198413"/>
    <n v="180834"/>
    <n v="91.14"/>
    <d v="2011-09-29T00:00:00"/>
    <n v="2011"/>
    <s v="Sep"/>
    <d v="1900-01-04T00:00:00"/>
    <s v="Oil"/>
    <s v="Grocery"/>
    <n v="180834"/>
    <n v="78859.259999999995"/>
    <n v="101974.74"/>
    <x v="0"/>
    <n v="49"/>
    <n v="64.540000000000006"/>
  </r>
  <r>
    <s v="M1181"/>
    <x v="0"/>
    <s v="North"/>
    <n v="9"/>
    <n v="289385"/>
    <n v="162083"/>
    <n v="56.01"/>
    <d v="2011-09-29T00:00:00"/>
    <n v="2011"/>
    <s v="Sep"/>
    <d v="1900-01-04T00:00:00"/>
    <s v="Laptop"/>
    <s v="Electronics"/>
    <n v="162083"/>
    <n v="66734.649999999994"/>
    <n v="95348.35"/>
    <x v="2"/>
    <n v="18"/>
    <n v="60.42"/>
  </r>
  <r>
    <s v="M1182"/>
    <x v="3"/>
    <s v="East"/>
    <n v="4"/>
    <n v="204478"/>
    <n v="134209"/>
    <n v="65.63"/>
    <d v="2011-09-29T00:00:00"/>
    <n v="2011"/>
    <s v="Sep"/>
    <d v="1900-01-04T00:00:00"/>
    <s v="Jacket"/>
    <s v="Clothing"/>
    <n v="134209"/>
    <n v="52352.77"/>
    <n v="81856.23"/>
    <x v="2"/>
    <n v="68"/>
    <n v="79.989999999999995"/>
  </r>
  <r>
    <s v="M1183"/>
    <x v="2"/>
    <s v="South"/>
    <n v="3"/>
    <n v="477881"/>
    <n v="486591"/>
    <n v="101.82"/>
    <d v="2011-09-29T00:00:00"/>
    <n v="2011"/>
    <s v="Sep"/>
    <d v="1900-01-04T00:00:00"/>
    <s v="Trousers"/>
    <s v="Clothing"/>
    <n v="486591"/>
    <n v="144174.69"/>
    <n v="342416.31"/>
    <x v="2"/>
    <n v="55"/>
    <n v="74.81"/>
  </r>
  <r>
    <s v="M1184"/>
    <x v="1"/>
    <s v="West"/>
    <n v="5"/>
    <n v="444423"/>
    <n v="266820"/>
    <n v="60.04"/>
    <d v="2011-11-24T00:00:00"/>
    <n v="2011"/>
    <s v="Nov"/>
    <d v="1900-01-04T00:00:00"/>
    <s v="Sugar"/>
    <s v="Grocery"/>
    <n v="266820"/>
    <n v="69780.56"/>
    <n v="197039.44"/>
    <x v="1"/>
    <n v="76"/>
    <n v="88.03"/>
  </r>
  <r>
    <s v="M1185"/>
    <x v="1"/>
    <s v="West"/>
    <n v="14"/>
    <n v="390311"/>
    <n v="433158"/>
    <n v="110.98"/>
    <d v="2012-11-20T00:00:00"/>
    <n v="2012"/>
    <s v="Nov"/>
    <d v="1900-01-02T00:00:00"/>
    <s v="Sugar"/>
    <s v="Grocery"/>
    <n v="433158"/>
    <n v="154708.32"/>
    <n v="278449.68"/>
    <x v="0"/>
    <n v="57"/>
    <n v="90.27"/>
  </r>
  <r>
    <s v="M1186"/>
    <x v="2"/>
    <s v="South"/>
    <n v="11"/>
    <n v="351859"/>
    <n v="297752"/>
    <n v="84.62"/>
    <d v="2012-11-20T00:00:00"/>
    <n v="2012"/>
    <s v="Nov"/>
    <d v="1900-01-02T00:00:00"/>
    <s v="Mobile"/>
    <s v="Electronics"/>
    <n v="297752"/>
    <n v="78323.61"/>
    <n v="219428.39"/>
    <x v="1"/>
    <n v="20"/>
    <n v="78.66"/>
  </r>
  <r>
    <s v="M1187"/>
    <x v="2"/>
    <s v="South"/>
    <n v="12"/>
    <n v="339322"/>
    <n v="338278"/>
    <n v="99.69"/>
    <d v="2013-11-02T00:00:00"/>
    <n v="2013"/>
    <s v="Nov"/>
    <d v="1900-01-06T00:00:00"/>
    <s v="Shirt"/>
    <s v="Clothing"/>
    <n v="338278"/>
    <n v="140953.51"/>
    <n v="197324.49"/>
    <x v="2"/>
    <n v="14"/>
    <n v="69.62"/>
  </r>
  <r>
    <s v="M1188"/>
    <x v="0"/>
    <s v="North"/>
    <n v="12"/>
    <n v="232599"/>
    <n v="199945"/>
    <n v="85.96"/>
    <d v="2012-09-17T00:00:00"/>
    <n v="2012"/>
    <s v="Sep"/>
    <d v="1900-01-01T00:00:00"/>
    <s v="Cabinet"/>
    <s v="Furniture"/>
    <n v="199945"/>
    <n v="44224.27"/>
    <n v="155720.73000000001"/>
    <x v="0"/>
    <n v="20"/>
    <n v="82.58"/>
  </r>
  <r>
    <s v="M1189"/>
    <x v="1"/>
    <s v="West"/>
    <n v="14"/>
    <n v="217097"/>
    <n v="182092"/>
    <n v="83.88"/>
    <d v="2013-03-11T00:00:00"/>
    <n v="2013"/>
    <s v="Mar"/>
    <d v="1900-01-01T00:00:00"/>
    <s v="Laptop"/>
    <s v="Electronics"/>
    <n v="182092"/>
    <n v="63806.97"/>
    <n v="118285.03"/>
    <x v="0"/>
    <n v="94"/>
    <n v="74.099999999999994"/>
  </r>
  <r>
    <s v="M1190"/>
    <x v="3"/>
    <s v="East"/>
    <n v="14"/>
    <n v="455119"/>
    <n v="248556"/>
    <n v="54.61"/>
    <d v="2011-06-23T00:00:00"/>
    <n v="2011"/>
    <s v="Jun"/>
    <d v="1900-01-04T00:00:00"/>
    <s v="Shirt"/>
    <s v="Clothing"/>
    <n v="248556"/>
    <n v="98340.98"/>
    <n v="150215.01999999999"/>
    <x v="2"/>
    <n v="50"/>
    <n v="77.849999999999994"/>
  </r>
  <r>
    <s v="M1191"/>
    <x v="2"/>
    <s v="South"/>
    <n v="12"/>
    <n v="155597"/>
    <n v="178360"/>
    <n v="114.63"/>
    <d v="2011-06-23T00:00:00"/>
    <n v="2011"/>
    <s v="Jun"/>
    <d v="1900-01-04T00:00:00"/>
    <s v="Marker"/>
    <s v="Stationery"/>
    <n v="178360"/>
    <n v="76422.3"/>
    <n v="101937.7"/>
    <x v="0"/>
    <n v="27"/>
    <n v="61.15"/>
  </r>
  <r>
    <s v="M1192"/>
    <x v="3"/>
    <s v="East"/>
    <n v="7"/>
    <n v="415071"/>
    <n v="307785"/>
    <n v="74.150000000000006"/>
    <d v="2011-11-01T00:00:00"/>
    <n v="2011"/>
    <s v="Nov"/>
    <d v="1900-01-02T00:00:00"/>
    <s v="Trousers"/>
    <s v="Clothing"/>
    <n v="307785"/>
    <n v="112520.81"/>
    <n v="195264.19"/>
    <x v="2"/>
    <n v="50"/>
    <n v="68.81"/>
  </r>
  <r>
    <s v="M1193"/>
    <x v="1"/>
    <s v="West"/>
    <n v="6"/>
    <n v="370827"/>
    <n v="267729"/>
    <n v="72.2"/>
    <d v="2011-11-01T00:00:00"/>
    <n v="2011"/>
    <s v="Nov"/>
    <d v="1900-01-02T00:00:00"/>
    <s v="Sugar"/>
    <s v="Grocery"/>
    <n v="267729"/>
    <n v="133187.16"/>
    <n v="134541.84"/>
    <x v="2"/>
    <n v="69"/>
    <n v="93.72"/>
  </r>
  <r>
    <s v="M1194"/>
    <x v="0"/>
    <s v="North"/>
    <n v="15"/>
    <n v="286182"/>
    <n v="194790"/>
    <n v="68.069999999999993"/>
    <d v="2011-11-01T00:00:00"/>
    <n v="2011"/>
    <s v="Nov"/>
    <d v="1900-01-02T00:00:00"/>
    <s v="Oil"/>
    <s v="Grocery"/>
    <n v="194790"/>
    <n v="86530.9"/>
    <n v="108259.1"/>
    <x v="2"/>
    <n v="54"/>
    <n v="72.569999999999993"/>
  </r>
  <r>
    <s v="M1195"/>
    <x v="3"/>
    <s v="East"/>
    <n v="14"/>
    <n v="276462"/>
    <n v="195652"/>
    <n v="70.77"/>
    <d v="2011-11-01T00:00:00"/>
    <n v="2011"/>
    <s v="Nov"/>
    <d v="1900-01-02T00:00:00"/>
    <s v="Sofa"/>
    <s v="Furniture"/>
    <n v="195652"/>
    <n v="81249.45"/>
    <n v="114402.55"/>
    <x v="2"/>
    <n v="14"/>
    <n v="75.760000000000005"/>
  </r>
  <r>
    <s v="M1196"/>
    <x v="1"/>
    <s v="West"/>
    <n v="10"/>
    <n v="345358"/>
    <n v="355798"/>
    <n v="103.02"/>
    <d v="2013-08-29T00:00:00"/>
    <n v="2013"/>
    <s v="Aug"/>
    <d v="1900-01-04T00:00:00"/>
    <s v="Notebook"/>
    <s v="Stationery"/>
    <n v="355798"/>
    <n v="109122.06"/>
    <n v="246675.94"/>
    <x v="0"/>
    <n v="27"/>
    <n v="94.12"/>
  </r>
  <r>
    <s v="M1197"/>
    <x v="0"/>
    <s v="North"/>
    <n v="15"/>
    <n v="116401"/>
    <n v="63272"/>
    <n v="54.36"/>
    <d v="2013-08-29T00:00:00"/>
    <n v="2013"/>
    <s v="Aug"/>
    <d v="1900-01-04T00:00:00"/>
    <s v="Wheat"/>
    <s v="Grocery"/>
    <n v="63272"/>
    <n v="18744.91"/>
    <n v="44527.09"/>
    <x v="1"/>
    <n v="45"/>
    <n v="60.76"/>
  </r>
  <r>
    <s v="M1198"/>
    <x v="3"/>
    <s v="East"/>
    <n v="10"/>
    <n v="498361"/>
    <n v="284858"/>
    <n v="57.16"/>
    <d v="2013-08-29T00:00:00"/>
    <n v="2013"/>
    <s v="Aug"/>
    <d v="1900-01-04T00:00:00"/>
    <s v="Mobile"/>
    <s v="Electronics"/>
    <n v="284858"/>
    <n v="117215.21"/>
    <n v="167642.79"/>
    <x v="0"/>
    <n v="66"/>
    <n v="72.849999999999994"/>
  </r>
  <r>
    <s v="M1199"/>
    <x v="1"/>
    <s v="West"/>
    <n v="11"/>
    <n v="463253"/>
    <n v="239817"/>
    <n v="51.77"/>
    <d v="2012-12-06T00:00:00"/>
    <n v="2012"/>
    <s v="Dec"/>
    <d v="1900-01-04T00:00:00"/>
    <s v="Chair"/>
    <s v="Furniture"/>
    <n v="239817"/>
    <n v="52092.27"/>
    <n v="187724.73"/>
    <x v="1"/>
    <n v="98"/>
    <n v="94.49"/>
  </r>
  <r>
    <s v="M1000"/>
    <x v="1"/>
    <s v="West"/>
    <n v="9"/>
    <n v="353480"/>
    <n v="198188"/>
    <n v="56.07"/>
    <d v="2012-09-24T00:00:00"/>
    <n v="2012"/>
    <s v="Sep"/>
    <d v="1900-01-01T00:00:00"/>
    <s v="Stapler"/>
    <s v="Stationery"/>
    <n v="198188"/>
    <n v="83807.039999999994"/>
    <n v="114380.96"/>
    <x v="0"/>
    <n v="65"/>
    <n v="64.41"/>
  </r>
  <r>
    <s v="M1001"/>
    <x v="3"/>
    <s v="East"/>
    <n v="7"/>
    <n v="360867"/>
    <n v="195976"/>
    <n v="54.31"/>
    <d v="2014-11-16T00:00:00"/>
    <n v="2014"/>
    <s v="Nov"/>
    <d v="1899-12-31T00:00:00"/>
    <s v="Cabinet"/>
    <s v="Furniture"/>
    <n v="195976"/>
    <n v="70354.27"/>
    <n v="125621.73"/>
    <x v="2"/>
    <n v="12"/>
    <n v="94.29"/>
  </r>
  <r>
    <s v="M1002"/>
    <x v="1"/>
    <s v="West"/>
    <n v="10"/>
    <n v="107224"/>
    <n v="83880"/>
    <n v="78.23"/>
    <d v="2012-12-19T00:00:00"/>
    <n v="2012"/>
    <s v="Dec"/>
    <d v="1900-01-03T00:00:00"/>
    <s v="Trousers"/>
    <s v="Clothing"/>
    <n v="83880"/>
    <n v="33729"/>
    <n v="50151"/>
    <x v="0"/>
    <n v="98"/>
    <n v="69.98"/>
  </r>
  <r>
    <s v="M1003"/>
    <x v="3"/>
    <s v="East"/>
    <n v="6"/>
    <n v="495689"/>
    <n v="263126"/>
    <n v="53.08"/>
    <d v="2012-12-19T00:00:00"/>
    <n v="2012"/>
    <s v="Dec"/>
    <d v="1900-01-03T00:00:00"/>
    <s v="Wheat"/>
    <s v="Grocery"/>
    <n v="263126"/>
    <n v="120937.67"/>
    <n v="142188.32999999999"/>
    <x v="0"/>
    <n v="94"/>
    <n v="74.81"/>
  </r>
  <r>
    <s v="M1004"/>
    <x v="1"/>
    <s v="West"/>
    <n v="13"/>
    <n v="234410"/>
    <n v="274679"/>
    <n v="117.18"/>
    <d v="2012-12-19T00:00:00"/>
    <n v="2012"/>
    <s v="Dec"/>
    <d v="1900-01-03T00:00:00"/>
    <s v="Mobile"/>
    <s v="Electronics"/>
    <n v="274679"/>
    <n v="84676.35"/>
    <n v="190002.65"/>
    <x v="0"/>
    <n v="39"/>
    <n v="77.97"/>
  </r>
  <r>
    <s v="M1005"/>
    <x v="0"/>
    <s v="North"/>
    <n v="15"/>
    <n v="343289"/>
    <n v="287593"/>
    <n v="83.78"/>
    <d v="2012-12-21T00:00:00"/>
    <n v="2012"/>
    <s v="Dec"/>
    <d v="1900-01-05T00:00:00"/>
    <s v="Notebook"/>
    <s v="Stationery"/>
    <n v="287593"/>
    <n v="121267.46"/>
    <n v="166325.54"/>
    <x v="2"/>
    <n v="30"/>
    <n v="69.930000000000007"/>
  </r>
  <r>
    <s v="M1006"/>
    <x v="0"/>
    <s v="North"/>
    <n v="7"/>
    <n v="376507"/>
    <n v="251802"/>
    <n v="66.88"/>
    <d v="2013-09-26T00:00:00"/>
    <n v="2013"/>
    <s v="Sep"/>
    <d v="1900-01-04T00:00:00"/>
    <s v="Mobile"/>
    <s v="Electronics"/>
    <n v="251802"/>
    <n v="121429.91"/>
    <n v="130372.09"/>
    <x v="1"/>
    <n v="46"/>
    <n v="68.58"/>
  </r>
  <r>
    <s v="M1007"/>
    <x v="2"/>
    <s v="South"/>
    <n v="4"/>
    <n v="238562"/>
    <n v="212938"/>
    <n v="89.26"/>
    <d v="2013-09-26T00:00:00"/>
    <n v="2013"/>
    <s v="Sep"/>
    <d v="1900-01-04T00:00:00"/>
    <s v="Oil"/>
    <s v="Grocery"/>
    <n v="212938"/>
    <n v="100279.06"/>
    <n v="112658.94"/>
    <x v="0"/>
    <n v="31"/>
    <n v="76.23"/>
  </r>
  <r>
    <s v="M1008"/>
    <x v="0"/>
    <s v="North"/>
    <n v="10"/>
    <n v="129815"/>
    <n v="67734"/>
    <n v="52.18"/>
    <d v="2014-06-25T00:00:00"/>
    <n v="2014"/>
    <s v="Jun"/>
    <d v="1900-01-03T00:00:00"/>
    <s v="Jacket"/>
    <s v="Clothing"/>
    <n v="67734"/>
    <n v="28948.84"/>
    <n v="38785.160000000003"/>
    <x v="2"/>
    <n v="44"/>
    <n v="66.92"/>
  </r>
  <r>
    <s v="M1009"/>
    <x v="2"/>
    <s v="South"/>
    <n v="8"/>
    <n v="299928"/>
    <n v="328911"/>
    <n v="109.66"/>
    <d v="2014-06-25T00:00:00"/>
    <n v="2014"/>
    <s v="Jun"/>
    <d v="1900-01-03T00:00:00"/>
    <s v="Oil"/>
    <s v="Grocery"/>
    <n v="328911"/>
    <n v="161659.65"/>
    <n v="167251.35"/>
    <x v="1"/>
    <n v="98"/>
    <n v="71.569999999999993"/>
  </r>
  <r>
    <s v="M1010"/>
    <x v="1"/>
    <s v="West"/>
    <n v="5"/>
    <n v="265256"/>
    <n v="156590"/>
    <n v="59.03"/>
    <d v="2014-09-08T00:00:00"/>
    <n v="2014"/>
    <s v="Sep"/>
    <d v="1900-01-01T00:00:00"/>
    <s v="Trousers"/>
    <s v="Clothing"/>
    <n v="156590"/>
    <n v="72494.649999999994"/>
    <n v="84095.35"/>
    <x v="2"/>
    <n v="43"/>
    <n v="63.82"/>
  </r>
  <r>
    <s v="M1011"/>
    <x v="0"/>
    <s v="North"/>
    <n v="4"/>
    <n v="410311"/>
    <n v="219320"/>
    <n v="53.45"/>
    <d v="2013-08-05T00:00:00"/>
    <n v="2013"/>
    <s v="Aug"/>
    <d v="1900-01-01T00:00:00"/>
    <s v="Shirt"/>
    <s v="Clothing"/>
    <n v="219320"/>
    <n v="84711.42"/>
    <n v="134608.57999999999"/>
    <x v="1"/>
    <n v="41"/>
    <n v="85.8"/>
  </r>
  <r>
    <s v="M1012"/>
    <x v="2"/>
    <s v="South"/>
    <n v="3"/>
    <n v="117326"/>
    <n v="105911"/>
    <n v="90.27"/>
    <d v="2013-08-05T00:00:00"/>
    <n v="2013"/>
    <s v="Aug"/>
    <d v="1900-01-01T00:00:00"/>
    <s v="Trousers"/>
    <s v="Clothing"/>
    <n v="105911"/>
    <n v="50560.19"/>
    <n v="55350.81"/>
    <x v="2"/>
    <n v="43"/>
    <n v="65.739999999999995"/>
  </r>
  <r>
    <s v="M1013"/>
    <x v="1"/>
    <s v="West"/>
    <n v="15"/>
    <n v="329501"/>
    <n v="336188"/>
    <n v="102.03"/>
    <d v="2013-08-05T00:00:00"/>
    <n v="2013"/>
    <s v="Aug"/>
    <d v="1900-01-01T00:00:00"/>
    <s v="Jacket"/>
    <s v="Clothing"/>
    <n v="336188"/>
    <n v="85764.7"/>
    <n v="250423.3"/>
    <x v="2"/>
    <n v="95"/>
    <n v="64.760000000000005"/>
  </r>
  <r>
    <s v="M1014"/>
    <x v="1"/>
    <s v="West"/>
    <n v="4"/>
    <n v="164851"/>
    <n v="191544"/>
    <n v="116.19"/>
    <d v="2011-08-19T00:00:00"/>
    <n v="2011"/>
    <s v="Aug"/>
    <d v="1900-01-05T00:00:00"/>
    <s v="Rice"/>
    <s v="Grocery"/>
    <n v="191544"/>
    <n v="40416.51"/>
    <n v="151127.49"/>
    <x v="2"/>
    <n v="89"/>
    <n v="79.98"/>
  </r>
  <r>
    <s v="M1015"/>
    <x v="3"/>
    <s v="East"/>
    <n v="7"/>
    <n v="485120"/>
    <n v="316835"/>
    <n v="65.31"/>
    <d v="2013-04-02T00:00:00"/>
    <n v="2013"/>
    <s v="Apr"/>
    <d v="1900-01-02T00:00:00"/>
    <s v="Rice"/>
    <s v="Grocery"/>
    <n v="316835"/>
    <n v="107666.39"/>
    <n v="209168.61"/>
    <x v="2"/>
    <n v="52"/>
    <n v="71.010000000000005"/>
  </r>
  <r>
    <s v="M1016"/>
    <x v="1"/>
    <s v="West"/>
    <n v="15"/>
    <n v="266057"/>
    <n v="273357"/>
    <n v="102.74"/>
    <d v="2013-04-02T00:00:00"/>
    <n v="2013"/>
    <s v="Apr"/>
    <d v="1900-01-02T00:00:00"/>
    <s v="Dress"/>
    <s v="Clothing"/>
    <n v="273357"/>
    <n v="93217.38"/>
    <n v="180139.62"/>
    <x v="2"/>
    <n v="89"/>
    <n v="72.91"/>
  </r>
  <r>
    <s v="M1017"/>
    <x v="0"/>
    <s v="North"/>
    <n v="7"/>
    <n v="420885"/>
    <n v="373466"/>
    <n v="88.73"/>
    <d v="2013-04-02T00:00:00"/>
    <n v="2013"/>
    <s v="Apr"/>
    <d v="1900-01-02T00:00:00"/>
    <s v="Mobile"/>
    <s v="Electronics"/>
    <n v="373466"/>
    <n v="97205.1"/>
    <n v="276260.90000000002"/>
    <x v="0"/>
    <n v="54"/>
    <n v="79.430000000000007"/>
  </r>
  <r>
    <s v="M1018"/>
    <x v="2"/>
    <s v="South"/>
    <n v="8"/>
    <n v="368003"/>
    <n v="198671"/>
    <n v="53.99"/>
    <d v="2014-05-17T00:00:00"/>
    <n v="2014"/>
    <s v="May"/>
    <d v="1900-01-06T00:00:00"/>
    <s v="Jacket"/>
    <s v="Clothing"/>
    <n v="198671"/>
    <n v="47131.01"/>
    <n v="151539.99"/>
    <x v="0"/>
    <n v="76"/>
    <n v="61.06"/>
  </r>
  <r>
    <s v="M1019"/>
    <x v="0"/>
    <s v="North"/>
    <n v="15"/>
    <n v="359961"/>
    <n v="262857"/>
    <n v="73.02"/>
    <d v="2012-08-24T00:00:00"/>
    <n v="2012"/>
    <s v="Aug"/>
    <d v="1900-01-05T00:00:00"/>
    <s v="Headphones"/>
    <s v="Electronics"/>
    <n v="262857"/>
    <n v="74961.179999999993"/>
    <n v="187895.82"/>
    <x v="1"/>
    <n v="84"/>
    <n v="84.01"/>
  </r>
  <r>
    <s v="M1020"/>
    <x v="1"/>
    <s v="West"/>
    <n v="15"/>
    <n v="211053"/>
    <n v="200084"/>
    <n v="94.8"/>
    <d v="2012-08-24T00:00:00"/>
    <n v="2012"/>
    <s v="Aug"/>
    <d v="1900-01-05T00:00:00"/>
    <s v="Sofa"/>
    <s v="Furniture"/>
    <n v="200084"/>
    <n v="45294.879999999997"/>
    <n v="154789.12"/>
    <x v="0"/>
    <n v="45"/>
    <n v="84.63"/>
  </r>
  <r>
    <s v="M1021"/>
    <x v="1"/>
    <s v="West"/>
    <n v="10"/>
    <n v="356196"/>
    <n v="304562"/>
    <n v="85.5"/>
    <d v="2012-08-24T00:00:00"/>
    <n v="2012"/>
    <s v="Aug"/>
    <d v="1900-01-05T00:00:00"/>
    <s v="Sofa"/>
    <s v="Furniture"/>
    <n v="304562"/>
    <n v="81140.95"/>
    <n v="223421.05"/>
    <x v="2"/>
    <n v="59"/>
    <n v="69.260000000000005"/>
  </r>
  <r>
    <s v="M1022"/>
    <x v="2"/>
    <s v="South"/>
    <n v="3"/>
    <n v="260494"/>
    <n v="242218"/>
    <n v="92.98"/>
    <d v="2011-09-23T00:00:00"/>
    <n v="2011"/>
    <s v="Sep"/>
    <d v="1900-01-05T00:00:00"/>
    <s v="Chair"/>
    <s v="Furniture"/>
    <n v="242218"/>
    <n v="117562.29"/>
    <n v="124655.71"/>
    <x v="2"/>
    <n v="82"/>
    <n v="78.62"/>
  </r>
  <r>
    <s v="M1023"/>
    <x v="2"/>
    <s v="South"/>
    <n v="9"/>
    <n v="256055"/>
    <n v="271245"/>
    <n v="105.93"/>
    <d v="2011-09-23T00:00:00"/>
    <n v="2011"/>
    <s v="Sep"/>
    <d v="1900-01-05T00:00:00"/>
    <s v="Wheat"/>
    <s v="Grocery"/>
    <n v="271245"/>
    <n v="57480.99"/>
    <n v="213764.01"/>
    <x v="0"/>
    <n v="56"/>
    <n v="88.22"/>
  </r>
  <r>
    <s v="M1024"/>
    <x v="2"/>
    <s v="South"/>
    <n v="10"/>
    <n v="342555"/>
    <n v="326909"/>
    <n v="95.43"/>
    <d v="2011-09-23T00:00:00"/>
    <n v="2011"/>
    <s v="Sep"/>
    <d v="1900-01-05T00:00:00"/>
    <s v="Jacket"/>
    <s v="Clothing"/>
    <n v="326909"/>
    <n v="74874.03"/>
    <n v="252034.97"/>
    <x v="1"/>
    <n v="93"/>
    <n v="88.16"/>
  </r>
  <r>
    <s v="M1025"/>
    <x v="0"/>
    <s v="North"/>
    <n v="12"/>
    <n v="152783"/>
    <n v="94703"/>
    <n v="61.99"/>
    <d v="2011-09-23T00:00:00"/>
    <n v="2011"/>
    <s v="Sep"/>
    <d v="1900-01-05T00:00:00"/>
    <s v="Laptop"/>
    <s v="Electronics"/>
    <n v="94703"/>
    <n v="22180.78"/>
    <n v="72522.22"/>
    <x v="1"/>
    <n v="69"/>
    <n v="65.5"/>
  </r>
  <r>
    <s v="M1026"/>
    <x v="3"/>
    <s v="East"/>
    <n v="7"/>
    <n v="285717"/>
    <n v="334521"/>
    <n v="117.08"/>
    <d v="2014-06-20T00:00:00"/>
    <n v="2014"/>
    <s v="Jun"/>
    <d v="1900-01-05T00:00:00"/>
    <s v="Dress"/>
    <s v="Clothing"/>
    <n v="334521"/>
    <n v="162892.65"/>
    <n v="171628.35"/>
    <x v="1"/>
    <n v="17"/>
    <n v="80.069999999999993"/>
  </r>
  <r>
    <s v="M1027"/>
    <x v="2"/>
    <s v="South"/>
    <n v="5"/>
    <n v="431472"/>
    <n v="348313"/>
    <n v="80.73"/>
    <d v="2014-06-20T00:00:00"/>
    <n v="2014"/>
    <s v="Jun"/>
    <d v="1900-01-05T00:00:00"/>
    <s v="Rice"/>
    <s v="Grocery"/>
    <n v="348313"/>
    <n v="128141.54"/>
    <n v="220171.46"/>
    <x v="0"/>
    <n v="27"/>
    <n v="72.62"/>
  </r>
  <r>
    <s v="M1028"/>
    <x v="0"/>
    <s v="North"/>
    <n v="14"/>
    <n v="350045"/>
    <n v="252786"/>
    <n v="72.22"/>
    <d v="2014-06-20T00:00:00"/>
    <n v="2014"/>
    <s v="Jun"/>
    <d v="1900-01-05T00:00:00"/>
    <s v="Shirt"/>
    <s v="Clothing"/>
    <n v="252786"/>
    <n v="74397.119999999995"/>
    <n v="178388.88"/>
    <x v="2"/>
    <n v="37"/>
    <n v="64.61"/>
  </r>
  <r>
    <s v="M1029"/>
    <x v="0"/>
    <s v="North"/>
    <n v="13"/>
    <n v="221183"/>
    <n v="263811"/>
    <n v="119.27"/>
    <d v="2014-12-22T00:00:00"/>
    <n v="2014"/>
    <s v="Dec"/>
    <d v="1900-01-01T00:00:00"/>
    <s v="Table"/>
    <s v="Furniture"/>
    <n v="263811"/>
    <n v="78563.98"/>
    <n v="185247.02"/>
    <x v="1"/>
    <n v="77"/>
    <n v="69.05"/>
  </r>
  <r>
    <s v="M1030"/>
    <x v="3"/>
    <s v="East"/>
    <n v="5"/>
    <n v="341135"/>
    <n v="316531"/>
    <n v="92.79"/>
    <d v="2014-08-08T00:00:00"/>
    <n v="2014"/>
    <s v="Aug"/>
    <d v="1900-01-05T00:00:00"/>
    <s v="Marker"/>
    <s v="Stationery"/>
    <n v="316531"/>
    <n v="143518.88"/>
    <n v="173012.12"/>
    <x v="1"/>
    <n v="64"/>
    <n v="63.18"/>
  </r>
  <r>
    <s v="M1031"/>
    <x v="1"/>
    <s v="West"/>
    <n v="12"/>
    <n v="238724"/>
    <n v="268760"/>
    <n v="112.58"/>
    <d v="2014-08-08T00:00:00"/>
    <n v="2014"/>
    <s v="Aug"/>
    <d v="1900-01-05T00:00:00"/>
    <s v="Oil"/>
    <s v="Grocery"/>
    <n v="268760"/>
    <n v="107279.05"/>
    <n v="161480.95000000001"/>
    <x v="1"/>
    <n v="87"/>
    <n v="84.45"/>
  </r>
  <r>
    <s v="M1032"/>
    <x v="3"/>
    <s v="East"/>
    <n v="14"/>
    <n v="426725"/>
    <n v="398980"/>
    <n v="93.5"/>
    <d v="2013-08-23T00:00:00"/>
    <n v="2013"/>
    <s v="Aug"/>
    <d v="1900-01-05T00:00:00"/>
    <s v="Rice"/>
    <s v="Grocery"/>
    <n v="398980"/>
    <n v="178746.94"/>
    <n v="220233.06"/>
    <x v="2"/>
    <n v="23"/>
    <n v="77.260000000000005"/>
  </r>
  <r>
    <s v="M1033"/>
    <x v="3"/>
    <s v="East"/>
    <n v="13"/>
    <n v="481618"/>
    <n v="316163"/>
    <n v="65.650000000000006"/>
    <d v="2012-09-07T00:00:00"/>
    <n v="2012"/>
    <s v="Sep"/>
    <d v="1900-01-05T00:00:00"/>
    <s v="Rice"/>
    <s v="Grocery"/>
    <n v="316163"/>
    <n v="107898.5"/>
    <n v="208264.5"/>
    <x v="2"/>
    <n v="28"/>
    <n v="92.61"/>
  </r>
  <r>
    <s v="M1034"/>
    <x v="3"/>
    <s v="East"/>
    <n v="3"/>
    <n v="184620"/>
    <n v="120264"/>
    <n v="65.14"/>
    <d v="2012-09-07T00:00:00"/>
    <n v="2012"/>
    <s v="Sep"/>
    <d v="1900-01-05T00:00:00"/>
    <s v="Notebook"/>
    <s v="Stationery"/>
    <n v="120264"/>
    <n v="45911.81"/>
    <n v="74352.19"/>
    <x v="1"/>
    <n v="26"/>
    <n v="76.650000000000006"/>
  </r>
  <r>
    <s v="M1035"/>
    <x v="0"/>
    <s v="North"/>
    <n v="10"/>
    <n v="314252"/>
    <n v="370957"/>
    <n v="118.04"/>
    <d v="2012-12-25T00:00:00"/>
    <n v="2012"/>
    <s v="Dec"/>
    <d v="1900-01-02T00:00:00"/>
    <s v="Chair"/>
    <s v="Furniture"/>
    <n v="370957"/>
    <n v="100183"/>
    <n v="270774"/>
    <x v="2"/>
    <n v="15"/>
    <n v="69.739999999999995"/>
  </r>
  <r>
    <s v="M1036"/>
    <x v="1"/>
    <s v="West"/>
    <n v="8"/>
    <n v="448011"/>
    <n v="416200"/>
    <n v="92.9"/>
    <d v="2012-12-25T00:00:00"/>
    <n v="2012"/>
    <s v="Dec"/>
    <d v="1900-01-02T00:00:00"/>
    <s v="Laptop"/>
    <s v="Electronics"/>
    <n v="416200"/>
    <n v="187701.55"/>
    <n v="228498.45"/>
    <x v="1"/>
    <n v="74"/>
    <n v="62.78"/>
  </r>
  <r>
    <s v="M1037"/>
    <x v="0"/>
    <s v="North"/>
    <n v="3"/>
    <n v="283613"/>
    <n v="143522"/>
    <n v="50.6"/>
    <d v="2012-12-25T00:00:00"/>
    <n v="2012"/>
    <s v="Dec"/>
    <d v="1900-01-02T00:00:00"/>
    <s v="Trousers"/>
    <s v="Clothing"/>
    <n v="143522"/>
    <n v="48859.32"/>
    <n v="94662.68"/>
    <x v="0"/>
    <n v="14"/>
    <n v="76.69"/>
  </r>
  <r>
    <s v="M1038"/>
    <x v="3"/>
    <s v="East"/>
    <n v="13"/>
    <n v="433673"/>
    <n v="394312"/>
    <n v="90.92"/>
    <d v="2012-12-25T00:00:00"/>
    <n v="2012"/>
    <s v="Dec"/>
    <d v="1900-01-02T00:00:00"/>
    <s v="Marker"/>
    <s v="Stationery"/>
    <n v="394312"/>
    <n v="177080.61"/>
    <n v="217231.39"/>
    <x v="1"/>
    <n v="77"/>
    <n v="94.21"/>
  </r>
  <r>
    <s v="M1039"/>
    <x v="2"/>
    <s v="South"/>
    <n v="10"/>
    <n v="320200"/>
    <n v="288647"/>
    <n v="90.15"/>
    <d v="2012-05-02T00:00:00"/>
    <n v="2012"/>
    <s v="May"/>
    <d v="1900-01-03T00:00:00"/>
    <s v="Oil"/>
    <s v="Grocery"/>
    <n v="288647"/>
    <n v="128514.85"/>
    <n v="160132.15"/>
    <x v="0"/>
    <n v="50"/>
    <n v="84.47"/>
  </r>
  <r>
    <s v="M1040"/>
    <x v="2"/>
    <s v="South"/>
    <n v="15"/>
    <n v="220186"/>
    <n v="229842"/>
    <n v="104.39"/>
    <d v="2012-05-02T00:00:00"/>
    <n v="2012"/>
    <s v="May"/>
    <d v="1900-01-03T00:00:00"/>
    <s v="Trousers"/>
    <s v="Clothing"/>
    <n v="229842"/>
    <n v="65588.75"/>
    <n v="164253.25"/>
    <x v="2"/>
    <n v="37"/>
    <n v="81.28"/>
  </r>
  <r>
    <s v="M1041"/>
    <x v="2"/>
    <s v="South"/>
    <n v="4"/>
    <n v="280728"/>
    <n v="171740"/>
    <n v="61.18"/>
    <d v="2013-11-25T00:00:00"/>
    <n v="2013"/>
    <s v="Nov"/>
    <d v="1900-01-01T00:00:00"/>
    <s v="Laptop"/>
    <s v="Electronics"/>
    <n v="171740"/>
    <n v="78762.36"/>
    <n v="92977.64"/>
    <x v="1"/>
    <n v="66"/>
    <n v="86.48"/>
  </r>
  <r>
    <s v="M1042"/>
    <x v="0"/>
    <s v="North"/>
    <n v="7"/>
    <n v="201559"/>
    <n v="166677"/>
    <n v="82.69"/>
    <d v="2012-11-24T00:00:00"/>
    <n v="2012"/>
    <s v="Nov"/>
    <d v="1900-01-06T00:00:00"/>
    <s v="Stapler"/>
    <s v="Stationery"/>
    <n v="166677"/>
    <n v="35514.870000000003"/>
    <n v="131162.13"/>
    <x v="2"/>
    <n v="58"/>
    <n v="93.99"/>
  </r>
  <r>
    <s v="M1043"/>
    <x v="3"/>
    <s v="East"/>
    <n v="6"/>
    <n v="360423"/>
    <n v="198111"/>
    <n v="54.97"/>
    <d v="2012-11-24T00:00:00"/>
    <n v="2012"/>
    <s v="Nov"/>
    <d v="1900-01-06T00:00:00"/>
    <s v="Sofa"/>
    <s v="Furniture"/>
    <n v="198111"/>
    <n v="70741.320000000007"/>
    <n v="127369.68"/>
    <x v="1"/>
    <n v="13"/>
    <n v="72.459999999999994"/>
  </r>
  <r>
    <s v="M1044"/>
    <x v="0"/>
    <s v="North"/>
    <n v="11"/>
    <n v="397687"/>
    <n v="300840"/>
    <n v="75.650000000000006"/>
    <d v="2012-11-24T00:00:00"/>
    <n v="2012"/>
    <s v="Nov"/>
    <d v="1900-01-06T00:00:00"/>
    <s v="Headphones"/>
    <s v="Electronics"/>
    <n v="300840"/>
    <n v="130385.74"/>
    <n v="170454.26"/>
    <x v="0"/>
    <n v="82"/>
    <n v="94.59"/>
  </r>
  <r>
    <s v="M1045"/>
    <x v="0"/>
    <s v="North"/>
    <n v="10"/>
    <n v="426472"/>
    <n v="323122"/>
    <n v="75.77"/>
    <d v="2012-11-24T00:00:00"/>
    <n v="2012"/>
    <s v="Nov"/>
    <d v="1900-01-06T00:00:00"/>
    <s v="Dress"/>
    <s v="Clothing"/>
    <n v="323122"/>
    <n v="118008.15"/>
    <n v="205113.85"/>
    <x v="2"/>
    <n v="39"/>
    <n v="63.69"/>
  </r>
  <r>
    <s v="M1046"/>
    <x v="2"/>
    <s v="South"/>
    <n v="12"/>
    <n v="349736"/>
    <n v="225401"/>
    <n v="64.45"/>
    <d v="2014-09-05T00:00:00"/>
    <n v="2014"/>
    <s v="Sep"/>
    <d v="1900-01-05T00:00:00"/>
    <s v="Chair"/>
    <s v="Furniture"/>
    <n v="225401"/>
    <n v="62521.04"/>
    <n v="162879.96"/>
    <x v="2"/>
    <n v="16"/>
    <n v="91.28"/>
  </r>
  <r>
    <s v="M1047"/>
    <x v="2"/>
    <s v="South"/>
    <n v="13"/>
    <n v="461931"/>
    <n v="468922"/>
    <n v="101.51"/>
    <d v="2014-05-12T00:00:00"/>
    <n v="2014"/>
    <s v="May"/>
    <d v="1900-01-01T00:00:00"/>
    <s v="Chair"/>
    <s v="Furniture"/>
    <n v="468922"/>
    <n v="160537.5"/>
    <n v="308384.5"/>
    <x v="1"/>
    <n v="12"/>
    <n v="60.01"/>
  </r>
  <r>
    <s v="M1048"/>
    <x v="0"/>
    <s v="North"/>
    <n v="10"/>
    <n v="179032"/>
    <n v="112168"/>
    <n v="62.65"/>
    <d v="2014-05-12T00:00:00"/>
    <n v="2014"/>
    <s v="May"/>
    <d v="1900-01-01T00:00:00"/>
    <s v="Headphones"/>
    <s v="Electronics"/>
    <n v="112168"/>
    <n v="53210.54"/>
    <n v="58957.46"/>
    <x v="2"/>
    <n v="25"/>
    <n v="78.290000000000006"/>
  </r>
  <r>
    <s v="M1049"/>
    <x v="3"/>
    <s v="East"/>
    <n v="8"/>
    <n v="194365"/>
    <n v="161488"/>
    <n v="83.08"/>
    <d v="2014-05-12T00:00:00"/>
    <n v="2014"/>
    <s v="May"/>
    <d v="1900-01-01T00:00:00"/>
    <s v="Marker"/>
    <s v="Stationery"/>
    <n v="161488"/>
    <n v="53118.18"/>
    <n v="108369.82"/>
    <x v="0"/>
    <n v="26"/>
    <n v="68.209999999999994"/>
  </r>
  <r>
    <s v="M1050"/>
    <x v="0"/>
    <s v="North"/>
    <n v="8"/>
    <n v="425415"/>
    <n v="483289"/>
    <n v="113.6"/>
    <d v="2011-05-11T00:00:00"/>
    <n v="2011"/>
    <s v="May"/>
    <d v="1900-01-03T00:00:00"/>
    <s v="Oil"/>
    <s v="Grocery"/>
    <n v="483289"/>
    <n v="224972.79999999999"/>
    <n v="258316.2"/>
    <x v="0"/>
    <n v="89"/>
    <n v="61.03"/>
  </r>
  <r>
    <s v="M1051"/>
    <x v="2"/>
    <s v="South"/>
    <n v="6"/>
    <n v="107214"/>
    <n v="125801"/>
    <n v="117.34"/>
    <d v="2014-07-28T00:00:00"/>
    <n v="2014"/>
    <s v="Jul"/>
    <d v="1900-01-01T00:00:00"/>
    <s v="Pen"/>
    <s v="Stationery"/>
    <n v="125801"/>
    <n v="32920.9"/>
    <n v="92880.1"/>
    <x v="1"/>
    <n v="87"/>
    <n v="69.91"/>
  </r>
  <r>
    <s v="M1052"/>
    <x v="0"/>
    <s v="North"/>
    <n v="10"/>
    <n v="276276"/>
    <n v="141227"/>
    <n v="51.12"/>
    <d v="2014-05-07T00:00:00"/>
    <n v="2014"/>
    <s v="May"/>
    <d v="1900-01-03T00:00:00"/>
    <s v="Jacket"/>
    <s v="Clothing"/>
    <n v="141227"/>
    <n v="65454.59"/>
    <n v="75772.41"/>
    <x v="1"/>
    <n v="13"/>
    <n v="61.65"/>
  </r>
  <r>
    <s v="M1053"/>
    <x v="1"/>
    <s v="West"/>
    <n v="10"/>
    <n v="440591"/>
    <n v="403559"/>
    <n v="91.59"/>
    <d v="2011-09-19T00:00:00"/>
    <n v="2011"/>
    <s v="Sep"/>
    <d v="1900-01-01T00:00:00"/>
    <s v="Stapler"/>
    <s v="Stationery"/>
    <n v="403559"/>
    <n v="162487.96"/>
    <n v="241071.04"/>
    <x v="2"/>
    <n v="53"/>
    <n v="93.23"/>
  </r>
  <r>
    <s v="M1054"/>
    <x v="0"/>
    <s v="North"/>
    <n v="12"/>
    <n v="277618"/>
    <n v="289552"/>
    <n v="104.3"/>
    <d v="2011-09-19T00:00:00"/>
    <n v="2011"/>
    <s v="Sep"/>
    <d v="1900-01-01T00:00:00"/>
    <s v="Tablet"/>
    <s v="Electronics"/>
    <n v="289552"/>
    <n v="115653.61"/>
    <n v="173898.39"/>
    <x v="0"/>
    <n v="66"/>
    <n v="66.16"/>
  </r>
  <r>
    <s v="M1055"/>
    <x v="2"/>
    <s v="South"/>
    <n v="9"/>
    <n v="316164"/>
    <n v="321142"/>
    <n v="101.57"/>
    <d v="2012-03-29T00:00:00"/>
    <n v="2012"/>
    <s v="Mar"/>
    <d v="1900-01-04T00:00:00"/>
    <s v="Cabinet"/>
    <s v="Furniture"/>
    <n v="321142"/>
    <n v="148245.31"/>
    <n v="172896.69"/>
    <x v="2"/>
    <n v="64"/>
    <n v="93.44"/>
  </r>
  <r>
    <s v="M1056"/>
    <x v="0"/>
    <s v="North"/>
    <n v="11"/>
    <n v="165452"/>
    <n v="120479"/>
    <n v="72.819999999999993"/>
    <d v="2011-11-18T00:00:00"/>
    <n v="2011"/>
    <s v="Nov"/>
    <d v="1900-01-05T00:00:00"/>
    <s v="Shirt"/>
    <s v="Clothing"/>
    <n v="120479"/>
    <n v="49090.45"/>
    <n v="71388.55"/>
    <x v="0"/>
    <n v="38"/>
    <n v="82.8"/>
  </r>
  <r>
    <s v="M1057"/>
    <x v="3"/>
    <s v="East"/>
    <n v="15"/>
    <n v="447146"/>
    <n v="393417"/>
    <n v="87.98"/>
    <d v="2012-07-02T00:00:00"/>
    <n v="2012"/>
    <s v="Jul"/>
    <d v="1900-01-01T00:00:00"/>
    <s v="Tablet"/>
    <s v="Electronics"/>
    <n v="393417"/>
    <n v="89699.28"/>
    <n v="303717.71999999997"/>
    <x v="0"/>
    <n v="72"/>
    <n v="90.69"/>
  </r>
  <r>
    <s v="M1058"/>
    <x v="3"/>
    <s v="East"/>
    <n v="13"/>
    <n v="201386"/>
    <n v="178259"/>
    <n v="88.52"/>
    <d v="2012-07-02T00:00:00"/>
    <n v="2012"/>
    <s v="Jul"/>
    <d v="1900-01-01T00:00:00"/>
    <s v="Notebook"/>
    <s v="Stationery"/>
    <n v="178259"/>
    <n v="43228.84"/>
    <n v="135030.16"/>
    <x v="1"/>
    <n v="23"/>
    <n v="74.900000000000006"/>
  </r>
  <r>
    <s v="M1059"/>
    <x v="1"/>
    <s v="West"/>
    <n v="10"/>
    <n v="234432"/>
    <n v="126001"/>
    <n v="53.75"/>
    <d v="2011-09-08T00:00:00"/>
    <n v="2011"/>
    <s v="Sep"/>
    <d v="1900-01-04T00:00:00"/>
    <s v="Sugar"/>
    <s v="Grocery"/>
    <n v="126001"/>
    <n v="41694.75"/>
    <n v="84306.25"/>
    <x v="2"/>
    <n v="99"/>
    <n v="91.44"/>
  </r>
  <r>
    <s v="M1060"/>
    <x v="3"/>
    <s v="East"/>
    <n v="11"/>
    <n v="264975"/>
    <n v="249539"/>
    <n v="94.17"/>
    <d v="2011-09-08T00:00:00"/>
    <n v="2011"/>
    <s v="Sep"/>
    <d v="1900-01-04T00:00:00"/>
    <s v="Chair"/>
    <s v="Furniture"/>
    <n v="249539"/>
    <n v="53071.75"/>
    <n v="196467.25"/>
    <x v="0"/>
    <n v="60"/>
    <n v="82.6"/>
  </r>
  <r>
    <s v="M1061"/>
    <x v="1"/>
    <s v="West"/>
    <n v="10"/>
    <n v="436124"/>
    <n v="297353"/>
    <n v="68.180000000000007"/>
    <d v="2014-10-03T00:00:00"/>
    <n v="2014"/>
    <s v="Oct"/>
    <d v="1900-01-05T00:00:00"/>
    <s v="Oil"/>
    <s v="Grocery"/>
    <n v="297353"/>
    <n v="63965.02"/>
    <n v="233387.98"/>
    <x v="1"/>
    <n v="89"/>
    <n v="68.27"/>
  </r>
  <r>
    <s v="M1062"/>
    <x v="1"/>
    <s v="West"/>
    <n v="11"/>
    <n v="420418"/>
    <n v="376424"/>
    <n v="89.54"/>
    <d v="2014-10-03T00:00:00"/>
    <n v="2014"/>
    <s v="Oct"/>
    <d v="1900-01-05T00:00:00"/>
    <s v="Dress"/>
    <s v="Clothing"/>
    <n v="376424"/>
    <n v="134830.23000000001"/>
    <n v="241593.77"/>
    <x v="0"/>
    <n v="30"/>
    <n v="69.760000000000005"/>
  </r>
  <r>
    <s v="M1063"/>
    <x v="2"/>
    <s v="South"/>
    <n v="4"/>
    <n v="326052"/>
    <n v="357152"/>
    <n v="109.54"/>
    <d v="2014-11-20T00:00:00"/>
    <n v="2014"/>
    <s v="Nov"/>
    <d v="1900-01-04T00:00:00"/>
    <s v="Sofa"/>
    <s v="Furniture"/>
    <n v="357152"/>
    <n v="106168.22"/>
    <n v="250983.78"/>
    <x v="1"/>
    <n v="28"/>
    <n v="92.42"/>
  </r>
  <r>
    <s v="M1064"/>
    <x v="3"/>
    <s v="East"/>
    <n v="6"/>
    <n v="329921"/>
    <n v="308243"/>
    <n v="93.43"/>
    <d v="2013-12-31T00:00:00"/>
    <n v="2013"/>
    <s v="Dec"/>
    <d v="1900-01-02T00:00:00"/>
    <s v="Tablet"/>
    <s v="Electronics"/>
    <n v="308243"/>
    <n v="113396.82"/>
    <n v="194846.18"/>
    <x v="1"/>
    <n v="71"/>
    <n v="81.99"/>
  </r>
  <r>
    <s v="M1065"/>
    <x v="2"/>
    <s v="South"/>
    <n v="9"/>
    <n v="280648"/>
    <n v="158221"/>
    <n v="56.38"/>
    <d v="2014-12-02T00:00:00"/>
    <n v="2014"/>
    <s v="Dec"/>
    <d v="1900-01-02T00:00:00"/>
    <s v="Stapler"/>
    <s v="Stationery"/>
    <n v="158221"/>
    <n v="61392.76"/>
    <n v="96828.24"/>
    <x v="1"/>
    <n v="32"/>
    <n v="94.5"/>
  </r>
  <r>
    <s v="M1066"/>
    <x v="2"/>
    <s v="South"/>
    <n v="15"/>
    <n v="126305"/>
    <n v="92063"/>
    <n v="72.89"/>
    <d v="2014-12-02T00:00:00"/>
    <n v="2014"/>
    <s v="Dec"/>
    <d v="1900-01-02T00:00:00"/>
    <s v="Dress"/>
    <s v="Clothing"/>
    <n v="92063"/>
    <n v="19715.41"/>
    <n v="72347.59"/>
    <x v="2"/>
    <n v="73"/>
    <n v="64.12"/>
  </r>
  <r>
    <s v="M1067"/>
    <x v="3"/>
    <s v="East"/>
    <n v="9"/>
    <n v="353633"/>
    <n v="225205"/>
    <n v="63.68"/>
    <d v="2013-06-14T00:00:00"/>
    <n v="2013"/>
    <s v="Jun"/>
    <d v="1900-01-05T00:00:00"/>
    <s v="Mobile"/>
    <s v="Electronics"/>
    <n v="225205"/>
    <n v="54997.2"/>
    <n v="170207.8"/>
    <x v="1"/>
    <n v="80"/>
    <n v="87.31"/>
  </r>
  <r>
    <s v="M1068"/>
    <x v="1"/>
    <s v="West"/>
    <n v="13"/>
    <n v="365262"/>
    <n v="408736"/>
    <n v="111.9"/>
    <d v="2011-05-19T00:00:00"/>
    <n v="2011"/>
    <s v="May"/>
    <d v="1900-01-04T00:00:00"/>
    <s v="Marker"/>
    <s v="Stationery"/>
    <n v="408736"/>
    <n v="107783.07"/>
    <n v="300952.93"/>
    <x v="1"/>
    <n v="39"/>
    <n v="64.97"/>
  </r>
  <r>
    <s v="M1069"/>
    <x v="3"/>
    <s v="East"/>
    <n v="5"/>
    <n v="278477"/>
    <n v="241044"/>
    <n v="86.56"/>
    <d v="2014-01-31T00:00:00"/>
    <n v="2014"/>
    <s v="Jan"/>
    <d v="1900-01-05T00:00:00"/>
    <s v="Rice"/>
    <s v="Grocery"/>
    <n v="241044"/>
    <n v="120022.52"/>
    <n v="121021.48"/>
    <x v="0"/>
    <n v="10"/>
    <n v="90.64"/>
  </r>
  <r>
    <s v="M1070"/>
    <x v="3"/>
    <s v="East"/>
    <n v="10"/>
    <n v="381905"/>
    <n v="302550"/>
    <n v="79.22"/>
    <d v="2014-01-31T00:00:00"/>
    <n v="2014"/>
    <s v="Jan"/>
    <d v="1900-01-05T00:00:00"/>
    <s v="Rice"/>
    <s v="Grocery"/>
    <n v="302550"/>
    <n v="87940.68"/>
    <n v="214609.32"/>
    <x v="1"/>
    <n v="35"/>
    <n v="91.57"/>
  </r>
  <r>
    <s v="M1071"/>
    <x v="3"/>
    <s v="East"/>
    <n v="4"/>
    <n v="228917"/>
    <n v="220799"/>
    <n v="96.45"/>
    <d v="2014-01-31T00:00:00"/>
    <n v="2014"/>
    <s v="Jan"/>
    <d v="1900-01-05T00:00:00"/>
    <s v="Table"/>
    <s v="Furniture"/>
    <n v="220799"/>
    <n v="102118.88"/>
    <n v="118680.12"/>
    <x v="0"/>
    <n v="65"/>
    <n v="85.63"/>
  </r>
  <r>
    <s v="M1072"/>
    <x v="3"/>
    <s v="East"/>
    <n v="12"/>
    <n v="456334"/>
    <n v="543821"/>
    <n v="119.17"/>
    <d v="2012-11-28T00:00:00"/>
    <n v="2012"/>
    <s v="Nov"/>
    <d v="1900-01-03T00:00:00"/>
    <s v="Sugar"/>
    <s v="Grocery"/>
    <n v="543821"/>
    <n v="138723.23000000001"/>
    <n v="405097.77"/>
    <x v="0"/>
    <n v="73"/>
    <n v="88.04"/>
  </r>
  <r>
    <s v="M1073"/>
    <x v="1"/>
    <s v="West"/>
    <n v="3"/>
    <n v="113051"/>
    <n v="121893"/>
    <n v="107.82"/>
    <d v="2014-10-24T00:00:00"/>
    <n v="2014"/>
    <s v="Oct"/>
    <d v="1900-01-05T00:00:00"/>
    <s v="Cabinet"/>
    <s v="Furniture"/>
    <n v="121893"/>
    <n v="57314.83"/>
    <n v="64578.17"/>
    <x v="2"/>
    <n v="40"/>
    <n v="68.66"/>
  </r>
  <r>
    <s v="M1074"/>
    <x v="1"/>
    <s v="West"/>
    <n v="3"/>
    <n v="126676"/>
    <n v="99746"/>
    <n v="78.739999999999995"/>
    <d v="2014-10-24T00:00:00"/>
    <n v="2014"/>
    <s v="Oct"/>
    <d v="1900-01-05T00:00:00"/>
    <s v="Pen"/>
    <s v="Stationery"/>
    <n v="99746"/>
    <n v="28041.439999999999"/>
    <n v="71704.56"/>
    <x v="1"/>
    <n v="49"/>
    <n v="91.21"/>
  </r>
  <r>
    <s v="M1075"/>
    <x v="3"/>
    <s v="East"/>
    <n v="6"/>
    <n v="303171"/>
    <n v="298338"/>
    <n v="98.41"/>
    <d v="2014-10-24T00:00:00"/>
    <n v="2014"/>
    <s v="Oct"/>
    <d v="1900-01-05T00:00:00"/>
    <s v="Rice"/>
    <s v="Grocery"/>
    <n v="298338"/>
    <n v="90069.66"/>
    <n v="208268.34"/>
    <x v="1"/>
    <n v="58"/>
    <n v="68.34"/>
  </r>
  <r>
    <s v="M1076"/>
    <x v="1"/>
    <s v="West"/>
    <n v="9"/>
    <n v="197757"/>
    <n v="119675"/>
    <n v="60.52"/>
    <d v="2014-10-24T00:00:00"/>
    <n v="2014"/>
    <s v="Oct"/>
    <d v="1900-01-05T00:00:00"/>
    <s v="Cabinet"/>
    <s v="Furniture"/>
    <n v="119675"/>
    <n v="34423.089999999997"/>
    <n v="85251.91"/>
    <x v="0"/>
    <n v="10"/>
    <n v="85.87"/>
  </r>
  <r>
    <s v="M1077"/>
    <x v="3"/>
    <s v="East"/>
    <n v="8"/>
    <n v="362979"/>
    <n v="296079"/>
    <n v="81.569999999999993"/>
    <d v="2014-09-08T00:00:00"/>
    <n v="2014"/>
    <s v="Sep"/>
    <d v="1900-01-01T00:00:00"/>
    <s v="Rice"/>
    <s v="Grocery"/>
    <n v="296079"/>
    <n v="101538.25"/>
    <n v="194540.75"/>
    <x v="2"/>
    <n v="79"/>
    <n v="85.36"/>
  </r>
  <r>
    <s v="M1078"/>
    <x v="3"/>
    <s v="East"/>
    <n v="4"/>
    <n v="243683"/>
    <n v="166494"/>
    <n v="68.319999999999993"/>
    <d v="2014-09-08T00:00:00"/>
    <n v="2014"/>
    <s v="Sep"/>
    <d v="1900-01-01T00:00:00"/>
    <s v="Oil"/>
    <s v="Grocery"/>
    <n v="166494"/>
    <n v="39173.769999999997"/>
    <n v="127320.23"/>
    <x v="1"/>
    <n v="42"/>
    <n v="63.81"/>
  </r>
  <r>
    <s v="M1079"/>
    <x v="1"/>
    <s v="West"/>
    <n v="5"/>
    <n v="319291"/>
    <n v="213971"/>
    <n v="67.010000000000005"/>
    <d v="2014-09-08T00:00:00"/>
    <n v="2014"/>
    <s v="Sep"/>
    <d v="1900-01-01T00:00:00"/>
    <s v="Table"/>
    <s v="Furniture"/>
    <n v="213971"/>
    <n v="101711.69"/>
    <n v="112259.31"/>
    <x v="2"/>
    <n v="36"/>
    <n v="84.98"/>
  </r>
  <r>
    <s v="M1080"/>
    <x v="2"/>
    <s v="South"/>
    <n v="4"/>
    <n v="264649"/>
    <n v="279960"/>
    <n v="105.79"/>
    <d v="2013-12-30T00:00:00"/>
    <n v="2013"/>
    <s v="Dec"/>
    <d v="1900-01-01T00:00:00"/>
    <s v="Laptop"/>
    <s v="Electronics"/>
    <n v="279960"/>
    <n v="101259.35"/>
    <n v="178700.65"/>
    <x v="0"/>
    <n v="37"/>
    <n v="90.14"/>
  </r>
  <r>
    <s v="M1081"/>
    <x v="2"/>
    <s v="South"/>
    <n v="13"/>
    <n v="464925"/>
    <n v="235985"/>
    <n v="50.76"/>
    <d v="2013-12-30T00:00:00"/>
    <n v="2013"/>
    <s v="Dec"/>
    <d v="1900-01-01T00:00:00"/>
    <s v="Sofa"/>
    <s v="Furniture"/>
    <n v="235985"/>
    <n v="50873.04"/>
    <n v="185111.96"/>
    <x v="1"/>
    <n v="54"/>
    <n v="74.7"/>
  </r>
  <r>
    <s v="M1082"/>
    <x v="1"/>
    <s v="West"/>
    <n v="4"/>
    <n v="290515"/>
    <n v="320042"/>
    <n v="110.16"/>
    <d v="2012-12-05T00:00:00"/>
    <n v="2012"/>
    <s v="Dec"/>
    <d v="1900-01-03T00:00:00"/>
    <s v="Chair"/>
    <s v="Furniture"/>
    <n v="320042"/>
    <n v="89539.28"/>
    <n v="230502.72"/>
    <x v="2"/>
    <n v="99"/>
    <n v="73.3"/>
  </r>
  <r>
    <s v="M1083"/>
    <x v="0"/>
    <s v="North"/>
    <n v="7"/>
    <n v="265491"/>
    <n v="242239"/>
    <n v="91.24"/>
    <d v="2012-12-05T00:00:00"/>
    <n v="2012"/>
    <s v="Dec"/>
    <d v="1900-01-03T00:00:00"/>
    <s v="Notebook"/>
    <s v="Stationery"/>
    <n v="242239"/>
    <n v="79207.53"/>
    <n v="163031.47"/>
    <x v="1"/>
    <n v="61"/>
    <n v="84"/>
  </r>
  <r>
    <s v="M1084"/>
    <x v="3"/>
    <s v="East"/>
    <n v="8"/>
    <n v="330776"/>
    <n v="336543"/>
    <n v="101.74"/>
    <d v="2011-11-01T00:00:00"/>
    <n v="2011"/>
    <s v="Nov"/>
    <d v="1900-01-02T00:00:00"/>
    <s v="Sugar"/>
    <s v="Grocery"/>
    <n v="336543"/>
    <n v="75322.509999999995"/>
    <n v="261220.49"/>
    <x v="1"/>
    <n v="67"/>
    <n v="86.31"/>
  </r>
  <r>
    <s v="M1085"/>
    <x v="1"/>
    <s v="West"/>
    <n v="8"/>
    <n v="348425"/>
    <n v="362844"/>
    <n v="104.14"/>
    <d v="2013-04-17T00:00:00"/>
    <n v="2013"/>
    <s v="Apr"/>
    <d v="1900-01-03T00:00:00"/>
    <s v="Sugar"/>
    <s v="Grocery"/>
    <n v="362844"/>
    <n v="137785.94"/>
    <n v="225058.06"/>
    <x v="2"/>
    <n v="60"/>
    <n v="61.64"/>
  </r>
  <r>
    <s v="M1086"/>
    <x v="3"/>
    <s v="East"/>
    <n v="5"/>
    <n v="104414"/>
    <n v="117760"/>
    <n v="112.78"/>
    <d v="2014-05-15T00:00:00"/>
    <n v="2014"/>
    <s v="May"/>
    <d v="1900-01-04T00:00:00"/>
    <s v="Table"/>
    <s v="Furniture"/>
    <n v="117760"/>
    <n v="38173.71"/>
    <n v="79586.289999999994"/>
    <x v="1"/>
    <n v="51"/>
    <n v="92.43"/>
  </r>
  <r>
    <s v="M1087"/>
    <x v="0"/>
    <s v="North"/>
    <n v="10"/>
    <n v="290713"/>
    <n v="161614"/>
    <n v="55.59"/>
    <d v="2014-05-15T00:00:00"/>
    <n v="2014"/>
    <s v="May"/>
    <d v="1900-01-04T00:00:00"/>
    <s v="Cabinet"/>
    <s v="Furniture"/>
    <n v="161614"/>
    <n v="55148.2"/>
    <n v="106465.8"/>
    <x v="0"/>
    <n v="74"/>
    <n v="77.069999999999993"/>
  </r>
  <r>
    <s v="M1088"/>
    <x v="2"/>
    <s v="South"/>
    <n v="10"/>
    <n v="289054"/>
    <n v="222930"/>
    <n v="77.12"/>
    <d v="2012-03-14T00:00:00"/>
    <n v="2012"/>
    <s v="Mar"/>
    <d v="1900-01-03T00:00:00"/>
    <s v="Table"/>
    <s v="Furniture"/>
    <n v="222930"/>
    <n v="100322.2"/>
    <n v="122607.8"/>
    <x v="1"/>
    <n v="97"/>
    <n v="84.49"/>
  </r>
  <r>
    <s v="M1089"/>
    <x v="3"/>
    <s v="East"/>
    <n v="14"/>
    <n v="121282"/>
    <n v="114925"/>
    <n v="94.76"/>
    <d v="2012-03-14T00:00:00"/>
    <n v="2012"/>
    <s v="Mar"/>
    <d v="1900-01-03T00:00:00"/>
    <s v="Notebook"/>
    <s v="Stationery"/>
    <n v="114925"/>
    <n v="36951.43"/>
    <n v="77973.570000000007"/>
    <x v="1"/>
    <n v="96"/>
    <n v="68.13"/>
  </r>
  <r>
    <s v="M1090"/>
    <x v="1"/>
    <s v="West"/>
    <n v="15"/>
    <n v="459436"/>
    <n v="374227"/>
    <n v="81.45"/>
    <d v="2014-01-15T00:00:00"/>
    <n v="2014"/>
    <s v="Jan"/>
    <d v="1900-01-03T00:00:00"/>
    <s v="Laptop"/>
    <s v="Electronics"/>
    <n v="374227"/>
    <n v="144462.45000000001"/>
    <n v="229764.55"/>
    <x v="2"/>
    <n v="49"/>
    <n v="74.52"/>
  </r>
  <r>
    <s v="M1091"/>
    <x v="1"/>
    <s v="West"/>
    <n v="6"/>
    <n v="406266"/>
    <n v="222753"/>
    <n v="54.83"/>
    <d v="2014-01-15T00:00:00"/>
    <n v="2014"/>
    <s v="Jan"/>
    <d v="1900-01-03T00:00:00"/>
    <s v="Trousers"/>
    <s v="Clothing"/>
    <n v="222753"/>
    <n v="57909.07"/>
    <n v="164843.93"/>
    <x v="2"/>
    <n v="41"/>
    <n v="61.95"/>
  </r>
  <r>
    <s v="M1092"/>
    <x v="0"/>
    <s v="North"/>
    <n v="11"/>
    <n v="465060"/>
    <n v="332101"/>
    <n v="71.41"/>
    <d v="2012-03-08T00:00:00"/>
    <n v="2012"/>
    <s v="Mar"/>
    <d v="1900-01-04T00:00:00"/>
    <s v="Notebook"/>
    <s v="Stationery"/>
    <n v="332101"/>
    <n v="141958.45000000001"/>
    <n v="190142.55"/>
    <x v="2"/>
    <n v="20"/>
    <n v="63.8"/>
  </r>
  <r>
    <s v="M1093"/>
    <x v="0"/>
    <s v="North"/>
    <n v="15"/>
    <n v="366500"/>
    <n v="252153"/>
    <n v="68.8"/>
    <d v="2011-10-11T00:00:00"/>
    <n v="2011"/>
    <s v="Oct"/>
    <d v="1900-01-02T00:00:00"/>
    <s v="Headphones"/>
    <s v="Electronics"/>
    <n v="252153"/>
    <n v="99324.95"/>
    <n v="152828.04999999999"/>
    <x v="1"/>
    <n v="51"/>
    <n v="72.010000000000005"/>
  </r>
  <r>
    <s v="M1094"/>
    <x v="1"/>
    <s v="West"/>
    <n v="8"/>
    <n v="294789"/>
    <n v="182371"/>
    <n v="61.86"/>
    <d v="2011-10-11T00:00:00"/>
    <n v="2011"/>
    <s v="Oct"/>
    <d v="1900-01-02T00:00:00"/>
    <s v="Sofa"/>
    <s v="Furniture"/>
    <n v="182371"/>
    <n v="82788.429999999993"/>
    <n v="99582.57"/>
    <x v="2"/>
    <n v="53"/>
    <n v="62.62"/>
  </r>
  <r>
    <s v="M1095"/>
    <x v="2"/>
    <s v="South"/>
    <n v="9"/>
    <n v="419088"/>
    <n v="449384"/>
    <n v="107.23"/>
    <d v="2012-04-13T00:00:00"/>
    <n v="2012"/>
    <s v="Apr"/>
    <d v="1900-01-05T00:00:00"/>
    <s v="Sofa"/>
    <s v="Furniture"/>
    <n v="449384"/>
    <n v="163374.98000000001"/>
    <n v="286009.02"/>
    <x v="1"/>
    <n v="37"/>
    <n v="71.11"/>
  </r>
  <r>
    <s v="M1096"/>
    <x v="1"/>
    <s v="West"/>
    <n v="12"/>
    <n v="386369"/>
    <n v="297894"/>
    <n v="77.099999999999994"/>
    <d v="2012-04-13T00:00:00"/>
    <n v="2012"/>
    <s v="Apr"/>
    <d v="1900-01-05T00:00:00"/>
    <s v="Stapler"/>
    <s v="Stationery"/>
    <n v="297894"/>
    <n v="85261.51"/>
    <n v="212632.49"/>
    <x v="0"/>
    <n v="40"/>
    <n v="71.489999999999995"/>
  </r>
  <r>
    <s v="M1097"/>
    <x v="1"/>
    <s v="West"/>
    <n v="9"/>
    <n v="423814"/>
    <n v="438413"/>
    <n v="103.44"/>
    <d v="2014-11-17T00:00:00"/>
    <n v="2014"/>
    <s v="Nov"/>
    <d v="1900-01-01T00:00:00"/>
    <s v="Trousers"/>
    <s v="Clothing"/>
    <n v="438413"/>
    <n v="112950.26"/>
    <n v="325462.74"/>
    <x v="0"/>
    <n v="83"/>
    <n v="72.44"/>
  </r>
  <r>
    <s v="M1098"/>
    <x v="1"/>
    <s v="West"/>
    <n v="13"/>
    <n v="231248"/>
    <n v="133526"/>
    <n v="57.74"/>
    <d v="2013-07-02T00:00:00"/>
    <n v="2013"/>
    <s v="Jul"/>
    <d v="1900-01-02T00:00:00"/>
    <s v="Wheat"/>
    <s v="Grocery"/>
    <n v="133526"/>
    <n v="53663.27"/>
    <n v="79862.73"/>
    <x v="1"/>
    <n v="15"/>
    <n v="84.24"/>
  </r>
  <r>
    <s v="M1099"/>
    <x v="0"/>
    <s v="North"/>
    <n v="15"/>
    <n v="485335"/>
    <n v="469245"/>
    <n v="96.68"/>
    <d v="2013-07-02T00:00:00"/>
    <n v="2013"/>
    <s v="Jul"/>
    <d v="1900-01-02T00:00:00"/>
    <s v="Jacket"/>
    <s v="Clothing"/>
    <n v="469245"/>
    <n v="113457.12"/>
    <n v="355787.88"/>
    <x v="1"/>
    <n v="49"/>
    <n v="82.18"/>
  </r>
  <r>
    <s v="M1100"/>
    <x v="1"/>
    <s v="West"/>
    <n v="14"/>
    <n v="188143"/>
    <n v="145431"/>
    <n v="77.3"/>
    <d v="2013-07-02T00:00:00"/>
    <n v="2013"/>
    <s v="Jul"/>
    <d v="1900-01-02T00:00:00"/>
    <s v="Oil"/>
    <s v="Grocery"/>
    <n v="145431"/>
    <n v="66721.350000000006"/>
    <n v="78709.649999999994"/>
    <x v="0"/>
    <n v="56"/>
    <n v="89.28"/>
  </r>
  <r>
    <s v="M1101"/>
    <x v="1"/>
    <s v="West"/>
    <n v="12"/>
    <n v="339900"/>
    <n v="220082"/>
    <n v="64.75"/>
    <d v="2012-11-29T00:00:00"/>
    <n v="2012"/>
    <s v="Nov"/>
    <d v="1900-01-04T00:00:00"/>
    <s v="Sugar"/>
    <s v="Grocery"/>
    <n v="220082"/>
    <n v="72764.210000000006"/>
    <n v="147317.79"/>
    <x v="0"/>
    <n v="16"/>
    <n v="63.17"/>
  </r>
  <r>
    <s v="M1102"/>
    <x v="0"/>
    <s v="North"/>
    <n v="5"/>
    <n v="443397"/>
    <n v="480933"/>
    <n v="108.47"/>
    <d v="2011-04-07T00:00:00"/>
    <n v="2011"/>
    <s v="Apr"/>
    <d v="1900-01-04T00:00:00"/>
    <s v="Laptop"/>
    <s v="Electronics"/>
    <n v="480933"/>
    <n v="142403.01"/>
    <n v="338529.99"/>
    <x v="1"/>
    <n v="50"/>
    <n v="89.96"/>
  </r>
  <r>
    <s v="M1103"/>
    <x v="2"/>
    <s v="South"/>
    <n v="3"/>
    <n v="198499"/>
    <n v="218313"/>
    <n v="109.98"/>
    <d v="2011-04-07T00:00:00"/>
    <n v="2011"/>
    <s v="Apr"/>
    <d v="1900-01-04T00:00:00"/>
    <s v="Shirt"/>
    <s v="Clothing"/>
    <n v="218313"/>
    <n v="49222.58"/>
    <n v="169090.42"/>
    <x v="0"/>
    <n v="56"/>
    <n v="82.29"/>
  </r>
  <r>
    <s v="M1104"/>
    <x v="0"/>
    <s v="North"/>
    <n v="13"/>
    <n v="243663"/>
    <n v="214064"/>
    <n v="87.85"/>
    <d v="2013-06-17T00:00:00"/>
    <n v="2013"/>
    <s v="Jun"/>
    <d v="1900-01-01T00:00:00"/>
    <s v="Wheat"/>
    <s v="Grocery"/>
    <n v="214064"/>
    <n v="53970.26"/>
    <n v="160093.74"/>
    <x v="0"/>
    <n v="44"/>
    <n v="74.599999999999994"/>
  </r>
  <r>
    <s v="M1105"/>
    <x v="2"/>
    <s v="South"/>
    <n v="5"/>
    <n v="118691"/>
    <n v="71646"/>
    <n v="60.36"/>
    <d v="2014-03-07T00:00:00"/>
    <n v="2014"/>
    <s v="Mar"/>
    <d v="1900-01-05T00:00:00"/>
    <s v="Oil"/>
    <s v="Grocery"/>
    <n v="71646"/>
    <n v="26687.64"/>
    <n v="44958.36"/>
    <x v="1"/>
    <n v="40"/>
    <n v="81.06"/>
  </r>
  <r>
    <s v="M1106"/>
    <x v="3"/>
    <s v="East"/>
    <n v="3"/>
    <n v="373638"/>
    <n v="227624"/>
    <n v="60.92"/>
    <d v="2014-10-08T00:00:00"/>
    <n v="2014"/>
    <s v="Oct"/>
    <d v="1900-01-03T00:00:00"/>
    <s v="Table"/>
    <s v="Furniture"/>
    <n v="227624"/>
    <n v="63839.89"/>
    <n v="163784.10999999999"/>
    <x v="2"/>
    <n v="51"/>
    <n v="68.42"/>
  </r>
  <r>
    <s v="M1107"/>
    <x v="0"/>
    <s v="North"/>
    <n v="7"/>
    <n v="107598"/>
    <n v="84603"/>
    <n v="78.63"/>
    <d v="2014-10-07T00:00:00"/>
    <n v="2014"/>
    <s v="Oct"/>
    <d v="1900-01-02T00:00:00"/>
    <s v="Headphones"/>
    <s v="Electronics"/>
    <n v="84603"/>
    <n v="34334.97"/>
    <n v="50268.03"/>
    <x v="2"/>
    <n v="86"/>
    <n v="86.49"/>
  </r>
  <r>
    <s v="M1108"/>
    <x v="3"/>
    <s v="East"/>
    <n v="4"/>
    <n v="452616"/>
    <n v="369781"/>
    <n v="81.7"/>
    <d v="2014-10-07T00:00:00"/>
    <n v="2014"/>
    <s v="Oct"/>
    <d v="1900-01-02T00:00:00"/>
    <s v="Shirt"/>
    <s v="Clothing"/>
    <n v="369781"/>
    <n v="169232.86"/>
    <n v="200548.14"/>
    <x v="0"/>
    <n v="48"/>
    <n v="66.64"/>
  </r>
  <r>
    <s v="M1109"/>
    <x v="3"/>
    <s v="East"/>
    <n v="3"/>
    <n v="355778"/>
    <n v="251294"/>
    <n v="70.63"/>
    <d v="2014-10-07T00:00:00"/>
    <n v="2014"/>
    <s v="Oct"/>
    <d v="1900-01-02T00:00:00"/>
    <s v="Chair"/>
    <s v="Furniture"/>
    <n v="251294"/>
    <n v="68354.460000000006"/>
    <n v="182939.54"/>
    <x v="1"/>
    <n v="37"/>
    <n v="85.81"/>
  </r>
  <r>
    <s v="M1110"/>
    <x v="2"/>
    <s v="South"/>
    <n v="5"/>
    <n v="370265"/>
    <n v="199316"/>
    <n v="53.83"/>
    <d v="2013-12-06T00:00:00"/>
    <n v="2013"/>
    <s v="Dec"/>
    <d v="1900-01-05T00:00:00"/>
    <s v="Stapler"/>
    <s v="Stationery"/>
    <n v="199316"/>
    <n v="98196.41"/>
    <n v="101119.59"/>
    <x v="0"/>
    <n v="10"/>
    <n v="70.58"/>
  </r>
  <r>
    <s v="M1111"/>
    <x v="2"/>
    <s v="South"/>
    <n v="4"/>
    <n v="112608"/>
    <n v="57880"/>
    <n v="51.4"/>
    <d v="2013-10-22T00:00:00"/>
    <n v="2013"/>
    <s v="Oct"/>
    <d v="1900-01-02T00:00:00"/>
    <s v="Sugar"/>
    <s v="Grocery"/>
    <n v="57880"/>
    <n v="27269.71"/>
    <n v="30610.29"/>
    <x v="0"/>
    <n v="40"/>
    <n v="83.72"/>
  </r>
  <r>
    <s v="M1112"/>
    <x v="2"/>
    <s v="South"/>
    <n v="5"/>
    <n v="496619"/>
    <n v="504666"/>
    <n v="101.62"/>
    <d v="2014-05-19T00:00:00"/>
    <n v="2014"/>
    <s v="May"/>
    <d v="1900-01-01T00:00:00"/>
    <s v="Wheat"/>
    <s v="Grocery"/>
    <n v="504666"/>
    <n v="178219.95"/>
    <n v="326446.05"/>
    <x v="1"/>
    <n v="42"/>
    <n v="75.430000000000007"/>
  </r>
  <r>
    <s v="M1113"/>
    <x v="0"/>
    <s v="North"/>
    <n v="10"/>
    <n v="166728"/>
    <n v="141535"/>
    <n v="84.89"/>
    <d v="2014-05-19T00:00:00"/>
    <n v="2014"/>
    <s v="May"/>
    <d v="1900-01-01T00:00:00"/>
    <s v="Cabinet"/>
    <s v="Furniture"/>
    <n v="141535"/>
    <n v="30556.83"/>
    <n v="110978.17"/>
    <x v="2"/>
    <n v="49"/>
    <n v="79.510000000000005"/>
  </r>
  <r>
    <s v="M1114"/>
    <x v="0"/>
    <s v="North"/>
    <n v="7"/>
    <n v="345446"/>
    <n v="198235"/>
    <n v="57.39"/>
    <d v="2014-05-19T00:00:00"/>
    <n v="2014"/>
    <s v="May"/>
    <d v="1900-01-01T00:00:00"/>
    <s v="Dress"/>
    <s v="Clothing"/>
    <n v="198235"/>
    <n v="74955.429999999993"/>
    <n v="123279.57"/>
    <x v="0"/>
    <n v="97"/>
    <n v="68.650000000000006"/>
  </r>
  <r>
    <s v="M1115"/>
    <x v="2"/>
    <s v="South"/>
    <n v="15"/>
    <n v="402566"/>
    <n v="268149"/>
    <n v="66.61"/>
    <d v="2013-09-27T00:00:00"/>
    <n v="2013"/>
    <s v="Sep"/>
    <d v="1900-01-05T00:00:00"/>
    <s v="Marker"/>
    <s v="Stationery"/>
    <n v="268149"/>
    <n v="119656.23"/>
    <n v="148492.76999999999"/>
    <x v="0"/>
    <n v="27"/>
    <n v="93.66"/>
  </r>
  <r>
    <s v="M1116"/>
    <x v="3"/>
    <s v="East"/>
    <n v="3"/>
    <n v="436419"/>
    <n v="269705"/>
    <n v="61.8"/>
    <d v="2014-11-18T00:00:00"/>
    <n v="2014"/>
    <s v="Nov"/>
    <d v="1900-01-02T00:00:00"/>
    <s v="Jacket"/>
    <s v="Clothing"/>
    <n v="269705"/>
    <n v="67654.97"/>
    <n v="202050.03"/>
    <x v="2"/>
    <n v="41"/>
    <n v="79.930000000000007"/>
  </r>
  <r>
    <s v="M1117"/>
    <x v="1"/>
    <s v="West"/>
    <n v="5"/>
    <n v="347752"/>
    <n v="336072"/>
    <n v="96.64"/>
    <d v="2012-07-08T00:00:00"/>
    <n v="2012"/>
    <s v="Jul"/>
    <d v="1899-12-31T00:00:00"/>
    <s v="Marker"/>
    <s v="Stationery"/>
    <n v="336072"/>
    <n v="117197.06"/>
    <n v="218874.94"/>
    <x v="1"/>
    <n v="67"/>
    <n v="76.56"/>
  </r>
  <r>
    <s v="M1118"/>
    <x v="2"/>
    <s v="South"/>
    <n v="14"/>
    <n v="396207"/>
    <n v="234735"/>
    <n v="59.25"/>
    <d v="2012-11-16T00:00:00"/>
    <n v="2012"/>
    <s v="Nov"/>
    <d v="1900-01-05T00:00:00"/>
    <s v="Shirt"/>
    <s v="Clothing"/>
    <n v="234735"/>
    <n v="101801.24"/>
    <n v="132933.76000000001"/>
    <x v="1"/>
    <n v="98"/>
    <n v="81.02"/>
  </r>
  <r>
    <s v="M1119"/>
    <x v="2"/>
    <s v="South"/>
    <n v="10"/>
    <n v="281737"/>
    <n v="298011"/>
    <n v="105.78"/>
    <d v="2012-11-16T00:00:00"/>
    <n v="2012"/>
    <s v="Nov"/>
    <d v="1900-01-05T00:00:00"/>
    <s v="Jacket"/>
    <s v="Clothing"/>
    <n v="298011"/>
    <n v="120838.25"/>
    <n v="177172.75"/>
    <x v="1"/>
    <n v="21"/>
    <n v="93.21"/>
  </r>
  <r>
    <s v="M1120"/>
    <x v="2"/>
    <s v="South"/>
    <n v="4"/>
    <n v="487656"/>
    <n v="290789"/>
    <n v="59.63"/>
    <d v="2012-06-18T00:00:00"/>
    <n v="2012"/>
    <s v="Jun"/>
    <d v="1900-01-01T00:00:00"/>
    <s v="Wheat"/>
    <s v="Grocery"/>
    <n v="290789"/>
    <n v="59638.720000000001"/>
    <n v="231150.28"/>
    <x v="1"/>
    <n v="100"/>
    <n v="73.709999999999994"/>
  </r>
  <r>
    <s v="M1121"/>
    <x v="3"/>
    <s v="East"/>
    <n v="12"/>
    <n v="146579"/>
    <n v="79299"/>
    <n v="54.1"/>
    <d v="2013-04-09T00:00:00"/>
    <n v="2013"/>
    <s v="Apr"/>
    <d v="1900-01-02T00:00:00"/>
    <s v="Tablet"/>
    <s v="Electronics"/>
    <n v="79299"/>
    <n v="19805.080000000002"/>
    <n v="59493.919999999998"/>
    <x v="1"/>
    <n v="42"/>
    <n v="90.68"/>
  </r>
  <r>
    <s v="M1122"/>
    <x v="1"/>
    <s v="West"/>
    <n v="7"/>
    <n v="252096"/>
    <n v="191840"/>
    <n v="76.099999999999994"/>
    <d v="2012-04-18T00:00:00"/>
    <n v="2012"/>
    <s v="Apr"/>
    <d v="1900-01-03T00:00:00"/>
    <s v="Trousers"/>
    <s v="Clothing"/>
    <n v="191840"/>
    <n v="52828.01"/>
    <n v="139011.99"/>
    <x v="0"/>
    <n v="63"/>
    <n v="80.59"/>
  </r>
  <r>
    <s v="M1123"/>
    <x v="3"/>
    <s v="East"/>
    <n v="5"/>
    <n v="181951"/>
    <n v="181417"/>
    <n v="99.71"/>
    <d v="2013-12-04T00:00:00"/>
    <n v="2013"/>
    <s v="Dec"/>
    <d v="1900-01-03T00:00:00"/>
    <s v="Laptop"/>
    <s v="Electronics"/>
    <n v="181417"/>
    <n v="65488.53"/>
    <n v="115928.47"/>
    <x v="0"/>
    <n v="66"/>
    <n v="73.930000000000007"/>
  </r>
  <r>
    <s v="M1124"/>
    <x v="2"/>
    <s v="South"/>
    <n v="8"/>
    <n v="182423"/>
    <n v="151742"/>
    <n v="83.18"/>
    <d v="2013-12-04T00:00:00"/>
    <n v="2013"/>
    <s v="Dec"/>
    <d v="1900-01-03T00:00:00"/>
    <s v="Pen"/>
    <s v="Stationery"/>
    <n v="151742"/>
    <n v="37305.230000000003"/>
    <n v="114436.77"/>
    <x v="2"/>
    <n v="67"/>
    <n v="92.26"/>
  </r>
  <r>
    <s v="M1125"/>
    <x v="3"/>
    <s v="East"/>
    <n v="13"/>
    <n v="352918"/>
    <n v="204357"/>
    <n v="57.9"/>
    <d v="2012-12-10T00:00:00"/>
    <n v="2012"/>
    <s v="Dec"/>
    <d v="1900-01-01T00:00:00"/>
    <s v="Mobile"/>
    <s v="Electronics"/>
    <n v="204357"/>
    <n v="90631"/>
    <n v="113726"/>
    <x v="2"/>
    <n v="37"/>
    <n v="61.38"/>
  </r>
  <r>
    <s v="M1126"/>
    <x v="0"/>
    <s v="North"/>
    <n v="12"/>
    <n v="122747"/>
    <n v="69236"/>
    <n v="56.41"/>
    <d v="2012-12-10T00:00:00"/>
    <n v="2012"/>
    <s v="Dec"/>
    <d v="1900-01-01T00:00:00"/>
    <s v="Wheat"/>
    <s v="Grocery"/>
    <n v="69236"/>
    <n v="21446.48"/>
    <n v="47789.52"/>
    <x v="2"/>
    <n v="75"/>
    <n v="85.58"/>
  </r>
  <r>
    <s v="M1127"/>
    <x v="1"/>
    <s v="West"/>
    <n v="13"/>
    <n v="349479"/>
    <n v="419011"/>
    <n v="119.9"/>
    <d v="2012-12-10T00:00:00"/>
    <n v="2012"/>
    <s v="Dec"/>
    <d v="1900-01-01T00:00:00"/>
    <s v="Oil"/>
    <s v="Grocery"/>
    <n v="419011"/>
    <n v="173845.2"/>
    <n v="245165.8"/>
    <x v="2"/>
    <n v="62"/>
    <n v="64.22"/>
  </r>
  <r>
    <s v="M1128"/>
    <x v="2"/>
    <s v="South"/>
    <n v="11"/>
    <n v="445018"/>
    <n v="384548"/>
    <n v="86.41"/>
    <d v="2012-12-10T00:00:00"/>
    <n v="2012"/>
    <s v="Dec"/>
    <d v="1900-01-01T00:00:00"/>
    <s v="Rice"/>
    <s v="Grocery"/>
    <n v="384548"/>
    <n v="164433.20000000001"/>
    <n v="220114.8"/>
    <x v="1"/>
    <n v="63"/>
    <n v="82.32"/>
  </r>
  <r>
    <s v="M1129"/>
    <x v="2"/>
    <s v="South"/>
    <n v="5"/>
    <n v="473155"/>
    <n v="387069"/>
    <n v="81.81"/>
    <d v="2011-10-31T00:00:00"/>
    <n v="2011"/>
    <s v="Oct"/>
    <d v="1900-01-01T00:00:00"/>
    <s v="Oil"/>
    <s v="Grocery"/>
    <n v="387069"/>
    <n v="118229.39"/>
    <n v="268839.61"/>
    <x v="1"/>
    <n v="95"/>
    <n v="74.459999999999994"/>
  </r>
  <r>
    <s v="M1130"/>
    <x v="3"/>
    <s v="East"/>
    <n v="15"/>
    <n v="134109"/>
    <n v="110856"/>
    <n v="82.66"/>
    <d v="2011-10-31T00:00:00"/>
    <n v="2011"/>
    <s v="Oct"/>
    <d v="1900-01-01T00:00:00"/>
    <s v="Cabinet"/>
    <s v="Furniture"/>
    <n v="110856"/>
    <n v="30989.34"/>
    <n v="79866.66"/>
    <x v="2"/>
    <n v="69"/>
    <n v="70.94"/>
  </r>
  <r>
    <s v="M1131"/>
    <x v="2"/>
    <s v="South"/>
    <n v="8"/>
    <n v="496517"/>
    <n v="283901"/>
    <n v="57.18"/>
    <d v="2011-10-31T00:00:00"/>
    <n v="2011"/>
    <s v="Oct"/>
    <d v="1900-01-01T00:00:00"/>
    <s v="Marker"/>
    <s v="Stationery"/>
    <n v="283901"/>
    <n v="132732.92000000001"/>
    <n v="151168.07999999999"/>
    <x v="0"/>
    <n v="73"/>
    <n v="73.86"/>
  </r>
  <r>
    <s v="M1132"/>
    <x v="1"/>
    <s v="West"/>
    <n v="8"/>
    <n v="468907"/>
    <n v="531367"/>
    <n v="113.32"/>
    <d v="2011-10-31T00:00:00"/>
    <n v="2011"/>
    <s v="Oct"/>
    <d v="1900-01-01T00:00:00"/>
    <s v="Cabinet"/>
    <s v="Furniture"/>
    <n v="531367"/>
    <n v="213523.1"/>
    <n v="317843.90000000002"/>
    <x v="1"/>
    <n v="15"/>
    <n v="87.5"/>
  </r>
  <r>
    <s v="M1133"/>
    <x v="2"/>
    <s v="South"/>
    <n v="14"/>
    <n v="214781"/>
    <n v="224752"/>
    <n v="104.64"/>
    <d v="2011-10-31T00:00:00"/>
    <n v="2011"/>
    <s v="Oct"/>
    <d v="1900-01-01T00:00:00"/>
    <s v="Table"/>
    <s v="Furniture"/>
    <n v="224752"/>
    <n v="100081.73"/>
    <n v="124670.27"/>
    <x v="1"/>
    <n v="44"/>
    <n v="78.05"/>
  </r>
  <r>
    <s v="M1134"/>
    <x v="2"/>
    <s v="South"/>
    <n v="4"/>
    <n v="104563"/>
    <n v="73220"/>
    <n v="70.02"/>
    <d v="2011-10-31T00:00:00"/>
    <n v="2011"/>
    <s v="Oct"/>
    <d v="1900-01-01T00:00:00"/>
    <s v="Trousers"/>
    <s v="Clothing"/>
    <n v="73220"/>
    <n v="29447.599999999999"/>
    <n v="43772.4"/>
    <x v="0"/>
    <n v="53"/>
    <n v="72.36"/>
  </r>
  <r>
    <s v="M1135"/>
    <x v="3"/>
    <s v="East"/>
    <n v="14"/>
    <n v="203788"/>
    <n v="220686"/>
    <n v="108.29"/>
    <d v="2011-10-31T00:00:00"/>
    <n v="2011"/>
    <s v="Oct"/>
    <d v="1900-01-01T00:00:00"/>
    <s v="Trousers"/>
    <s v="Clothing"/>
    <n v="220686"/>
    <n v="78254.84"/>
    <n v="142431.16"/>
    <x v="0"/>
    <n v="44"/>
    <n v="62.45"/>
  </r>
  <r>
    <s v="M1136"/>
    <x v="2"/>
    <s v="South"/>
    <n v="9"/>
    <n v="260896"/>
    <n v="186547"/>
    <n v="71.5"/>
    <d v="2014-12-10T00:00:00"/>
    <n v="2014"/>
    <s v="Dec"/>
    <d v="1900-01-03T00:00:00"/>
    <s v="Mobile"/>
    <s v="Electronics"/>
    <n v="186547"/>
    <n v="58641.37"/>
    <n v="127905.63"/>
    <x v="0"/>
    <n v="79"/>
    <n v="62.71"/>
  </r>
  <r>
    <s v="M1137"/>
    <x v="1"/>
    <s v="West"/>
    <n v="5"/>
    <n v="193814"/>
    <n v="134326"/>
    <n v="69.31"/>
    <d v="2011-05-05T00:00:00"/>
    <n v="2011"/>
    <s v="May"/>
    <d v="1900-01-04T00:00:00"/>
    <s v="Laptop"/>
    <s v="Electronics"/>
    <n v="134326"/>
    <n v="42181.04"/>
    <n v="92144.960000000006"/>
    <x v="0"/>
    <n v="91"/>
    <n v="86.5"/>
  </r>
  <r>
    <s v="M1138"/>
    <x v="3"/>
    <s v="East"/>
    <n v="13"/>
    <n v="199715"/>
    <n v="139920"/>
    <n v="70.06"/>
    <d v="2011-05-05T00:00:00"/>
    <n v="2011"/>
    <s v="May"/>
    <d v="1900-01-04T00:00:00"/>
    <s v="Jacket"/>
    <s v="Clothing"/>
    <n v="139920"/>
    <n v="68577.42"/>
    <n v="71342.58"/>
    <x v="0"/>
    <n v="96"/>
    <n v="83.35"/>
  </r>
  <r>
    <s v="M1139"/>
    <x v="3"/>
    <s v="East"/>
    <n v="12"/>
    <n v="306633"/>
    <n v="188203"/>
    <n v="61.38"/>
    <d v="2011-05-05T00:00:00"/>
    <n v="2011"/>
    <s v="May"/>
    <d v="1900-01-04T00:00:00"/>
    <s v="Marker"/>
    <s v="Stationery"/>
    <n v="188203"/>
    <n v="92657.39"/>
    <n v="95545.61"/>
    <x v="2"/>
    <n v="96"/>
    <n v="82.62"/>
  </r>
  <r>
    <s v="M1140"/>
    <x v="3"/>
    <s v="East"/>
    <n v="6"/>
    <n v="416385"/>
    <n v="236731"/>
    <n v="56.85"/>
    <d v="2013-03-05T00:00:00"/>
    <n v="2013"/>
    <s v="Mar"/>
    <d v="1900-01-02T00:00:00"/>
    <s v="Stapler"/>
    <s v="Stationery"/>
    <n v="236731"/>
    <n v="80121.820000000007"/>
    <n v="156609.18"/>
    <x v="0"/>
    <n v="94"/>
    <n v="70.290000000000006"/>
  </r>
  <r>
    <s v="M1141"/>
    <x v="1"/>
    <s v="West"/>
    <n v="9"/>
    <n v="340075"/>
    <n v="350139"/>
    <n v="102.96"/>
    <d v="2011-11-30T00:00:00"/>
    <n v="2011"/>
    <s v="Nov"/>
    <d v="1900-01-03T00:00:00"/>
    <s v="Pen"/>
    <s v="Stationery"/>
    <n v="350139"/>
    <n v="169786.17"/>
    <n v="180352.83"/>
    <x v="1"/>
    <n v="74"/>
    <n v="65.45"/>
  </r>
  <r>
    <s v="M1142"/>
    <x v="3"/>
    <s v="East"/>
    <n v="9"/>
    <n v="325937"/>
    <n v="265763"/>
    <n v="81.540000000000006"/>
    <d v="2012-02-18T00:00:00"/>
    <n v="2012"/>
    <s v="Feb"/>
    <d v="1900-01-06T00:00:00"/>
    <s v="Oil"/>
    <s v="Grocery"/>
    <n v="265763"/>
    <n v="78041.33"/>
    <n v="187721.67"/>
    <x v="0"/>
    <n v="97"/>
    <n v="88.69"/>
  </r>
  <r>
    <s v="M1143"/>
    <x v="3"/>
    <s v="East"/>
    <n v="6"/>
    <n v="371602"/>
    <n v="292880"/>
    <n v="78.819999999999993"/>
    <d v="2014-04-02T00:00:00"/>
    <n v="2014"/>
    <s v="Apr"/>
    <d v="1900-01-03T00:00:00"/>
    <s v="Notebook"/>
    <s v="Stationery"/>
    <n v="292880"/>
    <n v="69225.429999999993"/>
    <n v="223654.57"/>
    <x v="2"/>
    <n v="12"/>
    <n v="78.53"/>
  </r>
  <r>
    <s v="M1144"/>
    <x v="3"/>
    <s v="East"/>
    <n v="12"/>
    <n v="194774"/>
    <n v="184994"/>
    <n v="94.98"/>
    <d v="2014-04-02T00:00:00"/>
    <n v="2014"/>
    <s v="Apr"/>
    <d v="1900-01-03T00:00:00"/>
    <s v="Wheat"/>
    <s v="Grocery"/>
    <n v="184994"/>
    <n v="60815.07"/>
    <n v="124178.93"/>
    <x v="1"/>
    <n v="58"/>
    <n v="73.31"/>
  </r>
  <r>
    <s v="M1145"/>
    <x v="2"/>
    <s v="South"/>
    <n v="6"/>
    <n v="174843"/>
    <n v="130333"/>
    <n v="74.540000000000006"/>
    <d v="2014-06-12T00:00:00"/>
    <n v="2014"/>
    <s v="Jun"/>
    <d v="1900-01-04T00:00:00"/>
    <s v="Wheat"/>
    <s v="Grocery"/>
    <n v="130333"/>
    <n v="46091.94"/>
    <n v="84241.06"/>
    <x v="0"/>
    <n v="48"/>
    <n v="85.12"/>
  </r>
  <r>
    <s v="M1146"/>
    <x v="1"/>
    <s v="West"/>
    <n v="11"/>
    <n v="476236"/>
    <n v="555699"/>
    <n v="116.69"/>
    <d v="2014-06-12T00:00:00"/>
    <n v="2014"/>
    <s v="Jun"/>
    <d v="1900-01-04T00:00:00"/>
    <s v="Dress"/>
    <s v="Clothing"/>
    <n v="555699"/>
    <n v="117650.94"/>
    <n v="438048.06"/>
    <x v="0"/>
    <n v="44"/>
    <n v="76.36"/>
  </r>
  <r>
    <s v="M1147"/>
    <x v="2"/>
    <s v="South"/>
    <n v="15"/>
    <n v="452307"/>
    <n v="352487"/>
    <n v="77.930000000000007"/>
    <d v="2014-06-12T00:00:00"/>
    <n v="2014"/>
    <s v="Jun"/>
    <d v="1900-01-04T00:00:00"/>
    <s v="Sofa"/>
    <s v="Furniture"/>
    <n v="352487"/>
    <n v="83690.429999999993"/>
    <n v="268796.57"/>
    <x v="0"/>
    <n v="63"/>
    <n v="73.92"/>
  </r>
  <r>
    <s v="M1148"/>
    <x v="0"/>
    <s v="North"/>
    <n v="8"/>
    <n v="152497"/>
    <n v="115341"/>
    <n v="75.63"/>
    <d v="2014-06-12T00:00:00"/>
    <n v="2014"/>
    <s v="Jun"/>
    <d v="1900-01-04T00:00:00"/>
    <s v="Stapler"/>
    <s v="Stationery"/>
    <n v="115341"/>
    <n v="54662.38"/>
    <n v="60678.62"/>
    <x v="1"/>
    <n v="58"/>
    <n v="90.45"/>
  </r>
  <r>
    <s v="M1149"/>
    <x v="1"/>
    <s v="West"/>
    <n v="5"/>
    <n v="363273"/>
    <n v="394957"/>
    <n v="108.72"/>
    <d v="2014-06-12T00:00:00"/>
    <n v="2014"/>
    <s v="Jun"/>
    <d v="1900-01-04T00:00:00"/>
    <s v="Stapler"/>
    <s v="Stationery"/>
    <n v="394957"/>
    <n v="107694.74"/>
    <n v="287262.26"/>
    <x v="0"/>
    <n v="99"/>
    <n v="78.260000000000005"/>
  </r>
  <r>
    <s v="M1150"/>
    <x v="1"/>
    <s v="West"/>
    <n v="12"/>
    <n v="188819"/>
    <n v="165669"/>
    <n v="87.74"/>
    <d v="2013-10-01T00:00:00"/>
    <n v="2013"/>
    <s v="Oct"/>
    <d v="1900-01-02T00:00:00"/>
    <s v="Sofa"/>
    <s v="Furniture"/>
    <n v="165669"/>
    <n v="38626.04"/>
    <n v="127042.96"/>
    <x v="2"/>
    <n v="97"/>
    <n v="92.73"/>
  </r>
  <r>
    <s v="M1151"/>
    <x v="3"/>
    <s v="East"/>
    <n v="4"/>
    <n v="372703"/>
    <n v="437242"/>
    <n v="117.32"/>
    <d v="2011-12-13T00:00:00"/>
    <n v="2011"/>
    <s v="Dec"/>
    <d v="1900-01-02T00:00:00"/>
    <s v="Oil"/>
    <s v="Grocery"/>
    <n v="437242"/>
    <n v="163910.49"/>
    <n v="273331.51"/>
    <x v="2"/>
    <n v="95"/>
    <n v="70.489999999999995"/>
  </r>
  <r>
    <s v="M1152"/>
    <x v="0"/>
    <s v="North"/>
    <n v="11"/>
    <n v="383237"/>
    <n v="311081"/>
    <n v="81.17"/>
    <d v="2014-11-12T00:00:00"/>
    <n v="2014"/>
    <s v="Nov"/>
    <d v="1900-01-03T00:00:00"/>
    <s v="Shirt"/>
    <s v="Clothing"/>
    <n v="311081"/>
    <n v="104728.84"/>
    <n v="206352.16"/>
    <x v="0"/>
    <n v="25"/>
    <n v="73.83"/>
  </r>
  <r>
    <s v="M1153"/>
    <x v="2"/>
    <s v="South"/>
    <n v="7"/>
    <n v="345847"/>
    <n v="283240"/>
    <n v="81.900000000000006"/>
    <d v="2012-01-05T00:00:00"/>
    <n v="2012"/>
    <s v="Jan"/>
    <d v="1900-01-04T00:00:00"/>
    <s v="Pen"/>
    <s v="Stationery"/>
    <n v="283240"/>
    <n v="73259.94"/>
    <n v="209980.06"/>
    <x v="1"/>
    <n v="36"/>
    <n v="77.290000000000006"/>
  </r>
  <r>
    <s v="M1154"/>
    <x v="1"/>
    <s v="West"/>
    <n v="12"/>
    <n v="229867"/>
    <n v="274820"/>
    <n v="119.56"/>
    <d v="2013-03-25T00:00:00"/>
    <n v="2013"/>
    <s v="Mar"/>
    <d v="1900-01-01T00:00:00"/>
    <s v="Pen"/>
    <s v="Stationery"/>
    <n v="274820"/>
    <n v="129902.55"/>
    <n v="144917.45000000001"/>
    <x v="1"/>
    <n v="30"/>
    <n v="65.599999999999994"/>
  </r>
  <r>
    <s v="M1155"/>
    <x v="0"/>
    <s v="North"/>
    <n v="4"/>
    <n v="302142"/>
    <n v="207448"/>
    <n v="68.66"/>
    <d v="2014-07-06T00:00:00"/>
    <n v="2014"/>
    <s v="Jul"/>
    <d v="1899-12-31T00:00:00"/>
    <s v="Tablet"/>
    <s v="Electronics"/>
    <n v="207448"/>
    <n v="92498.12"/>
    <n v="114949.88"/>
    <x v="2"/>
    <n v="29"/>
    <n v="68.42"/>
  </r>
  <r>
    <s v="M1156"/>
    <x v="0"/>
    <s v="North"/>
    <n v="8"/>
    <n v="179640"/>
    <n v="118164"/>
    <n v="65.78"/>
    <d v="2014-07-06T00:00:00"/>
    <n v="2014"/>
    <s v="Jul"/>
    <d v="1899-12-31T00:00:00"/>
    <s v="Mobile"/>
    <s v="Electronics"/>
    <n v="118164"/>
    <n v="50490.32"/>
    <n v="67673.679999999993"/>
    <x v="2"/>
    <n v="91"/>
    <n v="86.6"/>
  </r>
  <r>
    <s v="M1157"/>
    <x v="2"/>
    <s v="South"/>
    <n v="13"/>
    <n v="134900"/>
    <n v="105603"/>
    <n v="78.28"/>
    <d v="2014-07-06T00:00:00"/>
    <n v="2014"/>
    <s v="Jul"/>
    <d v="1899-12-31T00:00:00"/>
    <s v="Mobile"/>
    <s v="Electronics"/>
    <n v="105603"/>
    <n v="50281.3"/>
    <n v="55321.7"/>
    <x v="1"/>
    <n v="33"/>
    <n v="68.55"/>
  </r>
  <r>
    <s v="M1158"/>
    <x v="1"/>
    <s v="West"/>
    <n v="10"/>
    <n v="198197"/>
    <n v="108263"/>
    <n v="54.62"/>
    <d v="2014-07-06T00:00:00"/>
    <n v="2014"/>
    <s v="Jul"/>
    <d v="1899-12-31T00:00:00"/>
    <s v="Mobile"/>
    <s v="Electronics"/>
    <n v="108263"/>
    <n v="33915.82"/>
    <n v="74347.179999999993"/>
    <x v="1"/>
    <n v="41"/>
    <n v="63.42"/>
  </r>
  <r>
    <s v="M1159"/>
    <x v="1"/>
    <s v="West"/>
    <n v="10"/>
    <n v="433239"/>
    <n v="384496"/>
    <n v="88.75"/>
    <d v="2014-07-06T00:00:00"/>
    <n v="2014"/>
    <s v="Jul"/>
    <d v="1899-12-31T00:00:00"/>
    <s v="Rice"/>
    <s v="Grocery"/>
    <n v="384496"/>
    <n v="191347.99"/>
    <n v="193148.01"/>
    <x v="2"/>
    <n v="23"/>
    <n v="82.97"/>
  </r>
  <r>
    <s v="M1160"/>
    <x v="0"/>
    <s v="North"/>
    <n v="10"/>
    <n v="297246"/>
    <n v="238473"/>
    <n v="80.23"/>
    <d v="2011-09-21T00:00:00"/>
    <n v="2011"/>
    <s v="Sep"/>
    <d v="1900-01-03T00:00:00"/>
    <s v="Trousers"/>
    <s v="Clothing"/>
    <n v="238473"/>
    <n v="52057.87"/>
    <n v="186415.13"/>
    <x v="0"/>
    <n v="77"/>
    <n v="68.349999999999994"/>
  </r>
  <r>
    <s v="M1161"/>
    <x v="2"/>
    <s v="South"/>
    <n v="15"/>
    <n v="367550"/>
    <n v="422239"/>
    <n v="114.88"/>
    <d v="2011-09-21T00:00:00"/>
    <n v="2011"/>
    <s v="Sep"/>
    <d v="1900-01-03T00:00:00"/>
    <s v="Rice"/>
    <s v="Grocery"/>
    <n v="422239"/>
    <n v="163906.67000000001"/>
    <n v="258332.33"/>
    <x v="0"/>
    <n v="46"/>
    <n v="85.16"/>
  </r>
  <r>
    <s v="M1162"/>
    <x v="3"/>
    <s v="East"/>
    <n v="9"/>
    <n v="424432"/>
    <n v="272650"/>
    <n v="64.239999999999995"/>
    <d v="2013-07-24T00:00:00"/>
    <n v="2013"/>
    <s v="Jul"/>
    <d v="1900-01-03T00:00:00"/>
    <s v="Headphones"/>
    <s v="Electronics"/>
    <n v="272650"/>
    <n v="56462.92"/>
    <n v="216187.08"/>
    <x v="1"/>
    <n v="98"/>
    <n v="79.34"/>
  </r>
  <r>
    <s v="M1163"/>
    <x v="0"/>
    <s v="North"/>
    <n v="5"/>
    <n v="353038"/>
    <n v="213384"/>
    <n v="60.44"/>
    <d v="2014-08-30T00:00:00"/>
    <n v="2014"/>
    <s v="Aug"/>
    <d v="1900-01-06T00:00:00"/>
    <s v="Notebook"/>
    <s v="Stationery"/>
    <n v="213384"/>
    <n v="48686.96"/>
    <n v="164697.04"/>
    <x v="0"/>
    <n v="16"/>
    <n v="61.63"/>
  </r>
  <r>
    <s v="M1164"/>
    <x v="2"/>
    <s v="South"/>
    <n v="13"/>
    <n v="484185"/>
    <n v="514551"/>
    <n v="106.27"/>
    <d v="2014-03-27T00:00:00"/>
    <n v="2014"/>
    <s v="Mar"/>
    <d v="1900-01-04T00:00:00"/>
    <s v="Mobile"/>
    <s v="Electronics"/>
    <n v="514551"/>
    <n v="213585.15"/>
    <n v="300965.84999999998"/>
    <x v="1"/>
    <n v="92"/>
    <n v="63.99"/>
  </r>
  <r>
    <s v="M1165"/>
    <x v="2"/>
    <s v="South"/>
    <n v="5"/>
    <n v="159378"/>
    <n v="129553"/>
    <n v="81.290000000000006"/>
    <d v="2014-12-30T00:00:00"/>
    <n v="2014"/>
    <s v="Dec"/>
    <d v="1900-01-02T00:00:00"/>
    <s v="Laptop"/>
    <s v="Electronics"/>
    <n v="129553"/>
    <n v="50215.08"/>
    <n v="79337.919999999998"/>
    <x v="2"/>
    <n v="100"/>
    <n v="67.510000000000005"/>
  </r>
  <r>
    <s v="M1166"/>
    <x v="3"/>
    <s v="East"/>
    <n v="14"/>
    <n v="139887"/>
    <n v="141558"/>
    <n v="101.19"/>
    <d v="2011-09-20T00:00:00"/>
    <n v="2011"/>
    <s v="Sep"/>
    <d v="1900-01-02T00:00:00"/>
    <s v="Trousers"/>
    <s v="Clothing"/>
    <n v="141558"/>
    <n v="41763.53"/>
    <n v="99794.47"/>
    <x v="2"/>
    <n v="33"/>
    <n v="84.9"/>
  </r>
  <r>
    <s v="M1167"/>
    <x v="1"/>
    <s v="West"/>
    <n v="5"/>
    <n v="289239"/>
    <n v="183299"/>
    <n v="63.37"/>
    <d v="2011-09-20T00:00:00"/>
    <n v="2011"/>
    <s v="Sep"/>
    <d v="1900-01-02T00:00:00"/>
    <s v="Mobile"/>
    <s v="Electronics"/>
    <n v="183299"/>
    <n v="86796.23"/>
    <n v="96502.77"/>
    <x v="1"/>
    <n v="65"/>
    <n v="76.36"/>
  </r>
  <r>
    <s v="M1168"/>
    <x v="3"/>
    <s v="East"/>
    <n v="14"/>
    <n v="252113"/>
    <n v="169473"/>
    <n v="67.22"/>
    <d v="2013-04-05T00:00:00"/>
    <n v="2013"/>
    <s v="Apr"/>
    <d v="1900-01-05T00:00:00"/>
    <s v="Notebook"/>
    <s v="Stationery"/>
    <n v="169473"/>
    <n v="76222.25"/>
    <n v="93250.75"/>
    <x v="2"/>
    <n v="96"/>
    <n v="60.93"/>
  </r>
  <r>
    <s v="M1169"/>
    <x v="0"/>
    <s v="North"/>
    <n v="9"/>
    <n v="333797"/>
    <n v="299421"/>
    <n v="89.7"/>
    <d v="2013-04-05T00:00:00"/>
    <n v="2013"/>
    <s v="Apr"/>
    <d v="1900-01-05T00:00:00"/>
    <s v="Laptop"/>
    <s v="Electronics"/>
    <n v="299421"/>
    <n v="77561.59"/>
    <n v="221859.41"/>
    <x v="0"/>
    <n v="69"/>
    <n v="87.81"/>
  </r>
  <r>
    <s v="M1170"/>
    <x v="1"/>
    <s v="West"/>
    <n v="14"/>
    <n v="171145"/>
    <n v="163927"/>
    <n v="95.78"/>
    <d v="2011-03-26T00:00:00"/>
    <n v="2011"/>
    <s v="Mar"/>
    <d v="1900-01-06T00:00:00"/>
    <s v="Mobile"/>
    <s v="Electronics"/>
    <n v="163927"/>
    <n v="66233.460000000006"/>
    <n v="97693.54"/>
    <x v="2"/>
    <n v="74"/>
    <n v="73.89"/>
  </r>
  <r>
    <s v="M1171"/>
    <x v="3"/>
    <s v="East"/>
    <n v="15"/>
    <n v="188754"/>
    <n v="207704"/>
    <n v="110.04"/>
    <d v="2014-11-29T00:00:00"/>
    <n v="2014"/>
    <s v="Nov"/>
    <d v="1900-01-06T00:00:00"/>
    <s v="Wheat"/>
    <s v="Grocery"/>
    <n v="207704"/>
    <n v="55267.11"/>
    <n v="152436.89000000001"/>
    <x v="2"/>
    <n v="15"/>
    <n v="81.52"/>
  </r>
  <r>
    <s v="M1172"/>
    <x v="3"/>
    <s v="East"/>
    <n v="4"/>
    <n v="353402"/>
    <n v="356471"/>
    <n v="100.87"/>
    <d v="2014-11-29T00:00:00"/>
    <n v="2014"/>
    <s v="Nov"/>
    <d v="1900-01-06T00:00:00"/>
    <s v="Table"/>
    <s v="Furniture"/>
    <n v="356471"/>
    <n v="109716.45"/>
    <n v="246754.55"/>
    <x v="0"/>
    <n v="96"/>
    <n v="60.42"/>
  </r>
  <r>
    <s v="M1173"/>
    <x v="2"/>
    <s v="South"/>
    <n v="4"/>
    <n v="418942"/>
    <n v="483099"/>
    <n v="115.31"/>
    <d v="2014-11-29T00:00:00"/>
    <n v="2014"/>
    <s v="Nov"/>
    <d v="1900-01-06T00:00:00"/>
    <s v="Chair"/>
    <s v="Furniture"/>
    <n v="483099"/>
    <n v="232759.71"/>
    <n v="250339.29"/>
    <x v="0"/>
    <n v="67"/>
    <n v="71.28"/>
  </r>
  <r>
    <s v="M1174"/>
    <x v="3"/>
    <s v="East"/>
    <n v="3"/>
    <n v="376623"/>
    <n v="324341"/>
    <n v="86.12"/>
    <d v="2013-12-02T00:00:00"/>
    <n v="2013"/>
    <s v="Dec"/>
    <d v="1900-01-01T00:00:00"/>
    <s v="Marker"/>
    <s v="Stationery"/>
    <n v="324341"/>
    <n v="146230.76"/>
    <n v="178110.24"/>
    <x v="1"/>
    <n v="72"/>
    <n v="75.63"/>
  </r>
  <r>
    <s v="M1175"/>
    <x v="2"/>
    <s v="South"/>
    <n v="15"/>
    <n v="360347"/>
    <n v="312348"/>
    <n v="86.68"/>
    <d v="2013-12-02T00:00:00"/>
    <n v="2013"/>
    <s v="Dec"/>
    <d v="1900-01-01T00:00:00"/>
    <s v="Cabinet"/>
    <s v="Furniture"/>
    <n v="312348"/>
    <n v="113811.72"/>
    <n v="198536.28"/>
    <x v="2"/>
    <n v="10"/>
    <n v="79.569999999999993"/>
  </r>
  <r>
    <s v="M1176"/>
    <x v="2"/>
    <s v="South"/>
    <n v="3"/>
    <n v="441002"/>
    <n v="456171"/>
    <n v="103.44"/>
    <d v="2011-09-19T00:00:00"/>
    <n v="2011"/>
    <s v="Sep"/>
    <d v="1900-01-01T00:00:00"/>
    <s v="Oil"/>
    <s v="Grocery"/>
    <n v="456171"/>
    <n v="137780.15"/>
    <n v="318390.84999999998"/>
    <x v="1"/>
    <n v="53"/>
    <n v="92.68"/>
  </r>
  <r>
    <s v="M1177"/>
    <x v="2"/>
    <s v="South"/>
    <n v="8"/>
    <n v="271795"/>
    <n v="324086"/>
    <n v="119.24"/>
    <d v="2012-10-23T00:00:00"/>
    <n v="2012"/>
    <s v="Oct"/>
    <d v="1900-01-02T00:00:00"/>
    <s v="Laptop"/>
    <s v="Electronics"/>
    <n v="324086"/>
    <n v="113668.24"/>
    <n v="210417.76"/>
    <x v="1"/>
    <n v="31"/>
    <n v="75.91"/>
  </r>
  <r>
    <s v="M1178"/>
    <x v="1"/>
    <s v="West"/>
    <n v="6"/>
    <n v="480152"/>
    <n v="312189"/>
    <n v="65.02"/>
    <d v="2012-10-23T00:00:00"/>
    <n v="2012"/>
    <s v="Oct"/>
    <d v="1900-01-02T00:00:00"/>
    <s v="Notebook"/>
    <s v="Stationery"/>
    <n v="312189"/>
    <n v="103205.83"/>
    <n v="208983.17"/>
    <x v="0"/>
    <n v="98"/>
    <n v="79.150000000000006"/>
  </r>
  <r>
    <s v="M1179"/>
    <x v="2"/>
    <s v="South"/>
    <n v="5"/>
    <n v="105705"/>
    <n v="100169"/>
    <n v="94.76"/>
    <d v="2012-10-23T00:00:00"/>
    <n v="2012"/>
    <s v="Oct"/>
    <d v="1900-01-02T00:00:00"/>
    <s v="Laptop"/>
    <s v="Electronics"/>
    <n v="100169"/>
    <n v="27504.21"/>
    <n v="72664.789999999994"/>
    <x v="1"/>
    <n v="34"/>
    <n v="68.95"/>
  </r>
  <r>
    <s v="M1180"/>
    <x v="1"/>
    <s v="West"/>
    <n v="6"/>
    <n v="300986"/>
    <n v="290520"/>
    <n v="96.52"/>
    <d v="2014-10-14T00:00:00"/>
    <n v="2014"/>
    <s v="Oct"/>
    <d v="1900-01-02T00:00:00"/>
    <s v="Laptop"/>
    <s v="Electronics"/>
    <n v="290520"/>
    <n v="68057.66"/>
    <n v="222462.34"/>
    <x v="1"/>
    <n v="56"/>
    <n v="61.03"/>
  </r>
  <r>
    <s v="M1181"/>
    <x v="3"/>
    <s v="East"/>
    <n v="3"/>
    <n v="310359"/>
    <n v="237701"/>
    <n v="76.59"/>
    <d v="2014-10-14T00:00:00"/>
    <n v="2014"/>
    <s v="Oct"/>
    <d v="1900-01-02T00:00:00"/>
    <s v="Laptop"/>
    <s v="Electronics"/>
    <n v="237701"/>
    <n v="70758.259999999995"/>
    <n v="166942.74"/>
    <x v="2"/>
    <n v="44"/>
    <n v="89.96"/>
  </r>
  <r>
    <s v="M1182"/>
    <x v="1"/>
    <s v="West"/>
    <n v="15"/>
    <n v="140705"/>
    <n v="164594"/>
    <n v="116.98"/>
    <d v="2014-10-14T00:00:00"/>
    <n v="2014"/>
    <s v="Oct"/>
    <d v="1900-01-02T00:00:00"/>
    <s v="Headphones"/>
    <s v="Electronics"/>
    <n v="164594"/>
    <n v="79876.289999999994"/>
    <n v="84717.71"/>
    <x v="1"/>
    <n v="79"/>
    <n v="72.31"/>
  </r>
  <r>
    <s v="M1183"/>
    <x v="1"/>
    <s v="West"/>
    <n v="12"/>
    <n v="328395"/>
    <n v="297946"/>
    <n v="90.73"/>
    <d v="2012-09-04T00:00:00"/>
    <n v="2012"/>
    <s v="Sep"/>
    <d v="1900-01-02T00:00:00"/>
    <s v="Stapler"/>
    <s v="Stationery"/>
    <n v="297946"/>
    <n v="63868.13"/>
    <n v="234077.87"/>
    <x v="1"/>
    <n v="21"/>
    <n v="65.72"/>
  </r>
  <r>
    <s v="M1184"/>
    <x v="3"/>
    <s v="East"/>
    <n v="3"/>
    <n v="334792"/>
    <n v="360930"/>
    <n v="107.81"/>
    <d v="2013-03-15T00:00:00"/>
    <n v="2013"/>
    <s v="Mar"/>
    <d v="1900-01-05T00:00:00"/>
    <s v="Pen"/>
    <s v="Stationery"/>
    <n v="360930"/>
    <n v="147125.29"/>
    <n v="213804.71"/>
    <x v="1"/>
    <n v="97"/>
    <n v="62.81"/>
  </r>
  <r>
    <s v="M1185"/>
    <x v="2"/>
    <s v="South"/>
    <n v="11"/>
    <n v="444794"/>
    <n v="495664"/>
    <n v="111.44"/>
    <d v="2014-10-29T00:00:00"/>
    <n v="2014"/>
    <s v="Oct"/>
    <d v="1900-01-03T00:00:00"/>
    <s v="Laptop"/>
    <s v="Electronics"/>
    <n v="495664"/>
    <n v="111933.72"/>
    <n v="383730.28"/>
    <x v="2"/>
    <n v="45"/>
    <n v="88.73"/>
  </r>
  <r>
    <s v="M1186"/>
    <x v="3"/>
    <s v="East"/>
    <n v="14"/>
    <n v="313319"/>
    <n v="287691"/>
    <n v="91.82"/>
    <d v="2014-10-16T00:00:00"/>
    <n v="2014"/>
    <s v="Oct"/>
    <d v="1900-01-04T00:00:00"/>
    <s v="Sugar"/>
    <s v="Grocery"/>
    <n v="287691"/>
    <n v="105958.48"/>
    <n v="181732.52"/>
    <x v="0"/>
    <n v="84"/>
    <n v="90.12"/>
  </r>
  <r>
    <s v="M1187"/>
    <x v="2"/>
    <s v="South"/>
    <n v="7"/>
    <n v="395957"/>
    <n v="407224"/>
    <n v="102.85"/>
    <d v="2014-08-08T00:00:00"/>
    <n v="2014"/>
    <s v="Aug"/>
    <d v="1900-01-05T00:00:00"/>
    <s v="Laptop"/>
    <s v="Electronics"/>
    <n v="407224"/>
    <n v="144490.5"/>
    <n v="262733.5"/>
    <x v="2"/>
    <n v="22"/>
    <n v="75.739999999999995"/>
  </r>
  <r>
    <s v="M1188"/>
    <x v="3"/>
    <s v="East"/>
    <n v="8"/>
    <n v="139374"/>
    <n v="133017"/>
    <n v="95.44"/>
    <d v="2014-09-22T00:00:00"/>
    <n v="2014"/>
    <s v="Sep"/>
    <d v="1900-01-01T00:00:00"/>
    <s v="Rice"/>
    <s v="Grocery"/>
    <n v="133017"/>
    <n v="61363.28"/>
    <n v="71653.72"/>
    <x v="0"/>
    <n v="36"/>
    <n v="79.430000000000007"/>
  </r>
  <r>
    <s v="M1189"/>
    <x v="3"/>
    <s v="East"/>
    <n v="14"/>
    <n v="283504"/>
    <n v="202045"/>
    <n v="71.27"/>
    <d v="2014-11-04T00:00:00"/>
    <n v="2014"/>
    <s v="Nov"/>
    <d v="1900-01-02T00:00:00"/>
    <s v="Cabinet"/>
    <s v="Furniture"/>
    <n v="202045"/>
    <n v="70424.710000000006"/>
    <n v="131620.29"/>
    <x v="0"/>
    <n v="68"/>
    <n v="83"/>
  </r>
  <r>
    <s v="M1190"/>
    <x v="3"/>
    <s v="East"/>
    <n v="6"/>
    <n v="481958"/>
    <n v="318976"/>
    <n v="66.180000000000007"/>
    <d v="2013-11-06T00:00:00"/>
    <n v="2013"/>
    <s v="Nov"/>
    <d v="1900-01-03T00:00:00"/>
    <s v="Tablet"/>
    <s v="Electronics"/>
    <n v="318976"/>
    <n v="98616.76"/>
    <n v="220359.24"/>
    <x v="0"/>
    <n v="33"/>
    <n v="78.62"/>
  </r>
  <r>
    <s v="M1191"/>
    <x v="1"/>
    <s v="West"/>
    <n v="15"/>
    <n v="223585"/>
    <n v="206363"/>
    <n v="92.3"/>
    <d v="2013-11-06T00:00:00"/>
    <n v="2013"/>
    <s v="Nov"/>
    <d v="1900-01-03T00:00:00"/>
    <s v="Stapler"/>
    <s v="Stationery"/>
    <n v="206363"/>
    <n v="92369.01"/>
    <n v="113993.99"/>
    <x v="2"/>
    <n v="31"/>
    <n v="81.680000000000007"/>
  </r>
  <r>
    <s v="M1192"/>
    <x v="2"/>
    <s v="South"/>
    <n v="6"/>
    <n v="429578"/>
    <n v="392758"/>
    <n v="91.43"/>
    <d v="2013-11-06T00:00:00"/>
    <n v="2013"/>
    <s v="Nov"/>
    <d v="1900-01-03T00:00:00"/>
    <s v="Rice"/>
    <s v="Grocery"/>
    <n v="392758"/>
    <n v="177124.93"/>
    <n v="215633.07"/>
    <x v="2"/>
    <n v="13"/>
    <n v="91.3"/>
  </r>
  <r>
    <s v="M1193"/>
    <x v="2"/>
    <s v="South"/>
    <n v="12"/>
    <n v="363732"/>
    <n v="286955"/>
    <n v="78.89"/>
    <d v="2013-11-06T00:00:00"/>
    <n v="2013"/>
    <s v="Nov"/>
    <d v="1900-01-03T00:00:00"/>
    <s v="Wheat"/>
    <s v="Grocery"/>
    <n v="286955"/>
    <n v="82023.149999999994"/>
    <n v="204931.85"/>
    <x v="0"/>
    <n v="49"/>
    <n v="86.8"/>
  </r>
  <r>
    <s v="M1194"/>
    <x v="3"/>
    <s v="East"/>
    <n v="11"/>
    <n v="249945"/>
    <n v="194850"/>
    <n v="77.959999999999994"/>
    <d v="2013-11-06T00:00:00"/>
    <n v="2013"/>
    <s v="Nov"/>
    <d v="1900-01-03T00:00:00"/>
    <s v="Dress"/>
    <s v="Clothing"/>
    <n v="194850"/>
    <n v="82901.16"/>
    <n v="111948.84"/>
    <x v="2"/>
    <n v="50"/>
    <n v="85.3"/>
  </r>
  <r>
    <s v="M1195"/>
    <x v="1"/>
    <s v="West"/>
    <n v="15"/>
    <n v="454961"/>
    <n v="409304"/>
    <n v="89.96"/>
    <d v="2014-06-26T00:00:00"/>
    <n v="2014"/>
    <s v="Jun"/>
    <d v="1900-01-04T00:00:00"/>
    <s v="Trousers"/>
    <s v="Clothing"/>
    <n v="409304"/>
    <n v="130632.17"/>
    <n v="278671.83"/>
    <x v="1"/>
    <n v="80"/>
    <n v="74.569999999999993"/>
  </r>
  <r>
    <s v="M1196"/>
    <x v="1"/>
    <s v="West"/>
    <n v="9"/>
    <n v="187043"/>
    <n v="196941"/>
    <n v="105.29"/>
    <d v="2012-11-26T00:00:00"/>
    <n v="2012"/>
    <s v="Nov"/>
    <d v="1900-01-01T00:00:00"/>
    <s v="Dress"/>
    <s v="Clothing"/>
    <n v="196941"/>
    <n v="83763.240000000005"/>
    <n v="113177.76"/>
    <x v="0"/>
    <n v="38"/>
    <n v="89.07"/>
  </r>
  <r>
    <s v="M1197"/>
    <x v="3"/>
    <s v="East"/>
    <n v="3"/>
    <n v="304697"/>
    <n v="317700"/>
    <n v="104.27"/>
    <d v="2013-11-25T00:00:00"/>
    <n v="2013"/>
    <s v="Nov"/>
    <d v="1900-01-01T00:00:00"/>
    <s v="Shirt"/>
    <s v="Clothing"/>
    <n v="317700"/>
    <n v="77636.38"/>
    <n v="240063.62"/>
    <x v="0"/>
    <n v="34"/>
    <n v="68.599999999999994"/>
  </r>
  <r>
    <s v="M1198"/>
    <x v="0"/>
    <s v="North"/>
    <n v="4"/>
    <n v="237260"/>
    <n v="153545"/>
    <n v="64.72"/>
    <d v="2014-07-22T00:00:00"/>
    <n v="2014"/>
    <s v="Jul"/>
    <d v="1900-01-02T00:00:00"/>
    <s v="Tablet"/>
    <s v="Electronics"/>
    <n v="153545"/>
    <n v="58422.76"/>
    <n v="95122.240000000005"/>
    <x v="0"/>
    <n v="98"/>
    <n v="94.47"/>
  </r>
  <r>
    <s v="M1199"/>
    <x v="2"/>
    <s v="South"/>
    <n v="9"/>
    <n v="211033"/>
    <n v="210675"/>
    <n v="99.83"/>
    <d v="2014-07-22T00:00:00"/>
    <n v="2014"/>
    <s v="Jul"/>
    <d v="1900-01-02T00:00:00"/>
    <s v="Dress"/>
    <s v="Clothing"/>
    <n v="210675"/>
    <n v="93837.97"/>
    <n v="116837.03"/>
    <x v="0"/>
    <n v="56"/>
    <n v="76.08"/>
  </r>
  <r>
    <s v="M1000"/>
    <x v="3"/>
    <s v="East"/>
    <n v="7"/>
    <n v="239641"/>
    <n v="215189"/>
    <n v="89.8"/>
    <d v="2012-10-23T00:00:00"/>
    <n v="2012"/>
    <s v="Oct"/>
    <d v="1900-01-02T00:00:00"/>
    <s v="Chair"/>
    <s v="Furniture"/>
    <n v="215189"/>
    <n v="59809.85"/>
    <n v="155379.15"/>
    <x v="1"/>
    <n v="49"/>
    <n v="67.12"/>
  </r>
  <r>
    <s v="M1001"/>
    <x v="3"/>
    <s v="East"/>
    <n v="5"/>
    <n v="144067"/>
    <n v="82190"/>
    <n v="57.05"/>
    <d v="2012-07-09T00:00:00"/>
    <n v="2012"/>
    <s v="Jul"/>
    <d v="1900-01-01T00:00:00"/>
    <s v="Headphones"/>
    <s v="Electronics"/>
    <n v="82190"/>
    <n v="32723.11"/>
    <n v="49466.89"/>
    <x v="2"/>
    <n v="43"/>
    <n v="70.260000000000005"/>
  </r>
  <r>
    <s v="M1002"/>
    <x v="3"/>
    <s v="East"/>
    <n v="10"/>
    <n v="436354"/>
    <n v="369601"/>
    <n v="84.7"/>
    <d v="2014-08-19T00:00:00"/>
    <n v="2014"/>
    <s v="Aug"/>
    <d v="1900-01-02T00:00:00"/>
    <s v="Shirt"/>
    <s v="Clothing"/>
    <n v="369601"/>
    <n v="114748.94"/>
    <n v="254852.06"/>
    <x v="1"/>
    <n v="48"/>
    <n v="66.290000000000006"/>
  </r>
  <r>
    <s v="M1003"/>
    <x v="3"/>
    <s v="East"/>
    <n v="9"/>
    <n v="224590"/>
    <n v="244852"/>
    <n v="109.02"/>
    <d v="2013-04-17T00:00:00"/>
    <n v="2013"/>
    <s v="Apr"/>
    <d v="1900-01-03T00:00:00"/>
    <s v="Tablet"/>
    <s v="Electronics"/>
    <n v="244852"/>
    <n v="116946.63"/>
    <n v="127905.37"/>
    <x v="2"/>
    <n v="25"/>
    <n v="94.25"/>
  </r>
  <r>
    <s v="M1004"/>
    <x v="1"/>
    <s v="West"/>
    <n v="7"/>
    <n v="494490"/>
    <n v="504732"/>
    <n v="102.07"/>
    <d v="2013-04-17T00:00:00"/>
    <n v="2013"/>
    <s v="Apr"/>
    <d v="1900-01-03T00:00:00"/>
    <s v="Notebook"/>
    <s v="Stationery"/>
    <n v="504732"/>
    <n v="115774.1"/>
    <n v="388957.9"/>
    <x v="1"/>
    <n v="46"/>
    <n v="66.23"/>
  </r>
  <r>
    <s v="M1005"/>
    <x v="1"/>
    <s v="West"/>
    <n v="5"/>
    <n v="232742"/>
    <n v="231957"/>
    <n v="99.66"/>
    <d v="2013-04-17T00:00:00"/>
    <n v="2013"/>
    <s v="Apr"/>
    <d v="1900-01-03T00:00:00"/>
    <s v="Jacket"/>
    <s v="Clothing"/>
    <n v="231957"/>
    <n v="101058.49"/>
    <n v="130898.51"/>
    <x v="0"/>
    <n v="89"/>
    <n v="78.489999999999995"/>
  </r>
  <r>
    <s v="M1006"/>
    <x v="1"/>
    <s v="West"/>
    <n v="8"/>
    <n v="438242"/>
    <n v="517922"/>
    <n v="118.18"/>
    <d v="2011-11-14T00:00:00"/>
    <n v="2011"/>
    <s v="Nov"/>
    <d v="1900-01-01T00:00:00"/>
    <s v="Tablet"/>
    <s v="Electronics"/>
    <n v="517922"/>
    <n v="221691.51999999999"/>
    <n v="296230.48"/>
    <x v="1"/>
    <n v="69"/>
    <n v="71.06"/>
  </r>
  <r>
    <s v="M1007"/>
    <x v="0"/>
    <s v="North"/>
    <n v="7"/>
    <n v="293244"/>
    <n v="317255"/>
    <n v="108.19"/>
    <d v="2011-11-14T00:00:00"/>
    <n v="2011"/>
    <s v="Nov"/>
    <d v="1900-01-01T00:00:00"/>
    <s v="Mobile"/>
    <s v="Electronics"/>
    <n v="317255"/>
    <n v="77096.25"/>
    <n v="240158.75"/>
    <x v="1"/>
    <n v="82"/>
    <n v="66.209999999999994"/>
  </r>
  <r>
    <s v="M1008"/>
    <x v="2"/>
    <s v="South"/>
    <n v="3"/>
    <n v="278050"/>
    <n v="261062"/>
    <n v="93.89"/>
    <d v="2011-12-20T00:00:00"/>
    <n v="2011"/>
    <s v="Dec"/>
    <d v="1900-01-02T00:00:00"/>
    <s v="Notebook"/>
    <s v="Stationery"/>
    <n v="261062"/>
    <n v="110162.26"/>
    <n v="150899.74"/>
    <x v="0"/>
    <n v="19"/>
    <n v="60.9"/>
  </r>
  <r>
    <s v="M1009"/>
    <x v="0"/>
    <s v="North"/>
    <n v="5"/>
    <n v="231593"/>
    <n v="221833"/>
    <n v="95.79"/>
    <d v="2011-12-20T00:00:00"/>
    <n v="2011"/>
    <s v="Dec"/>
    <d v="1900-01-02T00:00:00"/>
    <s v="Table"/>
    <s v="Furniture"/>
    <n v="221833"/>
    <n v="61484.14"/>
    <n v="160348.85999999999"/>
    <x v="2"/>
    <n v="97"/>
    <n v="88.91"/>
  </r>
  <r>
    <s v="M1010"/>
    <x v="1"/>
    <s v="West"/>
    <n v="5"/>
    <n v="261763"/>
    <n v="184774"/>
    <n v="70.59"/>
    <d v="2012-11-21T00:00:00"/>
    <n v="2012"/>
    <s v="Nov"/>
    <d v="1900-01-03T00:00:00"/>
    <s v="Laptop"/>
    <s v="Electronics"/>
    <n v="184774"/>
    <n v="41338.589999999997"/>
    <n v="143435.41"/>
    <x v="2"/>
    <n v="11"/>
    <n v="74.900000000000006"/>
  </r>
  <r>
    <s v="M1011"/>
    <x v="1"/>
    <s v="West"/>
    <n v="4"/>
    <n v="480315"/>
    <n v="254042"/>
    <n v="52.89"/>
    <d v="2012-11-21T00:00:00"/>
    <n v="2012"/>
    <s v="Nov"/>
    <d v="1900-01-03T00:00:00"/>
    <s v="Sugar"/>
    <s v="Grocery"/>
    <n v="254042"/>
    <n v="108551.21"/>
    <n v="145490.79"/>
    <x v="0"/>
    <n v="49"/>
    <n v="81.25"/>
  </r>
  <r>
    <s v="M1012"/>
    <x v="2"/>
    <s v="South"/>
    <n v="15"/>
    <n v="133481"/>
    <n v="134749"/>
    <n v="100.95"/>
    <d v="2012-11-21T00:00:00"/>
    <n v="2012"/>
    <s v="Nov"/>
    <d v="1900-01-03T00:00:00"/>
    <s v="Rice"/>
    <s v="Grocery"/>
    <n v="134749"/>
    <n v="51780.37"/>
    <n v="82968.63"/>
    <x v="0"/>
    <n v="19"/>
    <n v="89.73"/>
  </r>
  <r>
    <s v="M1013"/>
    <x v="3"/>
    <s v="East"/>
    <n v="10"/>
    <n v="143790"/>
    <n v="117769"/>
    <n v="81.900000000000006"/>
    <d v="2014-12-29T00:00:00"/>
    <n v="2014"/>
    <s v="Dec"/>
    <d v="1900-01-01T00:00:00"/>
    <s v="Pen"/>
    <s v="Stationery"/>
    <n v="117769"/>
    <n v="55267.51"/>
    <n v="62501.49"/>
    <x v="0"/>
    <n v="50"/>
    <n v="60.08"/>
  </r>
  <r>
    <s v="M1014"/>
    <x v="2"/>
    <s v="South"/>
    <n v="4"/>
    <n v="317744"/>
    <n v="170432"/>
    <n v="53.64"/>
    <d v="2012-05-17T00:00:00"/>
    <n v="2012"/>
    <s v="May"/>
    <d v="1900-01-04T00:00:00"/>
    <s v="Tablet"/>
    <s v="Electronics"/>
    <n v="170432"/>
    <n v="46278.77"/>
    <n v="124153.23"/>
    <x v="0"/>
    <n v="71"/>
    <n v="65.78"/>
  </r>
  <r>
    <s v="M1015"/>
    <x v="1"/>
    <s v="West"/>
    <n v="15"/>
    <n v="368140"/>
    <n v="436232"/>
    <n v="118.5"/>
    <d v="2012-05-17T00:00:00"/>
    <n v="2012"/>
    <s v="May"/>
    <d v="1900-01-04T00:00:00"/>
    <s v="Trousers"/>
    <s v="Clothing"/>
    <n v="436232"/>
    <n v="203351.28"/>
    <n v="232880.72"/>
    <x v="0"/>
    <n v="80"/>
    <n v="73.69"/>
  </r>
  <r>
    <s v="M1016"/>
    <x v="0"/>
    <s v="North"/>
    <n v="7"/>
    <n v="491922"/>
    <n v="569498"/>
    <n v="115.77"/>
    <d v="2014-12-10T00:00:00"/>
    <n v="2014"/>
    <s v="Dec"/>
    <d v="1900-01-03T00:00:00"/>
    <s v="Marker"/>
    <s v="Stationery"/>
    <n v="569498"/>
    <n v="260657.54"/>
    <n v="308840.46000000002"/>
    <x v="1"/>
    <n v="69"/>
    <n v="81.650000000000006"/>
  </r>
  <r>
    <s v="M1017"/>
    <x v="1"/>
    <s v="West"/>
    <n v="12"/>
    <n v="416937"/>
    <n v="445791"/>
    <n v="106.92"/>
    <d v="2014-12-10T00:00:00"/>
    <n v="2014"/>
    <s v="Dec"/>
    <d v="1900-01-03T00:00:00"/>
    <s v="Marker"/>
    <s v="Stationery"/>
    <n v="445791"/>
    <n v="200972.39"/>
    <n v="244818.61"/>
    <x v="2"/>
    <n v="92"/>
    <n v="62.36"/>
  </r>
  <r>
    <s v="M1018"/>
    <x v="0"/>
    <s v="North"/>
    <n v="7"/>
    <n v="241393"/>
    <n v="156456"/>
    <n v="64.81"/>
    <d v="2014-12-10T00:00:00"/>
    <n v="2014"/>
    <s v="Dec"/>
    <d v="1900-01-03T00:00:00"/>
    <s v="Cabinet"/>
    <s v="Furniture"/>
    <n v="156456"/>
    <n v="77578.37"/>
    <n v="78877.63"/>
    <x v="0"/>
    <n v="72"/>
    <n v="65.94"/>
  </r>
  <r>
    <s v="M1019"/>
    <x v="1"/>
    <s v="West"/>
    <n v="4"/>
    <n v="476650"/>
    <n v="423904"/>
    <n v="88.93"/>
    <d v="2014-03-11T00:00:00"/>
    <n v="2014"/>
    <s v="Mar"/>
    <d v="1900-01-02T00:00:00"/>
    <s v="Marker"/>
    <s v="Stationery"/>
    <n v="423904"/>
    <n v="190376.49"/>
    <n v="233527.51"/>
    <x v="2"/>
    <n v="51"/>
    <n v="85.9"/>
  </r>
  <r>
    <s v="M1020"/>
    <x v="3"/>
    <s v="East"/>
    <n v="10"/>
    <n v="269695"/>
    <n v="307782"/>
    <n v="114.12"/>
    <d v="2014-10-23T00:00:00"/>
    <n v="2014"/>
    <s v="Oct"/>
    <d v="1900-01-04T00:00:00"/>
    <s v="Sugar"/>
    <s v="Grocery"/>
    <n v="307782"/>
    <n v="134192.32999999999"/>
    <n v="173589.67"/>
    <x v="0"/>
    <n v="72"/>
    <n v="84.58"/>
  </r>
  <r>
    <s v="M1021"/>
    <x v="2"/>
    <s v="South"/>
    <n v="12"/>
    <n v="220388"/>
    <n v="117721"/>
    <n v="53.42"/>
    <d v="2014-07-04T00:00:00"/>
    <n v="2014"/>
    <s v="Jul"/>
    <d v="1900-01-05T00:00:00"/>
    <s v="Sofa"/>
    <s v="Furniture"/>
    <n v="117721"/>
    <n v="41240.76"/>
    <n v="76480.240000000005"/>
    <x v="1"/>
    <n v="94"/>
    <n v="88.73"/>
  </r>
  <r>
    <s v="M1022"/>
    <x v="2"/>
    <s v="South"/>
    <n v="9"/>
    <n v="332562"/>
    <n v="280195"/>
    <n v="84.25"/>
    <d v="2014-09-05T00:00:00"/>
    <n v="2014"/>
    <s v="Sep"/>
    <d v="1900-01-05T00:00:00"/>
    <s v="Headphones"/>
    <s v="Electronics"/>
    <n v="280195"/>
    <n v="113881.09"/>
    <n v="166313.91"/>
    <x v="1"/>
    <n v="15"/>
    <n v="72.91"/>
  </r>
  <r>
    <s v="M1023"/>
    <x v="2"/>
    <s v="South"/>
    <n v="12"/>
    <n v="242917"/>
    <n v="261832"/>
    <n v="107.79"/>
    <d v="2014-08-24T00:00:00"/>
    <n v="2014"/>
    <s v="Aug"/>
    <d v="1899-12-31T00:00:00"/>
    <s v="Tablet"/>
    <s v="Electronics"/>
    <n v="261832"/>
    <n v="130567.09"/>
    <n v="131264.91"/>
    <x v="1"/>
    <n v="39"/>
    <n v="79.94"/>
  </r>
  <r>
    <s v="M1024"/>
    <x v="2"/>
    <s v="South"/>
    <n v="8"/>
    <n v="327357"/>
    <n v="358208"/>
    <n v="109.42"/>
    <d v="2014-08-24T00:00:00"/>
    <n v="2014"/>
    <s v="Aug"/>
    <d v="1899-12-31T00:00:00"/>
    <s v="Mobile"/>
    <s v="Electronics"/>
    <n v="358208"/>
    <n v="122069.51"/>
    <n v="236138.49"/>
    <x v="1"/>
    <n v="90"/>
    <n v="74.34"/>
  </r>
  <r>
    <s v="M1025"/>
    <x v="1"/>
    <s v="West"/>
    <n v="9"/>
    <n v="475750"/>
    <n v="245780"/>
    <n v="51.66"/>
    <d v="2014-08-24T00:00:00"/>
    <n v="2014"/>
    <s v="Aug"/>
    <d v="1899-12-31T00:00:00"/>
    <s v="Stapler"/>
    <s v="Stationery"/>
    <n v="245780"/>
    <n v="107296.8"/>
    <n v="138483.20000000001"/>
    <x v="2"/>
    <n v="69"/>
    <n v="91.75"/>
  </r>
  <r>
    <s v="M1026"/>
    <x v="1"/>
    <s v="West"/>
    <n v="3"/>
    <n v="354892"/>
    <n v="263076"/>
    <n v="74.13"/>
    <d v="2014-08-24T00:00:00"/>
    <n v="2014"/>
    <s v="Aug"/>
    <d v="1899-12-31T00:00:00"/>
    <s v="Mobile"/>
    <s v="Electronics"/>
    <n v="263076"/>
    <n v="124665.99"/>
    <n v="138410.01"/>
    <x v="1"/>
    <n v="47"/>
    <n v="64.53"/>
  </r>
  <r>
    <s v="M1027"/>
    <x v="2"/>
    <s v="South"/>
    <n v="13"/>
    <n v="171711"/>
    <n v="135621"/>
    <n v="78.98"/>
    <d v="2014-08-24T00:00:00"/>
    <n v="2014"/>
    <s v="Aug"/>
    <d v="1899-12-31T00:00:00"/>
    <s v="Sofa"/>
    <s v="Furniture"/>
    <n v="135621"/>
    <n v="30587.57"/>
    <n v="105033.43"/>
    <x v="2"/>
    <n v="26"/>
    <n v="89.91"/>
  </r>
  <r>
    <s v="M1028"/>
    <x v="3"/>
    <s v="East"/>
    <n v="12"/>
    <n v="253823"/>
    <n v="142871"/>
    <n v="56.29"/>
    <d v="2011-08-22T00:00:00"/>
    <n v="2011"/>
    <s v="Aug"/>
    <d v="1900-01-01T00:00:00"/>
    <s v="Marker"/>
    <s v="Stationery"/>
    <n v="142871"/>
    <n v="29317.09"/>
    <n v="113553.91"/>
    <x v="0"/>
    <n v="39"/>
    <n v="71.260000000000005"/>
  </r>
  <r>
    <s v="M1029"/>
    <x v="3"/>
    <s v="East"/>
    <n v="6"/>
    <n v="276352"/>
    <n v="179457"/>
    <n v="64.94"/>
    <d v="2013-10-05T00:00:00"/>
    <n v="2013"/>
    <s v="Oct"/>
    <d v="1900-01-06T00:00:00"/>
    <s v="Table"/>
    <s v="Furniture"/>
    <n v="179457"/>
    <n v="64391.17"/>
    <n v="115065.83"/>
    <x v="0"/>
    <n v="85"/>
    <n v="71.58"/>
  </r>
  <r>
    <s v="M1030"/>
    <x v="1"/>
    <s v="West"/>
    <n v="14"/>
    <n v="318814"/>
    <n v="338137"/>
    <n v="106.06"/>
    <d v="2011-10-26T00:00:00"/>
    <n v="2011"/>
    <s v="Oct"/>
    <d v="1900-01-03T00:00:00"/>
    <s v="Sofa"/>
    <s v="Furniture"/>
    <n v="338137"/>
    <n v="122532.66"/>
    <n v="215604.34"/>
    <x v="1"/>
    <n v="42"/>
    <n v="79.599999999999994"/>
  </r>
  <r>
    <s v="M1031"/>
    <x v="3"/>
    <s v="East"/>
    <n v="14"/>
    <n v="493169"/>
    <n v="327696"/>
    <n v="66.45"/>
    <d v="2011-10-26T00:00:00"/>
    <n v="2011"/>
    <s v="Oct"/>
    <d v="1900-01-03T00:00:00"/>
    <s v="Chair"/>
    <s v="Furniture"/>
    <n v="327696"/>
    <n v="147089.95000000001"/>
    <n v="180606.05"/>
    <x v="2"/>
    <n v="80"/>
    <n v="89.03"/>
  </r>
  <r>
    <s v="M1032"/>
    <x v="1"/>
    <s v="West"/>
    <n v="10"/>
    <n v="410680"/>
    <n v="232277"/>
    <n v="56.56"/>
    <d v="2013-06-29T00:00:00"/>
    <n v="2013"/>
    <s v="Jun"/>
    <d v="1900-01-06T00:00:00"/>
    <s v="Headphones"/>
    <s v="Electronics"/>
    <n v="232277"/>
    <n v="60013.31"/>
    <n v="172263.69"/>
    <x v="0"/>
    <n v="30"/>
    <n v="89.82"/>
  </r>
  <r>
    <s v="M1033"/>
    <x v="2"/>
    <s v="South"/>
    <n v="12"/>
    <n v="243524"/>
    <n v="269246"/>
    <n v="110.56"/>
    <d v="2013-06-29T00:00:00"/>
    <n v="2013"/>
    <s v="Jun"/>
    <d v="1900-01-06T00:00:00"/>
    <s v="Oil"/>
    <s v="Grocery"/>
    <n v="269246"/>
    <n v="63754.47"/>
    <n v="205491.53"/>
    <x v="0"/>
    <n v="89"/>
    <n v="73.91"/>
  </r>
  <r>
    <s v="M1034"/>
    <x v="3"/>
    <s v="East"/>
    <n v="13"/>
    <n v="406604"/>
    <n v="230950"/>
    <n v="56.8"/>
    <d v="2011-11-04T00:00:00"/>
    <n v="2011"/>
    <s v="Nov"/>
    <d v="1900-01-05T00:00:00"/>
    <s v="Shirt"/>
    <s v="Clothing"/>
    <n v="230950"/>
    <n v="58665.97"/>
    <n v="172284.03"/>
    <x v="0"/>
    <n v="53"/>
    <n v="69.42"/>
  </r>
  <r>
    <s v="M1035"/>
    <x v="1"/>
    <s v="West"/>
    <n v="3"/>
    <n v="130854"/>
    <n v="138862"/>
    <n v="106.12"/>
    <d v="2011-11-04T00:00:00"/>
    <n v="2011"/>
    <s v="Nov"/>
    <d v="1900-01-05T00:00:00"/>
    <s v="Chair"/>
    <s v="Furniture"/>
    <n v="138862"/>
    <n v="55163.4"/>
    <n v="83698.600000000006"/>
    <x v="0"/>
    <n v="26"/>
    <n v="69.900000000000006"/>
  </r>
  <r>
    <s v="M1036"/>
    <x v="1"/>
    <s v="West"/>
    <n v="12"/>
    <n v="487866"/>
    <n v="411641"/>
    <n v="84.38"/>
    <d v="2011-11-04T00:00:00"/>
    <n v="2011"/>
    <s v="Nov"/>
    <d v="1900-01-05T00:00:00"/>
    <s v="Oil"/>
    <s v="Grocery"/>
    <n v="411641"/>
    <n v="178482.25"/>
    <n v="233158.75"/>
    <x v="1"/>
    <n v="53"/>
    <n v="62.42"/>
  </r>
  <r>
    <s v="M1037"/>
    <x v="2"/>
    <s v="South"/>
    <n v="13"/>
    <n v="418909"/>
    <n v="462199"/>
    <n v="110.33"/>
    <d v="2011-11-04T00:00:00"/>
    <n v="2011"/>
    <s v="Nov"/>
    <d v="1900-01-05T00:00:00"/>
    <s v="Wheat"/>
    <s v="Grocery"/>
    <n v="462199"/>
    <n v="184827.45"/>
    <n v="277371.55"/>
    <x v="1"/>
    <n v="63"/>
    <n v="62.46"/>
  </r>
  <r>
    <s v="M1038"/>
    <x v="2"/>
    <s v="South"/>
    <n v="14"/>
    <n v="327743"/>
    <n v="359912"/>
    <n v="109.82"/>
    <d v="2011-11-04T00:00:00"/>
    <n v="2011"/>
    <s v="Nov"/>
    <d v="1900-01-05T00:00:00"/>
    <s v="Shirt"/>
    <s v="Clothing"/>
    <n v="359912"/>
    <n v="150682.23999999999"/>
    <n v="209229.76"/>
    <x v="1"/>
    <n v="28"/>
    <n v="60.78"/>
  </r>
  <r>
    <s v="M1039"/>
    <x v="2"/>
    <s v="South"/>
    <n v="6"/>
    <n v="238129"/>
    <n v="225918"/>
    <n v="94.87"/>
    <d v="2011-09-08T00:00:00"/>
    <n v="2011"/>
    <s v="Sep"/>
    <d v="1900-01-04T00:00:00"/>
    <s v="Laptop"/>
    <s v="Electronics"/>
    <n v="225918"/>
    <n v="77227.13"/>
    <n v="148690.87"/>
    <x v="0"/>
    <n v="73"/>
    <n v="66.61"/>
  </r>
  <r>
    <s v="M1040"/>
    <x v="2"/>
    <s v="South"/>
    <n v="11"/>
    <n v="194140"/>
    <n v="197313"/>
    <n v="101.63"/>
    <d v="2012-06-25T00:00:00"/>
    <n v="2012"/>
    <s v="Jun"/>
    <d v="1900-01-01T00:00:00"/>
    <s v="Table"/>
    <s v="Furniture"/>
    <n v="197313"/>
    <n v="59647.03"/>
    <n v="137665.97"/>
    <x v="1"/>
    <n v="15"/>
    <n v="70.040000000000006"/>
  </r>
  <r>
    <s v="M1041"/>
    <x v="0"/>
    <s v="North"/>
    <n v="10"/>
    <n v="144579"/>
    <n v="122698"/>
    <n v="84.87"/>
    <d v="2012-06-25T00:00:00"/>
    <n v="2012"/>
    <s v="Jun"/>
    <d v="1900-01-01T00:00:00"/>
    <s v="Mobile"/>
    <s v="Electronics"/>
    <n v="122698"/>
    <n v="53901.27"/>
    <n v="68796.73"/>
    <x v="0"/>
    <n v="96"/>
    <n v="68.099999999999994"/>
  </r>
  <r>
    <s v="M1042"/>
    <x v="3"/>
    <s v="East"/>
    <n v="7"/>
    <n v="247519"/>
    <n v="146522"/>
    <n v="59.2"/>
    <d v="2012-06-25T00:00:00"/>
    <n v="2012"/>
    <s v="Jun"/>
    <d v="1900-01-01T00:00:00"/>
    <s v="Marker"/>
    <s v="Stationery"/>
    <n v="146522"/>
    <n v="62280.6"/>
    <n v="84241.4"/>
    <x v="1"/>
    <n v="65"/>
    <n v="61.9"/>
  </r>
  <r>
    <s v="M1043"/>
    <x v="2"/>
    <s v="South"/>
    <n v="13"/>
    <n v="108332"/>
    <n v="80277"/>
    <n v="74.099999999999994"/>
    <d v="2012-07-26T00:00:00"/>
    <n v="2012"/>
    <s v="Jul"/>
    <d v="1900-01-04T00:00:00"/>
    <s v="Mobile"/>
    <s v="Electronics"/>
    <n v="80277"/>
    <n v="28789.919999999998"/>
    <n v="51487.08"/>
    <x v="1"/>
    <n v="16"/>
    <n v="85.59"/>
  </r>
  <r>
    <s v="M1044"/>
    <x v="0"/>
    <s v="North"/>
    <n v="3"/>
    <n v="404271"/>
    <n v="328118"/>
    <n v="81.16"/>
    <d v="2014-12-08T00:00:00"/>
    <n v="2014"/>
    <s v="Dec"/>
    <d v="1900-01-01T00:00:00"/>
    <s v="Sugar"/>
    <s v="Grocery"/>
    <n v="328118"/>
    <n v="92706.43"/>
    <n v="235411.57"/>
    <x v="2"/>
    <n v="62"/>
    <n v="77.45"/>
  </r>
  <r>
    <s v="M1045"/>
    <x v="1"/>
    <s v="West"/>
    <n v="15"/>
    <n v="343152"/>
    <n v="290830"/>
    <n v="84.75"/>
    <d v="2011-12-29T00:00:00"/>
    <n v="2011"/>
    <s v="Dec"/>
    <d v="1900-01-04T00:00:00"/>
    <s v="Dress"/>
    <s v="Clothing"/>
    <n v="290830"/>
    <n v="115569.9"/>
    <n v="175260.1"/>
    <x v="2"/>
    <n v="58"/>
    <n v="70.89"/>
  </r>
  <r>
    <s v="M1046"/>
    <x v="3"/>
    <s v="East"/>
    <n v="7"/>
    <n v="273447"/>
    <n v="298591"/>
    <n v="109.2"/>
    <d v="2011-12-29T00:00:00"/>
    <n v="2011"/>
    <s v="Dec"/>
    <d v="1900-01-04T00:00:00"/>
    <s v="Mobile"/>
    <s v="Electronics"/>
    <n v="298591"/>
    <n v="126883.79"/>
    <n v="171707.21"/>
    <x v="0"/>
    <n v="24"/>
    <n v="81.47"/>
  </r>
  <r>
    <s v="M1047"/>
    <x v="3"/>
    <s v="East"/>
    <n v="6"/>
    <n v="287814"/>
    <n v="337652"/>
    <n v="117.32"/>
    <d v="2012-02-14T00:00:00"/>
    <n v="2012"/>
    <s v="Feb"/>
    <d v="1900-01-02T00:00:00"/>
    <s v="Laptop"/>
    <s v="Electronics"/>
    <n v="337652"/>
    <n v="77483.44"/>
    <n v="260168.56"/>
    <x v="0"/>
    <n v="89"/>
    <n v="67.150000000000006"/>
  </r>
  <r>
    <s v="M1048"/>
    <x v="3"/>
    <s v="East"/>
    <n v="8"/>
    <n v="207701"/>
    <n v="165464"/>
    <n v="79.66"/>
    <d v="2012-02-14T00:00:00"/>
    <n v="2012"/>
    <s v="Feb"/>
    <d v="1900-01-02T00:00:00"/>
    <s v="Mobile"/>
    <s v="Electronics"/>
    <n v="165464"/>
    <n v="73194.289999999994"/>
    <n v="92269.71"/>
    <x v="0"/>
    <n v="93"/>
    <n v="93.12"/>
  </r>
  <r>
    <s v="M1049"/>
    <x v="0"/>
    <s v="North"/>
    <n v="6"/>
    <n v="291482"/>
    <n v="323662"/>
    <n v="111.04"/>
    <d v="2012-02-14T00:00:00"/>
    <n v="2012"/>
    <s v="Feb"/>
    <d v="1900-01-02T00:00:00"/>
    <s v="Tablet"/>
    <s v="Electronics"/>
    <n v="323662"/>
    <n v="67275.929999999993"/>
    <n v="256386.07"/>
    <x v="2"/>
    <n v="53"/>
    <n v="86.13"/>
  </r>
  <r>
    <s v="M1050"/>
    <x v="0"/>
    <s v="North"/>
    <n v="10"/>
    <n v="111973"/>
    <n v="74762"/>
    <n v="66.77"/>
    <d v="2012-02-14T00:00:00"/>
    <n v="2012"/>
    <s v="Feb"/>
    <d v="1900-01-02T00:00:00"/>
    <s v="Oil"/>
    <s v="Grocery"/>
    <n v="74762"/>
    <n v="36991.550000000003"/>
    <n v="37770.449999999997"/>
    <x v="1"/>
    <n v="64"/>
    <n v="60.5"/>
  </r>
  <r>
    <s v="M1051"/>
    <x v="1"/>
    <s v="West"/>
    <n v="7"/>
    <n v="476072"/>
    <n v="293675"/>
    <n v="61.69"/>
    <d v="2012-02-14T00:00:00"/>
    <n v="2012"/>
    <s v="Feb"/>
    <d v="1900-01-02T00:00:00"/>
    <s v="Chair"/>
    <s v="Furniture"/>
    <n v="293675"/>
    <n v="81082.2"/>
    <n v="212592.8"/>
    <x v="2"/>
    <n v="74"/>
    <n v="76.709999999999994"/>
  </r>
  <r>
    <s v="M1052"/>
    <x v="2"/>
    <s v="South"/>
    <n v="4"/>
    <n v="320235"/>
    <n v="234998"/>
    <n v="73.38"/>
    <d v="2013-01-25T00:00:00"/>
    <n v="2013"/>
    <s v="Jan"/>
    <d v="1900-01-05T00:00:00"/>
    <s v="Notebook"/>
    <s v="Stationery"/>
    <n v="234998"/>
    <n v="65698.820000000007"/>
    <n v="169299.18"/>
    <x v="1"/>
    <n v="27"/>
    <n v="75.86"/>
  </r>
  <r>
    <s v="M1053"/>
    <x v="1"/>
    <s v="West"/>
    <n v="6"/>
    <n v="128590"/>
    <n v="87136"/>
    <n v="67.760000000000005"/>
    <d v="2013-01-25T00:00:00"/>
    <n v="2013"/>
    <s v="Jan"/>
    <d v="1900-01-05T00:00:00"/>
    <s v="Marker"/>
    <s v="Stationery"/>
    <n v="87136"/>
    <n v="42164.76"/>
    <n v="44971.24"/>
    <x v="0"/>
    <n v="71"/>
    <n v="92.14"/>
  </r>
  <r>
    <s v="M1054"/>
    <x v="3"/>
    <s v="East"/>
    <n v="5"/>
    <n v="449540"/>
    <n v="242374"/>
    <n v="53.92"/>
    <d v="2014-04-02T00:00:00"/>
    <n v="2014"/>
    <s v="Apr"/>
    <d v="1900-01-03T00:00:00"/>
    <s v="Trousers"/>
    <s v="Clothing"/>
    <n v="242374"/>
    <n v="67341.649999999994"/>
    <n v="175032.35"/>
    <x v="2"/>
    <n v="56"/>
    <n v="77.75"/>
  </r>
  <r>
    <s v="M1055"/>
    <x v="2"/>
    <s v="South"/>
    <n v="10"/>
    <n v="342271"/>
    <n v="372569"/>
    <n v="108.85"/>
    <d v="2014-10-04T00:00:00"/>
    <n v="2014"/>
    <s v="Oct"/>
    <d v="1900-01-06T00:00:00"/>
    <s v="Mobile"/>
    <s v="Electronics"/>
    <n v="372569"/>
    <n v="144455.49"/>
    <n v="228113.51"/>
    <x v="0"/>
    <n v="43"/>
    <n v="78.58"/>
  </r>
  <r>
    <s v="M1056"/>
    <x v="0"/>
    <s v="North"/>
    <n v="12"/>
    <n v="451218"/>
    <n v="534660"/>
    <n v="118.49"/>
    <d v="2014-10-04T00:00:00"/>
    <n v="2014"/>
    <s v="Oct"/>
    <d v="1900-01-06T00:00:00"/>
    <s v="Sofa"/>
    <s v="Furniture"/>
    <n v="534660"/>
    <n v="114679.46"/>
    <n v="419980.54"/>
    <x v="1"/>
    <n v="52"/>
    <n v="81.87"/>
  </r>
  <r>
    <s v="M1057"/>
    <x v="0"/>
    <s v="North"/>
    <n v="14"/>
    <n v="470603"/>
    <n v="541473"/>
    <n v="115.06"/>
    <d v="2014-09-02T00:00:00"/>
    <n v="2014"/>
    <s v="Sep"/>
    <d v="1900-01-02T00:00:00"/>
    <s v="Sofa"/>
    <s v="Furniture"/>
    <n v="541473"/>
    <n v="134900.81"/>
    <n v="406572.19"/>
    <x v="1"/>
    <n v="47"/>
    <n v="94.95"/>
  </r>
  <r>
    <s v="M1058"/>
    <x v="1"/>
    <s v="West"/>
    <n v="7"/>
    <n v="268521"/>
    <n v="172108"/>
    <n v="64.09"/>
    <d v="2014-09-02T00:00:00"/>
    <n v="2014"/>
    <s v="Sep"/>
    <d v="1900-01-02T00:00:00"/>
    <s v="Shirt"/>
    <s v="Clothing"/>
    <n v="172108"/>
    <n v="84496.13"/>
    <n v="87611.87"/>
    <x v="2"/>
    <n v="57"/>
    <n v="65.95"/>
  </r>
  <r>
    <s v="M1059"/>
    <x v="2"/>
    <s v="South"/>
    <n v="14"/>
    <n v="375942"/>
    <n v="384935"/>
    <n v="102.39"/>
    <d v="2012-12-21T00:00:00"/>
    <n v="2012"/>
    <s v="Dec"/>
    <d v="1900-01-05T00:00:00"/>
    <s v="Oil"/>
    <s v="Grocery"/>
    <n v="384935"/>
    <n v="154331.94"/>
    <n v="230603.06"/>
    <x v="2"/>
    <n v="11"/>
    <n v="87.56"/>
  </r>
  <r>
    <s v="M1060"/>
    <x v="1"/>
    <s v="West"/>
    <n v="15"/>
    <n v="355888"/>
    <n v="334998"/>
    <n v="94.13"/>
    <d v="2012-12-21T00:00:00"/>
    <n v="2012"/>
    <s v="Dec"/>
    <d v="1900-01-05T00:00:00"/>
    <s v="Chair"/>
    <s v="Furniture"/>
    <n v="334998"/>
    <n v="154943.10999999999"/>
    <n v="180054.89"/>
    <x v="2"/>
    <n v="58"/>
    <n v="75.8"/>
  </r>
  <r>
    <s v="M1061"/>
    <x v="0"/>
    <s v="North"/>
    <n v="14"/>
    <n v="422995"/>
    <n v="331302"/>
    <n v="78.319999999999993"/>
    <d v="2012-12-20T00:00:00"/>
    <n v="2012"/>
    <s v="Dec"/>
    <d v="1900-01-04T00:00:00"/>
    <s v="Sugar"/>
    <s v="Grocery"/>
    <n v="331302"/>
    <n v="151413.01999999999"/>
    <n v="179888.98"/>
    <x v="0"/>
    <n v="53"/>
    <n v="91.63"/>
  </r>
  <r>
    <s v="M1062"/>
    <x v="2"/>
    <s v="South"/>
    <n v="11"/>
    <n v="465784"/>
    <n v="247498"/>
    <n v="53.14"/>
    <d v="2012-12-20T00:00:00"/>
    <n v="2012"/>
    <s v="Dec"/>
    <d v="1900-01-04T00:00:00"/>
    <s v="Tablet"/>
    <s v="Electronics"/>
    <n v="247498"/>
    <n v="74296.570000000007"/>
    <n v="173201.43"/>
    <x v="1"/>
    <n v="14"/>
    <n v="89"/>
  </r>
  <r>
    <s v="M1063"/>
    <x v="1"/>
    <s v="West"/>
    <n v="6"/>
    <n v="241478"/>
    <n v="231719"/>
    <n v="95.96"/>
    <d v="2012-11-27T00:00:00"/>
    <n v="2012"/>
    <s v="Nov"/>
    <d v="1900-01-02T00:00:00"/>
    <s v="Mobile"/>
    <s v="Electronics"/>
    <n v="231719"/>
    <n v="108501.55"/>
    <n v="123217.45"/>
    <x v="2"/>
    <n v="94"/>
    <n v="70.430000000000007"/>
  </r>
  <r>
    <s v="M1064"/>
    <x v="1"/>
    <s v="West"/>
    <n v="12"/>
    <n v="424053"/>
    <n v="278874"/>
    <n v="65.760000000000005"/>
    <d v="2012-11-27T00:00:00"/>
    <n v="2012"/>
    <s v="Nov"/>
    <d v="1900-01-02T00:00:00"/>
    <s v="Headphones"/>
    <s v="Electronics"/>
    <n v="278874"/>
    <n v="65375.67"/>
    <n v="213498.33"/>
    <x v="0"/>
    <n v="51"/>
    <n v="89.51"/>
  </r>
  <r>
    <s v="M1065"/>
    <x v="1"/>
    <s v="West"/>
    <n v="8"/>
    <n v="251299"/>
    <n v="295412"/>
    <n v="117.55"/>
    <d v="2014-08-28T00:00:00"/>
    <n v="2014"/>
    <s v="Aug"/>
    <d v="1900-01-04T00:00:00"/>
    <s v="Trousers"/>
    <s v="Clothing"/>
    <n v="295412"/>
    <n v="70674.009999999995"/>
    <n v="224737.99"/>
    <x v="0"/>
    <n v="61"/>
    <n v="77.150000000000006"/>
  </r>
  <r>
    <s v="M1066"/>
    <x v="3"/>
    <s v="East"/>
    <n v="4"/>
    <n v="286152"/>
    <n v="321348"/>
    <n v="112.3"/>
    <d v="2011-03-22T00:00:00"/>
    <n v="2011"/>
    <s v="Mar"/>
    <d v="1900-01-02T00:00:00"/>
    <s v="Headphones"/>
    <s v="Electronics"/>
    <n v="321348"/>
    <n v="73209.210000000006"/>
    <n v="248138.79"/>
    <x v="0"/>
    <n v="75"/>
    <n v="62.46"/>
  </r>
  <r>
    <s v="M1067"/>
    <x v="3"/>
    <s v="East"/>
    <n v="14"/>
    <n v="345417"/>
    <n v="201494"/>
    <n v="58.33"/>
    <d v="2014-12-18T00:00:00"/>
    <n v="2014"/>
    <s v="Dec"/>
    <d v="1900-01-04T00:00:00"/>
    <s v="Sofa"/>
    <s v="Furniture"/>
    <n v="201494"/>
    <n v="50221.32"/>
    <n v="151272.68"/>
    <x v="1"/>
    <n v="20"/>
    <n v="90.09"/>
  </r>
  <r>
    <s v="M1068"/>
    <x v="1"/>
    <s v="West"/>
    <n v="11"/>
    <n v="405275"/>
    <n v="360718"/>
    <n v="89.01"/>
    <d v="2014-03-20T00:00:00"/>
    <n v="2014"/>
    <s v="Mar"/>
    <d v="1900-01-04T00:00:00"/>
    <s v="Mobile"/>
    <s v="Electronics"/>
    <n v="360718"/>
    <n v="134846.01"/>
    <n v="225871.99"/>
    <x v="2"/>
    <n v="59"/>
    <n v="68.78"/>
  </r>
  <r>
    <s v="M1069"/>
    <x v="0"/>
    <s v="North"/>
    <n v="8"/>
    <n v="398149"/>
    <n v="393320"/>
    <n v="98.79"/>
    <d v="2014-03-20T00:00:00"/>
    <n v="2014"/>
    <s v="Mar"/>
    <d v="1900-01-04T00:00:00"/>
    <s v="Chair"/>
    <s v="Furniture"/>
    <n v="393320"/>
    <n v="114581.7"/>
    <n v="278738.3"/>
    <x v="2"/>
    <n v="19"/>
    <n v="67.67"/>
  </r>
  <r>
    <s v="M1070"/>
    <x v="3"/>
    <s v="East"/>
    <n v="9"/>
    <n v="198503"/>
    <n v="148367"/>
    <n v="74.739999999999995"/>
    <d v="2014-03-20T00:00:00"/>
    <n v="2014"/>
    <s v="Mar"/>
    <d v="1900-01-04T00:00:00"/>
    <s v="Jacket"/>
    <s v="Clothing"/>
    <n v="148367"/>
    <n v="33844.03"/>
    <n v="114522.97"/>
    <x v="0"/>
    <n v="75"/>
    <n v="65.2"/>
  </r>
  <r>
    <s v="M1071"/>
    <x v="1"/>
    <s v="West"/>
    <n v="12"/>
    <n v="311859"/>
    <n v="173591"/>
    <n v="55.66"/>
    <d v="2014-03-20T00:00:00"/>
    <n v="2014"/>
    <s v="Mar"/>
    <d v="1900-01-04T00:00:00"/>
    <s v="Notebook"/>
    <s v="Stationery"/>
    <n v="173591"/>
    <n v="82549.94"/>
    <n v="91041.06"/>
    <x v="2"/>
    <n v="100"/>
    <n v="75.040000000000006"/>
  </r>
  <r>
    <s v="M1072"/>
    <x v="1"/>
    <s v="West"/>
    <n v="14"/>
    <n v="263520"/>
    <n v="278047"/>
    <n v="105.51"/>
    <d v="2013-09-19T00:00:00"/>
    <n v="2013"/>
    <s v="Sep"/>
    <d v="1900-01-04T00:00:00"/>
    <s v="Sugar"/>
    <s v="Grocery"/>
    <n v="278047"/>
    <n v="92858.3"/>
    <n v="185188.7"/>
    <x v="1"/>
    <n v="83"/>
    <n v="86.38"/>
  </r>
  <r>
    <s v="M1073"/>
    <x v="1"/>
    <s v="West"/>
    <n v="14"/>
    <n v="203912"/>
    <n v="124310"/>
    <n v="60.96"/>
    <d v="2013-09-19T00:00:00"/>
    <n v="2013"/>
    <s v="Sep"/>
    <d v="1900-01-04T00:00:00"/>
    <s v="Stapler"/>
    <s v="Stationery"/>
    <n v="124310"/>
    <n v="27483.17"/>
    <n v="96826.83"/>
    <x v="2"/>
    <n v="30"/>
    <n v="77.31"/>
  </r>
  <r>
    <s v="M1074"/>
    <x v="0"/>
    <s v="North"/>
    <n v="7"/>
    <n v="471521"/>
    <n v="343168"/>
    <n v="72.78"/>
    <d v="2014-11-25T00:00:00"/>
    <n v="2014"/>
    <s v="Nov"/>
    <d v="1900-01-02T00:00:00"/>
    <s v="Wheat"/>
    <s v="Grocery"/>
    <n v="343168"/>
    <n v="153008.56"/>
    <n v="190159.44"/>
    <x v="0"/>
    <n v="82"/>
    <n v="85.61"/>
  </r>
  <r>
    <s v="M1075"/>
    <x v="1"/>
    <s v="West"/>
    <n v="7"/>
    <n v="169807"/>
    <n v="115712"/>
    <n v="68.14"/>
    <d v="2014-11-25T00:00:00"/>
    <n v="2014"/>
    <s v="Nov"/>
    <d v="1900-01-02T00:00:00"/>
    <s v="Laptop"/>
    <s v="Electronics"/>
    <n v="115712"/>
    <n v="53199.41"/>
    <n v="62512.59"/>
    <x v="1"/>
    <n v="85"/>
    <n v="92.09"/>
  </r>
  <r>
    <s v="M1076"/>
    <x v="0"/>
    <s v="North"/>
    <n v="4"/>
    <n v="355777"/>
    <n v="280242"/>
    <n v="78.77"/>
    <d v="2014-04-12T00:00:00"/>
    <n v="2014"/>
    <s v="Apr"/>
    <d v="1900-01-06T00:00:00"/>
    <s v="Shirt"/>
    <s v="Clothing"/>
    <n v="280242"/>
    <n v="76802.070000000007"/>
    <n v="203439.93"/>
    <x v="2"/>
    <n v="74"/>
    <n v="90.18"/>
  </r>
  <r>
    <s v="M1077"/>
    <x v="2"/>
    <s v="South"/>
    <n v="10"/>
    <n v="457655"/>
    <n v="237729"/>
    <n v="51.95"/>
    <d v="2014-04-12T00:00:00"/>
    <n v="2014"/>
    <s v="Apr"/>
    <d v="1900-01-06T00:00:00"/>
    <s v="Marker"/>
    <s v="Stationery"/>
    <n v="237729"/>
    <n v="71269.47"/>
    <n v="166459.53"/>
    <x v="1"/>
    <n v="59"/>
    <n v="60.16"/>
  </r>
  <r>
    <s v="M1078"/>
    <x v="2"/>
    <s v="South"/>
    <n v="5"/>
    <n v="201003"/>
    <n v="103665"/>
    <n v="51.57"/>
    <d v="2014-12-11T00:00:00"/>
    <n v="2014"/>
    <s v="Dec"/>
    <d v="1900-01-04T00:00:00"/>
    <s v="Wheat"/>
    <s v="Grocery"/>
    <n v="103665"/>
    <n v="41000.61"/>
    <n v="62664.39"/>
    <x v="2"/>
    <n v="92"/>
    <n v="85.79"/>
  </r>
  <r>
    <s v="M1079"/>
    <x v="1"/>
    <s v="West"/>
    <n v="10"/>
    <n v="295933"/>
    <n v="250619"/>
    <n v="84.69"/>
    <d v="2014-12-11T00:00:00"/>
    <n v="2014"/>
    <s v="Dec"/>
    <d v="1900-01-04T00:00:00"/>
    <s v="Marker"/>
    <s v="Stationery"/>
    <n v="250619"/>
    <n v="112813.54"/>
    <n v="137805.46"/>
    <x v="1"/>
    <n v="49"/>
    <n v="88.01"/>
  </r>
  <r>
    <s v="M1080"/>
    <x v="0"/>
    <s v="North"/>
    <n v="15"/>
    <n v="256221"/>
    <n v="130311"/>
    <n v="50.86"/>
    <d v="2014-11-25T00:00:00"/>
    <n v="2014"/>
    <s v="Nov"/>
    <d v="1900-01-02T00:00:00"/>
    <s v="Mobile"/>
    <s v="Electronics"/>
    <n v="130311"/>
    <n v="31725.06"/>
    <n v="98585.94"/>
    <x v="0"/>
    <n v="36"/>
    <n v="60.65"/>
  </r>
  <r>
    <s v="M1081"/>
    <x v="2"/>
    <s v="South"/>
    <n v="7"/>
    <n v="374601"/>
    <n v="278586"/>
    <n v="74.37"/>
    <d v="2012-12-04T00:00:00"/>
    <n v="2012"/>
    <s v="Dec"/>
    <d v="1900-01-02T00:00:00"/>
    <s v="Oil"/>
    <s v="Grocery"/>
    <n v="278586"/>
    <n v="67010.52"/>
    <n v="211575.48"/>
    <x v="0"/>
    <n v="36"/>
    <n v="86.19"/>
  </r>
  <r>
    <s v="M1082"/>
    <x v="3"/>
    <s v="East"/>
    <n v="5"/>
    <n v="458356"/>
    <n v="349380"/>
    <n v="76.22"/>
    <d v="2012-12-04T00:00:00"/>
    <n v="2012"/>
    <s v="Dec"/>
    <d v="1900-01-02T00:00:00"/>
    <s v="Cabinet"/>
    <s v="Furniture"/>
    <n v="349380"/>
    <n v="166214.35999999999"/>
    <n v="183165.64"/>
    <x v="0"/>
    <n v="98"/>
    <n v="86.35"/>
  </r>
  <r>
    <s v="M1083"/>
    <x v="0"/>
    <s v="North"/>
    <n v="6"/>
    <n v="383137"/>
    <n v="193301"/>
    <n v="50.45"/>
    <d v="2014-12-12T00:00:00"/>
    <n v="2014"/>
    <s v="Dec"/>
    <d v="1900-01-05T00:00:00"/>
    <s v="Oil"/>
    <s v="Grocery"/>
    <n v="193301"/>
    <n v="67332.009999999995"/>
    <n v="125968.99"/>
    <x v="1"/>
    <n v="27"/>
    <n v="83.15"/>
  </r>
  <r>
    <s v="M1084"/>
    <x v="3"/>
    <s v="East"/>
    <n v="6"/>
    <n v="440492"/>
    <n v="253839"/>
    <n v="57.63"/>
    <d v="2014-12-12T00:00:00"/>
    <n v="2014"/>
    <s v="Dec"/>
    <d v="1900-01-05T00:00:00"/>
    <s v="Laptop"/>
    <s v="Electronics"/>
    <n v="253839"/>
    <n v="76974.55"/>
    <n v="176864.45"/>
    <x v="1"/>
    <n v="20"/>
    <n v="76.33"/>
  </r>
  <r>
    <s v="M1085"/>
    <x v="0"/>
    <s v="North"/>
    <n v="15"/>
    <n v="209627"/>
    <n v="207391"/>
    <n v="98.93"/>
    <d v="2014-12-12T00:00:00"/>
    <n v="2014"/>
    <s v="Dec"/>
    <d v="1900-01-05T00:00:00"/>
    <s v="Sugar"/>
    <s v="Grocery"/>
    <n v="207391"/>
    <n v="79228.92"/>
    <n v="128162.08"/>
    <x v="0"/>
    <n v="88"/>
    <n v="70.63"/>
  </r>
  <r>
    <s v="M1086"/>
    <x v="2"/>
    <s v="South"/>
    <n v="11"/>
    <n v="138607"/>
    <n v="154505"/>
    <n v="111.47"/>
    <d v="2013-05-22T00:00:00"/>
    <n v="2013"/>
    <s v="May"/>
    <d v="1900-01-03T00:00:00"/>
    <s v="Trousers"/>
    <s v="Clothing"/>
    <n v="154505"/>
    <n v="58056.22"/>
    <n v="96448.78"/>
    <x v="0"/>
    <n v="84"/>
    <n v="78.040000000000006"/>
  </r>
  <r>
    <s v="M1087"/>
    <x v="3"/>
    <s v="East"/>
    <n v="3"/>
    <n v="200922"/>
    <n v="153165"/>
    <n v="76.23"/>
    <d v="2014-02-18T00:00:00"/>
    <n v="2014"/>
    <s v="Feb"/>
    <d v="1900-01-02T00:00:00"/>
    <s v="Rice"/>
    <s v="Grocery"/>
    <n v="153165"/>
    <n v="43630.95"/>
    <n v="109534.05"/>
    <x v="1"/>
    <n v="86"/>
    <n v="69.73"/>
  </r>
  <r>
    <s v="M1088"/>
    <x v="0"/>
    <s v="North"/>
    <n v="6"/>
    <n v="357198"/>
    <n v="273292"/>
    <n v="76.510000000000005"/>
    <d v="2014-05-21T00:00:00"/>
    <n v="2014"/>
    <s v="May"/>
    <d v="1900-01-03T00:00:00"/>
    <s v="Jacket"/>
    <s v="Clothing"/>
    <n v="273292"/>
    <n v="84752.62"/>
    <n v="188539.38"/>
    <x v="1"/>
    <n v="23"/>
    <n v="83.11"/>
  </r>
  <r>
    <s v="M1089"/>
    <x v="2"/>
    <s v="South"/>
    <n v="14"/>
    <n v="231561"/>
    <n v="205682"/>
    <n v="88.82"/>
    <d v="2014-05-21T00:00:00"/>
    <n v="2014"/>
    <s v="May"/>
    <d v="1900-01-03T00:00:00"/>
    <s v="Dress"/>
    <s v="Clothing"/>
    <n v="205682"/>
    <n v="44045.52"/>
    <n v="161636.48000000001"/>
    <x v="1"/>
    <n v="67"/>
    <n v="89.07"/>
  </r>
  <r>
    <s v="M1090"/>
    <x v="3"/>
    <s v="East"/>
    <n v="3"/>
    <n v="483559"/>
    <n v="372601"/>
    <n v="77.05"/>
    <d v="2014-05-21T00:00:00"/>
    <n v="2014"/>
    <s v="May"/>
    <d v="1900-01-03T00:00:00"/>
    <s v="Tablet"/>
    <s v="Electronics"/>
    <n v="372601"/>
    <n v="141274.46"/>
    <n v="231326.54"/>
    <x v="1"/>
    <n v="17"/>
    <n v="75.959999999999994"/>
  </r>
  <r>
    <s v="M1091"/>
    <x v="0"/>
    <s v="North"/>
    <n v="5"/>
    <n v="467530"/>
    <n v="442440"/>
    <n v="94.63"/>
    <d v="2014-05-21T00:00:00"/>
    <n v="2014"/>
    <s v="May"/>
    <d v="1900-01-03T00:00:00"/>
    <s v="Table"/>
    <s v="Furniture"/>
    <n v="442440"/>
    <n v="183518.97"/>
    <n v="258921.03"/>
    <x v="1"/>
    <n v="47"/>
    <n v="87.84"/>
  </r>
  <r>
    <s v="M1092"/>
    <x v="0"/>
    <s v="North"/>
    <n v="11"/>
    <n v="286405"/>
    <n v="185138"/>
    <n v="64.64"/>
    <d v="2014-05-21T00:00:00"/>
    <n v="2014"/>
    <s v="May"/>
    <d v="1900-01-03T00:00:00"/>
    <s v="Notebook"/>
    <s v="Stationery"/>
    <n v="185138"/>
    <n v="64371.83"/>
    <n v="120766.17"/>
    <x v="2"/>
    <n v="10"/>
    <n v="91.74"/>
  </r>
  <r>
    <s v="M1093"/>
    <x v="0"/>
    <s v="North"/>
    <n v="8"/>
    <n v="163336"/>
    <n v="117914"/>
    <n v="72.19"/>
    <d v="2014-09-12T00:00:00"/>
    <n v="2014"/>
    <s v="Sep"/>
    <d v="1900-01-05T00:00:00"/>
    <s v="Stapler"/>
    <s v="Stationery"/>
    <n v="117914"/>
    <n v="43331.61"/>
    <n v="74582.39"/>
    <x v="2"/>
    <n v="83"/>
    <n v="63.12"/>
  </r>
  <r>
    <s v="M1094"/>
    <x v="1"/>
    <s v="West"/>
    <n v="14"/>
    <n v="144511"/>
    <n v="125759"/>
    <n v="87.02"/>
    <d v="2014-09-12T00:00:00"/>
    <n v="2014"/>
    <s v="Sep"/>
    <d v="1900-01-05T00:00:00"/>
    <s v="Cabinet"/>
    <s v="Furniture"/>
    <n v="125759"/>
    <n v="47262.84"/>
    <n v="78496.160000000003"/>
    <x v="2"/>
    <n v="75"/>
    <n v="91.58"/>
  </r>
  <r>
    <s v="M1095"/>
    <x v="2"/>
    <s v="South"/>
    <n v="5"/>
    <n v="468646"/>
    <n v="437080"/>
    <n v="93.26"/>
    <d v="2013-11-06T00:00:00"/>
    <n v="2013"/>
    <s v="Nov"/>
    <d v="1900-01-03T00:00:00"/>
    <s v="Tablet"/>
    <s v="Electronics"/>
    <n v="437080"/>
    <n v="132450.68"/>
    <n v="304629.32"/>
    <x v="1"/>
    <n v="82"/>
    <n v="83.32"/>
  </r>
  <r>
    <s v="M1096"/>
    <x v="0"/>
    <s v="North"/>
    <n v="5"/>
    <n v="395029"/>
    <n v="357380"/>
    <n v="90.47"/>
    <d v="2013-11-06T00:00:00"/>
    <n v="2013"/>
    <s v="Nov"/>
    <d v="1900-01-03T00:00:00"/>
    <s v="Marker"/>
    <s v="Stationery"/>
    <n v="357380"/>
    <n v="116462.86"/>
    <n v="240917.14"/>
    <x v="1"/>
    <n v="95"/>
    <n v="89.84"/>
  </r>
  <r>
    <s v="M1097"/>
    <x v="3"/>
    <s v="East"/>
    <n v="14"/>
    <n v="267688"/>
    <n v="253910"/>
    <n v="94.85"/>
    <d v="2013-11-06T00:00:00"/>
    <n v="2013"/>
    <s v="Nov"/>
    <d v="1900-01-03T00:00:00"/>
    <s v="Sugar"/>
    <s v="Grocery"/>
    <n v="253910"/>
    <n v="61184.09"/>
    <n v="192725.91"/>
    <x v="1"/>
    <n v="40"/>
    <n v="92.15"/>
  </r>
  <r>
    <s v="M1098"/>
    <x v="1"/>
    <s v="West"/>
    <n v="8"/>
    <n v="427855"/>
    <n v="392151"/>
    <n v="91.66"/>
    <d v="2014-07-24T00:00:00"/>
    <n v="2014"/>
    <s v="Jul"/>
    <d v="1900-01-04T00:00:00"/>
    <s v="Laptop"/>
    <s v="Electronics"/>
    <n v="392151"/>
    <n v="112896.29"/>
    <n v="279254.71000000002"/>
    <x v="0"/>
    <n v="21"/>
    <n v="84.41"/>
  </r>
  <r>
    <s v="M1099"/>
    <x v="3"/>
    <s v="East"/>
    <n v="14"/>
    <n v="309861"/>
    <n v="350178"/>
    <n v="113.01"/>
    <d v="2014-07-24T00:00:00"/>
    <n v="2014"/>
    <s v="Jul"/>
    <d v="1900-01-04T00:00:00"/>
    <s v="Wheat"/>
    <s v="Grocery"/>
    <n v="350178"/>
    <n v="160208.49"/>
    <n v="189969.51"/>
    <x v="0"/>
    <n v="99"/>
    <n v="82.79"/>
  </r>
  <r>
    <s v="M1100"/>
    <x v="3"/>
    <s v="East"/>
    <n v="15"/>
    <n v="409934"/>
    <n v="303674"/>
    <n v="74.08"/>
    <d v="2013-11-19T00:00:00"/>
    <n v="2013"/>
    <s v="Nov"/>
    <d v="1900-01-02T00:00:00"/>
    <s v="Rice"/>
    <s v="Grocery"/>
    <n v="303674"/>
    <n v="67687.5"/>
    <n v="235986.5"/>
    <x v="0"/>
    <n v="46"/>
    <n v="63.04"/>
  </r>
  <r>
    <s v="M1101"/>
    <x v="1"/>
    <s v="West"/>
    <n v="3"/>
    <n v="317615"/>
    <n v="259171"/>
    <n v="81.599999999999994"/>
    <d v="2011-04-25T00:00:00"/>
    <n v="2011"/>
    <s v="Apr"/>
    <d v="1900-01-01T00:00:00"/>
    <s v="Tablet"/>
    <s v="Electronics"/>
    <n v="259171"/>
    <n v="77386.8"/>
    <n v="181784.2"/>
    <x v="0"/>
    <n v="100"/>
    <n v="78.59"/>
  </r>
  <r>
    <s v="M1102"/>
    <x v="0"/>
    <s v="North"/>
    <n v="10"/>
    <n v="171204"/>
    <n v="85695"/>
    <n v="50.05"/>
    <d v="2011-04-25T00:00:00"/>
    <n v="2011"/>
    <s v="Apr"/>
    <d v="1900-01-01T00:00:00"/>
    <s v="Shirt"/>
    <s v="Clothing"/>
    <n v="85695"/>
    <n v="19648.63"/>
    <n v="66046.37"/>
    <x v="2"/>
    <n v="91"/>
    <n v="84.92"/>
  </r>
  <r>
    <s v="M1103"/>
    <x v="0"/>
    <s v="North"/>
    <n v="4"/>
    <n v="182807"/>
    <n v="92898"/>
    <n v="50.82"/>
    <d v="2011-04-25T00:00:00"/>
    <n v="2011"/>
    <s v="Apr"/>
    <d v="1900-01-01T00:00:00"/>
    <s v="Stapler"/>
    <s v="Stationery"/>
    <n v="92898"/>
    <n v="35412.22"/>
    <n v="57485.78"/>
    <x v="1"/>
    <n v="38"/>
    <n v="75.5"/>
  </r>
  <r>
    <s v="M1104"/>
    <x v="0"/>
    <s v="North"/>
    <n v="6"/>
    <n v="439145"/>
    <n v="452250"/>
    <n v="102.98"/>
    <d v="2012-11-30T00:00:00"/>
    <n v="2012"/>
    <s v="Nov"/>
    <d v="1900-01-05T00:00:00"/>
    <s v="Jacket"/>
    <s v="Clothing"/>
    <n v="452250"/>
    <n v="121065.77"/>
    <n v="331184.23"/>
    <x v="2"/>
    <n v="58"/>
    <n v="72.66"/>
  </r>
  <r>
    <s v="M1105"/>
    <x v="1"/>
    <s v="West"/>
    <n v="3"/>
    <n v="341172"/>
    <n v="338515"/>
    <n v="99.22"/>
    <d v="2012-11-30T00:00:00"/>
    <n v="2012"/>
    <s v="Nov"/>
    <d v="1900-01-05T00:00:00"/>
    <s v="Laptop"/>
    <s v="Electronics"/>
    <n v="338515"/>
    <n v="133966.62"/>
    <n v="204548.38"/>
    <x v="1"/>
    <n v="51"/>
    <n v="77.16"/>
  </r>
  <r>
    <s v="M1106"/>
    <x v="3"/>
    <s v="East"/>
    <n v="6"/>
    <n v="408781"/>
    <n v="418319"/>
    <n v="102.33"/>
    <d v="2012-10-25T00:00:00"/>
    <n v="2012"/>
    <s v="Oct"/>
    <d v="1900-01-04T00:00:00"/>
    <s v="Sugar"/>
    <s v="Grocery"/>
    <n v="418319"/>
    <n v="204896.75"/>
    <n v="213422.25"/>
    <x v="2"/>
    <n v="67"/>
    <n v="67.040000000000006"/>
  </r>
  <r>
    <s v="M1107"/>
    <x v="2"/>
    <s v="South"/>
    <n v="4"/>
    <n v="305767"/>
    <n v="218748"/>
    <n v="71.540000000000006"/>
    <d v="2012-10-25T00:00:00"/>
    <n v="2012"/>
    <s v="Oct"/>
    <d v="1900-01-04T00:00:00"/>
    <s v="Pen"/>
    <s v="Stationery"/>
    <n v="218748"/>
    <n v="70633.06"/>
    <n v="148114.94"/>
    <x v="0"/>
    <n v="53"/>
    <n v="69.47"/>
  </r>
  <r>
    <s v="M1108"/>
    <x v="1"/>
    <s v="West"/>
    <n v="11"/>
    <n v="442780"/>
    <n v="500667"/>
    <n v="113.07"/>
    <d v="2012-07-20T00:00:00"/>
    <n v="2012"/>
    <s v="Jul"/>
    <d v="1900-01-05T00:00:00"/>
    <s v="Wheat"/>
    <s v="Grocery"/>
    <n v="500667"/>
    <n v="142387.43"/>
    <n v="358279.57"/>
    <x v="2"/>
    <n v="55"/>
    <n v="78.11"/>
  </r>
  <r>
    <s v="M1109"/>
    <x v="1"/>
    <s v="West"/>
    <n v="11"/>
    <n v="165280"/>
    <n v="90259"/>
    <n v="54.61"/>
    <d v="2012-07-20T00:00:00"/>
    <n v="2012"/>
    <s v="Jul"/>
    <d v="1900-01-05T00:00:00"/>
    <s v="Jacket"/>
    <s v="Clothing"/>
    <n v="90259"/>
    <n v="39379.68"/>
    <n v="50879.32"/>
    <x v="2"/>
    <n v="85"/>
    <n v="88.03"/>
  </r>
  <r>
    <s v="M1110"/>
    <x v="1"/>
    <s v="West"/>
    <n v="9"/>
    <n v="166993"/>
    <n v="124945"/>
    <n v="74.819999999999993"/>
    <d v="2012-07-20T00:00:00"/>
    <n v="2012"/>
    <s v="Jul"/>
    <d v="1900-01-05T00:00:00"/>
    <s v="Cabinet"/>
    <s v="Furniture"/>
    <n v="124945"/>
    <n v="33334.51"/>
    <n v="91610.49"/>
    <x v="1"/>
    <n v="97"/>
    <n v="61.14"/>
  </r>
  <r>
    <s v="M1111"/>
    <x v="3"/>
    <s v="East"/>
    <n v="11"/>
    <n v="127131"/>
    <n v="103654"/>
    <n v="81.53"/>
    <d v="2012-07-20T00:00:00"/>
    <n v="2012"/>
    <s v="Jul"/>
    <d v="1900-01-05T00:00:00"/>
    <s v="Laptop"/>
    <s v="Electronics"/>
    <n v="103654"/>
    <n v="27585.01"/>
    <n v="76068.990000000005"/>
    <x v="0"/>
    <n v="50"/>
    <n v="81.290000000000006"/>
  </r>
  <r>
    <s v="M1112"/>
    <x v="1"/>
    <s v="West"/>
    <n v="15"/>
    <n v="484468"/>
    <n v="249047"/>
    <n v="51.41"/>
    <d v="2013-10-28T00:00:00"/>
    <n v="2013"/>
    <s v="Oct"/>
    <d v="1900-01-01T00:00:00"/>
    <s v="Laptop"/>
    <s v="Electronics"/>
    <n v="249047"/>
    <n v="119268.14"/>
    <n v="129778.86"/>
    <x v="2"/>
    <n v="17"/>
    <n v="93.82"/>
  </r>
  <r>
    <s v="M1113"/>
    <x v="0"/>
    <s v="North"/>
    <n v="10"/>
    <n v="209909"/>
    <n v="241020"/>
    <n v="114.82"/>
    <d v="2013-10-28T00:00:00"/>
    <n v="2013"/>
    <s v="Oct"/>
    <d v="1900-01-01T00:00:00"/>
    <s v="Marker"/>
    <s v="Stationery"/>
    <n v="241020"/>
    <n v="101881.58"/>
    <n v="139138.42000000001"/>
    <x v="1"/>
    <n v="100"/>
    <n v="68.11"/>
  </r>
  <r>
    <s v="M1114"/>
    <x v="3"/>
    <s v="East"/>
    <n v="14"/>
    <n v="360123"/>
    <n v="254262"/>
    <n v="70.599999999999994"/>
    <d v="2014-11-21T00:00:00"/>
    <n v="2014"/>
    <s v="Nov"/>
    <d v="1900-01-05T00:00:00"/>
    <s v="Dress"/>
    <s v="Clothing"/>
    <n v="254262"/>
    <n v="69675.100000000006"/>
    <n v="184586.9"/>
    <x v="0"/>
    <n v="83"/>
    <n v="82.27"/>
  </r>
  <r>
    <s v="M1115"/>
    <x v="0"/>
    <s v="North"/>
    <n v="11"/>
    <n v="416870"/>
    <n v="353292"/>
    <n v="84.75"/>
    <d v="2014-11-21T00:00:00"/>
    <n v="2014"/>
    <s v="Nov"/>
    <d v="1900-01-05T00:00:00"/>
    <s v="Mobile"/>
    <s v="Electronics"/>
    <n v="353292"/>
    <n v="165272.20000000001"/>
    <n v="188019.8"/>
    <x v="0"/>
    <n v="83"/>
    <n v="73.23"/>
  </r>
  <r>
    <s v="M1116"/>
    <x v="0"/>
    <s v="North"/>
    <n v="11"/>
    <n v="214837"/>
    <n v="145022"/>
    <n v="67.5"/>
    <d v="2014-11-21T00:00:00"/>
    <n v="2014"/>
    <s v="Nov"/>
    <d v="1900-01-05T00:00:00"/>
    <s v="Mobile"/>
    <s v="Electronics"/>
    <n v="145022"/>
    <n v="30785.7"/>
    <n v="114236.3"/>
    <x v="1"/>
    <n v="26"/>
    <n v="92.64"/>
  </r>
  <r>
    <s v="M1117"/>
    <x v="3"/>
    <s v="East"/>
    <n v="13"/>
    <n v="472101"/>
    <n v="327875"/>
    <n v="69.45"/>
    <d v="2014-11-21T00:00:00"/>
    <n v="2014"/>
    <s v="Nov"/>
    <d v="1900-01-05T00:00:00"/>
    <s v="Chair"/>
    <s v="Furniture"/>
    <n v="327875"/>
    <n v="153750.63"/>
    <n v="174124.37"/>
    <x v="1"/>
    <n v="84"/>
    <n v="82.97"/>
  </r>
  <r>
    <s v="M1118"/>
    <x v="2"/>
    <s v="South"/>
    <n v="15"/>
    <n v="285269"/>
    <n v="300225"/>
    <n v="105.24"/>
    <d v="2013-09-09T00:00:00"/>
    <n v="2013"/>
    <s v="Sep"/>
    <d v="1900-01-01T00:00:00"/>
    <s v="Chair"/>
    <s v="Furniture"/>
    <n v="300225"/>
    <n v="98069.38"/>
    <n v="202155.62"/>
    <x v="1"/>
    <n v="83"/>
    <n v="69.89"/>
  </r>
  <r>
    <s v="M1119"/>
    <x v="2"/>
    <s v="South"/>
    <n v="8"/>
    <n v="396074"/>
    <n v="433170"/>
    <n v="109.37"/>
    <d v="2013-09-09T00:00:00"/>
    <n v="2013"/>
    <s v="Sep"/>
    <d v="1900-01-01T00:00:00"/>
    <s v="Pen"/>
    <s v="Stationery"/>
    <n v="433170"/>
    <n v="121889.98"/>
    <n v="311280.02"/>
    <x v="0"/>
    <n v="27"/>
    <n v="68.64"/>
  </r>
  <r>
    <s v="M1120"/>
    <x v="1"/>
    <s v="West"/>
    <n v="13"/>
    <n v="319539"/>
    <n v="282520"/>
    <n v="88.41"/>
    <d v="2011-07-20T00:00:00"/>
    <n v="2011"/>
    <s v="Jul"/>
    <d v="1900-01-03T00:00:00"/>
    <s v="Sugar"/>
    <s v="Grocery"/>
    <n v="282520"/>
    <n v="138185.57999999999"/>
    <n v="144334.42000000001"/>
    <x v="1"/>
    <n v="31"/>
    <n v="89.45"/>
  </r>
  <r>
    <s v="M1121"/>
    <x v="3"/>
    <s v="East"/>
    <n v="4"/>
    <n v="205912"/>
    <n v="184153"/>
    <n v="89.43"/>
    <d v="2011-07-20T00:00:00"/>
    <n v="2011"/>
    <s v="Jul"/>
    <d v="1900-01-03T00:00:00"/>
    <s v="Mobile"/>
    <s v="Electronics"/>
    <n v="184153"/>
    <n v="60908.14"/>
    <n v="123244.86"/>
    <x v="2"/>
    <n v="70"/>
    <n v="79.25"/>
  </r>
  <r>
    <s v="M1122"/>
    <x v="1"/>
    <s v="West"/>
    <n v="7"/>
    <n v="252146"/>
    <n v="301479"/>
    <n v="119.57"/>
    <d v="2013-11-16T00:00:00"/>
    <n v="2013"/>
    <s v="Nov"/>
    <d v="1900-01-06T00:00:00"/>
    <s v="Shirt"/>
    <s v="Clothing"/>
    <n v="301479"/>
    <n v="102980.94"/>
    <n v="198498.06"/>
    <x v="1"/>
    <n v="62"/>
    <n v="68.36"/>
  </r>
  <r>
    <s v="M1123"/>
    <x v="2"/>
    <s v="South"/>
    <n v="13"/>
    <n v="426885"/>
    <n v="448174"/>
    <n v="104.99"/>
    <d v="2011-07-07T00:00:00"/>
    <n v="2011"/>
    <s v="Jul"/>
    <d v="1900-01-04T00:00:00"/>
    <s v="Mobile"/>
    <s v="Electronics"/>
    <n v="448174"/>
    <n v="172345.95"/>
    <n v="275828.05"/>
    <x v="2"/>
    <n v="75"/>
    <n v="65.84"/>
  </r>
  <r>
    <s v="M1124"/>
    <x v="0"/>
    <s v="North"/>
    <n v="10"/>
    <n v="164177"/>
    <n v="127733"/>
    <n v="77.8"/>
    <d v="2011-07-07T00:00:00"/>
    <n v="2011"/>
    <s v="Jul"/>
    <d v="1900-01-04T00:00:00"/>
    <s v="Chair"/>
    <s v="Furniture"/>
    <n v="127733"/>
    <n v="42754.86"/>
    <n v="84978.14"/>
    <x v="2"/>
    <n v="38"/>
    <n v="88.87"/>
  </r>
  <r>
    <s v="M1125"/>
    <x v="0"/>
    <s v="North"/>
    <n v="4"/>
    <n v="346365"/>
    <n v="306706"/>
    <n v="88.55"/>
    <d v="2013-03-18T00:00:00"/>
    <n v="2013"/>
    <s v="Mar"/>
    <d v="1900-01-01T00:00:00"/>
    <s v="Rice"/>
    <s v="Grocery"/>
    <n v="306706"/>
    <n v="121965.92"/>
    <n v="184740.08"/>
    <x v="2"/>
    <n v="61"/>
    <n v="89.48"/>
  </r>
  <r>
    <s v="M1126"/>
    <x v="1"/>
    <s v="West"/>
    <n v="4"/>
    <n v="410858"/>
    <n v="277044"/>
    <n v="67.430000000000007"/>
    <d v="2013-03-18T00:00:00"/>
    <n v="2013"/>
    <s v="Mar"/>
    <d v="1900-01-01T00:00:00"/>
    <s v="Notebook"/>
    <s v="Stationery"/>
    <n v="277044"/>
    <n v="75086.740000000005"/>
    <n v="201957.26"/>
    <x v="2"/>
    <n v="17"/>
    <n v="92.27"/>
  </r>
  <r>
    <s v="M1127"/>
    <x v="1"/>
    <s v="West"/>
    <n v="8"/>
    <n v="329561"/>
    <n v="235510"/>
    <n v="71.459999999999994"/>
    <d v="2013-03-18T00:00:00"/>
    <n v="2013"/>
    <s v="Mar"/>
    <d v="1900-01-01T00:00:00"/>
    <s v="Tablet"/>
    <s v="Electronics"/>
    <n v="235510"/>
    <n v="82182.53"/>
    <n v="153327.47"/>
    <x v="1"/>
    <n v="33"/>
    <n v="68.34"/>
  </r>
  <r>
    <s v="M1128"/>
    <x v="0"/>
    <s v="North"/>
    <n v="6"/>
    <n v="318966"/>
    <n v="162880"/>
    <n v="51.07"/>
    <d v="2013-12-27T00:00:00"/>
    <n v="2013"/>
    <s v="Dec"/>
    <d v="1900-01-05T00:00:00"/>
    <s v="Sugar"/>
    <s v="Grocery"/>
    <n v="162880"/>
    <n v="57555.12"/>
    <n v="105324.88"/>
    <x v="0"/>
    <n v="86"/>
    <n v="90.52"/>
  </r>
  <r>
    <s v="M1129"/>
    <x v="2"/>
    <s v="South"/>
    <n v="7"/>
    <n v="498261"/>
    <n v="562181"/>
    <n v="112.83"/>
    <d v="2011-09-02T00:00:00"/>
    <n v="2011"/>
    <s v="Sep"/>
    <d v="1900-01-05T00:00:00"/>
    <s v="Wheat"/>
    <s v="Grocery"/>
    <n v="562181"/>
    <n v="217338.32"/>
    <n v="344842.68"/>
    <x v="2"/>
    <n v="69"/>
    <n v="62.25"/>
  </r>
  <r>
    <s v="M1130"/>
    <x v="1"/>
    <s v="West"/>
    <n v="7"/>
    <n v="402088"/>
    <n v="418207"/>
    <n v="104.01"/>
    <d v="2012-07-05T00:00:00"/>
    <n v="2012"/>
    <s v="Jul"/>
    <d v="1900-01-04T00:00:00"/>
    <s v="Oil"/>
    <s v="Grocery"/>
    <n v="418207"/>
    <n v="121529.26"/>
    <n v="296677.74"/>
    <x v="1"/>
    <n v="49"/>
    <n v="71.069999999999993"/>
  </r>
  <r>
    <s v="M1131"/>
    <x v="1"/>
    <s v="West"/>
    <n v="8"/>
    <n v="193164"/>
    <n v="189759"/>
    <n v="98.24"/>
    <d v="2012-07-05T00:00:00"/>
    <n v="2012"/>
    <s v="Jul"/>
    <d v="1900-01-04T00:00:00"/>
    <s v="Oil"/>
    <s v="Grocery"/>
    <n v="189759"/>
    <n v="39513.79"/>
    <n v="150245.21"/>
    <x v="2"/>
    <n v="76"/>
    <n v="78.61"/>
  </r>
  <r>
    <s v="M1132"/>
    <x v="3"/>
    <s v="East"/>
    <n v="5"/>
    <n v="477645"/>
    <n v="458635"/>
    <n v="96.02"/>
    <d v="2013-11-21T00:00:00"/>
    <n v="2013"/>
    <s v="Nov"/>
    <d v="1900-01-04T00:00:00"/>
    <s v="Pen"/>
    <s v="Stationery"/>
    <n v="458635"/>
    <n v="132014.03"/>
    <n v="326620.96999999997"/>
    <x v="1"/>
    <n v="56"/>
    <n v="93.19"/>
  </r>
  <r>
    <s v="M1133"/>
    <x v="0"/>
    <s v="North"/>
    <n v="4"/>
    <n v="264979"/>
    <n v="245939"/>
    <n v="92.81"/>
    <d v="2013-11-21T00:00:00"/>
    <n v="2013"/>
    <s v="Nov"/>
    <d v="1900-01-04T00:00:00"/>
    <s v="Wheat"/>
    <s v="Grocery"/>
    <n v="245939"/>
    <n v="64877.74"/>
    <n v="181061.26"/>
    <x v="2"/>
    <n v="54"/>
    <n v="62.61"/>
  </r>
  <r>
    <s v="M1134"/>
    <x v="1"/>
    <s v="West"/>
    <n v="9"/>
    <n v="250391"/>
    <n v="235416"/>
    <n v="94.02"/>
    <d v="2013-11-21T00:00:00"/>
    <n v="2013"/>
    <s v="Nov"/>
    <d v="1900-01-04T00:00:00"/>
    <s v="Rice"/>
    <s v="Grocery"/>
    <n v="235416"/>
    <n v="71871.839999999997"/>
    <n v="163544.16"/>
    <x v="0"/>
    <n v="62"/>
    <n v="86.28"/>
  </r>
  <r>
    <s v="M1135"/>
    <x v="0"/>
    <s v="North"/>
    <n v="12"/>
    <n v="385525"/>
    <n v="298811"/>
    <n v="77.510000000000005"/>
    <d v="2011-05-06T00:00:00"/>
    <n v="2011"/>
    <s v="May"/>
    <d v="1900-01-05T00:00:00"/>
    <s v="Notebook"/>
    <s v="Stationery"/>
    <n v="298811"/>
    <n v="60435.47"/>
    <n v="238375.53"/>
    <x v="2"/>
    <n v="38"/>
    <n v="69.069999999999993"/>
  </r>
  <r>
    <s v="M1136"/>
    <x v="3"/>
    <s v="East"/>
    <n v="14"/>
    <n v="131736"/>
    <n v="89130"/>
    <n v="67.66"/>
    <d v="2011-05-06T00:00:00"/>
    <n v="2011"/>
    <s v="May"/>
    <d v="1900-01-05T00:00:00"/>
    <s v="Oil"/>
    <s v="Grocery"/>
    <n v="89130"/>
    <n v="30950.959999999999"/>
    <n v="58179.040000000001"/>
    <x v="0"/>
    <n v="41"/>
    <n v="92.26"/>
  </r>
  <r>
    <s v="M1137"/>
    <x v="3"/>
    <s v="East"/>
    <n v="14"/>
    <n v="490880"/>
    <n v="425848"/>
    <n v="86.75"/>
    <d v="2011-06-21T00:00:00"/>
    <n v="2011"/>
    <s v="Jun"/>
    <d v="1900-01-02T00:00:00"/>
    <s v="Wheat"/>
    <s v="Grocery"/>
    <n v="425848"/>
    <n v="125009.73"/>
    <n v="300838.27"/>
    <x v="0"/>
    <n v="79"/>
    <n v="80.23"/>
  </r>
  <r>
    <s v="M1138"/>
    <x v="2"/>
    <s v="South"/>
    <n v="7"/>
    <n v="426981"/>
    <n v="402005"/>
    <n v="94.15"/>
    <d v="2011-06-21T00:00:00"/>
    <n v="2011"/>
    <s v="Jun"/>
    <d v="1900-01-02T00:00:00"/>
    <s v="Jacket"/>
    <s v="Clothing"/>
    <n v="402005"/>
    <n v="108222.95"/>
    <n v="293782.05"/>
    <x v="1"/>
    <n v="53"/>
    <n v="62.7"/>
  </r>
  <r>
    <s v="M1139"/>
    <x v="3"/>
    <s v="East"/>
    <n v="14"/>
    <n v="346682"/>
    <n v="397010"/>
    <n v="114.52"/>
    <d v="2011-06-21T00:00:00"/>
    <n v="2011"/>
    <s v="Jun"/>
    <d v="1900-01-02T00:00:00"/>
    <s v="Notebook"/>
    <s v="Stationery"/>
    <n v="397010"/>
    <n v="150574.56"/>
    <n v="246435.44"/>
    <x v="2"/>
    <n v="10"/>
    <n v="88.84"/>
  </r>
  <r>
    <s v="M1140"/>
    <x v="2"/>
    <s v="South"/>
    <n v="15"/>
    <n v="187130"/>
    <n v="219592"/>
    <n v="117.35"/>
    <d v="2014-08-20T00:00:00"/>
    <n v="2014"/>
    <s v="Aug"/>
    <d v="1900-01-03T00:00:00"/>
    <s v="Table"/>
    <s v="Furniture"/>
    <n v="219592"/>
    <n v="79229.63"/>
    <n v="140362.37"/>
    <x v="2"/>
    <n v="95"/>
    <n v="78.39"/>
  </r>
  <r>
    <s v="M1141"/>
    <x v="1"/>
    <s v="West"/>
    <n v="15"/>
    <n v="184255"/>
    <n v="185877"/>
    <n v="100.88"/>
    <d v="2011-11-29T00:00:00"/>
    <n v="2011"/>
    <s v="Nov"/>
    <d v="1900-01-02T00:00:00"/>
    <s v="Stapler"/>
    <s v="Stationery"/>
    <n v="185877"/>
    <n v="60595.59"/>
    <n v="125281.41"/>
    <x v="0"/>
    <n v="42"/>
    <n v="76.849999999999994"/>
  </r>
  <r>
    <s v="M1142"/>
    <x v="2"/>
    <s v="South"/>
    <n v="6"/>
    <n v="431662"/>
    <n v="461928"/>
    <n v="107.01"/>
    <d v="2011-11-29T00:00:00"/>
    <n v="2011"/>
    <s v="Nov"/>
    <d v="1900-01-02T00:00:00"/>
    <s v="Mobile"/>
    <s v="Electronics"/>
    <n v="461928"/>
    <n v="136102.95000000001"/>
    <n v="325825.05"/>
    <x v="2"/>
    <n v="45"/>
    <n v="76.44"/>
  </r>
  <r>
    <s v="M1143"/>
    <x v="1"/>
    <s v="West"/>
    <n v="15"/>
    <n v="464413"/>
    <n v="329419"/>
    <n v="70.930000000000007"/>
    <d v="2014-04-10T00:00:00"/>
    <n v="2014"/>
    <s v="Apr"/>
    <d v="1900-01-04T00:00:00"/>
    <s v="Rice"/>
    <s v="Grocery"/>
    <n v="329419"/>
    <n v="108300.03"/>
    <n v="221118.97"/>
    <x v="1"/>
    <n v="25"/>
    <n v="87.88"/>
  </r>
  <r>
    <s v="M1144"/>
    <x v="2"/>
    <s v="South"/>
    <n v="5"/>
    <n v="479534"/>
    <n v="539613"/>
    <n v="112.53"/>
    <d v="2011-12-20T00:00:00"/>
    <n v="2011"/>
    <s v="Dec"/>
    <d v="1900-01-02T00:00:00"/>
    <s v="Chair"/>
    <s v="Furniture"/>
    <n v="539613"/>
    <n v="144849.42000000001"/>
    <n v="394763.58"/>
    <x v="0"/>
    <n v="32"/>
    <n v="92.66"/>
  </r>
  <r>
    <s v="M1145"/>
    <x v="2"/>
    <s v="South"/>
    <n v="5"/>
    <n v="367611"/>
    <n v="381374"/>
    <n v="103.74"/>
    <d v="2011-12-17T00:00:00"/>
    <n v="2011"/>
    <s v="Dec"/>
    <d v="1900-01-06T00:00:00"/>
    <s v="Headphones"/>
    <s v="Electronics"/>
    <n v="381374"/>
    <n v="169471.57"/>
    <n v="211902.43"/>
    <x v="0"/>
    <n v="84"/>
    <n v="68.77"/>
  </r>
  <r>
    <s v="M1146"/>
    <x v="0"/>
    <s v="North"/>
    <n v="11"/>
    <n v="289021"/>
    <n v="216488"/>
    <n v="74.900000000000006"/>
    <d v="2012-11-17T00:00:00"/>
    <n v="2012"/>
    <s v="Nov"/>
    <d v="1900-01-06T00:00:00"/>
    <s v="Sofa"/>
    <s v="Furniture"/>
    <n v="216488"/>
    <n v="90175.6"/>
    <n v="126312.4"/>
    <x v="1"/>
    <n v="88"/>
    <n v="65.75"/>
  </r>
  <r>
    <s v="M1147"/>
    <x v="2"/>
    <s v="South"/>
    <n v="4"/>
    <n v="236985"/>
    <n v="119435"/>
    <n v="50.4"/>
    <d v="2011-03-04T00:00:00"/>
    <n v="2011"/>
    <s v="Mar"/>
    <d v="1900-01-05T00:00:00"/>
    <s v="Mobile"/>
    <s v="Electronics"/>
    <n v="119435"/>
    <n v="47278.71"/>
    <n v="72156.289999999994"/>
    <x v="1"/>
    <n v="35"/>
    <n v="91.66"/>
  </r>
  <r>
    <s v="M1148"/>
    <x v="2"/>
    <s v="South"/>
    <n v="11"/>
    <n v="178990"/>
    <n v="145999"/>
    <n v="81.569999999999993"/>
    <d v="2014-05-19T00:00:00"/>
    <n v="2014"/>
    <s v="May"/>
    <d v="1900-01-01T00:00:00"/>
    <s v="Wheat"/>
    <s v="Grocery"/>
    <n v="145999"/>
    <n v="58704"/>
    <n v="87295"/>
    <x v="1"/>
    <n v="88"/>
    <n v="60.32"/>
  </r>
  <r>
    <s v="M1149"/>
    <x v="1"/>
    <s v="West"/>
    <n v="12"/>
    <n v="495842"/>
    <n v="534530"/>
    <n v="107.8"/>
    <d v="2014-05-19T00:00:00"/>
    <n v="2014"/>
    <s v="May"/>
    <d v="1900-01-01T00:00:00"/>
    <s v="Oil"/>
    <s v="Grocery"/>
    <n v="534530"/>
    <n v="196221.34"/>
    <n v="338308.66"/>
    <x v="2"/>
    <n v="74"/>
    <n v="80.45"/>
  </r>
  <r>
    <s v="M1150"/>
    <x v="1"/>
    <s v="West"/>
    <n v="13"/>
    <n v="173023"/>
    <n v="98619"/>
    <n v="57"/>
    <d v="2014-05-19T00:00:00"/>
    <n v="2014"/>
    <s v="May"/>
    <d v="1900-01-01T00:00:00"/>
    <s v="Trousers"/>
    <s v="Clothing"/>
    <n v="98619"/>
    <n v="26248.61"/>
    <n v="72370.39"/>
    <x v="1"/>
    <n v="17"/>
    <n v="78.36"/>
  </r>
  <r>
    <s v="M1151"/>
    <x v="2"/>
    <s v="South"/>
    <n v="11"/>
    <n v="313795"/>
    <n v="297470"/>
    <n v="94.8"/>
    <d v="2014-05-19T00:00:00"/>
    <n v="2014"/>
    <s v="May"/>
    <d v="1900-01-01T00:00:00"/>
    <s v="Cabinet"/>
    <s v="Furniture"/>
    <n v="297470"/>
    <n v="122661.26"/>
    <n v="174808.74"/>
    <x v="1"/>
    <n v="48"/>
    <n v="75.34"/>
  </r>
  <r>
    <s v="M1152"/>
    <x v="0"/>
    <s v="North"/>
    <n v="13"/>
    <n v="456559"/>
    <n v="502928"/>
    <n v="110.16"/>
    <d v="2014-05-19T00:00:00"/>
    <n v="2014"/>
    <s v="May"/>
    <d v="1900-01-01T00:00:00"/>
    <s v="Notebook"/>
    <s v="Stationery"/>
    <n v="502928"/>
    <n v="219643.67"/>
    <n v="283284.33"/>
    <x v="0"/>
    <n v="56"/>
    <n v="79.05"/>
  </r>
  <r>
    <s v="M1153"/>
    <x v="2"/>
    <s v="South"/>
    <n v="11"/>
    <n v="413516"/>
    <n v="358528"/>
    <n v="86.7"/>
    <d v="2014-09-23T00:00:00"/>
    <n v="2014"/>
    <s v="Sep"/>
    <d v="1900-01-02T00:00:00"/>
    <s v="Sugar"/>
    <s v="Grocery"/>
    <n v="358528"/>
    <n v="78921.84"/>
    <n v="279606.15999999997"/>
    <x v="2"/>
    <n v="60"/>
    <n v="67.33"/>
  </r>
  <r>
    <s v="M1154"/>
    <x v="1"/>
    <s v="West"/>
    <n v="6"/>
    <n v="227971"/>
    <n v="118296"/>
    <n v="51.89"/>
    <d v="2014-03-22T00:00:00"/>
    <n v="2014"/>
    <s v="Mar"/>
    <d v="1900-01-06T00:00:00"/>
    <s v="Marker"/>
    <s v="Stationery"/>
    <n v="118296"/>
    <n v="45398.05"/>
    <n v="72897.95"/>
    <x v="0"/>
    <n v="30"/>
    <n v="86.05"/>
  </r>
  <r>
    <s v="M1155"/>
    <x v="2"/>
    <s v="South"/>
    <n v="11"/>
    <n v="107487"/>
    <n v="84625"/>
    <n v="78.73"/>
    <d v="2014-09-15T00:00:00"/>
    <n v="2014"/>
    <s v="Sep"/>
    <d v="1900-01-01T00:00:00"/>
    <s v="Dress"/>
    <s v="Clothing"/>
    <n v="84625"/>
    <n v="34401.85"/>
    <n v="50223.15"/>
    <x v="0"/>
    <n v="46"/>
    <n v="87.4"/>
  </r>
  <r>
    <s v="M1156"/>
    <x v="1"/>
    <s v="West"/>
    <n v="7"/>
    <n v="399349"/>
    <n v="242002"/>
    <n v="60.6"/>
    <d v="2013-11-04T00:00:00"/>
    <n v="2013"/>
    <s v="Nov"/>
    <d v="1900-01-01T00:00:00"/>
    <s v="Headphones"/>
    <s v="Electronics"/>
    <n v="242002"/>
    <n v="62411.27"/>
    <n v="179590.73"/>
    <x v="1"/>
    <n v="93"/>
    <n v="84.76"/>
  </r>
  <r>
    <s v="M1157"/>
    <x v="0"/>
    <s v="North"/>
    <n v="6"/>
    <n v="149816"/>
    <n v="82911"/>
    <n v="55.34"/>
    <d v="2013-11-04T00:00:00"/>
    <n v="2013"/>
    <s v="Nov"/>
    <d v="1900-01-01T00:00:00"/>
    <s v="Headphones"/>
    <s v="Electronics"/>
    <n v="82911"/>
    <n v="31206.49"/>
    <n v="51704.51"/>
    <x v="2"/>
    <n v="65"/>
    <n v="66.260000000000005"/>
  </r>
  <r>
    <s v="M1158"/>
    <x v="2"/>
    <s v="South"/>
    <n v="11"/>
    <n v="243718"/>
    <n v="216973"/>
    <n v="89.03"/>
    <d v="2013-11-04T00:00:00"/>
    <n v="2013"/>
    <s v="Nov"/>
    <d v="1900-01-01T00:00:00"/>
    <s v="Sofa"/>
    <s v="Furniture"/>
    <n v="216973"/>
    <n v="103775.76"/>
    <n v="113197.24"/>
    <x v="1"/>
    <n v="78"/>
    <n v="82.25"/>
  </r>
  <r>
    <s v="M1159"/>
    <x v="1"/>
    <s v="West"/>
    <n v="12"/>
    <n v="298370"/>
    <n v="189099"/>
    <n v="63.38"/>
    <d v="2013-11-04T00:00:00"/>
    <n v="2013"/>
    <s v="Nov"/>
    <d v="1900-01-01T00:00:00"/>
    <s v="Jacket"/>
    <s v="Clothing"/>
    <n v="189099"/>
    <n v="90240.73"/>
    <n v="98858.27"/>
    <x v="0"/>
    <n v="91"/>
    <n v="60.06"/>
  </r>
  <r>
    <s v="M1160"/>
    <x v="3"/>
    <s v="East"/>
    <n v="11"/>
    <n v="323865"/>
    <n v="182850"/>
    <n v="56.46"/>
    <d v="2013-11-04T00:00:00"/>
    <n v="2013"/>
    <s v="Nov"/>
    <d v="1900-01-01T00:00:00"/>
    <s v="Headphones"/>
    <s v="Electronics"/>
    <n v="182850"/>
    <n v="51319.72"/>
    <n v="131530.28"/>
    <x v="2"/>
    <n v="15"/>
    <n v="85.89"/>
  </r>
  <r>
    <s v="M1161"/>
    <x v="0"/>
    <s v="North"/>
    <n v="5"/>
    <n v="304192"/>
    <n v="153702"/>
    <n v="50.53"/>
    <d v="2013-05-04T00:00:00"/>
    <n v="2013"/>
    <s v="May"/>
    <d v="1900-01-06T00:00:00"/>
    <s v="Cabinet"/>
    <s v="Furniture"/>
    <n v="153702"/>
    <n v="49593.279999999999"/>
    <n v="104108.72"/>
    <x v="0"/>
    <n v="66"/>
    <n v="69.16"/>
  </r>
  <r>
    <s v="M1162"/>
    <x v="3"/>
    <s v="East"/>
    <n v="6"/>
    <n v="367970"/>
    <n v="401383"/>
    <n v="109.08"/>
    <d v="2013-05-04T00:00:00"/>
    <n v="2013"/>
    <s v="May"/>
    <d v="1900-01-06T00:00:00"/>
    <s v="Pen"/>
    <s v="Stationery"/>
    <n v="401383"/>
    <n v="91232.639999999999"/>
    <n v="310150.36"/>
    <x v="0"/>
    <n v="27"/>
    <n v="91.55"/>
  </r>
  <r>
    <s v="M1163"/>
    <x v="3"/>
    <s v="East"/>
    <n v="4"/>
    <n v="112533"/>
    <n v="110846"/>
    <n v="98.5"/>
    <d v="2013-05-04T00:00:00"/>
    <n v="2013"/>
    <s v="May"/>
    <d v="1900-01-06T00:00:00"/>
    <s v="Sugar"/>
    <s v="Grocery"/>
    <n v="110846"/>
    <n v="37276.769999999997"/>
    <n v="73569.23"/>
    <x v="2"/>
    <n v="70"/>
    <n v="90.58"/>
  </r>
  <r>
    <s v="M1164"/>
    <x v="2"/>
    <s v="South"/>
    <n v="5"/>
    <n v="139926"/>
    <n v="126399"/>
    <n v="90.33"/>
    <d v="2013-12-28T00:00:00"/>
    <n v="2013"/>
    <s v="Dec"/>
    <d v="1900-01-06T00:00:00"/>
    <s v="Chair"/>
    <s v="Furniture"/>
    <n v="126399"/>
    <n v="30025.38"/>
    <n v="96373.62"/>
    <x v="1"/>
    <n v="45"/>
    <n v="65.349999999999994"/>
  </r>
  <r>
    <s v="M1165"/>
    <x v="2"/>
    <s v="South"/>
    <n v="15"/>
    <n v="375163"/>
    <n v="289839"/>
    <n v="77.260000000000005"/>
    <d v="2013-12-28T00:00:00"/>
    <n v="2013"/>
    <s v="Dec"/>
    <d v="1900-01-06T00:00:00"/>
    <s v="Sofa"/>
    <s v="Furniture"/>
    <n v="289839"/>
    <n v="80354.75"/>
    <n v="209484.25"/>
    <x v="1"/>
    <n v="11"/>
    <n v="76.13"/>
  </r>
  <r>
    <s v="M1166"/>
    <x v="0"/>
    <s v="North"/>
    <n v="13"/>
    <n v="108027"/>
    <n v="114837"/>
    <n v="106.3"/>
    <d v="2013-07-23T00:00:00"/>
    <n v="2013"/>
    <s v="Jul"/>
    <d v="1900-01-02T00:00:00"/>
    <s v="Jacket"/>
    <s v="Clothing"/>
    <n v="114837"/>
    <n v="56592.42"/>
    <n v="58244.58"/>
    <x v="0"/>
    <n v="94"/>
    <n v="60.89"/>
  </r>
  <r>
    <s v="M1167"/>
    <x v="3"/>
    <s v="East"/>
    <n v="13"/>
    <n v="492706"/>
    <n v="262307"/>
    <n v="53.24"/>
    <d v="2013-07-23T00:00:00"/>
    <n v="2013"/>
    <s v="Jul"/>
    <d v="1900-01-02T00:00:00"/>
    <s v="Sugar"/>
    <s v="Grocery"/>
    <n v="262307"/>
    <n v="96174.34"/>
    <n v="166132.66"/>
    <x v="1"/>
    <n v="53"/>
    <n v="68.19"/>
  </r>
  <r>
    <s v="M1168"/>
    <x v="2"/>
    <s v="South"/>
    <n v="13"/>
    <n v="204438"/>
    <n v="134215"/>
    <n v="65.650000000000006"/>
    <d v="2013-07-23T00:00:00"/>
    <n v="2013"/>
    <s v="Jul"/>
    <d v="1900-01-02T00:00:00"/>
    <s v="Rice"/>
    <s v="Grocery"/>
    <n v="134215"/>
    <n v="56851.15"/>
    <n v="77363.850000000006"/>
    <x v="2"/>
    <n v="50"/>
    <n v="72.489999999999995"/>
  </r>
  <r>
    <s v="M1169"/>
    <x v="0"/>
    <s v="North"/>
    <n v="5"/>
    <n v="395125"/>
    <n v="284506"/>
    <n v="72"/>
    <d v="2013-07-23T00:00:00"/>
    <n v="2013"/>
    <s v="Jul"/>
    <d v="1900-01-02T00:00:00"/>
    <s v="Table"/>
    <s v="Furniture"/>
    <n v="284506"/>
    <n v="128885.7"/>
    <n v="155620.29999999999"/>
    <x v="2"/>
    <n v="33"/>
    <n v="77.77"/>
  </r>
  <r>
    <s v="M1170"/>
    <x v="0"/>
    <s v="North"/>
    <n v="8"/>
    <n v="442661"/>
    <n v="316224"/>
    <n v="71.44"/>
    <d v="2011-11-16T00:00:00"/>
    <n v="2011"/>
    <s v="Nov"/>
    <d v="1900-01-03T00:00:00"/>
    <s v="Tablet"/>
    <s v="Electronics"/>
    <n v="316224"/>
    <n v="144954.71"/>
    <n v="171269.29"/>
    <x v="1"/>
    <n v="60"/>
    <n v="79.16"/>
  </r>
  <r>
    <s v="M1171"/>
    <x v="0"/>
    <s v="North"/>
    <n v="5"/>
    <n v="318657"/>
    <n v="318522"/>
    <n v="99.96"/>
    <d v="2011-11-16T00:00:00"/>
    <n v="2011"/>
    <s v="Nov"/>
    <d v="1900-01-03T00:00:00"/>
    <s v="Wheat"/>
    <s v="Grocery"/>
    <n v="318522"/>
    <n v="127329.39"/>
    <n v="191192.61"/>
    <x v="1"/>
    <n v="51"/>
    <n v="86.57"/>
  </r>
  <r>
    <s v="M1172"/>
    <x v="1"/>
    <s v="West"/>
    <n v="14"/>
    <n v="219523"/>
    <n v="145378"/>
    <n v="66.22"/>
    <d v="2011-11-16T00:00:00"/>
    <n v="2011"/>
    <s v="Nov"/>
    <d v="1900-01-03T00:00:00"/>
    <s v="Chair"/>
    <s v="Furniture"/>
    <n v="145378"/>
    <n v="62584.480000000003"/>
    <n v="82793.52"/>
    <x v="0"/>
    <n v="40"/>
    <n v="61.9"/>
  </r>
  <r>
    <s v="M1173"/>
    <x v="2"/>
    <s v="South"/>
    <n v="8"/>
    <n v="124026"/>
    <n v="84083"/>
    <n v="67.790000000000006"/>
    <d v="2011-11-16T00:00:00"/>
    <n v="2011"/>
    <s v="Nov"/>
    <d v="1900-01-03T00:00:00"/>
    <s v="Oil"/>
    <s v="Grocery"/>
    <n v="84083"/>
    <n v="26897.63"/>
    <n v="57185.37"/>
    <x v="2"/>
    <n v="40"/>
    <n v="79.64"/>
  </r>
  <r>
    <s v="M1174"/>
    <x v="3"/>
    <s v="East"/>
    <n v="7"/>
    <n v="124784"/>
    <n v="92796"/>
    <n v="74.37"/>
    <d v="2012-06-19T00:00:00"/>
    <n v="2012"/>
    <s v="Jun"/>
    <d v="1900-01-02T00:00:00"/>
    <s v="Sugar"/>
    <s v="Grocery"/>
    <n v="92796"/>
    <n v="36521.35"/>
    <n v="56274.65"/>
    <x v="1"/>
    <n v="84"/>
    <n v="80.72"/>
  </r>
  <r>
    <s v="M1175"/>
    <x v="2"/>
    <s v="South"/>
    <n v="14"/>
    <n v="394724"/>
    <n v="384198"/>
    <n v="97.33"/>
    <d v="2012-06-19T00:00:00"/>
    <n v="2012"/>
    <s v="Jun"/>
    <d v="1900-01-02T00:00:00"/>
    <s v="Pen"/>
    <s v="Stationery"/>
    <n v="384198"/>
    <n v="170075.54"/>
    <n v="214122.46"/>
    <x v="1"/>
    <n v="76"/>
    <n v="74.38"/>
  </r>
  <r>
    <s v="M1176"/>
    <x v="3"/>
    <s v="East"/>
    <n v="4"/>
    <n v="250723"/>
    <n v="271276"/>
    <n v="108.2"/>
    <d v="2012-06-19T00:00:00"/>
    <n v="2012"/>
    <s v="Jun"/>
    <d v="1900-01-02T00:00:00"/>
    <s v="Wheat"/>
    <s v="Grocery"/>
    <n v="271276"/>
    <n v="68131.92"/>
    <n v="203144.08"/>
    <x v="1"/>
    <n v="15"/>
    <n v="78.040000000000006"/>
  </r>
  <r>
    <s v="M1177"/>
    <x v="0"/>
    <s v="North"/>
    <n v="8"/>
    <n v="130002"/>
    <n v="100702"/>
    <n v="77.459999999999994"/>
    <d v="2013-07-05T00:00:00"/>
    <n v="2013"/>
    <s v="Jul"/>
    <d v="1900-01-05T00:00:00"/>
    <s v="Stapler"/>
    <s v="Stationery"/>
    <n v="100702"/>
    <n v="30388.11"/>
    <n v="70313.89"/>
    <x v="0"/>
    <n v="13"/>
    <n v="89.27"/>
  </r>
  <r>
    <s v="M1178"/>
    <x v="0"/>
    <s v="North"/>
    <n v="11"/>
    <n v="165670"/>
    <n v="110544"/>
    <n v="66.73"/>
    <d v="2013-07-05T00:00:00"/>
    <n v="2013"/>
    <s v="Jul"/>
    <d v="1900-01-05T00:00:00"/>
    <s v="Sugar"/>
    <s v="Grocery"/>
    <n v="110544"/>
    <n v="49621.14"/>
    <n v="60922.86"/>
    <x v="2"/>
    <n v="16"/>
    <n v="76.92"/>
  </r>
  <r>
    <s v="M1179"/>
    <x v="3"/>
    <s v="East"/>
    <n v="7"/>
    <n v="346688"/>
    <n v="323392"/>
    <n v="93.28"/>
    <d v="2013-07-05T00:00:00"/>
    <n v="2013"/>
    <s v="Jul"/>
    <d v="1900-01-05T00:00:00"/>
    <s v="Shirt"/>
    <s v="Clothing"/>
    <n v="323392"/>
    <n v="94577.77"/>
    <n v="228814.23"/>
    <x v="0"/>
    <n v="72"/>
    <n v="92.89"/>
  </r>
  <r>
    <s v="M1180"/>
    <x v="0"/>
    <s v="North"/>
    <n v="3"/>
    <n v="205072"/>
    <n v="169697"/>
    <n v="82.75"/>
    <d v="2013-07-05T00:00:00"/>
    <n v="2013"/>
    <s v="Jul"/>
    <d v="1900-01-05T00:00:00"/>
    <s v="Cabinet"/>
    <s v="Furniture"/>
    <n v="169697"/>
    <n v="57974.95"/>
    <n v="111722.05"/>
    <x v="2"/>
    <n v="98"/>
    <n v="69.7"/>
  </r>
  <r>
    <s v="M1181"/>
    <x v="1"/>
    <s v="West"/>
    <n v="8"/>
    <n v="453479"/>
    <n v="481943"/>
    <n v="106.28"/>
    <d v="2012-09-03T00:00:00"/>
    <n v="2012"/>
    <s v="Sep"/>
    <d v="1900-01-01T00:00:00"/>
    <s v="Dress"/>
    <s v="Clothing"/>
    <n v="481943"/>
    <n v="198497.18"/>
    <n v="283445.82"/>
    <x v="2"/>
    <n v="58"/>
    <n v="74.17"/>
  </r>
  <r>
    <s v="M1182"/>
    <x v="0"/>
    <s v="North"/>
    <n v="10"/>
    <n v="170831"/>
    <n v="114135"/>
    <n v="66.81"/>
    <d v="2012-09-03T00:00:00"/>
    <n v="2012"/>
    <s v="Sep"/>
    <d v="1900-01-01T00:00:00"/>
    <s v="Sugar"/>
    <s v="Grocery"/>
    <n v="114135"/>
    <n v="32085.25"/>
    <n v="82049.75"/>
    <x v="0"/>
    <n v="70"/>
    <n v="69.22"/>
  </r>
  <r>
    <s v="M1183"/>
    <x v="2"/>
    <s v="South"/>
    <n v="3"/>
    <n v="392725"/>
    <n v="251739"/>
    <n v="64.099999999999994"/>
    <d v="2014-08-08T00:00:00"/>
    <n v="2014"/>
    <s v="Aug"/>
    <d v="1900-01-05T00:00:00"/>
    <s v="Pen"/>
    <s v="Stationery"/>
    <n v="251739"/>
    <n v="111296.79"/>
    <n v="140442.21"/>
    <x v="1"/>
    <n v="36"/>
    <n v="77.540000000000006"/>
  </r>
  <r>
    <s v="M1184"/>
    <x v="2"/>
    <s v="South"/>
    <n v="8"/>
    <n v="169603"/>
    <n v="188415"/>
    <n v="111.09"/>
    <d v="2014-03-14T00:00:00"/>
    <n v="2014"/>
    <s v="Mar"/>
    <d v="1900-01-05T00:00:00"/>
    <s v="Marker"/>
    <s v="Stationery"/>
    <n v="188415"/>
    <n v="93939.17"/>
    <n v="94475.83"/>
    <x v="0"/>
    <n v="41"/>
    <n v="87.08"/>
  </r>
  <r>
    <s v="M1185"/>
    <x v="0"/>
    <s v="North"/>
    <n v="9"/>
    <n v="109549"/>
    <n v="72695"/>
    <n v="66.36"/>
    <d v="2014-09-29T00:00:00"/>
    <n v="2014"/>
    <s v="Sep"/>
    <d v="1900-01-01T00:00:00"/>
    <s v="Oil"/>
    <s v="Grocery"/>
    <n v="72695"/>
    <n v="25810.7"/>
    <n v="46884.3"/>
    <x v="1"/>
    <n v="26"/>
    <n v="84.15"/>
  </r>
  <r>
    <s v="M1186"/>
    <x v="1"/>
    <s v="West"/>
    <n v="9"/>
    <n v="393936"/>
    <n v="348838"/>
    <n v="88.55"/>
    <d v="2014-09-29T00:00:00"/>
    <n v="2014"/>
    <s v="Sep"/>
    <d v="1900-01-01T00:00:00"/>
    <s v="Pen"/>
    <s v="Stationery"/>
    <n v="348838"/>
    <n v="151706.67000000001"/>
    <n v="197131.33"/>
    <x v="0"/>
    <n v="64"/>
    <n v="66.87"/>
  </r>
  <r>
    <s v="M1187"/>
    <x v="1"/>
    <s v="West"/>
    <n v="11"/>
    <n v="136436"/>
    <n v="128502"/>
    <n v="94.18"/>
    <d v="2014-09-29T00:00:00"/>
    <n v="2014"/>
    <s v="Sep"/>
    <d v="1900-01-01T00:00:00"/>
    <s v="Table"/>
    <s v="Furniture"/>
    <n v="128502"/>
    <n v="54165.21"/>
    <n v="74336.789999999994"/>
    <x v="1"/>
    <n v="18"/>
    <n v="68.7"/>
  </r>
  <r>
    <s v="M1188"/>
    <x v="2"/>
    <s v="South"/>
    <n v="10"/>
    <n v="302099"/>
    <n v="221207"/>
    <n v="73.22"/>
    <d v="2014-09-29T00:00:00"/>
    <n v="2014"/>
    <s v="Sep"/>
    <d v="1900-01-01T00:00:00"/>
    <s v="Trousers"/>
    <s v="Clothing"/>
    <n v="221207"/>
    <n v="60442.66"/>
    <n v="160764.34"/>
    <x v="0"/>
    <n v="36"/>
    <n v="93.47"/>
  </r>
  <r>
    <s v="M1189"/>
    <x v="3"/>
    <s v="East"/>
    <n v="6"/>
    <n v="414266"/>
    <n v="399386"/>
    <n v="96.41"/>
    <d v="2014-09-29T00:00:00"/>
    <n v="2014"/>
    <s v="Sep"/>
    <d v="1900-01-01T00:00:00"/>
    <s v="Dress"/>
    <s v="Clothing"/>
    <n v="399386"/>
    <n v="194688.69"/>
    <n v="204697.31"/>
    <x v="2"/>
    <n v="54"/>
    <n v="66.59"/>
  </r>
  <r>
    <s v="M1190"/>
    <x v="1"/>
    <s v="West"/>
    <n v="6"/>
    <n v="252190"/>
    <n v="134010"/>
    <n v="53.14"/>
    <d v="2014-09-29T00:00:00"/>
    <n v="2014"/>
    <s v="Sep"/>
    <d v="1900-01-01T00:00:00"/>
    <s v="Laptop"/>
    <s v="Electronics"/>
    <n v="134010"/>
    <n v="56795.09"/>
    <n v="77214.91"/>
    <x v="1"/>
    <n v="72"/>
    <n v="89.25"/>
  </r>
  <r>
    <s v="M1191"/>
    <x v="3"/>
    <s v="East"/>
    <n v="10"/>
    <n v="272513"/>
    <n v="207646"/>
    <n v="76.2"/>
    <d v="2012-08-07T00:00:00"/>
    <n v="2012"/>
    <s v="Aug"/>
    <d v="1900-01-02T00:00:00"/>
    <s v="Wheat"/>
    <s v="Grocery"/>
    <n v="207646"/>
    <n v="61963.92"/>
    <n v="145682.07999999999"/>
    <x v="0"/>
    <n v="69"/>
    <n v="61.29"/>
  </r>
  <r>
    <s v="M1192"/>
    <x v="0"/>
    <s v="North"/>
    <n v="12"/>
    <n v="318633"/>
    <n v="279593"/>
    <n v="87.75"/>
    <d v="2014-11-25T00:00:00"/>
    <n v="2014"/>
    <s v="Nov"/>
    <d v="1900-01-02T00:00:00"/>
    <s v="Pen"/>
    <s v="Stationery"/>
    <n v="279593"/>
    <n v="89205.15"/>
    <n v="190387.85"/>
    <x v="0"/>
    <n v="59"/>
    <n v="94.18"/>
  </r>
  <r>
    <s v="M1193"/>
    <x v="3"/>
    <s v="East"/>
    <n v="12"/>
    <n v="351278"/>
    <n v="293792"/>
    <n v="83.64"/>
    <d v="2014-11-25T00:00:00"/>
    <n v="2014"/>
    <s v="Nov"/>
    <d v="1900-01-02T00:00:00"/>
    <s v="Dress"/>
    <s v="Clothing"/>
    <n v="293792"/>
    <n v="138602.93"/>
    <n v="155189.07"/>
    <x v="1"/>
    <n v="94"/>
    <n v="67.02"/>
  </r>
  <r>
    <s v="M1194"/>
    <x v="3"/>
    <s v="East"/>
    <n v="3"/>
    <n v="279895"/>
    <n v="263191"/>
    <n v="94.03"/>
    <d v="2014-11-25T00:00:00"/>
    <n v="2014"/>
    <s v="Nov"/>
    <d v="1900-01-02T00:00:00"/>
    <s v="Dress"/>
    <s v="Clothing"/>
    <n v="263191"/>
    <n v="88845.27"/>
    <n v="174345.73"/>
    <x v="2"/>
    <n v="84"/>
    <n v="63.38"/>
  </r>
  <r>
    <s v="M1195"/>
    <x v="0"/>
    <s v="North"/>
    <n v="11"/>
    <n v="491023"/>
    <n v="256090"/>
    <n v="52.15"/>
    <d v="2014-11-25T00:00:00"/>
    <n v="2014"/>
    <s v="Nov"/>
    <d v="1900-01-02T00:00:00"/>
    <s v="Chair"/>
    <s v="Furniture"/>
    <n v="256090"/>
    <n v="73823.45"/>
    <n v="182266.55"/>
    <x v="0"/>
    <n v="50"/>
    <n v="75.03"/>
  </r>
  <r>
    <s v="M1196"/>
    <x v="3"/>
    <s v="East"/>
    <n v="6"/>
    <n v="116618"/>
    <n v="120411"/>
    <n v="103.25"/>
    <d v="2014-05-09T00:00:00"/>
    <n v="2014"/>
    <s v="May"/>
    <d v="1900-01-05T00:00:00"/>
    <s v="Shirt"/>
    <s v="Clothing"/>
    <n v="120411"/>
    <n v="27772.46"/>
    <n v="92638.54"/>
    <x v="1"/>
    <n v="74"/>
    <n v="75.97"/>
  </r>
  <r>
    <s v="M1197"/>
    <x v="1"/>
    <s v="West"/>
    <n v="15"/>
    <n v="135837"/>
    <n v="156710"/>
    <n v="115.37"/>
    <d v="2014-09-30T00:00:00"/>
    <n v="2014"/>
    <s v="Sep"/>
    <d v="1900-01-02T00:00:00"/>
    <s v="Rice"/>
    <s v="Grocery"/>
    <n v="156710"/>
    <n v="60151.31"/>
    <n v="96558.69"/>
    <x v="1"/>
    <n v="33"/>
    <n v="68.11"/>
  </r>
  <r>
    <s v="M1198"/>
    <x v="2"/>
    <s v="South"/>
    <n v="7"/>
    <n v="136775"/>
    <n v="83947"/>
    <n v="61.38"/>
    <d v="2014-09-30T00:00:00"/>
    <n v="2014"/>
    <s v="Sep"/>
    <d v="1900-01-02T00:00:00"/>
    <s v="Tablet"/>
    <s v="Electronics"/>
    <n v="83947"/>
    <n v="28423.73"/>
    <n v="55523.27"/>
    <x v="2"/>
    <n v="81"/>
    <n v="92.1"/>
  </r>
  <r>
    <s v="M1199"/>
    <x v="1"/>
    <s v="West"/>
    <n v="10"/>
    <n v="157869"/>
    <n v="97990"/>
    <n v="62.07"/>
    <d v="2014-09-30T00:00:00"/>
    <n v="2014"/>
    <s v="Sep"/>
    <d v="1900-01-02T00:00:00"/>
    <s v="Oil"/>
    <s v="Grocery"/>
    <n v="97990"/>
    <n v="25206.45"/>
    <n v="72783.55"/>
    <x v="2"/>
    <n v="80"/>
    <n v="89.12"/>
  </r>
  <r>
    <s v="M1000"/>
    <x v="2"/>
    <s v="South"/>
    <n v="15"/>
    <n v="407676"/>
    <n v="265530"/>
    <n v="65.13"/>
    <d v="2014-09-30T00:00:00"/>
    <n v="2014"/>
    <s v="Sep"/>
    <d v="1900-01-02T00:00:00"/>
    <s v="Dress"/>
    <s v="Clothing"/>
    <n v="265530"/>
    <n v="72372.33"/>
    <n v="193157.67"/>
    <x v="2"/>
    <n v="78"/>
    <n v="77.81"/>
  </r>
  <r>
    <s v="M1001"/>
    <x v="2"/>
    <s v="South"/>
    <n v="7"/>
    <n v="402751"/>
    <n v="234919"/>
    <n v="58.33"/>
    <d v="2014-09-30T00:00:00"/>
    <n v="2014"/>
    <s v="Sep"/>
    <d v="1900-01-02T00:00:00"/>
    <s v="Stapler"/>
    <s v="Stationery"/>
    <n v="234919"/>
    <n v="115638.9"/>
    <n v="119280.1"/>
    <x v="2"/>
    <n v="22"/>
    <n v="85.17"/>
  </r>
  <r>
    <s v="M1002"/>
    <x v="3"/>
    <s v="East"/>
    <n v="13"/>
    <n v="393737"/>
    <n v="372365"/>
    <n v="94.57"/>
    <d v="2014-09-30T00:00:00"/>
    <n v="2014"/>
    <s v="Sep"/>
    <d v="1900-01-02T00:00:00"/>
    <s v="Table"/>
    <s v="Furniture"/>
    <n v="372365"/>
    <n v="134215.31"/>
    <n v="238149.69"/>
    <x v="0"/>
    <n v="100"/>
    <n v="87.82"/>
  </r>
  <r>
    <s v="M1003"/>
    <x v="2"/>
    <s v="South"/>
    <n v="10"/>
    <n v="318275"/>
    <n v="212405"/>
    <n v="66.739999999999995"/>
    <d v="2014-10-23T00:00:00"/>
    <n v="2014"/>
    <s v="Oct"/>
    <d v="1900-01-04T00:00:00"/>
    <s v="Tablet"/>
    <s v="Electronics"/>
    <n v="212405"/>
    <n v="82726.86"/>
    <n v="129678.14"/>
    <x v="0"/>
    <n v="73"/>
    <n v="60.76"/>
  </r>
  <r>
    <s v="M1004"/>
    <x v="0"/>
    <s v="North"/>
    <n v="9"/>
    <n v="493937"/>
    <n v="573208"/>
    <n v="116.05"/>
    <d v="2014-10-23T00:00:00"/>
    <n v="2014"/>
    <s v="Oct"/>
    <d v="1900-01-04T00:00:00"/>
    <s v="Sofa"/>
    <s v="Furniture"/>
    <n v="573208"/>
    <n v="192465.49"/>
    <n v="380742.51"/>
    <x v="2"/>
    <n v="22"/>
    <n v="69.48"/>
  </r>
  <r>
    <s v="M1005"/>
    <x v="3"/>
    <s v="East"/>
    <n v="3"/>
    <n v="102505"/>
    <n v="58999"/>
    <n v="57.56"/>
    <d v="2011-03-24T00:00:00"/>
    <n v="2011"/>
    <s v="Mar"/>
    <d v="1900-01-04T00:00:00"/>
    <s v="Chair"/>
    <s v="Furniture"/>
    <n v="58999"/>
    <n v="15616.85"/>
    <n v="43382.15"/>
    <x v="2"/>
    <n v="15"/>
    <n v="65.209999999999994"/>
  </r>
  <r>
    <s v="M1006"/>
    <x v="0"/>
    <s v="North"/>
    <n v="3"/>
    <n v="480939"/>
    <n v="462142"/>
    <n v="96.09"/>
    <d v="2013-11-04T00:00:00"/>
    <n v="2013"/>
    <s v="Nov"/>
    <d v="1900-01-01T00:00:00"/>
    <s v="Chair"/>
    <s v="Furniture"/>
    <n v="462142"/>
    <n v="169439.79"/>
    <n v="292702.21000000002"/>
    <x v="2"/>
    <n v="72"/>
    <n v="65.56"/>
  </r>
  <r>
    <s v="M1007"/>
    <x v="1"/>
    <s v="West"/>
    <n v="11"/>
    <n v="488279"/>
    <n v="328721"/>
    <n v="67.319999999999993"/>
    <d v="2013-11-04T00:00:00"/>
    <n v="2013"/>
    <s v="Nov"/>
    <d v="1900-01-01T00:00:00"/>
    <s v="Jacket"/>
    <s v="Clothing"/>
    <n v="328721"/>
    <n v="90481.3"/>
    <n v="238239.7"/>
    <x v="2"/>
    <n v="68"/>
    <n v="92.34"/>
  </r>
  <r>
    <s v="M1008"/>
    <x v="3"/>
    <s v="East"/>
    <n v="7"/>
    <n v="408643"/>
    <n v="458822"/>
    <n v="112.28"/>
    <d v="2013-11-04T00:00:00"/>
    <n v="2013"/>
    <s v="Nov"/>
    <d v="1900-01-01T00:00:00"/>
    <s v="Notebook"/>
    <s v="Stationery"/>
    <n v="458822"/>
    <n v="106061.82"/>
    <n v="352760.18"/>
    <x v="1"/>
    <n v="92"/>
    <n v="92.19"/>
  </r>
  <r>
    <s v="M1009"/>
    <x v="1"/>
    <s v="West"/>
    <n v="14"/>
    <n v="202186"/>
    <n v="208846"/>
    <n v="103.29"/>
    <d v="2013-11-04T00:00:00"/>
    <n v="2013"/>
    <s v="Nov"/>
    <d v="1900-01-01T00:00:00"/>
    <s v="Oil"/>
    <s v="Grocery"/>
    <n v="208846"/>
    <n v="42283.72"/>
    <n v="166562.28"/>
    <x v="1"/>
    <n v="56"/>
    <n v="77.81"/>
  </r>
  <r>
    <s v="M1010"/>
    <x v="1"/>
    <s v="West"/>
    <n v="11"/>
    <n v="468179"/>
    <n v="361694"/>
    <n v="77.260000000000005"/>
    <d v="2013-11-04T00:00:00"/>
    <n v="2013"/>
    <s v="Nov"/>
    <d v="1900-01-01T00:00:00"/>
    <s v="Rice"/>
    <s v="Grocery"/>
    <n v="361694"/>
    <n v="82076.479999999996"/>
    <n v="279617.52"/>
    <x v="1"/>
    <n v="51"/>
    <n v="66.56"/>
  </r>
  <r>
    <s v="M1011"/>
    <x v="2"/>
    <s v="South"/>
    <n v="8"/>
    <n v="439507"/>
    <n v="248664"/>
    <n v="56.58"/>
    <d v="2013-11-04T00:00:00"/>
    <n v="2013"/>
    <s v="Nov"/>
    <d v="1900-01-01T00:00:00"/>
    <s v="Sugar"/>
    <s v="Grocery"/>
    <n v="248664"/>
    <n v="90046.91"/>
    <n v="158617.09"/>
    <x v="1"/>
    <n v="34"/>
    <n v="85.02"/>
  </r>
  <r>
    <s v="M1012"/>
    <x v="0"/>
    <s v="North"/>
    <n v="15"/>
    <n v="433016"/>
    <n v="272511"/>
    <n v="62.93"/>
    <d v="2013-11-04T00:00:00"/>
    <n v="2013"/>
    <s v="Nov"/>
    <d v="1900-01-01T00:00:00"/>
    <s v="Oil"/>
    <s v="Grocery"/>
    <n v="272511"/>
    <n v="60356.83"/>
    <n v="212154.17"/>
    <x v="0"/>
    <n v="42"/>
    <n v="62.14"/>
  </r>
  <r>
    <s v="M1013"/>
    <x v="2"/>
    <s v="South"/>
    <n v="8"/>
    <n v="297667"/>
    <n v="356783"/>
    <n v="119.86"/>
    <d v="2012-09-05T00:00:00"/>
    <n v="2012"/>
    <s v="Sep"/>
    <d v="1900-01-03T00:00:00"/>
    <s v="Laptop"/>
    <s v="Electronics"/>
    <n v="356783"/>
    <n v="146974.92000000001"/>
    <n v="209808.08"/>
    <x v="1"/>
    <n v="22"/>
    <n v="74.319999999999993"/>
  </r>
  <r>
    <s v="M1014"/>
    <x v="1"/>
    <s v="West"/>
    <n v="10"/>
    <n v="343714"/>
    <n v="264163"/>
    <n v="76.86"/>
    <d v="2012-09-05T00:00:00"/>
    <n v="2012"/>
    <s v="Sep"/>
    <d v="1900-01-03T00:00:00"/>
    <s v="Dress"/>
    <s v="Clothing"/>
    <n v="264163"/>
    <n v="70551.78"/>
    <n v="193611.22"/>
    <x v="1"/>
    <n v="24"/>
    <n v="94.67"/>
  </r>
  <r>
    <s v="M1015"/>
    <x v="1"/>
    <s v="West"/>
    <n v="12"/>
    <n v="470474"/>
    <n v="480977"/>
    <n v="102.23"/>
    <d v="2012-09-05T00:00:00"/>
    <n v="2012"/>
    <s v="Sep"/>
    <d v="1900-01-03T00:00:00"/>
    <s v="Headphones"/>
    <s v="Electronics"/>
    <n v="480977"/>
    <n v="178446.15"/>
    <n v="302530.84999999998"/>
    <x v="1"/>
    <n v="51"/>
    <n v="60.32"/>
  </r>
  <r>
    <s v="M1016"/>
    <x v="3"/>
    <s v="East"/>
    <n v="5"/>
    <n v="465062"/>
    <n v="472927"/>
    <n v="101.69"/>
    <d v="2014-08-15T00:00:00"/>
    <n v="2014"/>
    <s v="Aug"/>
    <d v="1900-01-05T00:00:00"/>
    <s v="Shirt"/>
    <s v="Clothing"/>
    <n v="472927"/>
    <n v="138914.63"/>
    <n v="334012.37"/>
    <x v="1"/>
    <n v="80"/>
    <n v="82.02"/>
  </r>
  <r>
    <s v="M1017"/>
    <x v="1"/>
    <s v="West"/>
    <n v="14"/>
    <n v="313491"/>
    <n v="277817"/>
    <n v="88.62"/>
    <d v="2011-12-01T00:00:00"/>
    <n v="2011"/>
    <s v="Dec"/>
    <d v="1900-01-04T00:00:00"/>
    <s v="Wheat"/>
    <s v="Grocery"/>
    <n v="277817"/>
    <n v="61153.98"/>
    <n v="216663.02"/>
    <x v="2"/>
    <n v="66"/>
    <n v="61.21"/>
  </r>
  <r>
    <s v="M1018"/>
    <x v="3"/>
    <s v="East"/>
    <n v="7"/>
    <n v="229276"/>
    <n v="133476"/>
    <n v="58.22"/>
    <d v="2011-12-01T00:00:00"/>
    <n v="2011"/>
    <s v="Dec"/>
    <d v="1900-01-04T00:00:00"/>
    <s v="Wheat"/>
    <s v="Grocery"/>
    <n v="133476"/>
    <n v="43731.26"/>
    <n v="89744.74"/>
    <x v="2"/>
    <n v="49"/>
    <n v="94.85"/>
  </r>
  <r>
    <s v="M1019"/>
    <x v="3"/>
    <s v="East"/>
    <n v="10"/>
    <n v="166118"/>
    <n v="127028"/>
    <n v="76.47"/>
    <d v="2011-12-01T00:00:00"/>
    <n v="2011"/>
    <s v="Dec"/>
    <d v="1900-01-04T00:00:00"/>
    <s v="Rice"/>
    <s v="Grocery"/>
    <n v="127028"/>
    <n v="32030.32"/>
    <n v="94997.68"/>
    <x v="2"/>
    <n v="69"/>
    <n v="94.61"/>
  </r>
  <r>
    <s v="M1020"/>
    <x v="2"/>
    <s v="South"/>
    <n v="13"/>
    <n v="123489"/>
    <n v="88504"/>
    <n v="71.67"/>
    <d v="2011-12-01T00:00:00"/>
    <n v="2011"/>
    <s v="Dec"/>
    <d v="1900-01-04T00:00:00"/>
    <s v="Rice"/>
    <s v="Grocery"/>
    <n v="88504"/>
    <n v="33876.300000000003"/>
    <n v="54627.7"/>
    <x v="2"/>
    <n v="50"/>
    <n v="84.85"/>
  </r>
  <r>
    <s v="M1021"/>
    <x v="3"/>
    <s v="East"/>
    <n v="3"/>
    <n v="447667"/>
    <n v="320712"/>
    <n v="71.64"/>
    <d v="2014-06-19T00:00:00"/>
    <n v="2014"/>
    <s v="Jun"/>
    <d v="1900-01-04T00:00:00"/>
    <s v="Rice"/>
    <s v="Grocery"/>
    <n v="320712"/>
    <n v="137499.68"/>
    <n v="183212.32"/>
    <x v="1"/>
    <n v="89"/>
    <n v="90.48"/>
  </r>
  <r>
    <s v="M1022"/>
    <x v="1"/>
    <s v="West"/>
    <n v="6"/>
    <n v="149071"/>
    <n v="92238"/>
    <n v="61.88"/>
    <d v="2014-06-19T00:00:00"/>
    <n v="2014"/>
    <s v="Jun"/>
    <d v="1900-01-04T00:00:00"/>
    <s v="Shirt"/>
    <s v="Clothing"/>
    <n v="92238"/>
    <n v="23551.94"/>
    <n v="68686.06"/>
    <x v="0"/>
    <n v="59"/>
    <n v="75.37"/>
  </r>
  <r>
    <s v="M1023"/>
    <x v="1"/>
    <s v="West"/>
    <n v="8"/>
    <n v="250201"/>
    <n v="297062"/>
    <n v="118.73"/>
    <d v="2014-12-03T00:00:00"/>
    <n v="2014"/>
    <s v="Dec"/>
    <d v="1900-01-03T00:00:00"/>
    <s v="Tablet"/>
    <s v="Electronics"/>
    <n v="297062"/>
    <n v="127649.47"/>
    <n v="169412.53"/>
    <x v="2"/>
    <n v="45"/>
    <n v="65.489999999999995"/>
  </r>
  <r>
    <s v="M1024"/>
    <x v="0"/>
    <s v="North"/>
    <n v="14"/>
    <n v="315940"/>
    <n v="306132"/>
    <n v="96.9"/>
    <d v="2011-11-21T00:00:00"/>
    <n v="2011"/>
    <s v="Nov"/>
    <d v="1900-01-01T00:00:00"/>
    <s v="Table"/>
    <s v="Furniture"/>
    <n v="306132"/>
    <n v="122305.24"/>
    <n v="183826.76"/>
    <x v="1"/>
    <n v="74"/>
    <n v="86.09"/>
  </r>
  <r>
    <s v="M1025"/>
    <x v="0"/>
    <s v="North"/>
    <n v="10"/>
    <n v="388436"/>
    <n v="200523"/>
    <n v="51.62"/>
    <d v="2013-04-11T00:00:00"/>
    <n v="2013"/>
    <s v="Apr"/>
    <d v="1900-01-04T00:00:00"/>
    <s v="Chair"/>
    <s v="Furniture"/>
    <n v="200523"/>
    <n v="85838.25"/>
    <n v="114684.75"/>
    <x v="2"/>
    <n v="14"/>
    <n v="93.37"/>
  </r>
  <r>
    <s v="M1026"/>
    <x v="1"/>
    <s v="West"/>
    <n v="6"/>
    <n v="197932"/>
    <n v="129307"/>
    <n v="65.33"/>
    <d v="2013-04-11T00:00:00"/>
    <n v="2013"/>
    <s v="Apr"/>
    <d v="1900-01-04T00:00:00"/>
    <s v="Dress"/>
    <s v="Clothing"/>
    <n v="129307"/>
    <n v="34559.89"/>
    <n v="94747.11"/>
    <x v="2"/>
    <n v="81"/>
    <n v="86.5"/>
  </r>
  <r>
    <s v="M1027"/>
    <x v="1"/>
    <s v="West"/>
    <n v="7"/>
    <n v="287117"/>
    <n v="230654"/>
    <n v="80.33"/>
    <d v="2011-06-30T00:00:00"/>
    <n v="2011"/>
    <s v="Jun"/>
    <d v="1900-01-04T00:00:00"/>
    <s v="Table"/>
    <s v="Furniture"/>
    <n v="230654"/>
    <n v="87042.23"/>
    <n v="143611.76999999999"/>
    <x v="2"/>
    <n v="13"/>
    <n v="75.42"/>
  </r>
  <r>
    <s v="M1028"/>
    <x v="3"/>
    <s v="East"/>
    <n v="13"/>
    <n v="291573"/>
    <n v="276261"/>
    <n v="94.75"/>
    <d v="2011-06-30T00:00:00"/>
    <n v="2011"/>
    <s v="Jun"/>
    <d v="1900-01-04T00:00:00"/>
    <s v="Tablet"/>
    <s v="Electronics"/>
    <n v="276261"/>
    <n v="58234.18"/>
    <n v="218026.82"/>
    <x v="2"/>
    <n v="57"/>
    <n v="61.26"/>
  </r>
  <r>
    <s v="M1029"/>
    <x v="1"/>
    <s v="West"/>
    <n v="11"/>
    <n v="358322"/>
    <n v="412333"/>
    <n v="115.07"/>
    <d v="2011-12-24T00:00:00"/>
    <n v="2011"/>
    <s v="Dec"/>
    <d v="1900-01-06T00:00:00"/>
    <s v="Sofa"/>
    <s v="Furniture"/>
    <n v="412333"/>
    <n v="194710.67"/>
    <n v="217622.33"/>
    <x v="1"/>
    <n v="53"/>
    <n v="92.49"/>
  </r>
  <r>
    <s v="M1030"/>
    <x v="1"/>
    <s v="West"/>
    <n v="13"/>
    <n v="190877"/>
    <n v="178790"/>
    <n v="93.67"/>
    <d v="2011-12-24T00:00:00"/>
    <n v="2011"/>
    <s v="Dec"/>
    <d v="1900-01-06T00:00:00"/>
    <s v="Stapler"/>
    <s v="Stationery"/>
    <n v="178790"/>
    <n v="57389.71"/>
    <n v="121400.29"/>
    <x v="1"/>
    <n v="41"/>
    <n v="70.98"/>
  </r>
  <r>
    <s v="M1031"/>
    <x v="0"/>
    <s v="North"/>
    <n v="3"/>
    <n v="300737"/>
    <n v="320278"/>
    <n v="106.5"/>
    <d v="2011-12-24T00:00:00"/>
    <n v="2011"/>
    <s v="Dec"/>
    <d v="1900-01-06T00:00:00"/>
    <s v="Jacket"/>
    <s v="Clothing"/>
    <n v="320278"/>
    <n v="96194.34"/>
    <n v="224083.66"/>
    <x v="1"/>
    <n v="21"/>
    <n v="76.89"/>
  </r>
  <r>
    <s v="M1032"/>
    <x v="1"/>
    <s v="West"/>
    <n v="14"/>
    <n v="290437"/>
    <n v="165024"/>
    <n v="56.82"/>
    <d v="2011-12-24T00:00:00"/>
    <n v="2011"/>
    <s v="Dec"/>
    <d v="1900-01-06T00:00:00"/>
    <s v="Notebook"/>
    <s v="Stationery"/>
    <n v="165024"/>
    <n v="59014.79"/>
    <n v="106009.21"/>
    <x v="0"/>
    <n v="85"/>
    <n v="71.709999999999994"/>
  </r>
  <r>
    <s v="M1033"/>
    <x v="0"/>
    <s v="North"/>
    <n v="5"/>
    <n v="338206"/>
    <n v="379503"/>
    <n v="112.21"/>
    <d v="2011-12-24T00:00:00"/>
    <n v="2011"/>
    <s v="Dec"/>
    <d v="1900-01-06T00:00:00"/>
    <s v="Jacket"/>
    <s v="Clothing"/>
    <n v="379503"/>
    <n v="102629.24"/>
    <n v="276873.76"/>
    <x v="2"/>
    <n v="52"/>
    <n v="78.55"/>
  </r>
  <r>
    <s v="M1034"/>
    <x v="0"/>
    <s v="North"/>
    <n v="13"/>
    <n v="134675"/>
    <n v="149179"/>
    <n v="110.77"/>
    <d v="2011-12-24T00:00:00"/>
    <n v="2011"/>
    <s v="Dec"/>
    <d v="1900-01-06T00:00:00"/>
    <s v="Sugar"/>
    <s v="Grocery"/>
    <n v="149179"/>
    <n v="43811.59"/>
    <n v="105367.41"/>
    <x v="0"/>
    <n v="44"/>
    <n v="74.59"/>
  </r>
  <r>
    <s v="M1035"/>
    <x v="0"/>
    <s v="North"/>
    <n v="9"/>
    <n v="245349"/>
    <n v="221425"/>
    <n v="90.25"/>
    <d v="2014-05-24T00:00:00"/>
    <n v="2014"/>
    <s v="May"/>
    <d v="1900-01-06T00:00:00"/>
    <s v="Tablet"/>
    <s v="Electronics"/>
    <n v="221425"/>
    <n v="100834.93"/>
    <n v="120590.07"/>
    <x v="0"/>
    <n v="65"/>
    <n v="86.95"/>
  </r>
  <r>
    <s v="M1036"/>
    <x v="2"/>
    <s v="South"/>
    <n v="5"/>
    <n v="173996"/>
    <n v="103710"/>
    <n v="59.6"/>
    <d v="2013-11-11T00:00:00"/>
    <n v="2013"/>
    <s v="Nov"/>
    <d v="1900-01-01T00:00:00"/>
    <s v="Cabinet"/>
    <s v="Furniture"/>
    <n v="103710"/>
    <n v="50637.67"/>
    <n v="53072.33"/>
    <x v="0"/>
    <n v="22"/>
    <n v="94.31"/>
  </r>
  <r>
    <s v="M1037"/>
    <x v="0"/>
    <s v="North"/>
    <n v="4"/>
    <n v="241438"/>
    <n v="259137"/>
    <n v="107.33"/>
    <d v="2013-11-11T00:00:00"/>
    <n v="2013"/>
    <s v="Nov"/>
    <d v="1900-01-01T00:00:00"/>
    <s v="Mobile"/>
    <s v="Electronics"/>
    <n v="259137"/>
    <n v="84256.41"/>
    <n v="174880.59"/>
    <x v="1"/>
    <n v="88"/>
    <n v="79.540000000000006"/>
  </r>
  <r>
    <s v="M1038"/>
    <x v="3"/>
    <s v="East"/>
    <n v="3"/>
    <n v="391271"/>
    <n v="327268"/>
    <n v="83.64"/>
    <d v="2013-10-03T00:00:00"/>
    <n v="2013"/>
    <s v="Oct"/>
    <d v="1900-01-04T00:00:00"/>
    <s v="Dress"/>
    <s v="Clothing"/>
    <n v="327268"/>
    <n v="88226.14"/>
    <n v="239041.86"/>
    <x v="1"/>
    <n v="80"/>
    <n v="83.31"/>
  </r>
  <r>
    <s v="M1039"/>
    <x v="0"/>
    <s v="North"/>
    <n v="15"/>
    <n v="171177"/>
    <n v="202798"/>
    <n v="118.47"/>
    <d v="2013-09-07T00:00:00"/>
    <n v="2013"/>
    <s v="Sep"/>
    <d v="1900-01-06T00:00:00"/>
    <s v="Rice"/>
    <s v="Grocery"/>
    <n v="202798"/>
    <n v="71737.75"/>
    <n v="131060.25"/>
    <x v="2"/>
    <n v="41"/>
    <n v="60.29"/>
  </r>
  <r>
    <s v="M1040"/>
    <x v="0"/>
    <s v="North"/>
    <n v="11"/>
    <n v="109498"/>
    <n v="97167"/>
    <n v="88.74"/>
    <d v="2013-10-28T00:00:00"/>
    <n v="2013"/>
    <s v="Oct"/>
    <d v="1900-01-01T00:00:00"/>
    <s v="Pen"/>
    <s v="Stationery"/>
    <n v="97167"/>
    <n v="38972.699999999997"/>
    <n v="58194.3"/>
    <x v="1"/>
    <n v="75"/>
    <n v="61.46"/>
  </r>
  <r>
    <s v="M1041"/>
    <x v="0"/>
    <s v="North"/>
    <n v="7"/>
    <n v="108429"/>
    <n v="79457"/>
    <n v="73.28"/>
    <d v="2014-10-23T00:00:00"/>
    <n v="2014"/>
    <s v="Oct"/>
    <d v="1900-01-04T00:00:00"/>
    <s v="Jacket"/>
    <s v="Clothing"/>
    <n v="79457"/>
    <n v="22746.99"/>
    <n v="56710.01"/>
    <x v="1"/>
    <n v="14"/>
    <n v="79.349999999999994"/>
  </r>
  <r>
    <s v="M1042"/>
    <x v="0"/>
    <s v="North"/>
    <n v="14"/>
    <n v="478385"/>
    <n v="264475"/>
    <n v="55.28"/>
    <d v="2013-09-16T00:00:00"/>
    <n v="2013"/>
    <s v="Sep"/>
    <d v="1900-01-01T00:00:00"/>
    <s v="Cabinet"/>
    <s v="Furniture"/>
    <n v="264475"/>
    <n v="54408.19"/>
    <n v="210066.81"/>
    <x v="0"/>
    <n v="53"/>
    <n v="93.5"/>
  </r>
  <r>
    <s v="M1043"/>
    <x v="1"/>
    <s v="West"/>
    <n v="15"/>
    <n v="410016"/>
    <n v="224950"/>
    <n v="54.86"/>
    <d v="2013-09-16T00:00:00"/>
    <n v="2013"/>
    <s v="Sep"/>
    <d v="1900-01-01T00:00:00"/>
    <s v="Shirt"/>
    <s v="Clothing"/>
    <n v="224950"/>
    <n v="59978.87"/>
    <n v="164971.13"/>
    <x v="1"/>
    <n v="22"/>
    <n v="74.38"/>
  </r>
  <r>
    <s v="M1044"/>
    <x v="1"/>
    <s v="West"/>
    <n v="12"/>
    <n v="259100"/>
    <n v="239131"/>
    <n v="92.29"/>
    <d v="2013-09-26T00:00:00"/>
    <n v="2013"/>
    <s v="Sep"/>
    <d v="1900-01-04T00:00:00"/>
    <s v="Mobile"/>
    <s v="Electronics"/>
    <n v="239131"/>
    <n v="50638.239999999998"/>
    <n v="188492.76"/>
    <x v="2"/>
    <n v="47"/>
    <n v="91.7"/>
  </r>
  <r>
    <s v="M1045"/>
    <x v="1"/>
    <s v="West"/>
    <n v="9"/>
    <n v="235412"/>
    <n v="155503"/>
    <n v="66.06"/>
    <d v="2014-06-11T00:00:00"/>
    <n v="2014"/>
    <s v="Jun"/>
    <d v="1900-01-03T00:00:00"/>
    <s v="Pen"/>
    <s v="Stationery"/>
    <n v="155503"/>
    <n v="70799"/>
    <n v="84704"/>
    <x v="2"/>
    <n v="54"/>
    <n v="79.81"/>
  </r>
  <r>
    <s v="M1046"/>
    <x v="2"/>
    <s v="South"/>
    <n v="9"/>
    <n v="183200"/>
    <n v="98359"/>
    <n v="53.69"/>
    <d v="2011-02-21T00:00:00"/>
    <n v="2011"/>
    <s v="Feb"/>
    <d v="1900-01-01T00:00:00"/>
    <s v="Oil"/>
    <s v="Grocery"/>
    <n v="98359"/>
    <n v="30828.84"/>
    <n v="67530.16"/>
    <x v="0"/>
    <n v="43"/>
    <n v="80.47"/>
  </r>
  <r>
    <s v="M1047"/>
    <x v="3"/>
    <s v="East"/>
    <n v="12"/>
    <n v="139243"/>
    <n v="92186"/>
    <n v="66.209999999999994"/>
    <d v="2011-02-21T00:00:00"/>
    <n v="2011"/>
    <s v="Feb"/>
    <d v="1900-01-01T00:00:00"/>
    <s v="Rice"/>
    <s v="Grocery"/>
    <n v="92186"/>
    <n v="22254.27"/>
    <n v="69931.73"/>
    <x v="1"/>
    <n v="41"/>
    <n v="67.84"/>
  </r>
  <r>
    <s v="M1048"/>
    <x v="3"/>
    <s v="East"/>
    <n v="14"/>
    <n v="326878"/>
    <n v="260286"/>
    <n v="79.63"/>
    <d v="2014-02-21T00:00:00"/>
    <n v="2014"/>
    <s v="Feb"/>
    <d v="1900-01-05T00:00:00"/>
    <s v="Oil"/>
    <s v="Grocery"/>
    <n v="260286"/>
    <n v="91456.46"/>
    <n v="168829.54"/>
    <x v="0"/>
    <n v="25"/>
    <n v="86.57"/>
  </r>
  <r>
    <s v="M1049"/>
    <x v="1"/>
    <s v="West"/>
    <n v="8"/>
    <n v="357408"/>
    <n v="401689"/>
    <n v="112.39"/>
    <d v="2011-11-02T00:00:00"/>
    <n v="2011"/>
    <s v="Nov"/>
    <d v="1900-01-03T00:00:00"/>
    <s v="Pen"/>
    <s v="Stationery"/>
    <n v="401689"/>
    <n v="175407.73"/>
    <n v="226281.27"/>
    <x v="2"/>
    <n v="83"/>
    <n v="81.83"/>
  </r>
  <r>
    <s v="M1050"/>
    <x v="0"/>
    <s v="North"/>
    <n v="7"/>
    <n v="223271"/>
    <n v="243050"/>
    <n v="108.86"/>
    <d v="2011-11-02T00:00:00"/>
    <n v="2011"/>
    <s v="Nov"/>
    <d v="1900-01-03T00:00:00"/>
    <s v="Stapler"/>
    <s v="Stationery"/>
    <n v="243050"/>
    <n v="100328.48"/>
    <n v="142721.51999999999"/>
    <x v="2"/>
    <n v="44"/>
    <n v="72.31"/>
  </r>
  <r>
    <s v="M1051"/>
    <x v="1"/>
    <s v="West"/>
    <n v="5"/>
    <n v="479642"/>
    <n v="535277"/>
    <n v="111.6"/>
    <d v="2014-07-18T00:00:00"/>
    <n v="2014"/>
    <s v="Jul"/>
    <d v="1900-01-05T00:00:00"/>
    <s v="Table"/>
    <s v="Furniture"/>
    <n v="535277"/>
    <n v="140086.25"/>
    <n v="395190.75"/>
    <x v="1"/>
    <n v="26"/>
    <n v="89.65"/>
  </r>
  <r>
    <s v="M1052"/>
    <x v="0"/>
    <s v="North"/>
    <n v="10"/>
    <n v="177462"/>
    <n v="124279"/>
    <n v="70.03"/>
    <d v="2014-07-18T00:00:00"/>
    <n v="2014"/>
    <s v="Jul"/>
    <d v="1900-01-05T00:00:00"/>
    <s v="Stapler"/>
    <s v="Stationery"/>
    <n v="124279"/>
    <n v="47764.84"/>
    <n v="76514.16"/>
    <x v="1"/>
    <n v="33"/>
    <n v="74.459999999999994"/>
  </r>
  <r>
    <s v="M1053"/>
    <x v="2"/>
    <s v="South"/>
    <n v="13"/>
    <n v="398063"/>
    <n v="389910"/>
    <n v="97.95"/>
    <d v="2014-07-18T00:00:00"/>
    <n v="2014"/>
    <s v="Jul"/>
    <d v="1900-01-05T00:00:00"/>
    <s v="Cabinet"/>
    <s v="Furniture"/>
    <n v="389910"/>
    <n v="165560.22"/>
    <n v="224349.78"/>
    <x v="2"/>
    <n v="25"/>
    <n v="77.64"/>
  </r>
  <r>
    <s v="M1054"/>
    <x v="0"/>
    <s v="North"/>
    <n v="14"/>
    <n v="269298"/>
    <n v="266769"/>
    <n v="99.06"/>
    <d v="2014-09-09T00:00:00"/>
    <n v="2014"/>
    <s v="Sep"/>
    <d v="1900-01-02T00:00:00"/>
    <s v="Trousers"/>
    <s v="Clothing"/>
    <n v="266769"/>
    <n v="108391.55"/>
    <n v="158377.45000000001"/>
    <x v="2"/>
    <n v="76"/>
    <n v="67.67"/>
  </r>
  <r>
    <s v="M1055"/>
    <x v="3"/>
    <s v="East"/>
    <n v="13"/>
    <n v="246409"/>
    <n v="160102"/>
    <n v="64.97"/>
    <d v="2013-11-15T00:00:00"/>
    <n v="2013"/>
    <s v="Nov"/>
    <d v="1900-01-05T00:00:00"/>
    <s v="Oil"/>
    <s v="Grocery"/>
    <n v="160102"/>
    <n v="52933"/>
    <n v="107169"/>
    <x v="0"/>
    <n v="25"/>
    <n v="80.63"/>
  </r>
  <r>
    <s v="M1056"/>
    <x v="0"/>
    <s v="North"/>
    <n v="9"/>
    <n v="420818"/>
    <n v="411249"/>
    <n v="97.73"/>
    <d v="2013-11-15T00:00:00"/>
    <n v="2013"/>
    <s v="Nov"/>
    <d v="1900-01-05T00:00:00"/>
    <s v="Cabinet"/>
    <s v="Furniture"/>
    <n v="411249"/>
    <n v="129968.08"/>
    <n v="281280.92"/>
    <x v="0"/>
    <n v="95"/>
    <n v="92.04"/>
  </r>
  <r>
    <s v="M1057"/>
    <x v="1"/>
    <s v="West"/>
    <n v="15"/>
    <n v="174486"/>
    <n v="147337"/>
    <n v="84.44"/>
    <d v="2013-11-15T00:00:00"/>
    <n v="2013"/>
    <s v="Nov"/>
    <d v="1900-01-05T00:00:00"/>
    <s v="Wheat"/>
    <s v="Grocery"/>
    <n v="147337"/>
    <n v="67530.899999999994"/>
    <n v="79806.100000000006"/>
    <x v="0"/>
    <n v="40"/>
    <n v="62.9"/>
  </r>
  <r>
    <s v="M1058"/>
    <x v="2"/>
    <s v="South"/>
    <n v="10"/>
    <n v="278497"/>
    <n v="199723"/>
    <n v="71.709999999999994"/>
    <d v="2011-10-10T00:00:00"/>
    <n v="2011"/>
    <s v="Oct"/>
    <d v="1900-01-01T00:00:00"/>
    <s v="Chair"/>
    <s v="Furniture"/>
    <n v="199723"/>
    <n v="67960.34"/>
    <n v="131762.66"/>
    <x v="1"/>
    <n v="87"/>
    <n v="84.63"/>
  </r>
  <r>
    <s v="M1059"/>
    <x v="3"/>
    <s v="East"/>
    <n v="8"/>
    <n v="432807"/>
    <n v="462975"/>
    <n v="106.97"/>
    <d v="2011-10-10T00:00:00"/>
    <n v="2011"/>
    <s v="Oct"/>
    <d v="1900-01-01T00:00:00"/>
    <s v="Pen"/>
    <s v="Stationery"/>
    <n v="462975"/>
    <n v="209125.92"/>
    <n v="253849.08"/>
    <x v="1"/>
    <n v="27"/>
    <n v="91.29"/>
  </r>
  <r>
    <s v="M1060"/>
    <x v="0"/>
    <s v="North"/>
    <n v="4"/>
    <n v="338210"/>
    <n v="299425"/>
    <n v="88.53"/>
    <d v="2012-03-19T00:00:00"/>
    <n v="2012"/>
    <s v="Mar"/>
    <d v="1900-01-01T00:00:00"/>
    <s v="Laptop"/>
    <s v="Electronics"/>
    <n v="299425"/>
    <n v="111940.51"/>
    <n v="187484.49"/>
    <x v="2"/>
    <n v="56"/>
    <n v="90.36"/>
  </r>
  <r>
    <s v="M1061"/>
    <x v="0"/>
    <s v="North"/>
    <n v="5"/>
    <n v="492639"/>
    <n v="448995"/>
    <n v="91.14"/>
    <d v="2014-07-09T00:00:00"/>
    <n v="2014"/>
    <s v="Jul"/>
    <d v="1900-01-03T00:00:00"/>
    <s v="Marker"/>
    <s v="Stationery"/>
    <n v="448995"/>
    <n v="188471.53"/>
    <n v="260523.47"/>
    <x v="1"/>
    <n v="56"/>
    <n v="83.34"/>
  </r>
  <r>
    <s v="M1062"/>
    <x v="3"/>
    <s v="East"/>
    <n v="4"/>
    <n v="436875"/>
    <n v="366220"/>
    <n v="83.83"/>
    <d v="2014-07-09T00:00:00"/>
    <n v="2014"/>
    <s v="Jul"/>
    <d v="1900-01-03T00:00:00"/>
    <s v="Shirt"/>
    <s v="Clothing"/>
    <n v="366220"/>
    <n v="179742.52"/>
    <n v="186477.48"/>
    <x v="1"/>
    <n v="40"/>
    <n v="85.76"/>
  </r>
  <r>
    <s v="M1063"/>
    <x v="0"/>
    <s v="North"/>
    <n v="11"/>
    <n v="326064"/>
    <n v="382703"/>
    <n v="117.37"/>
    <d v="2014-07-09T00:00:00"/>
    <n v="2014"/>
    <s v="Jul"/>
    <d v="1900-01-03T00:00:00"/>
    <s v="Sugar"/>
    <s v="Grocery"/>
    <n v="382703"/>
    <n v="92987.83"/>
    <n v="289715.17"/>
    <x v="1"/>
    <n v="64"/>
    <n v="74.77"/>
  </r>
  <r>
    <s v="M1064"/>
    <x v="1"/>
    <s v="West"/>
    <n v="14"/>
    <n v="234745"/>
    <n v="240761"/>
    <n v="102.56"/>
    <d v="2014-07-09T00:00:00"/>
    <n v="2014"/>
    <s v="Jul"/>
    <d v="1900-01-03T00:00:00"/>
    <s v="Wheat"/>
    <s v="Grocery"/>
    <n v="240761"/>
    <n v="66125.789999999994"/>
    <n v="174635.21"/>
    <x v="1"/>
    <n v="22"/>
    <n v="62.78"/>
  </r>
  <r>
    <s v="M1065"/>
    <x v="0"/>
    <s v="North"/>
    <n v="7"/>
    <n v="100805"/>
    <n v="80609"/>
    <n v="79.97"/>
    <d v="2012-02-27T00:00:00"/>
    <n v="2012"/>
    <s v="Feb"/>
    <d v="1900-01-01T00:00:00"/>
    <s v="Marker"/>
    <s v="Stationery"/>
    <n v="80609"/>
    <n v="34333.800000000003"/>
    <n v="46275.199999999997"/>
    <x v="1"/>
    <n v="81"/>
    <n v="66.069999999999993"/>
  </r>
  <r>
    <s v="M1066"/>
    <x v="0"/>
    <s v="North"/>
    <n v="15"/>
    <n v="144529"/>
    <n v="156466"/>
    <n v="108.26"/>
    <d v="2012-02-27T00:00:00"/>
    <n v="2012"/>
    <s v="Feb"/>
    <d v="1900-01-01T00:00:00"/>
    <s v="Stapler"/>
    <s v="Stationery"/>
    <n v="156466"/>
    <n v="56228.77"/>
    <n v="100237.23"/>
    <x v="1"/>
    <n v="89"/>
    <n v="86.35"/>
  </r>
  <r>
    <s v="M1067"/>
    <x v="2"/>
    <s v="South"/>
    <n v="6"/>
    <n v="491630"/>
    <n v="393927"/>
    <n v="80.13"/>
    <d v="2014-06-17T00:00:00"/>
    <n v="2014"/>
    <s v="Jun"/>
    <d v="1900-01-02T00:00:00"/>
    <s v="Trousers"/>
    <s v="Clothing"/>
    <n v="393927"/>
    <n v="158614.42000000001"/>
    <n v="235312.58"/>
    <x v="1"/>
    <n v="88"/>
    <n v="64.540000000000006"/>
  </r>
  <r>
    <s v="M1068"/>
    <x v="3"/>
    <s v="East"/>
    <n v="5"/>
    <n v="288787"/>
    <n v="344717"/>
    <n v="119.37"/>
    <d v="2014-03-31T00:00:00"/>
    <n v="2014"/>
    <s v="Mar"/>
    <d v="1900-01-01T00:00:00"/>
    <s v="Sugar"/>
    <s v="Grocery"/>
    <n v="344717"/>
    <n v="125717.04"/>
    <n v="218999.96"/>
    <x v="1"/>
    <n v="68"/>
    <n v="68.83"/>
  </r>
  <r>
    <s v="M1069"/>
    <x v="1"/>
    <s v="West"/>
    <n v="13"/>
    <n v="277773"/>
    <n v="151443"/>
    <n v="54.52"/>
    <d v="2012-07-12T00:00:00"/>
    <n v="2012"/>
    <s v="Jul"/>
    <d v="1900-01-04T00:00:00"/>
    <s v="Shirt"/>
    <s v="Clothing"/>
    <n v="151443"/>
    <n v="45809.87"/>
    <n v="105633.13"/>
    <x v="2"/>
    <n v="54"/>
    <n v="66.53"/>
  </r>
  <r>
    <s v="M1070"/>
    <x v="0"/>
    <s v="North"/>
    <n v="7"/>
    <n v="375949"/>
    <n v="349985"/>
    <n v="93.09"/>
    <d v="2012-07-12T00:00:00"/>
    <n v="2012"/>
    <s v="Jul"/>
    <d v="1900-01-04T00:00:00"/>
    <s v="Rice"/>
    <s v="Grocery"/>
    <n v="349985"/>
    <n v="151129.72"/>
    <n v="198855.28"/>
    <x v="2"/>
    <n v="77"/>
    <n v="68.06"/>
  </r>
  <r>
    <s v="M1071"/>
    <x v="1"/>
    <s v="West"/>
    <n v="14"/>
    <n v="380090"/>
    <n v="446519"/>
    <n v="117.48"/>
    <d v="2012-07-12T00:00:00"/>
    <n v="2012"/>
    <s v="Jul"/>
    <d v="1900-01-04T00:00:00"/>
    <s v="Marker"/>
    <s v="Stationery"/>
    <n v="446519"/>
    <n v="199636.95"/>
    <n v="246882.05"/>
    <x v="0"/>
    <n v="95"/>
    <n v="69.989999999999995"/>
  </r>
  <r>
    <s v="M1072"/>
    <x v="3"/>
    <s v="East"/>
    <n v="14"/>
    <n v="428127"/>
    <n v="507898"/>
    <n v="118.63"/>
    <d v="2012-07-12T00:00:00"/>
    <n v="2012"/>
    <s v="Jul"/>
    <d v="1900-01-04T00:00:00"/>
    <s v="Jacket"/>
    <s v="Clothing"/>
    <n v="507898"/>
    <n v="152869.14000000001"/>
    <n v="355028.86"/>
    <x v="0"/>
    <n v="49"/>
    <n v="75.650000000000006"/>
  </r>
  <r>
    <s v="M1073"/>
    <x v="1"/>
    <s v="West"/>
    <n v="3"/>
    <n v="300969"/>
    <n v="301538"/>
    <n v="100.19"/>
    <d v="2012-07-12T00:00:00"/>
    <n v="2012"/>
    <s v="Jul"/>
    <d v="1900-01-04T00:00:00"/>
    <s v="Trousers"/>
    <s v="Clothing"/>
    <n v="301538"/>
    <n v="103165.99"/>
    <n v="198372.01"/>
    <x v="0"/>
    <n v="92"/>
    <n v="82.36"/>
  </r>
  <r>
    <s v="M1074"/>
    <x v="2"/>
    <s v="South"/>
    <n v="8"/>
    <n v="262784"/>
    <n v="238163"/>
    <n v="90.63"/>
    <d v="2012-07-12T00:00:00"/>
    <n v="2012"/>
    <s v="Jul"/>
    <d v="1900-01-04T00:00:00"/>
    <s v="Headphones"/>
    <s v="Electronics"/>
    <n v="238163"/>
    <n v="68160.710000000006"/>
    <n v="170002.29"/>
    <x v="1"/>
    <n v="70"/>
    <n v="80.72"/>
  </r>
  <r>
    <s v="M1075"/>
    <x v="3"/>
    <s v="East"/>
    <n v="9"/>
    <n v="491187"/>
    <n v="478956"/>
    <n v="97.51"/>
    <d v="2012-07-12T00:00:00"/>
    <n v="2012"/>
    <s v="Jul"/>
    <d v="1900-01-04T00:00:00"/>
    <s v="Rice"/>
    <s v="Grocery"/>
    <n v="478956"/>
    <n v="164787.09"/>
    <n v="314168.90999999997"/>
    <x v="0"/>
    <n v="76"/>
    <n v="87.56"/>
  </r>
  <r>
    <s v="M1076"/>
    <x v="2"/>
    <s v="South"/>
    <n v="14"/>
    <n v="317194"/>
    <n v="354233"/>
    <n v="111.68"/>
    <d v="2014-05-01T00:00:00"/>
    <n v="2014"/>
    <s v="May"/>
    <d v="1900-01-04T00:00:00"/>
    <s v="Mobile"/>
    <s v="Electronics"/>
    <n v="354233"/>
    <n v="84690.57"/>
    <n v="269542.43"/>
    <x v="0"/>
    <n v="47"/>
    <n v="87.31"/>
  </r>
  <r>
    <s v="M1077"/>
    <x v="3"/>
    <s v="East"/>
    <n v="15"/>
    <n v="407114"/>
    <n v="274371"/>
    <n v="67.39"/>
    <d v="2011-07-13T00:00:00"/>
    <n v="2011"/>
    <s v="Jul"/>
    <d v="1900-01-03T00:00:00"/>
    <s v="Laptop"/>
    <s v="Electronics"/>
    <n v="274371"/>
    <n v="78551.69"/>
    <n v="195819.31"/>
    <x v="2"/>
    <n v="66"/>
    <n v="66.05"/>
  </r>
  <r>
    <s v="M1078"/>
    <x v="3"/>
    <s v="East"/>
    <n v="13"/>
    <n v="127084"/>
    <n v="74995"/>
    <n v="59.01"/>
    <d v="2011-12-27T00:00:00"/>
    <n v="2011"/>
    <s v="Dec"/>
    <d v="1900-01-02T00:00:00"/>
    <s v="Marker"/>
    <s v="Stationery"/>
    <n v="74995"/>
    <n v="27134.1"/>
    <n v="47860.9"/>
    <x v="1"/>
    <n v="83"/>
    <n v="74.790000000000006"/>
  </r>
  <r>
    <s v="M1079"/>
    <x v="1"/>
    <s v="West"/>
    <n v="13"/>
    <n v="203128"/>
    <n v="233994"/>
    <n v="115.2"/>
    <d v="2011-12-27T00:00:00"/>
    <n v="2011"/>
    <s v="Dec"/>
    <d v="1900-01-02T00:00:00"/>
    <s v="Stapler"/>
    <s v="Stationery"/>
    <n v="233994"/>
    <n v="54988.05"/>
    <n v="179005.95"/>
    <x v="1"/>
    <n v="82"/>
    <n v="93.03"/>
  </r>
  <r>
    <s v="M1080"/>
    <x v="1"/>
    <s v="West"/>
    <n v="13"/>
    <n v="343671"/>
    <n v="321307"/>
    <n v="93.49"/>
    <d v="2013-02-27T00:00:00"/>
    <n v="2013"/>
    <s v="Feb"/>
    <d v="1900-01-03T00:00:00"/>
    <s v="Headphones"/>
    <s v="Electronics"/>
    <n v="321307"/>
    <n v="107256.59"/>
    <n v="214050.41"/>
    <x v="1"/>
    <n v="27"/>
    <n v="60.71"/>
  </r>
  <r>
    <s v="M1081"/>
    <x v="0"/>
    <s v="North"/>
    <n v="3"/>
    <n v="115811"/>
    <n v="70673"/>
    <n v="61.02"/>
    <d v="2012-03-23T00:00:00"/>
    <n v="2012"/>
    <s v="Mar"/>
    <d v="1900-01-05T00:00:00"/>
    <s v="Table"/>
    <s v="Furniture"/>
    <n v="70673"/>
    <n v="24637.81"/>
    <n v="46035.19"/>
    <x v="1"/>
    <n v="63"/>
    <n v="80.87"/>
  </r>
  <r>
    <s v="M1082"/>
    <x v="1"/>
    <s v="West"/>
    <n v="5"/>
    <n v="267634"/>
    <n v="156310"/>
    <n v="58.4"/>
    <d v="2012-03-23T00:00:00"/>
    <n v="2012"/>
    <s v="Mar"/>
    <d v="1900-01-05T00:00:00"/>
    <s v="Cabinet"/>
    <s v="Furniture"/>
    <n v="156310"/>
    <n v="62991.54"/>
    <n v="93318.46"/>
    <x v="0"/>
    <n v="42"/>
    <n v="90.35"/>
  </r>
  <r>
    <s v="M1083"/>
    <x v="0"/>
    <s v="North"/>
    <n v="12"/>
    <n v="466626"/>
    <n v="441737"/>
    <n v="94.67"/>
    <d v="2014-10-22T00:00:00"/>
    <n v="2014"/>
    <s v="Oct"/>
    <d v="1900-01-03T00:00:00"/>
    <s v="Rice"/>
    <s v="Grocery"/>
    <n v="441737"/>
    <n v="137053.34"/>
    <n v="304683.65999999997"/>
    <x v="2"/>
    <n v="11"/>
    <n v="83.23"/>
  </r>
  <r>
    <s v="M1084"/>
    <x v="0"/>
    <s v="North"/>
    <n v="3"/>
    <n v="473907"/>
    <n v="375977"/>
    <n v="79.34"/>
    <d v="2011-12-31T00:00:00"/>
    <n v="2011"/>
    <s v="Dec"/>
    <d v="1900-01-06T00:00:00"/>
    <s v="Cabinet"/>
    <s v="Furniture"/>
    <n v="375977"/>
    <n v="86450.92"/>
    <n v="289526.08"/>
    <x v="1"/>
    <n v="94"/>
    <n v="66.11"/>
  </r>
  <r>
    <s v="M1085"/>
    <x v="3"/>
    <s v="East"/>
    <n v="14"/>
    <n v="462945"/>
    <n v="540337"/>
    <n v="116.72"/>
    <d v="2011-05-05T00:00:00"/>
    <n v="2011"/>
    <s v="May"/>
    <d v="1900-01-04T00:00:00"/>
    <s v="Sugar"/>
    <s v="Grocery"/>
    <n v="540337"/>
    <n v="213502.66"/>
    <n v="326834.34000000003"/>
    <x v="1"/>
    <n v="89"/>
    <n v="70.41"/>
  </r>
  <r>
    <s v="M1086"/>
    <x v="2"/>
    <s v="South"/>
    <n v="3"/>
    <n v="281053"/>
    <n v="170663"/>
    <n v="60.72"/>
    <d v="2012-12-04T00:00:00"/>
    <n v="2012"/>
    <s v="Dec"/>
    <d v="1900-01-02T00:00:00"/>
    <s v="Rice"/>
    <s v="Grocery"/>
    <n v="170663"/>
    <n v="55312.37"/>
    <n v="115350.63"/>
    <x v="2"/>
    <n v="52"/>
    <n v="62.24"/>
  </r>
  <r>
    <s v="M1087"/>
    <x v="2"/>
    <s v="South"/>
    <n v="7"/>
    <n v="207831"/>
    <n v="165522"/>
    <n v="79.64"/>
    <d v="2012-12-04T00:00:00"/>
    <n v="2012"/>
    <s v="Dec"/>
    <d v="1900-01-02T00:00:00"/>
    <s v="Table"/>
    <s v="Furniture"/>
    <n v="165522"/>
    <n v="35858.019999999997"/>
    <n v="129663.98"/>
    <x v="1"/>
    <n v="96"/>
    <n v="75.66"/>
  </r>
  <r>
    <s v="M1088"/>
    <x v="1"/>
    <s v="West"/>
    <n v="10"/>
    <n v="332929"/>
    <n v="222215"/>
    <n v="66.75"/>
    <d v="2012-12-04T00:00:00"/>
    <n v="2012"/>
    <s v="Dec"/>
    <d v="1900-01-02T00:00:00"/>
    <s v="Table"/>
    <s v="Furniture"/>
    <n v="222215"/>
    <n v="85241.49"/>
    <n v="136973.51"/>
    <x v="1"/>
    <n v="52"/>
    <n v="78.62"/>
  </r>
  <r>
    <s v="M1089"/>
    <x v="1"/>
    <s v="West"/>
    <n v="8"/>
    <n v="125212"/>
    <n v="89713"/>
    <n v="71.650000000000006"/>
    <d v="2014-09-27T00:00:00"/>
    <n v="2014"/>
    <s v="Sep"/>
    <d v="1900-01-06T00:00:00"/>
    <s v="Laptop"/>
    <s v="Electronics"/>
    <n v="89713"/>
    <n v="36794.269999999997"/>
    <n v="52918.73"/>
    <x v="2"/>
    <n v="66"/>
    <n v="80.97"/>
  </r>
  <r>
    <s v="M1090"/>
    <x v="3"/>
    <s v="East"/>
    <n v="3"/>
    <n v="346579"/>
    <n v="412485"/>
    <n v="119.02"/>
    <d v="2011-12-09T00:00:00"/>
    <n v="2011"/>
    <s v="Dec"/>
    <d v="1900-01-05T00:00:00"/>
    <s v="Rice"/>
    <s v="Grocery"/>
    <n v="412485"/>
    <n v="128338.75"/>
    <n v="284146.25"/>
    <x v="1"/>
    <n v="33"/>
    <n v="90.36"/>
  </r>
  <r>
    <s v="M1091"/>
    <x v="0"/>
    <s v="North"/>
    <n v="15"/>
    <n v="316497"/>
    <n v="180619"/>
    <n v="57.07"/>
    <d v="2014-12-04T00:00:00"/>
    <n v="2014"/>
    <s v="Dec"/>
    <d v="1900-01-04T00:00:00"/>
    <s v="Pen"/>
    <s v="Stationery"/>
    <n v="180619"/>
    <n v="64226.17"/>
    <n v="116392.83"/>
    <x v="1"/>
    <n v="60"/>
    <n v="73.760000000000005"/>
  </r>
  <r>
    <s v="M1092"/>
    <x v="1"/>
    <s v="West"/>
    <n v="12"/>
    <n v="360852"/>
    <n v="398667"/>
    <n v="110.48"/>
    <d v="2014-12-04T00:00:00"/>
    <n v="2014"/>
    <s v="Dec"/>
    <d v="1900-01-04T00:00:00"/>
    <s v="Cabinet"/>
    <s v="Furniture"/>
    <n v="398667"/>
    <n v="181206.79"/>
    <n v="217460.21"/>
    <x v="0"/>
    <n v="21"/>
    <n v="76.08"/>
  </r>
  <r>
    <s v="M1093"/>
    <x v="2"/>
    <s v="South"/>
    <n v="7"/>
    <n v="220724"/>
    <n v="206897"/>
    <n v="93.74"/>
    <d v="2014-12-04T00:00:00"/>
    <n v="2014"/>
    <s v="Dec"/>
    <d v="1900-01-04T00:00:00"/>
    <s v="Sugar"/>
    <s v="Grocery"/>
    <n v="206897"/>
    <n v="72385.899999999994"/>
    <n v="134511.1"/>
    <x v="2"/>
    <n v="16"/>
    <n v="67.63"/>
  </r>
  <r>
    <s v="M1094"/>
    <x v="3"/>
    <s v="East"/>
    <n v="15"/>
    <n v="203403"/>
    <n v="203113"/>
    <n v="99.86"/>
    <d v="2012-11-08T00:00:00"/>
    <n v="2012"/>
    <s v="Nov"/>
    <d v="1900-01-04T00:00:00"/>
    <s v="Marker"/>
    <s v="Stationery"/>
    <n v="203113"/>
    <n v="57980.93"/>
    <n v="145132.07"/>
    <x v="0"/>
    <n v="51"/>
    <n v="78.62"/>
  </r>
  <r>
    <s v="M1095"/>
    <x v="1"/>
    <s v="West"/>
    <n v="10"/>
    <n v="208464"/>
    <n v="188164"/>
    <n v="90.26"/>
    <d v="2011-04-19T00:00:00"/>
    <n v="2011"/>
    <s v="Apr"/>
    <d v="1900-01-02T00:00:00"/>
    <s v="Headphones"/>
    <s v="Electronics"/>
    <n v="188164"/>
    <n v="39349.69"/>
    <n v="148814.31"/>
    <x v="2"/>
    <n v="17"/>
    <n v="83.14"/>
  </r>
  <r>
    <s v="M1096"/>
    <x v="2"/>
    <s v="South"/>
    <n v="11"/>
    <n v="461010"/>
    <n v="347944"/>
    <n v="75.47"/>
    <d v="2012-05-25T00:00:00"/>
    <n v="2012"/>
    <s v="May"/>
    <d v="1900-01-05T00:00:00"/>
    <s v="Marker"/>
    <s v="Stationery"/>
    <n v="347944"/>
    <n v="89244.97"/>
    <n v="258699.03"/>
    <x v="2"/>
    <n v="44"/>
    <n v="93.16"/>
  </r>
  <r>
    <s v="M1097"/>
    <x v="1"/>
    <s v="West"/>
    <n v="14"/>
    <n v="455692"/>
    <n v="265582"/>
    <n v="58.28"/>
    <d v="2012-05-25T00:00:00"/>
    <n v="2012"/>
    <s v="May"/>
    <d v="1900-01-05T00:00:00"/>
    <s v="Dress"/>
    <s v="Clothing"/>
    <n v="265582"/>
    <n v="125766.29"/>
    <n v="139815.71"/>
    <x v="1"/>
    <n v="91"/>
    <n v="87.6"/>
  </r>
  <r>
    <s v="M1098"/>
    <x v="2"/>
    <s v="South"/>
    <n v="13"/>
    <n v="312275"/>
    <n v="331820"/>
    <n v="106.26"/>
    <d v="2014-07-18T00:00:00"/>
    <n v="2014"/>
    <s v="Jul"/>
    <d v="1900-01-05T00:00:00"/>
    <s v="Shirt"/>
    <s v="Clothing"/>
    <n v="331820"/>
    <n v="89166.45"/>
    <n v="242653.55"/>
    <x v="2"/>
    <n v="66"/>
    <n v="71.680000000000007"/>
  </r>
  <r>
    <s v="M1099"/>
    <x v="3"/>
    <s v="East"/>
    <n v="7"/>
    <n v="216897"/>
    <n v="118474"/>
    <n v="54.62"/>
    <d v="2013-12-13T00:00:00"/>
    <n v="2013"/>
    <s v="Dec"/>
    <d v="1900-01-05T00:00:00"/>
    <s v="Marker"/>
    <s v="Stationery"/>
    <n v="118474"/>
    <n v="56975.34"/>
    <n v="61498.66"/>
    <x v="0"/>
    <n v="53"/>
    <n v="73.760000000000005"/>
  </r>
  <r>
    <s v="M1100"/>
    <x v="1"/>
    <s v="West"/>
    <n v="6"/>
    <n v="108655"/>
    <n v="62409"/>
    <n v="57.44"/>
    <d v="2013-12-13T00:00:00"/>
    <n v="2013"/>
    <s v="Dec"/>
    <d v="1900-01-05T00:00:00"/>
    <s v="Wheat"/>
    <s v="Grocery"/>
    <n v="62409"/>
    <n v="23901.37"/>
    <n v="38507.629999999997"/>
    <x v="2"/>
    <n v="25"/>
    <n v="87.74"/>
  </r>
  <r>
    <s v="M1101"/>
    <x v="0"/>
    <s v="North"/>
    <n v="8"/>
    <n v="455898"/>
    <n v="268434"/>
    <n v="58.88"/>
    <d v="2013-12-13T00:00:00"/>
    <n v="2013"/>
    <s v="Dec"/>
    <d v="1900-01-05T00:00:00"/>
    <s v="Oil"/>
    <s v="Grocery"/>
    <n v="268434"/>
    <n v="129668.14"/>
    <n v="138765.85999999999"/>
    <x v="1"/>
    <n v="92"/>
    <n v="61.94"/>
  </r>
  <r>
    <s v="M1102"/>
    <x v="3"/>
    <s v="East"/>
    <n v="11"/>
    <n v="156672"/>
    <n v="90185"/>
    <n v="57.56"/>
    <d v="2013-12-13T00:00:00"/>
    <n v="2013"/>
    <s v="Dec"/>
    <d v="1900-01-05T00:00:00"/>
    <s v="Jacket"/>
    <s v="Clothing"/>
    <n v="90185"/>
    <n v="24391.040000000001"/>
    <n v="65793.960000000006"/>
    <x v="2"/>
    <n v="35"/>
    <n v="90.58"/>
  </r>
  <r>
    <s v="M1103"/>
    <x v="1"/>
    <s v="West"/>
    <n v="14"/>
    <n v="431240"/>
    <n v="344772"/>
    <n v="79.95"/>
    <d v="2011-04-11T00:00:00"/>
    <n v="2011"/>
    <s v="Apr"/>
    <d v="1900-01-01T00:00:00"/>
    <s v="Stapler"/>
    <s v="Stationery"/>
    <n v="344772"/>
    <n v="134644.79999999999"/>
    <n v="210127.2"/>
    <x v="1"/>
    <n v="90"/>
    <n v="91.04"/>
  </r>
  <r>
    <s v="M1104"/>
    <x v="3"/>
    <s v="East"/>
    <n v="12"/>
    <n v="492848"/>
    <n v="531702"/>
    <n v="107.88"/>
    <d v="2012-06-09T00:00:00"/>
    <n v="2012"/>
    <s v="Jun"/>
    <d v="1900-01-06T00:00:00"/>
    <s v="Sugar"/>
    <s v="Grocery"/>
    <n v="531702"/>
    <n v="192346.78"/>
    <n v="339355.22"/>
    <x v="1"/>
    <n v="52"/>
    <n v="72.62"/>
  </r>
  <r>
    <s v="M1105"/>
    <x v="0"/>
    <s v="North"/>
    <n v="10"/>
    <n v="146751"/>
    <n v="97249"/>
    <n v="66.27"/>
    <d v="2011-07-27T00:00:00"/>
    <n v="2011"/>
    <s v="Jul"/>
    <d v="1900-01-03T00:00:00"/>
    <s v="Stapler"/>
    <s v="Stationery"/>
    <n v="97249"/>
    <n v="30857.57"/>
    <n v="66391.429999999993"/>
    <x v="2"/>
    <n v="22"/>
    <n v="71.400000000000006"/>
  </r>
  <r>
    <s v="M1106"/>
    <x v="2"/>
    <s v="South"/>
    <n v="10"/>
    <n v="104962"/>
    <n v="58985"/>
    <n v="56.2"/>
    <d v="2012-07-31T00:00:00"/>
    <n v="2012"/>
    <s v="Jul"/>
    <d v="1900-01-02T00:00:00"/>
    <s v="Trousers"/>
    <s v="Clothing"/>
    <n v="58985"/>
    <n v="25654.51"/>
    <n v="33330.49"/>
    <x v="2"/>
    <n v="23"/>
    <n v="67.430000000000007"/>
  </r>
  <r>
    <s v="M1107"/>
    <x v="2"/>
    <s v="South"/>
    <n v="9"/>
    <n v="367027"/>
    <n v="333440"/>
    <n v="90.85"/>
    <d v="2013-09-20T00:00:00"/>
    <n v="2013"/>
    <s v="Sep"/>
    <d v="1900-01-05T00:00:00"/>
    <s v="Dress"/>
    <s v="Clothing"/>
    <n v="333440"/>
    <n v="85156.83"/>
    <n v="248283.17"/>
    <x v="2"/>
    <n v="30"/>
    <n v="62.25"/>
  </r>
  <r>
    <s v="M1108"/>
    <x v="1"/>
    <s v="West"/>
    <n v="15"/>
    <n v="385748"/>
    <n v="343411"/>
    <n v="89.02"/>
    <d v="2013-06-11T00:00:00"/>
    <n v="2013"/>
    <s v="Jun"/>
    <d v="1900-01-02T00:00:00"/>
    <s v="Tablet"/>
    <s v="Electronics"/>
    <n v="343411"/>
    <n v="120222.47"/>
    <n v="223188.53"/>
    <x v="1"/>
    <n v="27"/>
    <n v="85.96"/>
  </r>
  <r>
    <s v="M1109"/>
    <x v="0"/>
    <s v="North"/>
    <n v="11"/>
    <n v="239414"/>
    <n v="165000"/>
    <n v="68.92"/>
    <d v="2013-08-27T00:00:00"/>
    <n v="2013"/>
    <s v="Aug"/>
    <d v="1900-01-02T00:00:00"/>
    <s v="Chair"/>
    <s v="Furniture"/>
    <n v="165000"/>
    <n v="46739.56"/>
    <n v="118260.44"/>
    <x v="1"/>
    <n v="62"/>
    <n v="86.35"/>
  </r>
  <r>
    <s v="M1110"/>
    <x v="1"/>
    <s v="West"/>
    <n v="9"/>
    <n v="449403"/>
    <n v="415849"/>
    <n v="92.53"/>
    <d v="2014-11-03T00:00:00"/>
    <n v="2014"/>
    <s v="Nov"/>
    <d v="1900-01-01T00:00:00"/>
    <s v="Table"/>
    <s v="Furniture"/>
    <n v="415849"/>
    <n v="188570.23999999999"/>
    <n v="227278.76"/>
    <x v="0"/>
    <n v="56"/>
    <n v="90.9"/>
  </r>
  <r>
    <s v="M1111"/>
    <x v="3"/>
    <s v="East"/>
    <n v="11"/>
    <n v="357030"/>
    <n v="353674"/>
    <n v="99.06"/>
    <d v="2014-11-03T00:00:00"/>
    <n v="2014"/>
    <s v="Nov"/>
    <d v="1900-01-01T00:00:00"/>
    <s v="Headphones"/>
    <s v="Electronics"/>
    <n v="353674"/>
    <n v="156151.39000000001"/>
    <n v="197522.61"/>
    <x v="0"/>
    <n v="29"/>
    <n v="86.87"/>
  </r>
  <r>
    <s v="M1112"/>
    <x v="2"/>
    <s v="South"/>
    <n v="12"/>
    <n v="216809"/>
    <n v="170148"/>
    <n v="78.48"/>
    <d v="2014-11-03T00:00:00"/>
    <n v="2014"/>
    <s v="Nov"/>
    <d v="1900-01-01T00:00:00"/>
    <s v="Table"/>
    <s v="Furniture"/>
    <n v="170148"/>
    <n v="57348.32"/>
    <n v="112799.67999999999"/>
    <x v="0"/>
    <n v="88"/>
    <n v="77.42"/>
  </r>
  <r>
    <s v="M1113"/>
    <x v="3"/>
    <s v="East"/>
    <n v="14"/>
    <n v="201652"/>
    <n v="192772"/>
    <n v="95.6"/>
    <d v="2014-11-03T00:00:00"/>
    <n v="2014"/>
    <s v="Nov"/>
    <d v="1900-01-01T00:00:00"/>
    <s v="Stapler"/>
    <s v="Stationery"/>
    <n v="192772"/>
    <n v="79017.97"/>
    <n v="113754.03"/>
    <x v="1"/>
    <n v="62"/>
    <n v="78.42"/>
  </r>
  <r>
    <s v="M1114"/>
    <x v="3"/>
    <s v="East"/>
    <n v="14"/>
    <n v="361534"/>
    <n v="250518"/>
    <n v="69.290000000000006"/>
    <d v="2014-11-03T00:00:00"/>
    <n v="2014"/>
    <s v="Nov"/>
    <d v="1900-01-01T00:00:00"/>
    <s v="Oil"/>
    <s v="Grocery"/>
    <n v="250518"/>
    <n v="74462.350000000006"/>
    <n v="176055.65"/>
    <x v="0"/>
    <n v="68"/>
    <n v="83.96"/>
  </r>
  <r>
    <s v="M1115"/>
    <x v="2"/>
    <s v="South"/>
    <n v="4"/>
    <n v="497510"/>
    <n v="253897"/>
    <n v="51.03"/>
    <d v="2014-11-03T00:00:00"/>
    <n v="2014"/>
    <s v="Nov"/>
    <d v="1900-01-01T00:00:00"/>
    <s v="Tablet"/>
    <s v="Electronics"/>
    <n v="253897"/>
    <n v="71651.679999999993"/>
    <n v="182245.32"/>
    <x v="2"/>
    <n v="79"/>
    <n v="61.72"/>
  </r>
  <r>
    <s v="M1116"/>
    <x v="1"/>
    <s v="West"/>
    <n v="8"/>
    <n v="311351"/>
    <n v="349670"/>
    <n v="112.31"/>
    <d v="2013-12-27T00:00:00"/>
    <n v="2013"/>
    <s v="Dec"/>
    <d v="1900-01-05T00:00:00"/>
    <s v="Sofa"/>
    <s v="Furniture"/>
    <n v="349670"/>
    <n v="96141.65"/>
    <n v="253528.35"/>
    <x v="2"/>
    <n v="53"/>
    <n v="79"/>
  </r>
  <r>
    <s v="M1117"/>
    <x v="0"/>
    <s v="North"/>
    <n v="8"/>
    <n v="377757"/>
    <n v="194402"/>
    <n v="51.46"/>
    <d v="2013-12-27T00:00:00"/>
    <n v="2013"/>
    <s v="Dec"/>
    <d v="1900-01-05T00:00:00"/>
    <s v="Laptop"/>
    <s v="Electronics"/>
    <n v="194402"/>
    <n v="64424.12"/>
    <n v="129977.88"/>
    <x v="2"/>
    <n v="97"/>
    <n v="88.83"/>
  </r>
  <r>
    <s v="M1118"/>
    <x v="1"/>
    <s v="West"/>
    <n v="12"/>
    <n v="357856"/>
    <n v="389617"/>
    <n v="108.88"/>
    <d v="2013-12-27T00:00:00"/>
    <n v="2013"/>
    <s v="Dec"/>
    <d v="1900-01-05T00:00:00"/>
    <s v="Sofa"/>
    <s v="Furniture"/>
    <n v="389617"/>
    <n v="136418.75"/>
    <n v="253198.25"/>
    <x v="0"/>
    <n v="37"/>
    <n v="75.63"/>
  </r>
  <r>
    <s v="M1119"/>
    <x v="1"/>
    <s v="West"/>
    <n v="9"/>
    <n v="201639"/>
    <n v="201507"/>
    <n v="99.93"/>
    <d v="2013-12-27T00:00:00"/>
    <n v="2013"/>
    <s v="Dec"/>
    <d v="1900-01-05T00:00:00"/>
    <s v="Cabinet"/>
    <s v="Furniture"/>
    <n v="201507"/>
    <n v="54641.01"/>
    <n v="146865.99"/>
    <x v="2"/>
    <n v="38"/>
    <n v="68.19"/>
  </r>
  <r>
    <s v="M1120"/>
    <x v="1"/>
    <s v="West"/>
    <n v="10"/>
    <n v="244966"/>
    <n v="272973"/>
    <n v="111.43"/>
    <d v="2013-12-27T00:00:00"/>
    <n v="2013"/>
    <s v="Dec"/>
    <d v="1900-01-05T00:00:00"/>
    <s v="Wheat"/>
    <s v="Grocery"/>
    <n v="272973"/>
    <n v="120220.09"/>
    <n v="152752.91"/>
    <x v="1"/>
    <n v="28"/>
    <n v="65.47"/>
  </r>
  <r>
    <s v="M1121"/>
    <x v="1"/>
    <s v="West"/>
    <n v="5"/>
    <n v="363191"/>
    <n v="211595"/>
    <n v="58.26"/>
    <d v="2013-12-27T00:00:00"/>
    <n v="2013"/>
    <s v="Dec"/>
    <d v="1900-01-05T00:00:00"/>
    <s v="Pen"/>
    <s v="Stationery"/>
    <n v="211595"/>
    <n v="83901.98"/>
    <n v="127693.02"/>
    <x v="1"/>
    <n v="72"/>
    <n v="70.16"/>
  </r>
  <r>
    <s v="M1122"/>
    <x v="1"/>
    <s v="West"/>
    <n v="6"/>
    <n v="251151"/>
    <n v="207684"/>
    <n v="82.69"/>
    <d v="2013-12-06T00:00:00"/>
    <n v="2013"/>
    <s v="Dec"/>
    <d v="1900-01-05T00:00:00"/>
    <s v="Tablet"/>
    <s v="Electronics"/>
    <n v="207684"/>
    <n v="43802.83"/>
    <n v="163881.17000000001"/>
    <x v="2"/>
    <n v="47"/>
    <n v="60.3"/>
  </r>
  <r>
    <s v="M1123"/>
    <x v="0"/>
    <s v="North"/>
    <n v="7"/>
    <n v="348113"/>
    <n v="208282"/>
    <n v="59.83"/>
    <d v="2014-08-29T00:00:00"/>
    <n v="2014"/>
    <s v="Aug"/>
    <d v="1900-01-05T00:00:00"/>
    <s v="Rice"/>
    <s v="Grocery"/>
    <n v="208282"/>
    <n v="65131.01"/>
    <n v="143150.99"/>
    <x v="2"/>
    <n v="92"/>
    <n v="79.73"/>
  </r>
  <r>
    <s v="M1124"/>
    <x v="2"/>
    <s v="South"/>
    <n v="12"/>
    <n v="139864"/>
    <n v="105279"/>
    <n v="75.27"/>
    <d v="2014-08-29T00:00:00"/>
    <n v="2014"/>
    <s v="Aug"/>
    <d v="1900-01-05T00:00:00"/>
    <s v="Cabinet"/>
    <s v="Furniture"/>
    <n v="105279"/>
    <n v="38398.51"/>
    <n v="66880.490000000005"/>
    <x v="1"/>
    <n v="62"/>
    <n v="73.22"/>
  </r>
  <r>
    <s v="M1125"/>
    <x v="3"/>
    <s v="East"/>
    <n v="12"/>
    <n v="160215"/>
    <n v="159601"/>
    <n v="99.62"/>
    <d v="2012-07-16T00:00:00"/>
    <n v="2012"/>
    <s v="Jul"/>
    <d v="1900-01-01T00:00:00"/>
    <s v="Pen"/>
    <s v="Stationery"/>
    <n v="159601"/>
    <n v="58777.04"/>
    <n v="100823.96"/>
    <x v="2"/>
    <n v="39"/>
    <n v="73.61"/>
  </r>
  <r>
    <s v="M1126"/>
    <x v="3"/>
    <s v="East"/>
    <n v="6"/>
    <n v="421911"/>
    <n v="442281"/>
    <n v="104.83"/>
    <d v="2012-07-16T00:00:00"/>
    <n v="2012"/>
    <s v="Jul"/>
    <d v="1900-01-01T00:00:00"/>
    <s v="Marker"/>
    <s v="Stationery"/>
    <n v="442281"/>
    <n v="151617.54999999999"/>
    <n v="290663.45"/>
    <x v="1"/>
    <n v="74"/>
    <n v="86.16"/>
  </r>
  <r>
    <s v="M1127"/>
    <x v="3"/>
    <s v="East"/>
    <n v="13"/>
    <n v="289900"/>
    <n v="263618"/>
    <n v="90.93"/>
    <d v="2012-07-16T00:00:00"/>
    <n v="2012"/>
    <s v="Jul"/>
    <d v="1900-01-01T00:00:00"/>
    <s v="Mobile"/>
    <s v="Electronics"/>
    <n v="263618"/>
    <n v="122854.04"/>
    <n v="140763.96"/>
    <x v="0"/>
    <n v="78"/>
    <n v="68.86"/>
  </r>
  <r>
    <s v="M1128"/>
    <x v="3"/>
    <s v="East"/>
    <n v="7"/>
    <n v="478941"/>
    <n v="554528"/>
    <n v="115.78"/>
    <d v="2012-05-26T00:00:00"/>
    <n v="2012"/>
    <s v="May"/>
    <d v="1900-01-06T00:00:00"/>
    <s v="Rice"/>
    <s v="Grocery"/>
    <n v="554528"/>
    <n v="124410.74"/>
    <n v="430117.26"/>
    <x v="0"/>
    <n v="82"/>
    <n v="71.2"/>
  </r>
  <r>
    <s v="M1129"/>
    <x v="3"/>
    <s v="East"/>
    <n v="10"/>
    <n v="231582"/>
    <n v="240957"/>
    <n v="104.05"/>
    <d v="2012-05-26T00:00:00"/>
    <n v="2012"/>
    <s v="May"/>
    <d v="1900-01-06T00:00:00"/>
    <s v="Sugar"/>
    <s v="Grocery"/>
    <n v="240957"/>
    <n v="100406.69"/>
    <n v="140550.31"/>
    <x v="1"/>
    <n v="30"/>
    <n v="62.78"/>
  </r>
  <r>
    <s v="M1130"/>
    <x v="2"/>
    <s v="South"/>
    <n v="11"/>
    <n v="243741"/>
    <n v="256930"/>
    <n v="105.41"/>
    <d v="2012-05-26T00:00:00"/>
    <n v="2012"/>
    <s v="May"/>
    <d v="1900-01-06T00:00:00"/>
    <s v="Sugar"/>
    <s v="Grocery"/>
    <n v="256930"/>
    <n v="100008.16"/>
    <n v="156921.84"/>
    <x v="0"/>
    <n v="19"/>
    <n v="87.49"/>
  </r>
  <r>
    <s v="M1131"/>
    <x v="0"/>
    <s v="North"/>
    <n v="11"/>
    <n v="496337"/>
    <n v="543229"/>
    <n v="109.45"/>
    <d v="2012-05-26T00:00:00"/>
    <n v="2012"/>
    <s v="May"/>
    <d v="1900-01-06T00:00:00"/>
    <s v="Stapler"/>
    <s v="Stationery"/>
    <n v="543229"/>
    <n v="217490.94"/>
    <n v="325738.06"/>
    <x v="0"/>
    <n v="95"/>
    <n v="78.83"/>
  </r>
  <r>
    <s v="M1132"/>
    <x v="2"/>
    <s v="South"/>
    <n v="5"/>
    <n v="482977"/>
    <n v="339739"/>
    <n v="70.34"/>
    <d v="2012-05-28T00:00:00"/>
    <n v="2012"/>
    <s v="May"/>
    <d v="1900-01-01T00:00:00"/>
    <s v="Pen"/>
    <s v="Stationery"/>
    <n v="339739"/>
    <n v="104716"/>
    <n v="235023"/>
    <x v="1"/>
    <n v="17"/>
    <n v="71.33"/>
  </r>
  <r>
    <s v="M1133"/>
    <x v="0"/>
    <s v="North"/>
    <n v="8"/>
    <n v="250288"/>
    <n v="217072"/>
    <n v="86.73"/>
    <d v="2012-05-28T00:00:00"/>
    <n v="2012"/>
    <s v="May"/>
    <d v="1900-01-01T00:00:00"/>
    <s v="Headphones"/>
    <s v="Electronics"/>
    <n v="217072"/>
    <n v="93550.56"/>
    <n v="123521.44"/>
    <x v="2"/>
    <n v="56"/>
    <n v="69.95"/>
  </r>
  <r>
    <s v="M1134"/>
    <x v="3"/>
    <s v="East"/>
    <n v="14"/>
    <n v="397415"/>
    <n v="233916"/>
    <n v="58.86"/>
    <d v="2012-05-28T00:00:00"/>
    <n v="2012"/>
    <s v="May"/>
    <d v="1900-01-01T00:00:00"/>
    <s v="Notebook"/>
    <s v="Stationery"/>
    <n v="233916"/>
    <n v="97502.1"/>
    <n v="136413.9"/>
    <x v="0"/>
    <n v="47"/>
    <n v="74.31"/>
  </r>
  <r>
    <s v="M1135"/>
    <x v="1"/>
    <s v="West"/>
    <n v="4"/>
    <n v="170637"/>
    <n v="110017"/>
    <n v="64.47"/>
    <d v="2012-05-28T00:00:00"/>
    <n v="2012"/>
    <s v="May"/>
    <d v="1900-01-01T00:00:00"/>
    <s v="Notebook"/>
    <s v="Stationery"/>
    <n v="110017"/>
    <n v="46857.47"/>
    <n v="63159.53"/>
    <x v="2"/>
    <n v="17"/>
    <n v="87.12"/>
  </r>
  <r>
    <s v="M1136"/>
    <x v="1"/>
    <s v="West"/>
    <n v="8"/>
    <n v="224122"/>
    <n v="165060"/>
    <n v="73.650000000000006"/>
    <d v="2014-11-10T00:00:00"/>
    <n v="2014"/>
    <s v="Nov"/>
    <d v="1900-01-01T00:00:00"/>
    <s v="Table"/>
    <s v="Furniture"/>
    <n v="165060"/>
    <n v="39113.49"/>
    <n v="125946.51"/>
    <x v="2"/>
    <n v="70"/>
    <n v="70.98"/>
  </r>
  <r>
    <s v="M1137"/>
    <x v="0"/>
    <s v="North"/>
    <n v="12"/>
    <n v="307592"/>
    <n v="366277"/>
    <n v="119.08"/>
    <d v="2013-01-24T00:00:00"/>
    <n v="2013"/>
    <s v="Jan"/>
    <d v="1900-01-04T00:00:00"/>
    <s v="Trousers"/>
    <s v="Clothing"/>
    <n v="366277"/>
    <n v="102897.9"/>
    <n v="263379.09999999998"/>
    <x v="0"/>
    <n v="61"/>
    <n v="92.07"/>
  </r>
  <r>
    <s v="M1138"/>
    <x v="1"/>
    <s v="West"/>
    <n v="11"/>
    <n v="356269"/>
    <n v="378387"/>
    <n v="106.21"/>
    <d v="2014-01-01T00:00:00"/>
    <n v="2014"/>
    <s v="Jan"/>
    <d v="1900-01-03T00:00:00"/>
    <s v="Cabinet"/>
    <s v="Furniture"/>
    <n v="378387"/>
    <n v="131953.31"/>
    <n v="246433.69"/>
    <x v="2"/>
    <n v="28"/>
    <n v="87.24"/>
  </r>
  <r>
    <s v="M1139"/>
    <x v="1"/>
    <s v="West"/>
    <n v="6"/>
    <n v="343830"/>
    <n v="395245"/>
    <n v="114.95"/>
    <d v="2014-01-01T00:00:00"/>
    <n v="2014"/>
    <s v="Jan"/>
    <d v="1900-01-03T00:00:00"/>
    <s v="Wheat"/>
    <s v="Grocery"/>
    <n v="395245"/>
    <n v="192001.87"/>
    <n v="203243.13"/>
    <x v="2"/>
    <n v="68"/>
    <n v="67.680000000000007"/>
  </r>
  <r>
    <s v="M1140"/>
    <x v="2"/>
    <s v="South"/>
    <n v="9"/>
    <n v="301756"/>
    <n v="258859"/>
    <n v="85.78"/>
    <d v="2013-09-06T00:00:00"/>
    <n v="2013"/>
    <s v="Sep"/>
    <d v="1900-01-05T00:00:00"/>
    <s v="Headphones"/>
    <s v="Electronics"/>
    <n v="258859"/>
    <n v="78381.47"/>
    <n v="180477.53"/>
    <x v="0"/>
    <n v="74"/>
    <n v="88.36"/>
  </r>
  <r>
    <s v="M1141"/>
    <x v="3"/>
    <s v="East"/>
    <n v="3"/>
    <n v="495355"/>
    <n v="276643"/>
    <n v="55.85"/>
    <d v="2013-09-06T00:00:00"/>
    <n v="2013"/>
    <s v="Sep"/>
    <d v="1900-01-05T00:00:00"/>
    <s v="Sofa"/>
    <s v="Furniture"/>
    <n v="276643"/>
    <n v="55664.44"/>
    <n v="220978.56"/>
    <x v="0"/>
    <n v="66"/>
    <n v="84.65"/>
  </r>
  <r>
    <s v="M1142"/>
    <x v="1"/>
    <s v="West"/>
    <n v="5"/>
    <n v="419709"/>
    <n v="224115"/>
    <n v="53.4"/>
    <d v="2012-09-04T00:00:00"/>
    <n v="2012"/>
    <s v="Sep"/>
    <d v="1900-01-02T00:00:00"/>
    <s v="Laptop"/>
    <s v="Electronics"/>
    <n v="224115"/>
    <n v="49591.28"/>
    <n v="174523.72"/>
    <x v="2"/>
    <n v="100"/>
    <n v="66.37"/>
  </r>
  <r>
    <s v="M1143"/>
    <x v="2"/>
    <s v="South"/>
    <n v="9"/>
    <n v="286485"/>
    <n v="181964"/>
    <n v="63.52"/>
    <d v="2012-09-21T00:00:00"/>
    <n v="2012"/>
    <s v="Sep"/>
    <d v="1900-01-05T00:00:00"/>
    <s v="Wheat"/>
    <s v="Grocery"/>
    <n v="181964"/>
    <n v="72114.240000000005"/>
    <n v="109849.76"/>
    <x v="2"/>
    <n v="12"/>
    <n v="71.64"/>
  </r>
  <r>
    <s v="M1144"/>
    <x v="3"/>
    <s v="East"/>
    <n v="13"/>
    <n v="141109"/>
    <n v="167263"/>
    <n v="118.53"/>
    <d v="2012-09-21T00:00:00"/>
    <n v="2012"/>
    <s v="Sep"/>
    <d v="1900-01-05T00:00:00"/>
    <s v="Cabinet"/>
    <s v="Furniture"/>
    <n v="167263"/>
    <n v="58548.31"/>
    <n v="108714.69"/>
    <x v="2"/>
    <n v="66"/>
    <n v="71.180000000000007"/>
  </r>
  <r>
    <s v="M1145"/>
    <x v="1"/>
    <s v="West"/>
    <n v="5"/>
    <n v="245731"/>
    <n v="289984"/>
    <n v="118.01"/>
    <d v="2014-12-25T00:00:00"/>
    <n v="2014"/>
    <s v="Dec"/>
    <d v="1900-01-04T00:00:00"/>
    <s v="Chair"/>
    <s v="Furniture"/>
    <n v="289984"/>
    <n v="82644.47"/>
    <n v="207339.53"/>
    <x v="1"/>
    <n v="80"/>
    <n v="76.11"/>
  </r>
  <r>
    <s v="M1146"/>
    <x v="0"/>
    <s v="North"/>
    <n v="11"/>
    <n v="451931"/>
    <n v="488535"/>
    <n v="108.1"/>
    <d v="2014-12-25T00:00:00"/>
    <n v="2014"/>
    <s v="Dec"/>
    <d v="1900-01-04T00:00:00"/>
    <s v="Chair"/>
    <s v="Furniture"/>
    <n v="488535"/>
    <n v="171742.89"/>
    <n v="316792.11"/>
    <x v="1"/>
    <n v="35"/>
    <n v="84.17"/>
  </r>
  <r>
    <s v="M1147"/>
    <x v="0"/>
    <s v="North"/>
    <n v="8"/>
    <n v="202653"/>
    <n v="204055"/>
    <n v="100.69"/>
    <d v="2012-10-05T00:00:00"/>
    <n v="2012"/>
    <s v="Oct"/>
    <d v="1900-01-05T00:00:00"/>
    <s v="Cabinet"/>
    <s v="Furniture"/>
    <n v="204055"/>
    <n v="93338.73"/>
    <n v="110716.27"/>
    <x v="2"/>
    <n v="89"/>
    <n v="93.09"/>
  </r>
  <r>
    <s v="M1148"/>
    <x v="0"/>
    <s v="North"/>
    <n v="15"/>
    <n v="337732"/>
    <n v="363051"/>
    <n v="107.5"/>
    <d v="2014-09-10T00:00:00"/>
    <n v="2014"/>
    <s v="Sep"/>
    <d v="1900-01-03T00:00:00"/>
    <s v="Tablet"/>
    <s v="Electronics"/>
    <n v="363051"/>
    <n v="172586.69"/>
    <n v="190464.31"/>
    <x v="0"/>
    <n v="15"/>
    <n v="74.31"/>
  </r>
  <r>
    <s v="M1149"/>
    <x v="1"/>
    <s v="West"/>
    <n v="10"/>
    <n v="195248"/>
    <n v="114617"/>
    <n v="58.7"/>
    <d v="2014-09-10T00:00:00"/>
    <n v="2014"/>
    <s v="Sep"/>
    <d v="1900-01-03T00:00:00"/>
    <s v="Shirt"/>
    <s v="Clothing"/>
    <n v="114617"/>
    <n v="46388.75"/>
    <n v="68228.25"/>
    <x v="1"/>
    <n v="80"/>
    <n v="75.75"/>
  </r>
  <r>
    <s v="M1150"/>
    <x v="0"/>
    <s v="North"/>
    <n v="5"/>
    <n v="353495"/>
    <n v="403515"/>
    <n v="114.15"/>
    <d v="2014-09-10T00:00:00"/>
    <n v="2014"/>
    <s v="Sep"/>
    <d v="1900-01-03T00:00:00"/>
    <s v="Marker"/>
    <s v="Stationery"/>
    <n v="403515"/>
    <n v="174593.53"/>
    <n v="228921.47"/>
    <x v="1"/>
    <n v="81"/>
    <n v="86.98"/>
  </r>
  <r>
    <s v="M1151"/>
    <x v="0"/>
    <s v="North"/>
    <n v="7"/>
    <n v="480132"/>
    <n v="540747"/>
    <n v="112.62"/>
    <d v="2014-09-10T00:00:00"/>
    <n v="2014"/>
    <s v="Sep"/>
    <d v="1900-01-03T00:00:00"/>
    <s v="Jacket"/>
    <s v="Clothing"/>
    <n v="540747"/>
    <n v="256670.25"/>
    <n v="284076.75"/>
    <x v="2"/>
    <n v="71"/>
    <n v="68.45"/>
  </r>
  <r>
    <s v="M1152"/>
    <x v="1"/>
    <s v="West"/>
    <n v="14"/>
    <n v="200776"/>
    <n v="109652"/>
    <n v="54.61"/>
    <d v="2013-11-14T00:00:00"/>
    <n v="2013"/>
    <s v="Nov"/>
    <d v="1900-01-04T00:00:00"/>
    <s v="Marker"/>
    <s v="Stationery"/>
    <n v="109652"/>
    <n v="37368.47"/>
    <n v="72283.53"/>
    <x v="1"/>
    <n v="81"/>
    <n v="69.13"/>
  </r>
  <r>
    <s v="M1153"/>
    <x v="2"/>
    <s v="South"/>
    <n v="9"/>
    <n v="370475"/>
    <n v="428733"/>
    <n v="115.73"/>
    <d v="2013-11-14T00:00:00"/>
    <n v="2013"/>
    <s v="Nov"/>
    <d v="1900-01-04T00:00:00"/>
    <s v="Headphones"/>
    <s v="Electronics"/>
    <n v="428733"/>
    <n v="157382.04"/>
    <n v="271350.96000000002"/>
    <x v="2"/>
    <n v="60"/>
    <n v="74.89"/>
  </r>
  <r>
    <s v="M1154"/>
    <x v="1"/>
    <s v="West"/>
    <n v="3"/>
    <n v="309238"/>
    <n v="279085"/>
    <n v="90.25"/>
    <d v="2013-11-14T00:00:00"/>
    <n v="2013"/>
    <s v="Nov"/>
    <d v="1900-01-04T00:00:00"/>
    <s v="Oil"/>
    <s v="Grocery"/>
    <n v="279085"/>
    <n v="56178.5"/>
    <n v="222906.5"/>
    <x v="0"/>
    <n v="55"/>
    <n v="75.709999999999994"/>
  </r>
  <r>
    <s v="M1155"/>
    <x v="2"/>
    <s v="South"/>
    <n v="14"/>
    <n v="495000"/>
    <n v="419017"/>
    <n v="84.65"/>
    <d v="2013-11-14T00:00:00"/>
    <n v="2013"/>
    <s v="Nov"/>
    <d v="1900-01-04T00:00:00"/>
    <s v="Chair"/>
    <s v="Furniture"/>
    <n v="419017"/>
    <n v="107576.26"/>
    <n v="311440.74"/>
    <x v="2"/>
    <n v="91"/>
    <n v="83.42"/>
  </r>
  <r>
    <s v="M1156"/>
    <x v="1"/>
    <s v="West"/>
    <n v="10"/>
    <n v="445474"/>
    <n v="291334"/>
    <n v="65.400000000000006"/>
    <d v="2012-10-15T00:00:00"/>
    <n v="2012"/>
    <s v="Oct"/>
    <d v="1900-01-01T00:00:00"/>
    <s v="Chair"/>
    <s v="Furniture"/>
    <n v="291334"/>
    <n v="120000.7"/>
    <n v="171333.3"/>
    <x v="0"/>
    <n v="98"/>
    <n v="88.88"/>
  </r>
  <r>
    <s v="M1157"/>
    <x v="0"/>
    <s v="North"/>
    <n v="3"/>
    <n v="429348"/>
    <n v="498093"/>
    <n v="116.01"/>
    <d v="2014-08-04T00:00:00"/>
    <n v="2014"/>
    <s v="Aug"/>
    <d v="1900-01-01T00:00:00"/>
    <s v="Sofa"/>
    <s v="Furniture"/>
    <n v="498093"/>
    <n v="170059.14"/>
    <n v="328033.86"/>
    <x v="1"/>
    <n v="53"/>
    <n v="76.959999999999994"/>
  </r>
  <r>
    <s v="M1158"/>
    <x v="3"/>
    <s v="East"/>
    <n v="15"/>
    <n v="288633"/>
    <n v="268213"/>
    <n v="92.93"/>
    <d v="2014-08-04T00:00:00"/>
    <n v="2014"/>
    <s v="Aug"/>
    <d v="1900-01-01T00:00:00"/>
    <s v="Shirt"/>
    <s v="Clothing"/>
    <n v="268213"/>
    <n v="91750.71"/>
    <n v="176462.29"/>
    <x v="1"/>
    <n v="24"/>
    <n v="60.57"/>
  </r>
  <r>
    <s v="M1159"/>
    <x v="3"/>
    <s v="East"/>
    <n v="4"/>
    <n v="293907"/>
    <n v="162489"/>
    <n v="55.29"/>
    <d v="2012-08-21T00:00:00"/>
    <n v="2012"/>
    <s v="Aug"/>
    <d v="1900-01-02T00:00:00"/>
    <s v="Oil"/>
    <s v="Grocery"/>
    <n v="162489"/>
    <n v="52978.55"/>
    <n v="109510.45"/>
    <x v="1"/>
    <n v="58"/>
    <n v="60.48"/>
  </r>
  <r>
    <s v="M1160"/>
    <x v="0"/>
    <s v="North"/>
    <n v="9"/>
    <n v="456794"/>
    <n v="288470"/>
    <n v="63.15"/>
    <d v="2012-08-21T00:00:00"/>
    <n v="2012"/>
    <s v="Aug"/>
    <d v="1900-01-02T00:00:00"/>
    <s v="Tablet"/>
    <s v="Electronics"/>
    <n v="288470"/>
    <n v="89263.12"/>
    <n v="199206.88"/>
    <x v="1"/>
    <n v="65"/>
    <n v="63.13"/>
  </r>
  <r>
    <s v="M1161"/>
    <x v="3"/>
    <s v="East"/>
    <n v="3"/>
    <n v="469428"/>
    <n v="379151"/>
    <n v="80.77"/>
    <d v="2014-03-13T00:00:00"/>
    <n v="2014"/>
    <s v="Mar"/>
    <d v="1900-01-04T00:00:00"/>
    <s v="Oil"/>
    <s v="Grocery"/>
    <n v="379151"/>
    <n v="184452.55"/>
    <n v="194698.45"/>
    <x v="0"/>
    <n v="49"/>
    <n v="71.75"/>
  </r>
  <r>
    <s v="M1162"/>
    <x v="3"/>
    <s v="East"/>
    <n v="3"/>
    <n v="435922"/>
    <n v="508275"/>
    <n v="116.6"/>
    <d v="2014-04-28T00:00:00"/>
    <n v="2014"/>
    <s v="Apr"/>
    <d v="1900-01-01T00:00:00"/>
    <s v="Notebook"/>
    <s v="Stationery"/>
    <n v="508275"/>
    <n v="234296.01"/>
    <n v="273978.99"/>
    <x v="1"/>
    <n v="61"/>
    <n v="90.59"/>
  </r>
  <r>
    <s v="M1163"/>
    <x v="0"/>
    <s v="North"/>
    <n v="13"/>
    <n v="301550"/>
    <n v="232083"/>
    <n v="76.959999999999994"/>
    <d v="2014-04-28T00:00:00"/>
    <n v="2014"/>
    <s v="Apr"/>
    <d v="1900-01-01T00:00:00"/>
    <s v="Marker"/>
    <s v="Stationery"/>
    <n v="232083"/>
    <n v="72608.44"/>
    <n v="159474.56"/>
    <x v="2"/>
    <n v="93"/>
    <n v="72.19"/>
  </r>
  <r>
    <s v="M1164"/>
    <x v="0"/>
    <s v="North"/>
    <n v="13"/>
    <n v="218103"/>
    <n v="212267"/>
    <n v="97.32"/>
    <d v="2014-04-28T00:00:00"/>
    <n v="2014"/>
    <s v="Apr"/>
    <d v="1900-01-01T00:00:00"/>
    <s v="Trousers"/>
    <s v="Clothing"/>
    <n v="212267"/>
    <n v="80441.77"/>
    <n v="131825.23000000001"/>
    <x v="0"/>
    <n v="31"/>
    <n v="70.650000000000006"/>
  </r>
  <r>
    <s v="M1165"/>
    <x v="3"/>
    <s v="East"/>
    <n v="15"/>
    <n v="367380"/>
    <n v="423893"/>
    <n v="115.38"/>
    <d v="2013-09-12T00:00:00"/>
    <n v="2013"/>
    <s v="Sep"/>
    <d v="1900-01-04T00:00:00"/>
    <s v="Headphones"/>
    <s v="Electronics"/>
    <n v="423893"/>
    <n v="207065.61"/>
    <n v="216827.39"/>
    <x v="0"/>
    <n v="40"/>
    <n v="72.23"/>
  </r>
  <r>
    <s v="M1166"/>
    <x v="3"/>
    <s v="East"/>
    <n v="13"/>
    <n v="450162"/>
    <n v="321538"/>
    <n v="71.430000000000007"/>
    <d v="2013-09-12T00:00:00"/>
    <n v="2013"/>
    <s v="Sep"/>
    <d v="1900-01-04T00:00:00"/>
    <s v="Sofa"/>
    <s v="Furniture"/>
    <n v="321538"/>
    <n v="98367.75"/>
    <n v="223170.25"/>
    <x v="1"/>
    <n v="88"/>
    <n v="82.07"/>
  </r>
  <r>
    <s v="M1167"/>
    <x v="1"/>
    <s v="West"/>
    <n v="9"/>
    <n v="468232"/>
    <n v="364026"/>
    <n v="77.739999999999995"/>
    <d v="2014-10-23T00:00:00"/>
    <n v="2014"/>
    <s v="Oct"/>
    <d v="1900-01-04T00:00:00"/>
    <s v="Pen"/>
    <s v="Stationery"/>
    <n v="364026"/>
    <n v="97877.759999999995"/>
    <n v="266148.24"/>
    <x v="1"/>
    <n v="43"/>
    <n v="72.489999999999995"/>
  </r>
  <r>
    <s v="M1168"/>
    <x v="0"/>
    <s v="North"/>
    <n v="7"/>
    <n v="467775"/>
    <n v="522317"/>
    <n v="111.66"/>
    <d v="2014-10-23T00:00:00"/>
    <n v="2014"/>
    <s v="Oct"/>
    <d v="1900-01-04T00:00:00"/>
    <s v="Stapler"/>
    <s v="Stationery"/>
    <n v="522317"/>
    <n v="183466.69"/>
    <n v="338850.31"/>
    <x v="0"/>
    <n v="50"/>
    <n v="63.66"/>
  </r>
  <r>
    <s v="M1169"/>
    <x v="0"/>
    <s v="North"/>
    <n v="13"/>
    <n v="401650"/>
    <n v="398208"/>
    <n v="99.14"/>
    <d v="2012-08-02T00:00:00"/>
    <n v="2012"/>
    <s v="Aug"/>
    <d v="1900-01-04T00:00:00"/>
    <s v="Headphones"/>
    <s v="Electronics"/>
    <n v="398208"/>
    <n v="193019.82"/>
    <n v="205188.18"/>
    <x v="2"/>
    <n v="67"/>
    <n v="67.38"/>
  </r>
  <r>
    <s v="M1170"/>
    <x v="1"/>
    <s v="West"/>
    <n v="3"/>
    <n v="409322"/>
    <n v="467373"/>
    <n v="114.18"/>
    <d v="2012-08-02T00:00:00"/>
    <n v="2012"/>
    <s v="Aug"/>
    <d v="1900-01-04T00:00:00"/>
    <s v="Headphones"/>
    <s v="Electronics"/>
    <n v="467373"/>
    <n v="97732.39"/>
    <n v="369640.61"/>
    <x v="2"/>
    <n v="81"/>
    <n v="63.59"/>
  </r>
  <r>
    <s v="M1171"/>
    <x v="0"/>
    <s v="North"/>
    <n v="6"/>
    <n v="428574"/>
    <n v="500324"/>
    <n v="116.74"/>
    <d v="2013-08-13T00:00:00"/>
    <n v="2013"/>
    <s v="Aug"/>
    <d v="1900-01-02T00:00:00"/>
    <s v="Cabinet"/>
    <s v="Furniture"/>
    <n v="500324"/>
    <n v="159692.69"/>
    <n v="340631.31"/>
    <x v="1"/>
    <n v="80"/>
    <n v="63.36"/>
  </r>
  <r>
    <s v="M1172"/>
    <x v="0"/>
    <s v="North"/>
    <n v="4"/>
    <n v="299765"/>
    <n v="216042"/>
    <n v="72.069999999999993"/>
    <d v="2011-05-30T00:00:00"/>
    <n v="2011"/>
    <s v="May"/>
    <d v="1900-01-01T00:00:00"/>
    <s v="Sofa"/>
    <s v="Furniture"/>
    <n v="216042"/>
    <n v="47908.6"/>
    <n v="168133.4"/>
    <x v="1"/>
    <n v="29"/>
    <n v="72.94"/>
  </r>
  <r>
    <s v="M1173"/>
    <x v="2"/>
    <s v="South"/>
    <n v="4"/>
    <n v="181153"/>
    <n v="204094"/>
    <n v="112.66"/>
    <d v="2013-04-27T00:00:00"/>
    <n v="2013"/>
    <s v="Apr"/>
    <d v="1900-01-06T00:00:00"/>
    <s v="Table"/>
    <s v="Furniture"/>
    <n v="204094"/>
    <n v="76226.84"/>
    <n v="127867.16"/>
    <x v="1"/>
    <n v="61"/>
    <n v="80.77"/>
  </r>
  <r>
    <s v="M1174"/>
    <x v="1"/>
    <s v="West"/>
    <n v="9"/>
    <n v="190290"/>
    <n v="137559"/>
    <n v="72.290000000000006"/>
    <d v="2014-05-15T00:00:00"/>
    <n v="2014"/>
    <s v="May"/>
    <d v="1900-01-04T00:00:00"/>
    <s v="Marker"/>
    <s v="Stationery"/>
    <n v="137559"/>
    <n v="30487.97"/>
    <n v="107071.03"/>
    <x v="0"/>
    <n v="91"/>
    <n v="80.45"/>
  </r>
  <r>
    <s v="M1175"/>
    <x v="3"/>
    <s v="East"/>
    <n v="10"/>
    <n v="246851"/>
    <n v="218808"/>
    <n v="88.64"/>
    <d v="2014-05-15T00:00:00"/>
    <n v="2014"/>
    <s v="May"/>
    <d v="1900-01-04T00:00:00"/>
    <s v="Laptop"/>
    <s v="Electronics"/>
    <n v="218808"/>
    <n v="67992.179999999993"/>
    <n v="150815.82"/>
    <x v="2"/>
    <n v="88"/>
    <n v="87.43"/>
  </r>
  <r>
    <s v="M1176"/>
    <x v="0"/>
    <s v="North"/>
    <n v="10"/>
    <n v="221393"/>
    <n v="168491"/>
    <n v="76.099999999999994"/>
    <d v="2014-04-09T00:00:00"/>
    <n v="2014"/>
    <s v="Apr"/>
    <d v="1900-01-03T00:00:00"/>
    <s v="Tablet"/>
    <s v="Electronics"/>
    <n v="168491"/>
    <n v="45121.56"/>
    <n v="123369.44"/>
    <x v="0"/>
    <n v="64"/>
    <n v="61.29"/>
  </r>
  <r>
    <s v="M1177"/>
    <x v="3"/>
    <s v="East"/>
    <n v="5"/>
    <n v="300621"/>
    <n v="171933"/>
    <n v="57.19"/>
    <d v="2014-04-09T00:00:00"/>
    <n v="2014"/>
    <s v="Apr"/>
    <d v="1900-01-03T00:00:00"/>
    <s v="Sofa"/>
    <s v="Furniture"/>
    <n v="171933"/>
    <n v="62869.16"/>
    <n v="109063.84"/>
    <x v="0"/>
    <n v="52"/>
    <n v="61.29"/>
  </r>
  <r>
    <s v="M1178"/>
    <x v="3"/>
    <s v="East"/>
    <n v="7"/>
    <n v="154939"/>
    <n v="125962"/>
    <n v="81.3"/>
    <d v="2014-02-18T00:00:00"/>
    <n v="2014"/>
    <s v="Feb"/>
    <d v="1900-01-02T00:00:00"/>
    <s v="Dress"/>
    <s v="Clothing"/>
    <n v="125962"/>
    <n v="53109.26"/>
    <n v="72852.740000000005"/>
    <x v="2"/>
    <n v="97"/>
    <n v="83.09"/>
  </r>
  <r>
    <s v="M1179"/>
    <x v="2"/>
    <s v="South"/>
    <n v="12"/>
    <n v="317101"/>
    <n v="352153"/>
    <n v="111.05"/>
    <d v="2014-02-18T00:00:00"/>
    <n v="2014"/>
    <s v="Feb"/>
    <d v="1900-01-02T00:00:00"/>
    <s v="Marker"/>
    <s v="Stationery"/>
    <n v="352153"/>
    <n v="99123.99"/>
    <n v="253029.01"/>
    <x v="0"/>
    <n v="21"/>
    <n v="83.1"/>
  </r>
  <r>
    <s v="M1180"/>
    <x v="0"/>
    <s v="North"/>
    <n v="6"/>
    <n v="482884"/>
    <n v="484138"/>
    <n v="100.26"/>
    <d v="2014-06-25T00:00:00"/>
    <n v="2014"/>
    <s v="Jun"/>
    <d v="1900-01-03T00:00:00"/>
    <s v="Pen"/>
    <s v="Stationery"/>
    <n v="484138"/>
    <n v="205135.49"/>
    <n v="279002.51"/>
    <x v="1"/>
    <n v="64"/>
    <n v="64.73"/>
  </r>
  <r>
    <s v="M1181"/>
    <x v="2"/>
    <s v="South"/>
    <n v="15"/>
    <n v="387090"/>
    <n v="294382"/>
    <n v="76.05"/>
    <d v="2011-05-05T00:00:00"/>
    <n v="2011"/>
    <s v="May"/>
    <d v="1900-01-04T00:00:00"/>
    <s v="Wheat"/>
    <s v="Grocery"/>
    <n v="294382"/>
    <n v="94711.87"/>
    <n v="199670.13"/>
    <x v="0"/>
    <n v="31"/>
    <n v="70.94"/>
  </r>
  <r>
    <s v="M1182"/>
    <x v="2"/>
    <s v="South"/>
    <n v="10"/>
    <n v="451334"/>
    <n v="444240"/>
    <n v="98.43"/>
    <d v="2012-05-03T00:00:00"/>
    <n v="2012"/>
    <s v="May"/>
    <d v="1900-01-04T00:00:00"/>
    <s v="Headphones"/>
    <s v="Electronics"/>
    <n v="444240"/>
    <n v="184628.2"/>
    <n v="259611.8"/>
    <x v="0"/>
    <n v="49"/>
    <n v="75.28"/>
  </r>
  <r>
    <s v="M1183"/>
    <x v="3"/>
    <s v="East"/>
    <n v="3"/>
    <n v="189316"/>
    <n v="208777"/>
    <n v="110.28"/>
    <d v="2012-05-03T00:00:00"/>
    <n v="2012"/>
    <s v="May"/>
    <d v="1900-01-04T00:00:00"/>
    <s v="Mobile"/>
    <s v="Electronics"/>
    <n v="208777"/>
    <n v="82322.62"/>
    <n v="126454.38"/>
    <x v="2"/>
    <n v="51"/>
    <n v="72.36"/>
  </r>
  <r>
    <s v="M1184"/>
    <x v="1"/>
    <s v="West"/>
    <n v="4"/>
    <n v="392021"/>
    <n v="299534"/>
    <n v="76.41"/>
    <d v="2012-05-03T00:00:00"/>
    <n v="2012"/>
    <s v="May"/>
    <d v="1900-01-04T00:00:00"/>
    <s v="Dress"/>
    <s v="Clothing"/>
    <n v="299534"/>
    <n v="85079.12"/>
    <n v="214454.88"/>
    <x v="0"/>
    <n v="36"/>
    <n v="78.67"/>
  </r>
  <r>
    <s v="M1185"/>
    <x v="0"/>
    <s v="North"/>
    <n v="14"/>
    <n v="288788"/>
    <n v="234749"/>
    <n v="81.290000000000006"/>
    <d v="2012-05-03T00:00:00"/>
    <n v="2012"/>
    <s v="May"/>
    <d v="1900-01-04T00:00:00"/>
    <s v="Laptop"/>
    <s v="Electronics"/>
    <n v="234749"/>
    <n v="76835.259999999995"/>
    <n v="157913.74"/>
    <x v="0"/>
    <n v="26"/>
    <n v="90.48"/>
  </r>
  <r>
    <s v="M1186"/>
    <x v="3"/>
    <s v="East"/>
    <n v="15"/>
    <n v="174114"/>
    <n v="200600"/>
    <n v="115.21"/>
    <d v="2012-05-03T00:00:00"/>
    <n v="2012"/>
    <s v="May"/>
    <d v="1900-01-04T00:00:00"/>
    <s v="Oil"/>
    <s v="Grocery"/>
    <n v="200600"/>
    <n v="99901.11"/>
    <n v="100698.89"/>
    <x v="1"/>
    <n v="79"/>
    <n v="77.62"/>
  </r>
  <r>
    <s v="M1187"/>
    <x v="0"/>
    <s v="North"/>
    <n v="11"/>
    <n v="243586"/>
    <n v="291460"/>
    <n v="119.65"/>
    <d v="2012-05-03T00:00:00"/>
    <n v="2012"/>
    <s v="May"/>
    <d v="1900-01-04T00:00:00"/>
    <s v="Notebook"/>
    <s v="Stationery"/>
    <n v="291460"/>
    <n v="84774.89"/>
    <n v="206685.11"/>
    <x v="0"/>
    <n v="70"/>
    <n v="62.51"/>
  </r>
  <r>
    <s v="M1188"/>
    <x v="1"/>
    <s v="West"/>
    <n v="6"/>
    <n v="207752"/>
    <n v="184315"/>
    <n v="88.72"/>
    <d v="2012-05-03T00:00:00"/>
    <n v="2012"/>
    <s v="May"/>
    <d v="1900-01-04T00:00:00"/>
    <s v="Mobile"/>
    <s v="Electronics"/>
    <n v="184315"/>
    <n v="55852.51"/>
    <n v="128462.49"/>
    <x v="1"/>
    <n v="77"/>
    <n v="92.77"/>
  </r>
  <r>
    <s v="M1189"/>
    <x v="2"/>
    <s v="South"/>
    <n v="5"/>
    <n v="313232"/>
    <n v="279787"/>
    <n v="89.32"/>
    <d v="2013-09-19T00:00:00"/>
    <n v="2013"/>
    <s v="Sep"/>
    <d v="1900-01-04T00:00:00"/>
    <s v="Dress"/>
    <s v="Clothing"/>
    <n v="279787"/>
    <n v="119122.82"/>
    <n v="160664.18"/>
    <x v="2"/>
    <n v="62"/>
    <n v="64.39"/>
  </r>
  <r>
    <s v="M1190"/>
    <x v="1"/>
    <s v="West"/>
    <n v="14"/>
    <n v="325205"/>
    <n v="277674"/>
    <n v="85.38"/>
    <d v="2013-09-23T00:00:00"/>
    <n v="2013"/>
    <s v="Sep"/>
    <d v="1900-01-01T00:00:00"/>
    <s v="Cabinet"/>
    <s v="Furniture"/>
    <n v="277674"/>
    <n v="65357.1"/>
    <n v="212316.9"/>
    <x v="0"/>
    <n v="74"/>
    <n v="87.77"/>
  </r>
  <r>
    <s v="M1191"/>
    <x v="0"/>
    <s v="North"/>
    <n v="12"/>
    <n v="432691"/>
    <n v="369907"/>
    <n v="85.49"/>
    <d v="2013-09-23T00:00:00"/>
    <n v="2013"/>
    <s v="Sep"/>
    <d v="1900-01-01T00:00:00"/>
    <s v="Sugar"/>
    <s v="Grocery"/>
    <n v="369907"/>
    <n v="113913.02"/>
    <n v="255993.98"/>
    <x v="2"/>
    <n v="47"/>
    <n v="80.42"/>
  </r>
  <r>
    <s v="M1192"/>
    <x v="2"/>
    <s v="South"/>
    <n v="12"/>
    <n v="251796"/>
    <n v="196280"/>
    <n v="77.95"/>
    <d v="2013-01-10T00:00:00"/>
    <n v="2013"/>
    <s v="Jan"/>
    <d v="1900-01-04T00:00:00"/>
    <s v="Notebook"/>
    <s v="Stationery"/>
    <n v="196280"/>
    <n v="51776.78"/>
    <n v="144503.22"/>
    <x v="1"/>
    <n v="72"/>
    <n v="72.13"/>
  </r>
  <r>
    <s v="M1193"/>
    <x v="1"/>
    <s v="West"/>
    <n v="5"/>
    <n v="481516"/>
    <n v="452196"/>
    <n v="93.91"/>
    <d v="2013-01-10T00:00:00"/>
    <n v="2013"/>
    <s v="Jan"/>
    <d v="1900-01-04T00:00:00"/>
    <s v="Oil"/>
    <s v="Grocery"/>
    <n v="452196"/>
    <n v="129872.94"/>
    <n v="322323.06"/>
    <x v="2"/>
    <n v="10"/>
    <n v="91.84"/>
  </r>
  <r>
    <s v="M1194"/>
    <x v="3"/>
    <s v="East"/>
    <n v="6"/>
    <n v="311989"/>
    <n v="326160"/>
    <n v="104.54"/>
    <d v="2014-05-07T00:00:00"/>
    <n v="2014"/>
    <s v="May"/>
    <d v="1900-01-03T00:00:00"/>
    <s v="Sugar"/>
    <s v="Grocery"/>
    <n v="326160"/>
    <n v="99853.85"/>
    <n v="226306.15"/>
    <x v="1"/>
    <n v="33"/>
    <n v="61.11"/>
  </r>
  <r>
    <s v="M1195"/>
    <x v="0"/>
    <s v="North"/>
    <n v="9"/>
    <n v="164719"/>
    <n v="175834"/>
    <n v="106.75"/>
    <d v="2014-05-07T00:00:00"/>
    <n v="2014"/>
    <s v="May"/>
    <d v="1900-01-03T00:00:00"/>
    <s v="Shirt"/>
    <s v="Clothing"/>
    <n v="175834"/>
    <n v="62403.66"/>
    <n v="113430.34"/>
    <x v="1"/>
    <n v="53"/>
    <n v="68.52"/>
  </r>
  <r>
    <s v="M1196"/>
    <x v="0"/>
    <s v="North"/>
    <n v="6"/>
    <n v="390758"/>
    <n v="311565"/>
    <n v="79.73"/>
    <d v="2014-05-07T00:00:00"/>
    <n v="2014"/>
    <s v="May"/>
    <d v="1900-01-03T00:00:00"/>
    <s v="Trousers"/>
    <s v="Clothing"/>
    <n v="311565"/>
    <n v="146266.45000000001"/>
    <n v="165298.54999999999"/>
    <x v="1"/>
    <n v="95"/>
    <n v="92.95"/>
  </r>
  <r>
    <s v="M1197"/>
    <x v="0"/>
    <s v="North"/>
    <n v="11"/>
    <n v="108243"/>
    <n v="67936"/>
    <n v="62.76"/>
    <d v="2013-08-01T00:00:00"/>
    <n v="2013"/>
    <s v="Aug"/>
    <d v="1900-01-04T00:00:00"/>
    <s v="Sugar"/>
    <s v="Grocery"/>
    <n v="67936"/>
    <n v="28270.6"/>
    <n v="39665.4"/>
    <x v="1"/>
    <n v="30"/>
    <n v="68.73"/>
  </r>
  <r>
    <s v="M1198"/>
    <x v="2"/>
    <s v="South"/>
    <n v="11"/>
    <n v="130577"/>
    <n v="80916"/>
    <n v="61.97"/>
    <d v="2013-08-01T00:00:00"/>
    <n v="2013"/>
    <s v="Aug"/>
    <d v="1900-01-04T00:00:00"/>
    <s v="Notebook"/>
    <s v="Stationery"/>
    <n v="80916"/>
    <n v="28302.799999999999"/>
    <n v="52613.2"/>
    <x v="0"/>
    <n v="88"/>
    <n v="82.56"/>
  </r>
  <r>
    <s v="M1199"/>
    <x v="3"/>
    <s v="East"/>
    <n v="6"/>
    <n v="137729"/>
    <n v="83327"/>
    <n v="60.5"/>
    <d v="2013-08-01T00:00:00"/>
    <n v="2013"/>
    <s v="Aug"/>
    <d v="1900-01-04T00:00:00"/>
    <s v="Sofa"/>
    <s v="Furniture"/>
    <n v="83327"/>
    <n v="22292.639999999999"/>
    <n v="61034.36"/>
    <x v="1"/>
    <n v="40"/>
    <n v="79.72"/>
  </r>
  <r>
    <s v="M1000"/>
    <x v="0"/>
    <s v="North"/>
    <n v="8"/>
    <n v="354115"/>
    <n v="241562"/>
    <n v="68.22"/>
    <d v="2013-08-01T00:00:00"/>
    <n v="2013"/>
    <s v="Aug"/>
    <d v="1900-01-04T00:00:00"/>
    <s v="Chair"/>
    <s v="Furniture"/>
    <n v="241562"/>
    <n v="58439.51"/>
    <n v="183122.49"/>
    <x v="1"/>
    <n v="20"/>
    <n v="60.75"/>
  </r>
  <r>
    <s v="M1001"/>
    <x v="1"/>
    <s v="West"/>
    <n v="15"/>
    <n v="323507"/>
    <n v="164980"/>
    <n v="51"/>
    <d v="2014-03-28T00:00:00"/>
    <n v="2014"/>
    <s v="Mar"/>
    <d v="1900-01-05T00:00:00"/>
    <s v="Stapler"/>
    <s v="Stationery"/>
    <n v="164980"/>
    <n v="40616.5"/>
    <n v="124363.5"/>
    <x v="0"/>
    <n v="58"/>
    <n v="72.36"/>
  </r>
  <r>
    <s v="M1002"/>
    <x v="3"/>
    <s v="East"/>
    <n v="9"/>
    <n v="119856"/>
    <n v="78428"/>
    <n v="65.44"/>
    <d v="2011-03-14T00:00:00"/>
    <n v="2011"/>
    <s v="Mar"/>
    <d v="1900-01-01T00:00:00"/>
    <s v="Wheat"/>
    <s v="Grocery"/>
    <n v="78428"/>
    <n v="20162.13"/>
    <n v="58265.87"/>
    <x v="2"/>
    <n v="73"/>
    <n v="79.33"/>
  </r>
  <r>
    <s v="M1003"/>
    <x v="2"/>
    <s v="South"/>
    <n v="5"/>
    <n v="276627"/>
    <n v="165776"/>
    <n v="59.93"/>
    <d v="2011-03-14T00:00:00"/>
    <n v="2011"/>
    <s v="Mar"/>
    <d v="1900-01-01T00:00:00"/>
    <s v="Notebook"/>
    <s v="Stationery"/>
    <n v="165776"/>
    <n v="39678.9"/>
    <n v="126097.1"/>
    <x v="1"/>
    <n v="92"/>
    <n v="63.48"/>
  </r>
  <r>
    <s v="M1004"/>
    <x v="2"/>
    <s v="South"/>
    <n v="8"/>
    <n v="122603"/>
    <n v="115802"/>
    <n v="94.45"/>
    <d v="2011-03-14T00:00:00"/>
    <n v="2011"/>
    <s v="Mar"/>
    <d v="1900-01-01T00:00:00"/>
    <s v="Shirt"/>
    <s v="Clothing"/>
    <n v="115802"/>
    <n v="55804.56"/>
    <n v="59997.440000000002"/>
    <x v="2"/>
    <n v="19"/>
    <n v="71.31"/>
  </r>
  <r>
    <s v="M1005"/>
    <x v="1"/>
    <s v="West"/>
    <n v="12"/>
    <n v="405101"/>
    <n v="462816"/>
    <n v="114.25"/>
    <d v="2011-03-14T00:00:00"/>
    <n v="2011"/>
    <s v="Mar"/>
    <d v="1900-01-01T00:00:00"/>
    <s v="Headphones"/>
    <s v="Electronics"/>
    <n v="462816"/>
    <n v="212532.3"/>
    <n v="250283.7"/>
    <x v="0"/>
    <n v="77"/>
    <n v="62.25"/>
  </r>
  <r>
    <s v="M1006"/>
    <x v="1"/>
    <s v="West"/>
    <n v="13"/>
    <n v="285502"/>
    <n v="190968"/>
    <n v="66.89"/>
    <d v="2011-03-14T00:00:00"/>
    <n v="2011"/>
    <s v="Mar"/>
    <d v="1900-01-01T00:00:00"/>
    <s v="Sugar"/>
    <s v="Grocery"/>
    <n v="190968"/>
    <n v="71513.73"/>
    <n v="119454.27"/>
    <x v="1"/>
    <n v="78"/>
    <n v="67.5"/>
  </r>
  <r>
    <s v="M1007"/>
    <x v="0"/>
    <s v="North"/>
    <n v="15"/>
    <n v="305171"/>
    <n v="298639"/>
    <n v="97.86"/>
    <d v="2013-07-15T00:00:00"/>
    <n v="2013"/>
    <s v="Jul"/>
    <d v="1900-01-01T00:00:00"/>
    <s v="Shirt"/>
    <s v="Clothing"/>
    <n v="298639"/>
    <n v="123256.32000000001"/>
    <n v="175382.68"/>
    <x v="1"/>
    <n v="38"/>
    <n v="76.489999999999995"/>
  </r>
  <r>
    <s v="M1008"/>
    <x v="2"/>
    <s v="South"/>
    <n v="3"/>
    <n v="375489"/>
    <n v="425444"/>
    <n v="113.3"/>
    <d v="2013-12-02T00:00:00"/>
    <n v="2013"/>
    <s v="Dec"/>
    <d v="1900-01-01T00:00:00"/>
    <s v="Tablet"/>
    <s v="Electronics"/>
    <n v="425444"/>
    <n v="116431.94"/>
    <n v="309012.06"/>
    <x v="2"/>
    <n v="34"/>
    <n v="81.67"/>
  </r>
  <r>
    <s v="M1009"/>
    <x v="2"/>
    <s v="South"/>
    <n v="3"/>
    <n v="127288"/>
    <n v="108377"/>
    <n v="85.14"/>
    <d v="2013-08-30T00:00:00"/>
    <n v="2013"/>
    <s v="Aug"/>
    <d v="1900-01-05T00:00:00"/>
    <s v="Wheat"/>
    <s v="Grocery"/>
    <n v="108377"/>
    <n v="41254.660000000003"/>
    <n v="67122.34"/>
    <x v="0"/>
    <n v="10"/>
    <n v="82.14"/>
  </r>
  <r>
    <s v="M1010"/>
    <x v="3"/>
    <s v="East"/>
    <n v="10"/>
    <n v="249640"/>
    <n v="259474"/>
    <n v="103.94"/>
    <d v="2013-08-30T00:00:00"/>
    <n v="2013"/>
    <s v="Aug"/>
    <d v="1900-01-05T00:00:00"/>
    <s v="Cabinet"/>
    <s v="Furniture"/>
    <n v="259474"/>
    <n v="81186.720000000001"/>
    <n v="178287.28"/>
    <x v="1"/>
    <n v="77"/>
    <n v="81.56"/>
  </r>
  <r>
    <s v="M1011"/>
    <x v="0"/>
    <s v="North"/>
    <n v="6"/>
    <n v="188205"/>
    <n v="215172"/>
    <n v="114.33"/>
    <d v="2013-08-30T00:00:00"/>
    <n v="2013"/>
    <s v="Aug"/>
    <d v="1900-01-05T00:00:00"/>
    <s v="Shirt"/>
    <s v="Clothing"/>
    <n v="215172"/>
    <n v="50150.7"/>
    <n v="165021.29999999999"/>
    <x v="2"/>
    <n v="29"/>
    <n v="80.86"/>
  </r>
  <r>
    <s v="M1012"/>
    <x v="2"/>
    <s v="South"/>
    <n v="5"/>
    <n v="170875"/>
    <n v="160789"/>
    <n v="94.1"/>
    <d v="2013-08-30T00:00:00"/>
    <n v="2013"/>
    <s v="Aug"/>
    <d v="1900-01-05T00:00:00"/>
    <s v="Wheat"/>
    <s v="Grocery"/>
    <n v="160789"/>
    <n v="33890.9"/>
    <n v="126898.1"/>
    <x v="1"/>
    <n v="14"/>
    <n v="63.92"/>
  </r>
  <r>
    <s v="M1013"/>
    <x v="2"/>
    <s v="South"/>
    <n v="11"/>
    <n v="458578"/>
    <n v="384341"/>
    <n v="83.81"/>
    <d v="2013-06-25T00:00:00"/>
    <n v="2013"/>
    <s v="Jun"/>
    <d v="1900-01-02T00:00:00"/>
    <s v="Oil"/>
    <s v="Grocery"/>
    <n v="384341"/>
    <n v="158543.60999999999"/>
    <n v="225797.39"/>
    <x v="1"/>
    <n v="74"/>
    <n v="78.8"/>
  </r>
  <r>
    <s v="M1014"/>
    <x v="3"/>
    <s v="East"/>
    <n v="8"/>
    <n v="414653"/>
    <n v="347974"/>
    <n v="83.92"/>
    <d v="2014-03-31T00:00:00"/>
    <n v="2014"/>
    <s v="Mar"/>
    <d v="1900-01-01T00:00:00"/>
    <s v="Rice"/>
    <s v="Grocery"/>
    <n v="347974"/>
    <n v="167991.7"/>
    <n v="179982.3"/>
    <x v="1"/>
    <n v="83"/>
    <n v="66.08"/>
  </r>
  <r>
    <s v="M1015"/>
    <x v="3"/>
    <s v="East"/>
    <n v="15"/>
    <n v="324659"/>
    <n v="219131"/>
    <n v="67.5"/>
    <d v="2011-12-20T00:00:00"/>
    <n v="2011"/>
    <s v="Dec"/>
    <d v="1900-01-02T00:00:00"/>
    <s v="Sugar"/>
    <s v="Grocery"/>
    <n v="219131"/>
    <n v="44681.47"/>
    <n v="174449.53"/>
    <x v="0"/>
    <n v="40"/>
    <n v="76.73"/>
  </r>
  <r>
    <s v="M1016"/>
    <x v="3"/>
    <s v="East"/>
    <n v="8"/>
    <n v="434771"/>
    <n v="409014"/>
    <n v="94.08"/>
    <d v="2011-12-20T00:00:00"/>
    <n v="2011"/>
    <s v="Dec"/>
    <d v="1900-01-02T00:00:00"/>
    <s v="Tablet"/>
    <s v="Electronics"/>
    <n v="409014"/>
    <n v="102468.74"/>
    <n v="306545.26"/>
    <x v="0"/>
    <n v="41"/>
    <n v="78.89"/>
  </r>
  <r>
    <s v="M1017"/>
    <x v="3"/>
    <s v="East"/>
    <n v="3"/>
    <n v="107136"/>
    <n v="119077"/>
    <n v="111.15"/>
    <d v="2011-12-20T00:00:00"/>
    <n v="2011"/>
    <s v="Dec"/>
    <d v="1900-01-02T00:00:00"/>
    <s v="Rice"/>
    <s v="Grocery"/>
    <n v="119077"/>
    <n v="37494.76"/>
    <n v="81582.240000000005"/>
    <x v="1"/>
    <n v="34"/>
    <n v="64.040000000000006"/>
  </r>
  <r>
    <s v="M1018"/>
    <x v="2"/>
    <s v="South"/>
    <n v="4"/>
    <n v="430379"/>
    <n v="255980"/>
    <n v="59.48"/>
    <d v="2011-12-20T00:00:00"/>
    <n v="2011"/>
    <s v="Dec"/>
    <d v="1900-01-02T00:00:00"/>
    <s v="Jacket"/>
    <s v="Clothing"/>
    <n v="255980"/>
    <n v="51858.21"/>
    <n v="204121.79"/>
    <x v="1"/>
    <n v="10"/>
    <n v="69.900000000000006"/>
  </r>
  <r>
    <s v="M1019"/>
    <x v="2"/>
    <s v="South"/>
    <n v="6"/>
    <n v="157667"/>
    <n v="184501"/>
    <n v="117.02"/>
    <d v="2011-12-20T00:00:00"/>
    <n v="2011"/>
    <s v="Dec"/>
    <d v="1900-01-02T00:00:00"/>
    <s v="Cabinet"/>
    <s v="Furniture"/>
    <n v="184501"/>
    <n v="60109.33"/>
    <n v="124391.67"/>
    <x v="0"/>
    <n v="24"/>
    <n v="61.71"/>
  </r>
  <r>
    <s v="M1020"/>
    <x v="3"/>
    <s v="East"/>
    <n v="9"/>
    <n v="116249"/>
    <n v="70003"/>
    <n v="60.22"/>
    <d v="2012-12-17T00:00:00"/>
    <n v="2012"/>
    <s v="Dec"/>
    <d v="1900-01-01T00:00:00"/>
    <s v="Notebook"/>
    <s v="Stationery"/>
    <n v="70003"/>
    <n v="14231.95"/>
    <n v="55771.05"/>
    <x v="2"/>
    <n v="51"/>
    <n v="66.5"/>
  </r>
  <r>
    <s v="M1021"/>
    <x v="1"/>
    <s v="West"/>
    <n v="5"/>
    <n v="191304"/>
    <n v="196110"/>
    <n v="102.51"/>
    <d v="2012-12-17T00:00:00"/>
    <n v="2012"/>
    <s v="Dec"/>
    <d v="1900-01-01T00:00:00"/>
    <s v="Mobile"/>
    <s v="Electronics"/>
    <n v="196110"/>
    <n v="93509.45"/>
    <n v="102600.55"/>
    <x v="1"/>
    <n v="45"/>
    <n v="64.569999999999993"/>
  </r>
  <r>
    <s v="M1022"/>
    <x v="1"/>
    <s v="West"/>
    <n v="9"/>
    <n v="218864"/>
    <n v="170014"/>
    <n v="77.680000000000007"/>
    <d v="2012-12-17T00:00:00"/>
    <n v="2012"/>
    <s v="Dec"/>
    <d v="1900-01-01T00:00:00"/>
    <s v="Headphones"/>
    <s v="Electronics"/>
    <n v="170014"/>
    <n v="80187.56"/>
    <n v="89826.44"/>
    <x v="2"/>
    <n v="80"/>
    <n v="93.37"/>
  </r>
  <r>
    <s v="M1023"/>
    <x v="2"/>
    <s v="South"/>
    <n v="4"/>
    <n v="104090"/>
    <n v="60408"/>
    <n v="58.03"/>
    <d v="2012-12-17T00:00:00"/>
    <n v="2012"/>
    <s v="Dec"/>
    <d v="1900-01-01T00:00:00"/>
    <s v="Rice"/>
    <s v="Grocery"/>
    <n v="60408"/>
    <n v="17679.650000000001"/>
    <n v="42728.35"/>
    <x v="0"/>
    <n v="84"/>
    <n v="70.33"/>
  </r>
  <r>
    <s v="M1024"/>
    <x v="1"/>
    <s v="West"/>
    <n v="14"/>
    <n v="231097"/>
    <n v="127659"/>
    <n v="55.24"/>
    <d v="2012-12-17T00:00:00"/>
    <n v="2012"/>
    <s v="Dec"/>
    <d v="1900-01-01T00:00:00"/>
    <s v="Chair"/>
    <s v="Furniture"/>
    <n v="127659"/>
    <n v="40708.29"/>
    <n v="86950.71"/>
    <x v="0"/>
    <n v="56"/>
    <n v="61.01"/>
  </r>
  <r>
    <s v="M1025"/>
    <x v="0"/>
    <s v="North"/>
    <n v="12"/>
    <n v="472114"/>
    <n v="242146"/>
    <n v="51.29"/>
    <d v="2014-05-12T00:00:00"/>
    <n v="2014"/>
    <s v="May"/>
    <d v="1900-01-01T00:00:00"/>
    <s v="Tablet"/>
    <s v="Electronics"/>
    <n v="242146"/>
    <n v="91066.07"/>
    <n v="151079.93"/>
    <x v="2"/>
    <n v="39"/>
    <n v="82.32"/>
  </r>
  <r>
    <s v="M1026"/>
    <x v="2"/>
    <s v="South"/>
    <n v="15"/>
    <n v="318730"/>
    <n v="218565"/>
    <n v="68.569999999999993"/>
    <d v="2014-05-12T00:00:00"/>
    <n v="2014"/>
    <s v="May"/>
    <d v="1900-01-01T00:00:00"/>
    <s v="Sofa"/>
    <s v="Furniture"/>
    <n v="218565"/>
    <n v="103576.1"/>
    <n v="114988.9"/>
    <x v="0"/>
    <n v="40"/>
    <n v="72.650000000000006"/>
  </r>
  <r>
    <s v="M1027"/>
    <x v="3"/>
    <s v="East"/>
    <n v="4"/>
    <n v="225728"/>
    <n v="120238"/>
    <n v="53.27"/>
    <d v="2014-05-12T00:00:00"/>
    <n v="2014"/>
    <s v="May"/>
    <d v="1900-01-01T00:00:00"/>
    <s v="Trousers"/>
    <s v="Clothing"/>
    <n v="120238"/>
    <n v="31035.14"/>
    <n v="89202.86"/>
    <x v="1"/>
    <n v="58"/>
    <n v="76.760000000000005"/>
  </r>
  <r>
    <s v="M1028"/>
    <x v="0"/>
    <s v="North"/>
    <n v="3"/>
    <n v="308064"/>
    <n v="262615"/>
    <n v="85.25"/>
    <d v="2014-05-12T00:00:00"/>
    <n v="2014"/>
    <s v="May"/>
    <d v="1900-01-01T00:00:00"/>
    <s v="Cabinet"/>
    <s v="Furniture"/>
    <n v="262615"/>
    <n v="129597.71"/>
    <n v="133017.29"/>
    <x v="2"/>
    <n v="31"/>
    <n v="93.84"/>
  </r>
  <r>
    <s v="M1029"/>
    <x v="3"/>
    <s v="East"/>
    <n v="10"/>
    <n v="330844"/>
    <n v="281760"/>
    <n v="85.16"/>
    <d v="2013-06-25T00:00:00"/>
    <n v="2013"/>
    <s v="Jun"/>
    <d v="1900-01-02T00:00:00"/>
    <s v="Chair"/>
    <s v="Furniture"/>
    <n v="281760"/>
    <n v="84728.67"/>
    <n v="197031.33"/>
    <x v="2"/>
    <n v="57"/>
    <n v="76.48"/>
  </r>
  <r>
    <s v="M1030"/>
    <x v="1"/>
    <s v="West"/>
    <n v="8"/>
    <n v="200476"/>
    <n v="139863"/>
    <n v="69.77"/>
    <d v="2013-05-18T00:00:00"/>
    <n v="2013"/>
    <s v="May"/>
    <d v="1900-01-06T00:00:00"/>
    <s v="Dress"/>
    <s v="Clothing"/>
    <n v="139863"/>
    <n v="33689.79"/>
    <n v="106173.21"/>
    <x v="2"/>
    <n v="89"/>
    <n v="89.65"/>
  </r>
  <r>
    <s v="M1031"/>
    <x v="1"/>
    <s v="West"/>
    <n v="14"/>
    <n v="455304"/>
    <n v="410039"/>
    <n v="90.06"/>
    <d v="2013-05-18T00:00:00"/>
    <n v="2013"/>
    <s v="May"/>
    <d v="1900-01-06T00:00:00"/>
    <s v="Dress"/>
    <s v="Clothing"/>
    <n v="410039"/>
    <n v="83849.399999999994"/>
    <n v="326189.59999999998"/>
    <x v="1"/>
    <n v="69"/>
    <n v="93.04"/>
  </r>
  <r>
    <s v="M1032"/>
    <x v="0"/>
    <s v="North"/>
    <n v="9"/>
    <n v="482046"/>
    <n v="531393"/>
    <n v="110.24"/>
    <d v="2013-05-18T00:00:00"/>
    <n v="2013"/>
    <s v="May"/>
    <d v="1900-01-06T00:00:00"/>
    <s v="Shirt"/>
    <s v="Clothing"/>
    <n v="531393"/>
    <n v="189598.23"/>
    <n v="341794.77"/>
    <x v="1"/>
    <n v="24"/>
    <n v="63.28"/>
  </r>
  <r>
    <s v="M1033"/>
    <x v="3"/>
    <s v="East"/>
    <n v="5"/>
    <n v="479227"/>
    <n v="377550"/>
    <n v="78.78"/>
    <d v="2014-06-30T00:00:00"/>
    <n v="2014"/>
    <s v="Jun"/>
    <d v="1900-01-01T00:00:00"/>
    <s v="Mobile"/>
    <s v="Electronics"/>
    <n v="377550"/>
    <n v="155615.24"/>
    <n v="221934.76"/>
    <x v="0"/>
    <n v="49"/>
    <n v="94.79"/>
  </r>
  <r>
    <s v="M1034"/>
    <x v="3"/>
    <s v="East"/>
    <n v="9"/>
    <n v="330477"/>
    <n v="222079"/>
    <n v="67.2"/>
    <d v="2014-06-30T00:00:00"/>
    <n v="2014"/>
    <s v="Jun"/>
    <d v="1900-01-01T00:00:00"/>
    <s v="Mobile"/>
    <s v="Electronics"/>
    <n v="222079"/>
    <n v="81480.62"/>
    <n v="140598.38"/>
    <x v="2"/>
    <n v="70"/>
    <n v="91.35"/>
  </r>
  <r>
    <s v="M1035"/>
    <x v="3"/>
    <s v="East"/>
    <n v="4"/>
    <n v="400608"/>
    <n v="200590"/>
    <n v="50.07"/>
    <d v="2014-06-30T00:00:00"/>
    <n v="2014"/>
    <s v="Jun"/>
    <d v="1900-01-01T00:00:00"/>
    <s v="Sugar"/>
    <s v="Grocery"/>
    <n v="200590"/>
    <n v="64362.64"/>
    <n v="136227.35999999999"/>
    <x v="0"/>
    <n v="50"/>
    <n v="82.91"/>
  </r>
  <r>
    <s v="M1036"/>
    <x v="3"/>
    <s v="East"/>
    <n v="10"/>
    <n v="488118"/>
    <n v="246635"/>
    <n v="50.53"/>
    <d v="2014-06-30T00:00:00"/>
    <n v="2014"/>
    <s v="Jun"/>
    <d v="1900-01-01T00:00:00"/>
    <s v="Jacket"/>
    <s v="Clothing"/>
    <n v="246635"/>
    <n v="122767.03"/>
    <n v="123867.97"/>
    <x v="2"/>
    <n v="21"/>
    <n v="92.66"/>
  </r>
  <r>
    <s v="M1037"/>
    <x v="1"/>
    <s v="West"/>
    <n v="4"/>
    <n v="341962"/>
    <n v="178564"/>
    <n v="52.22"/>
    <d v="2011-03-31T00:00:00"/>
    <n v="2011"/>
    <s v="Mar"/>
    <d v="1900-01-04T00:00:00"/>
    <s v="Rice"/>
    <s v="Grocery"/>
    <n v="178564"/>
    <n v="78230.87"/>
    <n v="100333.13"/>
    <x v="0"/>
    <n v="24"/>
    <n v="63.62"/>
  </r>
  <r>
    <s v="M1038"/>
    <x v="2"/>
    <s v="South"/>
    <n v="10"/>
    <n v="211787"/>
    <n v="245421"/>
    <n v="115.88"/>
    <d v="2011-12-16T00:00:00"/>
    <n v="2011"/>
    <s v="Dec"/>
    <d v="1900-01-05T00:00:00"/>
    <s v="Shirt"/>
    <s v="Clothing"/>
    <n v="245421"/>
    <n v="73773.56"/>
    <n v="171647.44"/>
    <x v="2"/>
    <n v="93"/>
    <n v="63.07"/>
  </r>
  <r>
    <s v="M1039"/>
    <x v="2"/>
    <s v="South"/>
    <n v="3"/>
    <n v="228131"/>
    <n v="197400"/>
    <n v="86.53"/>
    <d v="2011-12-16T00:00:00"/>
    <n v="2011"/>
    <s v="Dec"/>
    <d v="1900-01-05T00:00:00"/>
    <s v="Sugar"/>
    <s v="Grocery"/>
    <n v="197400"/>
    <n v="77519.61"/>
    <n v="119880.39"/>
    <x v="1"/>
    <n v="43"/>
    <n v="60.43"/>
  </r>
  <r>
    <s v="M1040"/>
    <x v="0"/>
    <s v="North"/>
    <n v="12"/>
    <n v="133462"/>
    <n v="153986"/>
    <n v="115.38"/>
    <d v="2014-05-19T00:00:00"/>
    <n v="2014"/>
    <s v="May"/>
    <d v="1900-01-01T00:00:00"/>
    <s v="Sofa"/>
    <s v="Furniture"/>
    <n v="153986"/>
    <n v="37459.199999999997"/>
    <n v="116526.8"/>
    <x v="0"/>
    <n v="17"/>
    <n v="84.84"/>
  </r>
  <r>
    <s v="M1041"/>
    <x v="1"/>
    <s v="West"/>
    <n v="11"/>
    <n v="177884"/>
    <n v="200589"/>
    <n v="112.76"/>
    <d v="2012-05-12T00:00:00"/>
    <n v="2012"/>
    <s v="May"/>
    <d v="1900-01-06T00:00:00"/>
    <s v="Chair"/>
    <s v="Furniture"/>
    <n v="200589"/>
    <n v="92894.44"/>
    <n v="107694.56"/>
    <x v="0"/>
    <n v="36"/>
    <n v="69.489999999999995"/>
  </r>
  <r>
    <s v="M1042"/>
    <x v="2"/>
    <s v="South"/>
    <n v="7"/>
    <n v="446445"/>
    <n v="259773"/>
    <n v="58.19"/>
    <d v="2014-12-04T00:00:00"/>
    <n v="2014"/>
    <s v="Dec"/>
    <d v="1900-01-04T00:00:00"/>
    <s v="Tablet"/>
    <s v="Electronics"/>
    <n v="259773"/>
    <n v="61420.65"/>
    <n v="198352.35"/>
    <x v="0"/>
    <n v="47"/>
    <n v="83.06"/>
  </r>
  <r>
    <s v="M1043"/>
    <x v="1"/>
    <s v="West"/>
    <n v="5"/>
    <n v="244048"/>
    <n v="260480"/>
    <n v="106.73"/>
    <d v="2012-12-12T00:00:00"/>
    <n v="2012"/>
    <s v="Dec"/>
    <d v="1900-01-03T00:00:00"/>
    <s v="Trousers"/>
    <s v="Clothing"/>
    <n v="260480"/>
    <n v="112358.74"/>
    <n v="148121.26"/>
    <x v="0"/>
    <n v="92"/>
    <n v="74.89"/>
  </r>
  <r>
    <s v="M1044"/>
    <x v="3"/>
    <s v="East"/>
    <n v="5"/>
    <n v="489201"/>
    <n v="283023"/>
    <n v="57.85"/>
    <d v="2012-10-10T00:00:00"/>
    <n v="2012"/>
    <s v="Oct"/>
    <d v="1900-01-03T00:00:00"/>
    <s v="Headphones"/>
    <s v="Electronics"/>
    <n v="283023"/>
    <n v="63349.15"/>
    <n v="219673.85"/>
    <x v="2"/>
    <n v="17"/>
    <n v="67.849999999999994"/>
  </r>
  <r>
    <s v="M1045"/>
    <x v="3"/>
    <s v="East"/>
    <n v="4"/>
    <n v="429207"/>
    <n v="391780"/>
    <n v="91.28"/>
    <d v="2012-04-18T00:00:00"/>
    <n v="2012"/>
    <s v="Apr"/>
    <d v="1900-01-03T00:00:00"/>
    <s v="Notebook"/>
    <s v="Stationery"/>
    <n v="391780"/>
    <n v="167909.16"/>
    <n v="223870.84"/>
    <x v="1"/>
    <n v="64"/>
    <n v="73.680000000000007"/>
  </r>
  <r>
    <s v="M1046"/>
    <x v="2"/>
    <s v="South"/>
    <n v="4"/>
    <n v="495085"/>
    <n v="507193"/>
    <n v="102.45"/>
    <d v="2012-04-18T00:00:00"/>
    <n v="2012"/>
    <s v="Apr"/>
    <d v="1900-01-03T00:00:00"/>
    <s v="Cabinet"/>
    <s v="Furniture"/>
    <n v="507193"/>
    <n v="214473.58"/>
    <n v="292719.42"/>
    <x v="0"/>
    <n v="39"/>
    <n v="63.45"/>
  </r>
  <r>
    <s v="M1047"/>
    <x v="1"/>
    <s v="West"/>
    <n v="15"/>
    <n v="241734"/>
    <n v="273038"/>
    <n v="112.95"/>
    <d v="2011-06-07T00:00:00"/>
    <n v="2011"/>
    <s v="Jun"/>
    <d v="1900-01-02T00:00:00"/>
    <s v="Chair"/>
    <s v="Furniture"/>
    <n v="273038"/>
    <n v="101284.96"/>
    <n v="171753.04"/>
    <x v="0"/>
    <n v="92"/>
    <n v="88.75"/>
  </r>
  <r>
    <s v="M1048"/>
    <x v="0"/>
    <s v="North"/>
    <n v="4"/>
    <n v="462298"/>
    <n v="342924"/>
    <n v="74.180000000000007"/>
    <d v="2014-09-02T00:00:00"/>
    <n v="2014"/>
    <s v="Sep"/>
    <d v="1900-01-02T00:00:00"/>
    <s v="Rice"/>
    <s v="Grocery"/>
    <n v="342924"/>
    <n v="75647.490000000005"/>
    <n v="267276.51"/>
    <x v="1"/>
    <n v="47"/>
    <n v="82.43"/>
  </r>
  <r>
    <s v="M1049"/>
    <x v="2"/>
    <s v="South"/>
    <n v="13"/>
    <n v="155147"/>
    <n v="176783"/>
    <n v="113.95"/>
    <d v="2013-05-23T00:00:00"/>
    <n v="2013"/>
    <s v="May"/>
    <d v="1900-01-04T00:00:00"/>
    <s v="Headphones"/>
    <s v="Electronics"/>
    <n v="176783"/>
    <n v="59576.480000000003"/>
    <n v="117206.52"/>
    <x v="2"/>
    <n v="15"/>
    <n v="82.36"/>
  </r>
  <r>
    <s v="M1050"/>
    <x v="1"/>
    <s v="West"/>
    <n v="12"/>
    <n v="458875"/>
    <n v="397853"/>
    <n v="86.7"/>
    <d v="2013-11-12T00:00:00"/>
    <n v="2013"/>
    <s v="Nov"/>
    <d v="1900-01-02T00:00:00"/>
    <s v="Sugar"/>
    <s v="Grocery"/>
    <n v="397853"/>
    <n v="192539.4"/>
    <n v="205313.6"/>
    <x v="2"/>
    <n v="77"/>
    <n v="67.959999999999994"/>
  </r>
  <r>
    <s v="M1051"/>
    <x v="0"/>
    <s v="North"/>
    <n v="7"/>
    <n v="155825"/>
    <n v="169072"/>
    <n v="108.5"/>
    <d v="2013-11-12T00:00:00"/>
    <n v="2013"/>
    <s v="Nov"/>
    <d v="1900-01-02T00:00:00"/>
    <s v="Sofa"/>
    <s v="Furniture"/>
    <n v="169072"/>
    <n v="52138.81"/>
    <n v="116933.19"/>
    <x v="0"/>
    <n v="73"/>
    <n v="68.42"/>
  </r>
  <r>
    <s v="M1052"/>
    <x v="3"/>
    <s v="East"/>
    <n v="14"/>
    <n v="216861"/>
    <n v="205716"/>
    <n v="94.86"/>
    <d v="2011-11-25T00:00:00"/>
    <n v="2011"/>
    <s v="Nov"/>
    <d v="1900-01-05T00:00:00"/>
    <s v="Stapler"/>
    <s v="Stationery"/>
    <n v="205716"/>
    <n v="87515.12"/>
    <n v="118200.88"/>
    <x v="0"/>
    <n v="71"/>
    <n v="61.2"/>
  </r>
  <r>
    <s v="M1053"/>
    <x v="1"/>
    <s v="West"/>
    <n v="11"/>
    <n v="288875"/>
    <n v="185393"/>
    <n v="64.180000000000007"/>
    <d v="2011-11-25T00:00:00"/>
    <n v="2011"/>
    <s v="Nov"/>
    <d v="1900-01-05T00:00:00"/>
    <s v="Table"/>
    <s v="Furniture"/>
    <n v="185393"/>
    <n v="88441.55"/>
    <n v="96951.45"/>
    <x v="2"/>
    <n v="99"/>
    <n v="76.930000000000007"/>
  </r>
  <r>
    <s v="M1054"/>
    <x v="3"/>
    <s v="East"/>
    <n v="3"/>
    <n v="233228"/>
    <n v="117688"/>
    <n v="50.46"/>
    <d v="2011-11-07T00:00:00"/>
    <n v="2011"/>
    <s v="Nov"/>
    <d v="1900-01-01T00:00:00"/>
    <s v="Notebook"/>
    <s v="Stationery"/>
    <n v="117688"/>
    <n v="42116.95"/>
    <n v="75571.05"/>
    <x v="1"/>
    <n v="24"/>
    <n v="78.14"/>
  </r>
  <r>
    <s v="M1055"/>
    <x v="1"/>
    <s v="West"/>
    <n v="11"/>
    <n v="400049"/>
    <n v="434741"/>
    <n v="108.67"/>
    <d v="2013-07-19T00:00:00"/>
    <n v="2013"/>
    <s v="Jul"/>
    <d v="1900-01-05T00:00:00"/>
    <s v="Chair"/>
    <s v="Furniture"/>
    <n v="434741"/>
    <n v="121151.24"/>
    <n v="313589.76000000001"/>
    <x v="1"/>
    <n v="82"/>
    <n v="60.74"/>
  </r>
  <r>
    <s v="M1056"/>
    <x v="3"/>
    <s v="East"/>
    <n v="3"/>
    <n v="414029"/>
    <n v="390567"/>
    <n v="94.33"/>
    <d v="2012-03-29T00:00:00"/>
    <n v="2012"/>
    <s v="Mar"/>
    <d v="1900-01-04T00:00:00"/>
    <s v="Wheat"/>
    <s v="Grocery"/>
    <n v="390567"/>
    <n v="136441.82999999999"/>
    <n v="254125.17"/>
    <x v="0"/>
    <n v="67"/>
    <n v="85.55"/>
  </r>
  <r>
    <s v="M1057"/>
    <x v="1"/>
    <s v="West"/>
    <n v="9"/>
    <n v="364936"/>
    <n v="195477"/>
    <n v="53.56"/>
    <d v="2012-03-29T00:00:00"/>
    <n v="2012"/>
    <s v="Mar"/>
    <d v="1900-01-04T00:00:00"/>
    <s v="Wheat"/>
    <s v="Grocery"/>
    <n v="195477"/>
    <n v="54283.35"/>
    <n v="141193.65"/>
    <x v="1"/>
    <n v="91"/>
    <n v="91.21"/>
  </r>
  <r>
    <s v="M1058"/>
    <x v="3"/>
    <s v="East"/>
    <n v="4"/>
    <n v="323357"/>
    <n v="328256"/>
    <n v="101.52"/>
    <d v="2012-03-29T00:00:00"/>
    <n v="2012"/>
    <s v="Mar"/>
    <d v="1900-01-04T00:00:00"/>
    <s v="Laptop"/>
    <s v="Electronics"/>
    <n v="328256"/>
    <n v="105354.38"/>
    <n v="222901.62"/>
    <x v="0"/>
    <n v="14"/>
    <n v="88.44"/>
  </r>
  <r>
    <s v="M1059"/>
    <x v="1"/>
    <s v="West"/>
    <n v="5"/>
    <n v="487801"/>
    <n v="499735"/>
    <n v="102.45"/>
    <d v="2012-03-29T00:00:00"/>
    <n v="2012"/>
    <s v="Mar"/>
    <d v="1900-01-04T00:00:00"/>
    <s v="Pen"/>
    <s v="Stationery"/>
    <n v="499735"/>
    <n v="173329.71"/>
    <n v="326405.28999999998"/>
    <x v="0"/>
    <n v="93"/>
    <n v="61.89"/>
  </r>
  <r>
    <s v="M1060"/>
    <x v="2"/>
    <s v="South"/>
    <n v="4"/>
    <n v="499579"/>
    <n v="314139"/>
    <n v="62.88"/>
    <d v="2013-04-08T00:00:00"/>
    <n v="2013"/>
    <s v="Apr"/>
    <d v="1900-01-01T00:00:00"/>
    <s v="Shirt"/>
    <s v="Clothing"/>
    <n v="314139"/>
    <n v="113685.34"/>
    <n v="200453.66"/>
    <x v="2"/>
    <n v="87"/>
    <n v="64.88"/>
  </r>
  <r>
    <s v="M1061"/>
    <x v="2"/>
    <s v="South"/>
    <n v="15"/>
    <n v="183985"/>
    <n v="119473"/>
    <n v="64.94"/>
    <d v="2012-06-13T00:00:00"/>
    <n v="2012"/>
    <s v="Jun"/>
    <d v="1900-01-03T00:00:00"/>
    <s v="Shirt"/>
    <s v="Clothing"/>
    <n v="119473"/>
    <n v="53092.24"/>
    <n v="66380.759999999995"/>
    <x v="0"/>
    <n v="73"/>
    <n v="64.8"/>
  </r>
  <r>
    <s v="M1062"/>
    <x v="0"/>
    <s v="North"/>
    <n v="14"/>
    <n v="471428"/>
    <n v="348011"/>
    <n v="73.819999999999993"/>
    <d v="2012-06-13T00:00:00"/>
    <n v="2012"/>
    <s v="Jun"/>
    <d v="1900-01-03T00:00:00"/>
    <s v="Marker"/>
    <s v="Stationery"/>
    <n v="348011"/>
    <n v="75566.25"/>
    <n v="272444.75"/>
    <x v="1"/>
    <n v="25"/>
    <n v="74.86"/>
  </r>
  <r>
    <s v="M1063"/>
    <x v="1"/>
    <s v="West"/>
    <n v="14"/>
    <n v="160884"/>
    <n v="114678"/>
    <n v="71.28"/>
    <d v="2012-06-13T00:00:00"/>
    <n v="2012"/>
    <s v="Jun"/>
    <d v="1900-01-03T00:00:00"/>
    <s v="Mobile"/>
    <s v="Electronics"/>
    <n v="114678"/>
    <n v="47731.22"/>
    <n v="66946.78"/>
    <x v="1"/>
    <n v="93"/>
    <n v="84.79"/>
  </r>
  <r>
    <s v="M1064"/>
    <x v="2"/>
    <s v="South"/>
    <n v="5"/>
    <n v="205670"/>
    <n v="185554"/>
    <n v="90.22"/>
    <d v="2012-02-18T00:00:00"/>
    <n v="2012"/>
    <s v="Feb"/>
    <d v="1900-01-06T00:00:00"/>
    <s v="Wheat"/>
    <s v="Grocery"/>
    <n v="185554"/>
    <n v="53836.4"/>
    <n v="131717.6"/>
    <x v="0"/>
    <n v="33"/>
    <n v="91.79"/>
  </r>
  <r>
    <s v="M1065"/>
    <x v="0"/>
    <s v="North"/>
    <n v="13"/>
    <n v="262276"/>
    <n v="170737"/>
    <n v="65.099999999999994"/>
    <d v="2012-02-18T00:00:00"/>
    <n v="2012"/>
    <s v="Feb"/>
    <d v="1900-01-06T00:00:00"/>
    <s v="Tablet"/>
    <s v="Electronics"/>
    <n v="170737"/>
    <n v="75885.64"/>
    <n v="94851.36"/>
    <x v="2"/>
    <n v="40"/>
    <n v="91.37"/>
  </r>
  <r>
    <s v="M1066"/>
    <x v="3"/>
    <s v="East"/>
    <n v="4"/>
    <n v="293785"/>
    <n v="317150"/>
    <n v="107.95"/>
    <d v="2014-11-13T00:00:00"/>
    <n v="2014"/>
    <s v="Nov"/>
    <d v="1900-01-04T00:00:00"/>
    <s v="Stapler"/>
    <s v="Stationery"/>
    <n v="317150"/>
    <n v="152342.47"/>
    <n v="164807.53"/>
    <x v="0"/>
    <n v="46"/>
    <n v="65.02"/>
  </r>
  <r>
    <s v="M1067"/>
    <x v="0"/>
    <s v="North"/>
    <n v="13"/>
    <n v="272640"/>
    <n v="284844"/>
    <n v="104.48"/>
    <d v="2014-11-13T00:00:00"/>
    <n v="2014"/>
    <s v="Nov"/>
    <d v="1900-01-04T00:00:00"/>
    <s v="Jacket"/>
    <s v="Clothing"/>
    <n v="284844"/>
    <n v="123090.35"/>
    <n v="161753.65"/>
    <x v="1"/>
    <n v="92"/>
    <n v="88.24"/>
  </r>
  <r>
    <s v="M1068"/>
    <x v="0"/>
    <s v="North"/>
    <n v="15"/>
    <n v="401296"/>
    <n v="391560"/>
    <n v="97.57"/>
    <d v="2014-11-13T00:00:00"/>
    <n v="2014"/>
    <s v="Nov"/>
    <d v="1900-01-04T00:00:00"/>
    <s v="Cabinet"/>
    <s v="Furniture"/>
    <n v="391560"/>
    <n v="137707.31"/>
    <n v="253852.69"/>
    <x v="0"/>
    <n v="100"/>
    <n v="81.239999999999995"/>
  </r>
  <r>
    <s v="M1069"/>
    <x v="1"/>
    <s v="West"/>
    <n v="7"/>
    <n v="452010"/>
    <n v="321496"/>
    <n v="71.13"/>
    <d v="2014-03-06T00:00:00"/>
    <n v="2014"/>
    <s v="Mar"/>
    <d v="1900-01-04T00:00:00"/>
    <s v="Wheat"/>
    <s v="Grocery"/>
    <n v="321496"/>
    <n v="116349.51"/>
    <n v="205146.49"/>
    <x v="0"/>
    <n v="29"/>
    <n v="67.790000000000006"/>
  </r>
  <r>
    <s v="M1070"/>
    <x v="0"/>
    <s v="North"/>
    <n v="9"/>
    <n v="457048"/>
    <n v="265980"/>
    <n v="58.2"/>
    <d v="2014-03-06T00:00:00"/>
    <n v="2014"/>
    <s v="Mar"/>
    <d v="1900-01-04T00:00:00"/>
    <s v="Trousers"/>
    <s v="Clothing"/>
    <n v="265980"/>
    <n v="126202.14"/>
    <n v="139777.85999999999"/>
    <x v="1"/>
    <n v="23"/>
    <n v="83.09"/>
  </r>
  <r>
    <s v="M1071"/>
    <x v="0"/>
    <s v="North"/>
    <n v="6"/>
    <n v="443724"/>
    <n v="330639"/>
    <n v="74.510000000000005"/>
    <d v="2014-03-06T00:00:00"/>
    <n v="2014"/>
    <s v="Mar"/>
    <d v="1900-01-04T00:00:00"/>
    <s v="Laptop"/>
    <s v="Electronics"/>
    <n v="330639"/>
    <n v="162405.14000000001"/>
    <n v="168233.86"/>
    <x v="2"/>
    <n v="57"/>
    <n v="93.09"/>
  </r>
  <r>
    <s v="M1072"/>
    <x v="0"/>
    <s v="North"/>
    <n v="5"/>
    <n v="236385"/>
    <n v="224361"/>
    <n v="94.91"/>
    <d v="2014-03-06T00:00:00"/>
    <n v="2014"/>
    <s v="Mar"/>
    <d v="1900-01-04T00:00:00"/>
    <s v="Marker"/>
    <s v="Stationery"/>
    <n v="224361"/>
    <n v="47922.7"/>
    <n v="176438.3"/>
    <x v="1"/>
    <n v="46"/>
    <n v="84.9"/>
  </r>
  <r>
    <s v="M1073"/>
    <x v="0"/>
    <s v="North"/>
    <n v="5"/>
    <n v="210692"/>
    <n v="141897"/>
    <n v="67.349999999999994"/>
    <d v="2013-03-04T00:00:00"/>
    <n v="2013"/>
    <s v="Mar"/>
    <d v="1900-01-01T00:00:00"/>
    <s v="Trousers"/>
    <s v="Clothing"/>
    <n v="141897"/>
    <n v="61236.480000000003"/>
    <n v="80660.52"/>
    <x v="2"/>
    <n v="14"/>
    <n v="79.52"/>
  </r>
  <r>
    <s v="M1074"/>
    <x v="2"/>
    <s v="South"/>
    <n v="11"/>
    <n v="494583"/>
    <n v="415982"/>
    <n v="84.11"/>
    <d v="2013-03-04T00:00:00"/>
    <n v="2013"/>
    <s v="Mar"/>
    <d v="1900-01-01T00:00:00"/>
    <s v="Rice"/>
    <s v="Grocery"/>
    <n v="415982"/>
    <n v="90543.13"/>
    <n v="325438.87"/>
    <x v="0"/>
    <n v="83"/>
    <n v="70.650000000000006"/>
  </r>
  <r>
    <s v="M1075"/>
    <x v="0"/>
    <s v="North"/>
    <n v="6"/>
    <n v="351678"/>
    <n v="178968"/>
    <n v="50.89"/>
    <d v="2013-12-25T00:00:00"/>
    <n v="2013"/>
    <s v="Dec"/>
    <d v="1900-01-03T00:00:00"/>
    <s v="Marker"/>
    <s v="Stationery"/>
    <n v="178968"/>
    <n v="59317.67"/>
    <n v="119650.33"/>
    <x v="1"/>
    <n v="76"/>
    <n v="67.180000000000007"/>
  </r>
  <r>
    <s v="M1076"/>
    <x v="2"/>
    <s v="South"/>
    <n v="4"/>
    <n v="218065"/>
    <n v="138288"/>
    <n v="63.42"/>
    <d v="2013-10-08T00:00:00"/>
    <n v="2013"/>
    <s v="Oct"/>
    <d v="1900-01-02T00:00:00"/>
    <s v="Wheat"/>
    <s v="Grocery"/>
    <n v="138288"/>
    <n v="63312.72"/>
    <n v="74975.28"/>
    <x v="1"/>
    <n v="76"/>
    <n v="60.23"/>
  </r>
  <r>
    <s v="M1077"/>
    <x v="2"/>
    <s v="South"/>
    <n v="10"/>
    <n v="135445"/>
    <n v="116530"/>
    <n v="86.03"/>
    <d v="2013-12-10T00:00:00"/>
    <n v="2013"/>
    <s v="Dec"/>
    <d v="1900-01-02T00:00:00"/>
    <s v="Mobile"/>
    <s v="Electronics"/>
    <n v="116530"/>
    <n v="55660.1"/>
    <n v="60869.9"/>
    <x v="2"/>
    <n v="79"/>
    <n v="70.56"/>
  </r>
  <r>
    <s v="M1078"/>
    <x v="2"/>
    <s v="South"/>
    <n v="11"/>
    <n v="101632"/>
    <n v="76682"/>
    <n v="75.45"/>
    <d v="2014-11-21T00:00:00"/>
    <n v="2014"/>
    <s v="Nov"/>
    <d v="1900-01-05T00:00:00"/>
    <s v="Oil"/>
    <s v="Grocery"/>
    <n v="76682"/>
    <n v="15690.52"/>
    <n v="60991.48"/>
    <x v="2"/>
    <n v="39"/>
    <n v="79.03"/>
  </r>
  <r>
    <s v="M1079"/>
    <x v="0"/>
    <s v="North"/>
    <n v="6"/>
    <n v="209505"/>
    <n v="221507"/>
    <n v="105.73"/>
    <d v="2012-12-12T00:00:00"/>
    <n v="2012"/>
    <s v="Dec"/>
    <d v="1900-01-03T00:00:00"/>
    <s v="Tablet"/>
    <s v="Electronics"/>
    <n v="221507"/>
    <n v="72552.649999999994"/>
    <n v="148954.35"/>
    <x v="1"/>
    <n v="49"/>
    <n v="89.48"/>
  </r>
  <r>
    <s v="M1080"/>
    <x v="3"/>
    <s v="East"/>
    <n v="7"/>
    <n v="116343"/>
    <n v="115793"/>
    <n v="99.53"/>
    <d v="2014-02-04T00:00:00"/>
    <n v="2014"/>
    <s v="Feb"/>
    <d v="1900-01-02T00:00:00"/>
    <s v="Rice"/>
    <s v="Grocery"/>
    <n v="115793"/>
    <n v="57357.55"/>
    <n v="58435.45"/>
    <x v="0"/>
    <n v="55"/>
    <n v="71.27"/>
  </r>
  <r>
    <s v="M1081"/>
    <x v="2"/>
    <s v="South"/>
    <n v="6"/>
    <n v="238307"/>
    <n v="263796"/>
    <n v="110.7"/>
    <d v="2014-02-04T00:00:00"/>
    <n v="2014"/>
    <s v="Feb"/>
    <d v="1900-01-02T00:00:00"/>
    <s v="Laptop"/>
    <s v="Electronics"/>
    <n v="263796"/>
    <n v="70244.55"/>
    <n v="193551.45"/>
    <x v="1"/>
    <n v="81"/>
    <n v="88.39"/>
  </r>
  <r>
    <s v="M1082"/>
    <x v="2"/>
    <s v="South"/>
    <n v="11"/>
    <n v="268826"/>
    <n v="149606"/>
    <n v="55.65"/>
    <d v="2014-09-22T00:00:00"/>
    <n v="2014"/>
    <s v="Sep"/>
    <d v="1900-01-01T00:00:00"/>
    <s v="Jacket"/>
    <s v="Clothing"/>
    <n v="149606"/>
    <n v="52714.21"/>
    <n v="96891.79"/>
    <x v="0"/>
    <n v="80"/>
    <n v="86.73"/>
  </r>
  <r>
    <s v="M1083"/>
    <x v="3"/>
    <s v="East"/>
    <n v="11"/>
    <n v="354975"/>
    <n v="370509"/>
    <n v="104.38"/>
    <d v="2014-05-01T00:00:00"/>
    <n v="2014"/>
    <s v="May"/>
    <d v="1900-01-04T00:00:00"/>
    <s v="Table"/>
    <s v="Furniture"/>
    <n v="370509"/>
    <n v="133624.45000000001"/>
    <n v="236884.55"/>
    <x v="0"/>
    <n v="64"/>
    <n v="86.96"/>
  </r>
  <r>
    <s v="M1084"/>
    <x v="0"/>
    <s v="North"/>
    <n v="8"/>
    <n v="223133"/>
    <n v="168284"/>
    <n v="75.42"/>
    <d v="2011-11-03T00:00:00"/>
    <n v="2011"/>
    <s v="Nov"/>
    <d v="1900-01-04T00:00:00"/>
    <s v="Headphones"/>
    <s v="Electronics"/>
    <n v="168284"/>
    <n v="45177.23"/>
    <n v="123106.77"/>
    <x v="0"/>
    <n v="63"/>
    <n v="83.84"/>
  </r>
  <r>
    <s v="M1085"/>
    <x v="1"/>
    <s v="West"/>
    <n v="3"/>
    <n v="437972"/>
    <n v="429534"/>
    <n v="98.07"/>
    <d v="2011-11-03T00:00:00"/>
    <n v="2011"/>
    <s v="Nov"/>
    <d v="1900-01-04T00:00:00"/>
    <s v="Trousers"/>
    <s v="Clothing"/>
    <n v="429534"/>
    <n v="203090.89"/>
    <n v="226443.11"/>
    <x v="0"/>
    <n v="18"/>
    <n v="85.15"/>
  </r>
  <r>
    <s v="M1086"/>
    <x v="0"/>
    <s v="North"/>
    <n v="4"/>
    <n v="409478"/>
    <n v="379006"/>
    <n v="92.56"/>
    <d v="2011-11-03T00:00:00"/>
    <n v="2011"/>
    <s v="Nov"/>
    <d v="1900-01-04T00:00:00"/>
    <s v="Table"/>
    <s v="Furniture"/>
    <n v="379006"/>
    <n v="186596.58"/>
    <n v="192409.42"/>
    <x v="2"/>
    <n v="36"/>
    <n v="85.42"/>
  </r>
  <r>
    <s v="M1087"/>
    <x v="2"/>
    <s v="South"/>
    <n v="7"/>
    <n v="459231"/>
    <n v="259537"/>
    <n v="56.52"/>
    <d v="2013-12-31T00:00:00"/>
    <n v="2013"/>
    <s v="Dec"/>
    <d v="1900-01-02T00:00:00"/>
    <s v="Dress"/>
    <s v="Clothing"/>
    <n v="259537"/>
    <n v="91391.19"/>
    <n v="168145.81"/>
    <x v="2"/>
    <n v="69"/>
    <n v="60.29"/>
  </r>
  <r>
    <s v="M1088"/>
    <x v="2"/>
    <s v="South"/>
    <n v="10"/>
    <n v="400016"/>
    <n v="310741"/>
    <n v="77.680000000000007"/>
    <d v="2013-12-31T00:00:00"/>
    <n v="2013"/>
    <s v="Dec"/>
    <d v="1900-01-02T00:00:00"/>
    <s v="Headphones"/>
    <s v="Electronics"/>
    <n v="310741"/>
    <n v="146279.22"/>
    <n v="164461.78"/>
    <x v="1"/>
    <n v="27"/>
    <n v="90.77"/>
  </r>
  <r>
    <s v="M1089"/>
    <x v="0"/>
    <s v="North"/>
    <n v="7"/>
    <n v="294546"/>
    <n v="282895"/>
    <n v="96.04"/>
    <d v="2011-09-17T00:00:00"/>
    <n v="2011"/>
    <s v="Sep"/>
    <d v="1900-01-06T00:00:00"/>
    <s v="Shirt"/>
    <s v="Clothing"/>
    <n v="282895"/>
    <n v="100980.67"/>
    <n v="181914.33"/>
    <x v="2"/>
    <n v="60"/>
    <n v="66.39"/>
  </r>
  <r>
    <s v="M1090"/>
    <x v="3"/>
    <s v="East"/>
    <n v="10"/>
    <n v="463212"/>
    <n v="388142"/>
    <n v="83.79"/>
    <d v="2014-11-25T00:00:00"/>
    <n v="2014"/>
    <s v="Nov"/>
    <d v="1900-01-02T00:00:00"/>
    <s v="Jacket"/>
    <s v="Clothing"/>
    <n v="388142"/>
    <n v="143814.48000000001"/>
    <n v="244327.52"/>
    <x v="1"/>
    <n v="71"/>
    <n v="68.53"/>
  </r>
  <r>
    <s v="M1091"/>
    <x v="3"/>
    <s v="East"/>
    <n v="15"/>
    <n v="268437"/>
    <n v="150109"/>
    <n v="55.92"/>
    <d v="2012-04-24T00:00:00"/>
    <n v="2012"/>
    <s v="Apr"/>
    <d v="1900-01-02T00:00:00"/>
    <s v="Oil"/>
    <s v="Grocery"/>
    <n v="150109"/>
    <n v="37475.699999999997"/>
    <n v="112633.3"/>
    <x v="1"/>
    <n v="87"/>
    <n v="60.84"/>
  </r>
  <r>
    <s v="M1092"/>
    <x v="2"/>
    <s v="South"/>
    <n v="9"/>
    <n v="331293"/>
    <n v="329295"/>
    <n v="99.4"/>
    <d v="2012-03-09T00:00:00"/>
    <n v="2012"/>
    <s v="Mar"/>
    <d v="1900-01-05T00:00:00"/>
    <s v="Mobile"/>
    <s v="Electronics"/>
    <n v="329295"/>
    <n v="162253.99"/>
    <n v="167041.01"/>
    <x v="0"/>
    <n v="30"/>
    <n v="91.73"/>
  </r>
  <r>
    <s v="M1093"/>
    <x v="0"/>
    <s v="North"/>
    <n v="12"/>
    <n v="281185"/>
    <n v="265552"/>
    <n v="94.44"/>
    <d v="2012-03-09T00:00:00"/>
    <n v="2012"/>
    <s v="Mar"/>
    <d v="1900-01-05T00:00:00"/>
    <s v="Pen"/>
    <s v="Stationery"/>
    <n v="265552"/>
    <n v="65290.79"/>
    <n v="200261.21"/>
    <x v="1"/>
    <n v="99"/>
    <n v="71.23"/>
  </r>
  <r>
    <s v="M1094"/>
    <x v="0"/>
    <s v="North"/>
    <n v="12"/>
    <n v="416927"/>
    <n v="425734"/>
    <n v="102.11"/>
    <d v="2014-06-03T00:00:00"/>
    <n v="2014"/>
    <s v="Jun"/>
    <d v="1900-01-02T00:00:00"/>
    <s v="Marker"/>
    <s v="Stationery"/>
    <n v="425734"/>
    <n v="177401.74"/>
    <n v="248332.26"/>
    <x v="2"/>
    <n v="100"/>
    <n v="75.63"/>
  </r>
  <r>
    <s v="M1095"/>
    <x v="0"/>
    <s v="North"/>
    <n v="14"/>
    <n v="334494"/>
    <n v="236332"/>
    <n v="70.650000000000006"/>
    <d v="2013-09-20T00:00:00"/>
    <n v="2013"/>
    <s v="Sep"/>
    <d v="1900-01-05T00:00:00"/>
    <s v="Table"/>
    <s v="Furniture"/>
    <n v="236332"/>
    <n v="115782.62"/>
    <n v="120549.38"/>
    <x v="2"/>
    <n v="17"/>
    <n v="92.43"/>
  </r>
  <r>
    <s v="M1096"/>
    <x v="3"/>
    <s v="East"/>
    <n v="4"/>
    <n v="293936"/>
    <n v="327980"/>
    <n v="111.58"/>
    <d v="2013-09-20T00:00:00"/>
    <n v="2013"/>
    <s v="Sep"/>
    <d v="1900-01-05T00:00:00"/>
    <s v="Cabinet"/>
    <s v="Furniture"/>
    <n v="327980"/>
    <n v="116333.32"/>
    <n v="211646.68"/>
    <x v="1"/>
    <n v="11"/>
    <n v="79.739999999999995"/>
  </r>
  <r>
    <s v="M1097"/>
    <x v="2"/>
    <s v="South"/>
    <n v="3"/>
    <n v="161364"/>
    <n v="176278"/>
    <n v="109.24"/>
    <d v="2011-10-31T00:00:00"/>
    <n v="2011"/>
    <s v="Oct"/>
    <d v="1900-01-01T00:00:00"/>
    <s v="Sugar"/>
    <s v="Grocery"/>
    <n v="176278"/>
    <n v="45890.86"/>
    <n v="130387.14"/>
    <x v="0"/>
    <n v="86"/>
    <n v="83.78"/>
  </r>
  <r>
    <s v="M1098"/>
    <x v="0"/>
    <s v="North"/>
    <n v="3"/>
    <n v="137515"/>
    <n v="98127"/>
    <n v="71.36"/>
    <d v="2014-11-24T00:00:00"/>
    <n v="2014"/>
    <s v="Nov"/>
    <d v="1900-01-01T00:00:00"/>
    <s v="Chair"/>
    <s v="Furniture"/>
    <n v="98127"/>
    <n v="40137.24"/>
    <n v="57989.760000000002"/>
    <x v="1"/>
    <n v="90"/>
    <n v="78.86"/>
  </r>
  <r>
    <s v="M1099"/>
    <x v="1"/>
    <s v="West"/>
    <n v="13"/>
    <n v="351005"/>
    <n v="180510"/>
    <n v="51.43"/>
    <d v="2014-11-24T00:00:00"/>
    <n v="2014"/>
    <s v="Nov"/>
    <d v="1900-01-01T00:00:00"/>
    <s v="Pen"/>
    <s v="Stationery"/>
    <n v="180510"/>
    <n v="44609.22"/>
    <n v="135900.78"/>
    <x v="1"/>
    <n v="44"/>
    <n v="93.37"/>
  </r>
  <r>
    <s v="M1100"/>
    <x v="3"/>
    <s v="East"/>
    <n v="7"/>
    <n v="372182"/>
    <n v="253562"/>
    <n v="68.13"/>
    <d v="2014-11-24T00:00:00"/>
    <n v="2014"/>
    <s v="Nov"/>
    <d v="1900-01-01T00:00:00"/>
    <s v="Laptop"/>
    <s v="Electronics"/>
    <n v="253562"/>
    <n v="125750.16"/>
    <n v="127811.84"/>
    <x v="2"/>
    <n v="14"/>
    <n v="60.79"/>
  </r>
  <r>
    <s v="M1101"/>
    <x v="1"/>
    <s v="West"/>
    <n v="7"/>
    <n v="288106"/>
    <n v="210092"/>
    <n v="72.92"/>
    <d v="2014-11-17T00:00:00"/>
    <n v="2014"/>
    <s v="Nov"/>
    <d v="1900-01-01T00:00:00"/>
    <s v="Stapler"/>
    <s v="Stationery"/>
    <n v="210092"/>
    <n v="80777.600000000006"/>
    <n v="129314.4"/>
    <x v="2"/>
    <n v="47"/>
    <n v="85.61"/>
  </r>
  <r>
    <s v="M1102"/>
    <x v="1"/>
    <s v="West"/>
    <n v="8"/>
    <n v="189336"/>
    <n v="189375"/>
    <n v="100.02"/>
    <d v="2013-02-19T00:00:00"/>
    <n v="2013"/>
    <s v="Feb"/>
    <d v="1900-01-02T00:00:00"/>
    <s v="Rice"/>
    <s v="Grocery"/>
    <n v="189375"/>
    <n v="78663.31"/>
    <n v="110711.69"/>
    <x v="0"/>
    <n v="84"/>
    <n v="81.180000000000007"/>
  </r>
  <r>
    <s v="M1103"/>
    <x v="3"/>
    <s v="East"/>
    <n v="9"/>
    <n v="322821"/>
    <n v="196681"/>
    <n v="60.93"/>
    <d v="2013-02-19T00:00:00"/>
    <n v="2013"/>
    <s v="Feb"/>
    <d v="1900-01-02T00:00:00"/>
    <s v="Cabinet"/>
    <s v="Furniture"/>
    <n v="196681"/>
    <n v="73437.63"/>
    <n v="123243.37"/>
    <x v="2"/>
    <n v="34"/>
    <n v="78.56"/>
  </r>
  <r>
    <s v="M1104"/>
    <x v="1"/>
    <s v="West"/>
    <n v="12"/>
    <n v="273749"/>
    <n v="157614"/>
    <n v="57.58"/>
    <d v="2014-11-08T00:00:00"/>
    <n v="2014"/>
    <s v="Nov"/>
    <d v="1900-01-06T00:00:00"/>
    <s v="Laptop"/>
    <s v="Electronics"/>
    <n v="157614"/>
    <n v="70738.5"/>
    <n v="86875.5"/>
    <x v="1"/>
    <n v="59"/>
    <n v="72.349999999999994"/>
  </r>
  <r>
    <s v="M1105"/>
    <x v="3"/>
    <s v="East"/>
    <n v="3"/>
    <n v="391961"/>
    <n v="257584"/>
    <n v="65.72"/>
    <d v="2011-07-08T00:00:00"/>
    <n v="2011"/>
    <s v="Jul"/>
    <d v="1900-01-05T00:00:00"/>
    <s v="Sofa"/>
    <s v="Furniture"/>
    <n v="257584"/>
    <n v="82298.42"/>
    <n v="175285.58"/>
    <x v="2"/>
    <n v="23"/>
    <n v="71.84"/>
  </r>
  <r>
    <s v="M1106"/>
    <x v="0"/>
    <s v="North"/>
    <n v="10"/>
    <n v="137034"/>
    <n v="133693"/>
    <n v="97.56"/>
    <d v="2011-11-07T00:00:00"/>
    <n v="2011"/>
    <s v="Nov"/>
    <d v="1900-01-01T00:00:00"/>
    <s v="Chair"/>
    <s v="Furniture"/>
    <n v="133693"/>
    <n v="41500.17"/>
    <n v="92192.83"/>
    <x v="2"/>
    <n v="71"/>
    <n v="93.23"/>
  </r>
  <r>
    <s v="M1107"/>
    <x v="1"/>
    <s v="West"/>
    <n v="15"/>
    <n v="478394"/>
    <n v="442242"/>
    <n v="92.44"/>
    <d v="2011-11-07T00:00:00"/>
    <n v="2011"/>
    <s v="Nov"/>
    <d v="1900-01-01T00:00:00"/>
    <s v="Shirt"/>
    <s v="Clothing"/>
    <n v="442242"/>
    <n v="138088.72"/>
    <n v="304153.28000000003"/>
    <x v="2"/>
    <n v="39"/>
    <n v="87.19"/>
  </r>
  <r>
    <s v="M1108"/>
    <x v="2"/>
    <s v="South"/>
    <n v="14"/>
    <n v="229763"/>
    <n v="146768"/>
    <n v="63.88"/>
    <d v="2014-01-29T00:00:00"/>
    <n v="2014"/>
    <s v="Jan"/>
    <d v="1900-01-03T00:00:00"/>
    <s v="Stapler"/>
    <s v="Stationery"/>
    <n v="146768"/>
    <n v="55683.75"/>
    <n v="91084.25"/>
    <x v="2"/>
    <n v="56"/>
    <n v="70.760000000000005"/>
  </r>
  <r>
    <s v="M1109"/>
    <x v="1"/>
    <s v="West"/>
    <n v="4"/>
    <n v="316685"/>
    <n v="292008"/>
    <n v="92.21"/>
    <d v="2012-12-11T00:00:00"/>
    <n v="2012"/>
    <s v="Dec"/>
    <d v="1900-01-02T00:00:00"/>
    <s v="Sofa"/>
    <s v="Furniture"/>
    <n v="292008"/>
    <n v="121644.95"/>
    <n v="170363.05"/>
    <x v="0"/>
    <n v="46"/>
    <n v="72.790000000000006"/>
  </r>
  <r>
    <s v="M1110"/>
    <x v="2"/>
    <s v="South"/>
    <n v="7"/>
    <n v="458185"/>
    <n v="390735"/>
    <n v="85.28"/>
    <d v="2012-12-11T00:00:00"/>
    <n v="2012"/>
    <s v="Dec"/>
    <d v="1900-01-02T00:00:00"/>
    <s v="Mobile"/>
    <s v="Electronics"/>
    <n v="390735"/>
    <n v="173655.88"/>
    <n v="217079.12"/>
    <x v="2"/>
    <n v="18"/>
    <n v="90.34"/>
  </r>
  <r>
    <s v="M1111"/>
    <x v="2"/>
    <s v="South"/>
    <n v="10"/>
    <n v="431724"/>
    <n v="282444"/>
    <n v="65.42"/>
    <d v="2012-12-11T00:00:00"/>
    <n v="2012"/>
    <s v="Dec"/>
    <d v="1900-01-02T00:00:00"/>
    <s v="Sofa"/>
    <s v="Furniture"/>
    <n v="282444"/>
    <n v="76195.73"/>
    <n v="206248.27"/>
    <x v="1"/>
    <n v="86"/>
    <n v="88.6"/>
  </r>
  <r>
    <s v="M1112"/>
    <x v="2"/>
    <s v="South"/>
    <n v="15"/>
    <n v="403183"/>
    <n v="441483"/>
    <n v="109.5"/>
    <d v="2012-12-11T00:00:00"/>
    <n v="2012"/>
    <s v="Dec"/>
    <d v="1900-01-02T00:00:00"/>
    <s v="Chair"/>
    <s v="Furniture"/>
    <n v="441483"/>
    <n v="125701"/>
    <n v="315782"/>
    <x v="2"/>
    <n v="48"/>
    <n v="94"/>
  </r>
  <r>
    <s v="M1113"/>
    <x v="3"/>
    <s v="East"/>
    <n v="3"/>
    <n v="102603"/>
    <n v="91872"/>
    <n v="89.54"/>
    <d v="2012-12-11T00:00:00"/>
    <n v="2012"/>
    <s v="Dec"/>
    <d v="1900-01-02T00:00:00"/>
    <s v="Oil"/>
    <s v="Grocery"/>
    <n v="91872"/>
    <n v="22488.36"/>
    <n v="69383.64"/>
    <x v="0"/>
    <n v="42"/>
    <n v="91.4"/>
  </r>
  <r>
    <s v="M1114"/>
    <x v="2"/>
    <s v="South"/>
    <n v="15"/>
    <n v="404107"/>
    <n v="283143"/>
    <n v="70.069999999999993"/>
    <d v="2012-12-11T00:00:00"/>
    <n v="2012"/>
    <s v="Dec"/>
    <d v="1900-01-02T00:00:00"/>
    <s v="Cabinet"/>
    <s v="Furniture"/>
    <n v="283143"/>
    <n v="93990.74"/>
    <n v="189152.26"/>
    <x v="0"/>
    <n v="71"/>
    <n v="86.32"/>
  </r>
  <r>
    <s v="M1115"/>
    <x v="1"/>
    <s v="West"/>
    <n v="9"/>
    <n v="449217"/>
    <n v="474872"/>
    <n v="105.71"/>
    <d v="2012-12-11T00:00:00"/>
    <n v="2012"/>
    <s v="Dec"/>
    <d v="1900-01-02T00:00:00"/>
    <s v="Oil"/>
    <s v="Grocery"/>
    <n v="474872"/>
    <n v="115816.45"/>
    <n v="359055.55"/>
    <x v="0"/>
    <n v="36"/>
    <n v="75.849999999999994"/>
  </r>
  <r>
    <s v="M1116"/>
    <x v="0"/>
    <s v="North"/>
    <n v="8"/>
    <n v="230144"/>
    <n v="186948"/>
    <n v="81.23"/>
    <d v="2012-12-11T00:00:00"/>
    <n v="2012"/>
    <s v="Dec"/>
    <d v="1900-01-02T00:00:00"/>
    <s v="Jacket"/>
    <s v="Clothing"/>
    <n v="186948"/>
    <n v="87219.76"/>
    <n v="99728.24"/>
    <x v="1"/>
    <n v="78"/>
    <n v="75.91"/>
  </r>
  <r>
    <s v="M1117"/>
    <x v="1"/>
    <s v="West"/>
    <n v="5"/>
    <n v="382186"/>
    <n v="425117"/>
    <n v="111.23"/>
    <d v="2012-12-11T00:00:00"/>
    <n v="2012"/>
    <s v="Dec"/>
    <d v="1900-01-02T00:00:00"/>
    <s v="Cabinet"/>
    <s v="Furniture"/>
    <n v="425117"/>
    <n v="157053.04999999999"/>
    <n v="268063.95"/>
    <x v="1"/>
    <n v="64"/>
    <n v="84.3"/>
  </r>
  <r>
    <s v="M1118"/>
    <x v="1"/>
    <s v="West"/>
    <n v="15"/>
    <n v="130079"/>
    <n v="155750"/>
    <n v="119.73"/>
    <d v="2012-06-29T00:00:00"/>
    <n v="2012"/>
    <s v="Jun"/>
    <d v="1900-01-05T00:00:00"/>
    <s v="Pen"/>
    <s v="Stationery"/>
    <n v="155750"/>
    <n v="50385.4"/>
    <n v="105364.6"/>
    <x v="2"/>
    <n v="56"/>
    <n v="65.73"/>
  </r>
  <r>
    <s v="M1119"/>
    <x v="3"/>
    <s v="East"/>
    <n v="5"/>
    <n v="279574"/>
    <n v="291008"/>
    <n v="104.09"/>
    <d v="2012-03-16T00:00:00"/>
    <n v="2012"/>
    <s v="Mar"/>
    <d v="1900-01-05T00:00:00"/>
    <s v="Notebook"/>
    <s v="Stationery"/>
    <n v="291008"/>
    <n v="135619.28"/>
    <n v="155388.72"/>
    <x v="1"/>
    <n v="84"/>
    <n v="77.37"/>
  </r>
  <r>
    <s v="M1120"/>
    <x v="0"/>
    <s v="North"/>
    <n v="11"/>
    <n v="286141"/>
    <n v="253291"/>
    <n v="88.52"/>
    <d v="2012-08-13T00:00:00"/>
    <n v="2012"/>
    <s v="Aug"/>
    <d v="1900-01-01T00:00:00"/>
    <s v="Oil"/>
    <s v="Grocery"/>
    <n v="253291"/>
    <n v="82940.5"/>
    <n v="170350.5"/>
    <x v="1"/>
    <n v="57"/>
    <n v="89.6"/>
  </r>
  <r>
    <s v="M1121"/>
    <x v="1"/>
    <s v="West"/>
    <n v="14"/>
    <n v="211441"/>
    <n v="214685"/>
    <n v="101.53"/>
    <d v="2013-05-15T00:00:00"/>
    <n v="2013"/>
    <s v="May"/>
    <d v="1900-01-03T00:00:00"/>
    <s v="Rice"/>
    <s v="Grocery"/>
    <n v="214685"/>
    <n v="64733.5"/>
    <n v="149951.5"/>
    <x v="2"/>
    <n v="67"/>
    <n v="76.709999999999994"/>
  </r>
  <r>
    <s v="M1122"/>
    <x v="1"/>
    <s v="West"/>
    <n v="4"/>
    <n v="242444"/>
    <n v="130147"/>
    <n v="53.68"/>
    <d v="2013-05-15T00:00:00"/>
    <n v="2013"/>
    <s v="May"/>
    <d v="1900-01-03T00:00:00"/>
    <s v="Cabinet"/>
    <s v="Furniture"/>
    <n v="130147"/>
    <n v="32047.25"/>
    <n v="98099.75"/>
    <x v="1"/>
    <n v="17"/>
    <n v="64.72"/>
  </r>
  <r>
    <s v="M1123"/>
    <x v="3"/>
    <s v="East"/>
    <n v="14"/>
    <n v="109579"/>
    <n v="66002"/>
    <n v="60.23"/>
    <d v="2013-05-15T00:00:00"/>
    <n v="2013"/>
    <s v="May"/>
    <d v="1900-01-03T00:00:00"/>
    <s v="Sofa"/>
    <s v="Furniture"/>
    <n v="66002"/>
    <n v="13938.74"/>
    <n v="52063.26"/>
    <x v="2"/>
    <n v="46"/>
    <n v="61.25"/>
  </r>
  <r>
    <s v="M1124"/>
    <x v="3"/>
    <s v="East"/>
    <n v="10"/>
    <n v="269748"/>
    <n v="169525"/>
    <n v="62.85"/>
    <d v="2013-05-15T00:00:00"/>
    <n v="2013"/>
    <s v="May"/>
    <d v="1900-01-03T00:00:00"/>
    <s v="Cabinet"/>
    <s v="Furniture"/>
    <n v="169525"/>
    <n v="34242.61"/>
    <n v="135282.39000000001"/>
    <x v="2"/>
    <n v="43"/>
    <n v="93.24"/>
  </r>
  <r>
    <s v="M1125"/>
    <x v="3"/>
    <s v="East"/>
    <n v="14"/>
    <n v="388135"/>
    <n v="335145"/>
    <n v="86.35"/>
    <d v="2013-05-15T00:00:00"/>
    <n v="2013"/>
    <s v="May"/>
    <d v="1900-01-03T00:00:00"/>
    <s v="Sofa"/>
    <s v="Furniture"/>
    <n v="335145"/>
    <n v="93918.06"/>
    <n v="241226.94"/>
    <x v="1"/>
    <n v="93"/>
    <n v="76.569999999999993"/>
  </r>
  <r>
    <s v="M1126"/>
    <x v="1"/>
    <s v="West"/>
    <n v="6"/>
    <n v="226891"/>
    <n v="202118"/>
    <n v="89.08"/>
    <d v="2013-05-15T00:00:00"/>
    <n v="2013"/>
    <s v="May"/>
    <d v="1900-01-03T00:00:00"/>
    <s v="Table"/>
    <s v="Furniture"/>
    <n v="202118"/>
    <n v="100863.51"/>
    <n v="101254.49"/>
    <x v="1"/>
    <n v="52"/>
    <n v="60.92"/>
  </r>
  <r>
    <s v="M1127"/>
    <x v="3"/>
    <s v="East"/>
    <n v="6"/>
    <n v="105171"/>
    <n v="111477"/>
    <n v="106"/>
    <d v="2013-05-15T00:00:00"/>
    <n v="2013"/>
    <s v="May"/>
    <d v="1900-01-03T00:00:00"/>
    <s v="Dress"/>
    <s v="Clothing"/>
    <n v="111477"/>
    <n v="24685.38"/>
    <n v="86791.62"/>
    <x v="2"/>
    <n v="77"/>
    <n v="81.88"/>
  </r>
  <r>
    <s v="M1128"/>
    <x v="2"/>
    <s v="South"/>
    <n v="10"/>
    <n v="303986"/>
    <n v="301882"/>
    <n v="99.31"/>
    <d v="2014-07-14T00:00:00"/>
    <n v="2014"/>
    <s v="Jul"/>
    <d v="1900-01-01T00:00:00"/>
    <s v="Cabinet"/>
    <s v="Furniture"/>
    <n v="301882"/>
    <n v="145489.79999999999"/>
    <n v="156392.20000000001"/>
    <x v="1"/>
    <n v="84"/>
    <n v="94.68"/>
  </r>
  <r>
    <s v="M1129"/>
    <x v="2"/>
    <s v="South"/>
    <n v="14"/>
    <n v="438225"/>
    <n v="442657"/>
    <n v="101.01"/>
    <d v="2014-07-14T00:00:00"/>
    <n v="2014"/>
    <s v="Jul"/>
    <d v="1900-01-01T00:00:00"/>
    <s v="Rice"/>
    <s v="Grocery"/>
    <n v="442657"/>
    <n v="190153.68"/>
    <n v="252503.32"/>
    <x v="2"/>
    <n v="88"/>
    <n v="78.91"/>
  </r>
  <r>
    <s v="M1130"/>
    <x v="2"/>
    <s v="South"/>
    <n v="15"/>
    <n v="343628"/>
    <n v="285893"/>
    <n v="83.2"/>
    <d v="2012-11-22T00:00:00"/>
    <n v="2012"/>
    <s v="Nov"/>
    <d v="1900-01-04T00:00:00"/>
    <s v="Sofa"/>
    <s v="Furniture"/>
    <n v="285893"/>
    <n v="96549.72"/>
    <n v="189343.28"/>
    <x v="1"/>
    <n v="86"/>
    <n v="93.68"/>
  </r>
  <r>
    <s v="M1131"/>
    <x v="3"/>
    <s v="East"/>
    <n v="6"/>
    <n v="462788"/>
    <n v="420325"/>
    <n v="90.82"/>
    <d v="2012-11-22T00:00:00"/>
    <n v="2012"/>
    <s v="Nov"/>
    <d v="1900-01-04T00:00:00"/>
    <s v="Laptop"/>
    <s v="Electronics"/>
    <n v="420325"/>
    <n v="89045.15"/>
    <n v="331279.84999999998"/>
    <x v="0"/>
    <n v="60"/>
    <n v="88.07"/>
  </r>
  <r>
    <s v="M1132"/>
    <x v="1"/>
    <s v="West"/>
    <n v="8"/>
    <n v="217406"/>
    <n v="234059"/>
    <n v="107.66"/>
    <d v="2012-11-22T00:00:00"/>
    <n v="2012"/>
    <s v="Nov"/>
    <d v="1900-01-04T00:00:00"/>
    <s v="Sugar"/>
    <s v="Grocery"/>
    <n v="234059"/>
    <n v="69227.87"/>
    <n v="164831.13"/>
    <x v="1"/>
    <n v="45"/>
    <n v="77.180000000000007"/>
  </r>
  <r>
    <s v="M1133"/>
    <x v="1"/>
    <s v="West"/>
    <n v="7"/>
    <n v="395830"/>
    <n v="231799"/>
    <n v="58.56"/>
    <d v="2011-11-23T00:00:00"/>
    <n v="2011"/>
    <s v="Nov"/>
    <d v="1900-01-03T00:00:00"/>
    <s v="Pen"/>
    <s v="Stationery"/>
    <n v="231799"/>
    <n v="88807.45"/>
    <n v="142991.54999999999"/>
    <x v="0"/>
    <n v="64"/>
    <n v="80.37"/>
  </r>
  <r>
    <s v="M1134"/>
    <x v="0"/>
    <s v="North"/>
    <n v="13"/>
    <n v="346801"/>
    <n v="383853"/>
    <n v="110.68"/>
    <d v="2012-12-27T00:00:00"/>
    <n v="2012"/>
    <s v="Dec"/>
    <d v="1900-01-04T00:00:00"/>
    <s v="Jacket"/>
    <s v="Clothing"/>
    <n v="383853"/>
    <n v="121982.57"/>
    <n v="261870.43"/>
    <x v="1"/>
    <n v="22"/>
    <n v="73.59"/>
  </r>
  <r>
    <s v="M1135"/>
    <x v="0"/>
    <s v="North"/>
    <n v="8"/>
    <n v="323919"/>
    <n v="322666"/>
    <n v="99.61"/>
    <d v="2012-12-27T00:00:00"/>
    <n v="2012"/>
    <s v="Dec"/>
    <d v="1900-01-04T00:00:00"/>
    <s v="Rice"/>
    <s v="Grocery"/>
    <n v="322666"/>
    <n v="114834.42"/>
    <n v="207831.58"/>
    <x v="2"/>
    <n v="36"/>
    <n v="61.87"/>
  </r>
  <r>
    <s v="M1136"/>
    <x v="0"/>
    <s v="North"/>
    <n v="3"/>
    <n v="374667"/>
    <n v="220526"/>
    <n v="58.86"/>
    <d v="2013-11-15T00:00:00"/>
    <n v="2013"/>
    <s v="Nov"/>
    <d v="1900-01-05T00:00:00"/>
    <s v="Trousers"/>
    <s v="Clothing"/>
    <n v="220526"/>
    <n v="60365.84"/>
    <n v="160160.16"/>
    <x v="0"/>
    <n v="84"/>
    <n v="60.64"/>
  </r>
  <r>
    <s v="M1137"/>
    <x v="2"/>
    <s v="South"/>
    <n v="15"/>
    <n v="351828"/>
    <n v="254465"/>
    <n v="72.33"/>
    <d v="2013-11-15T00:00:00"/>
    <n v="2013"/>
    <s v="Nov"/>
    <d v="1900-01-05T00:00:00"/>
    <s v="Trousers"/>
    <s v="Clothing"/>
    <n v="254465"/>
    <n v="63778.95"/>
    <n v="190686.05"/>
    <x v="0"/>
    <n v="32"/>
    <n v="86.53"/>
  </r>
  <r>
    <s v="M1138"/>
    <x v="3"/>
    <s v="East"/>
    <n v="12"/>
    <n v="247538"/>
    <n v="149372"/>
    <n v="60.34"/>
    <d v="2013-11-15T00:00:00"/>
    <n v="2013"/>
    <s v="Nov"/>
    <d v="1900-01-05T00:00:00"/>
    <s v="Pen"/>
    <s v="Stationery"/>
    <n v="149372"/>
    <n v="70640.100000000006"/>
    <n v="78731.899999999994"/>
    <x v="2"/>
    <n v="83"/>
    <n v="82.35"/>
  </r>
  <r>
    <s v="M1139"/>
    <x v="0"/>
    <s v="North"/>
    <n v="4"/>
    <n v="438093"/>
    <n v="310557"/>
    <n v="70.89"/>
    <d v="2013-05-09T00:00:00"/>
    <n v="2013"/>
    <s v="May"/>
    <d v="1900-01-04T00:00:00"/>
    <s v="Marker"/>
    <s v="Stationery"/>
    <n v="310557"/>
    <n v="116098.94"/>
    <n v="194458.06"/>
    <x v="0"/>
    <n v="41"/>
    <n v="62.39"/>
  </r>
  <r>
    <s v="M1140"/>
    <x v="0"/>
    <s v="North"/>
    <n v="11"/>
    <n v="181626"/>
    <n v="163334"/>
    <n v="89.93"/>
    <d v="2011-12-26T00:00:00"/>
    <n v="2011"/>
    <s v="Dec"/>
    <d v="1900-01-01T00:00:00"/>
    <s v="Rice"/>
    <s v="Grocery"/>
    <n v="163334"/>
    <n v="68771.73"/>
    <n v="94562.27"/>
    <x v="1"/>
    <n v="85"/>
    <n v="72.209999999999994"/>
  </r>
  <r>
    <s v="M1141"/>
    <x v="0"/>
    <s v="North"/>
    <n v="13"/>
    <n v="176066"/>
    <n v="91636"/>
    <n v="52.05"/>
    <d v="2011-12-26T00:00:00"/>
    <n v="2011"/>
    <s v="Dec"/>
    <d v="1900-01-01T00:00:00"/>
    <s v="Trousers"/>
    <s v="Clothing"/>
    <n v="91636"/>
    <n v="30343.91"/>
    <n v="61292.09"/>
    <x v="2"/>
    <n v="17"/>
    <n v="94.75"/>
  </r>
  <r>
    <s v="M1142"/>
    <x v="1"/>
    <s v="West"/>
    <n v="9"/>
    <n v="456503"/>
    <n v="455117"/>
    <n v="99.7"/>
    <d v="2011-12-26T00:00:00"/>
    <n v="2011"/>
    <s v="Dec"/>
    <d v="1900-01-01T00:00:00"/>
    <s v="Marker"/>
    <s v="Stationery"/>
    <n v="455117"/>
    <n v="206507.11"/>
    <n v="248609.89"/>
    <x v="0"/>
    <n v="47"/>
    <n v="88.95"/>
  </r>
  <r>
    <s v="M1143"/>
    <x v="2"/>
    <s v="South"/>
    <n v="14"/>
    <n v="352534"/>
    <n v="269917"/>
    <n v="76.56"/>
    <d v="2011-12-26T00:00:00"/>
    <n v="2011"/>
    <s v="Dec"/>
    <d v="1900-01-01T00:00:00"/>
    <s v="Table"/>
    <s v="Furniture"/>
    <n v="269917"/>
    <n v="92049.7"/>
    <n v="177867.3"/>
    <x v="1"/>
    <n v="41"/>
    <n v="76.59"/>
  </r>
  <r>
    <s v="M1144"/>
    <x v="1"/>
    <s v="West"/>
    <n v="6"/>
    <n v="260689"/>
    <n v="294920"/>
    <n v="113.13"/>
    <d v="2014-06-09T00:00:00"/>
    <n v="2014"/>
    <s v="Jun"/>
    <d v="1900-01-01T00:00:00"/>
    <s v="Marker"/>
    <s v="Stationery"/>
    <n v="294920"/>
    <n v="142707.88"/>
    <n v="152212.12"/>
    <x v="0"/>
    <n v="32"/>
    <n v="90.6"/>
  </r>
  <r>
    <s v="M1145"/>
    <x v="1"/>
    <s v="West"/>
    <n v="15"/>
    <n v="171639"/>
    <n v="175443"/>
    <n v="102.22"/>
    <d v="2012-04-07T00:00:00"/>
    <n v="2012"/>
    <s v="Apr"/>
    <d v="1900-01-06T00:00:00"/>
    <s v="Headphones"/>
    <s v="Electronics"/>
    <n v="175443"/>
    <n v="57433.64"/>
    <n v="118009.36"/>
    <x v="2"/>
    <n v="61"/>
    <n v="65.540000000000006"/>
  </r>
  <r>
    <s v="M1146"/>
    <x v="0"/>
    <s v="North"/>
    <n v="8"/>
    <n v="284811"/>
    <n v="194274"/>
    <n v="68.209999999999994"/>
    <d v="2012-04-07T00:00:00"/>
    <n v="2012"/>
    <s v="Apr"/>
    <d v="1900-01-06T00:00:00"/>
    <s v="Dress"/>
    <s v="Clothing"/>
    <n v="194274"/>
    <n v="71288.009999999995"/>
    <n v="122985.99"/>
    <x v="1"/>
    <n v="45"/>
    <n v="90.17"/>
  </r>
  <r>
    <s v="M1147"/>
    <x v="3"/>
    <s v="East"/>
    <n v="13"/>
    <n v="468549"/>
    <n v="502199"/>
    <n v="107.18"/>
    <d v="2013-07-11T00:00:00"/>
    <n v="2013"/>
    <s v="Jul"/>
    <d v="1900-01-04T00:00:00"/>
    <s v="Dress"/>
    <s v="Clothing"/>
    <n v="502199"/>
    <n v="229467.33"/>
    <n v="272731.67"/>
    <x v="1"/>
    <n v="69"/>
    <n v="86.68"/>
  </r>
  <r>
    <s v="M1148"/>
    <x v="1"/>
    <s v="West"/>
    <n v="12"/>
    <n v="226139"/>
    <n v="246814"/>
    <n v="109.14"/>
    <d v="2013-11-22T00:00:00"/>
    <n v="2013"/>
    <s v="Nov"/>
    <d v="1900-01-05T00:00:00"/>
    <s v="Marker"/>
    <s v="Stationery"/>
    <n v="246814"/>
    <n v="59683.48"/>
    <n v="187130.52"/>
    <x v="1"/>
    <n v="31"/>
    <n v="89.93"/>
  </r>
  <r>
    <s v="M1149"/>
    <x v="1"/>
    <s v="West"/>
    <n v="10"/>
    <n v="186896"/>
    <n v="159826"/>
    <n v="85.52"/>
    <d v="2013-11-22T00:00:00"/>
    <n v="2013"/>
    <s v="Nov"/>
    <d v="1900-01-05T00:00:00"/>
    <s v="Sugar"/>
    <s v="Grocery"/>
    <n v="159826"/>
    <n v="67585.100000000006"/>
    <n v="92240.9"/>
    <x v="2"/>
    <n v="59"/>
    <n v="92.18"/>
  </r>
  <r>
    <s v="M1150"/>
    <x v="0"/>
    <s v="North"/>
    <n v="3"/>
    <n v="254436"/>
    <n v="131939"/>
    <n v="51.86"/>
    <d v="2013-11-22T00:00:00"/>
    <n v="2013"/>
    <s v="Nov"/>
    <d v="1900-01-05T00:00:00"/>
    <s v="Sugar"/>
    <s v="Grocery"/>
    <n v="131939"/>
    <n v="38065.99"/>
    <n v="93873.01"/>
    <x v="1"/>
    <n v="31"/>
    <n v="80.89"/>
  </r>
  <r>
    <s v="M1151"/>
    <x v="1"/>
    <s v="West"/>
    <n v="8"/>
    <n v="195756"/>
    <n v="171723"/>
    <n v="87.72"/>
    <d v="2014-11-13T00:00:00"/>
    <n v="2014"/>
    <s v="Nov"/>
    <d v="1900-01-04T00:00:00"/>
    <s v="Tablet"/>
    <s v="Electronics"/>
    <n v="171723"/>
    <n v="60820.32"/>
    <n v="110902.68"/>
    <x v="1"/>
    <n v="75"/>
    <n v="61.76"/>
  </r>
  <r>
    <s v="M1152"/>
    <x v="0"/>
    <s v="North"/>
    <n v="7"/>
    <n v="110584"/>
    <n v="89878"/>
    <n v="81.28"/>
    <d v="2011-11-01T00:00:00"/>
    <n v="2011"/>
    <s v="Nov"/>
    <d v="1900-01-02T00:00:00"/>
    <s v="Laptop"/>
    <s v="Electronics"/>
    <n v="89878"/>
    <n v="32530.65"/>
    <n v="57347.35"/>
    <x v="2"/>
    <n v="18"/>
    <n v="64.709999999999994"/>
  </r>
  <r>
    <s v="M1153"/>
    <x v="3"/>
    <s v="East"/>
    <n v="6"/>
    <n v="460959"/>
    <n v="360761"/>
    <n v="78.260000000000005"/>
    <d v="2011-11-01T00:00:00"/>
    <n v="2011"/>
    <s v="Nov"/>
    <d v="1900-01-02T00:00:00"/>
    <s v="Rice"/>
    <s v="Grocery"/>
    <n v="360761"/>
    <n v="73409.97"/>
    <n v="287351.03000000003"/>
    <x v="0"/>
    <n v="56"/>
    <n v="75.319999999999993"/>
  </r>
  <r>
    <s v="M1154"/>
    <x v="0"/>
    <s v="North"/>
    <n v="7"/>
    <n v="425228"/>
    <n v="420052"/>
    <n v="98.78"/>
    <d v="2013-05-16T00:00:00"/>
    <n v="2013"/>
    <s v="May"/>
    <d v="1900-01-04T00:00:00"/>
    <s v="Jacket"/>
    <s v="Clothing"/>
    <n v="420052"/>
    <n v="169971.92"/>
    <n v="250080.08"/>
    <x v="0"/>
    <n v="36"/>
    <n v="72.95"/>
  </r>
  <r>
    <s v="M1155"/>
    <x v="0"/>
    <s v="North"/>
    <n v="13"/>
    <n v="141659"/>
    <n v="74807"/>
    <n v="52.81"/>
    <d v="2011-11-07T00:00:00"/>
    <n v="2011"/>
    <s v="Nov"/>
    <d v="1900-01-01T00:00:00"/>
    <s v="Tablet"/>
    <s v="Electronics"/>
    <n v="74807"/>
    <n v="25932.06"/>
    <n v="48874.94"/>
    <x v="0"/>
    <n v="66"/>
    <n v="89.52"/>
  </r>
  <r>
    <s v="M1156"/>
    <x v="0"/>
    <s v="North"/>
    <n v="6"/>
    <n v="350163"/>
    <n v="190163"/>
    <n v="54.31"/>
    <d v="2011-11-07T00:00:00"/>
    <n v="2011"/>
    <s v="Nov"/>
    <d v="1900-01-01T00:00:00"/>
    <s v="Laptop"/>
    <s v="Electronics"/>
    <n v="190163"/>
    <n v="38768.47"/>
    <n v="151394.53"/>
    <x v="0"/>
    <n v="45"/>
    <n v="79.849999999999994"/>
  </r>
  <r>
    <s v="M1157"/>
    <x v="0"/>
    <s v="North"/>
    <n v="10"/>
    <n v="288460"/>
    <n v="252981"/>
    <n v="87.7"/>
    <d v="2011-11-07T00:00:00"/>
    <n v="2011"/>
    <s v="Nov"/>
    <d v="1900-01-01T00:00:00"/>
    <s v="Headphones"/>
    <s v="Electronics"/>
    <n v="252981"/>
    <n v="50677.72"/>
    <n v="202303.28"/>
    <x v="0"/>
    <n v="23"/>
    <n v="84.7"/>
  </r>
  <r>
    <s v="M1158"/>
    <x v="1"/>
    <s v="West"/>
    <n v="6"/>
    <n v="337578"/>
    <n v="224645"/>
    <n v="66.55"/>
    <d v="2011-11-07T00:00:00"/>
    <n v="2011"/>
    <s v="Nov"/>
    <d v="1900-01-01T00:00:00"/>
    <s v="Dress"/>
    <s v="Clothing"/>
    <n v="224645"/>
    <n v="57647.17"/>
    <n v="166997.82999999999"/>
    <x v="2"/>
    <n v="20"/>
    <n v="89.45"/>
  </r>
  <r>
    <s v="M1159"/>
    <x v="0"/>
    <s v="North"/>
    <n v="4"/>
    <n v="446307"/>
    <n v="374894"/>
    <n v="84"/>
    <d v="2014-10-06T00:00:00"/>
    <n v="2014"/>
    <s v="Oct"/>
    <d v="1900-01-01T00:00:00"/>
    <s v="Notebook"/>
    <s v="Stationery"/>
    <n v="374894"/>
    <n v="140915.37"/>
    <n v="233978.63"/>
    <x v="0"/>
    <n v="80"/>
    <n v="81.58"/>
  </r>
  <r>
    <s v="M1160"/>
    <x v="2"/>
    <s v="South"/>
    <n v="5"/>
    <n v="480619"/>
    <n v="377188"/>
    <n v="78.48"/>
    <d v="2014-10-06T00:00:00"/>
    <n v="2014"/>
    <s v="Oct"/>
    <d v="1900-01-01T00:00:00"/>
    <s v="Laptop"/>
    <s v="Electronics"/>
    <n v="377188"/>
    <n v="141529.03"/>
    <n v="235658.97"/>
    <x v="2"/>
    <n v="58"/>
    <n v="71.709999999999994"/>
  </r>
  <r>
    <s v="M1161"/>
    <x v="1"/>
    <s v="West"/>
    <n v="9"/>
    <n v="127788"/>
    <n v="86316"/>
    <n v="67.55"/>
    <d v="2014-10-06T00:00:00"/>
    <n v="2014"/>
    <s v="Oct"/>
    <d v="1900-01-01T00:00:00"/>
    <s v="Chair"/>
    <s v="Furniture"/>
    <n v="86316"/>
    <n v="17888.57"/>
    <n v="68427.429999999993"/>
    <x v="2"/>
    <n v="53"/>
    <n v="78.989999999999995"/>
  </r>
  <r>
    <s v="M1162"/>
    <x v="0"/>
    <s v="North"/>
    <n v="7"/>
    <n v="346919"/>
    <n v="195337"/>
    <n v="56.31"/>
    <d v="2014-06-02T00:00:00"/>
    <n v="2014"/>
    <s v="Jun"/>
    <d v="1900-01-01T00:00:00"/>
    <s v="Laptop"/>
    <s v="Electronics"/>
    <n v="195337"/>
    <n v="39424.730000000003"/>
    <n v="155912.26999999999"/>
    <x v="1"/>
    <n v="48"/>
    <n v="71.86"/>
  </r>
  <r>
    <s v="M1163"/>
    <x v="0"/>
    <s v="North"/>
    <n v="8"/>
    <n v="491307"/>
    <n v="372752"/>
    <n v="75.87"/>
    <d v="2014-06-02T00:00:00"/>
    <n v="2014"/>
    <s v="Jun"/>
    <d v="1900-01-01T00:00:00"/>
    <s v="Laptop"/>
    <s v="Electronics"/>
    <n v="372752"/>
    <n v="122392.23"/>
    <n v="250359.77"/>
    <x v="1"/>
    <n v="90"/>
    <n v="74.23"/>
  </r>
  <r>
    <s v="M1164"/>
    <x v="2"/>
    <s v="South"/>
    <n v="10"/>
    <n v="312983"/>
    <n v="313888"/>
    <n v="100.29"/>
    <d v="2014-06-02T00:00:00"/>
    <n v="2014"/>
    <s v="Jun"/>
    <d v="1900-01-01T00:00:00"/>
    <s v="Jacket"/>
    <s v="Clothing"/>
    <n v="313888"/>
    <n v="81922.460000000006"/>
    <n v="231965.54"/>
    <x v="1"/>
    <n v="73"/>
    <n v="94.88"/>
  </r>
  <r>
    <s v="M1165"/>
    <x v="1"/>
    <s v="West"/>
    <n v="9"/>
    <n v="126049"/>
    <n v="105928"/>
    <n v="84.04"/>
    <d v="2014-11-21T00:00:00"/>
    <n v="2014"/>
    <s v="Nov"/>
    <d v="1900-01-05T00:00:00"/>
    <s v="Sofa"/>
    <s v="Furniture"/>
    <n v="105928"/>
    <n v="41014.559999999998"/>
    <n v="64913.440000000002"/>
    <x v="2"/>
    <n v="54"/>
    <n v="60.29"/>
  </r>
  <r>
    <s v="M1166"/>
    <x v="3"/>
    <s v="East"/>
    <n v="5"/>
    <n v="194089"/>
    <n v="178207"/>
    <n v="91.82"/>
    <d v="2013-12-24T00:00:00"/>
    <n v="2013"/>
    <s v="Dec"/>
    <d v="1900-01-02T00:00:00"/>
    <s v="Oil"/>
    <s v="Grocery"/>
    <n v="178207"/>
    <n v="48626.18"/>
    <n v="129580.82"/>
    <x v="0"/>
    <n v="43"/>
    <n v="83.2"/>
  </r>
  <r>
    <s v="M1167"/>
    <x v="1"/>
    <s v="West"/>
    <n v="15"/>
    <n v="157477"/>
    <n v="181021"/>
    <n v="114.95"/>
    <d v="2014-09-30T00:00:00"/>
    <n v="2014"/>
    <s v="Sep"/>
    <d v="1900-01-02T00:00:00"/>
    <s v="Oil"/>
    <s v="Grocery"/>
    <n v="181021"/>
    <n v="44201.69"/>
    <n v="136819.31"/>
    <x v="0"/>
    <n v="76"/>
    <n v="65.58"/>
  </r>
  <r>
    <s v="M1168"/>
    <x v="1"/>
    <s v="West"/>
    <n v="4"/>
    <n v="160717"/>
    <n v="119693"/>
    <n v="74.47"/>
    <d v="2013-11-08T00:00:00"/>
    <n v="2013"/>
    <s v="Nov"/>
    <d v="1900-01-05T00:00:00"/>
    <s v="Pen"/>
    <s v="Stationery"/>
    <n v="119693"/>
    <n v="46105.18"/>
    <n v="73587.820000000007"/>
    <x v="2"/>
    <n v="81"/>
    <n v="60.74"/>
  </r>
  <r>
    <s v="M1169"/>
    <x v="0"/>
    <s v="North"/>
    <n v="12"/>
    <n v="361733"/>
    <n v="356807"/>
    <n v="98.64"/>
    <d v="2011-04-04T00:00:00"/>
    <n v="2011"/>
    <s v="Apr"/>
    <d v="1900-01-01T00:00:00"/>
    <s v="Sofa"/>
    <s v="Furniture"/>
    <n v="356807"/>
    <n v="80942.929999999993"/>
    <n v="275864.07"/>
    <x v="1"/>
    <n v="31"/>
    <n v="74.05"/>
  </r>
  <r>
    <s v="M1170"/>
    <x v="1"/>
    <s v="West"/>
    <n v="8"/>
    <n v="124451"/>
    <n v="96651"/>
    <n v="77.66"/>
    <d v="2012-07-23T00:00:00"/>
    <n v="2012"/>
    <s v="Jul"/>
    <d v="1900-01-01T00:00:00"/>
    <s v="Sofa"/>
    <s v="Furniture"/>
    <n v="96651"/>
    <n v="45675.08"/>
    <n v="50975.92"/>
    <x v="1"/>
    <n v="45"/>
    <n v="86.13"/>
  </r>
  <r>
    <s v="M1171"/>
    <x v="3"/>
    <s v="East"/>
    <n v="15"/>
    <n v="175995"/>
    <n v="186133"/>
    <n v="105.76"/>
    <d v="2011-06-25T00:00:00"/>
    <n v="2011"/>
    <s v="Jun"/>
    <d v="1900-01-06T00:00:00"/>
    <s v="Sugar"/>
    <s v="Grocery"/>
    <n v="186133"/>
    <n v="48898.6"/>
    <n v="137234.4"/>
    <x v="2"/>
    <n v="78"/>
    <n v="62.12"/>
  </r>
  <r>
    <s v="M1172"/>
    <x v="3"/>
    <s v="East"/>
    <n v="3"/>
    <n v="133972"/>
    <n v="110030"/>
    <n v="82.13"/>
    <d v="2011-06-25T00:00:00"/>
    <n v="2011"/>
    <s v="Jun"/>
    <d v="1900-01-06T00:00:00"/>
    <s v="Mobile"/>
    <s v="Electronics"/>
    <n v="110030"/>
    <n v="40548.639999999999"/>
    <n v="69481.36"/>
    <x v="1"/>
    <n v="63"/>
    <n v="94.28"/>
  </r>
  <r>
    <s v="M1173"/>
    <x v="2"/>
    <s v="South"/>
    <n v="9"/>
    <n v="367307"/>
    <n v="249730"/>
    <n v="67.989999999999995"/>
    <d v="2011-06-25T00:00:00"/>
    <n v="2011"/>
    <s v="Jun"/>
    <d v="1900-01-06T00:00:00"/>
    <s v="Stapler"/>
    <s v="Stationery"/>
    <n v="249730"/>
    <n v="121643.45"/>
    <n v="128086.55"/>
    <x v="2"/>
    <n v="18"/>
    <n v="74.38"/>
  </r>
  <r>
    <s v="M1174"/>
    <x v="0"/>
    <s v="North"/>
    <n v="7"/>
    <n v="178573"/>
    <n v="203855"/>
    <n v="114.16"/>
    <d v="2011-09-08T00:00:00"/>
    <n v="2011"/>
    <s v="Sep"/>
    <d v="1900-01-04T00:00:00"/>
    <s v="Headphones"/>
    <s v="Electronics"/>
    <n v="203855"/>
    <n v="42247.89"/>
    <n v="161607.10999999999"/>
    <x v="1"/>
    <n v="20"/>
    <n v="75.37"/>
  </r>
  <r>
    <s v="M1175"/>
    <x v="0"/>
    <s v="North"/>
    <n v="3"/>
    <n v="325010"/>
    <n v="302719"/>
    <n v="93.14"/>
    <d v="2011-09-08T00:00:00"/>
    <n v="2011"/>
    <s v="Sep"/>
    <d v="1900-01-04T00:00:00"/>
    <s v="Tablet"/>
    <s v="Electronics"/>
    <n v="302719"/>
    <n v="131383.39000000001"/>
    <n v="171335.61"/>
    <x v="2"/>
    <n v="70"/>
    <n v="65.400000000000006"/>
  </r>
  <r>
    <s v="M1176"/>
    <x v="2"/>
    <s v="South"/>
    <n v="12"/>
    <n v="492292"/>
    <n v="587225"/>
    <n v="119.28"/>
    <d v="2011-09-08T00:00:00"/>
    <n v="2011"/>
    <s v="Sep"/>
    <d v="1900-01-04T00:00:00"/>
    <s v="Sugar"/>
    <s v="Grocery"/>
    <n v="587225"/>
    <n v="221187.16"/>
    <n v="366037.84"/>
    <x v="0"/>
    <n v="16"/>
    <n v="70.95"/>
  </r>
  <r>
    <s v="M1177"/>
    <x v="0"/>
    <s v="North"/>
    <n v="10"/>
    <n v="143799"/>
    <n v="114162"/>
    <n v="79.39"/>
    <d v="2011-09-08T00:00:00"/>
    <n v="2011"/>
    <s v="Sep"/>
    <d v="1900-01-04T00:00:00"/>
    <s v="Laptop"/>
    <s v="Electronics"/>
    <n v="114162"/>
    <n v="29800.83"/>
    <n v="84361.17"/>
    <x v="0"/>
    <n v="20"/>
    <n v="84.07"/>
  </r>
  <r>
    <s v="M1178"/>
    <x v="1"/>
    <s v="West"/>
    <n v="8"/>
    <n v="497291"/>
    <n v="306779"/>
    <n v="61.69"/>
    <d v="2011-12-12T00:00:00"/>
    <n v="2011"/>
    <s v="Dec"/>
    <d v="1900-01-01T00:00:00"/>
    <s v="Pen"/>
    <s v="Stationery"/>
    <n v="306779"/>
    <n v="152888.44"/>
    <n v="153890.56"/>
    <x v="0"/>
    <n v="70"/>
    <n v="79.38"/>
  </r>
  <r>
    <s v="M1179"/>
    <x v="2"/>
    <s v="South"/>
    <n v="11"/>
    <n v="248870"/>
    <n v="220831"/>
    <n v="88.73"/>
    <d v="2011-12-12T00:00:00"/>
    <n v="2011"/>
    <s v="Dec"/>
    <d v="1900-01-01T00:00:00"/>
    <s v="Cabinet"/>
    <s v="Furniture"/>
    <n v="220831"/>
    <n v="81477.75"/>
    <n v="139353.25"/>
    <x v="2"/>
    <n v="64"/>
    <n v="92.23"/>
  </r>
  <r>
    <s v="M1180"/>
    <x v="1"/>
    <s v="West"/>
    <n v="15"/>
    <n v="123981"/>
    <n v="118805"/>
    <n v="95.83"/>
    <d v="2011-12-12T00:00:00"/>
    <n v="2011"/>
    <s v="Dec"/>
    <d v="1900-01-01T00:00:00"/>
    <s v="Sugar"/>
    <s v="Grocery"/>
    <n v="118805"/>
    <n v="54725.37"/>
    <n v="64079.63"/>
    <x v="1"/>
    <n v="30"/>
    <n v="87.94"/>
  </r>
  <r>
    <s v="M1181"/>
    <x v="2"/>
    <s v="South"/>
    <n v="11"/>
    <n v="498313"/>
    <n v="371082"/>
    <n v="74.47"/>
    <d v="2012-01-13T00:00:00"/>
    <n v="2012"/>
    <s v="Jan"/>
    <d v="1900-01-05T00:00:00"/>
    <s v="Chair"/>
    <s v="Furniture"/>
    <n v="371082"/>
    <n v="156714.07"/>
    <n v="214367.93"/>
    <x v="1"/>
    <n v="91"/>
    <n v="80.72"/>
  </r>
  <r>
    <s v="M1182"/>
    <x v="2"/>
    <s v="South"/>
    <n v="4"/>
    <n v="289991"/>
    <n v="186529"/>
    <n v="64.319999999999993"/>
    <d v="2012-01-13T00:00:00"/>
    <n v="2012"/>
    <s v="Jan"/>
    <d v="1900-01-05T00:00:00"/>
    <s v="Wheat"/>
    <s v="Grocery"/>
    <n v="186529"/>
    <n v="51557.25"/>
    <n v="134971.75"/>
    <x v="1"/>
    <n v="78"/>
    <n v="67.77"/>
  </r>
  <r>
    <s v="M1183"/>
    <x v="1"/>
    <s v="West"/>
    <n v="10"/>
    <n v="247004"/>
    <n v="137758"/>
    <n v="55.77"/>
    <d v="2012-01-13T00:00:00"/>
    <n v="2012"/>
    <s v="Jan"/>
    <d v="1900-01-05T00:00:00"/>
    <s v="Pen"/>
    <s v="Stationery"/>
    <n v="137758"/>
    <n v="61829.45"/>
    <n v="75928.55"/>
    <x v="1"/>
    <n v="54"/>
    <n v="80.760000000000005"/>
  </r>
  <r>
    <s v="M1184"/>
    <x v="3"/>
    <s v="East"/>
    <n v="15"/>
    <n v="250247"/>
    <n v="247104"/>
    <n v="98.74"/>
    <d v="2014-12-16T00:00:00"/>
    <n v="2014"/>
    <s v="Dec"/>
    <d v="1900-01-02T00:00:00"/>
    <s v="Rice"/>
    <s v="Grocery"/>
    <n v="247104"/>
    <n v="116835.41"/>
    <n v="130268.59"/>
    <x v="1"/>
    <n v="31"/>
    <n v="71.98"/>
  </r>
  <r>
    <s v="M1185"/>
    <x v="1"/>
    <s v="West"/>
    <n v="15"/>
    <n v="167660"/>
    <n v="91802"/>
    <n v="54.75"/>
    <d v="2013-12-19T00:00:00"/>
    <n v="2013"/>
    <s v="Dec"/>
    <d v="1900-01-04T00:00:00"/>
    <s v="Notebook"/>
    <s v="Stationery"/>
    <n v="91802"/>
    <n v="34473.26"/>
    <n v="57328.74"/>
    <x v="0"/>
    <n v="81"/>
    <n v="78.89"/>
  </r>
  <r>
    <s v="M1186"/>
    <x v="2"/>
    <s v="South"/>
    <n v="8"/>
    <n v="357367"/>
    <n v="394637"/>
    <n v="110.43"/>
    <d v="2011-04-11T00:00:00"/>
    <n v="2011"/>
    <s v="Apr"/>
    <d v="1900-01-01T00:00:00"/>
    <s v="Laptop"/>
    <s v="Electronics"/>
    <n v="394637"/>
    <n v="96697.600000000006"/>
    <n v="297939.40000000002"/>
    <x v="2"/>
    <n v="31"/>
    <n v="85.12"/>
  </r>
  <r>
    <s v="M1187"/>
    <x v="1"/>
    <s v="West"/>
    <n v="14"/>
    <n v="226331"/>
    <n v="233142"/>
    <n v="103.01"/>
    <d v="2013-11-11T00:00:00"/>
    <n v="2013"/>
    <s v="Nov"/>
    <d v="1900-01-01T00:00:00"/>
    <s v="Mobile"/>
    <s v="Electronics"/>
    <n v="233142"/>
    <n v="53515.75"/>
    <n v="179626.25"/>
    <x v="1"/>
    <n v="89"/>
    <n v="72.31"/>
  </r>
  <r>
    <s v="M1188"/>
    <x v="0"/>
    <s v="North"/>
    <n v="8"/>
    <n v="164618"/>
    <n v="133613"/>
    <n v="81.17"/>
    <d v="2013-11-11T00:00:00"/>
    <n v="2013"/>
    <s v="Nov"/>
    <d v="1900-01-01T00:00:00"/>
    <s v="Sugar"/>
    <s v="Grocery"/>
    <n v="133613"/>
    <n v="36612.22"/>
    <n v="97000.78"/>
    <x v="2"/>
    <n v="62"/>
    <n v="65.31"/>
  </r>
  <r>
    <s v="M1189"/>
    <x v="1"/>
    <s v="West"/>
    <n v="15"/>
    <n v="282043"/>
    <n v="283021"/>
    <n v="100.35"/>
    <d v="2014-06-27T00:00:00"/>
    <n v="2014"/>
    <s v="Jun"/>
    <d v="1900-01-05T00:00:00"/>
    <s v="Wheat"/>
    <s v="Grocery"/>
    <n v="283021"/>
    <n v="108757.01"/>
    <n v="174263.99"/>
    <x v="1"/>
    <n v="26"/>
    <n v="87.32"/>
  </r>
  <r>
    <s v="M1190"/>
    <x v="2"/>
    <s v="South"/>
    <n v="9"/>
    <n v="369186"/>
    <n v="312565"/>
    <n v="84.66"/>
    <d v="2014-11-14T00:00:00"/>
    <n v="2014"/>
    <s v="Nov"/>
    <d v="1900-01-05T00:00:00"/>
    <s v="Trousers"/>
    <s v="Clothing"/>
    <n v="312565"/>
    <n v="80386.899999999994"/>
    <n v="232178.1"/>
    <x v="2"/>
    <n v="32"/>
    <n v="71.42"/>
  </r>
  <r>
    <s v="M1191"/>
    <x v="3"/>
    <s v="East"/>
    <n v="8"/>
    <n v="124117"/>
    <n v="134092"/>
    <n v="108.04"/>
    <d v="2014-11-14T00:00:00"/>
    <n v="2014"/>
    <s v="Nov"/>
    <d v="1900-01-05T00:00:00"/>
    <s v="Headphones"/>
    <s v="Electronics"/>
    <n v="134092"/>
    <n v="42328.38"/>
    <n v="91763.62"/>
    <x v="2"/>
    <n v="66"/>
    <n v="79.569999999999993"/>
  </r>
  <r>
    <s v="M1192"/>
    <x v="1"/>
    <s v="West"/>
    <n v="6"/>
    <n v="440495"/>
    <n v="513243"/>
    <n v="116.52"/>
    <d v="2014-11-14T00:00:00"/>
    <n v="2014"/>
    <s v="Nov"/>
    <d v="1900-01-05T00:00:00"/>
    <s v="Rice"/>
    <s v="Grocery"/>
    <n v="513243"/>
    <n v="130791.17"/>
    <n v="382451.83"/>
    <x v="2"/>
    <n v="35"/>
    <n v="82.26"/>
  </r>
  <r>
    <s v="M1193"/>
    <x v="3"/>
    <s v="East"/>
    <n v="4"/>
    <n v="495664"/>
    <n v="277153"/>
    <n v="55.92"/>
    <d v="2014-11-14T00:00:00"/>
    <n v="2014"/>
    <s v="Nov"/>
    <d v="1900-01-05T00:00:00"/>
    <s v="Laptop"/>
    <s v="Electronics"/>
    <n v="277153"/>
    <n v="102240.28"/>
    <n v="174912.72"/>
    <x v="2"/>
    <n v="47"/>
    <n v="78.03"/>
  </r>
  <r>
    <s v="M1194"/>
    <x v="2"/>
    <s v="South"/>
    <n v="14"/>
    <n v="495966"/>
    <n v="543453"/>
    <n v="109.57"/>
    <d v="2014-11-25T00:00:00"/>
    <n v="2014"/>
    <s v="Nov"/>
    <d v="1900-01-02T00:00:00"/>
    <s v="Shirt"/>
    <s v="Clothing"/>
    <n v="543453"/>
    <n v="148395.14000000001"/>
    <n v="395057.86"/>
    <x v="0"/>
    <n v="17"/>
    <n v="67.88"/>
  </r>
  <r>
    <s v="M1195"/>
    <x v="3"/>
    <s v="East"/>
    <n v="13"/>
    <n v="474639"/>
    <n v="454420"/>
    <n v="95.74"/>
    <d v="2014-11-25T00:00:00"/>
    <n v="2014"/>
    <s v="Nov"/>
    <d v="1900-01-02T00:00:00"/>
    <s v="Headphones"/>
    <s v="Electronics"/>
    <n v="454420"/>
    <n v="106209.21"/>
    <n v="348210.79"/>
    <x v="2"/>
    <n v="82"/>
    <n v="90.18"/>
  </r>
  <r>
    <s v="M1196"/>
    <x v="2"/>
    <s v="South"/>
    <n v="10"/>
    <n v="295540"/>
    <n v="311300"/>
    <n v="105.33"/>
    <d v="2014-05-24T00:00:00"/>
    <n v="2014"/>
    <s v="May"/>
    <d v="1900-01-06T00:00:00"/>
    <s v="Tablet"/>
    <s v="Electronics"/>
    <n v="311300"/>
    <n v="129253.03"/>
    <n v="182046.97"/>
    <x v="1"/>
    <n v="16"/>
    <n v="82.24"/>
  </r>
  <r>
    <s v="M1197"/>
    <x v="3"/>
    <s v="East"/>
    <n v="14"/>
    <n v="390691"/>
    <n v="322527"/>
    <n v="82.55"/>
    <d v="2014-05-24T00:00:00"/>
    <n v="2014"/>
    <s v="May"/>
    <d v="1900-01-06T00:00:00"/>
    <s v="Tablet"/>
    <s v="Electronics"/>
    <n v="322527"/>
    <n v="115797.85"/>
    <n v="206729.15"/>
    <x v="0"/>
    <n v="93"/>
    <n v="78.540000000000006"/>
  </r>
  <r>
    <s v="M1198"/>
    <x v="0"/>
    <s v="North"/>
    <n v="5"/>
    <n v="338784"/>
    <n v="280921"/>
    <n v="82.92"/>
    <d v="2014-05-24T00:00:00"/>
    <n v="2014"/>
    <s v="May"/>
    <d v="1900-01-06T00:00:00"/>
    <s v="Sofa"/>
    <s v="Furniture"/>
    <n v="280921"/>
    <n v="130888.21"/>
    <n v="150032.79"/>
    <x v="0"/>
    <n v="97"/>
    <n v="93.04"/>
  </r>
  <r>
    <s v="M1199"/>
    <x v="0"/>
    <s v="North"/>
    <n v="8"/>
    <n v="430604"/>
    <n v="241481"/>
    <n v="56.08"/>
    <d v="2014-05-24T00:00:00"/>
    <n v="2014"/>
    <s v="May"/>
    <d v="1900-01-06T00:00:00"/>
    <s v="Tablet"/>
    <s v="Electronics"/>
    <n v="241481"/>
    <n v="54413.62"/>
    <n v="187067.38"/>
    <x v="2"/>
    <n v="71"/>
    <n v="67.34"/>
  </r>
  <r>
    <s v="M1000"/>
    <x v="0"/>
    <s v="North"/>
    <n v="11"/>
    <n v="248242"/>
    <n v="171293"/>
    <n v="69"/>
    <d v="2011-12-02T00:00:00"/>
    <n v="2011"/>
    <s v="Dec"/>
    <d v="1900-01-05T00:00:00"/>
    <s v="Oil"/>
    <s v="Grocery"/>
    <n v="171293"/>
    <n v="84394.6"/>
    <n v="86898.4"/>
    <x v="1"/>
    <n v="31"/>
    <n v="77.55"/>
  </r>
  <r>
    <s v="M1001"/>
    <x v="0"/>
    <s v="North"/>
    <n v="10"/>
    <n v="185876"/>
    <n v="138088"/>
    <n v="74.290000000000006"/>
    <d v="2011-10-03T00:00:00"/>
    <n v="2011"/>
    <s v="Oct"/>
    <d v="1900-01-01T00:00:00"/>
    <s v="Table"/>
    <s v="Furniture"/>
    <n v="138088"/>
    <n v="61430.48"/>
    <n v="76657.52"/>
    <x v="2"/>
    <n v="27"/>
    <n v="93.67"/>
  </r>
  <r>
    <s v="M1002"/>
    <x v="3"/>
    <s v="East"/>
    <n v="4"/>
    <n v="267563"/>
    <n v="230720"/>
    <n v="86.23"/>
    <d v="2011-10-03T00:00:00"/>
    <n v="2011"/>
    <s v="Oct"/>
    <d v="1900-01-01T00:00:00"/>
    <s v="Laptop"/>
    <s v="Electronics"/>
    <n v="230720"/>
    <n v="102310.68"/>
    <n v="128409.32"/>
    <x v="2"/>
    <n v="69"/>
    <n v="62.82"/>
  </r>
  <r>
    <s v="M1003"/>
    <x v="1"/>
    <s v="West"/>
    <n v="11"/>
    <n v="367462"/>
    <n v="307982"/>
    <n v="83.81"/>
    <d v="2013-07-30T00:00:00"/>
    <n v="2013"/>
    <s v="Jul"/>
    <d v="1900-01-02T00:00:00"/>
    <s v="Chair"/>
    <s v="Furniture"/>
    <n v="307982"/>
    <n v="87508.1"/>
    <n v="220473.9"/>
    <x v="2"/>
    <n v="89"/>
    <n v="86.12"/>
  </r>
  <r>
    <s v="M1004"/>
    <x v="0"/>
    <s v="North"/>
    <n v="11"/>
    <n v="432976"/>
    <n v="356595"/>
    <n v="82.36"/>
    <d v="2014-11-03T00:00:00"/>
    <n v="2014"/>
    <s v="Nov"/>
    <d v="1900-01-01T00:00:00"/>
    <s v="Laptop"/>
    <s v="Electronics"/>
    <n v="356595"/>
    <n v="139907.6"/>
    <n v="216687.4"/>
    <x v="1"/>
    <n v="47"/>
    <n v="63.56"/>
  </r>
  <r>
    <s v="M1005"/>
    <x v="0"/>
    <s v="North"/>
    <n v="14"/>
    <n v="101699"/>
    <n v="115416"/>
    <n v="113.49"/>
    <d v="2014-11-03T00:00:00"/>
    <n v="2014"/>
    <s v="Nov"/>
    <d v="1900-01-01T00:00:00"/>
    <s v="Chair"/>
    <s v="Furniture"/>
    <n v="115416"/>
    <n v="23861.040000000001"/>
    <n v="91554.96"/>
    <x v="2"/>
    <n v="57"/>
    <n v="62.37"/>
  </r>
  <r>
    <s v="M1006"/>
    <x v="1"/>
    <s v="West"/>
    <n v="12"/>
    <n v="416516"/>
    <n v="319847"/>
    <n v="76.790000000000006"/>
    <d v="2014-11-03T00:00:00"/>
    <n v="2014"/>
    <s v="Nov"/>
    <d v="1900-01-01T00:00:00"/>
    <s v="Trousers"/>
    <s v="Clothing"/>
    <n v="319847"/>
    <n v="114554.3"/>
    <n v="205292.7"/>
    <x v="1"/>
    <n v="28"/>
    <n v="87.46"/>
  </r>
  <r>
    <s v="M1007"/>
    <x v="1"/>
    <s v="West"/>
    <n v="11"/>
    <n v="399759"/>
    <n v="338935"/>
    <n v="84.78"/>
    <d v="2014-11-03T00:00:00"/>
    <n v="2014"/>
    <s v="Nov"/>
    <d v="1900-01-01T00:00:00"/>
    <s v="Wheat"/>
    <s v="Grocery"/>
    <n v="338935"/>
    <n v="117516.05"/>
    <n v="221418.95"/>
    <x v="2"/>
    <n v="35"/>
    <n v="61.47"/>
  </r>
  <r>
    <s v="M1008"/>
    <x v="2"/>
    <s v="South"/>
    <n v="13"/>
    <n v="293793"/>
    <n v="193601"/>
    <n v="65.900000000000006"/>
    <d v="2014-03-09T00:00:00"/>
    <n v="2014"/>
    <s v="Mar"/>
    <d v="1899-12-31T00:00:00"/>
    <s v="Shirt"/>
    <s v="Clothing"/>
    <n v="193601"/>
    <n v="74992.86"/>
    <n v="118608.14"/>
    <x v="2"/>
    <n v="62"/>
    <n v="66.95"/>
  </r>
  <r>
    <s v="M1009"/>
    <x v="0"/>
    <s v="North"/>
    <n v="10"/>
    <n v="142443"/>
    <n v="90712"/>
    <n v="63.68"/>
    <d v="2014-03-09T00:00:00"/>
    <n v="2014"/>
    <s v="Mar"/>
    <d v="1899-12-31T00:00:00"/>
    <s v="Chair"/>
    <s v="Furniture"/>
    <n v="90712"/>
    <n v="39815.699999999997"/>
    <n v="50896.3"/>
    <x v="2"/>
    <n v="48"/>
    <n v="81.55"/>
  </r>
  <r>
    <s v="M1010"/>
    <x v="2"/>
    <s v="South"/>
    <n v="13"/>
    <n v="264069"/>
    <n v="272334"/>
    <n v="103.13"/>
    <d v="2011-12-16T00:00:00"/>
    <n v="2011"/>
    <s v="Dec"/>
    <d v="1900-01-05T00:00:00"/>
    <s v="Mobile"/>
    <s v="Electronics"/>
    <n v="272334"/>
    <n v="63160.800000000003"/>
    <n v="209173.2"/>
    <x v="2"/>
    <n v="46"/>
    <n v="90.44"/>
  </r>
  <r>
    <s v="M1011"/>
    <x v="1"/>
    <s v="West"/>
    <n v="7"/>
    <n v="208822"/>
    <n v="216483"/>
    <n v="103.67"/>
    <d v="2013-11-29T00:00:00"/>
    <n v="2013"/>
    <s v="Nov"/>
    <d v="1900-01-05T00:00:00"/>
    <s v="Table"/>
    <s v="Furniture"/>
    <n v="216483"/>
    <n v="102783.66"/>
    <n v="113699.34"/>
    <x v="1"/>
    <n v="50"/>
    <n v="84.25"/>
  </r>
  <r>
    <s v="M1012"/>
    <x v="3"/>
    <s v="East"/>
    <n v="8"/>
    <n v="320574"/>
    <n v="304970"/>
    <n v="95.13"/>
    <d v="2013-11-29T00:00:00"/>
    <n v="2013"/>
    <s v="Nov"/>
    <d v="1900-01-05T00:00:00"/>
    <s v="Tablet"/>
    <s v="Electronics"/>
    <n v="304970"/>
    <n v="149582.21"/>
    <n v="155387.79"/>
    <x v="2"/>
    <n v="50"/>
    <n v="94.73"/>
  </r>
  <r>
    <s v="M1013"/>
    <x v="3"/>
    <s v="East"/>
    <n v="9"/>
    <n v="467651"/>
    <n v="355832"/>
    <n v="76.09"/>
    <d v="2013-11-29T00:00:00"/>
    <n v="2013"/>
    <s v="Nov"/>
    <d v="1900-01-05T00:00:00"/>
    <s v="Headphones"/>
    <s v="Electronics"/>
    <n v="355832"/>
    <n v="112012.07"/>
    <n v="243819.93"/>
    <x v="0"/>
    <n v="62"/>
    <n v="87.34"/>
  </r>
  <r>
    <s v="M1014"/>
    <x v="2"/>
    <s v="South"/>
    <n v="13"/>
    <n v="498277"/>
    <n v="273448"/>
    <n v="54.88"/>
    <d v="2013-11-29T00:00:00"/>
    <n v="2013"/>
    <s v="Nov"/>
    <d v="1900-01-05T00:00:00"/>
    <s v="Trousers"/>
    <s v="Clothing"/>
    <n v="273448"/>
    <n v="136081.28"/>
    <n v="137366.72"/>
    <x v="1"/>
    <n v="36"/>
    <n v="68.42"/>
  </r>
  <r>
    <s v="M1015"/>
    <x v="2"/>
    <s v="South"/>
    <n v="14"/>
    <n v="371657"/>
    <n v="323493"/>
    <n v="87.04"/>
    <d v="2013-12-24T00:00:00"/>
    <n v="2013"/>
    <s v="Dec"/>
    <d v="1900-01-02T00:00:00"/>
    <s v="Shirt"/>
    <s v="Clothing"/>
    <n v="323493"/>
    <n v="97557.59"/>
    <n v="225935.41"/>
    <x v="1"/>
    <n v="28"/>
    <n v="71.349999999999994"/>
  </r>
  <r>
    <s v="M1016"/>
    <x v="2"/>
    <s v="South"/>
    <n v="10"/>
    <n v="108469"/>
    <n v="88116"/>
    <n v="81.239999999999995"/>
    <d v="2013-12-24T00:00:00"/>
    <n v="2013"/>
    <s v="Dec"/>
    <d v="1900-01-02T00:00:00"/>
    <s v="Laptop"/>
    <s v="Electronics"/>
    <n v="88116"/>
    <n v="23486.12"/>
    <n v="64629.88"/>
    <x v="0"/>
    <n v="79"/>
    <n v="92.09"/>
  </r>
  <r>
    <s v="M1017"/>
    <x v="1"/>
    <s v="West"/>
    <n v="9"/>
    <n v="370059"/>
    <n v="264514"/>
    <n v="71.48"/>
    <d v="2013-12-24T00:00:00"/>
    <n v="2013"/>
    <s v="Dec"/>
    <d v="1900-01-02T00:00:00"/>
    <s v="Rice"/>
    <s v="Grocery"/>
    <n v="264514"/>
    <n v="67838.8"/>
    <n v="196675.20000000001"/>
    <x v="0"/>
    <n v="59"/>
    <n v="61.5"/>
  </r>
  <r>
    <s v="M1018"/>
    <x v="2"/>
    <s v="South"/>
    <n v="10"/>
    <n v="264877"/>
    <n v="257384"/>
    <n v="97.17"/>
    <d v="2013-12-24T00:00:00"/>
    <n v="2013"/>
    <s v="Dec"/>
    <d v="1900-01-02T00:00:00"/>
    <s v="Stapler"/>
    <s v="Stationery"/>
    <n v="257384"/>
    <n v="55155.05"/>
    <n v="202228.95"/>
    <x v="1"/>
    <n v="74"/>
    <n v="61.01"/>
  </r>
  <r>
    <s v="M1019"/>
    <x v="2"/>
    <s v="South"/>
    <n v="10"/>
    <n v="201466"/>
    <n v="239647"/>
    <n v="118.95"/>
    <d v="2013-12-24T00:00:00"/>
    <n v="2013"/>
    <s v="Dec"/>
    <d v="1900-01-02T00:00:00"/>
    <s v="Mobile"/>
    <s v="Electronics"/>
    <n v="239647"/>
    <n v="105355"/>
    <n v="134292"/>
    <x v="1"/>
    <n v="15"/>
    <n v="79.75"/>
  </r>
  <r>
    <s v="M1020"/>
    <x v="0"/>
    <s v="North"/>
    <n v="4"/>
    <n v="419137"/>
    <n v="493736"/>
    <n v="117.8"/>
    <d v="2013-12-24T00:00:00"/>
    <n v="2013"/>
    <s v="Dec"/>
    <d v="1900-01-02T00:00:00"/>
    <s v="Jacket"/>
    <s v="Clothing"/>
    <n v="493736"/>
    <n v="178118.99"/>
    <n v="315617.01"/>
    <x v="0"/>
    <n v="97"/>
    <n v="76.33"/>
  </r>
  <r>
    <s v="M1021"/>
    <x v="0"/>
    <s v="North"/>
    <n v="11"/>
    <n v="463015"/>
    <n v="439216"/>
    <n v="94.86"/>
    <d v="2013-12-24T00:00:00"/>
    <n v="2013"/>
    <s v="Dec"/>
    <d v="1900-01-02T00:00:00"/>
    <s v="Shirt"/>
    <s v="Clothing"/>
    <n v="439216"/>
    <n v="219188.87"/>
    <n v="220027.13"/>
    <x v="2"/>
    <n v="90"/>
    <n v="90.67"/>
  </r>
  <r>
    <s v="M1022"/>
    <x v="1"/>
    <s v="West"/>
    <n v="6"/>
    <n v="311689"/>
    <n v="276533"/>
    <n v="88.72"/>
    <d v="2011-10-15T00:00:00"/>
    <n v="2011"/>
    <s v="Oct"/>
    <d v="1900-01-06T00:00:00"/>
    <s v="Notebook"/>
    <s v="Stationery"/>
    <n v="276533"/>
    <n v="96331.4"/>
    <n v="180201.60000000001"/>
    <x v="0"/>
    <n v="64"/>
    <n v="79.06"/>
  </r>
  <r>
    <s v="M1023"/>
    <x v="1"/>
    <s v="West"/>
    <n v="3"/>
    <n v="107220"/>
    <n v="103207"/>
    <n v="96.26"/>
    <d v="2011-10-15T00:00:00"/>
    <n v="2011"/>
    <s v="Oct"/>
    <d v="1900-01-06T00:00:00"/>
    <s v="Rice"/>
    <s v="Grocery"/>
    <n v="103207"/>
    <n v="24504.12"/>
    <n v="78702.880000000005"/>
    <x v="2"/>
    <n v="85"/>
    <n v="61.64"/>
  </r>
  <r>
    <s v="M1024"/>
    <x v="2"/>
    <s v="South"/>
    <n v="8"/>
    <n v="190103"/>
    <n v="164849"/>
    <n v="86.72"/>
    <d v="2013-08-23T00:00:00"/>
    <n v="2013"/>
    <s v="Aug"/>
    <d v="1900-01-05T00:00:00"/>
    <s v="Oil"/>
    <s v="Grocery"/>
    <n v="164849"/>
    <n v="57520.08"/>
    <n v="107328.92"/>
    <x v="0"/>
    <n v="79"/>
    <n v="87.17"/>
  </r>
  <r>
    <s v="M1025"/>
    <x v="1"/>
    <s v="West"/>
    <n v="12"/>
    <n v="170340"/>
    <n v="105719"/>
    <n v="62.06"/>
    <d v="2014-12-18T00:00:00"/>
    <n v="2014"/>
    <s v="Dec"/>
    <d v="1900-01-04T00:00:00"/>
    <s v="Chair"/>
    <s v="Furniture"/>
    <n v="105719"/>
    <n v="31742.35"/>
    <n v="73976.649999999994"/>
    <x v="1"/>
    <n v="68"/>
    <n v="94.77"/>
  </r>
  <r>
    <s v="M1026"/>
    <x v="1"/>
    <s v="West"/>
    <n v="3"/>
    <n v="213741"/>
    <n v="139195"/>
    <n v="65.12"/>
    <d v="2014-12-18T00:00:00"/>
    <n v="2014"/>
    <s v="Dec"/>
    <d v="1900-01-04T00:00:00"/>
    <s v="Laptop"/>
    <s v="Electronics"/>
    <n v="139195"/>
    <n v="47416.53"/>
    <n v="91778.47"/>
    <x v="0"/>
    <n v="10"/>
    <n v="81.62"/>
  </r>
  <r>
    <s v="M1027"/>
    <x v="3"/>
    <s v="East"/>
    <n v="14"/>
    <n v="235517"/>
    <n v="185236"/>
    <n v="78.650000000000006"/>
    <d v="2014-03-08T00:00:00"/>
    <n v="2014"/>
    <s v="Mar"/>
    <d v="1900-01-06T00:00:00"/>
    <s v="Stapler"/>
    <s v="Stationery"/>
    <n v="185236"/>
    <n v="61999.58"/>
    <n v="123236.42"/>
    <x v="1"/>
    <n v="44"/>
    <n v="91.41"/>
  </r>
  <r>
    <s v="M1028"/>
    <x v="2"/>
    <s v="South"/>
    <n v="6"/>
    <n v="233681"/>
    <n v="226017"/>
    <n v="96.72"/>
    <d v="2014-03-08T00:00:00"/>
    <n v="2014"/>
    <s v="Mar"/>
    <d v="1900-01-06T00:00:00"/>
    <s v="Cabinet"/>
    <s v="Furniture"/>
    <n v="226017"/>
    <n v="50767.64"/>
    <n v="175249.36"/>
    <x v="2"/>
    <n v="91"/>
    <n v="64.739999999999995"/>
  </r>
  <r>
    <s v="M1029"/>
    <x v="0"/>
    <s v="North"/>
    <n v="5"/>
    <n v="152407"/>
    <n v="104586"/>
    <n v="68.62"/>
    <d v="2011-12-01T00:00:00"/>
    <n v="2011"/>
    <s v="Dec"/>
    <d v="1900-01-04T00:00:00"/>
    <s v="Laptop"/>
    <s v="Electronics"/>
    <n v="104586"/>
    <n v="39041.21"/>
    <n v="65544.789999999994"/>
    <x v="0"/>
    <n v="63"/>
    <n v="70.42"/>
  </r>
  <r>
    <s v="M1030"/>
    <x v="3"/>
    <s v="East"/>
    <n v="13"/>
    <n v="417634"/>
    <n v="458658"/>
    <n v="109.82"/>
    <d v="2011-10-14T00:00:00"/>
    <n v="2011"/>
    <s v="Oct"/>
    <d v="1900-01-05T00:00:00"/>
    <s v="Table"/>
    <s v="Furniture"/>
    <n v="458658"/>
    <n v="141219.16"/>
    <n v="317438.84000000003"/>
    <x v="2"/>
    <n v="81"/>
    <n v="60.3"/>
  </r>
  <r>
    <s v="M1031"/>
    <x v="2"/>
    <s v="South"/>
    <n v="10"/>
    <n v="374746"/>
    <n v="278063"/>
    <n v="74.2"/>
    <d v="2011-10-14T00:00:00"/>
    <n v="2011"/>
    <s v="Oct"/>
    <d v="1900-01-05T00:00:00"/>
    <s v="Table"/>
    <s v="Furniture"/>
    <n v="278063"/>
    <n v="102426.02"/>
    <n v="175636.98"/>
    <x v="0"/>
    <n v="77"/>
    <n v="78.459999999999994"/>
  </r>
  <r>
    <s v="M1032"/>
    <x v="0"/>
    <s v="North"/>
    <n v="7"/>
    <n v="142098"/>
    <n v="114779"/>
    <n v="80.77"/>
    <d v="2011-11-18T00:00:00"/>
    <n v="2011"/>
    <s v="Nov"/>
    <d v="1900-01-05T00:00:00"/>
    <s v="Cabinet"/>
    <s v="Furniture"/>
    <n v="114779"/>
    <n v="38777.660000000003"/>
    <n v="76001.34"/>
    <x v="0"/>
    <n v="40"/>
    <n v="82.11"/>
  </r>
  <r>
    <s v="M1033"/>
    <x v="1"/>
    <s v="West"/>
    <n v="6"/>
    <n v="474554"/>
    <n v="278080"/>
    <n v="58.6"/>
    <d v="2011-11-18T00:00:00"/>
    <n v="2011"/>
    <s v="Nov"/>
    <d v="1900-01-05T00:00:00"/>
    <s v="Table"/>
    <s v="Furniture"/>
    <n v="278080"/>
    <n v="57862.42"/>
    <n v="220217.58"/>
    <x v="2"/>
    <n v="71"/>
    <n v="83.4"/>
  </r>
  <r>
    <s v="M1034"/>
    <x v="1"/>
    <s v="West"/>
    <n v="5"/>
    <n v="241610"/>
    <n v="246758"/>
    <n v="102.13"/>
    <d v="2014-01-15T00:00:00"/>
    <n v="2014"/>
    <s v="Jan"/>
    <d v="1900-01-03T00:00:00"/>
    <s v="Marker"/>
    <s v="Stationery"/>
    <n v="246758"/>
    <n v="51907.18"/>
    <n v="194850.82"/>
    <x v="0"/>
    <n v="35"/>
    <n v="89.23"/>
  </r>
  <r>
    <s v="M1035"/>
    <x v="1"/>
    <s v="West"/>
    <n v="11"/>
    <n v="183387"/>
    <n v="150620"/>
    <n v="82.13"/>
    <d v="2014-01-15T00:00:00"/>
    <n v="2014"/>
    <s v="Jan"/>
    <d v="1900-01-03T00:00:00"/>
    <s v="Shirt"/>
    <s v="Clothing"/>
    <n v="150620"/>
    <n v="59410.99"/>
    <n v="91209.01"/>
    <x v="1"/>
    <n v="71"/>
    <n v="74.3"/>
  </r>
  <r>
    <s v="M1036"/>
    <x v="2"/>
    <s v="South"/>
    <n v="3"/>
    <n v="376759"/>
    <n v="350335"/>
    <n v="92.99"/>
    <d v="2014-01-15T00:00:00"/>
    <n v="2014"/>
    <s v="Jan"/>
    <d v="1900-01-03T00:00:00"/>
    <s v="Headphones"/>
    <s v="Electronics"/>
    <n v="350335"/>
    <n v="120425.52"/>
    <n v="229909.48"/>
    <x v="2"/>
    <n v="61"/>
    <n v="68.86"/>
  </r>
  <r>
    <s v="M1037"/>
    <x v="0"/>
    <s v="North"/>
    <n v="15"/>
    <n v="160256"/>
    <n v="123650"/>
    <n v="77.16"/>
    <d v="2014-01-15T00:00:00"/>
    <n v="2014"/>
    <s v="Jan"/>
    <d v="1900-01-03T00:00:00"/>
    <s v="Sugar"/>
    <s v="Grocery"/>
    <n v="123650"/>
    <n v="50907.85"/>
    <n v="72742.149999999994"/>
    <x v="2"/>
    <n v="27"/>
    <n v="64.09"/>
  </r>
  <r>
    <s v="M1038"/>
    <x v="1"/>
    <s v="West"/>
    <n v="11"/>
    <n v="447185"/>
    <n v="389587"/>
    <n v="87.12"/>
    <d v="2014-01-15T00:00:00"/>
    <n v="2014"/>
    <s v="Jan"/>
    <d v="1900-01-03T00:00:00"/>
    <s v="Oil"/>
    <s v="Grocery"/>
    <n v="389587"/>
    <n v="121029.82"/>
    <n v="268557.18"/>
    <x v="1"/>
    <n v="53"/>
    <n v="83.24"/>
  </r>
  <r>
    <s v="M1039"/>
    <x v="3"/>
    <s v="East"/>
    <n v="5"/>
    <n v="237920"/>
    <n v="206542"/>
    <n v="86.81"/>
    <d v="2012-09-24T00:00:00"/>
    <n v="2012"/>
    <s v="Sep"/>
    <d v="1900-01-01T00:00:00"/>
    <s v="Stapler"/>
    <s v="Stationery"/>
    <n v="206542"/>
    <n v="78368.19"/>
    <n v="128173.81"/>
    <x v="2"/>
    <n v="32"/>
    <n v="80.040000000000006"/>
  </r>
  <r>
    <s v="M1040"/>
    <x v="0"/>
    <s v="North"/>
    <n v="10"/>
    <n v="184943"/>
    <n v="110201"/>
    <n v="59.59"/>
    <d v="2012-09-24T00:00:00"/>
    <n v="2012"/>
    <s v="Sep"/>
    <d v="1900-01-01T00:00:00"/>
    <s v="Sugar"/>
    <s v="Grocery"/>
    <n v="110201"/>
    <n v="34738.93"/>
    <n v="75462.070000000007"/>
    <x v="0"/>
    <n v="95"/>
    <n v="60.82"/>
  </r>
  <r>
    <s v="M1041"/>
    <x v="3"/>
    <s v="East"/>
    <n v="15"/>
    <n v="236201"/>
    <n v="145418"/>
    <n v="61.57"/>
    <d v="2014-10-10T00:00:00"/>
    <n v="2014"/>
    <s v="Oct"/>
    <d v="1900-01-05T00:00:00"/>
    <s v="Trousers"/>
    <s v="Clothing"/>
    <n v="145418"/>
    <n v="53588.29"/>
    <n v="91829.71"/>
    <x v="1"/>
    <n v="39"/>
    <n v="79.5"/>
  </r>
  <r>
    <s v="M1042"/>
    <x v="2"/>
    <s v="South"/>
    <n v="6"/>
    <n v="423039"/>
    <n v="282276"/>
    <n v="66.73"/>
    <d v="2014-10-10T00:00:00"/>
    <n v="2014"/>
    <s v="Oct"/>
    <d v="1900-01-05T00:00:00"/>
    <s v="Dress"/>
    <s v="Clothing"/>
    <n v="282276"/>
    <n v="129466.45"/>
    <n v="152809.54999999999"/>
    <x v="0"/>
    <n v="42"/>
    <n v="74.81"/>
  </r>
  <r>
    <s v="M1043"/>
    <x v="1"/>
    <s v="West"/>
    <n v="5"/>
    <n v="395172"/>
    <n v="413739"/>
    <n v="104.7"/>
    <d v="2013-01-02T00:00:00"/>
    <n v="2013"/>
    <s v="Jan"/>
    <d v="1900-01-03T00:00:00"/>
    <s v="Rice"/>
    <s v="Grocery"/>
    <n v="413739"/>
    <n v="199373.1"/>
    <n v="214365.9"/>
    <x v="0"/>
    <n v="57"/>
    <n v="77.400000000000006"/>
  </r>
  <r>
    <s v="M1044"/>
    <x v="0"/>
    <s v="North"/>
    <n v="11"/>
    <n v="263659"/>
    <n v="184459"/>
    <n v="69.959999999999994"/>
    <d v="2013-01-02T00:00:00"/>
    <n v="2013"/>
    <s v="Jan"/>
    <d v="1900-01-03T00:00:00"/>
    <s v="Rice"/>
    <s v="Grocery"/>
    <n v="184459"/>
    <n v="53159.24"/>
    <n v="131299.76"/>
    <x v="0"/>
    <n v="84"/>
    <n v="65.63"/>
  </r>
  <r>
    <s v="M1045"/>
    <x v="2"/>
    <s v="South"/>
    <n v="10"/>
    <n v="221537"/>
    <n v="206616"/>
    <n v="93.26"/>
    <d v="2014-08-20T00:00:00"/>
    <n v="2014"/>
    <s v="Aug"/>
    <d v="1900-01-03T00:00:00"/>
    <s v="Headphones"/>
    <s v="Electronics"/>
    <n v="206616"/>
    <n v="101358.29"/>
    <n v="105257.71"/>
    <x v="0"/>
    <n v="29"/>
    <n v="88.77"/>
  </r>
  <r>
    <s v="M1046"/>
    <x v="1"/>
    <s v="West"/>
    <n v="7"/>
    <n v="304661"/>
    <n v="319236"/>
    <n v="104.78"/>
    <d v="2014-12-26T00:00:00"/>
    <n v="2014"/>
    <s v="Dec"/>
    <d v="1900-01-05T00:00:00"/>
    <s v="Headphones"/>
    <s v="Electronics"/>
    <n v="319236"/>
    <n v="152390.26999999999"/>
    <n v="166845.73000000001"/>
    <x v="0"/>
    <n v="14"/>
    <n v="79.83"/>
  </r>
  <r>
    <s v="M1047"/>
    <x v="0"/>
    <s v="North"/>
    <n v="3"/>
    <n v="124618"/>
    <n v="140597"/>
    <n v="112.82"/>
    <d v="2014-12-26T00:00:00"/>
    <n v="2014"/>
    <s v="Dec"/>
    <d v="1900-01-05T00:00:00"/>
    <s v="Headphones"/>
    <s v="Electronics"/>
    <n v="140597"/>
    <n v="53754.68"/>
    <n v="86842.32"/>
    <x v="0"/>
    <n v="85"/>
    <n v="90.56"/>
  </r>
  <r>
    <s v="M1048"/>
    <x v="3"/>
    <s v="East"/>
    <n v="8"/>
    <n v="263044"/>
    <n v="196695"/>
    <n v="74.78"/>
    <d v="2014-12-26T00:00:00"/>
    <n v="2014"/>
    <s v="Dec"/>
    <d v="1900-01-05T00:00:00"/>
    <s v="Laptop"/>
    <s v="Electronics"/>
    <n v="196695"/>
    <n v="92677.61"/>
    <n v="104017.39"/>
    <x v="1"/>
    <n v="44"/>
    <n v="89.9"/>
  </r>
  <r>
    <s v="M1049"/>
    <x v="2"/>
    <s v="South"/>
    <n v="13"/>
    <n v="485452"/>
    <n v="500106"/>
    <n v="103.02"/>
    <d v="2014-12-26T00:00:00"/>
    <n v="2014"/>
    <s v="Dec"/>
    <d v="1900-01-05T00:00:00"/>
    <s v="Table"/>
    <s v="Furniture"/>
    <n v="500106"/>
    <n v="129368.25"/>
    <n v="370737.75"/>
    <x v="1"/>
    <n v="92"/>
    <n v="71.02"/>
  </r>
  <r>
    <s v="M1050"/>
    <x v="2"/>
    <s v="South"/>
    <n v="8"/>
    <n v="448763"/>
    <n v="512699"/>
    <n v="114.25"/>
    <d v="2014-09-11T00:00:00"/>
    <n v="2014"/>
    <s v="Sep"/>
    <d v="1900-01-04T00:00:00"/>
    <s v="Stapler"/>
    <s v="Stationery"/>
    <n v="512699"/>
    <n v="150756.31"/>
    <n v="361942.69"/>
    <x v="2"/>
    <n v="17"/>
    <n v="77.47"/>
  </r>
  <r>
    <s v="M1051"/>
    <x v="2"/>
    <s v="South"/>
    <n v="5"/>
    <n v="157151"/>
    <n v="132532"/>
    <n v="84.33"/>
    <d v="2014-10-20T00:00:00"/>
    <n v="2014"/>
    <s v="Oct"/>
    <d v="1900-01-01T00:00:00"/>
    <s v="Oil"/>
    <s v="Grocery"/>
    <n v="132532"/>
    <n v="33625"/>
    <n v="98907"/>
    <x v="1"/>
    <n v="82"/>
    <n v="91.03"/>
  </r>
  <r>
    <s v="M1052"/>
    <x v="0"/>
    <s v="North"/>
    <n v="14"/>
    <n v="334584"/>
    <n v="182789"/>
    <n v="54.63"/>
    <d v="2014-12-02T00:00:00"/>
    <n v="2014"/>
    <s v="Dec"/>
    <d v="1900-01-02T00:00:00"/>
    <s v="Stapler"/>
    <s v="Stationery"/>
    <n v="182789"/>
    <n v="50211.74"/>
    <n v="132577.26"/>
    <x v="1"/>
    <n v="25"/>
    <n v="88.48"/>
  </r>
  <r>
    <s v="M1053"/>
    <x v="0"/>
    <s v="North"/>
    <n v="6"/>
    <n v="450720"/>
    <n v="357914"/>
    <n v="79.41"/>
    <d v="2014-12-02T00:00:00"/>
    <n v="2014"/>
    <s v="Dec"/>
    <d v="1900-01-02T00:00:00"/>
    <s v="Mobile"/>
    <s v="Electronics"/>
    <n v="357914"/>
    <n v="140560.01999999999"/>
    <n v="217353.98"/>
    <x v="1"/>
    <n v="62"/>
    <n v="69.44"/>
  </r>
  <r>
    <s v="M1054"/>
    <x v="2"/>
    <s v="South"/>
    <n v="10"/>
    <n v="320477"/>
    <n v="367084"/>
    <n v="114.54"/>
    <d v="2011-09-02T00:00:00"/>
    <n v="2011"/>
    <s v="Sep"/>
    <d v="1900-01-05T00:00:00"/>
    <s v="Table"/>
    <s v="Furniture"/>
    <n v="367084"/>
    <n v="149390.91"/>
    <n v="217693.09"/>
    <x v="1"/>
    <n v="49"/>
    <n v="86.7"/>
  </r>
  <r>
    <s v="M1055"/>
    <x v="1"/>
    <s v="West"/>
    <n v="8"/>
    <n v="173478"/>
    <n v="207012"/>
    <n v="119.33"/>
    <d v="2011-09-02T00:00:00"/>
    <n v="2011"/>
    <s v="Sep"/>
    <d v="1900-01-05T00:00:00"/>
    <s v="Oil"/>
    <s v="Grocery"/>
    <n v="207012"/>
    <n v="99725.61"/>
    <n v="107286.39"/>
    <x v="1"/>
    <n v="34"/>
    <n v="69.959999999999994"/>
  </r>
  <r>
    <s v="M1056"/>
    <x v="1"/>
    <s v="West"/>
    <n v="13"/>
    <n v="238088"/>
    <n v="139892"/>
    <n v="58.76"/>
    <d v="2014-03-26T00:00:00"/>
    <n v="2014"/>
    <s v="Mar"/>
    <d v="1900-01-03T00:00:00"/>
    <s v="Headphones"/>
    <s v="Electronics"/>
    <n v="139892"/>
    <n v="69321.78"/>
    <n v="70570.22"/>
    <x v="1"/>
    <n v="99"/>
    <n v="80.06"/>
  </r>
  <r>
    <s v="M1057"/>
    <x v="3"/>
    <s v="East"/>
    <n v="6"/>
    <n v="475940"/>
    <n v="526031"/>
    <n v="110.52"/>
    <d v="2012-09-28T00:00:00"/>
    <n v="2012"/>
    <s v="Sep"/>
    <d v="1900-01-05T00:00:00"/>
    <s v="Stapler"/>
    <s v="Stationery"/>
    <n v="526031"/>
    <n v="208829.82"/>
    <n v="317201.18"/>
    <x v="2"/>
    <n v="81"/>
    <n v="77.27"/>
  </r>
  <r>
    <s v="M1058"/>
    <x v="3"/>
    <s v="East"/>
    <n v="12"/>
    <n v="487331"/>
    <n v="341861"/>
    <n v="70.150000000000006"/>
    <d v="2012-09-28T00:00:00"/>
    <n v="2012"/>
    <s v="Sep"/>
    <d v="1900-01-05T00:00:00"/>
    <s v="Tablet"/>
    <s v="Electronics"/>
    <n v="341861"/>
    <n v="96715.45"/>
    <n v="245145.55"/>
    <x v="1"/>
    <n v="51"/>
    <n v="65.73"/>
  </r>
  <r>
    <s v="M1059"/>
    <x v="2"/>
    <s v="South"/>
    <n v="15"/>
    <n v="219754"/>
    <n v="122914"/>
    <n v="55.93"/>
    <d v="2012-09-28T00:00:00"/>
    <n v="2012"/>
    <s v="Sep"/>
    <d v="1900-01-05T00:00:00"/>
    <s v="Headphones"/>
    <s v="Electronics"/>
    <n v="122914"/>
    <n v="27398.82"/>
    <n v="95515.18"/>
    <x v="0"/>
    <n v="39"/>
    <n v="60.72"/>
  </r>
  <r>
    <s v="M1060"/>
    <x v="2"/>
    <s v="South"/>
    <n v="13"/>
    <n v="170201"/>
    <n v="164148"/>
    <n v="96.44"/>
    <d v="2012-03-15T00:00:00"/>
    <n v="2012"/>
    <s v="Mar"/>
    <d v="1900-01-04T00:00:00"/>
    <s v="Sugar"/>
    <s v="Grocery"/>
    <n v="164148"/>
    <n v="47361.25"/>
    <n v="116786.75"/>
    <x v="2"/>
    <n v="46"/>
    <n v="67.95"/>
  </r>
  <r>
    <s v="M1061"/>
    <x v="2"/>
    <s v="South"/>
    <n v="12"/>
    <n v="468167"/>
    <n v="396131"/>
    <n v="84.61"/>
    <d v="2014-01-07T00:00:00"/>
    <n v="2014"/>
    <s v="Jan"/>
    <d v="1900-01-02T00:00:00"/>
    <s v="Cabinet"/>
    <s v="Furniture"/>
    <n v="396131"/>
    <n v="135639.21"/>
    <n v="260491.79"/>
    <x v="1"/>
    <n v="73"/>
    <n v="84.26"/>
  </r>
  <r>
    <s v="M1062"/>
    <x v="3"/>
    <s v="East"/>
    <n v="14"/>
    <n v="128202"/>
    <n v="102758"/>
    <n v="80.150000000000006"/>
    <d v="2011-01-14T00:00:00"/>
    <n v="2011"/>
    <s v="Jan"/>
    <d v="1900-01-05T00:00:00"/>
    <s v="Sugar"/>
    <s v="Grocery"/>
    <n v="102758"/>
    <n v="47387.51"/>
    <n v="55370.49"/>
    <x v="0"/>
    <n v="60"/>
    <n v="85.18"/>
  </r>
  <r>
    <s v="M1063"/>
    <x v="1"/>
    <s v="West"/>
    <n v="5"/>
    <n v="487315"/>
    <n v="511009"/>
    <n v="104.86"/>
    <d v="2011-01-14T00:00:00"/>
    <n v="2011"/>
    <s v="Jan"/>
    <d v="1900-01-05T00:00:00"/>
    <s v="Jacket"/>
    <s v="Clothing"/>
    <n v="511009"/>
    <n v="239748.89"/>
    <n v="271260.11"/>
    <x v="1"/>
    <n v="62"/>
    <n v="75.77"/>
  </r>
  <r>
    <s v="M1064"/>
    <x v="0"/>
    <s v="North"/>
    <n v="3"/>
    <n v="116877"/>
    <n v="136614"/>
    <n v="116.89"/>
    <d v="2011-01-14T00:00:00"/>
    <n v="2011"/>
    <s v="Jan"/>
    <d v="1900-01-05T00:00:00"/>
    <s v="Stapler"/>
    <s v="Stationery"/>
    <n v="136614"/>
    <n v="45395.34"/>
    <n v="91218.66"/>
    <x v="0"/>
    <n v="32"/>
    <n v="81.48"/>
  </r>
  <r>
    <s v="M1065"/>
    <x v="2"/>
    <s v="South"/>
    <n v="12"/>
    <n v="398801"/>
    <n v="329229"/>
    <n v="82.55"/>
    <d v="2012-02-06T00:00:00"/>
    <n v="2012"/>
    <s v="Feb"/>
    <d v="1900-01-01T00:00:00"/>
    <s v="Headphones"/>
    <s v="Electronics"/>
    <n v="329229"/>
    <n v="101792.2"/>
    <n v="227436.79999999999"/>
    <x v="2"/>
    <n v="26"/>
    <n v="77.599999999999994"/>
  </r>
  <r>
    <s v="M1066"/>
    <x v="1"/>
    <s v="West"/>
    <n v="8"/>
    <n v="365248"/>
    <n v="274021"/>
    <n v="75.02"/>
    <d v="2012-02-06T00:00:00"/>
    <n v="2012"/>
    <s v="Feb"/>
    <d v="1900-01-01T00:00:00"/>
    <s v="Stapler"/>
    <s v="Stationery"/>
    <n v="274021"/>
    <n v="57302.400000000001"/>
    <n v="216718.6"/>
    <x v="2"/>
    <n v="33"/>
    <n v="69.95"/>
  </r>
  <r>
    <s v="M1067"/>
    <x v="0"/>
    <s v="North"/>
    <n v="3"/>
    <n v="279509"/>
    <n v="308379"/>
    <n v="110.33"/>
    <d v="2012-02-06T00:00:00"/>
    <n v="2012"/>
    <s v="Feb"/>
    <d v="1900-01-01T00:00:00"/>
    <s v="Cabinet"/>
    <s v="Furniture"/>
    <n v="308379"/>
    <n v="102034.56"/>
    <n v="206344.44"/>
    <x v="0"/>
    <n v="56"/>
    <n v="86.85"/>
  </r>
  <r>
    <s v="M1068"/>
    <x v="3"/>
    <s v="East"/>
    <n v="6"/>
    <n v="238673"/>
    <n v="211281"/>
    <n v="88.52"/>
    <d v="2014-12-22T00:00:00"/>
    <n v="2014"/>
    <s v="Dec"/>
    <d v="1900-01-01T00:00:00"/>
    <s v="Oil"/>
    <s v="Grocery"/>
    <n v="211281"/>
    <n v="44711.8"/>
    <n v="166569.20000000001"/>
    <x v="1"/>
    <n v="38"/>
    <n v="70.040000000000006"/>
  </r>
  <r>
    <s v="M1069"/>
    <x v="3"/>
    <s v="East"/>
    <n v="7"/>
    <n v="129293"/>
    <n v="125908"/>
    <n v="97.38"/>
    <d v="2013-09-06T00:00:00"/>
    <n v="2013"/>
    <s v="Sep"/>
    <d v="1900-01-05T00:00:00"/>
    <s v="Laptop"/>
    <s v="Electronics"/>
    <n v="125908"/>
    <n v="47300.97"/>
    <n v="78607.03"/>
    <x v="1"/>
    <n v="19"/>
    <n v="92.9"/>
  </r>
  <r>
    <s v="M1070"/>
    <x v="2"/>
    <s v="South"/>
    <n v="12"/>
    <n v="272374"/>
    <n v="296186"/>
    <n v="108.74"/>
    <d v="2013-09-06T00:00:00"/>
    <n v="2013"/>
    <s v="Sep"/>
    <d v="1900-01-05T00:00:00"/>
    <s v="Table"/>
    <s v="Furniture"/>
    <n v="296186"/>
    <n v="119421.18"/>
    <n v="176764.82"/>
    <x v="2"/>
    <n v="93"/>
    <n v="92.07"/>
  </r>
  <r>
    <s v="M1071"/>
    <x v="3"/>
    <s v="East"/>
    <n v="12"/>
    <n v="110774"/>
    <n v="117329"/>
    <n v="105.92"/>
    <d v="2013-09-06T00:00:00"/>
    <n v="2013"/>
    <s v="Sep"/>
    <d v="1900-01-05T00:00:00"/>
    <s v="Shirt"/>
    <s v="Clothing"/>
    <n v="117329"/>
    <n v="53171.86"/>
    <n v="64157.14"/>
    <x v="0"/>
    <n v="91"/>
    <n v="63.53"/>
  </r>
  <r>
    <s v="M1072"/>
    <x v="0"/>
    <s v="North"/>
    <n v="5"/>
    <n v="306280"/>
    <n v="234029"/>
    <n v="76.41"/>
    <d v="2011-10-04T00:00:00"/>
    <n v="2011"/>
    <s v="Oct"/>
    <d v="1900-01-02T00:00:00"/>
    <s v="Shirt"/>
    <s v="Clothing"/>
    <n v="234029"/>
    <n v="48762.94"/>
    <n v="185266.06"/>
    <x v="2"/>
    <n v="50"/>
    <n v="68.959999999999994"/>
  </r>
  <r>
    <s v="M1073"/>
    <x v="1"/>
    <s v="West"/>
    <n v="11"/>
    <n v="364880"/>
    <n v="335433"/>
    <n v="91.93"/>
    <d v="2014-11-28T00:00:00"/>
    <n v="2014"/>
    <s v="Nov"/>
    <d v="1900-01-05T00:00:00"/>
    <s v="Dress"/>
    <s v="Clothing"/>
    <n v="335433"/>
    <n v="103751.4"/>
    <n v="231681.6"/>
    <x v="0"/>
    <n v="72"/>
    <n v="62.04"/>
  </r>
  <r>
    <s v="M1074"/>
    <x v="0"/>
    <s v="North"/>
    <n v="10"/>
    <n v="113179"/>
    <n v="105220"/>
    <n v="92.97"/>
    <d v="2014-11-28T00:00:00"/>
    <n v="2014"/>
    <s v="Nov"/>
    <d v="1900-01-05T00:00:00"/>
    <s v="Headphones"/>
    <s v="Electronics"/>
    <n v="105220"/>
    <n v="23170.2"/>
    <n v="82049.8"/>
    <x v="2"/>
    <n v="37"/>
    <n v="66.489999999999995"/>
  </r>
  <r>
    <s v="M1075"/>
    <x v="1"/>
    <s v="West"/>
    <n v="5"/>
    <n v="233887"/>
    <n v="169937"/>
    <n v="72.66"/>
    <d v="2013-10-29T00:00:00"/>
    <n v="2013"/>
    <s v="Oct"/>
    <d v="1900-01-02T00:00:00"/>
    <s v="Dress"/>
    <s v="Clothing"/>
    <n v="169937"/>
    <n v="67904.61"/>
    <n v="102032.39"/>
    <x v="2"/>
    <n v="73"/>
    <n v="81.22"/>
  </r>
  <r>
    <s v="M1076"/>
    <x v="0"/>
    <s v="North"/>
    <n v="7"/>
    <n v="487297"/>
    <n v="501119"/>
    <n v="102.84"/>
    <d v="2012-06-09T00:00:00"/>
    <n v="2012"/>
    <s v="Jun"/>
    <d v="1900-01-06T00:00:00"/>
    <s v="Headphones"/>
    <s v="Electronics"/>
    <n v="501119"/>
    <n v="173373.53"/>
    <n v="327745.46999999997"/>
    <x v="0"/>
    <n v="92"/>
    <n v="68.459999999999994"/>
  </r>
  <r>
    <s v="M1077"/>
    <x v="1"/>
    <s v="West"/>
    <n v="10"/>
    <n v="447896"/>
    <n v="396339"/>
    <n v="88.49"/>
    <d v="2014-12-09T00:00:00"/>
    <n v="2014"/>
    <s v="Dec"/>
    <d v="1900-01-02T00:00:00"/>
    <s v="Trousers"/>
    <s v="Clothing"/>
    <n v="396339"/>
    <n v="124412.8"/>
    <n v="271926.2"/>
    <x v="2"/>
    <n v="34"/>
    <n v="73.61"/>
  </r>
  <r>
    <s v="M1078"/>
    <x v="0"/>
    <s v="North"/>
    <n v="15"/>
    <n v="372199"/>
    <n v="264884"/>
    <n v="71.17"/>
    <d v="2012-03-16T00:00:00"/>
    <n v="2012"/>
    <s v="Mar"/>
    <d v="1900-01-05T00:00:00"/>
    <s v="Sofa"/>
    <s v="Furniture"/>
    <n v="264884"/>
    <n v="111168.69"/>
    <n v="153715.31"/>
    <x v="1"/>
    <n v="85"/>
    <n v="79.09"/>
  </r>
  <r>
    <s v="M1079"/>
    <x v="2"/>
    <s v="South"/>
    <n v="11"/>
    <n v="289961"/>
    <n v="263567"/>
    <n v="90.9"/>
    <d v="2011-06-09T00:00:00"/>
    <n v="2011"/>
    <s v="Jun"/>
    <d v="1900-01-04T00:00:00"/>
    <s v="Notebook"/>
    <s v="Stationery"/>
    <n v="263567"/>
    <n v="90089.21"/>
    <n v="173477.79"/>
    <x v="0"/>
    <n v="28"/>
    <n v="85.98"/>
  </r>
  <r>
    <s v="M1080"/>
    <x v="0"/>
    <s v="North"/>
    <n v="4"/>
    <n v="319891"/>
    <n v="370517"/>
    <n v="115.83"/>
    <d v="2011-06-09T00:00:00"/>
    <n v="2011"/>
    <s v="Jun"/>
    <d v="1900-01-04T00:00:00"/>
    <s v="Chair"/>
    <s v="Furniture"/>
    <n v="370517"/>
    <n v="150169.10999999999"/>
    <n v="220347.89"/>
    <x v="0"/>
    <n v="50"/>
    <n v="65.81"/>
  </r>
  <r>
    <s v="M1081"/>
    <x v="3"/>
    <s v="East"/>
    <n v="10"/>
    <n v="384895"/>
    <n v="451513"/>
    <n v="117.31"/>
    <d v="2011-06-09T00:00:00"/>
    <n v="2011"/>
    <s v="Jun"/>
    <d v="1900-01-04T00:00:00"/>
    <s v="Tablet"/>
    <s v="Electronics"/>
    <n v="451513"/>
    <n v="138689.37"/>
    <n v="312823.63"/>
    <x v="0"/>
    <n v="34"/>
    <n v="93.64"/>
  </r>
  <r>
    <s v="M1082"/>
    <x v="0"/>
    <s v="North"/>
    <n v="13"/>
    <n v="333817"/>
    <n v="317413"/>
    <n v="95.09"/>
    <d v="2012-03-20T00:00:00"/>
    <n v="2012"/>
    <s v="Mar"/>
    <d v="1900-01-02T00:00:00"/>
    <s v="Shirt"/>
    <s v="Clothing"/>
    <n v="317413"/>
    <n v="83195.960000000006"/>
    <n v="234217.04"/>
    <x v="0"/>
    <n v="48"/>
    <n v="88.6"/>
  </r>
  <r>
    <s v="M1083"/>
    <x v="3"/>
    <s v="East"/>
    <n v="9"/>
    <n v="133330"/>
    <n v="147439"/>
    <n v="110.58"/>
    <d v="2012-03-20T00:00:00"/>
    <n v="2012"/>
    <s v="Mar"/>
    <d v="1900-01-02T00:00:00"/>
    <s v="Rice"/>
    <s v="Grocery"/>
    <n v="147439"/>
    <n v="35708.089999999997"/>
    <n v="111730.91"/>
    <x v="2"/>
    <n v="90"/>
    <n v="61.77"/>
  </r>
  <r>
    <s v="M1084"/>
    <x v="0"/>
    <s v="North"/>
    <n v="15"/>
    <n v="110692"/>
    <n v="58019"/>
    <n v="52.41"/>
    <d v="2013-11-19T00:00:00"/>
    <n v="2013"/>
    <s v="Nov"/>
    <d v="1900-01-02T00:00:00"/>
    <s v="Mobile"/>
    <s v="Electronics"/>
    <n v="58019"/>
    <n v="20329.07"/>
    <n v="37689.93"/>
    <x v="1"/>
    <n v="94"/>
    <n v="81.38"/>
  </r>
  <r>
    <s v="M1085"/>
    <x v="3"/>
    <s v="East"/>
    <n v="11"/>
    <n v="451443"/>
    <n v="469024"/>
    <n v="103.89"/>
    <d v="2013-11-19T00:00:00"/>
    <n v="2013"/>
    <s v="Nov"/>
    <d v="1900-01-02T00:00:00"/>
    <s v="Laptop"/>
    <s v="Electronics"/>
    <n v="469024"/>
    <n v="185118.87"/>
    <n v="283905.13"/>
    <x v="2"/>
    <n v="51"/>
    <n v="67.959999999999994"/>
  </r>
  <r>
    <s v="M1086"/>
    <x v="0"/>
    <s v="North"/>
    <n v="13"/>
    <n v="321145"/>
    <n v="211239"/>
    <n v="65.78"/>
    <d v="2011-03-07T00:00:00"/>
    <n v="2011"/>
    <s v="Mar"/>
    <d v="1900-01-01T00:00:00"/>
    <s v="Laptop"/>
    <s v="Electronics"/>
    <n v="211239"/>
    <n v="84649.44"/>
    <n v="126589.56"/>
    <x v="1"/>
    <n v="73"/>
    <n v="89.21"/>
  </r>
  <r>
    <s v="M1087"/>
    <x v="1"/>
    <s v="West"/>
    <n v="12"/>
    <n v="209153"/>
    <n v="149298"/>
    <n v="71.38"/>
    <d v="2011-03-07T00:00:00"/>
    <n v="2011"/>
    <s v="Mar"/>
    <d v="1900-01-01T00:00:00"/>
    <s v="Stapler"/>
    <s v="Stationery"/>
    <n v="149298"/>
    <n v="46266.09"/>
    <n v="103031.91"/>
    <x v="1"/>
    <n v="97"/>
    <n v="65.87"/>
  </r>
  <r>
    <s v="M1088"/>
    <x v="1"/>
    <s v="West"/>
    <n v="7"/>
    <n v="454168"/>
    <n v="428830"/>
    <n v="94.42"/>
    <d v="2011-03-07T00:00:00"/>
    <n v="2011"/>
    <s v="Mar"/>
    <d v="1900-01-01T00:00:00"/>
    <s v="Trousers"/>
    <s v="Clothing"/>
    <n v="428830"/>
    <n v="163570.06"/>
    <n v="265259.94"/>
    <x v="0"/>
    <n v="88"/>
    <n v="76.650000000000006"/>
  </r>
  <r>
    <s v="M1089"/>
    <x v="2"/>
    <s v="South"/>
    <n v="4"/>
    <n v="140218"/>
    <n v="168001"/>
    <n v="119.81"/>
    <d v="2013-05-16T00:00:00"/>
    <n v="2013"/>
    <s v="May"/>
    <d v="1900-01-04T00:00:00"/>
    <s v="Table"/>
    <s v="Furniture"/>
    <n v="168001"/>
    <n v="50316.28"/>
    <n v="117684.72"/>
    <x v="0"/>
    <n v="36"/>
    <n v="78.87"/>
  </r>
  <r>
    <s v="M1090"/>
    <x v="2"/>
    <s v="South"/>
    <n v="13"/>
    <n v="113782"/>
    <n v="115148"/>
    <n v="101.2"/>
    <d v="2012-05-25T00:00:00"/>
    <n v="2012"/>
    <s v="May"/>
    <d v="1900-01-05T00:00:00"/>
    <s v="Cabinet"/>
    <s v="Furniture"/>
    <n v="115148"/>
    <n v="36757.83"/>
    <n v="78390.17"/>
    <x v="0"/>
    <n v="49"/>
    <n v="90.14"/>
  </r>
  <r>
    <s v="M1091"/>
    <x v="3"/>
    <s v="East"/>
    <n v="7"/>
    <n v="442957"/>
    <n v="361806"/>
    <n v="81.680000000000007"/>
    <d v="2012-08-02T00:00:00"/>
    <n v="2012"/>
    <s v="Aug"/>
    <d v="1900-01-04T00:00:00"/>
    <s v="Headphones"/>
    <s v="Electronics"/>
    <n v="361806"/>
    <n v="109291.51"/>
    <n v="252514.49"/>
    <x v="1"/>
    <n v="96"/>
    <n v="80.11"/>
  </r>
  <r>
    <s v="M1092"/>
    <x v="1"/>
    <s v="West"/>
    <n v="5"/>
    <n v="431871"/>
    <n v="353665"/>
    <n v="81.89"/>
    <d v="2012-08-02T00:00:00"/>
    <n v="2012"/>
    <s v="Aug"/>
    <d v="1900-01-04T00:00:00"/>
    <s v="Jacket"/>
    <s v="Clothing"/>
    <n v="353665"/>
    <n v="176159.58"/>
    <n v="177505.42"/>
    <x v="1"/>
    <n v="28"/>
    <n v="86.84"/>
  </r>
  <r>
    <s v="M1093"/>
    <x v="1"/>
    <s v="West"/>
    <n v="13"/>
    <n v="139039"/>
    <n v="116016"/>
    <n v="83.44"/>
    <d v="2012-08-02T00:00:00"/>
    <n v="2012"/>
    <s v="Aug"/>
    <d v="1900-01-04T00:00:00"/>
    <s v="Wheat"/>
    <s v="Grocery"/>
    <n v="116016"/>
    <n v="34836.230000000003"/>
    <n v="81179.77"/>
    <x v="0"/>
    <n v="52"/>
    <n v="60.19"/>
  </r>
  <r>
    <s v="M1094"/>
    <x v="1"/>
    <s v="West"/>
    <n v="3"/>
    <n v="268031"/>
    <n v="310675"/>
    <n v="115.91"/>
    <d v="2012-08-02T00:00:00"/>
    <n v="2012"/>
    <s v="Aug"/>
    <d v="1900-01-04T00:00:00"/>
    <s v="Mobile"/>
    <s v="Electronics"/>
    <n v="310675"/>
    <n v="122756.26"/>
    <n v="187918.74"/>
    <x v="1"/>
    <n v="25"/>
    <n v="87.66"/>
  </r>
  <r>
    <s v="M1095"/>
    <x v="2"/>
    <s v="South"/>
    <n v="4"/>
    <n v="442375"/>
    <n v="499716"/>
    <n v="112.96"/>
    <d v="2013-11-07T00:00:00"/>
    <n v="2013"/>
    <s v="Nov"/>
    <d v="1900-01-04T00:00:00"/>
    <s v="Sugar"/>
    <s v="Grocery"/>
    <n v="499716"/>
    <n v="230282.1"/>
    <n v="269433.90000000002"/>
    <x v="2"/>
    <n v="55"/>
    <n v="80.27"/>
  </r>
  <r>
    <s v="M1096"/>
    <x v="3"/>
    <s v="East"/>
    <n v="7"/>
    <n v="488925"/>
    <n v="440170"/>
    <n v="90.03"/>
    <d v="2013-11-07T00:00:00"/>
    <n v="2013"/>
    <s v="Nov"/>
    <d v="1900-01-04T00:00:00"/>
    <s v="Sugar"/>
    <s v="Grocery"/>
    <n v="440170"/>
    <n v="94469.57"/>
    <n v="345700.43"/>
    <x v="0"/>
    <n v="62"/>
    <n v="88.21"/>
  </r>
  <r>
    <s v="M1097"/>
    <x v="1"/>
    <s v="West"/>
    <n v="13"/>
    <n v="297361"/>
    <n v="151184"/>
    <n v="50.84"/>
    <d v="2013-11-07T00:00:00"/>
    <n v="2013"/>
    <s v="Nov"/>
    <d v="1900-01-04T00:00:00"/>
    <s v="Tablet"/>
    <s v="Electronics"/>
    <n v="151184"/>
    <n v="73115.960000000006"/>
    <n v="78068.039999999994"/>
    <x v="2"/>
    <n v="44"/>
    <n v="94.82"/>
  </r>
  <r>
    <s v="M1098"/>
    <x v="0"/>
    <s v="North"/>
    <n v="3"/>
    <n v="197186"/>
    <n v="201408"/>
    <n v="102.14"/>
    <d v="2013-11-07T00:00:00"/>
    <n v="2013"/>
    <s v="Nov"/>
    <d v="1900-01-04T00:00:00"/>
    <s v="Sofa"/>
    <s v="Furniture"/>
    <n v="201408"/>
    <n v="73296.289999999994"/>
    <n v="128111.71"/>
    <x v="2"/>
    <n v="69"/>
    <n v="72.95"/>
  </r>
  <r>
    <s v="M1099"/>
    <x v="1"/>
    <s v="West"/>
    <n v="8"/>
    <n v="491144"/>
    <n v="485686"/>
    <n v="98.89"/>
    <d v="2013-11-08T00:00:00"/>
    <n v="2013"/>
    <s v="Nov"/>
    <d v="1900-01-05T00:00:00"/>
    <s v="Trousers"/>
    <s v="Clothing"/>
    <n v="485686"/>
    <n v="157175.35"/>
    <n v="328510.65000000002"/>
    <x v="2"/>
    <n v="48"/>
    <n v="62.93"/>
  </r>
  <r>
    <s v="M1100"/>
    <x v="0"/>
    <s v="North"/>
    <n v="8"/>
    <n v="101423"/>
    <n v="107494"/>
    <n v="105.99"/>
    <d v="2012-09-18T00:00:00"/>
    <n v="2012"/>
    <s v="Sep"/>
    <d v="1900-01-02T00:00:00"/>
    <s v="Marker"/>
    <s v="Stationery"/>
    <n v="107494"/>
    <n v="33936.68"/>
    <n v="73557.320000000007"/>
    <x v="2"/>
    <n v="29"/>
    <n v="68.45"/>
  </r>
  <r>
    <s v="M1101"/>
    <x v="0"/>
    <s v="North"/>
    <n v="12"/>
    <n v="255694"/>
    <n v="239579"/>
    <n v="93.7"/>
    <d v="2012-12-07T00:00:00"/>
    <n v="2012"/>
    <s v="Dec"/>
    <d v="1900-01-05T00:00:00"/>
    <s v="Shirt"/>
    <s v="Clothing"/>
    <n v="239579"/>
    <n v="97464.18"/>
    <n v="142114.82"/>
    <x v="0"/>
    <n v="12"/>
    <n v="90.23"/>
  </r>
  <r>
    <s v="M1102"/>
    <x v="0"/>
    <s v="North"/>
    <n v="9"/>
    <n v="275329"/>
    <n v="195414"/>
    <n v="70.97"/>
    <d v="2012-12-07T00:00:00"/>
    <n v="2012"/>
    <s v="Dec"/>
    <d v="1900-01-05T00:00:00"/>
    <s v="Wheat"/>
    <s v="Grocery"/>
    <n v="195414"/>
    <n v="48676.04"/>
    <n v="146737.96"/>
    <x v="2"/>
    <n v="51"/>
    <n v="67.13"/>
  </r>
  <r>
    <s v="M1103"/>
    <x v="3"/>
    <s v="East"/>
    <n v="5"/>
    <n v="384778"/>
    <n v="192425"/>
    <n v="50.01"/>
    <d v="2012-12-07T00:00:00"/>
    <n v="2012"/>
    <s v="Dec"/>
    <d v="1900-01-05T00:00:00"/>
    <s v="Rice"/>
    <s v="Grocery"/>
    <n v="192425"/>
    <n v="59558.7"/>
    <n v="132866.29999999999"/>
    <x v="0"/>
    <n v="29"/>
    <n v="80.260000000000005"/>
  </r>
  <r>
    <s v="M1104"/>
    <x v="0"/>
    <s v="North"/>
    <n v="12"/>
    <n v="440443"/>
    <n v="418313"/>
    <n v="94.98"/>
    <d v="2013-12-10T00:00:00"/>
    <n v="2013"/>
    <s v="Dec"/>
    <d v="1900-01-02T00:00:00"/>
    <s v="Tablet"/>
    <s v="Electronics"/>
    <n v="418313"/>
    <n v="100271"/>
    <n v="318042"/>
    <x v="0"/>
    <n v="16"/>
    <n v="75.11"/>
  </r>
  <r>
    <s v="M1105"/>
    <x v="0"/>
    <s v="North"/>
    <n v="9"/>
    <n v="416617"/>
    <n v="236924"/>
    <n v="56.87"/>
    <d v="2013-12-10T00:00:00"/>
    <n v="2013"/>
    <s v="Dec"/>
    <d v="1900-01-02T00:00:00"/>
    <s v="Dress"/>
    <s v="Clothing"/>
    <n v="236924"/>
    <n v="58233.72"/>
    <n v="178690.28"/>
    <x v="2"/>
    <n v="52"/>
    <n v="80.17"/>
  </r>
  <r>
    <s v="M1106"/>
    <x v="3"/>
    <s v="East"/>
    <n v="4"/>
    <n v="162717"/>
    <n v="141667"/>
    <n v="87.06"/>
    <d v="2013-12-10T00:00:00"/>
    <n v="2013"/>
    <s v="Dec"/>
    <d v="1900-01-02T00:00:00"/>
    <s v="Stapler"/>
    <s v="Stationery"/>
    <n v="141667"/>
    <n v="52003.19"/>
    <n v="89663.81"/>
    <x v="1"/>
    <n v="35"/>
    <n v="63.64"/>
  </r>
  <r>
    <s v="M1107"/>
    <x v="3"/>
    <s v="East"/>
    <n v="9"/>
    <n v="332345"/>
    <n v="174633"/>
    <n v="52.55"/>
    <d v="2011-11-16T00:00:00"/>
    <n v="2011"/>
    <s v="Nov"/>
    <d v="1900-01-03T00:00:00"/>
    <s v="Stapler"/>
    <s v="Stationery"/>
    <n v="174633"/>
    <n v="52052.88"/>
    <n v="122580.12"/>
    <x v="1"/>
    <n v="44"/>
    <n v="81.56"/>
  </r>
  <r>
    <s v="M1108"/>
    <x v="0"/>
    <s v="North"/>
    <n v="5"/>
    <n v="178420"/>
    <n v="168519"/>
    <n v="94.45"/>
    <d v="2013-11-07T00:00:00"/>
    <n v="2013"/>
    <s v="Nov"/>
    <d v="1900-01-04T00:00:00"/>
    <s v="Notebook"/>
    <s v="Stationery"/>
    <n v="168519"/>
    <n v="83329.33"/>
    <n v="85189.67"/>
    <x v="2"/>
    <n v="72"/>
    <n v="78.94"/>
  </r>
  <r>
    <s v="M1109"/>
    <x v="3"/>
    <s v="East"/>
    <n v="14"/>
    <n v="345938"/>
    <n v="291541"/>
    <n v="84.28"/>
    <d v="2012-09-06T00:00:00"/>
    <n v="2012"/>
    <s v="Sep"/>
    <d v="1900-01-04T00:00:00"/>
    <s v="Notebook"/>
    <s v="Stationery"/>
    <n v="291541"/>
    <n v="123383.2"/>
    <n v="168157.8"/>
    <x v="2"/>
    <n v="54"/>
    <n v="81.760000000000005"/>
  </r>
  <r>
    <s v="M1110"/>
    <x v="1"/>
    <s v="West"/>
    <n v="11"/>
    <n v="459954"/>
    <n v="455842"/>
    <n v="99.11"/>
    <d v="2011-09-03T00:00:00"/>
    <n v="2011"/>
    <s v="Sep"/>
    <d v="1900-01-06T00:00:00"/>
    <s v="Dress"/>
    <s v="Clothing"/>
    <n v="455842"/>
    <n v="93012.800000000003"/>
    <n v="362829.2"/>
    <x v="1"/>
    <n v="33"/>
    <n v="92.86"/>
  </r>
  <r>
    <s v="M1111"/>
    <x v="2"/>
    <s v="South"/>
    <n v="3"/>
    <n v="118745"/>
    <n v="134067"/>
    <n v="112.9"/>
    <d v="2013-04-25T00:00:00"/>
    <n v="2013"/>
    <s v="Apr"/>
    <d v="1900-01-04T00:00:00"/>
    <s v="Rice"/>
    <s v="Grocery"/>
    <n v="134067"/>
    <n v="30860.28"/>
    <n v="103206.72"/>
    <x v="0"/>
    <n v="52"/>
    <n v="80.66"/>
  </r>
  <r>
    <s v="M1112"/>
    <x v="3"/>
    <s v="East"/>
    <n v="3"/>
    <n v="160639"/>
    <n v="186803"/>
    <n v="116.29"/>
    <d v="2013-04-25T00:00:00"/>
    <n v="2013"/>
    <s v="Apr"/>
    <d v="1900-01-04T00:00:00"/>
    <s v="Trousers"/>
    <s v="Clothing"/>
    <n v="186803"/>
    <n v="71845.679999999993"/>
    <n v="114957.32"/>
    <x v="0"/>
    <n v="94"/>
    <n v="63.07"/>
  </r>
  <r>
    <s v="M1113"/>
    <x v="3"/>
    <s v="East"/>
    <n v="9"/>
    <n v="333873"/>
    <n v="367402"/>
    <n v="110.04"/>
    <d v="2013-04-25T00:00:00"/>
    <n v="2013"/>
    <s v="Apr"/>
    <d v="1900-01-04T00:00:00"/>
    <s v="Pen"/>
    <s v="Stationery"/>
    <n v="367402"/>
    <n v="153167.32"/>
    <n v="214234.68"/>
    <x v="0"/>
    <n v="78"/>
    <n v="66.39"/>
  </r>
  <r>
    <s v="M1114"/>
    <x v="3"/>
    <s v="East"/>
    <n v="15"/>
    <n v="312711"/>
    <n v="237248"/>
    <n v="75.87"/>
    <d v="2014-09-01T00:00:00"/>
    <n v="2014"/>
    <s v="Sep"/>
    <d v="1900-01-01T00:00:00"/>
    <s v="Pen"/>
    <s v="Stationery"/>
    <n v="237248"/>
    <n v="73021.67"/>
    <n v="164226.32999999999"/>
    <x v="0"/>
    <n v="63"/>
    <n v="87.72"/>
  </r>
  <r>
    <s v="M1115"/>
    <x v="0"/>
    <s v="North"/>
    <n v="12"/>
    <n v="246043"/>
    <n v="290760"/>
    <n v="118.17"/>
    <d v="2014-09-01T00:00:00"/>
    <n v="2014"/>
    <s v="Sep"/>
    <d v="1900-01-01T00:00:00"/>
    <s v="Trousers"/>
    <s v="Clothing"/>
    <n v="290760"/>
    <n v="87751.72"/>
    <n v="203008.28"/>
    <x v="2"/>
    <n v="82"/>
    <n v="74.290000000000006"/>
  </r>
  <r>
    <s v="M1116"/>
    <x v="2"/>
    <s v="South"/>
    <n v="10"/>
    <n v="382425"/>
    <n v="236192"/>
    <n v="61.76"/>
    <d v="2014-12-08T00:00:00"/>
    <n v="2014"/>
    <s v="Dec"/>
    <d v="1900-01-01T00:00:00"/>
    <s v="Shirt"/>
    <s v="Clothing"/>
    <n v="236192"/>
    <n v="55600.54"/>
    <n v="180591.46"/>
    <x v="1"/>
    <n v="18"/>
    <n v="72.760000000000005"/>
  </r>
  <r>
    <s v="M1117"/>
    <x v="0"/>
    <s v="North"/>
    <n v="14"/>
    <n v="226515"/>
    <n v="213188"/>
    <n v="94.12"/>
    <d v="2012-12-18T00:00:00"/>
    <n v="2012"/>
    <s v="Dec"/>
    <d v="1900-01-02T00:00:00"/>
    <s v="Pen"/>
    <s v="Stationery"/>
    <n v="213188"/>
    <n v="104909.82"/>
    <n v="108278.18"/>
    <x v="2"/>
    <n v="86"/>
    <n v="61.69"/>
  </r>
  <r>
    <s v="M1118"/>
    <x v="1"/>
    <s v="West"/>
    <n v="14"/>
    <n v="260052"/>
    <n v="203799"/>
    <n v="78.37"/>
    <d v="2012-12-18T00:00:00"/>
    <n v="2012"/>
    <s v="Dec"/>
    <d v="1900-01-02T00:00:00"/>
    <s v="Marker"/>
    <s v="Stationery"/>
    <n v="203799"/>
    <n v="98232.14"/>
    <n v="105566.86"/>
    <x v="2"/>
    <n v="79"/>
    <n v="62.27"/>
  </r>
  <r>
    <s v="M1119"/>
    <x v="0"/>
    <s v="North"/>
    <n v="12"/>
    <n v="498765"/>
    <n v="366161"/>
    <n v="73.41"/>
    <d v="2012-12-18T00:00:00"/>
    <n v="2012"/>
    <s v="Dec"/>
    <d v="1900-01-02T00:00:00"/>
    <s v="Marker"/>
    <s v="Stationery"/>
    <n v="366161"/>
    <n v="83361.850000000006"/>
    <n v="282799.15000000002"/>
    <x v="0"/>
    <n v="82"/>
    <n v="91.03"/>
  </r>
  <r>
    <s v="M1120"/>
    <x v="0"/>
    <s v="North"/>
    <n v="12"/>
    <n v="459495"/>
    <n v="313913"/>
    <n v="68.319999999999993"/>
    <d v="2011-11-04T00:00:00"/>
    <n v="2011"/>
    <s v="Nov"/>
    <d v="1900-01-05T00:00:00"/>
    <s v="Rice"/>
    <s v="Grocery"/>
    <n v="313913"/>
    <n v="154968.60999999999"/>
    <n v="158944.39000000001"/>
    <x v="1"/>
    <n v="64"/>
    <n v="93.5"/>
  </r>
  <r>
    <s v="M1121"/>
    <x v="0"/>
    <s v="North"/>
    <n v="13"/>
    <n v="321640"/>
    <n v="377577"/>
    <n v="117.39"/>
    <d v="2014-03-11T00:00:00"/>
    <n v="2014"/>
    <s v="Mar"/>
    <d v="1900-01-02T00:00:00"/>
    <s v="Pen"/>
    <s v="Stationery"/>
    <n v="377577"/>
    <n v="87687.83"/>
    <n v="289889.17"/>
    <x v="1"/>
    <n v="49"/>
    <n v="90.1"/>
  </r>
  <r>
    <s v="M1122"/>
    <x v="1"/>
    <s v="West"/>
    <n v="13"/>
    <n v="323682"/>
    <n v="351243"/>
    <n v="108.51"/>
    <d v="2014-03-11T00:00:00"/>
    <n v="2014"/>
    <s v="Mar"/>
    <d v="1900-01-02T00:00:00"/>
    <s v="Rice"/>
    <s v="Grocery"/>
    <n v="351243"/>
    <n v="164786.38"/>
    <n v="186456.62"/>
    <x v="0"/>
    <n v="97"/>
    <n v="65.319999999999993"/>
  </r>
  <r>
    <s v="M1123"/>
    <x v="3"/>
    <s v="East"/>
    <n v="5"/>
    <n v="101026"/>
    <n v="104151"/>
    <n v="103.09"/>
    <d v="2013-01-31T00:00:00"/>
    <n v="2013"/>
    <s v="Jan"/>
    <d v="1900-01-04T00:00:00"/>
    <s v="Rice"/>
    <s v="Grocery"/>
    <n v="104151"/>
    <n v="34668.120000000003"/>
    <n v="69482.880000000005"/>
    <x v="2"/>
    <n v="76"/>
    <n v="86.04"/>
  </r>
  <r>
    <s v="M1124"/>
    <x v="3"/>
    <s v="East"/>
    <n v="11"/>
    <n v="180518"/>
    <n v="126976"/>
    <n v="70.34"/>
    <d v="2013-01-31T00:00:00"/>
    <n v="2013"/>
    <s v="Jan"/>
    <d v="1900-01-04T00:00:00"/>
    <s v="Tablet"/>
    <s v="Electronics"/>
    <n v="126976"/>
    <n v="39753.279999999999"/>
    <n v="87222.720000000001"/>
    <x v="2"/>
    <n v="97"/>
    <n v="80.63"/>
  </r>
  <r>
    <s v="M1125"/>
    <x v="3"/>
    <s v="East"/>
    <n v="14"/>
    <n v="353840"/>
    <n v="223224"/>
    <n v="63.09"/>
    <d v="2014-05-08T00:00:00"/>
    <n v="2014"/>
    <s v="May"/>
    <d v="1900-01-04T00:00:00"/>
    <s v="Chair"/>
    <s v="Furniture"/>
    <n v="223224"/>
    <n v="109369.82"/>
    <n v="113854.18"/>
    <x v="2"/>
    <n v="20"/>
    <n v="72.790000000000006"/>
  </r>
  <r>
    <s v="M1126"/>
    <x v="1"/>
    <s v="West"/>
    <n v="4"/>
    <n v="334526"/>
    <n v="258370"/>
    <n v="77.23"/>
    <d v="2013-05-25T00:00:00"/>
    <n v="2013"/>
    <s v="May"/>
    <d v="1900-01-06T00:00:00"/>
    <s v="Stapler"/>
    <s v="Stationery"/>
    <n v="258370"/>
    <n v="115382.36"/>
    <n v="142987.64000000001"/>
    <x v="1"/>
    <n v="49"/>
    <n v="81.38"/>
  </r>
  <r>
    <s v="M1127"/>
    <x v="1"/>
    <s v="West"/>
    <n v="9"/>
    <n v="238395"/>
    <n v="145553"/>
    <n v="61.06"/>
    <d v="2013-05-25T00:00:00"/>
    <n v="2013"/>
    <s v="May"/>
    <d v="1900-01-06T00:00:00"/>
    <s v="Marker"/>
    <s v="Stationery"/>
    <n v="145553"/>
    <n v="47022.53"/>
    <n v="98530.47"/>
    <x v="2"/>
    <n v="74"/>
    <n v="92.63"/>
  </r>
  <r>
    <s v="M1128"/>
    <x v="2"/>
    <s v="South"/>
    <n v="8"/>
    <n v="139470"/>
    <n v="148258"/>
    <n v="106.3"/>
    <d v="2013-10-08T00:00:00"/>
    <n v="2013"/>
    <s v="Oct"/>
    <d v="1900-01-02T00:00:00"/>
    <s v="Pen"/>
    <s v="Stationery"/>
    <n v="148258"/>
    <n v="70448.490000000005"/>
    <n v="77809.509999999995"/>
    <x v="2"/>
    <n v="61"/>
    <n v="68.13"/>
  </r>
  <r>
    <s v="M1129"/>
    <x v="3"/>
    <s v="East"/>
    <n v="12"/>
    <n v="170198"/>
    <n v="104094"/>
    <n v="61.16"/>
    <d v="2011-04-30T00:00:00"/>
    <n v="2011"/>
    <s v="Apr"/>
    <d v="1900-01-06T00:00:00"/>
    <s v="Sugar"/>
    <s v="Grocery"/>
    <n v="104094"/>
    <n v="30269.75"/>
    <n v="73824.25"/>
    <x v="2"/>
    <n v="78"/>
    <n v="71.459999999999994"/>
  </r>
  <r>
    <s v="M1130"/>
    <x v="3"/>
    <s v="East"/>
    <n v="13"/>
    <n v="186730"/>
    <n v="148761"/>
    <n v="79.67"/>
    <d v="2012-11-10T00:00:00"/>
    <n v="2012"/>
    <s v="Nov"/>
    <d v="1900-01-06T00:00:00"/>
    <s v="Notebook"/>
    <s v="Stationery"/>
    <n v="148761"/>
    <n v="63902.31"/>
    <n v="84858.69"/>
    <x v="2"/>
    <n v="56"/>
    <n v="85.95"/>
  </r>
  <r>
    <s v="M1131"/>
    <x v="3"/>
    <s v="East"/>
    <n v="6"/>
    <n v="463921"/>
    <n v="377847"/>
    <n v="81.45"/>
    <d v="2012-11-09T00:00:00"/>
    <n v="2012"/>
    <s v="Nov"/>
    <d v="1900-01-05T00:00:00"/>
    <s v="Table"/>
    <s v="Furniture"/>
    <n v="377847"/>
    <n v="178562.56"/>
    <n v="199284.44"/>
    <x v="2"/>
    <n v="10"/>
    <n v="64.099999999999994"/>
  </r>
  <r>
    <s v="M1132"/>
    <x v="3"/>
    <s v="East"/>
    <n v="13"/>
    <n v="277666"/>
    <n v="263951"/>
    <n v="95.06"/>
    <d v="2012-11-09T00:00:00"/>
    <n v="2012"/>
    <s v="Nov"/>
    <d v="1900-01-05T00:00:00"/>
    <s v="Oil"/>
    <s v="Grocery"/>
    <n v="263951"/>
    <n v="70315.740000000005"/>
    <n v="193635.26"/>
    <x v="0"/>
    <n v="57"/>
    <n v="90.45"/>
  </r>
  <r>
    <s v="M1133"/>
    <x v="0"/>
    <s v="North"/>
    <n v="6"/>
    <n v="426403"/>
    <n v="499287"/>
    <n v="117.09"/>
    <d v="2012-09-07T00:00:00"/>
    <n v="2012"/>
    <s v="Sep"/>
    <d v="1900-01-05T00:00:00"/>
    <s v="Sofa"/>
    <s v="Furniture"/>
    <n v="499287"/>
    <n v="128918.2"/>
    <n v="370368.8"/>
    <x v="0"/>
    <n v="36"/>
    <n v="76.47"/>
  </r>
  <r>
    <s v="M1134"/>
    <x v="0"/>
    <s v="North"/>
    <n v="11"/>
    <n v="497459"/>
    <n v="361822"/>
    <n v="72.73"/>
    <d v="2012-09-07T00:00:00"/>
    <n v="2012"/>
    <s v="Sep"/>
    <d v="1900-01-05T00:00:00"/>
    <s v="Stapler"/>
    <s v="Stationery"/>
    <n v="361822"/>
    <n v="154619.57"/>
    <n v="207202.43"/>
    <x v="1"/>
    <n v="31"/>
    <n v="88.55"/>
  </r>
  <r>
    <s v="M1135"/>
    <x v="2"/>
    <s v="South"/>
    <n v="13"/>
    <n v="476107"/>
    <n v="353587"/>
    <n v="74.27"/>
    <d v="2012-09-07T00:00:00"/>
    <n v="2012"/>
    <s v="Sep"/>
    <d v="1900-01-05T00:00:00"/>
    <s v="Jacket"/>
    <s v="Clothing"/>
    <n v="353587"/>
    <n v="151894.51999999999"/>
    <n v="201692.48"/>
    <x v="1"/>
    <n v="22"/>
    <n v="85.86"/>
  </r>
  <r>
    <s v="M1136"/>
    <x v="3"/>
    <s v="East"/>
    <n v="15"/>
    <n v="489107"/>
    <n v="497549"/>
    <n v="101.73"/>
    <d v="2014-05-12T00:00:00"/>
    <n v="2014"/>
    <s v="May"/>
    <d v="1900-01-01T00:00:00"/>
    <s v="Stapler"/>
    <s v="Stationery"/>
    <n v="497549"/>
    <n v="200129.73"/>
    <n v="297419.27"/>
    <x v="1"/>
    <n v="80"/>
    <n v="60.23"/>
  </r>
  <r>
    <s v="M1137"/>
    <x v="2"/>
    <s v="South"/>
    <n v="6"/>
    <n v="295971"/>
    <n v="152967"/>
    <n v="51.68"/>
    <d v="2014-07-22T00:00:00"/>
    <n v="2014"/>
    <s v="Jul"/>
    <d v="1900-01-02T00:00:00"/>
    <s v="Headphones"/>
    <s v="Electronics"/>
    <n v="152967"/>
    <n v="43926.42"/>
    <n v="109040.58"/>
    <x v="2"/>
    <n v="51"/>
    <n v="87"/>
  </r>
  <r>
    <s v="M1138"/>
    <x v="0"/>
    <s v="North"/>
    <n v="7"/>
    <n v="371855"/>
    <n v="230672"/>
    <n v="62.03"/>
    <d v="2014-07-22T00:00:00"/>
    <n v="2014"/>
    <s v="Jul"/>
    <d v="1900-01-02T00:00:00"/>
    <s v="Marker"/>
    <s v="Stationery"/>
    <n v="230672"/>
    <n v="112452.57"/>
    <n v="118219.43"/>
    <x v="0"/>
    <n v="79"/>
    <n v="65.569999999999993"/>
  </r>
  <r>
    <s v="M1139"/>
    <x v="1"/>
    <s v="West"/>
    <n v="5"/>
    <n v="291529"/>
    <n v="338353"/>
    <n v="116.06"/>
    <d v="2014-07-22T00:00:00"/>
    <n v="2014"/>
    <s v="Jul"/>
    <d v="1900-01-02T00:00:00"/>
    <s v="Cabinet"/>
    <s v="Furniture"/>
    <n v="338353"/>
    <n v="93199.55"/>
    <n v="245153.45"/>
    <x v="2"/>
    <n v="67"/>
    <n v="60.82"/>
  </r>
  <r>
    <s v="M1140"/>
    <x v="1"/>
    <s v="West"/>
    <n v="15"/>
    <n v="182432"/>
    <n v="173796"/>
    <n v="95.27"/>
    <d v="2011-11-24T00:00:00"/>
    <n v="2011"/>
    <s v="Nov"/>
    <d v="1900-01-04T00:00:00"/>
    <s v="Cabinet"/>
    <s v="Furniture"/>
    <n v="173796"/>
    <n v="49152.19"/>
    <n v="124643.81"/>
    <x v="2"/>
    <n v="77"/>
    <n v="62.12"/>
  </r>
  <r>
    <s v="M1141"/>
    <x v="3"/>
    <s v="East"/>
    <n v="11"/>
    <n v="169719"/>
    <n v="193179"/>
    <n v="113.82"/>
    <d v="2011-11-24T00:00:00"/>
    <n v="2011"/>
    <s v="Nov"/>
    <d v="1900-01-04T00:00:00"/>
    <s v="Dress"/>
    <s v="Clothing"/>
    <n v="193179"/>
    <n v="88267.03"/>
    <n v="104911.97"/>
    <x v="2"/>
    <n v="100"/>
    <n v="83.25"/>
  </r>
  <r>
    <s v="M1142"/>
    <x v="1"/>
    <s v="West"/>
    <n v="10"/>
    <n v="295703"/>
    <n v="153116"/>
    <n v="51.78"/>
    <d v="2011-11-15T00:00:00"/>
    <n v="2011"/>
    <s v="Nov"/>
    <d v="1900-01-02T00:00:00"/>
    <s v="Laptop"/>
    <s v="Electronics"/>
    <n v="153116"/>
    <n v="59557.88"/>
    <n v="93558.12"/>
    <x v="0"/>
    <n v="91"/>
    <n v="92.94"/>
  </r>
  <r>
    <s v="M1143"/>
    <x v="0"/>
    <s v="North"/>
    <n v="15"/>
    <n v="212736"/>
    <n v="185205"/>
    <n v="87.06"/>
    <d v="2011-11-15T00:00:00"/>
    <n v="2011"/>
    <s v="Nov"/>
    <d v="1900-01-02T00:00:00"/>
    <s v="Tablet"/>
    <s v="Electronics"/>
    <n v="185205"/>
    <n v="40529.629999999997"/>
    <n v="144675.37"/>
    <x v="2"/>
    <n v="53"/>
    <n v="86.5"/>
  </r>
  <r>
    <s v="M1144"/>
    <x v="1"/>
    <s v="West"/>
    <n v="6"/>
    <n v="485933"/>
    <n v="498584"/>
    <n v="102.6"/>
    <d v="2011-11-15T00:00:00"/>
    <n v="2011"/>
    <s v="Nov"/>
    <d v="1900-01-02T00:00:00"/>
    <s v="Mobile"/>
    <s v="Electronics"/>
    <n v="498584"/>
    <n v="101624.45"/>
    <n v="396959.55"/>
    <x v="0"/>
    <n v="85"/>
    <n v="78.8"/>
  </r>
  <r>
    <s v="M1145"/>
    <x v="0"/>
    <s v="North"/>
    <n v="11"/>
    <n v="116265"/>
    <n v="101748"/>
    <n v="87.51"/>
    <d v="2014-03-24T00:00:00"/>
    <n v="2014"/>
    <s v="Mar"/>
    <d v="1900-01-01T00:00:00"/>
    <s v="Trousers"/>
    <s v="Clothing"/>
    <n v="101748"/>
    <n v="34402.29"/>
    <n v="67345.710000000006"/>
    <x v="0"/>
    <n v="19"/>
    <n v="87.93"/>
  </r>
  <r>
    <s v="M1146"/>
    <x v="2"/>
    <s v="South"/>
    <n v="13"/>
    <n v="216918"/>
    <n v="210785"/>
    <n v="97.17"/>
    <d v="2013-12-19T00:00:00"/>
    <n v="2013"/>
    <s v="Dec"/>
    <d v="1900-01-04T00:00:00"/>
    <s v="Cabinet"/>
    <s v="Furniture"/>
    <n v="210785"/>
    <n v="61890.73"/>
    <n v="148894.26999999999"/>
    <x v="1"/>
    <n v="34"/>
    <n v="86.58"/>
  </r>
  <r>
    <s v="M1147"/>
    <x v="1"/>
    <s v="West"/>
    <n v="15"/>
    <n v="498283"/>
    <n v="453047"/>
    <n v="90.92"/>
    <d v="2013-12-19T00:00:00"/>
    <n v="2013"/>
    <s v="Dec"/>
    <d v="1900-01-04T00:00:00"/>
    <s v="Sofa"/>
    <s v="Furniture"/>
    <n v="453047"/>
    <n v="181376.2"/>
    <n v="271670.8"/>
    <x v="1"/>
    <n v="51"/>
    <n v="92.44"/>
  </r>
  <r>
    <s v="M1148"/>
    <x v="2"/>
    <s v="South"/>
    <n v="5"/>
    <n v="180316"/>
    <n v="91734"/>
    <n v="50.87"/>
    <d v="2013-12-19T00:00:00"/>
    <n v="2013"/>
    <s v="Dec"/>
    <d v="1900-01-04T00:00:00"/>
    <s v="Notebook"/>
    <s v="Stationery"/>
    <n v="91734"/>
    <n v="24265.68"/>
    <n v="67468.320000000007"/>
    <x v="2"/>
    <n v="42"/>
    <n v="83.68"/>
  </r>
  <r>
    <s v="M1149"/>
    <x v="2"/>
    <s v="South"/>
    <n v="12"/>
    <n v="396630"/>
    <n v="401027"/>
    <n v="101.11"/>
    <d v="2014-07-30T00:00:00"/>
    <n v="2014"/>
    <s v="Jul"/>
    <d v="1900-01-03T00:00:00"/>
    <s v="Mobile"/>
    <s v="Electronics"/>
    <n v="401027"/>
    <n v="138217.15"/>
    <n v="262809.84999999998"/>
    <x v="1"/>
    <n v="81"/>
    <n v="83.72"/>
  </r>
  <r>
    <s v="M1150"/>
    <x v="1"/>
    <s v="West"/>
    <n v="3"/>
    <n v="482149"/>
    <n v="467840"/>
    <n v="97.03"/>
    <d v="2014-07-30T00:00:00"/>
    <n v="2014"/>
    <s v="Jul"/>
    <d v="1900-01-03T00:00:00"/>
    <s v="Notebook"/>
    <s v="Stationery"/>
    <n v="467840"/>
    <n v="148977.19"/>
    <n v="318862.81"/>
    <x v="2"/>
    <n v="19"/>
    <n v="61.29"/>
  </r>
  <r>
    <s v="M1151"/>
    <x v="1"/>
    <s v="West"/>
    <n v="13"/>
    <n v="377495"/>
    <n v="293437"/>
    <n v="77.73"/>
    <d v="2014-07-30T00:00:00"/>
    <n v="2014"/>
    <s v="Jul"/>
    <d v="1900-01-03T00:00:00"/>
    <s v="Notebook"/>
    <s v="Stationery"/>
    <n v="293437"/>
    <n v="92460.28"/>
    <n v="200976.72"/>
    <x v="0"/>
    <n v="28"/>
    <n v="94.1"/>
  </r>
  <r>
    <s v="M1152"/>
    <x v="1"/>
    <s v="West"/>
    <n v="3"/>
    <n v="260499"/>
    <n v="312181"/>
    <n v="119.84"/>
    <d v="2014-07-30T00:00:00"/>
    <n v="2014"/>
    <s v="Jul"/>
    <d v="1900-01-03T00:00:00"/>
    <s v="Dress"/>
    <s v="Clothing"/>
    <n v="312181"/>
    <n v="108622.02"/>
    <n v="203558.98"/>
    <x v="2"/>
    <n v="23"/>
    <n v="86.26"/>
  </r>
  <r>
    <s v="M1153"/>
    <x v="2"/>
    <s v="South"/>
    <n v="9"/>
    <n v="441273"/>
    <n v="320591"/>
    <n v="72.650000000000006"/>
    <d v="2011-09-02T00:00:00"/>
    <n v="2011"/>
    <s v="Sep"/>
    <d v="1900-01-05T00:00:00"/>
    <s v="Tablet"/>
    <s v="Electronics"/>
    <n v="320591"/>
    <n v="124074.75"/>
    <n v="196516.25"/>
    <x v="0"/>
    <n v="93"/>
    <n v="86.45"/>
  </r>
  <r>
    <s v="M1154"/>
    <x v="2"/>
    <s v="South"/>
    <n v="8"/>
    <n v="428492"/>
    <n v="232366"/>
    <n v="54.23"/>
    <d v="2014-01-30T00:00:00"/>
    <n v="2014"/>
    <s v="Jan"/>
    <d v="1900-01-04T00:00:00"/>
    <s v="Stapler"/>
    <s v="Stationery"/>
    <n v="232366"/>
    <n v="73415.97"/>
    <n v="158950.03"/>
    <x v="2"/>
    <n v="37"/>
    <n v="71.17"/>
  </r>
  <r>
    <s v="M1155"/>
    <x v="0"/>
    <s v="North"/>
    <n v="13"/>
    <n v="387534"/>
    <n v="463471"/>
    <n v="119.59"/>
    <d v="2014-01-30T00:00:00"/>
    <n v="2014"/>
    <s v="Jan"/>
    <d v="1900-01-04T00:00:00"/>
    <s v="Stapler"/>
    <s v="Stationery"/>
    <n v="463471"/>
    <n v="125712.8"/>
    <n v="337758.2"/>
    <x v="1"/>
    <n v="21"/>
    <n v="90.95"/>
  </r>
  <r>
    <s v="M1156"/>
    <x v="0"/>
    <s v="North"/>
    <n v="10"/>
    <n v="152146"/>
    <n v="113080"/>
    <n v="74.319999999999993"/>
    <d v="2014-01-30T00:00:00"/>
    <n v="2014"/>
    <s v="Jan"/>
    <d v="1900-01-04T00:00:00"/>
    <s v="Notebook"/>
    <s v="Stationery"/>
    <n v="113080"/>
    <n v="25530.52"/>
    <n v="87549.48"/>
    <x v="0"/>
    <n v="61"/>
    <n v="60.9"/>
  </r>
  <r>
    <s v="M1157"/>
    <x v="1"/>
    <s v="West"/>
    <n v="11"/>
    <n v="115385"/>
    <n v="124223"/>
    <n v="107.66"/>
    <d v="2013-12-27T00:00:00"/>
    <n v="2013"/>
    <s v="Dec"/>
    <d v="1900-01-05T00:00:00"/>
    <s v="Sofa"/>
    <s v="Furniture"/>
    <n v="124223"/>
    <n v="52382.19"/>
    <n v="71840.81"/>
    <x v="1"/>
    <n v="36"/>
    <n v="88.08"/>
  </r>
  <r>
    <s v="M1158"/>
    <x v="1"/>
    <s v="West"/>
    <n v="5"/>
    <n v="159207"/>
    <n v="189757"/>
    <n v="119.19"/>
    <d v="2013-12-27T00:00:00"/>
    <n v="2013"/>
    <s v="Dec"/>
    <d v="1900-01-05T00:00:00"/>
    <s v="Trousers"/>
    <s v="Clothing"/>
    <n v="189757"/>
    <n v="70312.539999999994"/>
    <n v="119444.46"/>
    <x v="1"/>
    <n v="100"/>
    <n v="77.3"/>
  </r>
  <r>
    <s v="M1159"/>
    <x v="1"/>
    <s v="West"/>
    <n v="9"/>
    <n v="211366"/>
    <n v="252239"/>
    <n v="119.34"/>
    <d v="2012-08-09T00:00:00"/>
    <n v="2012"/>
    <s v="Aug"/>
    <d v="1900-01-04T00:00:00"/>
    <s v="Shirt"/>
    <s v="Clothing"/>
    <n v="252239"/>
    <n v="72006.42"/>
    <n v="180232.58"/>
    <x v="2"/>
    <n v="74"/>
    <n v="61.92"/>
  </r>
  <r>
    <s v="M1160"/>
    <x v="3"/>
    <s v="East"/>
    <n v="6"/>
    <n v="368685"/>
    <n v="418150"/>
    <n v="113.42"/>
    <d v="2011-04-06T00:00:00"/>
    <n v="2011"/>
    <s v="Apr"/>
    <d v="1900-01-03T00:00:00"/>
    <s v="Table"/>
    <s v="Furniture"/>
    <n v="418150"/>
    <n v="203222.09"/>
    <n v="214927.91"/>
    <x v="0"/>
    <n v="70"/>
    <n v="79.95"/>
  </r>
  <r>
    <s v="M1161"/>
    <x v="1"/>
    <s v="West"/>
    <n v="8"/>
    <n v="297027"/>
    <n v="282891"/>
    <n v="95.24"/>
    <d v="2011-04-06T00:00:00"/>
    <n v="2011"/>
    <s v="Apr"/>
    <d v="1900-01-03T00:00:00"/>
    <s v="Table"/>
    <s v="Furniture"/>
    <n v="282891"/>
    <n v="131495.25"/>
    <n v="151395.75"/>
    <x v="0"/>
    <n v="14"/>
    <n v="62.3"/>
  </r>
  <r>
    <s v="M1162"/>
    <x v="1"/>
    <s v="West"/>
    <n v="7"/>
    <n v="342563"/>
    <n v="214831"/>
    <n v="62.71"/>
    <d v="2014-11-18T00:00:00"/>
    <n v="2014"/>
    <s v="Nov"/>
    <d v="1900-01-02T00:00:00"/>
    <s v="Pen"/>
    <s v="Stationery"/>
    <n v="214831"/>
    <n v="61437.32"/>
    <n v="153393.68"/>
    <x v="2"/>
    <n v="39"/>
    <n v="63.67"/>
  </r>
  <r>
    <s v="M1163"/>
    <x v="2"/>
    <s v="South"/>
    <n v="9"/>
    <n v="287068"/>
    <n v="305831"/>
    <n v="106.54"/>
    <d v="2012-07-11T00:00:00"/>
    <n v="2012"/>
    <s v="Jul"/>
    <d v="1900-01-03T00:00:00"/>
    <s v="Oil"/>
    <s v="Grocery"/>
    <n v="305831"/>
    <n v="117349.02"/>
    <n v="188481.98"/>
    <x v="1"/>
    <n v="26"/>
    <n v="84.01"/>
  </r>
  <r>
    <s v="M1164"/>
    <x v="0"/>
    <s v="North"/>
    <n v="5"/>
    <n v="137835"/>
    <n v="133053"/>
    <n v="96.53"/>
    <d v="2012-07-11T00:00:00"/>
    <n v="2012"/>
    <s v="Jul"/>
    <d v="1900-01-03T00:00:00"/>
    <s v="Pen"/>
    <s v="Stationery"/>
    <n v="133053"/>
    <n v="48653.35"/>
    <n v="84399.65"/>
    <x v="0"/>
    <n v="49"/>
    <n v="66.22"/>
  </r>
  <r>
    <s v="M1165"/>
    <x v="2"/>
    <s v="South"/>
    <n v="5"/>
    <n v="358961"/>
    <n v="403879"/>
    <n v="112.51"/>
    <d v="2012-07-11T00:00:00"/>
    <n v="2012"/>
    <s v="Jul"/>
    <d v="1900-01-03T00:00:00"/>
    <s v="Chair"/>
    <s v="Furniture"/>
    <n v="403879"/>
    <n v="96177.3"/>
    <n v="307701.7"/>
    <x v="0"/>
    <n v="88"/>
    <n v="88.42"/>
  </r>
  <r>
    <s v="M1166"/>
    <x v="0"/>
    <s v="North"/>
    <n v="9"/>
    <n v="214633"/>
    <n v="113687"/>
    <n v="52.97"/>
    <d v="2013-11-11T00:00:00"/>
    <n v="2013"/>
    <s v="Nov"/>
    <d v="1900-01-01T00:00:00"/>
    <s v="Chair"/>
    <s v="Furniture"/>
    <n v="113687"/>
    <n v="43847.199999999997"/>
    <n v="69839.8"/>
    <x v="1"/>
    <n v="68"/>
    <n v="65.86"/>
  </r>
  <r>
    <s v="M1167"/>
    <x v="1"/>
    <s v="West"/>
    <n v="4"/>
    <n v="390054"/>
    <n v="248987"/>
    <n v="63.83"/>
    <d v="2013-11-11T00:00:00"/>
    <n v="2013"/>
    <s v="Nov"/>
    <d v="1900-01-01T00:00:00"/>
    <s v="Tablet"/>
    <s v="Electronics"/>
    <n v="248987"/>
    <n v="107668.45"/>
    <n v="141318.54999999999"/>
    <x v="1"/>
    <n v="12"/>
    <n v="94.08"/>
  </r>
  <r>
    <s v="M1168"/>
    <x v="0"/>
    <s v="North"/>
    <n v="10"/>
    <n v="415603"/>
    <n v="302630"/>
    <n v="72.819999999999993"/>
    <d v="2013-11-11T00:00:00"/>
    <n v="2013"/>
    <s v="Nov"/>
    <d v="1900-01-01T00:00:00"/>
    <s v="Chair"/>
    <s v="Furniture"/>
    <n v="302630"/>
    <n v="130841.85"/>
    <n v="171788.15"/>
    <x v="1"/>
    <n v="31"/>
    <n v="65.459999999999994"/>
  </r>
  <r>
    <s v="M1169"/>
    <x v="0"/>
    <s v="North"/>
    <n v="4"/>
    <n v="212894"/>
    <n v="224092"/>
    <n v="105.26"/>
    <d v="2013-11-11T00:00:00"/>
    <n v="2013"/>
    <s v="Nov"/>
    <d v="1900-01-01T00:00:00"/>
    <s v="Mobile"/>
    <s v="Electronics"/>
    <n v="224092"/>
    <n v="110035.95"/>
    <n v="114056.05"/>
    <x v="1"/>
    <n v="81"/>
    <n v="91.07"/>
  </r>
  <r>
    <s v="M1170"/>
    <x v="0"/>
    <s v="North"/>
    <n v="12"/>
    <n v="263439"/>
    <n v="132999"/>
    <n v="50.49"/>
    <d v="2013-11-11T00:00:00"/>
    <n v="2013"/>
    <s v="Nov"/>
    <d v="1900-01-01T00:00:00"/>
    <s v="Tablet"/>
    <s v="Electronics"/>
    <n v="132999"/>
    <n v="51011.75"/>
    <n v="81987.25"/>
    <x v="1"/>
    <n v="100"/>
    <n v="68.27"/>
  </r>
  <r>
    <s v="M1171"/>
    <x v="1"/>
    <s v="West"/>
    <n v="3"/>
    <n v="344016"/>
    <n v="301856"/>
    <n v="87.74"/>
    <d v="2013-11-11T00:00:00"/>
    <n v="2013"/>
    <s v="Nov"/>
    <d v="1900-01-01T00:00:00"/>
    <s v="Dress"/>
    <s v="Clothing"/>
    <n v="301856"/>
    <n v="136735.99"/>
    <n v="165120.01"/>
    <x v="1"/>
    <n v="46"/>
    <n v="72.760000000000005"/>
  </r>
  <r>
    <s v="M1172"/>
    <x v="0"/>
    <s v="North"/>
    <n v="9"/>
    <n v="485782"/>
    <n v="350211"/>
    <n v="72.09"/>
    <d v="2013-11-11T00:00:00"/>
    <n v="2013"/>
    <s v="Nov"/>
    <d v="1900-01-01T00:00:00"/>
    <s v="Table"/>
    <s v="Furniture"/>
    <n v="350211"/>
    <n v="149787.60999999999"/>
    <n v="200423.39"/>
    <x v="1"/>
    <n v="13"/>
    <n v="63.92"/>
  </r>
  <r>
    <s v="M1173"/>
    <x v="1"/>
    <s v="West"/>
    <n v="14"/>
    <n v="198300"/>
    <n v="209568"/>
    <n v="105.68"/>
    <d v="2011-03-31T00:00:00"/>
    <n v="2011"/>
    <s v="Mar"/>
    <d v="1900-01-04T00:00:00"/>
    <s v="Jacket"/>
    <s v="Clothing"/>
    <n v="209568"/>
    <n v="43539.82"/>
    <n v="166028.18"/>
    <x v="2"/>
    <n v="83"/>
    <n v="69.52"/>
  </r>
  <r>
    <s v="M1174"/>
    <x v="0"/>
    <s v="North"/>
    <n v="10"/>
    <n v="228059"/>
    <n v="123333"/>
    <n v="54.08"/>
    <d v="2011-03-31T00:00:00"/>
    <n v="2011"/>
    <s v="Mar"/>
    <d v="1900-01-04T00:00:00"/>
    <s v="Chair"/>
    <s v="Furniture"/>
    <n v="123333"/>
    <n v="31691.55"/>
    <n v="91641.45"/>
    <x v="1"/>
    <n v="22"/>
    <n v="67.239999999999995"/>
  </r>
  <r>
    <s v="M1175"/>
    <x v="2"/>
    <s v="South"/>
    <n v="3"/>
    <n v="410211"/>
    <n v="412621"/>
    <n v="100.59"/>
    <d v="2012-09-18T00:00:00"/>
    <n v="2012"/>
    <s v="Sep"/>
    <d v="1900-01-02T00:00:00"/>
    <s v="Wheat"/>
    <s v="Grocery"/>
    <n v="412621"/>
    <n v="199488.61"/>
    <n v="213132.39"/>
    <x v="2"/>
    <n v="85"/>
    <n v="89.22"/>
  </r>
  <r>
    <s v="M1176"/>
    <x v="2"/>
    <s v="South"/>
    <n v="7"/>
    <n v="100063"/>
    <n v="112651"/>
    <n v="112.58"/>
    <d v="2012-11-07T00:00:00"/>
    <n v="2012"/>
    <s v="Nov"/>
    <d v="1900-01-03T00:00:00"/>
    <s v="Chair"/>
    <s v="Furniture"/>
    <n v="112651"/>
    <n v="34773.379999999997"/>
    <n v="77877.62"/>
    <x v="0"/>
    <n v="82"/>
    <n v="82.11"/>
  </r>
  <r>
    <s v="M1177"/>
    <x v="1"/>
    <s v="West"/>
    <n v="9"/>
    <n v="276912"/>
    <n v="201071"/>
    <n v="72.61"/>
    <d v="2014-05-20T00:00:00"/>
    <n v="2014"/>
    <s v="May"/>
    <d v="1900-01-02T00:00:00"/>
    <s v="Shirt"/>
    <s v="Clothing"/>
    <n v="201071"/>
    <n v="87126.29"/>
    <n v="113944.71"/>
    <x v="1"/>
    <n v="94"/>
    <n v="94.31"/>
  </r>
  <r>
    <s v="M1178"/>
    <x v="3"/>
    <s v="East"/>
    <n v="10"/>
    <n v="245726"/>
    <n v="175452"/>
    <n v="71.400000000000006"/>
    <d v="2012-01-03T00:00:00"/>
    <n v="2012"/>
    <s v="Jan"/>
    <d v="1900-01-02T00:00:00"/>
    <s v="Shirt"/>
    <s v="Clothing"/>
    <n v="175452"/>
    <n v="56773.96"/>
    <n v="118678.04"/>
    <x v="2"/>
    <n v="12"/>
    <n v="84.59"/>
  </r>
  <r>
    <s v="M1179"/>
    <x v="0"/>
    <s v="North"/>
    <n v="15"/>
    <n v="389732"/>
    <n v="351336"/>
    <n v="90.15"/>
    <d v="2012-01-03T00:00:00"/>
    <n v="2012"/>
    <s v="Jan"/>
    <d v="1900-01-02T00:00:00"/>
    <s v="Headphones"/>
    <s v="Electronics"/>
    <n v="351336"/>
    <n v="160741.88"/>
    <n v="190594.12"/>
    <x v="2"/>
    <n v="56"/>
    <n v="61.53"/>
  </r>
  <r>
    <s v="M1180"/>
    <x v="3"/>
    <s v="East"/>
    <n v="9"/>
    <n v="372375"/>
    <n v="249407"/>
    <n v="66.98"/>
    <d v="2012-01-03T00:00:00"/>
    <n v="2012"/>
    <s v="Jan"/>
    <d v="1900-01-02T00:00:00"/>
    <s v="Tablet"/>
    <s v="Electronics"/>
    <n v="249407"/>
    <n v="95423.47"/>
    <n v="153983.53"/>
    <x v="2"/>
    <n v="12"/>
    <n v="67.88"/>
  </r>
  <r>
    <s v="M1181"/>
    <x v="3"/>
    <s v="East"/>
    <n v="15"/>
    <n v="431939"/>
    <n v="410043"/>
    <n v="94.93"/>
    <d v="2012-09-08T00:00:00"/>
    <n v="2012"/>
    <s v="Sep"/>
    <d v="1900-01-06T00:00:00"/>
    <s v="Sofa"/>
    <s v="Furniture"/>
    <n v="410043"/>
    <n v="157229.75"/>
    <n v="252813.25"/>
    <x v="0"/>
    <n v="92"/>
    <n v="65.650000000000006"/>
  </r>
  <r>
    <s v="M1182"/>
    <x v="0"/>
    <s v="North"/>
    <n v="11"/>
    <n v="155339"/>
    <n v="177647"/>
    <n v="114.36"/>
    <d v="2012-09-08T00:00:00"/>
    <n v="2012"/>
    <s v="Sep"/>
    <d v="1900-01-06T00:00:00"/>
    <s v="Pen"/>
    <s v="Stationery"/>
    <n v="177647"/>
    <n v="81338.63"/>
    <n v="96308.37"/>
    <x v="2"/>
    <n v="22"/>
    <n v="73.14"/>
  </r>
  <r>
    <s v="M1183"/>
    <x v="3"/>
    <s v="East"/>
    <n v="4"/>
    <n v="414597"/>
    <n v="481134"/>
    <n v="116.05"/>
    <d v="2013-04-04T00:00:00"/>
    <n v="2013"/>
    <s v="Apr"/>
    <d v="1900-01-04T00:00:00"/>
    <s v="Pen"/>
    <s v="Stationery"/>
    <n v="481134"/>
    <n v="181969.54"/>
    <n v="299164.46000000002"/>
    <x v="0"/>
    <n v="86"/>
    <n v="63.92"/>
  </r>
  <r>
    <s v="M1184"/>
    <x v="1"/>
    <s v="West"/>
    <n v="15"/>
    <n v="283007"/>
    <n v="149981"/>
    <n v="53"/>
    <d v="2013-12-06T00:00:00"/>
    <n v="2013"/>
    <s v="Dec"/>
    <d v="1900-01-05T00:00:00"/>
    <s v="Oil"/>
    <s v="Grocery"/>
    <n v="149981"/>
    <n v="69591.89"/>
    <n v="80389.11"/>
    <x v="1"/>
    <n v="84"/>
    <n v="92.37"/>
  </r>
  <r>
    <s v="M1185"/>
    <x v="1"/>
    <s v="West"/>
    <n v="10"/>
    <n v="348072"/>
    <n v="340234"/>
    <n v="97.75"/>
    <d v="2013-12-06T00:00:00"/>
    <n v="2013"/>
    <s v="Dec"/>
    <d v="1900-01-05T00:00:00"/>
    <s v="Chair"/>
    <s v="Furniture"/>
    <n v="340234"/>
    <n v="141479.79999999999"/>
    <n v="198754.2"/>
    <x v="0"/>
    <n v="60"/>
    <n v="82.66"/>
  </r>
  <r>
    <s v="M1186"/>
    <x v="2"/>
    <s v="South"/>
    <n v="13"/>
    <n v="434167"/>
    <n v="487197"/>
    <n v="112.21"/>
    <d v="2012-05-08T00:00:00"/>
    <n v="2012"/>
    <s v="May"/>
    <d v="1900-01-02T00:00:00"/>
    <s v="Table"/>
    <s v="Furniture"/>
    <n v="487197"/>
    <n v="136410.01"/>
    <n v="350786.99"/>
    <x v="1"/>
    <n v="54"/>
    <n v="74.87"/>
  </r>
  <r>
    <s v="M1187"/>
    <x v="1"/>
    <s v="West"/>
    <n v="15"/>
    <n v="186333"/>
    <n v="94497"/>
    <n v="50.71"/>
    <d v="2012-05-08T00:00:00"/>
    <n v="2012"/>
    <s v="May"/>
    <d v="1900-01-02T00:00:00"/>
    <s v="Shirt"/>
    <s v="Clothing"/>
    <n v="94497"/>
    <n v="39960.19"/>
    <n v="54536.81"/>
    <x v="1"/>
    <n v="81"/>
    <n v="94.27"/>
  </r>
  <r>
    <s v="M1188"/>
    <x v="0"/>
    <s v="North"/>
    <n v="3"/>
    <n v="219206"/>
    <n v="210123"/>
    <n v="95.86"/>
    <d v="2012-05-08T00:00:00"/>
    <n v="2012"/>
    <s v="May"/>
    <d v="1900-01-02T00:00:00"/>
    <s v="Table"/>
    <s v="Furniture"/>
    <n v="210123"/>
    <n v="87139.77"/>
    <n v="122983.23"/>
    <x v="2"/>
    <n v="47"/>
    <n v="63.09"/>
  </r>
  <r>
    <s v="M1189"/>
    <x v="3"/>
    <s v="East"/>
    <n v="15"/>
    <n v="174792"/>
    <n v="182106"/>
    <n v="104.18"/>
    <d v="2014-09-23T00:00:00"/>
    <n v="2014"/>
    <s v="Sep"/>
    <d v="1900-01-02T00:00:00"/>
    <s v="Rice"/>
    <s v="Grocery"/>
    <n v="182106"/>
    <n v="53563.13"/>
    <n v="128542.87"/>
    <x v="2"/>
    <n v="66"/>
    <n v="92.82"/>
  </r>
  <r>
    <s v="M1190"/>
    <x v="3"/>
    <s v="East"/>
    <n v="6"/>
    <n v="133778"/>
    <n v="105764"/>
    <n v="79.06"/>
    <d v="2014-12-01T00:00:00"/>
    <n v="2014"/>
    <s v="Dec"/>
    <d v="1900-01-01T00:00:00"/>
    <s v="Sofa"/>
    <s v="Furniture"/>
    <n v="105764"/>
    <n v="41614"/>
    <n v="64150"/>
    <x v="0"/>
    <n v="16"/>
    <n v="61.74"/>
  </r>
  <r>
    <s v="M1191"/>
    <x v="0"/>
    <s v="North"/>
    <n v="9"/>
    <n v="476910"/>
    <n v="543976"/>
    <n v="114.06"/>
    <d v="2014-12-01T00:00:00"/>
    <n v="2014"/>
    <s v="Dec"/>
    <d v="1900-01-01T00:00:00"/>
    <s v="Sofa"/>
    <s v="Furniture"/>
    <n v="543976"/>
    <n v="195210.53"/>
    <n v="348765.47"/>
    <x v="2"/>
    <n v="64"/>
    <n v="91.89"/>
  </r>
  <r>
    <s v="M1192"/>
    <x v="3"/>
    <s v="East"/>
    <n v="5"/>
    <n v="335446"/>
    <n v="348059"/>
    <n v="103.76"/>
    <d v="2014-01-16T00:00:00"/>
    <n v="2014"/>
    <s v="Jan"/>
    <d v="1900-01-04T00:00:00"/>
    <s v="Jacket"/>
    <s v="Clothing"/>
    <n v="348059"/>
    <n v="152819.29"/>
    <n v="195239.71"/>
    <x v="1"/>
    <n v="14"/>
    <n v="93.39"/>
  </r>
  <r>
    <s v="M1193"/>
    <x v="0"/>
    <s v="North"/>
    <n v="12"/>
    <n v="373000"/>
    <n v="433023"/>
    <n v="116.09"/>
    <d v="2011-08-08T00:00:00"/>
    <n v="2011"/>
    <s v="Aug"/>
    <d v="1900-01-01T00:00:00"/>
    <s v="Jacket"/>
    <s v="Clothing"/>
    <n v="433023"/>
    <n v="174499.4"/>
    <n v="258523.6"/>
    <x v="2"/>
    <n v="24"/>
    <n v="69.239999999999995"/>
  </r>
  <r>
    <s v="M1194"/>
    <x v="1"/>
    <s v="West"/>
    <n v="13"/>
    <n v="255780"/>
    <n v="243745"/>
    <n v="95.29"/>
    <d v="2011-08-08T00:00:00"/>
    <n v="2011"/>
    <s v="Aug"/>
    <d v="1900-01-01T00:00:00"/>
    <s v="Mobile"/>
    <s v="Electronics"/>
    <n v="243745"/>
    <n v="60738.400000000001"/>
    <n v="183006.6"/>
    <x v="0"/>
    <n v="66"/>
    <n v="70.349999999999994"/>
  </r>
  <r>
    <s v="M1195"/>
    <x v="1"/>
    <s v="West"/>
    <n v="3"/>
    <n v="324338"/>
    <n v="165512"/>
    <n v="51.03"/>
    <d v="2011-08-08T00:00:00"/>
    <n v="2011"/>
    <s v="Aug"/>
    <d v="1900-01-01T00:00:00"/>
    <s v="Trousers"/>
    <s v="Clothing"/>
    <n v="165512"/>
    <n v="64731.47"/>
    <n v="100780.53"/>
    <x v="0"/>
    <n v="35"/>
    <n v="83.13"/>
  </r>
  <r>
    <s v="M1196"/>
    <x v="0"/>
    <s v="North"/>
    <n v="6"/>
    <n v="233486"/>
    <n v="141202"/>
    <n v="60.48"/>
    <d v="2011-08-08T00:00:00"/>
    <n v="2011"/>
    <s v="Aug"/>
    <d v="1900-01-01T00:00:00"/>
    <s v="Sugar"/>
    <s v="Grocery"/>
    <n v="141202"/>
    <n v="62701.8"/>
    <n v="78500.2"/>
    <x v="2"/>
    <n v="13"/>
    <n v="91.76"/>
  </r>
  <r>
    <s v="M1197"/>
    <x v="3"/>
    <s v="East"/>
    <n v="7"/>
    <n v="136314"/>
    <n v="132616"/>
    <n v="97.29"/>
    <d v="2011-08-08T00:00:00"/>
    <n v="2011"/>
    <s v="Aug"/>
    <d v="1900-01-01T00:00:00"/>
    <s v="Sofa"/>
    <s v="Furniture"/>
    <n v="132616"/>
    <n v="39295.42"/>
    <n v="93320.58"/>
    <x v="2"/>
    <n v="41"/>
    <n v="94.21"/>
  </r>
  <r>
    <s v="M1198"/>
    <x v="1"/>
    <s v="West"/>
    <n v="12"/>
    <n v="118964"/>
    <n v="105487"/>
    <n v="88.67"/>
    <d v="2012-11-05T00:00:00"/>
    <n v="2012"/>
    <s v="Nov"/>
    <d v="1900-01-01T00:00:00"/>
    <s v="Marker"/>
    <s v="Stationery"/>
    <n v="105487"/>
    <n v="35196.769999999997"/>
    <n v="70290.23"/>
    <x v="1"/>
    <n v="67"/>
    <n v="66.58"/>
  </r>
  <r>
    <s v="M1199"/>
    <x v="2"/>
    <s v="South"/>
    <n v="6"/>
    <n v="495912"/>
    <n v="568285"/>
    <n v="114.59"/>
    <d v="2014-04-26T00:00:00"/>
    <n v="2014"/>
    <s v="Apr"/>
    <d v="1900-01-06T00:00:00"/>
    <s v="Rice"/>
    <s v="Grocery"/>
    <n v="568285"/>
    <n v="279658.7"/>
    <n v="288626.3"/>
    <x v="2"/>
    <n v="79"/>
    <n v="65.73"/>
  </r>
  <r>
    <s v="M1000"/>
    <x v="1"/>
    <s v="West"/>
    <n v="13"/>
    <n v="446532"/>
    <n v="408837"/>
    <n v="91.56"/>
    <d v="2011-04-20T00:00:00"/>
    <n v="2011"/>
    <s v="Apr"/>
    <d v="1900-01-03T00:00:00"/>
    <s v="Rice"/>
    <s v="Grocery"/>
    <n v="408837"/>
    <n v="187662.16"/>
    <n v="221174.84"/>
    <x v="0"/>
    <n v="58"/>
    <n v="69.97"/>
  </r>
  <r>
    <s v="M1001"/>
    <x v="3"/>
    <s v="East"/>
    <n v="14"/>
    <n v="314325"/>
    <n v="376502"/>
    <n v="119.78"/>
    <d v="2011-04-20T00:00:00"/>
    <n v="2011"/>
    <s v="Apr"/>
    <d v="1900-01-03T00:00:00"/>
    <s v="Sugar"/>
    <s v="Grocery"/>
    <n v="376502"/>
    <n v="158916.21"/>
    <n v="217585.79"/>
    <x v="0"/>
    <n v="55"/>
    <n v="73.38"/>
  </r>
  <r>
    <s v="M1002"/>
    <x v="3"/>
    <s v="East"/>
    <n v="3"/>
    <n v="391022"/>
    <n v="332603"/>
    <n v="85.06"/>
    <d v="2011-04-20T00:00:00"/>
    <n v="2011"/>
    <s v="Apr"/>
    <d v="1900-01-03T00:00:00"/>
    <s v="Chair"/>
    <s v="Furniture"/>
    <n v="332603"/>
    <n v="91996.77"/>
    <n v="240606.23"/>
    <x v="1"/>
    <n v="49"/>
    <n v="68.67"/>
  </r>
  <r>
    <s v="M1003"/>
    <x v="2"/>
    <s v="South"/>
    <n v="8"/>
    <n v="345632"/>
    <n v="404233"/>
    <n v="116.95"/>
    <d v="2014-11-12T00:00:00"/>
    <n v="2014"/>
    <s v="Nov"/>
    <d v="1900-01-03T00:00:00"/>
    <s v="Mobile"/>
    <s v="Electronics"/>
    <n v="404233"/>
    <n v="139705.98000000001"/>
    <n v="264527.02"/>
    <x v="2"/>
    <n v="28"/>
    <n v="78.23"/>
  </r>
  <r>
    <s v="M1004"/>
    <x v="3"/>
    <s v="East"/>
    <n v="15"/>
    <n v="156134"/>
    <n v="110950"/>
    <n v="71.06"/>
    <d v="2014-11-26T00:00:00"/>
    <n v="2014"/>
    <s v="Nov"/>
    <d v="1900-01-03T00:00:00"/>
    <s v="Trousers"/>
    <s v="Clothing"/>
    <n v="110950"/>
    <n v="44746.11"/>
    <n v="66203.89"/>
    <x v="1"/>
    <n v="11"/>
    <n v="68.61"/>
  </r>
  <r>
    <s v="M1005"/>
    <x v="1"/>
    <s v="West"/>
    <n v="8"/>
    <n v="395918"/>
    <n v="259731"/>
    <n v="65.599999999999994"/>
    <d v="2014-11-26T00:00:00"/>
    <n v="2014"/>
    <s v="Nov"/>
    <d v="1900-01-03T00:00:00"/>
    <s v="Pen"/>
    <s v="Stationery"/>
    <n v="259731"/>
    <n v="62769.2"/>
    <n v="196961.8"/>
    <x v="2"/>
    <n v="77"/>
    <n v="61.24"/>
  </r>
  <r>
    <s v="M1006"/>
    <x v="3"/>
    <s v="East"/>
    <n v="5"/>
    <n v="377916"/>
    <n v="296519"/>
    <n v="78.459999999999994"/>
    <d v="2012-12-18T00:00:00"/>
    <n v="2012"/>
    <s v="Dec"/>
    <d v="1900-01-02T00:00:00"/>
    <s v="Pen"/>
    <s v="Stationery"/>
    <n v="296519"/>
    <n v="72629.279999999999"/>
    <n v="223889.72"/>
    <x v="1"/>
    <n v="11"/>
    <n v="93.98"/>
  </r>
  <r>
    <s v="M1007"/>
    <x v="1"/>
    <s v="West"/>
    <n v="6"/>
    <n v="107848"/>
    <n v="124869"/>
    <n v="115.78"/>
    <d v="2013-09-09T00:00:00"/>
    <n v="2013"/>
    <s v="Sep"/>
    <d v="1900-01-01T00:00:00"/>
    <s v="Shirt"/>
    <s v="Clothing"/>
    <n v="124869"/>
    <n v="53931.03"/>
    <n v="70937.97"/>
    <x v="1"/>
    <n v="47"/>
    <n v="60.65"/>
  </r>
  <r>
    <s v="M1008"/>
    <x v="1"/>
    <s v="West"/>
    <n v="13"/>
    <n v="348909"/>
    <n v="296067"/>
    <n v="84.86"/>
    <d v="2013-09-09T00:00:00"/>
    <n v="2013"/>
    <s v="Sep"/>
    <d v="1900-01-01T00:00:00"/>
    <s v="Wheat"/>
    <s v="Grocery"/>
    <n v="296067"/>
    <n v="86210.03"/>
    <n v="209856.97"/>
    <x v="0"/>
    <n v="84"/>
    <n v="90.28"/>
  </r>
  <r>
    <s v="M1009"/>
    <x v="0"/>
    <s v="North"/>
    <n v="14"/>
    <n v="109111"/>
    <n v="97596"/>
    <n v="89.45"/>
    <d v="2013-06-07T00:00:00"/>
    <n v="2013"/>
    <s v="Jun"/>
    <d v="1900-01-05T00:00:00"/>
    <s v="Headphones"/>
    <s v="Electronics"/>
    <n v="97596"/>
    <n v="22998.959999999999"/>
    <n v="74597.039999999994"/>
    <x v="1"/>
    <n v="14"/>
    <n v="81.069999999999993"/>
  </r>
  <r>
    <s v="M1010"/>
    <x v="1"/>
    <s v="West"/>
    <n v="7"/>
    <n v="498204"/>
    <n v="409814"/>
    <n v="82.26"/>
    <d v="2012-06-19T00:00:00"/>
    <n v="2012"/>
    <s v="Jun"/>
    <d v="1900-01-02T00:00:00"/>
    <s v="Sofa"/>
    <s v="Furniture"/>
    <n v="409814"/>
    <n v="201895"/>
    <n v="207919"/>
    <x v="1"/>
    <n v="24"/>
    <n v="91.14"/>
  </r>
  <r>
    <s v="M1011"/>
    <x v="2"/>
    <s v="South"/>
    <n v="11"/>
    <n v="338340"/>
    <n v="378487"/>
    <n v="111.87"/>
    <d v="2012-03-05T00:00:00"/>
    <n v="2012"/>
    <s v="Mar"/>
    <d v="1900-01-01T00:00:00"/>
    <s v="Sugar"/>
    <s v="Grocery"/>
    <n v="378487"/>
    <n v="165709.94"/>
    <n v="212777.06"/>
    <x v="0"/>
    <n v="41"/>
    <n v="64.08"/>
  </r>
  <r>
    <s v="M1012"/>
    <x v="3"/>
    <s v="East"/>
    <n v="14"/>
    <n v="295380"/>
    <n v="255995"/>
    <n v="86.67"/>
    <d v="2012-03-05T00:00:00"/>
    <n v="2012"/>
    <s v="Mar"/>
    <d v="1900-01-01T00:00:00"/>
    <s v="Sugar"/>
    <s v="Grocery"/>
    <n v="255995"/>
    <n v="81282.25"/>
    <n v="174712.75"/>
    <x v="1"/>
    <n v="69"/>
    <n v="81.87"/>
  </r>
  <r>
    <s v="M1013"/>
    <x v="1"/>
    <s v="West"/>
    <n v="5"/>
    <n v="486327"/>
    <n v="457563"/>
    <n v="94.09"/>
    <d v="2012-03-05T00:00:00"/>
    <n v="2012"/>
    <s v="Mar"/>
    <d v="1900-01-01T00:00:00"/>
    <s v="Trousers"/>
    <s v="Clothing"/>
    <n v="457563"/>
    <n v="130497.43"/>
    <n v="327065.57"/>
    <x v="0"/>
    <n v="43"/>
    <n v="93.17"/>
  </r>
  <r>
    <s v="M1014"/>
    <x v="1"/>
    <s v="West"/>
    <n v="15"/>
    <n v="122486"/>
    <n v="86232"/>
    <n v="70.400000000000006"/>
    <d v="2014-08-05T00:00:00"/>
    <n v="2014"/>
    <s v="Aug"/>
    <d v="1900-01-02T00:00:00"/>
    <s v="Pen"/>
    <s v="Stationery"/>
    <n v="86232"/>
    <n v="28345.1"/>
    <n v="57886.9"/>
    <x v="1"/>
    <n v="51"/>
    <n v="74.319999999999993"/>
  </r>
  <r>
    <s v="M1015"/>
    <x v="3"/>
    <s v="East"/>
    <n v="13"/>
    <n v="157257"/>
    <n v="113435"/>
    <n v="72.13"/>
    <d v="2014-08-05T00:00:00"/>
    <n v="2014"/>
    <s v="Aug"/>
    <d v="1900-01-02T00:00:00"/>
    <s v="Mobile"/>
    <s v="Electronics"/>
    <n v="113435"/>
    <n v="46229.599999999999"/>
    <n v="67205.399999999994"/>
    <x v="2"/>
    <n v="67"/>
    <n v="73.900000000000006"/>
  </r>
  <r>
    <s v="M1016"/>
    <x v="2"/>
    <s v="South"/>
    <n v="5"/>
    <n v="402671"/>
    <n v="467156"/>
    <n v="116.01"/>
    <d v="2014-12-31T00:00:00"/>
    <n v="2014"/>
    <s v="Dec"/>
    <d v="1900-01-03T00:00:00"/>
    <s v="Sugar"/>
    <s v="Grocery"/>
    <n v="467156"/>
    <n v="119966.64"/>
    <n v="347189.36"/>
    <x v="0"/>
    <n v="92"/>
    <n v="82.16"/>
  </r>
  <r>
    <s v="M1017"/>
    <x v="1"/>
    <s v="West"/>
    <n v="3"/>
    <n v="285714"/>
    <n v="331856"/>
    <n v="116.15"/>
    <d v="2012-05-23T00:00:00"/>
    <n v="2012"/>
    <s v="May"/>
    <d v="1900-01-03T00:00:00"/>
    <s v="Laptop"/>
    <s v="Electronics"/>
    <n v="331856"/>
    <n v="119057.53"/>
    <n v="212798.47"/>
    <x v="2"/>
    <n v="97"/>
    <n v="69.38"/>
  </r>
  <r>
    <s v="M1018"/>
    <x v="2"/>
    <s v="South"/>
    <n v="9"/>
    <n v="492876"/>
    <n v="372432"/>
    <n v="75.56"/>
    <d v="2011-12-06T00:00:00"/>
    <n v="2011"/>
    <s v="Dec"/>
    <d v="1900-01-02T00:00:00"/>
    <s v="Oil"/>
    <s v="Grocery"/>
    <n v="372432"/>
    <n v="104777.82"/>
    <n v="267654.18"/>
    <x v="0"/>
    <n v="41"/>
    <n v="78.69"/>
  </r>
  <r>
    <s v="M1019"/>
    <x v="0"/>
    <s v="North"/>
    <n v="6"/>
    <n v="139450"/>
    <n v="138607"/>
    <n v="99.4"/>
    <d v="2011-12-06T00:00:00"/>
    <n v="2011"/>
    <s v="Dec"/>
    <d v="1900-01-02T00:00:00"/>
    <s v="Table"/>
    <s v="Furniture"/>
    <n v="138607"/>
    <n v="57359.34"/>
    <n v="81247.66"/>
    <x v="1"/>
    <n v="96"/>
    <n v="76.849999999999994"/>
  </r>
  <r>
    <s v="M1020"/>
    <x v="0"/>
    <s v="North"/>
    <n v="15"/>
    <n v="329344"/>
    <n v="361178"/>
    <n v="109.67"/>
    <d v="2011-12-06T00:00:00"/>
    <n v="2011"/>
    <s v="Dec"/>
    <d v="1900-01-02T00:00:00"/>
    <s v="Notebook"/>
    <s v="Stationery"/>
    <n v="361178"/>
    <n v="135724.79999999999"/>
    <n v="225453.2"/>
    <x v="0"/>
    <n v="46"/>
    <n v="76.14"/>
  </r>
  <r>
    <s v="M1021"/>
    <x v="2"/>
    <s v="South"/>
    <n v="3"/>
    <n v="333430"/>
    <n v="220447"/>
    <n v="66.11"/>
    <d v="2011-12-06T00:00:00"/>
    <n v="2011"/>
    <s v="Dec"/>
    <d v="1900-01-02T00:00:00"/>
    <s v="Cabinet"/>
    <s v="Furniture"/>
    <n v="220447"/>
    <n v="74598.539999999994"/>
    <n v="145848.46"/>
    <x v="1"/>
    <n v="39"/>
    <n v="85.65"/>
  </r>
  <r>
    <s v="M1022"/>
    <x v="3"/>
    <s v="East"/>
    <n v="4"/>
    <n v="247099"/>
    <n v="208384"/>
    <n v="84.33"/>
    <d v="2011-12-06T00:00:00"/>
    <n v="2011"/>
    <s v="Dec"/>
    <d v="1900-01-02T00:00:00"/>
    <s v="Cabinet"/>
    <s v="Furniture"/>
    <n v="208384"/>
    <n v="49752.42"/>
    <n v="158631.57999999999"/>
    <x v="2"/>
    <n v="34"/>
    <n v="62.25"/>
  </r>
  <r>
    <s v="M1023"/>
    <x v="0"/>
    <s v="North"/>
    <n v="15"/>
    <n v="307842"/>
    <n v="288100"/>
    <n v="93.59"/>
    <d v="2011-12-06T00:00:00"/>
    <n v="2011"/>
    <s v="Dec"/>
    <d v="1900-01-02T00:00:00"/>
    <s v="Marker"/>
    <s v="Stationery"/>
    <n v="288100"/>
    <n v="92844.25"/>
    <n v="195255.75"/>
    <x v="1"/>
    <n v="39"/>
    <n v="76.569999999999993"/>
  </r>
  <r>
    <s v="M1024"/>
    <x v="0"/>
    <s v="North"/>
    <n v="3"/>
    <n v="385966"/>
    <n v="333772"/>
    <n v="86.48"/>
    <d v="2012-08-07T00:00:00"/>
    <n v="2012"/>
    <s v="Aug"/>
    <d v="1900-01-02T00:00:00"/>
    <s v="Trousers"/>
    <s v="Clothing"/>
    <n v="333772"/>
    <n v="162345.29"/>
    <n v="171426.71"/>
    <x v="0"/>
    <n v="95"/>
    <n v="72.81"/>
  </r>
  <r>
    <s v="M1025"/>
    <x v="0"/>
    <s v="North"/>
    <n v="9"/>
    <n v="295833"/>
    <n v="261573"/>
    <n v="88.42"/>
    <d v="2011-03-17T00:00:00"/>
    <n v="2011"/>
    <s v="Mar"/>
    <d v="1900-01-04T00:00:00"/>
    <s v="Laptop"/>
    <s v="Electronics"/>
    <n v="261573"/>
    <n v="60943.58"/>
    <n v="200629.42"/>
    <x v="1"/>
    <n v="43"/>
    <n v="91.4"/>
  </r>
  <r>
    <s v="M1026"/>
    <x v="0"/>
    <s v="North"/>
    <n v="15"/>
    <n v="451793"/>
    <n v="293979"/>
    <n v="65.069999999999993"/>
    <d v="2011-03-17T00:00:00"/>
    <n v="2011"/>
    <s v="Mar"/>
    <d v="1900-01-04T00:00:00"/>
    <s v="Sofa"/>
    <s v="Furniture"/>
    <n v="293979"/>
    <n v="63381.53"/>
    <n v="230597.47"/>
    <x v="0"/>
    <n v="33"/>
    <n v="79.45"/>
  </r>
  <r>
    <s v="M1027"/>
    <x v="2"/>
    <s v="South"/>
    <n v="9"/>
    <n v="134394"/>
    <n v="128445"/>
    <n v="95.57"/>
    <d v="2011-03-17T00:00:00"/>
    <n v="2011"/>
    <s v="Mar"/>
    <d v="1900-01-04T00:00:00"/>
    <s v="Jacket"/>
    <s v="Clothing"/>
    <n v="128445"/>
    <n v="37538.76"/>
    <n v="90906.240000000005"/>
    <x v="1"/>
    <n v="79"/>
    <n v="76.010000000000005"/>
  </r>
  <r>
    <s v="M1028"/>
    <x v="1"/>
    <s v="West"/>
    <n v="6"/>
    <n v="140995"/>
    <n v="104825"/>
    <n v="74.349999999999994"/>
    <d v="2012-03-26T00:00:00"/>
    <n v="2012"/>
    <s v="Mar"/>
    <d v="1900-01-01T00:00:00"/>
    <s v="Notebook"/>
    <s v="Stationery"/>
    <n v="104825"/>
    <n v="30727.96"/>
    <n v="74097.039999999994"/>
    <x v="1"/>
    <n v="34"/>
    <n v="75.8"/>
  </r>
  <r>
    <s v="M1029"/>
    <x v="2"/>
    <s v="South"/>
    <n v="15"/>
    <n v="179536"/>
    <n v="167031"/>
    <n v="93.03"/>
    <d v="2012-03-26T00:00:00"/>
    <n v="2012"/>
    <s v="Mar"/>
    <d v="1900-01-01T00:00:00"/>
    <s v="Shirt"/>
    <s v="Clothing"/>
    <n v="167031"/>
    <n v="68205.66"/>
    <n v="98825.34"/>
    <x v="2"/>
    <n v="39"/>
    <n v="60.11"/>
  </r>
  <r>
    <s v="M1030"/>
    <x v="2"/>
    <s v="South"/>
    <n v="7"/>
    <n v="397631"/>
    <n v="257506"/>
    <n v="64.760000000000005"/>
    <d v="2011-12-14T00:00:00"/>
    <n v="2011"/>
    <s v="Dec"/>
    <d v="1900-01-03T00:00:00"/>
    <s v="Headphones"/>
    <s v="Electronics"/>
    <n v="257506"/>
    <n v="106641.34"/>
    <n v="150864.66"/>
    <x v="0"/>
    <n v="84"/>
    <n v="66.47"/>
  </r>
  <r>
    <s v="M1031"/>
    <x v="1"/>
    <s v="West"/>
    <n v="6"/>
    <n v="394054"/>
    <n v="410476"/>
    <n v="104.17"/>
    <d v="2012-09-19T00:00:00"/>
    <n v="2012"/>
    <s v="Sep"/>
    <d v="1900-01-03T00:00:00"/>
    <s v="Pen"/>
    <s v="Stationery"/>
    <n v="410476"/>
    <n v="180182.77"/>
    <n v="230293.23"/>
    <x v="2"/>
    <n v="70"/>
    <n v="82.71"/>
  </r>
  <r>
    <s v="M1032"/>
    <x v="2"/>
    <s v="South"/>
    <n v="13"/>
    <n v="355528"/>
    <n v="390056"/>
    <n v="109.71"/>
    <d v="2014-04-26T00:00:00"/>
    <n v="2014"/>
    <s v="Apr"/>
    <d v="1900-01-06T00:00:00"/>
    <s v="Pen"/>
    <s v="Stationery"/>
    <n v="390056"/>
    <n v="129701.53"/>
    <n v="260354.47"/>
    <x v="0"/>
    <n v="36"/>
    <n v="83.07"/>
  </r>
  <r>
    <s v="M1033"/>
    <x v="2"/>
    <s v="South"/>
    <n v="8"/>
    <n v="460906"/>
    <n v="494617"/>
    <n v="107.31"/>
    <d v="2014-04-26T00:00:00"/>
    <n v="2014"/>
    <s v="Apr"/>
    <d v="1900-01-06T00:00:00"/>
    <s v="Notebook"/>
    <s v="Stationery"/>
    <n v="494617"/>
    <n v="242236.95"/>
    <n v="252380.05"/>
    <x v="0"/>
    <n v="35"/>
    <n v="73.91"/>
  </r>
  <r>
    <s v="M1034"/>
    <x v="0"/>
    <s v="North"/>
    <n v="9"/>
    <n v="126923"/>
    <n v="148875"/>
    <n v="117.3"/>
    <d v="2011-10-18T00:00:00"/>
    <n v="2011"/>
    <s v="Oct"/>
    <d v="1900-01-02T00:00:00"/>
    <s v="Trousers"/>
    <s v="Clothing"/>
    <n v="148875"/>
    <n v="51942.879999999997"/>
    <n v="96932.12"/>
    <x v="0"/>
    <n v="70"/>
    <n v="86.57"/>
  </r>
  <r>
    <s v="M1035"/>
    <x v="1"/>
    <s v="West"/>
    <n v="9"/>
    <n v="106993"/>
    <n v="73751"/>
    <n v="68.930000000000007"/>
    <d v="2011-10-18T00:00:00"/>
    <n v="2011"/>
    <s v="Oct"/>
    <d v="1900-01-02T00:00:00"/>
    <s v="Stapler"/>
    <s v="Stationery"/>
    <n v="73751"/>
    <n v="30021.72"/>
    <n v="43729.279999999999"/>
    <x v="2"/>
    <n v="70"/>
    <n v="65.599999999999994"/>
  </r>
  <r>
    <s v="M1036"/>
    <x v="3"/>
    <s v="East"/>
    <n v="11"/>
    <n v="366764"/>
    <n v="201982"/>
    <n v="55.07"/>
    <d v="2011-10-18T00:00:00"/>
    <n v="2011"/>
    <s v="Oct"/>
    <d v="1900-01-02T00:00:00"/>
    <s v="Tablet"/>
    <s v="Electronics"/>
    <n v="201982"/>
    <n v="58887.79"/>
    <n v="143094.21"/>
    <x v="2"/>
    <n v="21"/>
    <n v="74.61"/>
  </r>
  <r>
    <s v="M1037"/>
    <x v="0"/>
    <s v="North"/>
    <n v="5"/>
    <n v="378441"/>
    <n v="316803"/>
    <n v="83.71"/>
    <d v="2012-11-13T00:00:00"/>
    <n v="2012"/>
    <s v="Nov"/>
    <d v="1900-01-02T00:00:00"/>
    <s v="Wheat"/>
    <s v="Grocery"/>
    <n v="316803"/>
    <n v="101211.84"/>
    <n v="215591.16"/>
    <x v="2"/>
    <n v="91"/>
    <n v="79.86"/>
  </r>
  <r>
    <s v="M1038"/>
    <x v="0"/>
    <s v="North"/>
    <n v="15"/>
    <n v="391586"/>
    <n v="277195"/>
    <n v="70.790000000000006"/>
    <d v="2013-01-31T00:00:00"/>
    <n v="2013"/>
    <s v="Jan"/>
    <d v="1900-01-04T00:00:00"/>
    <s v="Dress"/>
    <s v="Clothing"/>
    <n v="277195"/>
    <n v="84856.49"/>
    <n v="192338.51"/>
    <x v="2"/>
    <n v="45"/>
    <n v="74.900000000000006"/>
  </r>
  <r>
    <s v="M1039"/>
    <x v="3"/>
    <s v="East"/>
    <n v="6"/>
    <n v="411199"/>
    <n v="371641"/>
    <n v="90.38"/>
    <d v="2013-11-18T00:00:00"/>
    <n v="2013"/>
    <s v="Nov"/>
    <d v="1900-01-01T00:00:00"/>
    <s v="Dress"/>
    <s v="Clothing"/>
    <n v="371641"/>
    <n v="120033.31"/>
    <n v="251607.69"/>
    <x v="2"/>
    <n v="41"/>
    <n v="93.12"/>
  </r>
  <r>
    <s v="M1040"/>
    <x v="2"/>
    <s v="South"/>
    <n v="3"/>
    <n v="329990"/>
    <n v="208876"/>
    <n v="63.3"/>
    <d v="2014-07-26T00:00:00"/>
    <n v="2014"/>
    <s v="Jul"/>
    <d v="1900-01-06T00:00:00"/>
    <s v="Cabinet"/>
    <s v="Furniture"/>
    <n v="208876"/>
    <n v="98226.05"/>
    <n v="110649.95"/>
    <x v="2"/>
    <n v="53"/>
    <n v="75.11"/>
  </r>
  <r>
    <s v="M1041"/>
    <x v="2"/>
    <s v="South"/>
    <n v="6"/>
    <n v="127255"/>
    <n v="114588"/>
    <n v="90.05"/>
    <d v="2012-09-26T00:00:00"/>
    <n v="2012"/>
    <s v="Sep"/>
    <d v="1900-01-03T00:00:00"/>
    <s v="Rice"/>
    <s v="Grocery"/>
    <n v="114588"/>
    <n v="55076.11"/>
    <n v="59511.89"/>
    <x v="1"/>
    <n v="59"/>
    <n v="77.19"/>
  </r>
  <r>
    <s v="M1042"/>
    <x v="0"/>
    <s v="North"/>
    <n v="7"/>
    <n v="468969"/>
    <n v="275095"/>
    <n v="58.66"/>
    <d v="2012-09-26T00:00:00"/>
    <n v="2012"/>
    <s v="Sep"/>
    <d v="1900-01-03T00:00:00"/>
    <s v="Shirt"/>
    <s v="Clothing"/>
    <n v="275095"/>
    <n v="116476.05"/>
    <n v="158618.95000000001"/>
    <x v="2"/>
    <n v="30"/>
    <n v="61.3"/>
  </r>
  <r>
    <s v="M1043"/>
    <x v="2"/>
    <s v="South"/>
    <n v="15"/>
    <n v="320111"/>
    <n v="193651"/>
    <n v="60.49"/>
    <d v="2012-09-26T00:00:00"/>
    <n v="2012"/>
    <s v="Sep"/>
    <d v="1900-01-03T00:00:00"/>
    <s v="Cabinet"/>
    <s v="Furniture"/>
    <n v="193651"/>
    <n v="78957.09"/>
    <n v="114693.91"/>
    <x v="2"/>
    <n v="33"/>
    <n v="67.489999999999995"/>
  </r>
  <r>
    <s v="M1044"/>
    <x v="1"/>
    <s v="West"/>
    <n v="11"/>
    <n v="438973"/>
    <n v="511073"/>
    <n v="116.42"/>
    <d v="2011-04-04T00:00:00"/>
    <n v="2011"/>
    <s v="Apr"/>
    <d v="1900-01-01T00:00:00"/>
    <s v="Rice"/>
    <s v="Grocery"/>
    <n v="511073"/>
    <n v="181996.07"/>
    <n v="329076.93"/>
    <x v="0"/>
    <n v="26"/>
    <n v="87.92"/>
  </r>
  <r>
    <s v="M1045"/>
    <x v="1"/>
    <s v="West"/>
    <n v="9"/>
    <n v="113282"/>
    <n v="111168"/>
    <n v="98.13"/>
    <d v="2011-04-04T00:00:00"/>
    <n v="2011"/>
    <s v="Apr"/>
    <d v="1900-01-01T00:00:00"/>
    <s v="Jacket"/>
    <s v="Clothing"/>
    <n v="111168"/>
    <n v="34219"/>
    <n v="76949"/>
    <x v="0"/>
    <n v="62"/>
    <n v="79.510000000000005"/>
  </r>
  <r>
    <s v="M1046"/>
    <x v="0"/>
    <s v="North"/>
    <n v="9"/>
    <n v="288604"/>
    <n v="268693"/>
    <n v="93.1"/>
    <d v="2011-04-04T00:00:00"/>
    <n v="2011"/>
    <s v="Apr"/>
    <d v="1900-01-01T00:00:00"/>
    <s v="Chair"/>
    <s v="Furniture"/>
    <n v="268693"/>
    <n v="78079.12"/>
    <n v="190613.88"/>
    <x v="0"/>
    <n v="42"/>
    <n v="82.55"/>
  </r>
  <r>
    <s v="M1047"/>
    <x v="1"/>
    <s v="West"/>
    <n v="9"/>
    <n v="471387"/>
    <n v="363453"/>
    <n v="77.099999999999994"/>
    <d v="2011-04-04T00:00:00"/>
    <n v="2011"/>
    <s v="Apr"/>
    <d v="1900-01-01T00:00:00"/>
    <s v="Dress"/>
    <s v="Clothing"/>
    <n v="363453"/>
    <n v="100894.12"/>
    <n v="262558.88"/>
    <x v="2"/>
    <n v="63"/>
    <n v="87.34"/>
  </r>
  <r>
    <s v="M1048"/>
    <x v="3"/>
    <s v="East"/>
    <n v="8"/>
    <n v="216092"/>
    <n v="197870"/>
    <n v="91.57"/>
    <d v="2011-09-14T00:00:00"/>
    <n v="2011"/>
    <s v="Sep"/>
    <d v="1900-01-03T00:00:00"/>
    <s v="Sugar"/>
    <s v="Grocery"/>
    <n v="197870"/>
    <n v="70343.19"/>
    <n v="127526.81"/>
    <x v="0"/>
    <n v="77"/>
    <n v="72.680000000000007"/>
  </r>
  <r>
    <s v="M1049"/>
    <x v="2"/>
    <s v="South"/>
    <n v="14"/>
    <n v="419492"/>
    <n v="354750"/>
    <n v="84.57"/>
    <d v="2011-09-14T00:00:00"/>
    <n v="2011"/>
    <s v="Sep"/>
    <d v="1900-01-03T00:00:00"/>
    <s v="Table"/>
    <s v="Furniture"/>
    <n v="354750"/>
    <n v="133315.21"/>
    <n v="221434.79"/>
    <x v="1"/>
    <n v="97"/>
    <n v="92.51"/>
  </r>
  <r>
    <s v="M1050"/>
    <x v="2"/>
    <s v="South"/>
    <n v="10"/>
    <n v="252901"/>
    <n v="208253"/>
    <n v="82.35"/>
    <d v="2011-09-14T00:00:00"/>
    <n v="2011"/>
    <s v="Sep"/>
    <d v="1900-01-03T00:00:00"/>
    <s v="Notebook"/>
    <s v="Stationery"/>
    <n v="208253"/>
    <n v="92249.26"/>
    <n v="116003.74"/>
    <x v="1"/>
    <n v="58"/>
    <n v="61.31"/>
  </r>
  <r>
    <s v="M1051"/>
    <x v="2"/>
    <s v="South"/>
    <n v="7"/>
    <n v="239973"/>
    <n v="205024"/>
    <n v="85.44"/>
    <d v="2011-09-14T00:00:00"/>
    <n v="2011"/>
    <s v="Sep"/>
    <d v="1900-01-03T00:00:00"/>
    <s v="Mobile"/>
    <s v="Electronics"/>
    <n v="205024"/>
    <n v="80897.919999999998"/>
    <n v="124126.08"/>
    <x v="0"/>
    <n v="73"/>
    <n v="82.42"/>
  </r>
  <r>
    <s v="M1052"/>
    <x v="2"/>
    <s v="South"/>
    <n v="4"/>
    <n v="351337"/>
    <n v="388532"/>
    <n v="110.59"/>
    <d v="2011-09-14T00:00:00"/>
    <n v="2011"/>
    <s v="Sep"/>
    <d v="1900-01-03T00:00:00"/>
    <s v="Notebook"/>
    <s v="Stationery"/>
    <n v="388532"/>
    <n v="122249.79"/>
    <n v="266282.21000000002"/>
    <x v="0"/>
    <n v="85"/>
    <n v="79.44"/>
  </r>
  <r>
    <s v="M1053"/>
    <x v="0"/>
    <s v="North"/>
    <n v="9"/>
    <n v="497947"/>
    <n v="305819"/>
    <n v="61.42"/>
    <d v="2011-09-14T00:00:00"/>
    <n v="2011"/>
    <s v="Sep"/>
    <d v="1900-01-03T00:00:00"/>
    <s v="Mobile"/>
    <s v="Electronics"/>
    <n v="305819"/>
    <n v="112710.35"/>
    <n v="193108.65"/>
    <x v="2"/>
    <n v="30"/>
    <n v="80.62"/>
  </r>
  <r>
    <s v="M1054"/>
    <x v="0"/>
    <s v="North"/>
    <n v="6"/>
    <n v="366300"/>
    <n v="397960"/>
    <n v="108.64"/>
    <d v="2011-09-14T00:00:00"/>
    <n v="2011"/>
    <s v="Sep"/>
    <d v="1900-01-03T00:00:00"/>
    <s v="Tablet"/>
    <s v="Electronics"/>
    <n v="397960"/>
    <n v="173446.39"/>
    <n v="224513.61"/>
    <x v="0"/>
    <n v="90"/>
    <n v="65.489999999999995"/>
  </r>
  <r>
    <s v="M1055"/>
    <x v="0"/>
    <s v="North"/>
    <n v="11"/>
    <n v="483333"/>
    <n v="438443"/>
    <n v="90.71"/>
    <d v="2014-12-30T00:00:00"/>
    <n v="2014"/>
    <s v="Dec"/>
    <d v="1900-01-02T00:00:00"/>
    <s v="Sofa"/>
    <s v="Furniture"/>
    <n v="438443"/>
    <n v="106289.53"/>
    <n v="332153.46999999997"/>
    <x v="0"/>
    <n v="62"/>
    <n v="87.18"/>
  </r>
  <r>
    <s v="M1056"/>
    <x v="0"/>
    <s v="North"/>
    <n v="12"/>
    <n v="411210"/>
    <n v="448097"/>
    <n v="108.97"/>
    <d v="2012-06-21T00:00:00"/>
    <n v="2012"/>
    <s v="Jun"/>
    <d v="1900-01-04T00:00:00"/>
    <s v="Headphones"/>
    <s v="Electronics"/>
    <n v="448097"/>
    <n v="110057.63"/>
    <n v="338039.37"/>
    <x v="0"/>
    <n v="36"/>
    <n v="81.86"/>
  </r>
  <r>
    <s v="M1057"/>
    <x v="2"/>
    <s v="South"/>
    <n v="13"/>
    <n v="141983"/>
    <n v="101781"/>
    <n v="71.69"/>
    <d v="2014-11-27T00:00:00"/>
    <n v="2014"/>
    <s v="Nov"/>
    <d v="1900-01-04T00:00:00"/>
    <s v="Jacket"/>
    <s v="Clothing"/>
    <n v="101781"/>
    <n v="49904.89"/>
    <n v="51876.11"/>
    <x v="0"/>
    <n v="56"/>
    <n v="80.58"/>
  </r>
  <r>
    <s v="M1058"/>
    <x v="2"/>
    <s v="South"/>
    <n v="8"/>
    <n v="122442"/>
    <n v="69866"/>
    <n v="57.06"/>
    <d v="2014-11-27T00:00:00"/>
    <n v="2014"/>
    <s v="Nov"/>
    <d v="1900-01-04T00:00:00"/>
    <s v="Oil"/>
    <s v="Grocery"/>
    <n v="69866"/>
    <n v="25536.52"/>
    <n v="44329.48"/>
    <x v="2"/>
    <n v="70"/>
    <n v="70.540000000000006"/>
  </r>
  <r>
    <s v="M1059"/>
    <x v="1"/>
    <s v="West"/>
    <n v="6"/>
    <n v="432714"/>
    <n v="294193"/>
    <n v="67.989999999999995"/>
    <d v="2013-10-24T00:00:00"/>
    <n v="2013"/>
    <s v="Oct"/>
    <d v="1900-01-04T00:00:00"/>
    <s v="Pen"/>
    <s v="Stationery"/>
    <n v="294193"/>
    <n v="61261.85"/>
    <n v="232931.15"/>
    <x v="2"/>
    <n v="95"/>
    <n v="77.34"/>
  </r>
  <r>
    <s v="M1060"/>
    <x v="0"/>
    <s v="North"/>
    <n v="15"/>
    <n v="278719"/>
    <n v="242720"/>
    <n v="87.08"/>
    <d v="2012-12-14T00:00:00"/>
    <n v="2012"/>
    <s v="Dec"/>
    <d v="1900-01-05T00:00:00"/>
    <s v="Tablet"/>
    <s v="Electronics"/>
    <n v="242720"/>
    <n v="49218.84"/>
    <n v="193501.16"/>
    <x v="0"/>
    <n v="76"/>
    <n v="85.1"/>
  </r>
  <r>
    <s v="M1061"/>
    <x v="3"/>
    <s v="East"/>
    <n v="4"/>
    <n v="126630"/>
    <n v="138320"/>
    <n v="109.23"/>
    <d v="2013-11-14T00:00:00"/>
    <n v="2013"/>
    <s v="Nov"/>
    <d v="1900-01-04T00:00:00"/>
    <s v="Rice"/>
    <s v="Grocery"/>
    <n v="138320"/>
    <n v="36842.44"/>
    <n v="101477.56"/>
    <x v="1"/>
    <n v="58"/>
    <n v="88.98"/>
  </r>
  <r>
    <s v="M1062"/>
    <x v="1"/>
    <s v="West"/>
    <n v="15"/>
    <n v="453394"/>
    <n v="261739"/>
    <n v="57.73"/>
    <d v="2014-09-30T00:00:00"/>
    <n v="2014"/>
    <s v="Sep"/>
    <d v="1900-01-02T00:00:00"/>
    <s v="Table"/>
    <s v="Furniture"/>
    <n v="261739"/>
    <n v="53649.34"/>
    <n v="208089.66"/>
    <x v="2"/>
    <n v="61"/>
    <n v="60.73"/>
  </r>
  <r>
    <s v="M1063"/>
    <x v="2"/>
    <s v="South"/>
    <n v="7"/>
    <n v="253024"/>
    <n v="224691"/>
    <n v="88.8"/>
    <d v="2014-09-30T00:00:00"/>
    <n v="2014"/>
    <s v="Sep"/>
    <d v="1900-01-02T00:00:00"/>
    <s v="Sugar"/>
    <s v="Grocery"/>
    <n v="224691"/>
    <n v="64999.94"/>
    <n v="159691.06"/>
    <x v="1"/>
    <n v="20"/>
    <n v="70.27"/>
  </r>
  <r>
    <s v="M1064"/>
    <x v="2"/>
    <s v="South"/>
    <n v="15"/>
    <n v="462007"/>
    <n v="433937"/>
    <n v="93.92"/>
    <d v="2012-11-08T00:00:00"/>
    <n v="2012"/>
    <s v="Nov"/>
    <d v="1900-01-04T00:00:00"/>
    <s v="Stapler"/>
    <s v="Stationery"/>
    <n v="433937"/>
    <n v="174250.78"/>
    <n v="259686.22"/>
    <x v="2"/>
    <n v="56"/>
    <n v="69.2"/>
  </r>
  <r>
    <s v="M1065"/>
    <x v="0"/>
    <s v="North"/>
    <n v="9"/>
    <n v="391815"/>
    <n v="295803"/>
    <n v="75.5"/>
    <d v="2013-04-02T00:00:00"/>
    <n v="2013"/>
    <s v="Apr"/>
    <d v="1900-01-02T00:00:00"/>
    <s v="Table"/>
    <s v="Furniture"/>
    <n v="295803"/>
    <n v="110814.81"/>
    <n v="184988.19"/>
    <x v="2"/>
    <n v="40"/>
    <n v="90.49"/>
  </r>
  <r>
    <s v="M1066"/>
    <x v="2"/>
    <s v="South"/>
    <n v="13"/>
    <n v="262684"/>
    <n v="290725"/>
    <n v="110.67"/>
    <d v="2013-04-02T00:00:00"/>
    <n v="2013"/>
    <s v="Apr"/>
    <d v="1900-01-02T00:00:00"/>
    <s v="Stapler"/>
    <s v="Stationery"/>
    <n v="290725"/>
    <n v="94044.98"/>
    <n v="196680.02"/>
    <x v="0"/>
    <n v="16"/>
    <n v="79.14"/>
  </r>
  <r>
    <s v="M1067"/>
    <x v="0"/>
    <s v="North"/>
    <n v="11"/>
    <n v="344450"/>
    <n v="370877"/>
    <n v="107.67"/>
    <d v="2013-04-02T00:00:00"/>
    <n v="2013"/>
    <s v="Apr"/>
    <d v="1900-01-02T00:00:00"/>
    <s v="Chair"/>
    <s v="Furniture"/>
    <n v="370877"/>
    <n v="153344.92000000001"/>
    <n v="217532.08"/>
    <x v="2"/>
    <n v="12"/>
    <n v="66.75"/>
  </r>
  <r>
    <s v="M1068"/>
    <x v="2"/>
    <s v="South"/>
    <n v="7"/>
    <n v="376007"/>
    <n v="421265"/>
    <n v="112.04"/>
    <d v="2014-02-03T00:00:00"/>
    <n v="2014"/>
    <s v="Feb"/>
    <d v="1900-01-01T00:00:00"/>
    <s v="Sofa"/>
    <s v="Furniture"/>
    <n v="421265"/>
    <n v="197324.98"/>
    <n v="223940.02"/>
    <x v="2"/>
    <n v="59"/>
    <n v="64.23"/>
  </r>
  <r>
    <s v="M1069"/>
    <x v="2"/>
    <s v="South"/>
    <n v="10"/>
    <n v="421108"/>
    <n v="240188"/>
    <n v="57.04"/>
    <d v="2014-02-03T00:00:00"/>
    <n v="2014"/>
    <s v="Feb"/>
    <d v="1900-01-01T00:00:00"/>
    <s v="Trousers"/>
    <s v="Clothing"/>
    <n v="240188"/>
    <n v="72900.320000000007"/>
    <n v="167287.67999999999"/>
    <x v="2"/>
    <n v="36"/>
    <n v="90.77"/>
  </r>
  <r>
    <s v="M1070"/>
    <x v="3"/>
    <s v="East"/>
    <n v="7"/>
    <n v="212957"/>
    <n v="124868"/>
    <n v="58.64"/>
    <d v="2014-02-03T00:00:00"/>
    <n v="2014"/>
    <s v="Feb"/>
    <d v="1900-01-01T00:00:00"/>
    <s v="Shirt"/>
    <s v="Clothing"/>
    <n v="124868"/>
    <n v="32799.82"/>
    <n v="92068.18"/>
    <x v="0"/>
    <n v="51"/>
    <n v="71.56"/>
  </r>
  <r>
    <s v="M1071"/>
    <x v="1"/>
    <s v="West"/>
    <n v="12"/>
    <n v="420251"/>
    <n v="226144"/>
    <n v="53.81"/>
    <d v="2014-12-25T00:00:00"/>
    <n v="2014"/>
    <s v="Dec"/>
    <d v="1900-01-04T00:00:00"/>
    <s v="Headphones"/>
    <s v="Electronics"/>
    <n v="226144"/>
    <n v="100484.45"/>
    <n v="125659.55"/>
    <x v="0"/>
    <n v="81"/>
    <n v="76.98"/>
  </r>
  <r>
    <s v="M1072"/>
    <x v="2"/>
    <s v="South"/>
    <n v="3"/>
    <n v="300063"/>
    <n v="317969"/>
    <n v="105.97"/>
    <d v="2014-12-25T00:00:00"/>
    <n v="2014"/>
    <s v="Dec"/>
    <d v="1900-01-04T00:00:00"/>
    <s v="Dress"/>
    <s v="Clothing"/>
    <n v="317969"/>
    <n v="125744.84"/>
    <n v="192224.16"/>
    <x v="0"/>
    <n v="35"/>
    <n v="75.47"/>
  </r>
  <r>
    <s v="M1073"/>
    <x v="0"/>
    <s v="North"/>
    <n v="13"/>
    <n v="457045"/>
    <n v="422660"/>
    <n v="92.48"/>
    <d v="2011-06-21T00:00:00"/>
    <n v="2011"/>
    <s v="Jun"/>
    <d v="1900-01-02T00:00:00"/>
    <s v="Laptop"/>
    <s v="Electronics"/>
    <n v="422660"/>
    <n v="175215.61"/>
    <n v="247444.39"/>
    <x v="2"/>
    <n v="72"/>
    <n v="75.94"/>
  </r>
  <r>
    <s v="M1074"/>
    <x v="1"/>
    <s v="West"/>
    <n v="10"/>
    <n v="417826"/>
    <n v="398323"/>
    <n v="95.33"/>
    <d v="2014-03-07T00:00:00"/>
    <n v="2014"/>
    <s v="Mar"/>
    <d v="1900-01-05T00:00:00"/>
    <s v="Notebook"/>
    <s v="Stationery"/>
    <n v="398323"/>
    <n v="110329.62"/>
    <n v="287993.38"/>
    <x v="1"/>
    <n v="26"/>
    <n v="69.5"/>
  </r>
  <r>
    <s v="M1075"/>
    <x v="1"/>
    <s v="West"/>
    <n v="10"/>
    <n v="214358"/>
    <n v="229839"/>
    <n v="107.22"/>
    <d v="2014-09-26T00:00:00"/>
    <n v="2014"/>
    <s v="Sep"/>
    <d v="1900-01-05T00:00:00"/>
    <s v="Headphones"/>
    <s v="Electronics"/>
    <n v="229839"/>
    <n v="82398.240000000005"/>
    <n v="147440.76"/>
    <x v="1"/>
    <n v="67"/>
    <n v="80.39"/>
  </r>
  <r>
    <s v="M1076"/>
    <x v="0"/>
    <s v="North"/>
    <n v="15"/>
    <n v="169300"/>
    <n v="88596"/>
    <n v="52.33"/>
    <d v="2011-06-30T00:00:00"/>
    <n v="2011"/>
    <s v="Jun"/>
    <d v="1900-01-04T00:00:00"/>
    <s v="Marker"/>
    <s v="Stationery"/>
    <n v="88596"/>
    <n v="35407.85"/>
    <n v="53188.15"/>
    <x v="0"/>
    <n v="30"/>
    <n v="78.83"/>
  </r>
  <r>
    <s v="M1077"/>
    <x v="3"/>
    <s v="East"/>
    <n v="7"/>
    <n v="206628"/>
    <n v="241810"/>
    <n v="117.03"/>
    <d v="2011-06-30T00:00:00"/>
    <n v="2011"/>
    <s v="Jun"/>
    <d v="1900-01-04T00:00:00"/>
    <s v="Dress"/>
    <s v="Clothing"/>
    <n v="241810"/>
    <n v="59935.87"/>
    <n v="181874.13"/>
    <x v="1"/>
    <n v="83"/>
    <n v="69.760000000000005"/>
  </r>
  <r>
    <s v="M1078"/>
    <x v="0"/>
    <s v="North"/>
    <n v="6"/>
    <n v="453942"/>
    <n v="430737"/>
    <n v="94.89"/>
    <d v="2012-08-07T00:00:00"/>
    <n v="2012"/>
    <s v="Aug"/>
    <d v="1900-01-02T00:00:00"/>
    <s v="Sugar"/>
    <s v="Grocery"/>
    <n v="430737"/>
    <n v="180538.74"/>
    <n v="250198.26"/>
    <x v="1"/>
    <n v="64"/>
    <n v="89.44"/>
  </r>
  <r>
    <s v="M1079"/>
    <x v="1"/>
    <s v="West"/>
    <n v="12"/>
    <n v="104276"/>
    <n v="120211"/>
    <n v="115.28"/>
    <d v="2012-08-07T00:00:00"/>
    <n v="2012"/>
    <s v="Aug"/>
    <d v="1900-01-02T00:00:00"/>
    <s v="Sugar"/>
    <s v="Grocery"/>
    <n v="120211"/>
    <n v="51740.79"/>
    <n v="68470.210000000006"/>
    <x v="0"/>
    <n v="48"/>
    <n v="64.28"/>
  </r>
  <r>
    <s v="M1080"/>
    <x v="2"/>
    <s v="South"/>
    <n v="8"/>
    <n v="406229"/>
    <n v="223126"/>
    <n v="54.93"/>
    <d v="2014-07-01T00:00:00"/>
    <n v="2014"/>
    <s v="Jul"/>
    <d v="1900-01-02T00:00:00"/>
    <s v="Marker"/>
    <s v="Stationery"/>
    <n v="223126"/>
    <n v="70737.320000000007"/>
    <n v="152388.68"/>
    <x v="2"/>
    <n v="47"/>
    <n v="69.11"/>
  </r>
  <r>
    <s v="M1081"/>
    <x v="3"/>
    <s v="East"/>
    <n v="5"/>
    <n v="340145"/>
    <n v="184043"/>
    <n v="54.11"/>
    <d v="2014-07-01T00:00:00"/>
    <n v="2014"/>
    <s v="Jul"/>
    <d v="1900-01-02T00:00:00"/>
    <s v="Wheat"/>
    <s v="Grocery"/>
    <n v="184043"/>
    <n v="72017.8"/>
    <n v="112025.2"/>
    <x v="0"/>
    <n v="29"/>
    <n v="76.81"/>
  </r>
  <r>
    <s v="M1082"/>
    <x v="1"/>
    <s v="West"/>
    <n v="4"/>
    <n v="131935"/>
    <n v="144815"/>
    <n v="109.76"/>
    <d v="2014-07-01T00:00:00"/>
    <n v="2014"/>
    <s v="Jul"/>
    <d v="1900-01-02T00:00:00"/>
    <s v="Sofa"/>
    <s v="Furniture"/>
    <n v="144815"/>
    <n v="52420.12"/>
    <n v="92394.880000000005"/>
    <x v="2"/>
    <n v="80"/>
    <n v="76.63"/>
  </r>
  <r>
    <s v="M1083"/>
    <x v="0"/>
    <s v="North"/>
    <n v="10"/>
    <n v="266516"/>
    <n v="156947"/>
    <n v="58.89"/>
    <d v="2012-10-26T00:00:00"/>
    <n v="2012"/>
    <s v="Oct"/>
    <d v="1900-01-05T00:00:00"/>
    <s v="Notebook"/>
    <s v="Stationery"/>
    <n v="156947"/>
    <n v="49707.42"/>
    <n v="107239.58"/>
    <x v="0"/>
    <n v="58"/>
    <n v="87.92"/>
  </r>
  <r>
    <s v="M1084"/>
    <x v="2"/>
    <s v="South"/>
    <n v="10"/>
    <n v="386333"/>
    <n v="281424"/>
    <n v="72.84"/>
    <d v="2012-10-26T00:00:00"/>
    <n v="2012"/>
    <s v="Oct"/>
    <d v="1900-01-05T00:00:00"/>
    <s v="Pen"/>
    <s v="Stationery"/>
    <n v="281424"/>
    <n v="121429.86"/>
    <n v="159994.14000000001"/>
    <x v="1"/>
    <n v="86"/>
    <n v="81.33"/>
  </r>
  <r>
    <s v="M1085"/>
    <x v="0"/>
    <s v="North"/>
    <n v="13"/>
    <n v="109753"/>
    <n v="128253"/>
    <n v="116.86"/>
    <d v="2011-07-30T00:00:00"/>
    <n v="2011"/>
    <s v="Jul"/>
    <d v="1900-01-06T00:00:00"/>
    <s v="Cabinet"/>
    <s v="Furniture"/>
    <n v="128253"/>
    <n v="45646.19"/>
    <n v="82606.81"/>
    <x v="0"/>
    <n v="70"/>
    <n v="72.540000000000006"/>
  </r>
  <r>
    <s v="M1086"/>
    <x v="0"/>
    <s v="North"/>
    <n v="6"/>
    <n v="401842"/>
    <n v="313901"/>
    <n v="78.12"/>
    <d v="2013-11-19T00:00:00"/>
    <n v="2013"/>
    <s v="Nov"/>
    <d v="1900-01-02T00:00:00"/>
    <s v="Notebook"/>
    <s v="Stationery"/>
    <n v="313901"/>
    <n v="64180.67"/>
    <n v="249720.33"/>
    <x v="1"/>
    <n v="67"/>
    <n v="89.31"/>
  </r>
  <r>
    <s v="M1087"/>
    <x v="1"/>
    <s v="West"/>
    <n v="14"/>
    <n v="259635"/>
    <n v="307158"/>
    <n v="118.3"/>
    <d v="2012-07-06T00:00:00"/>
    <n v="2012"/>
    <s v="Jul"/>
    <d v="1900-01-05T00:00:00"/>
    <s v="Wheat"/>
    <s v="Grocery"/>
    <n v="307158"/>
    <n v="145102.31"/>
    <n v="162055.69"/>
    <x v="0"/>
    <n v="71"/>
    <n v="62.35"/>
  </r>
  <r>
    <s v="M1088"/>
    <x v="1"/>
    <s v="West"/>
    <n v="5"/>
    <n v="313034"/>
    <n v="263048"/>
    <n v="84.03"/>
    <d v="2011-11-10T00:00:00"/>
    <n v="2011"/>
    <s v="Nov"/>
    <d v="1900-01-04T00:00:00"/>
    <s v="Sugar"/>
    <s v="Grocery"/>
    <n v="263048"/>
    <n v="125999.86"/>
    <n v="137048.14000000001"/>
    <x v="2"/>
    <n v="38"/>
    <n v="86.8"/>
  </r>
  <r>
    <s v="M1089"/>
    <x v="1"/>
    <s v="West"/>
    <n v="6"/>
    <n v="380043"/>
    <n v="252610"/>
    <n v="66.47"/>
    <d v="2011-11-10T00:00:00"/>
    <n v="2011"/>
    <s v="Nov"/>
    <d v="1900-01-04T00:00:00"/>
    <s v="Shirt"/>
    <s v="Clothing"/>
    <n v="252610"/>
    <n v="55186.2"/>
    <n v="197423.8"/>
    <x v="2"/>
    <n v="62"/>
    <n v="64.540000000000006"/>
  </r>
  <r>
    <s v="M1090"/>
    <x v="1"/>
    <s v="West"/>
    <n v="7"/>
    <n v="114274"/>
    <n v="137096"/>
    <n v="119.97"/>
    <d v="2011-11-10T00:00:00"/>
    <n v="2011"/>
    <s v="Nov"/>
    <d v="1900-01-04T00:00:00"/>
    <s v="Cabinet"/>
    <s v="Furniture"/>
    <n v="137096"/>
    <n v="52240.15"/>
    <n v="84855.85"/>
    <x v="2"/>
    <n v="45"/>
    <n v="79.849999999999994"/>
  </r>
  <r>
    <s v="M1091"/>
    <x v="1"/>
    <s v="West"/>
    <n v="3"/>
    <n v="263998"/>
    <n v="190980"/>
    <n v="72.34"/>
    <d v="2011-11-10T00:00:00"/>
    <n v="2011"/>
    <s v="Nov"/>
    <d v="1900-01-04T00:00:00"/>
    <s v="Oil"/>
    <s v="Grocery"/>
    <n v="190980"/>
    <n v="80076.53"/>
    <n v="110903.47"/>
    <x v="2"/>
    <n v="41"/>
    <n v="88.6"/>
  </r>
  <r>
    <s v="M1092"/>
    <x v="3"/>
    <s v="East"/>
    <n v="7"/>
    <n v="154098"/>
    <n v="94344"/>
    <n v="61.22"/>
    <d v="2011-11-10T00:00:00"/>
    <n v="2011"/>
    <s v="Nov"/>
    <d v="1900-01-04T00:00:00"/>
    <s v="Headphones"/>
    <s v="Electronics"/>
    <n v="94344"/>
    <n v="36408.559999999998"/>
    <n v="57935.44"/>
    <x v="2"/>
    <n v="79"/>
    <n v="82.83"/>
  </r>
  <r>
    <s v="M1093"/>
    <x v="0"/>
    <s v="North"/>
    <n v="14"/>
    <n v="192606"/>
    <n v="161716"/>
    <n v="83.96"/>
    <d v="2011-11-10T00:00:00"/>
    <n v="2011"/>
    <s v="Nov"/>
    <d v="1900-01-04T00:00:00"/>
    <s v="Table"/>
    <s v="Furniture"/>
    <n v="161716"/>
    <n v="55017.3"/>
    <n v="106698.7"/>
    <x v="2"/>
    <n v="96"/>
    <n v="80.62"/>
  </r>
  <r>
    <s v="M1094"/>
    <x v="0"/>
    <s v="North"/>
    <n v="8"/>
    <n v="229024"/>
    <n v="215521"/>
    <n v="94.1"/>
    <d v="2013-05-28T00:00:00"/>
    <n v="2013"/>
    <s v="May"/>
    <d v="1900-01-02T00:00:00"/>
    <s v="Chair"/>
    <s v="Furniture"/>
    <n v="215521"/>
    <n v="89085.47"/>
    <n v="126435.53"/>
    <x v="0"/>
    <n v="77"/>
    <n v="74.92"/>
  </r>
  <r>
    <s v="M1095"/>
    <x v="1"/>
    <s v="West"/>
    <n v="12"/>
    <n v="120672"/>
    <n v="65362"/>
    <n v="54.17"/>
    <d v="2013-05-28T00:00:00"/>
    <n v="2013"/>
    <s v="May"/>
    <d v="1900-01-02T00:00:00"/>
    <s v="Mobile"/>
    <s v="Electronics"/>
    <n v="65362"/>
    <n v="15492.99"/>
    <n v="49869.01"/>
    <x v="1"/>
    <n v="50"/>
    <n v="64.66"/>
  </r>
  <r>
    <s v="M1096"/>
    <x v="3"/>
    <s v="East"/>
    <n v="3"/>
    <n v="242807"/>
    <n v="153602"/>
    <n v="63.26"/>
    <d v="2013-05-28T00:00:00"/>
    <n v="2013"/>
    <s v="May"/>
    <d v="1900-01-02T00:00:00"/>
    <s v="Cabinet"/>
    <s v="Furniture"/>
    <n v="153602"/>
    <n v="61730.15"/>
    <n v="91871.85"/>
    <x v="0"/>
    <n v="98"/>
    <n v="88.05"/>
  </r>
  <r>
    <s v="M1097"/>
    <x v="1"/>
    <s v="West"/>
    <n v="9"/>
    <n v="371198"/>
    <n v="294976"/>
    <n v="79.47"/>
    <d v="2012-03-08T00:00:00"/>
    <n v="2012"/>
    <s v="Mar"/>
    <d v="1900-01-04T00:00:00"/>
    <s v="Mobile"/>
    <s v="Electronics"/>
    <n v="294976"/>
    <n v="104978.28"/>
    <n v="189997.72"/>
    <x v="0"/>
    <n v="83"/>
    <n v="86"/>
  </r>
  <r>
    <s v="M1098"/>
    <x v="2"/>
    <s v="South"/>
    <n v="15"/>
    <n v="226620"/>
    <n v="172607"/>
    <n v="76.17"/>
    <d v="2014-10-20T00:00:00"/>
    <n v="2014"/>
    <s v="Oct"/>
    <d v="1900-01-01T00:00:00"/>
    <s v="Jacket"/>
    <s v="Clothing"/>
    <n v="172607"/>
    <n v="63732.23"/>
    <n v="108874.77"/>
    <x v="0"/>
    <n v="49"/>
    <n v="91.66"/>
  </r>
  <r>
    <s v="M1099"/>
    <x v="0"/>
    <s v="North"/>
    <n v="4"/>
    <n v="389098"/>
    <n v="334927"/>
    <n v="86.08"/>
    <d v="2014-10-20T00:00:00"/>
    <n v="2014"/>
    <s v="Oct"/>
    <d v="1900-01-01T00:00:00"/>
    <s v="Sofa"/>
    <s v="Furniture"/>
    <n v="334927"/>
    <n v="122474.69"/>
    <n v="212452.31"/>
    <x v="1"/>
    <n v="20"/>
    <n v="74.5"/>
  </r>
  <r>
    <s v="M1100"/>
    <x v="2"/>
    <s v="South"/>
    <n v="12"/>
    <n v="474818"/>
    <n v="428249"/>
    <n v="90.19"/>
    <d v="2013-11-06T00:00:00"/>
    <n v="2013"/>
    <s v="Nov"/>
    <d v="1900-01-03T00:00:00"/>
    <s v="Headphones"/>
    <s v="Electronics"/>
    <n v="428249"/>
    <n v="177979.18"/>
    <n v="250269.82"/>
    <x v="2"/>
    <n v="19"/>
    <n v="78.709999999999994"/>
  </r>
  <r>
    <s v="M1101"/>
    <x v="0"/>
    <s v="North"/>
    <n v="13"/>
    <n v="441103"/>
    <n v="475794"/>
    <n v="107.86"/>
    <d v="2013-12-27T00:00:00"/>
    <n v="2013"/>
    <s v="Dec"/>
    <d v="1900-01-05T00:00:00"/>
    <s v="Trousers"/>
    <s v="Clothing"/>
    <n v="475794"/>
    <n v="146767.14000000001"/>
    <n v="329026.86"/>
    <x v="0"/>
    <n v="27"/>
    <n v="67.42"/>
  </r>
  <r>
    <s v="M1102"/>
    <x v="1"/>
    <s v="West"/>
    <n v="8"/>
    <n v="467599"/>
    <n v="423593"/>
    <n v="90.59"/>
    <d v="2012-04-13T00:00:00"/>
    <n v="2012"/>
    <s v="Apr"/>
    <d v="1900-01-05T00:00:00"/>
    <s v="Cabinet"/>
    <s v="Furniture"/>
    <n v="423593"/>
    <n v="116771.65"/>
    <n v="306821.34999999998"/>
    <x v="0"/>
    <n v="94"/>
    <n v="88.01"/>
  </r>
  <r>
    <s v="M1103"/>
    <x v="2"/>
    <s v="South"/>
    <n v="15"/>
    <n v="498096"/>
    <n v="533024"/>
    <n v="107.01"/>
    <d v="2012-04-13T00:00:00"/>
    <n v="2012"/>
    <s v="Apr"/>
    <d v="1900-01-05T00:00:00"/>
    <s v="Cabinet"/>
    <s v="Furniture"/>
    <n v="533024"/>
    <n v="193760.43"/>
    <n v="339263.57"/>
    <x v="1"/>
    <n v="43"/>
    <n v="70.599999999999994"/>
  </r>
  <r>
    <s v="M1104"/>
    <x v="0"/>
    <s v="North"/>
    <n v="4"/>
    <n v="415617"/>
    <n v="476774"/>
    <n v="114.71"/>
    <d v="2012-04-13T00:00:00"/>
    <n v="2012"/>
    <s v="Apr"/>
    <d v="1900-01-05T00:00:00"/>
    <s v="Notebook"/>
    <s v="Stationery"/>
    <n v="476774"/>
    <n v="137497.69"/>
    <n v="339276.31"/>
    <x v="0"/>
    <n v="87"/>
    <n v="64.010000000000005"/>
  </r>
  <r>
    <s v="M1105"/>
    <x v="3"/>
    <s v="East"/>
    <n v="13"/>
    <n v="210182"/>
    <n v="192632"/>
    <n v="91.65"/>
    <d v="2014-09-13T00:00:00"/>
    <n v="2014"/>
    <s v="Sep"/>
    <d v="1900-01-06T00:00:00"/>
    <s v="Jacket"/>
    <s v="Clothing"/>
    <n v="192632"/>
    <n v="45664.17"/>
    <n v="146967.82999999999"/>
    <x v="0"/>
    <n v="33"/>
    <n v="72"/>
  </r>
  <r>
    <s v="M1106"/>
    <x v="1"/>
    <s v="West"/>
    <n v="5"/>
    <n v="379418"/>
    <n v="411396"/>
    <n v="108.43"/>
    <d v="2014-09-13T00:00:00"/>
    <n v="2014"/>
    <s v="Sep"/>
    <d v="1900-01-06T00:00:00"/>
    <s v="Headphones"/>
    <s v="Electronics"/>
    <n v="411396"/>
    <n v="120099.19"/>
    <n v="291296.81"/>
    <x v="0"/>
    <n v="41"/>
    <n v="87.38"/>
  </r>
  <r>
    <s v="M1107"/>
    <x v="3"/>
    <s v="East"/>
    <n v="14"/>
    <n v="338351"/>
    <n v="377602"/>
    <n v="111.6"/>
    <d v="2014-09-25T00:00:00"/>
    <n v="2014"/>
    <s v="Sep"/>
    <d v="1900-01-04T00:00:00"/>
    <s v="Chair"/>
    <s v="Furniture"/>
    <n v="377602"/>
    <n v="161062.69"/>
    <n v="216539.31"/>
    <x v="2"/>
    <n v="15"/>
    <n v="76.209999999999994"/>
  </r>
  <r>
    <s v="M1108"/>
    <x v="3"/>
    <s v="East"/>
    <n v="12"/>
    <n v="146247"/>
    <n v="139050"/>
    <n v="95.08"/>
    <d v="2014-09-25T00:00:00"/>
    <n v="2014"/>
    <s v="Sep"/>
    <d v="1900-01-04T00:00:00"/>
    <s v="Chair"/>
    <s v="Furniture"/>
    <n v="139050"/>
    <n v="53910.91"/>
    <n v="85139.09"/>
    <x v="0"/>
    <n v="27"/>
    <n v="83.45"/>
  </r>
  <r>
    <s v="M1109"/>
    <x v="0"/>
    <s v="North"/>
    <n v="15"/>
    <n v="281281"/>
    <n v="316701"/>
    <n v="112.59"/>
    <d v="2012-10-10T00:00:00"/>
    <n v="2012"/>
    <s v="Oct"/>
    <d v="1900-01-03T00:00:00"/>
    <s v="Sofa"/>
    <s v="Furniture"/>
    <n v="316701"/>
    <n v="118667.74"/>
    <n v="198033.26"/>
    <x v="2"/>
    <n v="26"/>
    <n v="62.08"/>
  </r>
  <r>
    <s v="M1110"/>
    <x v="0"/>
    <s v="North"/>
    <n v="13"/>
    <n v="428903"/>
    <n v="440291"/>
    <n v="102.66"/>
    <d v="2012-11-27T00:00:00"/>
    <n v="2012"/>
    <s v="Nov"/>
    <d v="1900-01-02T00:00:00"/>
    <s v="Laptop"/>
    <s v="Electronics"/>
    <n v="440291"/>
    <n v="137691.85"/>
    <n v="302599.15000000002"/>
    <x v="0"/>
    <n v="54"/>
    <n v="87"/>
  </r>
  <r>
    <s v="M1111"/>
    <x v="1"/>
    <s v="West"/>
    <n v="6"/>
    <n v="435112"/>
    <n v="448048"/>
    <n v="102.97"/>
    <d v="2012-09-13T00:00:00"/>
    <n v="2012"/>
    <s v="Sep"/>
    <d v="1900-01-04T00:00:00"/>
    <s v="Jacket"/>
    <s v="Clothing"/>
    <n v="448048"/>
    <n v="191979.45"/>
    <n v="256068.55"/>
    <x v="2"/>
    <n v="25"/>
    <n v="71.05"/>
  </r>
  <r>
    <s v="M1112"/>
    <x v="3"/>
    <s v="East"/>
    <n v="9"/>
    <n v="262202"/>
    <n v="190843"/>
    <n v="72.78"/>
    <d v="2012-09-13T00:00:00"/>
    <n v="2012"/>
    <s v="Sep"/>
    <d v="1900-01-04T00:00:00"/>
    <s v="Marker"/>
    <s v="Stationery"/>
    <n v="190843"/>
    <n v="79879.320000000007"/>
    <n v="110963.68"/>
    <x v="1"/>
    <n v="26"/>
    <n v="79.150000000000006"/>
  </r>
  <r>
    <s v="M1113"/>
    <x v="3"/>
    <s v="East"/>
    <n v="7"/>
    <n v="452720"/>
    <n v="235202"/>
    <n v="51.95"/>
    <d v="2014-11-15T00:00:00"/>
    <n v="2014"/>
    <s v="Nov"/>
    <d v="1900-01-06T00:00:00"/>
    <s v="Mobile"/>
    <s v="Electronics"/>
    <n v="235202"/>
    <n v="62590.06"/>
    <n v="172611.94"/>
    <x v="0"/>
    <n v="36"/>
    <n v="63.76"/>
  </r>
  <r>
    <s v="M1114"/>
    <x v="3"/>
    <s v="East"/>
    <n v="3"/>
    <n v="347554"/>
    <n v="320630"/>
    <n v="92.25"/>
    <d v="2014-11-15T00:00:00"/>
    <n v="2014"/>
    <s v="Nov"/>
    <d v="1900-01-06T00:00:00"/>
    <s v="Wheat"/>
    <s v="Grocery"/>
    <n v="320630"/>
    <n v="158863.26999999999"/>
    <n v="161766.73000000001"/>
    <x v="0"/>
    <n v="97"/>
    <n v="66.61"/>
  </r>
  <r>
    <s v="M1115"/>
    <x v="0"/>
    <s v="North"/>
    <n v="3"/>
    <n v="225773"/>
    <n v="184075"/>
    <n v="81.53"/>
    <d v="2014-05-06T00:00:00"/>
    <n v="2014"/>
    <s v="May"/>
    <d v="1900-01-02T00:00:00"/>
    <s v="Trousers"/>
    <s v="Clothing"/>
    <n v="184075"/>
    <n v="50841"/>
    <n v="133234"/>
    <x v="1"/>
    <n v="59"/>
    <n v="64.98"/>
  </r>
  <r>
    <s v="M1116"/>
    <x v="3"/>
    <s v="East"/>
    <n v="13"/>
    <n v="291000"/>
    <n v="347081"/>
    <n v="119.27"/>
    <d v="2011-11-28T00:00:00"/>
    <n v="2011"/>
    <s v="Nov"/>
    <d v="1900-01-01T00:00:00"/>
    <s v="Sofa"/>
    <s v="Furniture"/>
    <n v="347081"/>
    <n v="75731.360000000001"/>
    <n v="271349.64"/>
    <x v="2"/>
    <n v="58"/>
    <n v="88.66"/>
  </r>
  <r>
    <s v="M1117"/>
    <x v="3"/>
    <s v="East"/>
    <n v="12"/>
    <n v="361004"/>
    <n v="277879"/>
    <n v="76.97"/>
    <d v="2011-11-28T00:00:00"/>
    <n v="2011"/>
    <s v="Nov"/>
    <d v="1900-01-01T00:00:00"/>
    <s v="Oil"/>
    <s v="Grocery"/>
    <n v="277879"/>
    <n v="77814.3"/>
    <n v="200064.7"/>
    <x v="1"/>
    <n v="98"/>
    <n v="67.69"/>
  </r>
  <r>
    <s v="M1118"/>
    <x v="2"/>
    <s v="South"/>
    <n v="12"/>
    <n v="227374"/>
    <n v="271592"/>
    <n v="119.45"/>
    <d v="2011-11-28T00:00:00"/>
    <n v="2011"/>
    <s v="Nov"/>
    <d v="1900-01-01T00:00:00"/>
    <s v="Marker"/>
    <s v="Stationery"/>
    <n v="271592"/>
    <n v="118887.7"/>
    <n v="152704.29999999999"/>
    <x v="2"/>
    <n v="97"/>
    <n v="72.290000000000006"/>
  </r>
  <r>
    <s v="M1119"/>
    <x v="3"/>
    <s v="East"/>
    <n v="15"/>
    <n v="333266"/>
    <n v="310011"/>
    <n v="93.02"/>
    <d v="2011-11-28T00:00:00"/>
    <n v="2011"/>
    <s v="Nov"/>
    <d v="1900-01-01T00:00:00"/>
    <s v="Wheat"/>
    <s v="Grocery"/>
    <n v="310011"/>
    <n v="81978.149999999994"/>
    <n v="228032.85"/>
    <x v="1"/>
    <n v="11"/>
    <n v="83.76"/>
  </r>
  <r>
    <s v="M1120"/>
    <x v="3"/>
    <s v="East"/>
    <n v="10"/>
    <n v="194429"/>
    <n v="230839"/>
    <n v="118.73"/>
    <d v="2011-05-10T00:00:00"/>
    <n v="2011"/>
    <s v="May"/>
    <d v="1900-01-02T00:00:00"/>
    <s v="Dress"/>
    <s v="Clothing"/>
    <n v="230839"/>
    <n v="79517.19"/>
    <n v="151321.81"/>
    <x v="0"/>
    <n v="19"/>
    <n v="79.63"/>
  </r>
  <r>
    <s v="M1121"/>
    <x v="1"/>
    <s v="West"/>
    <n v="8"/>
    <n v="430910"/>
    <n v="489463"/>
    <n v="113.59"/>
    <d v="2011-05-10T00:00:00"/>
    <n v="2011"/>
    <s v="May"/>
    <d v="1900-01-02T00:00:00"/>
    <s v="Cabinet"/>
    <s v="Furniture"/>
    <n v="489463"/>
    <n v="133740.06"/>
    <n v="355722.94"/>
    <x v="2"/>
    <n v="12"/>
    <n v="89.14"/>
  </r>
  <r>
    <s v="M1122"/>
    <x v="3"/>
    <s v="East"/>
    <n v="8"/>
    <n v="319967"/>
    <n v="201235"/>
    <n v="62.89"/>
    <d v="2013-03-04T00:00:00"/>
    <n v="2013"/>
    <s v="Mar"/>
    <d v="1900-01-01T00:00:00"/>
    <s v="Cabinet"/>
    <s v="Furniture"/>
    <n v="201235"/>
    <n v="61960.45"/>
    <n v="139274.54999999999"/>
    <x v="0"/>
    <n v="36"/>
    <n v="91.93"/>
  </r>
  <r>
    <s v="M1123"/>
    <x v="1"/>
    <s v="West"/>
    <n v="4"/>
    <n v="380122"/>
    <n v="424549"/>
    <n v="111.69"/>
    <d v="2013-03-04T00:00:00"/>
    <n v="2013"/>
    <s v="Mar"/>
    <d v="1900-01-01T00:00:00"/>
    <s v="Cabinet"/>
    <s v="Furniture"/>
    <n v="424549"/>
    <n v="107512.57"/>
    <n v="317036.43"/>
    <x v="0"/>
    <n v="84"/>
    <n v="79.33"/>
  </r>
  <r>
    <s v="M1124"/>
    <x v="0"/>
    <s v="North"/>
    <n v="13"/>
    <n v="169288"/>
    <n v="89173"/>
    <n v="52.68"/>
    <d v="2013-03-04T00:00:00"/>
    <n v="2013"/>
    <s v="Mar"/>
    <d v="1900-01-01T00:00:00"/>
    <s v="Oil"/>
    <s v="Grocery"/>
    <n v="89173"/>
    <n v="20882.46"/>
    <n v="68290.539999999994"/>
    <x v="1"/>
    <n v="26"/>
    <n v="61.6"/>
  </r>
  <r>
    <s v="M1125"/>
    <x v="1"/>
    <s v="West"/>
    <n v="15"/>
    <n v="406928"/>
    <n v="228103"/>
    <n v="56.05"/>
    <d v="2013-03-04T00:00:00"/>
    <n v="2013"/>
    <s v="Mar"/>
    <d v="1900-01-01T00:00:00"/>
    <s v="Oil"/>
    <s v="Grocery"/>
    <n v="228103"/>
    <n v="99807.12"/>
    <n v="128295.88"/>
    <x v="0"/>
    <n v="61"/>
    <n v="88.91"/>
  </r>
  <r>
    <s v="M1126"/>
    <x v="3"/>
    <s v="East"/>
    <n v="10"/>
    <n v="359486"/>
    <n v="229587"/>
    <n v="63.87"/>
    <d v="2012-08-15T00:00:00"/>
    <n v="2012"/>
    <s v="Aug"/>
    <d v="1900-01-03T00:00:00"/>
    <s v="Notebook"/>
    <s v="Stationery"/>
    <n v="229587"/>
    <n v="111939.74"/>
    <n v="117647.26"/>
    <x v="2"/>
    <n v="42"/>
    <n v="88.86"/>
  </r>
  <r>
    <s v="M1127"/>
    <x v="3"/>
    <s v="East"/>
    <n v="3"/>
    <n v="457599"/>
    <n v="479233"/>
    <n v="104.73"/>
    <d v="2012-08-15T00:00:00"/>
    <n v="2012"/>
    <s v="Aug"/>
    <d v="1900-01-03T00:00:00"/>
    <s v="Shirt"/>
    <s v="Clothing"/>
    <n v="479233"/>
    <n v="157069.97"/>
    <n v="322163.03000000003"/>
    <x v="0"/>
    <n v="79"/>
    <n v="82.85"/>
  </r>
  <r>
    <s v="M1128"/>
    <x v="0"/>
    <s v="North"/>
    <n v="4"/>
    <n v="135424"/>
    <n v="91419"/>
    <n v="67.510000000000005"/>
    <d v="2012-09-12T00:00:00"/>
    <n v="2012"/>
    <s v="Sep"/>
    <d v="1900-01-03T00:00:00"/>
    <s v="Mobile"/>
    <s v="Electronics"/>
    <n v="91419"/>
    <n v="24939.61"/>
    <n v="66479.39"/>
    <x v="1"/>
    <n v="33"/>
    <n v="81.36"/>
  </r>
  <r>
    <s v="M1129"/>
    <x v="0"/>
    <s v="North"/>
    <n v="14"/>
    <n v="306981"/>
    <n v="315595"/>
    <n v="102.81"/>
    <d v="2012-09-12T00:00:00"/>
    <n v="2012"/>
    <s v="Sep"/>
    <d v="1900-01-03T00:00:00"/>
    <s v="Table"/>
    <s v="Furniture"/>
    <n v="315595"/>
    <n v="73230.009999999995"/>
    <n v="242364.99"/>
    <x v="1"/>
    <n v="91"/>
    <n v="87.18"/>
  </r>
  <r>
    <s v="M1130"/>
    <x v="1"/>
    <s v="West"/>
    <n v="9"/>
    <n v="447229"/>
    <n v="443970"/>
    <n v="99.27"/>
    <d v="2012-09-12T00:00:00"/>
    <n v="2012"/>
    <s v="Sep"/>
    <d v="1900-01-03T00:00:00"/>
    <s v="Cabinet"/>
    <s v="Furniture"/>
    <n v="443970"/>
    <n v="213156.9"/>
    <n v="230813.1"/>
    <x v="2"/>
    <n v="98"/>
    <n v="80.06"/>
  </r>
  <r>
    <s v="M1131"/>
    <x v="3"/>
    <s v="East"/>
    <n v="5"/>
    <n v="332242"/>
    <n v="255682"/>
    <n v="76.959999999999994"/>
    <d v="2012-09-12T00:00:00"/>
    <n v="2012"/>
    <s v="Sep"/>
    <d v="1900-01-03T00:00:00"/>
    <s v="Oil"/>
    <s v="Grocery"/>
    <n v="255682"/>
    <n v="117472.22"/>
    <n v="138209.78"/>
    <x v="1"/>
    <n v="13"/>
    <n v="79.03"/>
  </r>
  <r>
    <s v="M1132"/>
    <x v="0"/>
    <s v="North"/>
    <n v="13"/>
    <n v="499442"/>
    <n v="350790"/>
    <n v="70.239999999999995"/>
    <d v="2012-09-12T00:00:00"/>
    <n v="2012"/>
    <s v="Sep"/>
    <d v="1900-01-03T00:00:00"/>
    <s v="Laptop"/>
    <s v="Electronics"/>
    <n v="350790"/>
    <n v="167477.46"/>
    <n v="183312.54"/>
    <x v="0"/>
    <n v="91"/>
    <n v="90.3"/>
  </r>
  <r>
    <s v="M1133"/>
    <x v="2"/>
    <s v="South"/>
    <n v="5"/>
    <n v="147489"/>
    <n v="117067"/>
    <n v="79.37"/>
    <d v="2012-09-12T00:00:00"/>
    <n v="2012"/>
    <s v="Sep"/>
    <d v="1900-01-03T00:00:00"/>
    <s v="Shirt"/>
    <s v="Clothing"/>
    <n v="117067"/>
    <n v="56446.84"/>
    <n v="60620.160000000003"/>
    <x v="2"/>
    <n v="47"/>
    <n v="62.43"/>
  </r>
  <r>
    <s v="M1134"/>
    <x v="1"/>
    <s v="West"/>
    <n v="9"/>
    <n v="472948"/>
    <n v="376874"/>
    <n v="79.69"/>
    <d v="2012-01-12T00:00:00"/>
    <n v="2012"/>
    <s v="Jan"/>
    <d v="1900-01-04T00:00:00"/>
    <s v="Shirt"/>
    <s v="Clothing"/>
    <n v="376874"/>
    <n v="126270.89"/>
    <n v="250603.11"/>
    <x v="2"/>
    <n v="47"/>
    <n v="65.19"/>
  </r>
  <r>
    <s v="M1135"/>
    <x v="2"/>
    <s v="South"/>
    <n v="4"/>
    <n v="308573"/>
    <n v="282929"/>
    <n v="91.69"/>
    <d v="2012-05-12T00:00:00"/>
    <n v="2012"/>
    <s v="May"/>
    <d v="1900-01-06T00:00:00"/>
    <s v="Trousers"/>
    <s v="Clothing"/>
    <n v="282929"/>
    <n v="130370.56"/>
    <n v="152558.44"/>
    <x v="2"/>
    <n v="58"/>
    <n v="89.29"/>
  </r>
  <r>
    <s v="M1136"/>
    <x v="3"/>
    <s v="East"/>
    <n v="7"/>
    <n v="348615"/>
    <n v="204632"/>
    <n v="58.7"/>
    <d v="2013-09-27T00:00:00"/>
    <n v="2013"/>
    <s v="Sep"/>
    <d v="1900-01-05T00:00:00"/>
    <s v="Headphones"/>
    <s v="Electronics"/>
    <n v="204632"/>
    <n v="99354.31"/>
    <n v="105277.69"/>
    <x v="2"/>
    <n v="65"/>
    <n v="75.900000000000006"/>
  </r>
  <r>
    <s v="M1137"/>
    <x v="2"/>
    <s v="South"/>
    <n v="10"/>
    <n v="337569"/>
    <n v="307291"/>
    <n v="91.03"/>
    <d v="2013-09-27T00:00:00"/>
    <n v="2013"/>
    <s v="Sep"/>
    <d v="1900-01-05T00:00:00"/>
    <s v="Notebook"/>
    <s v="Stationery"/>
    <n v="307291"/>
    <n v="146971.16"/>
    <n v="160319.84"/>
    <x v="2"/>
    <n v="25"/>
    <n v="61.38"/>
  </r>
  <r>
    <s v="M1138"/>
    <x v="1"/>
    <s v="West"/>
    <n v="5"/>
    <n v="418807"/>
    <n v="222732"/>
    <n v="53.18"/>
    <d v="2013-09-27T00:00:00"/>
    <n v="2013"/>
    <s v="Sep"/>
    <d v="1900-01-05T00:00:00"/>
    <s v="Marker"/>
    <s v="Stationery"/>
    <n v="222732"/>
    <n v="79899.05"/>
    <n v="142832.95000000001"/>
    <x v="0"/>
    <n v="78"/>
    <n v="85.2"/>
  </r>
  <r>
    <s v="M1139"/>
    <x v="0"/>
    <s v="North"/>
    <n v="13"/>
    <n v="149823"/>
    <n v="134692"/>
    <n v="89.9"/>
    <d v="2013-09-27T00:00:00"/>
    <n v="2013"/>
    <s v="Sep"/>
    <d v="1900-01-05T00:00:00"/>
    <s v="Tablet"/>
    <s v="Electronics"/>
    <n v="134692"/>
    <n v="36337.370000000003"/>
    <n v="98354.63"/>
    <x v="2"/>
    <n v="91"/>
    <n v="90.45"/>
  </r>
  <r>
    <s v="M1140"/>
    <x v="1"/>
    <s v="West"/>
    <n v="14"/>
    <n v="273561"/>
    <n v="278167"/>
    <n v="101.68"/>
    <d v="2014-09-10T00:00:00"/>
    <n v="2014"/>
    <s v="Sep"/>
    <d v="1900-01-03T00:00:00"/>
    <s v="Cabinet"/>
    <s v="Furniture"/>
    <n v="278167"/>
    <n v="75966.37"/>
    <n v="202200.63"/>
    <x v="2"/>
    <n v="12"/>
    <n v="91.02"/>
  </r>
  <r>
    <s v="M1141"/>
    <x v="2"/>
    <s v="South"/>
    <n v="9"/>
    <n v="429479"/>
    <n v="456523"/>
    <n v="106.3"/>
    <d v="2014-04-16T00:00:00"/>
    <n v="2014"/>
    <s v="Apr"/>
    <d v="1900-01-03T00:00:00"/>
    <s v="Sofa"/>
    <s v="Furniture"/>
    <n v="456523"/>
    <n v="123049.63"/>
    <n v="333473.37"/>
    <x v="1"/>
    <n v="20"/>
    <n v="89.17"/>
  </r>
  <r>
    <s v="M1142"/>
    <x v="0"/>
    <s v="North"/>
    <n v="12"/>
    <n v="498957"/>
    <n v="573482"/>
    <n v="114.94"/>
    <d v="2014-06-11T00:00:00"/>
    <n v="2014"/>
    <s v="Jun"/>
    <d v="1900-01-03T00:00:00"/>
    <s v="Notebook"/>
    <s v="Stationery"/>
    <n v="573482"/>
    <n v="159034.96"/>
    <n v="414447.04"/>
    <x v="2"/>
    <n v="77"/>
    <n v="69.88"/>
  </r>
  <r>
    <s v="M1143"/>
    <x v="1"/>
    <s v="West"/>
    <n v="8"/>
    <n v="185057"/>
    <n v="120998"/>
    <n v="65.38"/>
    <d v="2014-09-02T00:00:00"/>
    <n v="2014"/>
    <s v="Sep"/>
    <d v="1900-01-02T00:00:00"/>
    <s v="Laptop"/>
    <s v="Electronics"/>
    <n v="120998"/>
    <n v="50008.02"/>
    <n v="70989.98"/>
    <x v="1"/>
    <n v="34"/>
    <n v="69.260000000000005"/>
  </r>
  <r>
    <s v="M1144"/>
    <x v="2"/>
    <s v="South"/>
    <n v="3"/>
    <n v="238274"/>
    <n v="279534"/>
    <n v="117.32"/>
    <d v="2011-06-14T00:00:00"/>
    <n v="2011"/>
    <s v="Jun"/>
    <d v="1900-01-02T00:00:00"/>
    <s v="Notebook"/>
    <s v="Stationery"/>
    <n v="279534"/>
    <n v="137583.24"/>
    <n v="141950.76"/>
    <x v="0"/>
    <n v="14"/>
    <n v="60.08"/>
  </r>
  <r>
    <s v="M1145"/>
    <x v="2"/>
    <s v="South"/>
    <n v="9"/>
    <n v="345687"/>
    <n v="264465"/>
    <n v="76.5"/>
    <d v="2014-05-19T00:00:00"/>
    <n v="2014"/>
    <s v="May"/>
    <d v="1900-01-01T00:00:00"/>
    <s v="Sofa"/>
    <s v="Furniture"/>
    <n v="264465"/>
    <n v="96793.85"/>
    <n v="167671.15"/>
    <x v="0"/>
    <n v="100"/>
    <n v="87.15"/>
  </r>
  <r>
    <s v="M1146"/>
    <x v="1"/>
    <s v="West"/>
    <n v="15"/>
    <n v="252365"/>
    <n v="149607"/>
    <n v="59.28"/>
    <d v="2014-05-19T00:00:00"/>
    <n v="2014"/>
    <s v="May"/>
    <d v="1900-01-01T00:00:00"/>
    <s v="Wheat"/>
    <s v="Grocery"/>
    <n v="149607"/>
    <n v="51060.71"/>
    <n v="98546.29"/>
    <x v="0"/>
    <n v="23"/>
    <n v="76.489999999999995"/>
  </r>
  <r>
    <s v="M1147"/>
    <x v="2"/>
    <s v="South"/>
    <n v="13"/>
    <n v="206075"/>
    <n v="116851"/>
    <n v="56.7"/>
    <d v="2014-05-19T00:00:00"/>
    <n v="2014"/>
    <s v="May"/>
    <d v="1900-01-01T00:00:00"/>
    <s v="Jacket"/>
    <s v="Clothing"/>
    <n v="116851"/>
    <n v="40653.96"/>
    <n v="76197.039999999994"/>
    <x v="0"/>
    <n v="32"/>
    <n v="94.36"/>
  </r>
  <r>
    <s v="M1148"/>
    <x v="2"/>
    <s v="South"/>
    <n v="13"/>
    <n v="230126"/>
    <n v="122714"/>
    <n v="53.32"/>
    <d v="2014-09-13T00:00:00"/>
    <n v="2014"/>
    <s v="Sep"/>
    <d v="1900-01-06T00:00:00"/>
    <s v="Pen"/>
    <s v="Stationery"/>
    <n v="122714"/>
    <n v="32539.96"/>
    <n v="90174.04"/>
    <x v="1"/>
    <n v="43"/>
    <n v="79.37"/>
  </r>
  <r>
    <s v="M1149"/>
    <x v="0"/>
    <s v="North"/>
    <n v="11"/>
    <n v="462479"/>
    <n v="501521"/>
    <n v="108.44"/>
    <d v="2013-06-22T00:00:00"/>
    <n v="2013"/>
    <s v="Jun"/>
    <d v="1900-01-06T00:00:00"/>
    <s v="Rice"/>
    <s v="Grocery"/>
    <n v="501521"/>
    <n v="234614.39"/>
    <n v="266906.61"/>
    <x v="2"/>
    <n v="74"/>
    <n v="60.72"/>
  </r>
  <r>
    <s v="M1150"/>
    <x v="3"/>
    <s v="East"/>
    <n v="14"/>
    <n v="221459"/>
    <n v="126477"/>
    <n v="57.11"/>
    <d v="2013-06-22T00:00:00"/>
    <n v="2013"/>
    <s v="Jun"/>
    <d v="1900-01-06T00:00:00"/>
    <s v="Oil"/>
    <s v="Grocery"/>
    <n v="126477"/>
    <n v="37383.370000000003"/>
    <n v="89093.63"/>
    <x v="1"/>
    <n v="71"/>
    <n v="64.44"/>
  </r>
  <r>
    <s v="M1151"/>
    <x v="0"/>
    <s v="North"/>
    <n v="5"/>
    <n v="333424"/>
    <n v="194766"/>
    <n v="58.41"/>
    <d v="2013-06-22T00:00:00"/>
    <n v="2013"/>
    <s v="Jun"/>
    <d v="1900-01-06T00:00:00"/>
    <s v="Rice"/>
    <s v="Grocery"/>
    <n v="194766"/>
    <n v="97336.78"/>
    <n v="97429.22"/>
    <x v="0"/>
    <n v="22"/>
    <n v="93.76"/>
  </r>
  <r>
    <s v="M1152"/>
    <x v="1"/>
    <s v="West"/>
    <n v="9"/>
    <n v="324872"/>
    <n v="223510"/>
    <n v="68.8"/>
    <d v="2011-11-26T00:00:00"/>
    <n v="2011"/>
    <s v="Nov"/>
    <d v="1900-01-06T00:00:00"/>
    <s v="Table"/>
    <s v="Furniture"/>
    <n v="223510"/>
    <n v="106038.9"/>
    <n v="117471.1"/>
    <x v="1"/>
    <n v="63"/>
    <n v="76.94"/>
  </r>
  <r>
    <s v="M1153"/>
    <x v="1"/>
    <s v="West"/>
    <n v="4"/>
    <n v="138111"/>
    <n v="70692"/>
    <n v="51.18"/>
    <d v="2014-03-20T00:00:00"/>
    <n v="2014"/>
    <s v="Mar"/>
    <d v="1900-01-04T00:00:00"/>
    <s v="Rice"/>
    <s v="Grocery"/>
    <n v="70692"/>
    <n v="15495.79"/>
    <n v="55196.21"/>
    <x v="0"/>
    <n v="77"/>
    <n v="82.57"/>
  </r>
  <r>
    <s v="M1154"/>
    <x v="3"/>
    <s v="East"/>
    <n v="9"/>
    <n v="487016"/>
    <n v="404536"/>
    <n v="83.06"/>
    <d v="2014-03-20T00:00:00"/>
    <n v="2014"/>
    <s v="Mar"/>
    <d v="1900-01-04T00:00:00"/>
    <s v="Tablet"/>
    <s v="Electronics"/>
    <n v="404536"/>
    <n v="144905.69"/>
    <n v="259630.31"/>
    <x v="2"/>
    <n v="87"/>
    <n v="89.4"/>
  </r>
  <r>
    <s v="M1155"/>
    <x v="1"/>
    <s v="West"/>
    <n v="11"/>
    <n v="398462"/>
    <n v="375225"/>
    <n v="94.17"/>
    <d v="2014-03-20T00:00:00"/>
    <n v="2014"/>
    <s v="Mar"/>
    <d v="1900-01-04T00:00:00"/>
    <s v="Dress"/>
    <s v="Clothing"/>
    <n v="375225"/>
    <n v="154763.03"/>
    <n v="220461.97"/>
    <x v="0"/>
    <n v="32"/>
    <n v="71.11"/>
  </r>
  <r>
    <s v="M1156"/>
    <x v="1"/>
    <s v="West"/>
    <n v="9"/>
    <n v="382260"/>
    <n v="448719"/>
    <n v="117.39"/>
    <d v="2014-03-20T00:00:00"/>
    <n v="2014"/>
    <s v="Mar"/>
    <d v="1900-01-04T00:00:00"/>
    <s v="Wheat"/>
    <s v="Grocery"/>
    <n v="448719"/>
    <n v="132751.53"/>
    <n v="315967.46999999997"/>
    <x v="2"/>
    <n v="21"/>
    <n v="73.58"/>
  </r>
  <r>
    <s v="M1157"/>
    <x v="1"/>
    <s v="West"/>
    <n v="3"/>
    <n v="217730"/>
    <n v="151092"/>
    <n v="69.39"/>
    <d v="2011-10-18T00:00:00"/>
    <n v="2011"/>
    <s v="Oct"/>
    <d v="1900-01-02T00:00:00"/>
    <s v="Dress"/>
    <s v="Clothing"/>
    <n v="151092"/>
    <n v="42021.760000000002"/>
    <n v="109070.24"/>
    <x v="2"/>
    <n v="43"/>
    <n v="83.67"/>
  </r>
  <r>
    <s v="M1158"/>
    <x v="0"/>
    <s v="North"/>
    <n v="12"/>
    <n v="285041"/>
    <n v="329293"/>
    <n v="115.52"/>
    <d v="2014-08-23T00:00:00"/>
    <n v="2014"/>
    <s v="Aug"/>
    <d v="1900-01-06T00:00:00"/>
    <s v="Headphones"/>
    <s v="Electronics"/>
    <n v="329293"/>
    <n v="86009.18"/>
    <n v="243283.82"/>
    <x v="1"/>
    <n v="54"/>
    <n v="82.54"/>
  </r>
  <r>
    <s v="M1159"/>
    <x v="0"/>
    <s v="North"/>
    <n v="12"/>
    <n v="419774"/>
    <n v="409105"/>
    <n v="97.46"/>
    <d v="2013-11-20T00:00:00"/>
    <n v="2013"/>
    <s v="Nov"/>
    <d v="1900-01-03T00:00:00"/>
    <s v="Trousers"/>
    <s v="Clothing"/>
    <n v="409105"/>
    <n v="177110.14"/>
    <n v="231994.86"/>
    <x v="1"/>
    <n v="72"/>
    <n v="91.88"/>
  </r>
  <r>
    <s v="M1160"/>
    <x v="2"/>
    <s v="South"/>
    <n v="8"/>
    <n v="476298"/>
    <n v="548008"/>
    <n v="115.06"/>
    <d v="2011-09-20T00:00:00"/>
    <n v="2011"/>
    <s v="Sep"/>
    <d v="1900-01-02T00:00:00"/>
    <s v="Rice"/>
    <s v="Grocery"/>
    <n v="548008"/>
    <n v="158590.51"/>
    <n v="389417.49"/>
    <x v="1"/>
    <n v="92"/>
    <n v="81.3"/>
  </r>
  <r>
    <s v="M1161"/>
    <x v="3"/>
    <s v="East"/>
    <n v="13"/>
    <n v="458993"/>
    <n v="350049"/>
    <n v="76.260000000000005"/>
    <d v="2011-09-20T00:00:00"/>
    <n v="2011"/>
    <s v="Sep"/>
    <d v="1900-01-02T00:00:00"/>
    <s v="Jacket"/>
    <s v="Clothing"/>
    <n v="350049"/>
    <n v="165402.41"/>
    <n v="184646.59"/>
    <x v="1"/>
    <n v="97"/>
    <n v="88.57"/>
  </r>
  <r>
    <s v="M1162"/>
    <x v="0"/>
    <s v="North"/>
    <n v="9"/>
    <n v="197089"/>
    <n v="231937"/>
    <n v="117.68"/>
    <d v="2011-09-20T00:00:00"/>
    <n v="2011"/>
    <s v="Sep"/>
    <d v="1900-01-02T00:00:00"/>
    <s v="Tablet"/>
    <s v="Electronics"/>
    <n v="231937"/>
    <n v="65895.19"/>
    <n v="166041.81"/>
    <x v="2"/>
    <n v="60"/>
    <n v="61.87"/>
  </r>
  <r>
    <s v="M1163"/>
    <x v="2"/>
    <s v="South"/>
    <n v="3"/>
    <n v="401826"/>
    <n v="481483"/>
    <n v="119.82"/>
    <d v="2013-09-12T00:00:00"/>
    <n v="2013"/>
    <s v="Sep"/>
    <d v="1900-01-04T00:00:00"/>
    <s v="Tablet"/>
    <s v="Electronics"/>
    <n v="481483"/>
    <n v="104725.45"/>
    <n v="376757.55"/>
    <x v="2"/>
    <n v="37"/>
    <n v="69.209999999999994"/>
  </r>
  <r>
    <s v="M1164"/>
    <x v="2"/>
    <s v="South"/>
    <n v="7"/>
    <n v="397494"/>
    <n v="306138"/>
    <n v="77.02"/>
    <d v="2013-09-12T00:00:00"/>
    <n v="2013"/>
    <s v="Sep"/>
    <d v="1900-01-04T00:00:00"/>
    <s v="Wheat"/>
    <s v="Grocery"/>
    <n v="306138"/>
    <n v="123520.72"/>
    <n v="182617.28"/>
    <x v="0"/>
    <n v="98"/>
    <n v="94.87"/>
  </r>
  <r>
    <s v="M1165"/>
    <x v="1"/>
    <s v="West"/>
    <n v="10"/>
    <n v="422720"/>
    <n v="341817"/>
    <n v="80.86"/>
    <d v="2013-09-24T00:00:00"/>
    <n v="2013"/>
    <s v="Sep"/>
    <d v="1900-01-02T00:00:00"/>
    <s v="Cabinet"/>
    <s v="Furniture"/>
    <n v="341817"/>
    <n v="156042.21"/>
    <n v="185774.79"/>
    <x v="2"/>
    <n v="43"/>
    <n v="63.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C0EE2A-831F-4080-94DE-C60D26121065}" name="PivotTable5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N4:P17" firstHeaderRow="0" firstDataRow="1" firstDataCol="1"/>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compact="0" outline="0" showAll="0">
      <items count="5">
        <item x="2"/>
        <item x="1"/>
        <item x="0"/>
        <item x="3"/>
        <item t="default"/>
      </items>
    </pivotField>
    <pivotField axis="axisRow" compact="0" outline="0" showAll="0">
      <items count="13">
        <item x="6"/>
        <item x="11"/>
        <item x="10"/>
        <item x="3"/>
        <item x="8"/>
        <item x="1"/>
        <item x="7"/>
        <item x="9"/>
        <item x="5"/>
        <item x="2"/>
        <item x="0"/>
        <item x="4"/>
        <item t="default"/>
      </items>
    </pivotField>
    <pivotField compact="0" numFmtId="164" outline="0" showAll="0"/>
    <pivotField compact="0" outline="0" showAll="0"/>
    <pivotField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dataField="1" compact="0" outline="0" showAll="0"/>
    <pivotField compact="0" outline="0" showAll="0"/>
    <pivotField compact="0" outline="0" showAll="0"/>
    <pivotField compact="0" outline="0" showAll="0"/>
    <pivotField compact="0" outline="0" showAll="0"/>
  </pivotFields>
  <rowFields count="1">
    <field x="9"/>
  </rowFields>
  <rowItems count="13">
    <i>
      <x/>
    </i>
    <i>
      <x v="1"/>
    </i>
    <i>
      <x v="2"/>
    </i>
    <i>
      <x v="3"/>
    </i>
    <i>
      <x v="4"/>
    </i>
    <i>
      <x v="5"/>
    </i>
    <i>
      <x v="6"/>
    </i>
    <i>
      <x v="7"/>
    </i>
    <i>
      <x v="8"/>
    </i>
    <i>
      <x v="9"/>
    </i>
    <i>
      <x v="10"/>
    </i>
    <i>
      <x v="11"/>
    </i>
    <i t="grand">
      <x/>
    </i>
  </rowItems>
  <colFields count="1">
    <field x="-2"/>
  </colFields>
  <colItems count="2">
    <i>
      <x/>
    </i>
    <i i="1">
      <x v="1"/>
    </i>
  </colItems>
  <dataFields count="2">
    <dataField name="Sum of Revenue" fld="13" baseField="0" baseItem="0"/>
    <dataField name="Sum of Profit"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E9CE45-0D8A-4691-A14D-FF6F6FA8E65C}" name="PivotTable55"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6">
  <location ref="BA5:BE6" firstHeaderRow="0" firstDataRow="1" firstDataCol="0"/>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dataField="1"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items count="8">
        <item x="6"/>
        <item x="4"/>
        <item x="3"/>
        <item x="2"/>
        <item x="1"/>
        <item x="5"/>
        <item x="0"/>
        <item t="default"/>
      </items>
    </pivotField>
    <pivotField compact="0" outline="0" showAll="0"/>
    <pivotField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dataField="1" compact="0" outline="0" showAll="0"/>
    <pivotField compact="0" outline="0" showAll="0"/>
    <pivotField compact="0" outline="0" showAll="0"/>
    <pivotField dataField="1" compact="0" outline="0" showAll="0"/>
    <pivotField dataField="1" compact="0" outline="0" showAll="0"/>
  </pivotFields>
  <rowItems count="1">
    <i/>
  </rowItems>
  <colFields count="1">
    <field x="-2"/>
  </colFields>
  <colItems count="5">
    <i>
      <x/>
    </i>
    <i i="1">
      <x v="1"/>
    </i>
    <i i="2">
      <x v="2"/>
    </i>
    <i i="3">
      <x v="3"/>
    </i>
    <i i="4">
      <x v="4"/>
    </i>
  </colItems>
  <dataFields count="5">
    <dataField name="Sum of Revenue" fld="13" baseField="0" baseItem="0" numFmtId="165"/>
    <dataField name="Sum of Profit" fld="14" baseField="0" baseItem="0" numFmtId="165"/>
    <dataField name="Average of Customer_Retention_Rate" fld="18" subtotal="average" baseField="0" baseItem="1"/>
    <dataField name="Count of New_Customers_Acquired" fld="17" subtotal="count" baseField="0" baseItem="3"/>
    <dataField name="Average of Achievement_%" fld="6" subtotal="average" baseField="0" baseItem="1"/>
  </dataFields>
  <formats count="1">
    <format dxfId="7">
      <pivotArea outline="0" fieldPosition="0">
        <references count="1">
          <reference field="4294967294" count="2" selected="0">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8E1D22-0D75-4D40-B686-979F8DEA7697}" name="PivotTable2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2">
  <location ref="AM3:AN7" firstHeaderRow="1" firstDataRow="1" firstDataCol="1"/>
  <pivotFields count="19">
    <pivotField compact="0" outline="0" showAll="0"/>
    <pivotField axis="axisRow" compact="0" outline="0" showAll="0" sortType="descending">
      <items count="5">
        <item x="0"/>
        <item x="1"/>
        <item x="3"/>
        <item x="2"/>
        <item t="default"/>
      </items>
      <autoSortScope>
        <pivotArea dataOnly="0" outline="0" fieldPosition="0">
          <references count="1">
            <reference field="4294967294" count="1" selected="0">
              <x v="0"/>
            </reference>
          </references>
        </pivotArea>
      </autoSortScope>
    </pivotField>
    <pivotField compact="0" outline="0" showAll="0">
      <items count="5">
        <item x="3"/>
        <item x="0"/>
        <item x="2"/>
        <item x="1"/>
        <item t="default"/>
      </items>
    </pivotField>
    <pivotField compact="0" outline="0" showAll="0"/>
    <pivotField compact="0" outline="0" showAll="0"/>
    <pivotField compact="0" outline="0" showAll="0"/>
    <pivotField dataField="1"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items count="8">
        <item x="6"/>
        <item x="4"/>
        <item x="3"/>
        <item x="2"/>
        <item x="1"/>
        <item x="5"/>
        <item x="0"/>
        <item t="default"/>
      </items>
    </pivotField>
    <pivotField compact="0" outline="0" showAll="0"/>
    <pivotField compact="0" outline="0" showAll="0">
      <items count="6">
        <item x="0"/>
        <item x="2"/>
        <item x="1"/>
        <item x="4"/>
        <item x="3"/>
        <item t="default"/>
      </items>
    </pivotField>
    <pivotField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compact="0" outline="0" showAll="0"/>
    <pivotField compact="0" outline="0" showAll="0"/>
    <pivotField compact="0" outline="0" showAll="0"/>
    <pivotField compact="0" outline="0" showAll="0"/>
    <pivotField compact="0" outline="0" showAll="0"/>
  </pivotFields>
  <rowFields count="1">
    <field x="1"/>
  </rowFields>
  <rowItems count="4">
    <i>
      <x v="1"/>
    </i>
    <i>
      <x v="3"/>
    </i>
    <i>
      <x/>
    </i>
    <i>
      <x v="2"/>
    </i>
  </rowItems>
  <colItems count="1">
    <i/>
  </colItems>
  <dataFields count="1">
    <dataField name="Sum of Achievement_%" fld="6" showDataAs="percentOfTotal" baseField="1" baseItem="1" numFmtId="10"/>
  </dataFields>
  <chartFormats count="1">
    <chartFormat chart="2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ADAA1E-9166-4520-A05C-94214563F44D}" name="PivotTable4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W4:AX8" firstHeaderRow="1" firstDataRow="1" firstDataCol="1"/>
  <pivotFields count="19">
    <pivotField showAll="0"/>
    <pivotField showAll="0">
      <items count="5">
        <item x="0"/>
        <item x="1"/>
        <item x="3"/>
        <item x="2"/>
        <item t="default"/>
      </items>
    </pivotField>
    <pivotField showAll="0"/>
    <pivotField showAll="0"/>
    <pivotField showAll="0"/>
    <pivotField showAll="0"/>
    <pivotField showAll="0"/>
    <pivotField numFmtId="14" showAll="0"/>
    <pivotField showAll="0"/>
    <pivotField showAll="0"/>
    <pivotField numFmtId="164" showAll="0"/>
    <pivotField showAll="0"/>
    <pivotField showAll="0"/>
    <pivotField showAll="0"/>
    <pivotField showAll="0"/>
    <pivotField showAll="0"/>
    <pivotField axis="axisRow" showAll="0">
      <items count="4">
        <item x="1"/>
        <item x="2"/>
        <item x="0"/>
        <item t="default"/>
      </items>
    </pivotField>
    <pivotField dataField="1" showAll="0"/>
    <pivotField showAll="0"/>
  </pivotFields>
  <rowFields count="1">
    <field x="16"/>
  </rowFields>
  <rowItems count="4">
    <i>
      <x/>
    </i>
    <i>
      <x v="1"/>
    </i>
    <i>
      <x v="2"/>
    </i>
    <i t="grand">
      <x/>
    </i>
  </rowItems>
  <colItems count="1">
    <i/>
  </colItems>
  <dataFields count="1">
    <dataField name="Sum of New_Customers_Acquired"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EEE54F-AC76-4C75-B69F-3B3447CEAF30}" name="PivotTable54"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6">
  <location ref="U4:V5" firstHeaderRow="0" firstDataRow="1" firstDataCol="0"/>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items count="8">
        <item x="6"/>
        <item x="4"/>
        <item x="3"/>
        <item x="2"/>
        <item x="1"/>
        <item x="5"/>
        <item x="0"/>
        <item t="default"/>
      </items>
    </pivotField>
    <pivotField compact="0" outline="0" showAll="0"/>
    <pivotField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dataField="1" compact="0" outline="0" showAll="0"/>
    <pivotField compact="0" outline="0" showAll="0"/>
    <pivotField compact="0" outline="0" showAll="0"/>
    <pivotField compact="0" outline="0" showAll="0"/>
    <pivotField compact="0" outline="0" showAll="0"/>
  </pivotFields>
  <rowItems count="1">
    <i/>
  </rowItems>
  <colFields count="1">
    <field x="-2"/>
  </colFields>
  <colItems count="2">
    <i>
      <x/>
    </i>
    <i i="1">
      <x v="1"/>
    </i>
  </colItems>
  <dataFields count="2">
    <dataField name="Sum of Revenue" fld="13" baseField="0" baseItem="0"/>
    <dataField name="Sum of Profit"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318261B-6233-48BA-A076-2F319D147DDE}"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6">
  <location ref="Y3:Z9" firstHeaderRow="1" firstDataRow="1" firstDataCol="1"/>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items count="8">
        <item x="6"/>
        <item x="4"/>
        <item x="3"/>
        <item x="2"/>
        <item x="1"/>
        <item x="5"/>
        <item x="0"/>
        <item t="default"/>
      </items>
    </pivotField>
    <pivotField compact="0" outline="0" showAll="0"/>
    <pivotField axis="axisRow"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compact="0" outline="0" showAll="0"/>
    <pivotField compact="0" outline="0" showAll="0"/>
    <pivotField compact="0" outline="0" showAll="0"/>
    <pivotField compact="0" outline="0" showAll="0"/>
    <pivotField compact="0" outline="0" showAll="0"/>
  </pivotFields>
  <rowFields count="1">
    <field x="12"/>
  </rowFields>
  <rowItems count="6">
    <i>
      <x/>
    </i>
    <i>
      <x v="1"/>
    </i>
    <i>
      <x v="2"/>
    </i>
    <i>
      <x v="3"/>
    </i>
    <i>
      <x v="4"/>
    </i>
    <i t="grand">
      <x/>
    </i>
  </rowItems>
  <colItems count="1">
    <i/>
  </colItems>
  <dataFields count="1">
    <dataField name="Sum of Revenue"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E60D184-F899-450B-B3A3-3DC056848F1A}" name="PivotTable1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6">
  <location ref="AC3:AD8" firstHeaderRow="1" firstDataRow="1" firstDataCol="1"/>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axis="axisRow"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items count="8">
        <item x="6"/>
        <item x="4"/>
        <item x="3"/>
        <item x="2"/>
        <item x="1"/>
        <item x="5"/>
        <item x="0"/>
        <item t="default"/>
      </items>
    </pivotField>
    <pivotField compact="0" outline="0" showAll="0"/>
    <pivotField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compact="0" outline="0" showAll="0"/>
    <pivotField compact="0" outline="0" showAll="0"/>
    <pivotField compact="0" outline="0" showAll="0"/>
    <pivotField compact="0" outline="0" showAll="0"/>
    <pivotField compact="0" outline="0" showAll="0"/>
  </pivotFields>
  <rowFields count="1">
    <field x="8"/>
  </rowFields>
  <rowItems count="5">
    <i>
      <x/>
    </i>
    <i>
      <x v="1"/>
    </i>
    <i>
      <x v="2"/>
    </i>
    <i>
      <x v="3"/>
    </i>
    <i t="grand">
      <x/>
    </i>
  </rowItems>
  <colItems count="1">
    <i/>
  </colItems>
  <dataFields count="1">
    <dataField name="Sum of Revenue"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1E3B38-E3DD-4C87-8F5E-4D8F8A373D31}" name="PivotTable4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3:G7" firstHeaderRow="1" firstDataRow="1" firstDataCol="1"/>
  <pivotFields count="19">
    <pivotField compact="0" outline="0" showAll="0"/>
    <pivotField compact="0" outline="0" showAll="0">
      <items count="5">
        <item x="0"/>
        <item x="1"/>
        <item x="3"/>
        <item x="2"/>
        <item t="default"/>
      </items>
    </pivotField>
    <pivotField axis="axisRow"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pivotField compact="0" outline="0" showAll="0"/>
    <pivotField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compact="0" outline="0" showAll="0"/>
    <pivotField compact="0" outline="0" showAll="0"/>
    <pivotField compact="0" outline="0" showAll="0"/>
    <pivotField compact="0" outline="0" showAll="0"/>
    <pivotField compact="0" outline="0" showAll="0"/>
  </pivotFields>
  <rowFields count="1">
    <field x="2"/>
  </rowFields>
  <rowItems count="4">
    <i>
      <x/>
    </i>
    <i>
      <x v="1"/>
    </i>
    <i>
      <x v="2"/>
    </i>
    <i>
      <x v="3"/>
    </i>
  </rowItems>
  <colItems count="1">
    <i/>
  </colItems>
  <dataFields count="1">
    <dataField name="Sum of Revenue"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D9F9695-B7AD-4873-9236-AEDBF8811773}" name="PivotTable2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6">
  <location ref="AR3:AT8" firstHeaderRow="0" firstDataRow="1" firstDataCol="1"/>
  <pivotFields count="19">
    <pivotField compact="0" outline="0" showAll="0"/>
    <pivotField axis="axisRow" compact="0" outline="0" showAll="0">
      <items count="5">
        <item x="0"/>
        <item x="1"/>
        <item x="3"/>
        <item x="2"/>
        <item t="default"/>
      </items>
    </pivotField>
    <pivotField compact="0" outline="0" showAll="0">
      <items count="5">
        <item x="3"/>
        <item x="0"/>
        <item x="2"/>
        <item x="1"/>
        <item t="default"/>
      </items>
    </pivotField>
    <pivotField compact="0" outline="0" showAll="0"/>
    <pivotField dataField="1" compact="0" outline="0" showAll="0"/>
    <pivotField dataField="1" compact="0" outline="0" showAll="0"/>
    <pivotField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items count="8">
        <item x="6"/>
        <item x="4"/>
        <item x="3"/>
        <item x="2"/>
        <item x="1"/>
        <item x="5"/>
        <item x="0"/>
        <item t="default"/>
      </items>
    </pivotField>
    <pivotField compact="0" outline="0" showAll="0"/>
    <pivotField compact="0" outline="0" showAll="0">
      <items count="6">
        <item x="0"/>
        <item x="2"/>
        <item x="1"/>
        <item x="4"/>
        <item x="3"/>
        <item t="default"/>
      </items>
    </pivotField>
    <pivotField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compact="0" outline="0" showAll="0"/>
    <pivotField compact="0" outline="0" showAll="0"/>
    <pivotField compact="0" outline="0" showAll="0"/>
    <pivotField compact="0" outline="0" showAll="0"/>
    <pivotField compact="0" outline="0" showAll="0"/>
  </pivotFields>
  <rowFields count="1">
    <field x="1"/>
  </rowFields>
  <rowItems count="5">
    <i>
      <x/>
    </i>
    <i>
      <x v="1"/>
    </i>
    <i>
      <x v="2"/>
    </i>
    <i>
      <x v="3"/>
    </i>
    <i t="grand">
      <x/>
    </i>
  </rowItems>
  <colFields count="1">
    <field x="-2"/>
  </colFields>
  <colItems count="2">
    <i>
      <x/>
    </i>
    <i i="1">
      <x v="1"/>
    </i>
  </colItems>
  <dataFields count="2">
    <dataField name="Sum of Sales_Target" fld="4" baseField="0" baseItem="0"/>
    <dataField name="Sum of Actual_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C148F4A-3069-4623-B069-61A506E471A8}" name="PivotTable1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6">
  <location ref="AH3:AI9" firstHeaderRow="1" firstDataRow="1" firstDataCol="1"/>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compact="0" numFmtId="164" outline="0" showAll="0">
      <items count="8">
        <item x="6"/>
        <item x="4"/>
        <item x="3"/>
        <item x="2"/>
        <item x="1"/>
        <item x="5"/>
        <item x="0"/>
        <item t="default"/>
      </items>
    </pivotField>
    <pivotField compact="0" outline="0" showAll="0"/>
    <pivotField axis="axisRow" compact="0" outline="0" showAll="0">
      <items count="6">
        <item x="0"/>
        <item x="2"/>
        <item x="1"/>
        <item x="4"/>
        <item x="3"/>
        <item t="default"/>
      </items>
    </pivotField>
    <pivotField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compact="0" outline="0" showAll="0"/>
    <pivotField compact="0" outline="0" showAll="0"/>
    <pivotField compact="0" outline="0" showAll="0"/>
    <pivotField dataField="1" compact="0" outline="0" showAll="0"/>
    <pivotField compact="0" outline="0" showAll="0"/>
  </pivotFields>
  <rowFields count="1">
    <field x="12"/>
  </rowFields>
  <rowItems count="6">
    <i>
      <x/>
    </i>
    <i>
      <x v="1"/>
    </i>
    <i>
      <x v="2"/>
    </i>
    <i>
      <x v="3"/>
    </i>
    <i>
      <x v="4"/>
    </i>
    <i t="grand">
      <x/>
    </i>
  </rowItems>
  <colItems count="1">
    <i/>
  </colItems>
  <dataFields count="1">
    <dataField name="Sum of New_Customers_Acquired"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6F83B3E-9D15-4CDF-9401-FD64856EFBC2}"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C16" firstHeaderRow="0" firstDataRow="1" firstDataCol="1"/>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compact="0" outline="0" showAll="0">
      <items count="5">
        <item x="2"/>
        <item x="1"/>
        <item x="0"/>
        <item x="3"/>
        <item t="default"/>
      </items>
    </pivotField>
    <pivotField axis="axisRow" compact="0" outline="0" showAll="0">
      <items count="13">
        <item x="6"/>
        <item x="11"/>
        <item x="10"/>
        <item x="3"/>
        <item x="8"/>
        <item x="1"/>
        <item x="7"/>
        <item x="9"/>
        <item x="5"/>
        <item x="2"/>
        <item x="0"/>
        <item x="4"/>
        <item t="default"/>
      </items>
    </pivotField>
    <pivotField compact="0" numFmtId="164" outline="0" showAll="0"/>
    <pivotField compact="0" outline="0" showAll="0"/>
    <pivotField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dataField="1" compact="0" outline="0" showAll="0"/>
    <pivotField compact="0" outline="0" showAll="0"/>
    <pivotField compact="0" outline="0" showAll="0"/>
    <pivotField compact="0" outline="0" showAll="0"/>
    <pivotField compact="0" outline="0" showAll="0"/>
  </pivotFields>
  <rowFields count="1">
    <field x="9"/>
  </rowFields>
  <rowItems count="13">
    <i>
      <x/>
    </i>
    <i>
      <x v="1"/>
    </i>
    <i>
      <x v="2"/>
    </i>
    <i>
      <x v="3"/>
    </i>
    <i>
      <x v="4"/>
    </i>
    <i>
      <x v="5"/>
    </i>
    <i>
      <x v="6"/>
    </i>
    <i>
      <x v="7"/>
    </i>
    <i>
      <x v="8"/>
    </i>
    <i>
      <x v="9"/>
    </i>
    <i>
      <x v="10"/>
    </i>
    <i>
      <x v="11"/>
    </i>
    <i t="grand">
      <x/>
    </i>
  </rowItems>
  <colFields count="1">
    <field x="-2"/>
  </colFields>
  <colItems count="2">
    <i>
      <x/>
    </i>
    <i i="1">
      <x v="1"/>
    </i>
  </colItems>
  <dataFields count="2">
    <dataField name="Sum of Revenue" fld="13" baseField="0" baseItem="0"/>
    <dataField name="Sum of Profit"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AF70D2C-01EC-4211-93CE-94A06412AAA1}" name="PivotTable4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J3:K10" firstHeaderRow="1" firstDataRow="1" firstDataCol="1"/>
  <pivotFields count="19">
    <pivotField compact="0" outline="0" showAll="0"/>
    <pivotField compact="0" outline="0" showAll="0">
      <items count="5">
        <item x="0"/>
        <item x="1"/>
        <item x="3"/>
        <item x="2"/>
        <item t="default"/>
      </items>
    </pivotField>
    <pivotField compact="0" outline="0" showAll="0">
      <items count="5">
        <item x="3"/>
        <item x="0"/>
        <item x="2"/>
        <item x="1"/>
        <item t="default"/>
      </items>
    </pivotField>
    <pivotField compact="0" outline="0" showAll="0"/>
    <pivotField compact="0" outline="0" showAll="0"/>
    <pivotField compact="0" outline="0" showAll="0"/>
    <pivotField compact="0" outline="0" showAll="0"/>
    <pivotField compact="0" numFmtId="14" outline="0" showAll="0"/>
    <pivotField compact="0" outline="0" showAll="0">
      <items count="5">
        <item x="2"/>
        <item x="1"/>
        <item x="0"/>
        <item x="3"/>
        <item t="default"/>
      </items>
    </pivotField>
    <pivotField compact="0" outline="0" showAll="0">
      <items count="13">
        <item x="6"/>
        <item x="11"/>
        <item x="10"/>
        <item x="3"/>
        <item x="8"/>
        <item x="1"/>
        <item x="7"/>
        <item x="9"/>
        <item x="5"/>
        <item x="2"/>
        <item x="0"/>
        <item x="4"/>
        <item t="default"/>
      </items>
    </pivotField>
    <pivotField axis="axisRow" compact="0" numFmtId="164" outline="0" showAll="0" sortType="descending">
      <items count="8">
        <item x="6"/>
        <item x="4"/>
        <item x="3"/>
        <item x="2"/>
        <item x="1"/>
        <item x="5"/>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6">
        <item x="0"/>
        <item x="2"/>
        <item x="1"/>
        <item x="4"/>
        <item x="3"/>
        <item t="default"/>
      </items>
    </pivotField>
    <pivotField dataField="1" compact="0" outline="0" showAll="0">
      <items count="4945">
        <item x="1370"/>
        <item x="388"/>
        <item x="375"/>
        <item x="350"/>
        <item x="2472"/>
        <item x="2392"/>
        <item x="3895"/>
        <item x="4663"/>
        <item x="2454"/>
        <item x="2086"/>
        <item x="1621"/>
        <item x="2524"/>
        <item x="4287"/>
        <item x="4187"/>
        <item x="1710"/>
        <item x="4403"/>
        <item x="3140"/>
        <item x="33"/>
        <item x="1232"/>
        <item x="3619"/>
        <item x="4281"/>
        <item x="2073"/>
        <item x="1123"/>
        <item x="3784"/>
        <item x="2619"/>
        <item x="333"/>
        <item x="1764"/>
        <item x="801"/>
        <item x="2604"/>
        <item x="4873"/>
        <item x="1157"/>
        <item x="1873"/>
        <item x="4503"/>
        <item x="123"/>
        <item x="1520"/>
        <item x="667"/>
        <item x="690"/>
        <item x="3533"/>
        <item x="34"/>
        <item x="1147"/>
        <item x="3794"/>
        <item x="3237"/>
        <item x="4377"/>
        <item x="1173"/>
        <item x="1534"/>
        <item x="967"/>
        <item x="3910"/>
        <item x="3049"/>
        <item x="2319"/>
        <item x="4836"/>
        <item x="4400"/>
        <item x="1"/>
        <item x="2544"/>
        <item x="859"/>
        <item x="3236"/>
        <item x="2596"/>
        <item x="4263"/>
        <item x="4931"/>
        <item x="1809"/>
        <item x="2782"/>
        <item x="704"/>
        <item x="3510"/>
        <item x="1780"/>
        <item x="3889"/>
        <item x="1678"/>
        <item x="342"/>
        <item x="1651"/>
        <item x="4167"/>
        <item x="3157"/>
        <item x="1099"/>
        <item x="2227"/>
        <item x="1522"/>
        <item x="390"/>
        <item x="3918"/>
        <item x="2006"/>
        <item x="1778"/>
        <item x="4814"/>
        <item x="1682"/>
        <item x="1292"/>
        <item x="3092"/>
        <item x="314"/>
        <item x="2192"/>
        <item x="4033"/>
        <item x="4535"/>
        <item x="2116"/>
        <item x="4260"/>
        <item x="2756"/>
        <item x="3584"/>
        <item x="789"/>
        <item x="987"/>
        <item x="2764"/>
        <item x="1296"/>
        <item x="82"/>
        <item x="4458"/>
        <item x="814"/>
        <item x="1951"/>
        <item x="586"/>
        <item x="3114"/>
        <item x="1812"/>
        <item x="2770"/>
        <item x="377"/>
        <item x="2587"/>
        <item x="1032"/>
        <item x="2124"/>
        <item x="3053"/>
        <item x="639"/>
        <item x="4382"/>
        <item x="3375"/>
        <item x="1125"/>
        <item x="2991"/>
        <item x="2840"/>
        <item x="3905"/>
        <item x="2673"/>
        <item x="1644"/>
        <item x="4223"/>
        <item x="3303"/>
        <item x="3622"/>
        <item x="3153"/>
        <item x="37"/>
        <item x="3046"/>
        <item x="4026"/>
        <item x="1113"/>
        <item x="121"/>
        <item x="1148"/>
        <item x="4247"/>
        <item x="2933"/>
        <item x="2107"/>
        <item x="2137"/>
        <item x="4378"/>
        <item x="2456"/>
        <item x="3180"/>
        <item x="2348"/>
        <item x="2522"/>
        <item x="39"/>
        <item x="3027"/>
        <item x="3136"/>
        <item x="3501"/>
        <item x="1826"/>
        <item x="3985"/>
        <item x="1963"/>
        <item x="1656"/>
        <item x="779"/>
        <item x="2480"/>
        <item x="1485"/>
        <item x="4139"/>
        <item x="1874"/>
        <item x="234"/>
        <item x="4379"/>
        <item x="1692"/>
        <item x="3234"/>
        <item x="807"/>
        <item x="3667"/>
        <item x="4180"/>
        <item x="2941"/>
        <item x="1337"/>
        <item x="4155"/>
        <item x="3045"/>
        <item x="975"/>
        <item x="374"/>
        <item x="1089"/>
        <item x="678"/>
        <item x="1000"/>
        <item x="3891"/>
        <item x="4137"/>
        <item x="3006"/>
        <item x="1441"/>
        <item x="4084"/>
        <item x="1606"/>
        <item x="3714"/>
        <item x="3685"/>
        <item x="359"/>
        <item x="2117"/>
        <item x="684"/>
        <item x="856"/>
        <item x="680"/>
        <item x="4793"/>
        <item x="4541"/>
        <item x="3319"/>
        <item x="1049"/>
        <item x="2790"/>
        <item x="1176"/>
        <item x="1039"/>
        <item x="2229"/>
        <item x="3763"/>
        <item x="1775"/>
        <item x="4036"/>
        <item x="1330"/>
        <item x="1685"/>
        <item x="3497"/>
        <item x="2704"/>
        <item x="2538"/>
        <item x="4595"/>
        <item x="4202"/>
        <item x="4854"/>
        <item x="2344"/>
        <item x="529"/>
        <item x="2251"/>
        <item x="2741"/>
        <item x="4118"/>
        <item x="4902"/>
        <item x="563"/>
        <item x="2843"/>
        <item x="2187"/>
        <item x="3481"/>
        <item x="4270"/>
        <item x="2656"/>
        <item x="944"/>
        <item x="4532"/>
        <item x="3015"/>
        <item x="1882"/>
        <item x="1124"/>
        <item x="1130"/>
        <item x="4283"/>
        <item x="3398"/>
        <item x="4091"/>
        <item x="3559"/>
        <item x="2554"/>
        <item x="3751"/>
        <item x="4588"/>
        <item x="626"/>
        <item x="2738"/>
        <item x="1299"/>
        <item x="884"/>
        <item x="4906"/>
        <item x="262"/>
        <item x="216"/>
        <item x="4521"/>
        <item x="4727"/>
        <item x="4565"/>
        <item x="4493"/>
        <item x="2304"/>
        <item x="2011"/>
        <item x="497"/>
        <item x="3851"/>
        <item x="1876"/>
        <item x="1048"/>
        <item x="1058"/>
        <item x="4229"/>
        <item x="4204"/>
        <item x="3366"/>
        <item x="2135"/>
        <item x="4156"/>
        <item x="4085"/>
        <item x="329"/>
        <item x="1311"/>
        <item x="1695"/>
        <item x="653"/>
        <item x="3090"/>
        <item x="2617"/>
        <item x="3490"/>
        <item x="1074"/>
        <item x="590"/>
        <item x="2860"/>
        <item x="1922"/>
        <item x="2375"/>
        <item x="2804"/>
        <item x="4870"/>
        <item x="1916"/>
        <item x="4766"/>
        <item x="2847"/>
        <item x="1431"/>
        <item x="3382"/>
        <item x="3811"/>
        <item x="3284"/>
        <item x="1388"/>
        <item x="3742"/>
        <item x="1853"/>
        <item x="1871"/>
        <item x="1284"/>
        <item x="2470"/>
        <item x="2222"/>
        <item x="434"/>
        <item x="3550"/>
        <item x="3150"/>
        <item x="1759"/>
        <item x="1295"/>
        <item x="3124"/>
        <item x="1324"/>
        <item x="1063"/>
        <item x="143"/>
        <item x="2457"/>
        <item x="2321"/>
        <item x="3600"/>
        <item x="2226"/>
        <item x="806"/>
        <item x="913"/>
        <item x="768"/>
        <item x="3664"/>
        <item x="1375"/>
        <item x="4550"/>
        <item x="601"/>
        <item x="15"/>
        <item x="1024"/>
        <item x="3440"/>
        <item x="1270"/>
        <item x="302"/>
        <item x="4222"/>
        <item x="4286"/>
        <item x="1306"/>
        <item x="352"/>
        <item x="2419"/>
        <item x="4788"/>
        <item x="1109"/>
        <item x="4181"/>
        <item x="3221"/>
        <item x="4478"/>
        <item x="2442"/>
        <item x="4228"/>
        <item x="463"/>
        <item x="4132"/>
        <item x="2982"/>
        <item x="2536"/>
        <item x="1051"/>
        <item x="2013"/>
        <item x="1020"/>
        <item x="559"/>
        <item x="805"/>
        <item x="2141"/>
        <item x="1044"/>
        <item x="732"/>
        <item x="3859"/>
        <item x="1144"/>
        <item x="3963"/>
        <item x="1770"/>
        <item x="2896"/>
        <item x="1376"/>
        <item x="3024"/>
        <item x="1209"/>
        <item x="833"/>
        <item x="3229"/>
        <item x="4159"/>
        <item x="748"/>
        <item x="467"/>
        <item x="2597"/>
        <item x="194"/>
        <item x="35"/>
        <item x="3361"/>
        <item x="4724"/>
        <item x="796"/>
        <item x="4835"/>
        <item x="2085"/>
        <item x="1783"/>
        <item x="3044"/>
        <item x="3004"/>
        <item x="3091"/>
        <item x="2579"/>
        <item x="1933"/>
        <item x="1261"/>
        <item x="2491"/>
        <item x="1098"/>
        <item x="3522"/>
        <item x="4641"/>
        <item x="2879"/>
        <item x="1713"/>
        <item x="2762"/>
        <item x="4602"/>
        <item x="3200"/>
        <item x="3059"/>
        <item x="1253"/>
        <item x="3380"/>
        <item x="523"/>
        <item x="3724"/>
        <item x="4093"/>
        <item x="4061"/>
        <item x="4218"/>
        <item x="3560"/>
        <item x="3629"/>
        <item x="84"/>
        <item x="3574"/>
        <item x="3606"/>
        <item x="1293"/>
        <item x="1946"/>
        <item x="4708"/>
        <item x="4702"/>
        <item x="646"/>
        <item x="80"/>
        <item x="4608"/>
        <item x="1799"/>
        <item x="1391"/>
        <item x="2750"/>
        <item x="1585"/>
        <item x="4807"/>
        <item x="897"/>
        <item x="2669"/>
        <item x="1183"/>
        <item x="3343"/>
        <item x="4653"/>
        <item x="4304"/>
        <item x="981"/>
        <item x="322"/>
        <item x="2558"/>
        <item x="437"/>
        <item x="4777"/>
        <item x="3941"/>
        <item x="2359"/>
        <item x="2722"/>
        <item x="2954"/>
        <item x="4604"/>
        <item x="4769"/>
        <item x="3798"/>
        <item x="4545"/>
        <item x="400"/>
        <item x="791"/>
        <item x="2664"/>
        <item x="2797"/>
        <item x="475"/>
        <item x="1958"/>
        <item x="3713"/>
        <item x="1318"/>
        <item x="1998"/>
        <item x="1604"/>
        <item x="176"/>
        <item x="4679"/>
        <item x="385"/>
        <item x="61"/>
        <item x="2872"/>
        <item x="2202"/>
        <item x="1920"/>
        <item x="2836"/>
        <item x="3942"/>
        <item x="4389"/>
        <item x="2255"/>
        <item x="1112"/>
        <item x="3222"/>
        <item x="2005"/>
        <item x="964"/>
        <item x="1973"/>
        <item x="3202"/>
        <item x="1997"/>
        <item x="2305"/>
        <item x="141"/>
        <item x="4332"/>
        <item x="835"/>
        <item x="666"/>
        <item x="3151"/>
        <item x="1825"/>
        <item x="4315"/>
        <item x="4552"/>
        <item x="2988"/>
        <item x="146"/>
        <item x="4619"/>
        <item x="3133"/>
        <item x="1381"/>
        <item x="1620"/>
        <item x="4160"/>
        <item x="3178"/>
        <item x="378"/>
        <item x="4145"/>
        <item x="88"/>
        <item x="3914"/>
        <item x="4783"/>
        <item x="573"/>
        <item x="2889"/>
        <item x="4824"/>
        <item x="572"/>
        <item x="4507"/>
        <item x="1889"/>
        <item x="2252"/>
        <item x="3543"/>
        <item x="1332"/>
        <item x="1303"/>
        <item x="1602"/>
        <item x="606"/>
        <item x="1931"/>
        <item x="392"/>
        <item x="3833"/>
        <item x="398"/>
        <item x="3376"/>
        <item x="3477"/>
        <item x="2739"/>
        <item x="2674"/>
        <item x="1041"/>
        <item x="4755"/>
        <item x="868"/>
        <item x="205"/>
        <item x="318"/>
        <item x="1206"/>
        <item x="4735"/>
        <item x="2408"/>
        <item x="2647"/>
        <item x="2778"/>
        <item x="171"/>
        <item x="2315"/>
        <item x="3505"/>
        <item x="4794"/>
        <item x="755"/>
        <item x="888"/>
        <item x="3754"/>
        <item x="4745"/>
        <item x="2427"/>
        <item x="510"/>
        <item x="456"/>
        <item x="200"/>
        <item x="175"/>
        <item x="2842"/>
        <item x="2111"/>
        <item x="142"/>
        <item x="921"/>
        <item x="4164"/>
        <item x="4557"/>
        <item x="2970"/>
        <item x="1131"/>
        <item x="1126"/>
        <item x="710"/>
        <item x="2487"/>
        <item x="1081"/>
        <item x="4820"/>
        <item x="4329"/>
        <item x="4443"/>
        <item x="2518"/>
        <item x="3081"/>
        <item x="4611"/>
        <item x="2212"/>
        <item x="4148"/>
        <item x="3873"/>
        <item x="3171"/>
        <item x="288"/>
        <item x="3661"/>
        <item x="4669"/>
        <item x="139"/>
        <item x="3932"/>
        <item x="3230"/>
        <item x="4584"/>
        <item x="245"/>
        <item x="4058"/>
        <item x="3334"/>
        <item x="4460"/>
        <item x="1091"/>
        <item x="2861"/>
        <item x="4384"/>
        <item x="2880"/>
        <item x="907"/>
        <item x="1364"/>
        <item x="162"/>
        <item x="4672"/>
        <item x="285"/>
        <item x="2502"/>
        <item x="517"/>
        <item x="1455"/>
        <item x="1918"/>
        <item x="3423"/>
        <item x="4457"/>
        <item x="596"/>
        <item x="2556"/>
        <item x="2648"/>
        <item x="360"/>
        <item x="2100"/>
        <item x="4925"/>
        <item x="733"/>
        <item x="883"/>
        <item x="4911"/>
        <item x="1888"/>
        <item x="3422"/>
        <item x="3276"/>
        <item x="4650"/>
        <item x="1550"/>
        <item x="2379"/>
        <item x="2890"/>
        <item x="3730"/>
        <item x="4434"/>
        <item x="2501"/>
        <item x="4004"/>
        <item x="3870"/>
        <item x="3996"/>
        <item x="990"/>
        <item x="651"/>
        <item x="1724"/>
        <item x="4075"/>
        <item x="3212"/>
        <item x="1067"/>
        <item x="2772"/>
        <item x="3940"/>
        <item x="4136"/>
        <item x="709"/>
        <item x="3515"/>
        <item x="4280"/>
        <item x="2730"/>
        <item x="5"/>
        <item x="1417"/>
        <item x="4560"/>
        <item x="671"/>
        <item x="788"/>
        <item x="4397"/>
        <item x="2010"/>
        <item x="3400"/>
        <item x="102"/>
        <item x="4129"/>
        <item x="3362"/>
        <item x="4441"/>
        <item x="2639"/>
        <item x="1409"/>
        <item x="2997"/>
        <item x="3861"/>
        <item x="1263"/>
        <item x="4548"/>
        <item x="592"/>
        <item x="1452"/>
        <item x="1836"/>
        <item x="2012"/>
        <item x="3168"/>
        <item x="4857"/>
        <item x="4407"/>
        <item x="3820"/>
        <item x="4178"/>
        <item x="3841"/>
        <item x="1943"/>
        <item x="2530"/>
        <item x="2259"/>
        <item x="1650"/>
        <item x="357"/>
        <item x="2661"/>
        <item x="1476"/>
        <item x="2562"/>
        <item x="4921"/>
        <item x="749"/>
        <item x="855"/>
        <item x="2417"/>
        <item x="2478"/>
        <item x="1367"/>
        <item x="2374"/>
        <item x="2424"/>
        <item x="270"/>
        <item x="38"/>
        <item x="422"/>
        <item x="2737"/>
        <item x="3858"/>
        <item x="1114"/>
        <item x="3097"/>
        <item x="3296"/>
        <item x="1427"/>
        <item x="4024"/>
        <item x="485"/>
        <item x="4926"/>
        <item x="1667"/>
        <item x="2301"/>
        <item x="4638"/>
        <item x="2290"/>
        <item x="3128"/>
        <item x="1539"/>
        <item x="1171"/>
        <item x="1322"/>
        <item x="2042"/>
        <item x="1791"/>
        <item x="1335"/>
        <item x="1867"/>
        <item x="1990"/>
        <item x="1031"/>
        <item x="4753"/>
        <item x="2691"/>
        <item x="2096"/>
        <item x="2350"/>
        <item x="4616"/>
        <item x="74"/>
        <item x="1093"/>
        <item x="3367"/>
        <item x="4736"/>
        <item x="4234"/>
        <item x="4056"/>
        <item x="865"/>
        <item x="487"/>
        <item x="1056"/>
        <item x="1172"/>
        <item x="2602"/>
        <item x="2387"/>
        <item x="4848"/>
        <item x="4786"/>
        <item x="1536"/>
        <item x="4092"/>
        <item x="2946"/>
        <item x="2655"/>
        <item x="2376"/>
        <item x="1451"/>
        <item x="1878"/>
        <item x="4076"/>
        <item x="3278"/>
        <item x="60"/>
        <item x="3836"/>
        <item x="4648"/>
        <item x="4358"/>
        <item x="3844"/>
        <item x="2280"/>
        <item x="2266"/>
        <item x="4146"/>
        <item x="3457"/>
        <item x="4928"/>
        <item x="1315"/>
        <item x="3609"/>
        <item x="3632"/>
        <item x="427"/>
        <item x="3665"/>
        <item x="4703"/>
        <item x="2865"/>
        <item x="3177"/>
        <item x="2397"/>
        <item x="4201"/>
        <item x="560"/>
        <item x="2961"/>
        <item x="3182"/>
        <item x="1117"/>
        <item x="1508"/>
        <item x="3739"/>
        <item x="4404"/>
        <item x="2618"/>
        <item x="4106"/>
        <item x="3106"/>
        <item x="3558"/>
        <item x="2496"/>
        <item x="1085"/>
        <item x="379"/>
        <item x="1771"/>
        <item x="1339"/>
        <item x="1526"/>
        <item x="2320"/>
        <item x="2462"/>
        <item x="221"/>
        <item x="4863"/>
        <item x="1755"/>
        <item x="3176"/>
        <item x="4806"/>
        <item x="599"/>
        <item x="4169"/>
        <item x="847"/>
        <item x="3164"/>
        <item x="3520"/>
        <item x="1362"/>
        <item x="876"/>
        <item x="863"/>
        <item x="1055"/>
        <item x="343"/>
        <item x="232"/>
        <item x="759"/>
        <item x="4208"/>
        <item x="3100"/>
        <item x="3949"/>
        <item x="3243"/>
        <item x="1939"/>
        <item x="250"/>
        <item x="3712"/>
        <item x="2721"/>
        <item x="3352"/>
        <item x="797"/>
        <item x="1104"/>
        <item x="4502"/>
        <item x="3193"/>
        <item x="3749"/>
        <item x="348"/>
        <item x="4063"/>
        <item x="2143"/>
        <item x="3929"/>
        <item x="1262"/>
        <item x="99"/>
        <item x="2732"/>
        <item x="2539"/>
        <item x="2228"/>
        <item x="2448"/>
        <item x="2710"/>
        <item x="3314"/>
        <item x="3662"/>
        <item x="1810"/>
        <item x="1499"/>
        <item x="3626"/>
        <item x="830"/>
        <item x="3734"/>
        <item x="2929"/>
        <item x="919"/>
        <item x="1017"/>
        <item x="2395"/>
        <item x="4530"/>
        <item x="1582"/>
        <item x="1088"/>
        <item x="1475"/>
        <item x="90"/>
        <item x="409"/>
        <item x="2238"/>
        <item x="2377"/>
        <item x="701"/>
        <item x="1866"/>
        <item x="4630"/>
        <item x="1442"/>
        <item x="4776"/>
        <item x="2182"/>
        <item x="2819"/>
        <item x="2369"/>
        <item x="3693"/>
        <item x="4749"/>
        <item x="504"/>
        <item x="3972"/>
        <item x="4743"/>
        <item x="1090"/>
        <item x="3764"/>
        <item x="4200"/>
        <item x="3882"/>
        <item x="4568"/>
        <item x="4486"/>
        <item x="138"/>
        <item x="3454"/>
        <item x="2080"/>
        <item x="1740"/>
        <item x="2061"/>
        <item x="2058"/>
        <item x="1992"/>
        <item x="4172"/>
        <item x="2637"/>
        <item x="4690"/>
        <item x="4571"/>
        <item x="3769"/>
        <item x="4150"/>
        <item x="2788"/>
        <item x="1057"/>
        <item x="3921"/>
        <item x="618"/>
        <item x="917"/>
        <item x="4917"/>
        <item x="1905"/>
        <item x="2553"/>
        <item x="187"/>
        <item x="3173"/>
        <item x="668"/>
        <item x="1554"/>
        <item x="386"/>
        <item x="1829"/>
        <item x="803"/>
        <item x="3710"/>
        <item x="661"/>
        <item x="2171"/>
        <item x="1712"/>
        <item x="4010"/>
        <item x="1983"/>
        <item x="2509"/>
        <item x="1392"/>
        <item x="19"/>
        <item x="1968"/>
        <item x="1426"/>
        <item x="1698"/>
        <item x="1042"/>
        <item x="2796"/>
        <item x="227"/>
        <item x="114"/>
        <item x="2565"/>
        <item x="1205"/>
        <item x="4643"/>
        <item x="516"/>
        <item x="3188"/>
        <item x="3309"/>
        <item x="499"/>
        <item x="1121"/>
        <item x="1026"/>
        <item x="4868"/>
        <item x="1591"/>
        <item x="2122"/>
        <item x="2990"/>
        <item x="3039"/>
        <item x="3280"/>
        <item x="1298"/>
        <item x="2912"/>
        <item x="4354"/>
        <item x="3538"/>
        <item x="2112"/>
        <item x="4563"/>
        <item x="1728"/>
        <item x="3115"/>
        <item x="4581"/>
        <item x="658"/>
        <item x="2066"/>
        <item x="1302"/>
        <item x="2700"/>
        <item x="1184"/>
        <item x="1790"/>
        <item x="4456"/>
        <item x="4839"/>
        <item x="2352"/>
        <item x="4798"/>
        <item x="2882"/>
        <item x="1675"/>
        <item x="4018"/>
        <item x="2768"/>
        <item x="4886"/>
        <item x="1806"/>
        <item x="4605"/>
        <item x="2054"/>
        <item x="2019"/>
        <item x="719"/>
        <item x="1599"/>
        <item x="313"/>
        <item x="1689"/>
        <item x="4410"/>
        <item x="4635"/>
        <item x="3922"/>
        <item x="778"/>
        <item x="845"/>
        <item x="3160"/>
        <item x="4626"/>
        <item x="2240"/>
        <item x="2625"/>
        <item x="1584"/>
        <item x="2232"/>
        <item x="531"/>
        <item x="3402"/>
        <item x="4775"/>
        <item x="3837"/>
        <item x="3729"/>
        <item x="815"/>
        <item x="3025"/>
        <item x="3145"/>
        <item x="1118"/>
        <item x="3897"/>
        <item x="3950"/>
        <item x="4685"/>
        <item x="4453"/>
        <item x="1733"/>
        <item x="2256"/>
        <item x="2219"/>
        <item x="3566"/>
        <item x="332"/>
        <item x="2748"/>
        <item x="3613"/>
        <item x="2432"/>
        <item x="457"/>
        <item x="2065"/>
        <item x="3267"/>
        <item x="1050"/>
        <item x="4011"/>
        <item x="3273"/>
        <item x="1234"/>
        <item x="3332"/>
        <item x="258"/>
        <item x="593"/>
        <item x="609"/>
        <item x="3823"/>
        <item x="902"/>
        <item x="2052"/>
        <item x="1660"/>
        <item x="1106"/>
        <item x="1706"/>
        <item x="3010"/>
        <item x="3593"/>
        <item x="2385"/>
        <item x="2745"/>
        <item x="254"/>
        <item x="2253"/>
        <item x="2550"/>
        <item x="3159"/>
        <item x="2244"/>
        <item x="1432"/>
        <item x="4860"/>
        <item x="1980"/>
        <item x="2570"/>
        <item x="3205"/>
        <item x="4098"/>
        <item x="1291"/>
        <item x="1813"/>
        <item x="96"/>
        <item x="1657"/>
        <item x="1474"/>
        <item x="3372"/>
        <item x="4154"/>
        <item x="2594"/>
        <item x="4620"/>
        <item x="3884"/>
        <item x="155"/>
        <item x="2017"/>
        <item x="4706"/>
        <item x="1159"/>
        <item x="631"/>
        <item x="2258"/>
        <item x="2763"/>
        <item x="3048"/>
        <item x="699"/>
        <item x="4130"/>
        <item x="1338"/>
        <item x="602"/>
        <item x="4025"/>
        <item x="3381"/>
        <item x="1399"/>
        <item x="2422"/>
        <item x="3430"/>
        <item x="4488"/>
        <item x="2333"/>
        <item x="834"/>
        <item x="753"/>
        <item x="1512"/>
        <item x="2270"/>
        <item x="4239"/>
        <item x="4662"/>
        <item x="1719"/>
        <item x="2671"/>
        <item x="705"/>
        <item x="3054"/>
        <item x="2979"/>
        <item x="1018"/>
        <item x="152"/>
        <item x="2902"/>
        <item x="3540"/>
        <item x="817"/>
        <item x="811"/>
        <item x="1900"/>
        <item x="1276"/>
        <item x="4707"/>
        <item x="4053"/>
        <item x="1469"/>
        <item x="3110"/>
        <item x="4709"/>
        <item x="3127"/>
        <item x="4813"/>
        <item x="2503"/>
        <item x="3502"/>
        <item x="1397"/>
        <item x="3042"/>
        <item x="361"/>
        <item x="996"/>
        <item x="1146"/>
        <item x="4216"/>
        <item x="2299"/>
        <item x="4666"/>
        <item x="939"/>
        <item x="4518"/>
        <item x="2294"/>
        <item x="4462"/>
        <item x="4924"/>
        <item x="8"/>
        <item x="482"/>
        <item x="2771"/>
        <item x="2079"/>
        <item x="3198"/>
        <item x="4763"/>
        <item x="2711"/>
        <item x="3760"/>
        <item x="4471"/>
        <item x="2761"/>
        <item x="1366"/>
        <item x="1308"/>
        <item x="2176"/>
        <item x="2864"/>
        <item x="101"/>
        <item x="2179"/>
        <item x="4614"/>
        <item x="3553"/>
        <item x="2063"/>
        <item x="711"/>
        <item x="1379"/>
        <item x="2592"/>
        <item x="1465"/>
        <item x="4935"/>
        <item x="212"/>
        <item x="893"/>
        <item x="1186"/>
        <item x="4676"/>
        <item x="3468"/>
        <item x="3057"/>
        <item x="1611"/>
        <item x="315"/>
        <item x="1590"/>
        <item x="2662"/>
        <item x="4251"/>
        <item x="2473"/>
        <item x="540"/>
        <item x="3339"/>
        <item x="3908"/>
        <item x="2989"/>
        <item x="2719"/>
        <item x="969"/>
        <item x="1984"/>
        <item x="2697"/>
        <item x="1136"/>
        <item x="2766"/>
        <item x="1358"/>
        <item x="2986"/>
        <item x="1140"/>
        <item x="21"/>
        <item x="2003"/>
        <item x="1699"/>
        <item x="3342"/>
        <item x="4716"/>
        <item x="4721"/>
        <item x="371"/>
        <item x="4069"/>
        <item x="1220"/>
        <item x="2693"/>
        <item x="513"/>
        <item x="914"/>
        <item x="1096"/>
        <item x="979"/>
        <item x="1668"/>
        <item x="3982"/>
        <item x="4874"/>
        <item x="2389"/>
        <item x="4143"/>
        <item x="3033"/>
        <item x="4420"/>
        <item x="849"/>
        <item x="1350"/>
        <item x="3564"/>
        <item x="746"/>
        <item x="63"/>
        <item x="3245"/>
        <item x="1264"/>
        <item x="826"/>
        <item x="3651"/>
        <item x="2563"/>
        <item x="2140"/>
        <item x="1384"/>
        <item x="2960"/>
        <item x="1977"/>
        <item x="1498"/>
        <item x="1773"/>
        <item x="3009"/>
        <item x="1596"/>
        <item x="2839"/>
        <item x="2588"/>
        <item x="2365"/>
        <item x="1035"/>
        <item x="2677"/>
        <item x="4227"/>
        <item x="2239"/>
        <item x="1013"/>
        <item x="91"/>
        <item x="387"/>
        <item x="4498"/>
        <item x="1361"/>
        <item x="861"/>
        <item x="27"/>
        <item x="4264"/>
        <item x="3610"/>
        <item x="4001"/>
        <item x="4248"/>
        <item x="3796"/>
        <item x="41"/>
        <item x="2098"/>
        <item x="724"/>
        <item x="4179"/>
        <item x="3239"/>
        <item x="1444"/>
        <item x="1880"/>
        <item x="1086"/>
        <item x="629"/>
        <item x="4861"/>
        <item x="3636"/>
        <item x="2963"/>
        <item x="195"/>
        <item x="727"/>
        <item x="3132"/>
        <item x="4484"/>
        <item x="3605"/>
        <item x="107"/>
        <item x="2903"/>
        <item x="2000"/>
        <item x="3657"/>
        <item x="1207"/>
        <item x="298"/>
        <item x="1981"/>
        <item x="3850"/>
        <item x="3748"/>
        <item x="1137"/>
        <item x="291"/>
        <item x="3231"/>
        <item x="1272"/>
        <item x="3740"/>
        <item x="901"/>
        <item x="3446"/>
        <item x="1677"/>
        <item x="3670"/>
        <item x="1462"/>
        <item x="4305"/>
        <item x="2156"/>
        <item x="2725"/>
        <item x="1617"/>
        <item x="4529"/>
        <item x="2291"/>
        <item x="980"/>
        <item x="4237"/>
        <item x="1560"/>
        <item x="2513"/>
        <item x="2336"/>
        <item x="2036"/>
        <item x="2546"/>
        <item x="2883"/>
        <item x="2030"/>
        <item x="2640"/>
        <item x="3105"/>
        <item x="3125"/>
        <item x="2452"/>
        <item x="4392"/>
        <item x="1438"/>
        <item x="439"/>
        <item x="656"/>
        <item x="3165"/>
        <item x="1687"/>
        <item x="151"/>
        <item x="2815"/>
        <item x="3834"/>
        <item x="3871"/>
        <item x="140"/>
        <item x="4871"/>
        <item x="2541"/>
        <item x="1613"/>
        <item x="1926"/>
        <item x="3768"/>
        <item x="889"/>
        <item x="3169"/>
        <item x="1576"/>
        <item x="3068"/>
        <item x="4339"/>
        <item x="3548"/>
        <item x="2984"/>
        <item x="4110"/>
        <item x="3652"/>
        <item x="1681"/>
        <item x="294"/>
        <item x="1008"/>
        <item x="2543"/>
        <item x="3047"/>
        <item x="4520"/>
        <item x="1603"/>
        <item x="1084"/>
        <item x="3580"/>
        <item x="3954"/>
        <item x="4639"/>
        <item x="1019"/>
        <item x="1750"/>
        <item x="2887"/>
        <item x="222"/>
        <item x="1864"/>
        <item x="3399"/>
        <item x="3966"/>
        <item x="1731"/>
        <item x="1857"/>
        <item x="344"/>
        <item x="4603"/>
        <item x="2713"/>
        <item x="909"/>
        <item x="4381"/>
        <item x="4290"/>
        <item x="4214"/>
        <item x="3"/>
        <item x="4316"/>
        <item x="1658"/>
        <item x="2362"/>
        <item x="3076"/>
        <item x="624"/>
        <item x="4031"/>
        <item x="4774"/>
        <item x="2197"/>
        <item x="2885"/>
        <item x="3934"/>
        <item x="1386"/>
        <item x="4383"/>
        <item x="2406"/>
        <item x="2615"/>
        <item x="1072"/>
        <item x="301"/>
        <item x="1964"/>
        <item x="1730"/>
        <item x="3458"/>
        <item x="1068"/>
        <item x="2685"/>
        <item x="2967"/>
        <item x="493"/>
        <item x="3863"/>
        <item x="3761"/>
        <item x="235"/>
        <item x="3827"/>
        <item x="415"/>
        <item x="3378"/>
        <item x="1847"/>
        <item x="2520"/>
        <item x="4808"/>
        <item x="3453"/>
        <item x="633"/>
        <item x="330"/>
        <item x="290"/>
        <item x="442"/>
        <item x="1054"/>
        <item x="1094"/>
        <item x="4324"/>
        <item x="2205"/>
        <item x="277"/>
        <item x="3197"/>
        <item x="309"/>
        <item x="2578"/>
        <item x="1532"/>
        <item x="2153"/>
        <item x="689"/>
        <item x="4668"/>
        <item x="338"/>
        <item x="271"/>
        <item x="832"/>
        <item x="1217"/>
        <item x="4464"/>
        <item x="198"/>
        <item x="2110"/>
        <item x="483"/>
        <item x="4356"/>
        <item x="4687"/>
        <item x="2784"/>
        <item x="484"/>
        <item x="1559"/>
        <item x="870"/>
        <item x="4431"/>
        <item x="2488"/>
        <item x="2783"/>
        <item x="887"/>
        <item x="512"/>
        <item x="3952"/>
        <item x="951"/>
        <item x="4504"/>
        <item x="1723"/>
        <item x="2236"/>
        <item x="4162"/>
        <item x="1160"/>
        <item x="4654"/>
        <item x="2218"/>
        <item x="3418"/>
        <item x="4402"/>
        <item x="1852"/>
        <item x="3162"/>
        <item x="239"/>
        <item x="2678"/>
        <item x="2438"/>
        <item x="800"/>
        <item x="3997"/>
        <item x="24"/>
        <item x="3743"/>
        <item x="4268"/>
        <item x="4445"/>
        <item x="3692"/>
        <item x="2224"/>
        <item x="4580"/>
        <item x="561"/>
        <item x="2621"/>
        <item x="444"/>
        <item x="1896"/>
        <item x="2938"/>
        <item x="3535"/>
        <item x="4531"/>
        <item x="3826"/>
        <item x="1714"/>
        <item x="773"/>
        <item x="4357"/>
        <item x="2849"/>
        <item x="1511"/>
        <item x="1883"/>
        <item x="3301"/>
        <item x="4041"/>
        <item x="1571"/>
        <item x="230"/>
        <item x="3725"/>
        <item x="3088"/>
        <item x="145"/>
        <item x="1833"/>
        <item x="260"/>
        <item x="4876"/>
        <item x="2274"/>
        <item x="354"/>
        <item x="3283"/>
        <item x="2148"/>
        <item x="252"/>
        <item x="579"/>
        <item x="282"/>
        <item x="401"/>
        <item x="2220"/>
        <item x="1844"/>
        <item x="2009"/>
        <item x="4054"/>
        <item x="4719"/>
        <item x="2532"/>
        <item x="3678"/>
        <item x="558"/>
        <item x="3523"/>
        <item x="713"/>
        <item x="1627"/>
        <item x="997"/>
        <item x="659"/>
        <item x="1801"/>
        <item x="2302"/>
        <item x="4686"/>
        <item x="1490"/>
        <item x="2210"/>
        <item x="501"/>
        <item x="2811"/>
        <item x="1233"/>
        <item x="293"/>
        <item x="4525"/>
        <item x="4757"/>
        <item x="3486"/>
        <item x="2950"/>
        <item x="2555"/>
        <item x="3389"/>
        <item x="3419"/>
        <item x="4375"/>
        <item x="1655"/>
        <item x="3109"/>
        <item x="2160"/>
        <item x="3624"/>
        <item x="157"/>
        <item x="2271"/>
        <item x="4477"/>
        <item x="2672"/>
        <item x="2401"/>
        <item x="536"/>
        <item x="4429"/>
        <item x="582"/>
        <item x="432"/>
        <item x="3075"/>
        <item x="1479"/>
        <item x="3199"/>
        <item x="2191"/>
        <item x="25"/>
        <item x="4761"/>
        <item x="2158"/>
        <item x="2686"/>
        <item x="2646"/>
        <item x="3355"/>
        <item x="1519"/>
        <item x="3666"/>
        <item x="2726"/>
        <item x="3170"/>
        <item x="4546"/>
        <item x="3719"/>
        <item x="3843"/>
        <item x="3467"/>
        <item x="3778"/>
        <item x="3516"/>
        <item x="4417"/>
        <item x="1470"/>
        <item x="3252"/>
        <item x="1439"/>
        <item x="793"/>
        <item x="4212"/>
        <item x="1722"/>
        <item x="2909"/>
        <item x="210"/>
        <item x="2078"/>
        <item x="1834"/>
        <item x="1145"/>
        <item x="731"/>
        <item x="4455"/>
        <item x="319"/>
        <item x="2430"/>
        <item x="1913"/>
        <item x="2243"/>
        <item x="4012"/>
        <item x="2786"/>
        <item x="1595"/>
        <item x="1153"/>
        <item x="2339"/>
        <item x="910"/>
        <item x="3699"/>
        <item x="2932"/>
        <item x="2056"/>
        <item x="1079"/>
        <item x="421"/>
        <item x="1745"/>
        <item x="644"/>
        <item x="1393"/>
        <item x="1824"/>
        <item x="4479"/>
        <item x="3210"/>
        <item x="3757"/>
        <item x="4272"/>
        <item x="382"/>
        <item x="3767"/>
        <item x="1869"/>
        <item x="4547"/>
        <item x="420"/>
        <item x="1807"/>
        <item x="758"/>
        <item x="2659"/>
        <item x="2134"/>
        <item x="2974"/>
        <item x="43"/>
        <item x="3907"/>
        <item x="280"/>
        <item x="1221"/>
        <item x="1845"/>
        <item x="932"/>
        <item x="2492"/>
        <item x="1672"/>
        <item x="1046"/>
        <item x="767"/>
        <item x="4323"/>
        <item x="1414"/>
        <item x="3776"/>
        <item x="4768"/>
        <item x="1515"/>
        <item x="3878"/>
        <item x="1341"/>
        <item x="2267"/>
        <item x="3363"/>
        <item x="1556"/>
        <item x="2853"/>
        <item x="555"/>
        <item x="137"/>
        <item x="52"/>
        <item x="4631"/>
        <item x="3498"/>
        <item x="3184"/>
        <item x="3479"/>
        <item x="4142"/>
        <item x="3429"/>
        <item x="1563"/>
        <item x="1849"/>
        <item x="1116"/>
        <item x="2046"/>
        <item x="1832"/>
        <item x="1948"/>
        <item x="2018"/>
        <item x="1938"/>
        <item x="3951"/>
        <item x="2114"/>
        <item x="1142"/>
        <item x="3703"/>
        <item x="2868"/>
        <item x="3499"/>
        <item x="94"/>
        <item x="1639"/>
        <item x="4859"/>
        <item x="4893"/>
        <item x="4103"/>
        <item x="4368"/>
        <item x="3494"/>
        <item x="4623"/>
        <item x="838"/>
        <item x="4399"/>
        <item x="1670"/>
        <item x="2235"/>
        <item x="168"/>
        <item x="2161"/>
        <item x="2420"/>
        <item x="3994"/>
        <item x="3928"/>
        <item x="356"/>
        <item x="3480"/>
        <item x="4074"/>
        <item x="1400"/>
        <item x="4722"/>
        <item x="4606"/>
        <item x="3689"/>
        <item x="4433"/>
        <item x="771"/>
        <item x="4444"/>
        <item x="2620"/>
        <item x="2611"/>
        <item x="1542"/>
        <item x="4123"/>
        <item x="229"/>
        <item x="28"/>
        <item x="3476"/>
        <item x="782"/>
        <item x="3684"/>
        <item x="4551"/>
        <item x="1671"/>
        <item x="786"/>
        <item x="2090"/>
        <item x="4562"/>
        <item x="3920"/>
        <item x="2311"/>
        <item x="3511"/>
        <item x="2384"/>
        <item x="4691"/>
        <item x="2371"/>
        <item x="4496"/>
        <item x="637"/>
        <item x="3208"/>
        <item x="1619"/>
        <item x="2918"/>
        <item x="2958"/>
        <item x="1396"/>
        <item x="113"/>
        <item x="2396"/>
        <item x="3341"/>
        <item x="402"/>
        <item x="3709"/>
        <item x="1797"/>
        <item x="165"/>
        <item x="1679"/>
        <item x="1259"/>
        <item x="1578"/>
        <item x="1736"/>
        <item x="4276"/>
        <item x="3923"/>
        <item x="2453"/>
        <item x="1899"/>
        <item x="4166"/>
        <item x="128"/>
        <item x="2837"/>
        <item x="2094"/>
        <item x="1701"/>
        <item x="2004"/>
        <item x="3668"/>
        <item x="2230"/>
        <item x="2152"/>
        <item x="2855"/>
        <item x="4141"/>
        <item x="3120"/>
        <item x="1484"/>
        <item x="4482"/>
        <item x="1574"/>
        <item x="1640"/>
        <item x="4737"/>
        <item x="4113"/>
        <item x="1473"/>
        <item x="1065"/>
        <item x="2450"/>
        <item x="708"/>
        <item x="1466"/>
        <item x="3658"/>
        <item x="4536"/>
        <item x="1100"/>
        <item x="1528"/>
        <item x="1936"/>
        <item x="3425"/>
        <item x="1793"/>
        <item x="584"/>
        <item x="2172"/>
        <item x="3154"/>
        <item x="3587"/>
        <item x="3413"/>
        <item x="1175"/>
        <item x="706"/>
        <item x="2355"/>
        <item x="4890"/>
        <item x="4386"/>
        <item x="4869"/>
        <item x="663"/>
        <item x="3330"/>
        <item x="3026"/>
        <item x="3240"/>
        <item x="977"/>
        <item x="2483"/>
        <item x="2985"/>
        <item x="3800"/>
        <item x="336"/>
        <item x="1835"/>
        <item x="995"/>
        <item x="2467"/>
        <item x="136"/>
        <item x="3906"/>
        <item x="1708"/>
        <item x="3404"/>
        <item x="464"/>
        <item x="241"/>
        <item x="119"/>
        <item x="2367"/>
        <item x="541"/>
        <item x="1120"/>
        <item x="1107"/>
        <item x="4682"/>
        <item x="3095"/>
        <item x="3614"/>
        <item x="4883"/>
        <item x="802"/>
        <item x="4293"/>
        <item x="2322"/>
        <item x="1463"/>
        <item x="924"/>
        <item x="1858"/>
        <item x="2805"/>
        <item x="1504"/>
        <item x="1748"/>
        <item x="117"/>
        <item x="4720"/>
        <item x="4066"/>
        <item x="718"/>
        <item x="3135"/>
        <item x="1971"/>
        <item x="304"/>
        <item x="3244"/>
        <item x="4587"/>
        <item x="2675"/>
        <item x="1213"/>
        <item x="4822"/>
        <item x="1483"/>
        <item x="3318"/>
        <item x="1945"/>
        <item x="784"/>
        <item x="2644"/>
        <item x="519"/>
        <item x="1717"/>
        <item x="3524"/>
        <item x="2165"/>
        <item x="4526"/>
        <item x="2347"/>
        <item x="4297"/>
        <item x="2724"/>
        <item x="1269"/>
        <item x="1787"/>
        <item x="2723"/>
        <item x="4929"/>
        <item x="3781"/>
        <item x="2614"/>
        <item x="3978"/>
        <item x="1907"/>
        <item x="2129"/>
        <item x="197"/>
        <item x="1911"/>
        <item x="2812"/>
        <item x="1333"/>
        <item x="32"/>
        <item x="2437"/>
        <item x="3156"/>
        <item x="441"/>
        <item x="762"/>
        <item x="872"/>
        <item x="4542"/>
        <item x="3183"/>
        <item x="4681"/>
        <item x="4437"/>
        <item x="2583"/>
        <item x="1663"/>
        <item x="3782"/>
        <item x="11"/>
        <item x="2703"/>
        <item x="3788"/>
        <item x="4401"/>
        <item x="4372"/>
        <item x="72"/>
        <item x="1739"/>
        <item x="248"/>
        <item x="1226"/>
        <item x="2366"/>
        <item x="511"/>
        <item x="446"/>
        <item x="4483"/>
        <item x="397"/>
        <item x="4627"/>
        <item x="2605"/>
        <item x="1471"/>
        <item x="3980"/>
        <item x="3031"/>
        <item x="1546"/>
        <item x="3750"/>
        <item x="4023"/>
        <item x="4419"/>
        <item x="1537"/>
        <item x="722"/>
        <item x="1912"/>
        <item x="3627"/>
        <item x="2254"/>
        <item x="848"/>
        <item x="365"/>
        <item x="2309"/>
        <item x="2731"/>
        <item x="3828"/>
        <item x="3787"/>
        <item x="3898"/>
        <item x="470"/>
        <item x="3052"/>
        <item x="1334"/>
        <item x="2277"/>
        <item x="3804"/>
        <item x="3285"/>
        <item x="268"/>
        <item x="1001"/>
        <item x="1735"/>
        <item x="3894"/>
        <item x="3007"/>
        <item x="4240"/>
        <item x="2511"/>
        <item x="2201"/>
        <item x="3775"/>
        <item x="1856"/>
        <item x="1796"/>
        <item x="3806"/>
        <item x="1786"/>
        <item x="3107"/>
        <item x="674"/>
        <item x="4207"/>
        <item x="4421"/>
        <item x="4415"/>
        <item x="4366"/>
        <item x="3271"/>
        <item x="1751"/>
        <item x="3248"/>
        <item x="1902"/>
        <item x="4756"/>
        <item x="1785"/>
        <item x="4900"/>
        <item x="118"/>
        <item x="4677"/>
        <item x="4050"/>
        <item x="4299"/>
        <item x="355"/>
        <item x="2477"/>
        <item x="4815"/>
        <item x="3973"/>
        <item x="1389"/>
        <item x="534"/>
        <item x="954"/>
        <item x="4506"/>
        <item x="1481"/>
        <item x="3635"/>
        <item x="1903"/>
        <item x="933"/>
        <item x="2894"/>
        <item x="662"/>
        <item x="886"/>
        <item x="93"/>
        <item x="1494"/>
        <item x="1202"/>
        <item x="478"/>
        <item x="2698"/>
        <item x="1641"/>
        <item x="2746"/>
        <item x="965"/>
        <item x="1115"/>
        <item x="337"/>
        <item x="4221"/>
        <item x="1988"/>
        <item x="2386"/>
        <item x="2505"/>
        <item x="2612"/>
        <item x="4275"/>
        <item x="1194"/>
        <item x="871"/>
        <item x="3344"/>
        <item x="3353"/>
        <item x="2053"/>
        <item x="3345"/>
        <item x="922"/>
        <item x="1700"/>
        <item x="1570"/>
        <item x="3190"/>
        <item x="2331"/>
        <item x="1588"/>
        <item x="4697"/>
        <item x="399"/>
        <item x="4554"/>
        <item x="2312"/>
        <item x="2439"/>
        <item x="1445"/>
        <item x="4327"/>
        <item x="4353"/>
        <item x="2031"/>
        <item x="2474"/>
        <item x="712"/>
        <item x="734"/>
        <item x="2629"/>
        <item x="22"/>
        <item x="3288"/>
        <item x="3909"/>
        <item x="961"/>
        <item x="3257"/>
        <item x="664"/>
        <item x="2561"/>
        <item x="4914"/>
        <item x="1429"/>
        <item x="567"/>
        <item x="4829"/>
        <item x="2801"/>
        <item x="1374"/>
        <item x="76"/>
        <item x="1437"/>
        <item x="1509"/>
        <item x="320"/>
        <item x="2878"/>
        <item x="1073"/>
        <item x="3287"/>
        <item x="4071"/>
        <item x="4432"/>
        <item x="3186"/>
        <item x="2121"/>
        <item x="2523"/>
        <item x="2434"/>
        <item x="619"/>
        <item x="3290"/>
        <item x="765"/>
        <item x="3034"/>
        <item x="3537"/>
        <item x="2108"/>
        <item x="3975"/>
        <item x="2769"/>
        <item x="1703"/>
        <item x="4618"/>
        <item x="1454"/>
        <item x="4624"/>
        <item x="3279"/>
        <item x="1328"/>
        <item x="2821"/>
        <item x="4274"/>
        <item x="69"/>
        <item x="116"/>
        <item x="4634"/>
        <item x="3071"/>
        <item x="2998"/>
        <item x="1405"/>
        <item x="4068"/>
        <item x="1082"/>
        <item x="638"/>
        <item x="3939"/>
        <item x="405"/>
        <item x="334"/>
        <item x="4173"/>
        <item x="1690"/>
        <item x="4302"/>
        <item x="3041"/>
        <item x="3955"/>
        <item x="364"/>
        <item x="97"/>
        <item x="4828"/>
        <item x="4303"/>
        <item x="167"/>
        <item x="2966"/>
        <item x="4801"/>
        <item x="720"/>
        <item x="2495"/>
        <item x="3570"/>
        <item x="1290"/>
        <item x="4363"/>
        <item x="201"/>
        <item x="4191"/>
        <item x="1197"/>
        <item x="4819"/>
        <item x="3526"/>
        <item x="3268"/>
        <item x="2930"/>
        <item x="935"/>
        <item x="2680"/>
        <item x="2609"/>
        <item x="1622"/>
        <item x="340"/>
        <item x="1814"/>
        <item x="2869"/>
        <item x="3325"/>
        <item x="214"/>
        <item x="3701"/>
        <item x="4752"/>
        <item x="3403"/>
        <item x="438"/>
        <item x="2549"/>
        <item x="3161"/>
        <item x="1638"/>
        <item x="2329"/>
        <item x="1982"/>
        <item x="3623"/>
        <item x="2642"/>
        <item x="4481"/>
        <item x="1589"/>
        <item x="4767"/>
        <item x="1594"/>
        <item x="3066"/>
        <item x="1062"/>
        <item x="787"/>
        <item x="2364"/>
        <item x="1944"/>
        <item x="3983"/>
        <item x="4725"/>
        <item x="30"/>
        <item x="3669"/>
        <item x="916"/>
        <item x="1312"/>
        <item x="1634"/>
        <item x="4665"/>
        <item x="4647"/>
        <item x="450"/>
        <item x="1757"/>
        <item x="2628"/>
        <item x="1626"/>
        <item x="4301"/>
        <item x="2623"/>
        <item x="2992"/>
        <item x="2795"/>
        <item x="58"/>
        <item x="1353"/>
        <item x="3390"/>
        <item x="4344"/>
        <item x="2810"/>
        <item x="4185"/>
        <item x="2469"/>
        <item x="1191"/>
        <item x="2833"/>
        <item x="243"/>
        <item x="2068"/>
        <item x="3793"/>
        <item x="2104"/>
        <item x="2328"/>
        <item x="578"/>
        <item x="4696"/>
        <item x="3947"/>
        <item x="1843"/>
        <item x="2166"/>
        <item x="2184"/>
        <item x="3756"/>
        <item x="3864"/>
        <item x="3888"/>
        <item x="2033"/>
        <item x="190"/>
        <item x="2047"/>
        <item x="1696"/>
        <item x="829"/>
        <item x="4501"/>
        <item x="3603"/>
        <item x="1237"/>
        <item x="4741"/>
        <item x="650"/>
        <item x="957"/>
        <item x="2760"/>
        <item x="692"/>
        <item x="4391"/>
        <item x="3984"/>
        <item x="1162"/>
        <item x="4872"/>
        <item x="2211"/>
        <item x="628"/>
        <item x="393"/>
        <item x="1828"/>
        <item x="4352"/>
        <item x="1028"/>
        <item x="3563"/>
        <item x="3475"/>
        <item x="3509"/>
        <item x="2489"/>
        <item x="4590"/>
        <item x="4128"/>
        <item x="2282"/>
        <item x="1597"/>
        <item x="134"/>
        <item x="976"/>
        <item x="1285"/>
        <item x="4140"/>
        <item x="1581"/>
        <item x="363"/>
        <item x="4313"/>
        <item x="2923"/>
        <item x="2972"/>
        <item x="735"/>
        <item x="2529"/>
        <item x="2676"/>
        <item x="1686"/>
        <item x="703"/>
        <item x="2829"/>
        <item x="1566"/>
        <item x="1767"/>
        <item x="3340"/>
        <item x="3323"/>
        <item x="1268"/>
        <item x="1167"/>
        <item x="3887"/>
        <item x="2276"/>
        <item x="1365"/>
        <item x="4406"/>
        <item x="1219"/>
        <item x="1820"/>
        <item x="2032"/>
        <item x="49"/>
        <item x="4089"/>
        <item x="4355"/>
        <item x="1831"/>
        <item x="4395"/>
        <item x="240"/>
        <item x="3797"/>
        <item x="2208"/>
        <item x="4122"/>
        <item x="366"/>
        <item x="3077"/>
        <item x="3625"/>
        <item x="2159"/>
        <item x="3450"/>
        <item x="3456"/>
        <item x="1632"/>
        <item x="3885"/>
        <item x="1357"/>
        <item x="3449"/>
        <item x="4800"/>
        <item x="3469"/>
        <item x="4516"/>
        <item x="2435"/>
        <item x="2062"/>
        <item x="204"/>
        <item x="191"/>
        <item x="1513"/>
        <item x="3919"/>
        <item x="3213"/>
        <item x="3856"/>
        <item x="2873"/>
        <item x="4559"/>
        <item x="3484"/>
        <item x="2577"/>
        <item x="1203"/>
        <item x="1525"/>
        <item x="4170"/>
        <item x="2692"/>
        <item x="4217"/>
        <item x="2334"/>
        <item x="4459"/>
        <item x="3121"/>
        <item x="2808"/>
        <item x="612"/>
        <item x="537"/>
        <item x="3993"/>
        <item x="53"/>
        <item x="150"/>
        <item x="3194"/>
        <item x="3688"/>
        <item x="3357"/>
        <item x="4414"/>
        <item x="4269"/>
        <item x="3328"/>
        <item x="2709"/>
        <item x="3203"/>
        <item x="973"/>
        <item x="4916"/>
        <item x="3875"/>
        <item x="3547"/>
        <item x="247"/>
        <item x="3872"/>
        <item x="3103"/>
        <item x="4858"/>
        <item x="3316"/>
        <item x="685"/>
        <item x="4704"/>
        <item x="233"/>
        <item x="3172"/>
        <item x="4930"/>
        <item x="3471"/>
        <item x="2934"/>
        <item x="1040"/>
        <item x="159"/>
        <item x="3311"/>
        <item x="2827"/>
        <item x="4748"/>
        <item x="2876"/>
        <item x="4322"/>
        <item x="1278"/>
        <item x="2402"/>
        <item x="1934"/>
        <item x="2630"/>
        <item x="2787"/>
        <item x="927"/>
        <item x="4452"/>
        <item x="1763"/>
        <item x="4538"/>
        <item x="4841"/>
        <item x="959"/>
        <item x="3917"/>
        <item x="3337"/>
        <item x="1424"/>
        <item x="4225"/>
        <item x="407"/>
        <item x="2400"/>
        <item x="1612"/>
        <item x="1385"/>
        <item x="600"/>
        <item x="1756"/>
        <item x="958"/>
        <item x="3852"/>
        <item x="2886"/>
        <item x="3831"/>
        <item x="1635"/>
        <item x="963"/>
        <item x="717"/>
        <item x="3369"/>
        <item x="2818"/>
        <item x="2994"/>
        <item x="2410"/>
        <item x="4022"/>
        <item x="1711"/>
        <item x="550"/>
        <item x="4607"/>
        <item x="3137"/>
        <item x="4849"/>
        <item x="1649"/>
        <item x="1684"/>
        <item x="2525"/>
        <item x="2120"/>
        <item x="1676"/>
        <item x="3206"/>
        <item x="2590"/>
        <item x="2279"/>
        <item x="208"/>
        <item x="2041"/>
        <item x="2026"/>
        <item x="2405"/>
        <item x="1105"/>
        <item x="2250"/>
        <item x="3890"/>
        <item x="825"/>
        <item x="1022"/>
        <item x="1214"/>
        <item x="2426"/>
        <item x="2835"/>
        <item x="3246"/>
        <item x="752"/>
        <item x="1239"/>
        <item x="1023"/>
        <item x="4903"/>
        <item x="3723"/>
        <item x="615"/>
        <item x="3579"/>
        <item x="2325"/>
        <item x="2155"/>
        <item x="303"/>
        <item x="2393"/>
        <item x="2651"/>
        <item x="2441"/>
        <item x="1169"/>
        <item x="538"/>
        <item x="1077"/>
        <item x="2109"/>
        <item x="3346"/>
        <item x="2342"/>
        <item x="1557"/>
        <item x="244"/>
        <item x="3451"/>
        <item x="2361"/>
        <item x="389"/>
        <item x="4904"/>
        <item x="2705"/>
        <item x="3377"/>
        <item x="1435"/>
        <item x="4853"/>
        <item x="3089"/>
        <item x="3663"/>
        <item x="1586"/>
        <item x="2209"/>
        <item x="3058"/>
        <item x="2181"/>
        <item x="2856"/>
        <item x="2268"/>
        <item x="4209"/>
        <item x="4717"/>
        <item x="2993"/>
        <item x="1092"/>
        <item x="4898"/>
        <item x="1664"/>
        <item x="4017"/>
        <item x="2859"/>
        <item x="1163"/>
        <item x="263"/>
        <item x="2089"/>
        <item x="2877"/>
        <item x="1741"/>
        <item x="3079"/>
        <item x="2203"/>
        <item x="1458"/>
        <item x="1489"/>
        <item x="1488"/>
        <item x="1691"/>
        <item x="211"/>
        <item x="4046"/>
        <item x="2198"/>
        <item x="4513"/>
        <item x="2443"/>
        <item x="4940"/>
        <item x="1101"/>
        <item x="3989"/>
        <item x="1267"/>
        <item x="4343"/>
        <item x="2358"/>
        <item x="2269"/>
        <item x="783"/>
        <item x="4015"/>
        <item x="1103"/>
        <item x="4733"/>
        <item x="443"/>
        <item x="1746"/>
        <item x="3354"/>
        <item x="413"/>
        <item x="3421"/>
        <item x="1715"/>
        <item x="264"/>
        <item x="2407"/>
        <item x="2169"/>
        <item x="196"/>
        <item x="1497"/>
        <item x="2687"/>
        <item x="1552"/>
        <item x="2622"/>
        <item x="4567"/>
        <item x="2087"/>
        <item x="92"/>
        <item x="1064"/>
        <item x="764"/>
        <item x="2995"/>
        <item x="1434"/>
        <item x="2076"/>
        <item x="3083"/>
        <item x="73"/>
        <item x="1605"/>
        <item x="3417"/>
        <item x="1280"/>
        <item x="1704"/>
        <item x="4314"/>
        <item x="4261"/>
        <item x="2854"/>
        <item x="4651"/>
        <item x="4512"/>
        <item x="2892"/>
        <item x="2403"/>
        <item x="3902"/>
        <item x="4365"/>
        <item x="3175"/>
        <item x="3562"/>
        <item x="4183"/>
        <item x="3736"/>
        <item x="4035"/>
        <item x="1697"/>
        <item x="488"/>
        <item x="2720"/>
        <item x="4891"/>
        <item x="83"/>
        <item x="1211"/>
        <item x="565"/>
        <item x="1321"/>
        <item x="4116"/>
        <item x="2822"/>
        <item x="4109"/>
        <item x="3615"/>
        <item x="3264"/>
        <item x="1549"/>
        <item x="2895"/>
        <item x="3865"/>
        <item x="648"/>
        <item x="1863"/>
        <item x="4695"/>
        <item x="17"/>
        <item x="4475"/>
        <item x="831"/>
        <item x="2225"/>
        <item x="1707"/>
        <item x="3924"/>
        <item x="120"/>
        <item x="2802"/>
        <item x="4684"/>
        <item x="2014"/>
        <item x="608"/>
        <item x="2465"/>
        <item x="2075"/>
        <item x="4693"/>
        <item x="1648"/>
        <item x="3591"/>
        <item x="3269"/>
        <item x="3965"/>
        <item x="4060"/>
        <item x="3447"/>
        <item x="810"/>
        <item x="3185"/>
        <item x="1854"/>
        <item x="2809"/>
        <item x="312"/>
        <item x="1851"/>
        <item x="4256"/>
        <item x="869"/>
        <item x="251"/>
        <item x="3655"/>
        <item x="1727"/>
        <item x="1416"/>
        <item x="3944"/>
        <item x="2326"/>
        <item x="934"/>
        <item x="1533"/>
        <item x="952"/>
        <item x="3708"/>
        <item x="3219"/>
        <item x="1600"/>
        <item x="494"/>
        <item x="4226"/>
        <item x="310"/>
        <item x="1761"/>
        <item x="4680"/>
        <item x="4598"/>
        <item x="2466"/>
        <item x="3532"/>
        <item x="1568"/>
        <item x="3786"/>
        <item x="853"/>
        <item x="2173"/>
        <item x="3601"/>
        <item x="327"/>
        <item x="509"/>
        <item x="122"/>
        <item x="2584"/>
        <item x="4847"/>
        <item x="335"/>
        <item x="2559"/>
        <item x="2296"/>
        <item x="816"/>
        <item x="3063"/>
        <item x="367"/>
        <item x="4246"/>
        <item x="2851"/>
        <item x="3631"/>
        <item x="1403"/>
        <item x="2497"/>
        <item x="4309"/>
        <item x="1309"/>
        <item x="4095"/>
        <item x="3854"/>
        <item x="2907"/>
        <item x="741"/>
        <item x="3427"/>
        <item x="1087"/>
        <item x="3067"/>
        <item x="4579"/>
        <item x="2942"/>
        <item x="2568"/>
        <item x="4380"/>
        <item x="880"/>
        <item x="3618"/>
        <item x="574"/>
        <item x="4855"/>
        <item x="465"/>
        <item x="1168"/>
        <item x="1369"/>
        <item x="4138"/>
        <item x="1236"/>
        <item x="4405"/>
        <item x="3808"/>
        <item x="100"/>
        <item x="3867"/>
        <item x="941"/>
        <item x="4037"/>
        <item x="1249"/>
        <item x="1380"/>
        <item x="308"/>
        <item x="3051"/>
        <item x="2237"/>
        <item x="1415"/>
        <item x="2123"/>
        <item x="1553"/>
        <item x="3506"/>
        <item x="4838"/>
        <item x="1680"/>
        <item x="4232"/>
        <item x="836"/>
        <item x="3358"/>
        <item x="3069"/>
        <item x="2264"/>
        <item x="2987"/>
        <item x="3717"/>
        <item x="109"/>
        <item x="3142"/>
        <item x="4773"/>
        <item x="2391"/>
        <item x="3012"/>
        <item x="1616"/>
        <item x="1152"/>
        <item x="3275"/>
        <item x="2758"/>
        <item x="2601"/>
        <item x="1448"/>
        <item x="715"/>
        <item x="2093"/>
        <item x="108"/>
        <item x="3556"/>
        <item x="3733"/>
        <item x="3987"/>
        <item x="1128"/>
        <item x="306"/>
        <item x="2910"/>
        <item x="2394"/>
        <item x="307"/>
        <item x="3144"/>
        <item x="867"/>
        <item x="3459"/>
        <item x="4418"/>
        <item x="3744"/>
        <item x="1994"/>
        <item x="1598"/>
        <item x="1774"/>
        <item x="3220"/>
        <item x="3568"/>
        <item x="4008"/>
        <item x="1633"/>
        <item x="3496"/>
        <item x="4115"/>
        <item x="2767"/>
        <item x="2922"/>
        <item x="3228"/>
        <item x="673"/>
        <item x="2658"/>
        <item x="911"/>
        <item x="2667"/>
        <item x="3671"/>
        <item x="4416"/>
        <item x="496"/>
        <item x="4613"/>
        <item x="4528"/>
        <item x="3597"/>
        <item x="2310"/>
        <item x="2455"/>
        <item x="2800"/>
        <item x="4564"/>
        <item x="3320"/>
        <item x="1331"/>
        <item x="358"/>
        <item x="4045"/>
        <item x="3116"/>
        <item x="1192"/>
        <item x="1919"/>
        <item x="505"/>
        <item x="3056"/>
        <item x="86"/>
        <item x="1007"/>
        <item x="3777"/>
        <item x="3602"/>
        <item x="4193"/>
        <item x="1061"/>
        <item x="1950"/>
        <item x="4746"/>
        <item x="4094"/>
        <item x="2728"/>
        <item x="694"/>
        <item x="2939"/>
        <item x="900"/>
        <item x="1895"/>
        <item x="1313"/>
        <item x="4759"/>
        <item x="2924"/>
        <item x="3845"/>
        <item x="10"/>
        <item x="3192"/>
        <item x="4553"/>
        <item x="1005"/>
        <item x="1349"/>
        <item x="3274"/>
        <item x="931"/>
        <item x="1705"/>
        <item x="2186"/>
        <item x="462"/>
        <item x="792"/>
        <item x="3261"/>
        <item x="726"/>
        <item x="1721"/>
        <item x="2838"/>
        <item x="2105"/>
        <item x="630"/>
        <item x="4294"/>
        <item x="864"/>
        <item x="274"/>
        <item x="4062"/>
        <item x="3111"/>
        <item x="757"/>
        <item x="3037"/>
        <item x="1310"/>
        <item x="655"/>
        <item x="95"/>
        <item x="3893"/>
        <item x="4165"/>
        <item x="266"/>
        <item x="3792"/>
        <item x="3216"/>
        <item x="3493"/>
        <item x="1257"/>
        <item x="3410"/>
        <item x="1201"/>
        <item x="3877"/>
        <item x="2940"/>
        <item x="4738"/>
        <item x="3732"/>
        <item x="1842"/>
        <item x="2433"/>
        <item x="3595"/>
        <item x="368"/>
        <item x="2459"/>
        <item x="3396"/>
        <item x="1224"/>
        <item x="3637"/>
        <item x="4867"/>
        <item x="3814"/>
        <item x="1446"/>
        <item x="1025"/>
        <item x="3472"/>
        <item x="2088"/>
        <item x="950"/>
        <item x="4537"/>
        <item x="569"/>
        <item x="2059"/>
        <item x="2845"/>
        <item x="3383"/>
        <item x="4500"/>
        <item x="3036"/>
        <item x="4480"/>
        <item x="181"/>
        <item x="553"/>
        <item x="384"/>
        <item x="943"/>
        <item x="1720"/>
        <item x="4067"/>
        <item x="4295"/>
        <item x="4079"/>
        <item x="2128"/>
        <item x="603"/>
        <item x="866"/>
        <item x="3995"/>
        <item x="1802"/>
        <item x="4096"/>
        <item x="3765"/>
        <item x="1765"/>
        <item x="4517"/>
        <item x="2338"/>
        <item x="2020"/>
        <item x="59"/>
        <item x="3442"/>
        <item x="2037"/>
        <item x="1387"/>
        <item x="105"/>
        <item x="2040"/>
        <item x="2807"/>
        <item x="4909"/>
        <item x="2353"/>
        <item x="1529"/>
        <item x="1500"/>
        <item x="4398"/>
        <item x="4791"/>
        <item x="174"/>
        <item x="4177"/>
        <item x="412"/>
        <item x="2332"/>
        <item x="1170"/>
        <item x="1428"/>
        <item x="993"/>
        <item x="2681"/>
        <item x="2027"/>
        <item x="2113"/>
        <item x="1129"/>
        <item x="4310"/>
        <item x="1210"/>
        <item x="3030"/>
        <item x="3050"/>
        <item x="3431"/>
        <item x="1716"/>
        <item x="1587"/>
        <item x="4597"/>
        <item x="486"/>
        <item x="2206"/>
        <item x="4809"/>
        <item x="4485"/>
        <item x="2372"/>
        <item x="525"/>
        <item x="702"/>
        <item x="1879"/>
        <item x="985"/>
        <item x="1718"/>
        <item x="2428"/>
        <item x="3351"/>
        <item x="3181"/>
        <item x="2666"/>
        <item x="4705"/>
        <item x="3551"/>
        <item x="2486"/>
        <item x="1942"/>
        <item x="2260"/>
        <item x="2891"/>
        <item x="1881"/>
        <item x="3292"/>
        <item x="4320"/>
        <item x="428"/>
        <item x="2024"/>
        <item x="676"/>
        <item x="3464"/>
        <item x="4219"/>
        <item x="2421"/>
        <item x="4083"/>
        <item x="1993"/>
        <item x="697"/>
        <item x="2289"/>
        <item x="2949"/>
        <item x="1792"/>
        <item x="4390"/>
        <item x="4467"/>
        <item x="3093"/>
        <item x="4784"/>
        <item x="4422"/>
        <item x="476"/>
        <item x="4230"/>
        <item x="3084"/>
        <item x="2717"/>
        <item x="3204"/>
        <item x="3411"/>
        <item x="4423"/>
        <item x="3392"/>
        <item x="418"/>
        <item x="447"/>
        <item x="425"/>
        <item x="1283"/>
        <item x="1383"/>
        <item x="173"/>
        <item x="3992"/>
        <item x="839"/>
        <item x="2185"/>
        <item x="1459"/>
        <item x="770"/>
        <item x="2943"/>
        <item x="4804"/>
        <item x="2142"/>
        <item x="4840"/>
        <item x="4006"/>
        <item x="2139"/>
        <item x="2207"/>
        <item x="454"/>
        <item x="3694"/>
        <item x="3315"/>
        <item x="4149"/>
        <item x="436"/>
        <item x="1395"/>
        <item x="1647"/>
        <item x="3728"/>
        <item x="4408"/>
        <item x="3223"/>
        <item x="2777"/>
        <item x="3805"/>
        <item x="1953"/>
        <item x="408"/>
        <item x="515"/>
        <item x="4866"/>
        <item x="4009"/>
        <item x="1243"/>
        <item x="3789"/>
        <item x="556"/>
        <item x="4176"/>
        <item x="1947"/>
        <item x="1036"/>
        <item x="4658"/>
        <item x="4307"/>
        <item x="1541"/>
        <item x="2560"/>
        <item x="1637"/>
        <item x="2714"/>
        <item x="4461"/>
        <item x="2641"/>
        <item x="3815"/>
        <item x="3082"/>
        <item x="3166"/>
        <item x="4711"/>
        <item x="89"/>
        <item x="625"/>
        <item x="4196"/>
        <item x="1615"/>
        <item x="1141"/>
        <item x="2314"/>
        <item x="1076"/>
        <item x="2699"/>
        <item x="4923"/>
        <item x="4224"/>
        <item x="4596"/>
        <item x="607"/>
        <item x="3628"/>
        <item x="4657"/>
        <item x="2551"/>
        <item x="2057"/>
        <item x="1558"/>
        <item x="2799"/>
        <item x="2927"/>
        <item x="4182"/>
        <item x="2327"/>
        <item x="4473"/>
        <item x="4278"/>
        <item x="54"/>
        <item x="3435"/>
        <item x="3926"/>
        <item x="380"/>
        <item x="3387"/>
        <item x="295"/>
        <item x="4450"/>
        <item x="3700"/>
        <item x="394"/>
        <item x="237"/>
        <item x="528"/>
        <item x="2867"/>
        <item x="3242"/>
        <item x="3544"/>
        <item x="4236"/>
        <item x="3771"/>
        <item x="3718"/>
        <item x="2500"/>
        <item x="3482"/>
        <item x="228"/>
        <item x="3607"/>
        <item x="744"/>
        <item x="669"/>
        <item x="2947"/>
        <item x="3294"/>
        <item x="2848"/>
        <item x="3780"/>
        <item x="1530"/>
        <item x="2151"/>
        <item x="3899"/>
        <item x="4338"/>
        <item x="2828"/>
        <item x="4282"/>
        <item x="2781"/>
        <item x="4825"/>
        <item x="647"/>
        <item x="3817"/>
        <item x="605"/>
        <item x="2915"/>
        <item x="3487"/>
        <item x="3225"/>
        <item x="1956"/>
        <item x="4016"/>
        <item x="225"/>
        <item x="1342"/>
        <item x="1937"/>
        <item x="1893"/>
        <item x="2727"/>
        <item x="1840"/>
        <item x="785"/>
        <item x="3900"/>
        <item x="3119"/>
        <item x="4523"/>
        <item x="1190"/>
        <item x="2283"/>
        <item x="1886"/>
        <item x="1286"/>
        <item x="641"/>
        <item x="3313"/>
        <item x="522"/>
        <item x="882"/>
        <item x="696"/>
        <item x="3040"/>
        <item x="1838"/>
        <item x="2573"/>
        <item x="2262"/>
        <item x="1421"/>
        <item x="2729"/>
        <item x="202"/>
        <item x="1760"/>
        <item x="3809"/>
        <item x="926"/>
        <item x="4158"/>
        <item x="3235"/>
        <item x="747"/>
        <item x="852"/>
        <item x="890"/>
        <item x="3260"/>
        <item x="4896"/>
        <item x="1323"/>
        <item x="1229"/>
        <item x="1514"/>
        <item x="26"/>
        <item x="2826"/>
        <item x="3504"/>
        <item x="1747"/>
        <item x="672"/>
        <item x="1281"/>
        <item x="983"/>
        <item x="3569"/>
        <item x="3218"/>
        <item x="1788"/>
        <item x="4589"/>
        <item x="1320"/>
        <item x="1187"/>
        <item x="4194"/>
        <item x="3946"/>
        <item x="391"/>
        <item x="879"/>
        <item x="3716"/>
        <item x="4300"/>
        <item x="4427"/>
        <item x="4070"/>
        <item x="1464"/>
        <item x="206"/>
        <item x="3802"/>
        <item x="4593"/>
        <item x="2157"/>
        <item x="2945"/>
        <item x="3695"/>
        <item x="115"/>
        <item x="858"/>
        <item x="1800"/>
        <item x="2077"/>
        <item x="2337"/>
        <item x="1510"/>
        <item x="4645"/>
        <item x="2926"/>
        <item x="2399"/>
        <item x="4259"/>
        <item x="682"/>
        <item x="2580"/>
        <item x="3232"/>
        <item x="331"/>
        <item x="3790"/>
        <item x="1777"/>
        <item x="406"/>
        <item x="3938"/>
        <item x="3443"/>
        <item x="3727"/>
        <item x="4821"/>
        <item x="2816"/>
        <item x="2324"/>
        <item x="1127"/>
        <item x="1768"/>
        <item x="2598"/>
        <item x="3549"/>
        <item x="923"/>
        <item x="3255"/>
        <item x="2743"/>
        <item x="2893"/>
        <item x="3715"/>
        <item x="4210"/>
        <item x="822"/>
        <item x="2653"/>
        <item x="2265"/>
        <item x="1034"/>
        <item x="1967"/>
        <item x="4601"/>
        <item x="1860"/>
        <item x="781"/>
        <item x="4321"/>
        <item x="2431"/>
        <item x="414"/>
        <item x="532"/>
        <item x="2335"/>
        <item x="2735"/>
        <item x="2996"/>
        <item x="4108"/>
        <item x="589"/>
        <item x="4573"/>
        <item x="4817"/>
        <item x="1978"/>
        <item x="1496"/>
        <item x="3028"/>
        <item x="1543"/>
        <item x="4370"/>
        <item x="1779"/>
        <item x="2069"/>
        <item x="2665"/>
        <item x="4199"/>
        <item x="4895"/>
        <item x="1052"/>
        <item x="2423"/>
        <item x="1327"/>
        <item x="4055"/>
        <item x="4610"/>
        <item x="4612"/>
        <item x="1294"/>
        <item x="183"/>
        <item x="4918"/>
        <item x="2624"/>
        <item x="4064"/>
        <item x="2357"/>
        <item x="4047"/>
        <item x="2857"/>
        <item x="1811"/>
        <item x="4334"/>
        <item x="2654"/>
        <item x="3737"/>
        <item x="1189"/>
        <item x="3073"/>
        <item x="4922"/>
        <item x="2981"/>
        <item x="3021"/>
        <item x="4174"/>
        <item x="3659"/>
        <item x="1135"/>
        <item x="4369"/>
        <item x="2791"/>
        <item x="874"/>
        <item x="840"/>
        <item x="2071"/>
        <item x="1523"/>
        <item x="2449"/>
        <item x="4005"/>
        <item x="4059"/>
        <item x="982"/>
        <item x="2785"/>
        <item x="1060"/>
        <item x="2670"/>
        <item x="3620"/>
        <item x="261"/>
        <item x="4578"/>
        <item x="2133"/>
        <item x="3147"/>
        <item x="1250"/>
        <item x="353"/>
        <item x="3752"/>
        <item x="3596"/>
        <item x="3326"/>
        <item x="4862"/>
        <item x="968"/>
        <item x="2736"/>
        <item x="1577"/>
        <item x="2001"/>
        <item x="284"/>
        <item x="46"/>
        <item x="4409"/>
        <item x="725"/>
        <item x="297"/>
        <item x="193"/>
        <item x="795"/>
        <item x="4621"/>
        <item x="4491"/>
        <item x="4102"/>
        <item x="894"/>
        <item x="2446"/>
        <item x="2668"/>
        <item x="1628"/>
        <item x="3766"/>
        <item x="4740"/>
        <item x="4469"/>
        <item x="2752"/>
        <item x="4913"/>
        <item x="1003"/>
        <item x="4569"/>
        <item x="4424"/>
        <item x="471"/>
        <item x="3251"/>
        <item x="189"/>
        <item x="4494"/>
        <item x="1467"/>
        <item x="1954"/>
        <item x="2049"/>
        <item x="1859"/>
        <item x="3937"/>
        <item x="506"/>
        <item x="1940"/>
        <item x="2471"/>
        <item x="3349"/>
        <item x="3915"/>
        <item x="2904"/>
        <item x="3281"/>
        <item x="2632"/>
        <item x="4151"/>
        <item x="3070"/>
        <item x="3002"/>
        <item x="1754"/>
        <item x="458"/>
        <item x="4447"/>
        <item x="3785"/>
        <item x="3207"/>
        <item x="3152"/>
        <item x="575"/>
        <item x="2481"/>
        <item x="1240"/>
        <item x="4510"/>
        <item x="542"/>
        <item x="999"/>
        <item x="3644"/>
        <item x="2190"/>
        <item x="2193"/>
        <item x="78"/>
        <item x="1066"/>
        <item x="3977"/>
        <item x="947"/>
        <item x="3696"/>
        <item x="1390"/>
        <item x="3405"/>
        <item x="317"/>
        <item x="124"/>
        <item x="2273"/>
        <item x="269"/>
        <item x="3791"/>
        <item x="3286"/>
        <item x="3368"/>
        <item x="2028"/>
        <item x="3970"/>
        <item x="286"/>
        <item x="1255"/>
        <item x="4802"/>
        <item x="3016"/>
        <item x="2246"/>
        <item x="1564"/>
        <item x="4340"/>
        <item x="3825"/>
        <item x="1277"/>
        <item x="2458"/>
        <item x="2574"/>
        <item x="2382"/>
        <item x="3592"/>
        <item x="857"/>
        <item x="1468"/>
        <item x="860"/>
        <item x="2444"/>
        <item x="3735"/>
        <item x="1134"/>
        <item x="3312"/>
        <item x="688"/>
        <item x="2905"/>
        <item x="3839"/>
        <item x="2962"/>
        <item x="4147"/>
        <item x="2899"/>
        <item x="186"/>
        <item x="4325"/>
        <item x="328"/>
        <item x="1413"/>
        <item x="2345"/>
        <item x="1999"/>
        <item x="2099"/>
        <item x="1726"/>
        <item x="3099"/>
        <item x="3552"/>
        <item x="3964"/>
        <item x="325"/>
        <item x="199"/>
        <item x="4844"/>
        <item x="4694"/>
        <item x="3904"/>
        <item x="4028"/>
        <item x="1784"/>
        <item x="1491"/>
        <item x="4499"/>
        <item x="3158"/>
        <item x="3277"/>
        <item x="3465"/>
        <item x="4336"/>
        <item x="500"/>
        <item x="4367"/>
        <item x="492"/>
        <item x="4688"/>
        <item x="2360"/>
        <item x="1372"/>
        <item x="994"/>
        <item x="4489"/>
        <item x="652"/>
        <item x="326"/>
        <item x="598"/>
        <item x="495"/>
        <item x="775"/>
        <item x="1216"/>
        <item x="2298"/>
        <item x="1204"/>
        <item x="3196"/>
        <item x="2189"/>
        <item x="1495"/>
        <item x="3927"/>
        <item x="2412"/>
        <item x="1407"/>
        <item x="1909"/>
        <item x="3094"/>
        <item x="4730"/>
        <item x="2164"/>
        <item x="2814"/>
        <item x="2576"/>
        <item x="546"/>
        <item x="4034"/>
        <item x="557"/>
        <item x="2834"/>
        <item x="4175"/>
        <item x="2130"/>
        <item x="4805"/>
        <item x="2330"/>
        <item x="448"/>
        <item x="4837"/>
        <item x="774"/>
        <item x="4361"/>
        <item x="2479"/>
        <item x="3463"/>
        <item x="2591"/>
        <item x="1273"/>
        <item x="3555"/>
        <item x="4524"/>
        <item x="1643"/>
        <item x="4875"/>
        <item x="2595"/>
        <item x="1823"/>
        <item x="4048"/>
        <item x="2174"/>
        <item x="2022"/>
        <item x="2931"/>
        <item x="1247"/>
        <item x="4843"/>
        <item x="2008"/>
        <item x="79"/>
        <item x="4787"/>
        <item x="3862"/>
        <item x="3539"/>
        <item x="4649"/>
        <item x="1430"/>
        <item x="521"/>
        <item x="1378"/>
        <item x="4785"/>
        <item x="2249"/>
        <item x="942"/>
        <item x="1260"/>
        <item x="3055"/>
        <item x="551"/>
        <item x="3642"/>
        <item x="2106"/>
        <item x="841"/>
        <item x="4205"/>
        <item x="1351"/>
        <item x="502"/>
        <item x="2937"/>
        <item x="1962"/>
        <item x="3846"/>
        <item x="3645"/>
        <item x="2715"/>
        <item x="4133"/>
        <item x="3489"/>
        <item x="2844"/>
        <item x="2754"/>
        <item x="843"/>
        <item x="1503"/>
        <item x="3773"/>
        <item x="2600"/>
        <item x="1653"/>
        <item x="3880"/>
        <item x="3967"/>
        <item x="1047"/>
        <item x="2694"/>
        <item x="3903"/>
        <item x="192"/>
        <item x="3640"/>
        <item x="2044"/>
        <item x="2440"/>
        <item x="1887"/>
        <item x="3860"/>
        <item x="1078"/>
        <item x="992"/>
        <item x="2493"/>
        <item x="1433"/>
        <item x="4029"/>
        <item x="3512"/>
        <item x="4387"/>
        <item x="2178"/>
        <item x="2510"/>
        <item x="4117"/>
        <item x="12"/>
        <item x="3697"/>
        <item x="2043"/>
        <item x="929"/>
        <item x="2214"/>
        <item x="3953"/>
        <item x="4242"/>
        <item x="1544"/>
        <item x="3043"/>
        <item x="4364"/>
        <item x="2581"/>
        <item x="1996"/>
        <item x="299"/>
        <item x="649"/>
        <item x="604"/>
        <item x="3401"/>
        <item x="104"/>
        <item x="4100"/>
        <item x="156"/>
        <item x="1178"/>
        <item x="2175"/>
        <item x="3038"/>
        <item x="226"/>
        <item x="213"/>
        <item x="42"/>
        <item x="3829"/>
        <item x="3517"/>
        <item x="1069"/>
        <item x="2154"/>
        <item x="1930"/>
        <item x="3195"/>
        <item x="2571"/>
        <item x="4104"/>
        <item x="4255"/>
        <item x="3731"/>
        <item x="766"/>
        <item x="4750"/>
        <item x="4508"/>
        <item x="1198"/>
        <item x="940"/>
        <item x="3702"/>
        <item x="161"/>
        <item x="3518"/>
        <item x="754"/>
        <item x="3649"/>
        <item x="899"/>
        <item x="881"/>
        <item x="3855"/>
        <item x="1762"/>
        <item x="1776"/>
        <item x="3019"/>
        <item x="4747"/>
        <item x="3577"/>
        <item x="4555"/>
        <item x="3531"/>
        <item x="3590"/>
        <item x="2683"/>
        <item x="2091"/>
        <item x="1288"/>
        <item x="1665"/>
        <item x="2103"/>
        <item x="545"/>
        <item x="316"/>
        <item x="1343"/>
        <item x="1972"/>
        <item x="1010"/>
        <item x="4082"/>
        <item x="1037"/>
        <item x="1410"/>
        <item x="3005"/>
        <item x="3201"/>
        <item x="372"/>
        <item x="2593"/>
        <item x="2792"/>
        <item x="3807"/>
        <item x="217"/>
        <item x="4591"/>
        <item x="2081"/>
        <item x="3409"/>
        <item x="2953"/>
        <item x="3374"/>
        <item x="224"/>
        <item x="3393"/>
        <item x="1223"/>
        <item x="4831"/>
        <item x="4742"/>
        <item x="283"/>
        <item x="2948"/>
        <item x="2706"/>
        <item x="4206"/>
        <item x="4942"/>
        <item x="7"/>
        <item x="127"/>
        <item x="844"/>
        <item x="3191"/>
        <item x="2862"/>
        <item x="4107"/>
        <item x="4558"/>
        <item x="2351"/>
        <item x="3308"/>
        <item x="1132"/>
        <item x="4865"/>
        <item x="1516"/>
        <item x="4915"/>
        <item x="3530"/>
        <item x="962"/>
        <item x="904"/>
        <item x="3672"/>
        <item x="3594"/>
        <item x="3209"/>
        <item x="3470"/>
        <item x="878"/>
        <item x="4003"/>
        <item x="3779"/>
        <item x="3565"/>
        <item x="2608"/>
        <item x="3680"/>
        <item x="2919"/>
        <item x="4582"/>
        <item x="2582"/>
        <item x="3704"/>
        <item x="3258"/>
        <item x="3682"/>
        <item x="3849"/>
        <item x="4646"/>
        <item x="2025"/>
        <item x="2463"/>
        <item x="3759"/>
        <item x="2775"/>
        <item x="149"/>
        <item x="4897"/>
        <item x="3452"/>
        <item x="2701"/>
        <item x="207"/>
        <item x="2257"/>
        <item x="2517"/>
        <item x="520"/>
        <item x="3408"/>
        <item x="4519"/>
        <item x="1729"/>
        <item x="1070"/>
        <item x="851"/>
        <item x="4673"/>
        <item x="4468"/>
        <item x="1502"/>
        <item x="2241"/>
        <item x="1155"/>
        <item x="1935"/>
        <item x="4"/>
        <item x="1486"/>
        <item x="3936"/>
        <item x="238"/>
        <item x="2871"/>
        <item x="4576"/>
        <item x="66"/>
        <item x="4376"/>
        <item x="2586"/>
        <item x="2682"/>
        <item x="3365"/>
        <item x="4731"/>
        <item x="3962"/>
        <item x="2199"/>
        <item x="2356"/>
        <item x="2215"/>
        <item x="3959"/>
        <item x="4570"/>
        <item x="3262"/>
        <item x="3495"/>
        <item x="2841"/>
        <item x="2585"/>
        <item x="459"/>
        <item x="2747"/>
        <item x="3155"/>
        <item x="1816"/>
        <item x="4544"/>
        <item x="4864"/>
        <item x="4699"/>
        <item x="1652"/>
        <item x="4440"/>
        <item x="265"/>
        <item x="3578"/>
        <item x="1045"/>
        <item x="1030"/>
        <item x="1193"/>
        <item x="1242"/>
        <item x="2288"/>
        <item x="3514"/>
        <item x="2167"/>
        <item x="665"/>
        <item x="2528"/>
        <item x="158"/>
        <item x="3588"/>
        <item x="988"/>
        <item x="4907"/>
        <item x="275"/>
        <item x="2712"/>
        <item x="1781"/>
        <item x="632"/>
        <item x="419"/>
        <item x="3819"/>
        <item x="449"/>
        <item x="4152"/>
        <item x="1004"/>
        <item x="570"/>
        <item x="3241"/>
        <item x="1629"/>
        <item x="1038"/>
        <item x="3816"/>
        <item x="106"/>
        <item x="2144"/>
        <item x="4887"/>
        <item x="4816"/>
        <item x="3801"/>
        <item x="3466"/>
        <item x="3599"/>
        <item x="129"/>
        <item x="760"/>
        <item x="4446"/>
        <item x="3991"/>
        <item x="1156"/>
        <item x="1976"/>
        <item x="3118"/>
        <item x="4661"/>
        <item x="2957"/>
        <item x="2023"/>
        <item x="3981"/>
        <item x="1271"/>
        <item x="1133"/>
        <item x="4850"/>
        <item x="1929"/>
        <item x="3086"/>
        <item x="1674"/>
        <item x="1043"/>
        <item x="1974"/>
        <item x="1453"/>
        <item x="3253"/>
        <item x="4153"/>
        <item x="3616"/>
        <item x="3130"/>
        <item x="1688"/>
        <item x="2690"/>
        <item x="3974"/>
        <item x="3134"/>
        <item x="2363"/>
        <item x="4625"/>
        <item x="3189"/>
        <item x="2533"/>
        <item x="2070"/>
        <item x="634"/>
        <item x="3335"/>
        <item x="172"/>
        <item x="617"/>
        <item x="4585"/>
        <item x="613"/>
        <item x="3866"/>
        <item x="2794"/>
        <item x="1282"/>
        <item x="4213"/>
        <item x="3747"/>
        <item x="4732"/>
        <item x="4892"/>
        <item x="1804"/>
        <item x="2318"/>
        <item x="4203"/>
        <item x="2163"/>
        <item x="2657"/>
        <item x="2247"/>
        <item x="3840"/>
        <item x="2404"/>
        <item x="278"/>
        <item x="4262"/>
        <item x="4049"/>
        <item x="257"/>
        <item x="3282"/>
        <item x="3347"/>
        <item x="4449"/>
        <item x="70"/>
        <item x="4346"/>
        <item x="300"/>
        <item x="2751"/>
        <item x="547"/>
        <item x="3438"/>
        <item x="660"/>
        <item x="3395"/>
        <item x="2"/>
        <item x="898"/>
        <item x="1110"/>
        <item x="2975"/>
        <item x="4577"/>
        <item x="1208"/>
        <item x="3302"/>
        <item x="4515"/>
        <item x="3681"/>
        <item x="677"/>
        <item x="3023"/>
        <item x="1275"/>
        <item x="3830"/>
        <item x="1472"/>
        <item x="3291"/>
        <item x="657"/>
        <item x="4161"/>
        <item x="4594"/>
        <item x="2627"/>
        <item x="4032"/>
        <item x="3641"/>
        <item x="955"/>
        <item x="2196"/>
        <item x="743"/>
        <item x="3298"/>
        <item x="1545"/>
        <item x="3122"/>
        <item x="3961"/>
        <item x="821"/>
        <item x="2343"/>
        <item x="873"/>
        <item x="3958"/>
        <item x="3370"/>
        <item x="862"/>
        <item x="1738"/>
        <item x="18"/>
        <item x="3297"/>
        <item x="2021"/>
        <item x="2944"/>
        <item x="1837"/>
        <item x="3720"/>
        <item x="2830"/>
        <item x="1979"/>
        <item x="1661"/>
        <item x="3441"/>
        <item x="1195"/>
        <item x="1222"/>
        <item x="1789"/>
        <item x="4374"/>
        <item x="1884"/>
        <item x="3439"/>
        <item x="1636"/>
        <item x="813"/>
        <item x="1766"/>
        <item x="971"/>
        <item x="1742"/>
        <item x="3014"/>
        <item x="763"/>
        <item x="2897"/>
        <item x="1572"/>
        <item x="3810"/>
        <item x="3247"/>
        <item x="4220"/>
        <item x="842"/>
        <item x="2217"/>
        <item x="1518"/>
        <item x="533"/>
        <item x="4014"/>
        <item x="4099"/>
        <item x="2976"/>
        <item x="1196"/>
        <item x="2180"/>
        <item x="3534"/>
        <item x="4476"/>
        <item x="4027"/>
        <item x="272"/>
        <item x="3108"/>
        <item x="4438"/>
        <item x="3272"/>
        <item x="1006"/>
        <item x="1477"/>
        <item x="4189"/>
        <item x="3174"/>
        <item x="548"/>
        <item x="3795"/>
        <item x="1614"/>
        <item x="635"/>
        <item x="4644"/>
        <item x="4936"/>
        <item x="4472"/>
        <item x="1562"/>
        <item x="875"/>
        <item x="4125"/>
        <item x="2285"/>
        <item x="1897"/>
        <item x="2599"/>
        <item x="535"/>
        <item x="3676"/>
        <item x="219"/>
        <item x="945"/>
        <item x="4451"/>
        <item x="403"/>
        <item x="1548"/>
        <item x="936"/>
        <item x="3648"/>
        <item x="1305"/>
        <item x="1645"/>
        <item x="2832"/>
        <item x="1174"/>
        <item x="4044"/>
        <item x="1412"/>
        <item x="3112"/>
        <item x="742"/>
        <item x="2603"/>
        <item x="489"/>
        <item x="4279"/>
        <item x="479"/>
        <item x="4796"/>
        <item x="2652"/>
        <item x="972"/>
        <item x="3876"/>
        <item x="3074"/>
        <item x="1492"/>
        <item x="64"/>
        <item x="1199"/>
        <item x="4781"/>
        <item x="1012"/>
        <item x="1360"/>
        <item x="3546"/>
        <item x="29"/>
        <item x="3304"/>
        <item x="3299"/>
        <item x="2969"/>
        <item x="2126"/>
        <item x="2569"/>
        <item x="1914"/>
        <item x="953"/>
        <item x="1265"/>
        <item x="4288"/>
        <item x="978"/>
        <item x="452"/>
        <item x="4803"/>
        <item x="395"/>
        <item x="3581"/>
        <item x="1624"/>
        <item x="1592"/>
        <item x="3706"/>
        <item x="3812"/>
        <item x="3686"/>
        <item x="48"/>
        <item x="4877"/>
        <item x="2092"/>
        <item x="4043"/>
        <item x="3529"/>
        <item x="4505"/>
        <item x="2115"/>
        <item x="3250"/>
        <item x="3675"/>
        <item x="4652"/>
        <item x="3329"/>
        <item x="6"/>
        <item x="2913"/>
        <item x="3901"/>
        <item x="3799"/>
        <item x="2095"/>
        <item x="2039"/>
        <item x="3868"/>
        <item x="1440"/>
        <item x="1355"/>
        <item x="2663"/>
        <item x="3263"/>
        <item x="267"/>
        <item x="1181"/>
        <item x="4030"/>
        <item x="1540"/>
        <item x="3646"/>
        <item x="1819"/>
        <item x="679"/>
        <item x="4013"/>
        <item x="44"/>
        <item x="3774"/>
        <item x="4718"/>
        <item x="960"/>
        <item x="4087"/>
        <item x="2468"/>
        <item x="3630"/>
        <item x="3060"/>
        <item x="3113"/>
        <item x="2416"/>
        <item x="2643"/>
        <item x="4586"/>
        <item x="1821"/>
        <item x="1527"/>
        <item x="1225"/>
        <item x="3062"/>
        <item x="1725"/>
        <item x="135"/>
        <item x="4312"/>
        <item x="3573"/>
        <item x="1289"/>
        <item x="683"/>
        <item x="3758"/>
        <item x="2874"/>
        <item x="1248"/>
        <item x="4764"/>
        <item x="292"/>
        <item x="180"/>
        <item x="321"/>
        <item x="1737"/>
        <item x="1531"/>
        <item x="170"/>
        <item x="2514"/>
        <item x="2635"/>
        <item x="4943"/>
        <item x="1231"/>
        <item x="4637"/>
        <item x="3371"/>
        <item x="1607"/>
        <item x="2773"/>
        <item x="1119"/>
        <item x="103"/>
        <item x="287"/>
        <item x="1111"/>
        <item x="1161"/>
        <item x="4428"/>
        <item x="3331"/>
        <item x="1995"/>
        <item x="4057"/>
        <item x="2567"/>
        <item x="2050"/>
        <item x="2708"/>
        <item x="636"/>
        <item x="4289"/>
        <item x="490"/>
        <item x="2863"/>
        <item x="808"/>
        <item x="125"/>
        <item x="3519"/>
        <item x="585"/>
        <item x="3656"/>
        <item x="2898"/>
        <item x="3126"/>
        <item x="2245"/>
        <item x="2381"/>
        <item x="3445"/>
        <item x="2971"/>
        <item x="571"/>
        <item x="2409"/>
        <item x="4250"/>
        <item x="339"/>
        <item x="4284"/>
        <item x="2317"/>
        <item x="3348"/>
        <item x="1244"/>
        <item x="2733"/>
        <item x="1987"/>
        <item x="3001"/>
        <item x="3679"/>
        <item x="2278"/>
        <item x="591"/>
        <item x="1254"/>
        <item x="1890"/>
        <item x="2138"/>
        <item x="2370"/>
        <item x="2170"/>
        <item x="920"/>
        <item x="4894"/>
        <item x="1188"/>
        <item x="1449"/>
        <item x="2248"/>
        <item x="2884"/>
        <item x="2485"/>
        <item x="14"/>
        <item x="231"/>
        <item x="4277"/>
        <item x="1411"/>
        <item x="4394"/>
        <item x="1179"/>
        <item x="4442"/>
        <item x="4771"/>
        <item x="1583"/>
        <item x="3813"/>
        <item x="1029"/>
        <item x="1097"/>
        <item x="4168"/>
        <item x="2519"/>
        <item x="3226"/>
        <item x="3379"/>
        <item x="4065"/>
        <item x="938"/>
        <item x="4296"/>
        <item x="2973"/>
        <item x="1177"/>
        <item x="4252"/>
        <item x="4939"/>
        <item x="949"/>
        <item x="3925"/>
        <item x="4081"/>
        <item x="4751"/>
        <item x="4615"/>
        <item x="3131"/>
        <item x="4910"/>
        <item x="3008"/>
        <item x="4701"/>
        <item x="4758"/>
        <item x="2716"/>
        <item x="1015"/>
        <item x="3571"/>
        <item x="751"/>
        <item x="3612"/>
        <item x="2308"/>
        <item x="3492"/>
        <item x="3143"/>
        <item x="3633"/>
        <item x="4359"/>
        <item x="31"/>
        <item x="3179"/>
        <item x="2935"/>
        <item x="3931"/>
        <item x="81"/>
        <item x="2072"/>
        <item x="1923"/>
        <item x="587"/>
        <item x="2740"/>
        <item x="1080"/>
        <item x="4097"/>
        <item x="3415"/>
        <item x="4714"/>
        <item x="2223"/>
        <item x="2779"/>
        <item x="3293"/>
        <item x="4671"/>
        <item x="4292"/>
        <item x="1215"/>
        <item x="3508"/>
        <item x="276"/>
        <item x="3432"/>
        <item x="4258"/>
        <item x="481"/>
        <item x="3561"/>
        <item x="4827"/>
        <item x="3698"/>
        <item x="2959"/>
        <item x="2540"/>
        <item x="51"/>
        <item x="1228"/>
        <item x="3317"/>
        <item x="627"/>
        <item x="3783"/>
        <item x="4592"/>
        <item x="780"/>
        <item x="1425"/>
        <item x="3956"/>
        <item x="2566"/>
        <item x="4583"/>
        <item x="4195"/>
        <item x="4549"/>
        <item x="85"/>
        <item x="77"/>
        <item x="45"/>
        <item x="3653"/>
        <item x="2038"/>
        <item x="3848"/>
        <item x="2118"/>
        <item x="1921"/>
        <item x="1443"/>
        <item x="4078"/>
        <item x="1304"/>
        <item x="3148"/>
        <item x="1868"/>
        <item x="4632"/>
        <item x="3473"/>
        <item x="2636"/>
        <item x="4007"/>
        <item x="723"/>
        <item x="3677"/>
        <item x="4135"/>
        <item x="986"/>
        <item x="2645"/>
        <item x="564"/>
        <item x="991"/>
        <item x="956"/>
        <item x="185"/>
        <item x="2390"/>
        <item x="2233"/>
        <item x="2200"/>
        <item x="1346"/>
        <item x="4021"/>
        <item x="1457"/>
        <item x="423"/>
        <item x="2084"/>
        <item x="1877"/>
        <item x="2660"/>
        <item x="1319"/>
        <item x="4051"/>
        <item x="4533"/>
        <item x="3020"/>
        <item x="3968"/>
        <item x="4799"/>
        <item x="1732"/>
        <item x="3589"/>
        <item x="4192"/>
        <item x="3746"/>
        <item x="1258"/>
        <item x="3129"/>
        <item x="4670"/>
        <item x="1575"/>
        <item x="4713"/>
        <item x="1447"/>
        <item x="750"/>
        <item x="2825"/>
        <item x="3011"/>
        <item x="2132"/>
        <item x="1329"/>
        <item x="1625"/>
        <item x="2383"/>
        <item x="1356"/>
        <item x="3869"/>
        <item x="4328"/>
        <item x="1949"/>
        <item x="1683"/>
        <item x="3478"/>
        <item x="1002"/>
        <item x="4826"/>
        <item x="675"/>
        <item x="514"/>
        <item x="998"/>
        <item x="3072"/>
        <item x="111"/>
        <item x="2242"/>
        <item x="745"/>
        <item x="3461"/>
        <item x="4347"/>
        <item x="1551"/>
        <item x="40"/>
        <item x="1975"/>
        <item x="203"/>
        <item x="2776"/>
        <item x="220"/>
        <item x="595"/>
        <item x="2414"/>
        <item x="1009"/>
        <item x="3394"/>
        <item x="3322"/>
        <item x="622"/>
        <item x="1158"/>
        <item x="4698"/>
        <item x="4244"/>
        <item x="4317"/>
        <item x="736"/>
        <item x="2484"/>
        <item x="179"/>
        <item x="2951"/>
        <item x="259"/>
        <item x="4633"/>
        <item x="2447"/>
        <item x="1610"/>
        <item x="4692"/>
        <item x="1932"/>
        <item x="62"/>
        <item x="246"/>
        <item x="3373"/>
        <item x="1970"/>
        <item x="2204"/>
        <item x="411"/>
        <item x="2029"/>
        <item x="1420"/>
        <item x="1151"/>
        <item x="3557"/>
        <item x="3986"/>
        <item x="1848"/>
        <item x="693"/>
        <item x="1623"/>
        <item x="3892"/>
        <item x="3310"/>
        <item x="1340"/>
        <item x="643"/>
        <item x="4371"/>
        <item x="3266"/>
        <item x="3397"/>
        <item x="2914"/>
        <item x="2418"/>
        <item x="4463"/>
        <item x="4659"/>
        <item x="3654"/>
        <item x="2542"/>
        <item x="2606"/>
        <item x="4845"/>
        <item x="3821"/>
        <item x="1487"/>
        <item x="1238"/>
        <item x="4561"/>
        <item x="498"/>
        <item x="1743"/>
        <item x="4818"/>
        <item x="445"/>
        <item x="2920"/>
        <item x="345"/>
        <item x="698"/>
        <item x="4184"/>
        <item x="554"/>
        <item x="4797"/>
        <item x="4038"/>
        <item x="4072"/>
        <item x="3032"/>
        <item x="289"/>
        <item x="4543"/>
        <item x="2461"/>
        <item x="819"/>
        <item x="581"/>
        <item x="1917"/>
        <item x="2287"/>
        <item x="3803"/>
        <item x="2535"/>
        <item x="756"/>
        <item x="2127"/>
        <item x="1011"/>
        <item x="670"/>
        <item x="1965"/>
        <item x="3874"/>
        <item x="2928"/>
        <item x="2964"/>
        <item x="3738"/>
        <item x="2188"/>
        <item x="4539"/>
        <item x="3138"/>
        <item x="4933"/>
        <item x="577"/>
        <item x="1359"/>
        <item x="1870"/>
        <item x="597"/>
        <item x="4266"/>
        <item x="1212"/>
        <item x="2147"/>
        <item x="3541"/>
        <item x="255"/>
        <item x="3847"/>
        <item x="700"/>
        <item x="4780"/>
        <item x="2445"/>
        <item x="3576"/>
        <item x="3254"/>
        <item x="4912"/>
        <item x="169"/>
        <item x="1654"/>
        <item x="2589"/>
        <item x="4540"/>
        <item x="3753"/>
        <item x="13"/>
        <item x="4413"/>
        <item x="3141"/>
        <item x="4700"/>
        <item x="4885"/>
        <item x="896"/>
        <item x="2850"/>
        <item x="4710"/>
        <item x="3585"/>
        <item x="1630"/>
        <item x="4318"/>
        <item x="1307"/>
        <item x="2411"/>
        <item x="4790"/>
        <item x="1561"/>
        <item x="1450"/>
        <item x="1150"/>
        <item x="820"/>
        <item x="1419"/>
        <item x="3017"/>
        <item x="3455"/>
        <item x="1928"/>
        <item x="4466"/>
        <item x="477"/>
        <item x="215"/>
        <item x="4341"/>
        <item x="4215"/>
        <item x="2373"/>
        <item x="1666"/>
        <item x="1507"/>
        <item x="1872"/>
        <item x="376"/>
        <item x="2499"/>
        <item x="2131"/>
        <item x="491"/>
        <item x="837"/>
        <item x="67"/>
        <item x="3217"/>
        <item x="877"/>
        <item x="3233"/>
        <item x="3215"/>
        <item x="4127"/>
        <item x="1347"/>
        <item x="281"/>
        <item x="1969"/>
        <item x="3102"/>
        <item x="1297"/>
        <item x="686"/>
        <item x="4245"/>
        <item x="2823"/>
        <item x="984"/>
        <item x="1033"/>
        <item x="1122"/>
        <item x="1423"/>
        <item x="324"/>
        <item x="799"/>
        <item x="1861"/>
        <item x="2900"/>
        <item x="3437"/>
        <item x="2881"/>
        <item x="4514"/>
        <item x="131"/>
        <item x="4157"/>
        <item x="1904"/>
        <item x="4393"/>
        <item x="3420"/>
        <item x="3943"/>
        <item x="3912"/>
        <item x="2610"/>
        <item x="854"/>
        <item x="4042"/>
        <item x="1579"/>
        <item x="3359"/>
        <item x="2067"/>
        <item x="20"/>
        <item x="1989"/>
        <item x="1662"/>
        <item x="1371"/>
        <item x="3289"/>
        <item x="3259"/>
        <item x="2476"/>
        <item x="3913"/>
        <item x="2284"/>
        <item x="373"/>
        <item x="912"/>
        <item x="642"/>
        <item x="429"/>
        <item x="2968"/>
        <item x="4470"/>
        <item x="905"/>
        <item x="4830"/>
        <item x="0"/>
        <item x="3096"/>
        <item x="184"/>
        <item x="2789"/>
        <item x="3300"/>
        <item x="885"/>
        <item x="1925"/>
        <item x="948"/>
        <item x="1906"/>
        <item x="4617"/>
        <item x="4298"/>
        <item x="2925"/>
        <item x="3448"/>
        <item x="687"/>
        <item x="4235"/>
        <item x="351"/>
        <item x="4811"/>
        <item x="1567"/>
        <item x="2016"/>
        <item x="804"/>
        <item x="4436"/>
        <item x="4490"/>
        <item x="2820"/>
        <item x="4448"/>
        <item x="2051"/>
        <item x="3525"/>
        <item x="4425"/>
        <item x="2177"/>
        <item x="2916"/>
        <item x="1524"/>
        <item x="1266"/>
        <item x="4080"/>
        <item x="3722"/>
        <item x="3639"/>
        <item x="370"/>
        <item x="908"/>
        <item x="1245"/>
        <item x="1580"/>
        <item x="3976"/>
        <item x="1961"/>
        <item x="2300"/>
        <item x="2965"/>
        <item x="4052"/>
        <item x="3842"/>
        <item x="1227"/>
        <item x="3324"/>
        <item x="809"/>
        <item x="4249"/>
        <item x="2194"/>
        <item x="153"/>
        <item x="1991"/>
        <item x="3824"/>
        <item x="3064"/>
        <item x="177"/>
        <item x="4566"/>
        <item x="3643"/>
        <item x="3933"/>
        <item x="4319"/>
        <item x="2297"/>
        <item x="2616"/>
        <item x="1218"/>
        <item x="2378"/>
        <item x="1985"/>
        <item x="1256"/>
        <item x="1966"/>
        <item x="3674"/>
        <item x="1314"/>
        <item x="2557"/>
        <item x="4640"/>
        <item x="132"/>
        <item x="182"/>
        <item x="4656"/>
        <item x="2045"/>
        <item x="2980"/>
        <item x="4121"/>
        <item x="3604"/>
        <item x="2349"/>
        <item x="614"/>
        <item x="2341"/>
        <item x="1436"/>
        <item x="2313"/>
        <item x="2213"/>
        <item x="3721"/>
        <item x="4430"/>
        <item x="4832"/>
        <item x="1363"/>
        <item x="2742"/>
        <item x="4349"/>
        <item x="4852"/>
        <item x="2002"/>
        <item x="566"/>
        <item x="3163"/>
        <item x="4273"/>
        <item x="1401"/>
        <item x="3818"/>
        <item x="3436"/>
        <item x="3608"/>
        <item x="2413"/>
        <item x="4171"/>
        <item x="2149"/>
        <item x="47"/>
        <item x="1898"/>
        <item x="1182"/>
        <item x="1325"/>
        <item x="55"/>
        <item x="2545"/>
        <item x="3711"/>
        <item x="790"/>
        <item x="2281"/>
        <item x="3507"/>
        <item x="433"/>
        <item x="4728"/>
        <item x="126"/>
        <item x="4144"/>
        <item x="1252"/>
        <item x="349"/>
        <item x="4231"/>
        <item x="2749"/>
        <item x="4120"/>
        <item x="2506"/>
        <item x="3673"/>
        <item x="2007"/>
        <item x="526"/>
        <item x="4330"/>
        <item x="3838"/>
        <item x="588"/>
        <item x="1418"/>
        <item x="430"/>
        <item x="4744"/>
        <item x="891"/>
        <item x="4782"/>
        <item x="1053"/>
        <item x="4932"/>
        <item x="827"/>
        <item x="223"/>
        <item x="2475"/>
        <item x="946"/>
        <item x="3139"/>
        <item x="347"/>
        <item x="970"/>
        <item x="3500"/>
        <item x="1274"/>
        <item x="480"/>
        <item x="1404"/>
        <item x="383"/>
        <item x="2689"/>
        <item x="2956"/>
        <item x="1608"/>
        <item x="3474"/>
        <item x="3971"/>
        <item x="518"/>
        <item x="2917"/>
        <item x="1071"/>
        <item x="2650"/>
        <item x="2759"/>
        <item x="2806"/>
        <item x="1482"/>
        <item x="3462"/>
        <item x="3853"/>
        <item x="2983"/>
        <item x="4779"/>
        <item x="426"/>
        <item x="455"/>
        <item x="4396"/>
        <item x="2436"/>
        <item x="4937"/>
        <item x="812"/>
        <item x="2146"/>
        <item x="3979"/>
        <item x="1408"/>
        <item x="1230"/>
        <item x="4789"/>
        <item x="36"/>
        <item x="895"/>
        <item x="1908"/>
        <item x="4411"/>
        <item x="4760"/>
        <item x="2516"/>
        <item x="4810"/>
        <item x="3485"/>
        <item x="2952"/>
        <item x="1165"/>
        <item x="178"/>
        <item x="4238"/>
        <item x="4884"/>
        <item x="4019"/>
        <item x="296"/>
        <item x="729"/>
        <item x="4211"/>
        <item x="4271"/>
        <item x="468"/>
        <item x="4754"/>
        <item x="2368"/>
        <item x="1798"/>
        <item x="3483"/>
        <item x="3104"/>
        <item x="163"/>
        <item x="3117"/>
        <item x="4622"/>
        <item x="2221"/>
        <item x="1317"/>
        <item x="3416"/>
        <item x="65"/>
        <item x="1593"/>
        <item x="1506"/>
        <item x="2512"/>
        <item x="2048"/>
        <item x="2136"/>
        <item x="1075"/>
        <item x="2858"/>
        <item x="4291"/>
        <item x="4454"/>
        <item x="3822"/>
        <item x="539"/>
        <item x="1631"/>
        <item x="562"/>
        <item x="915"/>
        <item x="3022"/>
        <item x="2231"/>
        <item x="3146"/>
        <item x="3762"/>
        <item x="3726"/>
        <item x="1709"/>
        <item x="341"/>
        <item x="4739"/>
        <item x="3238"/>
        <item x="4112"/>
        <item x="2803"/>
        <item x="4683"/>
        <item x="4088"/>
        <item x="1744"/>
        <item x="2275"/>
        <item x="1694"/>
        <item x="611"/>
        <item x="1200"/>
        <item x="417"/>
        <item x="3911"/>
        <item x="4335"/>
        <item x="1846"/>
        <item x="3214"/>
        <item x="435"/>
        <item x="3491"/>
        <item x="218"/>
        <item x="4534"/>
        <item x="4511"/>
        <item x="1027"/>
        <item x="2340"/>
        <item x="4846"/>
        <item x="1460"/>
        <item x="1083"/>
        <item x="3755"/>
        <item x="621"/>
        <item x="824"/>
        <item x="527"/>
        <item x="3945"/>
        <item x="1368"/>
        <item x="4851"/>
        <item x="2901"/>
        <item x="3080"/>
        <item x="440"/>
        <item x="3687"/>
        <item x="1555"/>
        <item x="930"/>
        <item x="4880"/>
        <item x="4345"/>
        <item x="4002"/>
        <item x="2494"/>
        <item x="1892"/>
        <item x="3406"/>
        <item x="4901"/>
        <item x="1609"/>
        <item x="2293"/>
        <item x="2911"/>
        <item x="3617"/>
        <item x="4497"/>
        <item x="2162"/>
        <item x="4388"/>
        <item x="2460"/>
        <item x="4474"/>
        <item x="2316"/>
        <item x="4119"/>
        <item x="1348"/>
        <item x="3187"/>
        <item x="2398"/>
        <item x="1139"/>
        <item x="1803"/>
        <item x="2035"/>
        <item x="2936"/>
        <item x="1352"/>
        <item x="2774"/>
        <item x="1300"/>
        <item x="2575"/>
        <item x="1547"/>
        <item x="4878"/>
        <item x="273"/>
        <item x="721"/>
        <item x="583"/>
        <item x="4333"/>
        <item x="4667"/>
        <item x="404"/>
        <item x="640"/>
        <item x="1279"/>
        <item x="4465"/>
        <item x="2526"/>
        <item x="1986"/>
        <item x="2380"/>
        <item x="1398"/>
        <item x="1138"/>
        <item x="937"/>
        <item x="279"/>
        <item x="4856"/>
        <item x="1642"/>
        <item x="1894"/>
        <item x="3634"/>
        <item x="1422"/>
        <item x="1478"/>
        <item x="2638"/>
        <item x="4772"/>
        <item x="3772"/>
        <item x="4101"/>
        <item x="1501"/>
        <item x="2684"/>
        <item x="2504"/>
        <item x="2482"/>
        <item x="87"/>
        <item x="4842"/>
        <item x="2060"/>
        <item x="1769"/>
        <item x="1862"/>
        <item x="4435"/>
        <item x="769"/>
        <item x="3691"/>
        <item x="2183"/>
        <item x="472"/>
        <item x="3488"/>
        <item x="610"/>
        <item x="892"/>
        <item x="3227"/>
        <item x="3998"/>
        <item x="1345"/>
        <item x="3660"/>
        <item x="1517"/>
        <item x="4077"/>
        <item x="3554"/>
        <item x="3935"/>
        <item x="2780"/>
        <item x="2292"/>
        <item x="2753"/>
        <item x="2866"/>
        <item x="3582"/>
        <item x="737"/>
        <item x="3881"/>
        <item x="4833"/>
        <item x="2613"/>
        <item x="3705"/>
        <item x="3647"/>
        <item x="4600"/>
        <item x="716"/>
        <item x="381"/>
        <item x="3536"/>
        <item x="57"/>
        <item x="4675"/>
        <item x="1601"/>
        <item x="928"/>
        <item x="4888"/>
        <item x="1316"/>
        <item x="2888"/>
        <item x="1102"/>
        <item x="2195"/>
        <item x="2490"/>
        <item x="2234"/>
        <item x="3098"/>
        <item x="1301"/>
        <item x="1805"/>
        <item x="4492"/>
        <item x="728"/>
        <item x="794"/>
        <item x="4265"/>
        <item x="507"/>
        <item x="2817"/>
        <item x="2744"/>
        <item x="966"/>
        <item x="4487"/>
        <item x="4306"/>
        <item x="4073"/>
        <item x="3307"/>
        <item x="4509"/>
        <item x="1924"/>
        <item x="544"/>
        <item x="3249"/>
        <item x="2906"/>
        <item x="4908"/>
        <item x="4362"/>
        <item x="253"/>
        <item x="311"/>
        <item x="695"/>
        <item x="2451"/>
        <item x="2765"/>
        <item x="256"/>
        <item x="1021"/>
        <item x="4000"/>
        <item x="4253"/>
        <item x="3101"/>
        <item x="3572"/>
        <item x="3391"/>
        <item x="154"/>
        <item x="1164"/>
        <item x="2074"/>
        <item x="4889"/>
        <item x="4834"/>
        <item x="3018"/>
        <item x="4105"/>
        <item x="110"/>
        <item x="524"/>
        <item x="3149"/>
        <item x="3583"/>
        <item x="1794"/>
        <item x="2688"/>
        <item x="4934"/>
        <item x="3065"/>
        <item x="4243"/>
        <item x="3003"/>
        <item x="2552"/>
        <item x="469"/>
        <item x="2921"/>
        <item x="906"/>
        <item x="3879"/>
        <item x="1287"/>
        <item x="2415"/>
        <item x="925"/>
        <item x="1901"/>
        <item x="3407"/>
        <item x="3412"/>
        <item x="772"/>
        <item x="4660"/>
        <item x="2295"/>
        <item x="236"/>
        <item x="2307"/>
        <item x="4373"/>
        <item x="4086"/>
        <item x="1456"/>
        <item x="2388"/>
        <item x="4726"/>
        <item x="2999"/>
        <item x="3338"/>
        <item x="1143"/>
        <item x="4575"/>
        <item x="1885"/>
        <item x="1059"/>
        <item x="4522"/>
        <item x="1461"/>
        <item x="4689"/>
        <item x="460"/>
        <item x="2119"/>
        <item x="1818"/>
        <item x="3960"/>
        <item x="568"/>
        <item x="3428"/>
        <item x="4919"/>
        <item x="2831"/>
        <item x="1753"/>
        <item x="4792"/>
        <item x="2955"/>
        <item x="148"/>
        <item x="2718"/>
        <item x="1955"/>
        <item x="974"/>
        <item x="828"/>
        <item x="4114"/>
        <item x="4609"/>
        <item x="3741"/>
        <item x="4190"/>
        <item x="1149"/>
        <item x="1618"/>
        <item x="1354"/>
        <item x="1865"/>
        <item x="369"/>
        <item x="903"/>
        <item x="3350"/>
        <item x="2793"/>
        <item x="1493"/>
        <item x="1808"/>
        <item x="3386"/>
        <item x="3085"/>
        <item x="3306"/>
        <item x="305"/>
        <item x="4124"/>
        <item x="4188"/>
        <item x="4020"/>
        <item x="3586"/>
        <item x="2707"/>
        <item x="2870"/>
        <item x="4385"/>
        <item x="4241"/>
        <item x="1394"/>
        <item x="4734"/>
        <item x="3611"/>
        <item x="1538"/>
        <item x="2531"/>
        <item x="2015"/>
        <item x="4795"/>
        <item x="4350"/>
        <item x="3426"/>
        <item x="4729"/>
        <item x="1180"/>
        <item x="3650"/>
        <item x="1957"/>
        <item x="1108"/>
        <item x="1815"/>
        <item x="3270"/>
        <item x="3832"/>
        <item x="4664"/>
        <item x="3883"/>
        <item x="3707"/>
        <item x="1822"/>
        <item x="1336"/>
        <item x="160"/>
        <item x="98"/>
        <item x="3327"/>
        <item x="2064"/>
        <item x="249"/>
        <item x="2498"/>
        <item x="2634"/>
        <item x="147"/>
        <item x="1782"/>
        <item x="3503"/>
        <item x="16"/>
        <item x="2527"/>
        <item x="4198"/>
        <item x="1841"/>
        <item x="1839"/>
        <item x="1406"/>
        <item x="4495"/>
        <item x="130"/>
        <item x="2508"/>
        <item x="4879"/>
        <item x="1891"/>
        <item x="3061"/>
        <item x="3384"/>
        <item x="691"/>
        <item x="4882"/>
        <item x="580"/>
        <item x="3598"/>
        <item x="1382"/>
        <item x="2521"/>
        <item x="3333"/>
        <item x="1373"/>
        <item x="4257"/>
        <item x="549"/>
        <item x="4905"/>
        <item x="2082"/>
        <item x="3460"/>
        <item x="1573"/>
        <item x="2515"/>
        <item x="3683"/>
        <item x="1910"/>
        <item x="164"/>
        <item x="3886"/>
        <item x="707"/>
        <item x="4197"/>
        <item x="4762"/>
        <item x="654"/>
        <item x="4941"/>
        <item x="4163"/>
        <item x="1377"/>
        <item x="2607"/>
        <item x="2216"/>
        <item x="798"/>
        <item x="3957"/>
        <item x="3835"/>
        <item x="9"/>
        <item x="362"/>
        <item x="3434"/>
        <item x="1402"/>
        <item x="473"/>
        <item x="4360"/>
        <item x="2102"/>
        <item x="3385"/>
        <item x="552"/>
        <item x="739"/>
        <item x="4678"/>
        <item x="543"/>
        <item x="3770"/>
        <item x="776"/>
        <item x="4765"/>
        <item x="166"/>
        <item x="3029"/>
        <item x="3078"/>
        <item x="4326"/>
        <item x="3567"/>
        <item x="846"/>
        <item x="1795"/>
        <item x="1960"/>
        <item x="4899"/>
        <item x="2097"/>
        <item x="3295"/>
        <item x="2261"/>
        <item x="3521"/>
        <item x="68"/>
        <item x="2547"/>
        <item x="461"/>
        <item x="2168"/>
        <item x="1166"/>
        <item x="209"/>
        <item x="466"/>
        <item x="2145"/>
        <item x="2055"/>
        <item x="3433"/>
        <item x="1646"/>
        <item x="1326"/>
        <item x="4599"/>
        <item x="1927"/>
        <item x="474"/>
        <item x="3414"/>
        <item x="2755"/>
        <item x="2824"/>
        <item x="4812"/>
        <item x="3167"/>
        <item x="451"/>
        <item x="3969"/>
        <item x="3087"/>
        <item x="2346"/>
        <item x="2757"/>
        <item x="4715"/>
        <item x="2034"/>
        <item x="4337"/>
        <item x="3123"/>
        <item x="4723"/>
        <item x="620"/>
        <item x="508"/>
        <item x="4712"/>
        <item x="1344"/>
        <item x="4674"/>
        <item x="4439"/>
        <item x="2695"/>
        <item x="3690"/>
        <item x="1569"/>
        <item x="4628"/>
        <item x="3265"/>
        <item x="4351"/>
        <item x="3424"/>
        <item x="4090"/>
        <item x="4655"/>
        <item x="4927"/>
        <item x="4527"/>
        <item x="681"/>
        <item x="3224"/>
        <item x="4134"/>
        <item x="3035"/>
        <item x="3364"/>
        <item x="3513"/>
        <item x="3745"/>
        <item x="3336"/>
        <item x="3356"/>
        <item x="823"/>
        <item x="50"/>
        <item x="2978"/>
        <item x="23"/>
        <item x="2813"/>
        <item x="3896"/>
        <item x="75"/>
        <item x="3988"/>
        <item x="188"/>
        <item x="1095"/>
        <item x="2908"/>
        <item x="424"/>
        <item x="112"/>
        <item x="2306"/>
        <item x="738"/>
        <item x="4426"/>
        <item x="2150"/>
        <item x="453"/>
        <item x="4254"/>
        <item x="4342"/>
        <item x="1014"/>
        <item x="2534"/>
        <item x="1565"/>
        <item x="1702"/>
        <item x="1251"/>
        <item x="1154"/>
        <item x="1673"/>
        <item x="2852"/>
        <item x="1941"/>
        <item x="1016"/>
        <item x="4642"/>
        <item x="4823"/>
        <item x="2537"/>
        <item x="3545"/>
        <item x="4629"/>
        <item x="1830"/>
        <item x="3638"/>
        <item x="4572"/>
        <item x="1749"/>
        <item x="2846"/>
        <item x="761"/>
        <item x="3948"/>
        <item x="2263"/>
        <item x="1505"/>
        <item x="1693"/>
        <item x="3542"/>
        <item x="3990"/>
        <item x="3528"/>
        <item x="3000"/>
        <item x="2977"/>
        <item x="3527"/>
        <item x="989"/>
        <item x="3575"/>
        <item x="2564"/>
        <item x="2303"/>
        <item x="1850"/>
        <item x="4348"/>
        <item x="2429"/>
        <item x="1855"/>
        <item x="3621"/>
        <item x="2626"/>
        <item x="3321"/>
        <item x="1669"/>
        <item x="2323"/>
        <item x="4636"/>
        <item x="1827"/>
        <item x="576"/>
        <item x="3444"/>
        <item x="2548"/>
        <item x="71"/>
        <item x="2083"/>
        <item x="1535"/>
        <item x="2649"/>
        <item x="3916"/>
        <item x="4412"/>
        <item x="416"/>
        <item x="4285"/>
        <item x="56"/>
        <item x="4881"/>
        <item x="1246"/>
        <item x="346"/>
        <item x="4131"/>
        <item x="3256"/>
        <item x="4039"/>
        <item x="2798"/>
        <item x="4233"/>
        <item x="1915"/>
        <item x="1241"/>
        <item x="3360"/>
        <item x="530"/>
        <item x="4126"/>
        <item x="777"/>
        <item x="4267"/>
        <item x="4331"/>
        <item x="2702"/>
        <item x="4040"/>
        <item x="1758"/>
        <item x="2875"/>
        <item x="594"/>
        <item x="714"/>
        <item x="4311"/>
        <item x="144"/>
        <item x="4574"/>
        <item x="1959"/>
        <item x="3857"/>
        <item x="4770"/>
        <item x="2696"/>
        <item x="3388"/>
        <item x="4938"/>
        <item x="2425"/>
        <item x="1772"/>
        <item x="616"/>
        <item x="242"/>
        <item x="645"/>
        <item x="2572"/>
        <item x="2464"/>
        <item x="818"/>
        <item x="730"/>
        <item x="1235"/>
        <item x="1952"/>
        <item x="850"/>
        <item x="918"/>
        <item x="4308"/>
        <item x="2507"/>
        <item x="3930"/>
        <item x="1185"/>
        <item x="1817"/>
        <item x="3013"/>
        <item x="2101"/>
        <item x="2272"/>
        <item x="1752"/>
        <item x="4111"/>
        <item x="2354"/>
        <item x="396"/>
        <item x="2125"/>
        <item x="1734"/>
        <item x="4778"/>
        <item x="740"/>
        <item x="3999"/>
        <item x="623"/>
        <item x="431"/>
        <item x="2286"/>
        <item x="2679"/>
        <item x="2633"/>
        <item x="4186"/>
        <item x="4920"/>
        <item x="2734"/>
        <item x="3211"/>
        <item x="133"/>
        <item x="3305"/>
        <item x="1659"/>
        <item x="503"/>
        <item x="1521"/>
        <item x="2631"/>
        <item x="4556"/>
        <item x="410"/>
        <item x="1875"/>
        <item x="1480"/>
        <item x="323"/>
        <item t="default"/>
      </items>
    </pivotField>
    <pivotField compact="0" outline="0" showAll="0"/>
    <pivotField compact="0" outline="0" showAll="0"/>
    <pivotField compact="0" outline="0" showAll="0"/>
    <pivotField compact="0" outline="0" showAll="0"/>
    <pivotField compact="0" outline="0" showAll="0"/>
  </pivotFields>
  <rowFields count="1">
    <field x="10"/>
  </rowFields>
  <rowItems count="7">
    <i>
      <x v="4"/>
    </i>
    <i>
      <x v="1"/>
    </i>
    <i>
      <x v="2"/>
    </i>
    <i>
      <x v="5"/>
    </i>
    <i>
      <x v="3"/>
    </i>
    <i>
      <x v="6"/>
    </i>
    <i>
      <x/>
    </i>
  </rowItems>
  <colItems count="1">
    <i/>
  </colItems>
  <dataFields count="1">
    <dataField name="Sum of Revenue"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5C287A3-EC13-4F55-BBB2-D881CB009A8A}" sourceName="Year">
  <pivotTables>
    <pivotTable tabId="4" name="PivotTable2"/>
    <pivotTable tabId="4" name="PivotTable11"/>
    <pivotTable tabId="4" name="PivotTable16"/>
    <pivotTable tabId="4" name="PivotTable23"/>
    <pivotTable tabId="4" name="PivotTable26"/>
    <pivotTable tabId="4" name="PivotTable6"/>
    <pivotTable tabId="4" name="PivotTable44"/>
    <pivotTable tabId="4" name="PivotTable45"/>
    <pivotTable tabId="4" name="PivotTable51"/>
    <pivotTable tabId="4" name="PivotTable54"/>
    <pivotTable tabId="4" name="PivotTable55"/>
  </pivotTables>
  <data>
    <tabular pivotCacheId="598083281">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A1B98E4-C711-4D08-AE70-D69CA75DB6EC}" sourceName="Region">
  <pivotTables>
    <pivotTable tabId="4" name="PivotTable11"/>
    <pivotTable tabId="4" name="PivotTable16"/>
    <pivotTable tabId="4" name="PivotTable2"/>
    <pivotTable tabId="4" name="PivotTable23"/>
    <pivotTable tabId="4" name="PivotTable26"/>
    <pivotTable tabId="4" name="PivotTable6"/>
    <pivotTable tabId="4" name="PivotTable44"/>
    <pivotTable tabId="4" name="PivotTable45"/>
    <pivotTable tabId="4" name="PivotTable51"/>
    <pivotTable tabId="4" name="PivotTable54"/>
    <pivotTable tabId="4" name="PivotTable55"/>
  </pivotTables>
  <data>
    <tabular pivotCacheId="598083281">
      <items count="4">
        <i x="3" s="1"/>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32D384C-8E08-45A5-99E9-3101406FC13A}" sourceName="Month">
  <pivotTables>
    <pivotTable tabId="4" name="PivotTable2"/>
    <pivotTable tabId="4" name="PivotTable44"/>
    <pivotTable tabId="4" name="PivotTable45"/>
    <pivotTable tabId="4" name="PivotTable51"/>
  </pivotTables>
  <data>
    <tabular pivotCacheId="598083281">
      <items count="12">
        <i x="6" s="1"/>
        <i x="11" s="1"/>
        <i x="10" s="1"/>
        <i x="3" s="1"/>
        <i x="8" s="1"/>
        <i x="1" s="1"/>
        <i x="7" s="1"/>
        <i x="9" s="1"/>
        <i x="5" s="1"/>
        <i x="2" s="1"/>
        <i x="0"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_Names" xr10:uid="{B755E984-E1C1-432B-896A-4C89F4BF3E06}" sourceName="Manager Names">
  <pivotTables>
    <pivotTable tabId="4" name="PivotTable23"/>
    <pivotTable tabId="4" name="PivotTable11"/>
    <pivotTable tabId="4" name="PivotTable16"/>
    <pivotTable tabId="4" name="PivotTable2"/>
    <pivotTable tabId="4" name="PivotTable26"/>
    <pivotTable tabId="4" name="PivotTable44"/>
    <pivotTable tabId="4" name="PivotTable45"/>
    <pivotTable tabId="4" name="PivotTable51"/>
    <pivotTable tabId="4" name="PivotTable6"/>
    <pivotTable tabId="4" name="PivotTable54"/>
    <pivotTable tabId="4" name="PivotTable55"/>
  </pivotTables>
  <data>
    <tabular pivotCacheId="598083281">
      <items count="4">
        <i x="0" s="1"/>
        <i x="1" s="1"/>
        <i x="3" s="1"/>
        <i x="2"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923AC799-4571-4549-8E5E-9AD1D9AA2560}" sourceName="Product_Category">
  <pivotTables>
    <pivotTable tabId="4" name="PivotTable6"/>
    <pivotTable tabId="4" name="PivotTable11"/>
    <pivotTable tabId="4" name="PivotTable16"/>
    <pivotTable tabId="4" name="PivotTable2"/>
    <pivotTable tabId="4" name="PivotTable23"/>
    <pivotTable tabId="4" name="PivotTable26"/>
    <pivotTable tabId="4" name="PivotTable44"/>
    <pivotTable tabId="4" name="PivotTable45"/>
    <pivotTable tabId="4" name="PivotTable51"/>
    <pivotTable tabId="4" name="PivotTable54"/>
    <pivotTable tabId="4" name="PivotTable55"/>
  </pivotTables>
  <data>
    <tabular pivotCacheId="598083281">
      <items count="5">
        <i x="0" s="1"/>
        <i x="2" s="1"/>
        <i x="1" s="1"/>
        <i x="4"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7211E7E-A430-403E-9EB2-F9536B5C5B21}" cache="Slicer_Year" caption="Year" columnCount="2" showCaption="0" rowHeight="241300"/>
  <slicer name="Region 1" xr10:uid="{E324709F-AF88-4137-A64E-9ECDD01820EC}" cache="Slicer_Region" caption="Region" columnCount="2" showCaption="0" rowHeight="241300"/>
  <slicer name="Month 1" xr10:uid="{E25F396B-AEA0-455C-8685-53365B57AB41}" cache="Slicer_Month" caption="Month" columnCount="12" showCaption="0" rowHeight="241300"/>
  <slicer name="Manager Names 1" xr10:uid="{2A3B8B85-F73D-4118-BC6E-2C95443DAE89}" cache="Slicer_Manager_Names" caption="Manager Names" columnCount="4" showCaption="0" rowHeight="241300"/>
  <slicer name="Product_Category 1" xr10:uid="{7956B3F4-B521-4185-BADD-8FFE905F1995}" cache="Slicer_Product_Category" caption="Product_Category" columnCount="5" showCaption="0"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BD3F7A-4BAF-419C-BD90-B035ADA80EC1}" name="Table1" displayName="Table1" ref="A1:R5001" totalsRowShown="0" headerRowDxfId="6" headerRowBorderDxfId="5" tableBorderDxfId="4">
  <autoFilter ref="A1:R5001" xr:uid="{D9BD3F7A-4BAF-419C-BD90-B035ADA80EC1}"/>
  <tableColumns count="18">
    <tableColumn id="1" xr3:uid="{2FAE38E3-290A-4168-88F6-7826E07A37E2}" name="Manager_ID"/>
    <tableColumn id="2" xr3:uid="{A77A7D5B-27E2-4EEB-9D4E-D488F31C26AF}" name="Manager Names" dataDxfId="3">
      <calculatedColumnFormula>VLOOKUP(Table1[[#This Row],[Region]],Table3[#All],2,0)</calculatedColumnFormula>
    </tableColumn>
    <tableColumn id="3" xr3:uid="{5ECABD75-310D-4B01-AA63-D493B5664288}" name="Region"/>
    <tableColumn id="5" xr3:uid="{35A7DBDE-B826-466E-9D2C-C093180AB269}" name="Sales_Target"/>
    <tableColumn id="6" xr3:uid="{E08F3C57-6305-4A90-BEE8-7769CB51A4FE}" name="Actual_Sales"/>
    <tableColumn id="7" xr3:uid="{32490ECC-390F-415D-90EE-1AFE2A2D8A9E}" name="Achievement_%"/>
    <tableColumn id="17" xr3:uid="{51894A56-720B-4091-A03F-4A9330ED5601}" name="Order Date" dataDxfId="2"/>
    <tableColumn id="18" xr3:uid="{AB9FD97C-79E9-45DB-9B80-97740D84F534}" name="Year" dataDxfId="1">
      <calculatedColumnFormula>YEAR(Table1[[#This Row],[Order Date]])</calculatedColumnFormula>
    </tableColumn>
    <tableColumn id="22" xr3:uid="{40D556D7-B1CF-4F46-98D8-4E80C1567BD5}" name="Month"/>
    <tableColumn id="8" xr3:uid="{04A9E551-37B8-4EDE-9EAE-F087E44CFC40}" name="Weekday" dataDxfId="0">
      <calculatedColumnFormula>WEEKDAY(Table1[[#This Row],[Order Date]])</calculatedColumnFormula>
    </tableColumn>
    <tableColumn id="9" xr3:uid="{6E19723A-9064-403B-B07A-719F906EB292}" name="Product_Name"/>
    <tableColumn id="10" xr3:uid="{B78D1BBE-0CF5-45CC-9DAE-420123A58C1C}" name="Product_Category"/>
    <tableColumn id="11" xr3:uid="{5C0D2518-061A-4E72-8A9F-056DFFC2D203}" name="Revenue"/>
    <tableColumn id="12" xr3:uid="{9FF60BEA-D607-4680-AF43-F820D616C8ED}" name="Profit"/>
    <tableColumn id="13" xr3:uid="{7E5E300A-F2E4-4AE7-A542-173033BF68FB}" name="Cost_of_Goods_Sold"/>
    <tableColumn id="19" xr3:uid="{FC55A1ED-8BD7-48D7-8FAF-D1E9C2CBFD22}" name="Discount_Given (%)"/>
    <tableColumn id="15" xr3:uid="{F0B22083-C378-4AF5-B523-2AD7C7B14061}" name="New_Customers_Acquired"/>
    <tableColumn id="16" xr3:uid="{5A2EEBA9-3F91-4D5B-87D2-3B6F7771B246}" name="Customer_Retention_Rat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C0299AB-D4F9-4722-AF0F-0B3C81B8508C}" name="Table3" displayName="Table3" ref="A1:B5" totalsRowShown="0">
  <autoFilter ref="A1:B5" xr:uid="{5C0299AB-D4F9-4722-AF0F-0B3C81B8508C}"/>
  <tableColumns count="2">
    <tableColumn id="1" xr3:uid="{EF8AFC83-5378-4FDB-BB21-EE8429A865F8}" name="Region"/>
    <tableColumn id="2" xr3:uid="{F76DA232-E68C-4088-84FC-D2BE8FF84918}" name="Managers"/>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5BBF5-A366-40AF-8CEB-FAD7F781FA71}">
  <sheetPr codeName="Sheet2"/>
  <dimension ref="A3:BE50"/>
  <sheetViews>
    <sheetView topLeftCell="AE1" zoomScale="72" workbookViewId="0">
      <selection activeCell="AN3" sqref="AN3"/>
    </sheetView>
  </sheetViews>
  <sheetFormatPr defaultRowHeight="14.5" x14ac:dyDescent="0.35"/>
  <cols>
    <col min="1" max="1" width="11.08984375" bestFit="1" customWidth="1"/>
    <col min="2" max="2" width="15" bestFit="1" customWidth="1"/>
    <col min="3" max="3" width="12.36328125" bestFit="1" customWidth="1"/>
    <col min="4" max="4" width="10.90625" bestFit="1" customWidth="1"/>
    <col min="5" max="5" width="2.81640625" style="7" customWidth="1"/>
    <col min="6" max="6" width="9.90625" bestFit="1" customWidth="1"/>
    <col min="7" max="7" width="15" bestFit="1" customWidth="1"/>
    <col min="8" max="8" width="11.90625" bestFit="1" customWidth="1"/>
    <col min="9" max="9" width="2.1796875" style="7" customWidth="1"/>
    <col min="10" max="10" width="12.08984375" bestFit="1" customWidth="1"/>
    <col min="11" max="11" width="15" bestFit="1" customWidth="1"/>
    <col min="12" max="12" width="14.36328125" bestFit="1" customWidth="1"/>
    <col min="13" max="13" width="1.7265625" style="7" customWidth="1"/>
    <col min="14" max="14" width="11.08984375" bestFit="1" customWidth="1"/>
    <col min="15" max="15" width="15" bestFit="1" customWidth="1"/>
    <col min="16" max="16" width="12.36328125" bestFit="1" customWidth="1"/>
    <col min="17" max="17" width="4.7265625" customWidth="1"/>
    <col min="18" max="18" width="8.7265625" customWidth="1"/>
    <col min="19" max="19" width="2.1796875" style="7" customWidth="1"/>
    <col min="21" max="21" width="15" bestFit="1" customWidth="1"/>
    <col min="22" max="22" width="12.36328125" bestFit="1" customWidth="1"/>
    <col min="23" max="23" width="8.54296875" customWidth="1"/>
    <col min="24" max="24" width="2.90625" style="7" customWidth="1"/>
    <col min="25" max="25" width="19.81640625" bestFit="1" customWidth="1"/>
    <col min="26" max="26" width="15" bestFit="1" customWidth="1"/>
    <col min="27" max="27" width="14.453125" bestFit="1" customWidth="1"/>
    <col min="28" max="28" width="3.26953125" style="7" customWidth="1"/>
    <col min="29" max="29" width="11.08984375" bestFit="1" customWidth="1"/>
    <col min="30" max="30" width="15" bestFit="1" customWidth="1"/>
    <col min="33" max="33" width="2.26953125" style="7" customWidth="1"/>
    <col min="34" max="34" width="19.81640625" bestFit="1" customWidth="1"/>
    <col min="35" max="35" width="30.81640625" bestFit="1" customWidth="1"/>
    <col min="38" max="38" width="2.7265625" style="7" customWidth="1"/>
    <col min="39" max="39" width="18.1796875" bestFit="1" customWidth="1"/>
    <col min="40" max="40" width="21.7265625" bestFit="1" customWidth="1"/>
    <col min="41" max="41" width="20.6328125" bestFit="1" customWidth="1"/>
    <col min="42" max="42" width="13.54296875" customWidth="1"/>
    <col min="43" max="43" width="2.54296875" style="7" customWidth="1"/>
    <col min="44" max="44" width="18.1796875" bestFit="1" customWidth="1"/>
    <col min="45" max="46" width="18.54296875" bestFit="1" customWidth="1"/>
    <col min="47" max="47" width="9" customWidth="1"/>
    <col min="48" max="48" width="3.1796875" style="7" customWidth="1"/>
    <col min="49" max="49" width="23.81640625" bestFit="1" customWidth="1"/>
    <col min="50" max="50" width="18.453125" bestFit="1" customWidth="1"/>
    <col min="51" max="51" width="30.36328125" customWidth="1"/>
    <col min="52" max="52" width="2" style="7" customWidth="1"/>
    <col min="53" max="53" width="17.26953125" bestFit="1" customWidth="1"/>
    <col min="54" max="54" width="15.6328125" bestFit="1" customWidth="1"/>
    <col min="55" max="55" width="34.1796875" bestFit="1" customWidth="1"/>
    <col min="56" max="56" width="32.1796875" bestFit="1" customWidth="1"/>
    <col min="57" max="57" width="25" bestFit="1" customWidth="1"/>
  </cols>
  <sheetData>
    <row r="3" spans="1:57" x14ac:dyDescent="0.35">
      <c r="A3" s="5" t="s">
        <v>252</v>
      </c>
      <c r="B3" t="s">
        <v>250</v>
      </c>
      <c r="C3" t="s">
        <v>265</v>
      </c>
      <c r="F3" s="5" t="s">
        <v>1</v>
      </c>
      <c r="G3" t="s">
        <v>250</v>
      </c>
      <c r="J3" s="5" t="s">
        <v>249</v>
      </c>
      <c r="K3" t="s">
        <v>250</v>
      </c>
      <c r="Y3" s="5" t="s">
        <v>6</v>
      </c>
      <c r="Z3" t="s">
        <v>250</v>
      </c>
      <c r="AC3" s="5" t="s">
        <v>248</v>
      </c>
      <c r="AD3" t="s">
        <v>250</v>
      </c>
      <c r="AH3" s="5" t="s">
        <v>6</v>
      </c>
      <c r="AI3" t="s">
        <v>267</v>
      </c>
      <c r="AM3" s="5" t="s">
        <v>241</v>
      </c>
      <c r="AN3" t="s">
        <v>268</v>
      </c>
      <c r="AR3" s="5" t="s">
        <v>241</v>
      </c>
      <c r="AS3" t="s">
        <v>269</v>
      </c>
      <c r="AT3" t="s">
        <v>266</v>
      </c>
    </row>
    <row r="4" spans="1:57" x14ac:dyDescent="0.35">
      <c r="A4" t="s">
        <v>259</v>
      </c>
      <c r="B4">
        <v>48248672</v>
      </c>
      <c r="C4">
        <v>16736608.240000002</v>
      </c>
      <c r="F4" t="s">
        <v>215</v>
      </c>
      <c r="G4">
        <v>305815519</v>
      </c>
      <c r="J4" s="4">
        <v>5</v>
      </c>
      <c r="K4">
        <v>248690434</v>
      </c>
      <c r="N4" s="5" t="s">
        <v>252</v>
      </c>
      <c r="O4" t="s">
        <v>250</v>
      </c>
      <c r="P4" t="s">
        <v>265</v>
      </c>
      <c r="U4" t="s">
        <v>250</v>
      </c>
      <c r="V4" t="s">
        <v>265</v>
      </c>
      <c r="Y4" t="s">
        <v>236</v>
      </c>
      <c r="Z4">
        <v>258383729</v>
      </c>
      <c r="AC4">
        <v>2011</v>
      </c>
      <c r="AD4">
        <v>262961049</v>
      </c>
      <c r="AH4" t="s">
        <v>236</v>
      </c>
      <c r="AI4">
        <v>55106</v>
      </c>
      <c r="AM4" t="s">
        <v>244</v>
      </c>
      <c r="AN4" s="12">
        <v>0.26285633769711186</v>
      </c>
      <c r="AR4" t="s">
        <v>245</v>
      </c>
      <c r="AS4">
        <v>377811170</v>
      </c>
      <c r="AT4">
        <v>320570028</v>
      </c>
      <c r="AW4" s="5" t="s">
        <v>274</v>
      </c>
      <c r="AX4" t="s">
        <v>267</v>
      </c>
    </row>
    <row r="5" spans="1:57" x14ac:dyDescent="0.35">
      <c r="A5" t="s">
        <v>264</v>
      </c>
      <c r="B5">
        <v>33308035</v>
      </c>
      <c r="C5">
        <v>11939894.350000003</v>
      </c>
      <c r="F5" t="s">
        <v>212</v>
      </c>
      <c r="G5">
        <v>320570028</v>
      </c>
      <c r="J5" s="4">
        <v>2</v>
      </c>
      <c r="K5">
        <v>237788369</v>
      </c>
      <c r="N5" t="s">
        <v>259</v>
      </c>
      <c r="O5">
        <v>48248672</v>
      </c>
      <c r="P5">
        <v>16736608.240000002</v>
      </c>
      <c r="U5">
        <v>1293394750</v>
      </c>
      <c r="V5">
        <v>452829259.07000023</v>
      </c>
      <c r="Y5" t="s">
        <v>238</v>
      </c>
      <c r="Z5">
        <v>258362002</v>
      </c>
      <c r="AC5">
        <v>2012</v>
      </c>
      <c r="AD5">
        <v>281932949</v>
      </c>
      <c r="AH5" t="s">
        <v>238</v>
      </c>
      <c r="AI5">
        <v>55034</v>
      </c>
      <c r="AM5" t="s">
        <v>246</v>
      </c>
      <c r="AN5" s="12">
        <v>0.250450692641006</v>
      </c>
      <c r="AR5" t="s">
        <v>244</v>
      </c>
      <c r="AS5">
        <v>399916744</v>
      </c>
      <c r="AT5">
        <v>343166576</v>
      </c>
      <c r="AW5" s="10">
        <v>10</v>
      </c>
      <c r="AX5">
        <v>90395</v>
      </c>
      <c r="BA5" t="s">
        <v>250</v>
      </c>
      <c r="BB5" t="s">
        <v>265</v>
      </c>
      <c r="BC5" t="s">
        <v>275</v>
      </c>
      <c r="BD5" t="s">
        <v>277</v>
      </c>
      <c r="BE5" t="s">
        <v>276</v>
      </c>
    </row>
    <row r="6" spans="1:57" x14ac:dyDescent="0.35">
      <c r="A6" t="s">
        <v>263</v>
      </c>
      <c r="B6">
        <v>82793097</v>
      </c>
      <c r="C6">
        <v>28899746.610000007</v>
      </c>
      <c r="F6" t="s">
        <v>214</v>
      </c>
      <c r="G6">
        <v>323842627</v>
      </c>
      <c r="J6" s="4">
        <v>3</v>
      </c>
      <c r="K6">
        <v>237082016</v>
      </c>
      <c r="N6" t="s">
        <v>264</v>
      </c>
      <c r="O6">
        <v>33308035</v>
      </c>
      <c r="P6">
        <v>11939894.350000003</v>
      </c>
      <c r="Y6" t="s">
        <v>237</v>
      </c>
      <c r="Z6">
        <v>252755667</v>
      </c>
      <c r="AC6">
        <v>2013</v>
      </c>
      <c r="AD6">
        <v>324544353</v>
      </c>
      <c r="AH6" t="s">
        <v>237</v>
      </c>
      <c r="AI6">
        <v>53997</v>
      </c>
      <c r="AM6" t="s">
        <v>245</v>
      </c>
      <c r="AN6" s="12">
        <v>0.24882798446448262</v>
      </c>
      <c r="AR6" t="s">
        <v>243</v>
      </c>
      <c r="AS6">
        <v>359289149</v>
      </c>
      <c r="AT6">
        <v>305815519</v>
      </c>
      <c r="AW6" s="10">
        <v>20</v>
      </c>
      <c r="AX6">
        <v>92048</v>
      </c>
      <c r="BA6" s="11">
        <v>1293394750</v>
      </c>
      <c r="BB6" s="11">
        <v>452829259.07000023</v>
      </c>
      <c r="BC6">
        <v>77.472476842529005</v>
      </c>
      <c r="BD6">
        <v>4966</v>
      </c>
      <c r="BE6">
        <v>85.362188884414209</v>
      </c>
    </row>
    <row r="7" spans="1:57" x14ac:dyDescent="0.35">
      <c r="A7" t="s">
        <v>256</v>
      </c>
      <c r="B7">
        <v>94782030</v>
      </c>
      <c r="C7">
        <v>32828427.300000016</v>
      </c>
      <c r="F7" t="s">
        <v>213</v>
      </c>
      <c r="G7">
        <v>343166576</v>
      </c>
      <c r="J7" s="4">
        <v>6</v>
      </c>
      <c r="K7">
        <v>229675172</v>
      </c>
      <c r="N7" t="s">
        <v>263</v>
      </c>
      <c r="O7">
        <v>82793097</v>
      </c>
      <c r="P7">
        <v>28899746.610000007</v>
      </c>
      <c r="Y7" t="s">
        <v>240</v>
      </c>
      <c r="Z7">
        <v>271933644</v>
      </c>
      <c r="AC7">
        <v>2014</v>
      </c>
      <c r="AD7">
        <v>423956399</v>
      </c>
      <c r="AH7" t="s">
        <v>240</v>
      </c>
      <c r="AI7">
        <v>56507</v>
      </c>
      <c r="AM7" t="s">
        <v>243</v>
      </c>
      <c r="AN7" s="12">
        <v>0.23786498519739954</v>
      </c>
      <c r="AR7" t="s">
        <v>246</v>
      </c>
      <c r="AS7">
        <v>376883569</v>
      </c>
      <c r="AT7">
        <v>323842627</v>
      </c>
      <c r="AW7" s="10">
        <v>30</v>
      </c>
      <c r="AX7">
        <v>92019</v>
      </c>
    </row>
    <row r="8" spans="1:57" x14ac:dyDescent="0.35">
      <c r="A8" t="s">
        <v>261</v>
      </c>
      <c r="B8">
        <v>96988640</v>
      </c>
      <c r="C8">
        <v>33882161.920000017</v>
      </c>
      <c r="J8" s="4">
        <v>4</v>
      </c>
      <c r="K8">
        <v>217010389</v>
      </c>
      <c r="N8" t="s">
        <v>256</v>
      </c>
      <c r="O8">
        <v>94782030</v>
      </c>
      <c r="P8">
        <v>32828427.300000016</v>
      </c>
      <c r="Y8" t="s">
        <v>239</v>
      </c>
      <c r="Z8">
        <v>251959708</v>
      </c>
      <c r="AC8" t="s">
        <v>251</v>
      </c>
      <c r="AD8">
        <v>1293394750</v>
      </c>
      <c r="AH8" t="s">
        <v>239</v>
      </c>
      <c r="AI8">
        <v>53818</v>
      </c>
      <c r="AR8" t="s">
        <v>251</v>
      </c>
      <c r="AS8">
        <v>1513900632</v>
      </c>
      <c r="AT8">
        <v>1293394750</v>
      </c>
      <c r="AW8" s="10" t="s">
        <v>251</v>
      </c>
      <c r="AX8">
        <v>274462</v>
      </c>
      <c r="BA8">
        <f>GETPIVOTDATA("Sum of Revenue",$BA$5)/1000000000</f>
        <v>1.29339475</v>
      </c>
      <c r="BB8">
        <f>GETPIVOTDATA("Sum of Profit",$BA$5)/100000000</f>
        <v>4.5282925907000022</v>
      </c>
    </row>
    <row r="9" spans="1:57" x14ac:dyDescent="0.35">
      <c r="A9" t="s">
        <v>254</v>
      </c>
      <c r="B9">
        <v>97606275</v>
      </c>
      <c r="C9">
        <v>33988674.68999999</v>
      </c>
      <c r="J9" s="4">
        <v>7</v>
      </c>
      <c r="K9">
        <v>106586492</v>
      </c>
      <c r="N9" t="s">
        <v>261</v>
      </c>
      <c r="O9">
        <v>96988640</v>
      </c>
      <c r="P9">
        <v>33882161.920000017</v>
      </c>
      <c r="Y9" t="s">
        <v>251</v>
      </c>
      <c r="Z9">
        <v>1293394750</v>
      </c>
      <c r="AH9" t="s">
        <v>251</v>
      </c>
      <c r="AI9">
        <v>274462</v>
      </c>
    </row>
    <row r="10" spans="1:57" x14ac:dyDescent="0.35">
      <c r="A10" t="s">
        <v>260</v>
      </c>
      <c r="B10">
        <v>93871748</v>
      </c>
      <c r="C10">
        <v>32661178.919999994</v>
      </c>
      <c r="F10" t="str" cm="1">
        <f t="array" aca="1" ref="F10:F13" ca="1">OFFSET($F$3,1,0,COUNT($G$3:$G$7))</f>
        <v>East</v>
      </c>
      <c r="G10" cm="1">
        <f t="array" aca="1" ref="G10:G13" ca="1">OFFSET($F$3,1,1,COUNT($G$3:$G$7))</f>
        <v>305815519</v>
      </c>
      <c r="J10" s="4">
        <v>1</v>
      </c>
      <c r="K10">
        <v>16561878</v>
      </c>
      <c r="N10" t="s">
        <v>254</v>
      </c>
      <c r="O10">
        <v>97606275</v>
      </c>
      <c r="P10">
        <v>33988674.68999999</v>
      </c>
      <c r="BA10">
        <f>ROUND(BA8,2)</f>
        <v>1.29</v>
      </c>
      <c r="BB10">
        <f>ROUND(BB8,1)</f>
        <v>4.5</v>
      </c>
    </row>
    <row r="11" spans="1:57" x14ac:dyDescent="0.35">
      <c r="A11" t="s">
        <v>262</v>
      </c>
      <c r="B11">
        <v>88937713</v>
      </c>
      <c r="C11">
        <v>31080980.710000016</v>
      </c>
      <c r="F11" t="str">
        <f ca="1"/>
        <v>North</v>
      </c>
      <c r="G11">
        <f ca="1"/>
        <v>320570028</v>
      </c>
      <c r="N11" t="s">
        <v>260</v>
      </c>
      <c r="O11">
        <v>93871748</v>
      </c>
      <c r="P11">
        <v>32661178.919999994</v>
      </c>
    </row>
    <row r="12" spans="1:57" x14ac:dyDescent="0.35">
      <c r="A12" t="s">
        <v>258</v>
      </c>
      <c r="B12">
        <v>172985157</v>
      </c>
      <c r="C12">
        <v>61490627.720000021</v>
      </c>
      <c r="F12" t="str">
        <f ca="1"/>
        <v>South</v>
      </c>
      <c r="G12">
        <f ca="1"/>
        <v>323842627</v>
      </c>
      <c r="J12" t="s">
        <v>271</v>
      </c>
      <c r="K12" t="s">
        <v>7</v>
      </c>
      <c r="L12" t="s">
        <v>272</v>
      </c>
      <c r="N12" t="s">
        <v>262</v>
      </c>
      <c r="O12">
        <v>88937713</v>
      </c>
      <c r="P12">
        <v>31080980.710000016</v>
      </c>
      <c r="AW12" cm="1">
        <f t="array" aca="1" ref="AW12:AW14" ca="1">OFFSET($AW$4,1,0,COUNT($AX$4:$AX$7))</f>
        <v>10</v>
      </c>
      <c r="AX12" cm="1">
        <f t="array" aca="1" ref="AX12:AX14" ca="1">OFFSET($AW$4,1,1,COUNT($AX$4:$AX$7))</f>
        <v>90395</v>
      </c>
    </row>
    <row r="13" spans="1:57" x14ac:dyDescent="0.35">
      <c r="A13" t="s">
        <v>255</v>
      </c>
      <c r="B13">
        <v>102983883</v>
      </c>
      <c r="C13">
        <v>36266539.359999985</v>
      </c>
      <c r="F13" t="str">
        <f ca="1"/>
        <v>West</v>
      </c>
      <c r="G13">
        <f ca="1"/>
        <v>343166576</v>
      </c>
      <c r="J13" cm="1">
        <f t="array" aca="1" ref="J13:J19" ca="1">OFFSET($J$3,1,0,COUNT(K3:K10))</f>
        <v>5</v>
      </c>
      <c r="K13" cm="1">
        <f t="array" aca="1" ref="K13:K19" ca="1">OFFSET($J$3,1,1,COUNT(K3:K10))</f>
        <v>248690434</v>
      </c>
      <c r="L13">
        <f t="shared" ref="L13:L19" ca="1" si="0">RANK(K13,_xlfn.ANCHORARRAY($K$13))</f>
        <v>1</v>
      </c>
      <c r="N13" t="s">
        <v>258</v>
      </c>
      <c r="O13">
        <v>172985157</v>
      </c>
      <c r="P13">
        <v>61490627.720000021</v>
      </c>
      <c r="Y13" s="6"/>
      <c r="Z13" s="6"/>
      <c r="AC13" s="6"/>
      <c r="AD13" s="6"/>
      <c r="AH13" s="6"/>
      <c r="AI13" s="6"/>
      <c r="AM13" s="6"/>
      <c r="AN13" s="6"/>
      <c r="AR13" s="6"/>
      <c r="AS13" s="6"/>
      <c r="AT13" s="6"/>
      <c r="AW13">
        <f ca="1"/>
        <v>20</v>
      </c>
      <c r="AX13">
        <f ca="1"/>
        <v>92048</v>
      </c>
    </row>
    <row r="14" spans="1:57" x14ac:dyDescent="0.35">
      <c r="A14" t="s">
        <v>253</v>
      </c>
      <c r="B14">
        <v>195021899</v>
      </c>
      <c r="C14">
        <v>68059968.330000058</v>
      </c>
      <c r="J14">
        <f ca="1"/>
        <v>2</v>
      </c>
      <c r="K14">
        <f ca="1"/>
        <v>237788369</v>
      </c>
      <c r="L14">
        <f t="shared" ca="1" si="0"/>
        <v>2</v>
      </c>
      <c r="N14" t="s">
        <v>255</v>
      </c>
      <c r="O14">
        <v>102983883</v>
      </c>
      <c r="P14">
        <v>36266539.359999985</v>
      </c>
      <c r="U14" s="6"/>
      <c r="V14" s="6"/>
      <c r="AC14" cm="1">
        <f t="array" aca="1" ref="AC14:AC17" ca="1">OFFSET($AC$3,1,0,COUNT($AD$3:$AD$7))</f>
        <v>2011</v>
      </c>
      <c r="AD14" cm="1">
        <f t="array" aca="1" ref="AD14:AD17" ca="1">OFFSET($AC$3,1,1,COUNT($AD$3:$AD$7))</f>
        <v>262961049</v>
      </c>
      <c r="AH14" t="str" cm="1">
        <f t="array" aca="1" ref="AH14:AH17" ca="1">OFFSET($AH$3,1,0,COUNT($AI$3:$AI$7))</f>
        <v>Clothing</v>
      </c>
      <c r="AI14" cm="1">
        <f t="array" aca="1" ref="AI14:AI17" ca="1">OFFSET($AH$3,1,1,COUNT($AI$3:$AI$7))</f>
        <v>55106</v>
      </c>
      <c r="AM14" t="str" cm="1">
        <f t="array" aca="1" ref="AM14:AM17" ca="1">OFFSET(AM3,1,0,COUNT($AN$3:$AN$7))</f>
        <v>Bill Gabril</v>
      </c>
      <c r="AN14" s="13" cm="1">
        <f t="array" aca="1" ref="AN14:AN17" ca="1">OFFSET(AM3,1,1,COUNT($AN$3:$AN$7))</f>
        <v>0.26285633769711186</v>
      </c>
      <c r="AR14" t="str" cm="1">
        <f t="array" aca="1" ref="AR14:AR17" ca="1">OFFSET($AR$3,1,0,COUNT($AS$3:$AS$7))</f>
        <v>Anne Paul</v>
      </c>
      <c r="AS14" cm="1">
        <f t="array" aca="1" ref="AS14:AS17" ca="1">OFFSET($AR$3,1,1,COUNT($AS$3:$AS$7))</f>
        <v>377811170</v>
      </c>
      <c r="AT14" cm="1">
        <f t="array" aca="1" ref="AT14:AT17" ca="1">OFFSET($AR$3,1,2,COUNT($AS$3:$AS$7))</f>
        <v>320570028</v>
      </c>
      <c r="AW14">
        <f ca="1"/>
        <v>30</v>
      </c>
      <c r="AX14">
        <f ca="1"/>
        <v>92019</v>
      </c>
    </row>
    <row r="15" spans="1:57" x14ac:dyDescent="0.35">
      <c r="A15" t="s">
        <v>257</v>
      </c>
      <c r="B15">
        <v>185867601</v>
      </c>
      <c r="C15">
        <v>64994450.919999942</v>
      </c>
      <c r="J15">
        <f ca="1"/>
        <v>3</v>
      </c>
      <c r="K15">
        <f ca="1"/>
        <v>237082016</v>
      </c>
      <c r="L15">
        <f t="shared" ca="1" si="0"/>
        <v>3</v>
      </c>
      <c r="N15" t="s">
        <v>253</v>
      </c>
      <c r="O15">
        <v>195021899</v>
      </c>
      <c r="P15">
        <v>68059968.330000058</v>
      </c>
      <c r="U15" s="4"/>
      <c r="Y15" s="6" t="s">
        <v>6</v>
      </c>
      <c r="Z15" s="6" t="s">
        <v>250</v>
      </c>
      <c r="AC15">
        <f ca="1"/>
        <v>2012</v>
      </c>
      <c r="AD15">
        <f ca="1"/>
        <v>281932949</v>
      </c>
      <c r="AH15" t="str">
        <f ca="1"/>
        <v>Electronics</v>
      </c>
      <c r="AI15">
        <f ca="1"/>
        <v>55034</v>
      </c>
      <c r="AM15" t="str">
        <f ca="1"/>
        <v>William Grek</v>
      </c>
      <c r="AN15" s="13">
        <f ca="1"/>
        <v>0.250450692641006</v>
      </c>
      <c r="AR15" t="str">
        <f ca="1"/>
        <v>Bill Gabril</v>
      </c>
      <c r="AS15">
        <f ca="1"/>
        <v>399916744</v>
      </c>
      <c r="AT15">
        <f ca="1"/>
        <v>343166576</v>
      </c>
    </row>
    <row r="16" spans="1:57" x14ac:dyDescent="0.35">
      <c r="A16" t="s">
        <v>251</v>
      </c>
      <c r="B16">
        <v>1293394750</v>
      </c>
      <c r="C16">
        <v>452829259.07000005</v>
      </c>
      <c r="J16">
        <f ca="1"/>
        <v>6</v>
      </c>
      <c r="K16">
        <f ca="1"/>
        <v>229675172</v>
      </c>
      <c r="L16">
        <f t="shared" ca="1" si="0"/>
        <v>4</v>
      </c>
      <c r="N16" t="s">
        <v>257</v>
      </c>
      <c r="O16">
        <v>185867601</v>
      </c>
      <c r="P16">
        <v>64994450.919999942</v>
      </c>
      <c r="U16" s="4"/>
      <c r="Y16" t="s">
        <v>236</v>
      </c>
      <c r="Z16">
        <v>258383729</v>
      </c>
      <c r="AC16">
        <f ca="1"/>
        <v>2013</v>
      </c>
      <c r="AD16">
        <f ca="1"/>
        <v>324544353</v>
      </c>
      <c r="AH16" t="str">
        <f ca="1"/>
        <v>Furniture</v>
      </c>
      <c r="AI16">
        <f ca="1"/>
        <v>53997</v>
      </c>
      <c r="AM16" t="str">
        <f ca="1"/>
        <v>Anne Paul</v>
      </c>
      <c r="AN16" s="13">
        <f ca="1"/>
        <v>0.24882798446448262</v>
      </c>
      <c r="AR16" t="str">
        <f ca="1"/>
        <v>Sam Thomas</v>
      </c>
      <c r="AS16">
        <f ca="1"/>
        <v>359289149</v>
      </c>
      <c r="AT16">
        <f ca="1"/>
        <v>305815519</v>
      </c>
    </row>
    <row r="17" spans="1:46" x14ac:dyDescent="0.35">
      <c r="J17">
        <f ca="1"/>
        <v>4</v>
      </c>
      <c r="K17">
        <f ca="1"/>
        <v>217010389</v>
      </c>
      <c r="L17">
        <f t="shared" ca="1" si="0"/>
        <v>5</v>
      </c>
      <c r="N17" t="s">
        <v>251</v>
      </c>
      <c r="O17">
        <v>1293394750</v>
      </c>
      <c r="P17">
        <v>452829259.07000005</v>
      </c>
      <c r="U17" s="4"/>
      <c r="Y17" t="s">
        <v>238</v>
      </c>
      <c r="Z17">
        <v>258362002</v>
      </c>
      <c r="AC17">
        <f ca="1"/>
        <v>2014</v>
      </c>
      <c r="AD17">
        <f ca="1"/>
        <v>423956399</v>
      </c>
      <c r="AH17" t="str">
        <f ca="1"/>
        <v>Grocery</v>
      </c>
      <c r="AI17">
        <f ca="1"/>
        <v>56507</v>
      </c>
      <c r="AM17" t="str">
        <f ca="1"/>
        <v>Sam Thomas</v>
      </c>
      <c r="AN17" s="13">
        <f ca="1"/>
        <v>0.23786498519739954</v>
      </c>
      <c r="AR17" t="str">
        <f ca="1"/>
        <v>William Grek</v>
      </c>
      <c r="AS17">
        <f ca="1"/>
        <v>376883569</v>
      </c>
      <c r="AT17">
        <f ca="1"/>
        <v>323842627</v>
      </c>
    </row>
    <row r="18" spans="1:46" x14ac:dyDescent="0.35">
      <c r="J18">
        <f ca="1"/>
        <v>7</v>
      </c>
      <c r="K18">
        <f ca="1"/>
        <v>106586492</v>
      </c>
      <c r="L18">
        <f t="shared" ca="1" si="0"/>
        <v>6</v>
      </c>
      <c r="U18" s="4"/>
      <c r="Y18" t="s">
        <v>237</v>
      </c>
      <c r="Z18">
        <v>252755667</v>
      </c>
    </row>
    <row r="19" spans="1:46" x14ac:dyDescent="0.35">
      <c r="A19" t="str" cm="1">
        <f t="array" aca="1" ref="A19:A31" ca="1">OFFSET(A3:A16,1,0,COUNT($B$3:$B$16))</f>
        <v>Jan</v>
      </c>
      <c r="B19" cm="1">
        <f t="array" aca="1" ref="B19:B31" ca="1">OFFSET(A3:A16,1,1,COUNT($B$3:$B$16))</f>
        <v>48248672</v>
      </c>
      <c r="C19" cm="1">
        <f t="array" aca="1" ref="C19:C31" ca="1">OFFSET(A3:A16,1,1,COUNT($B$3:$B$16))</f>
        <v>48248672</v>
      </c>
      <c r="J19">
        <f ca="1"/>
        <v>1</v>
      </c>
      <c r="K19">
        <f ca="1"/>
        <v>16561878</v>
      </c>
      <c r="L19">
        <f t="shared" ca="1" si="0"/>
        <v>7</v>
      </c>
      <c r="U19" s="4"/>
      <c r="Y19" t="s">
        <v>240</v>
      </c>
      <c r="Z19">
        <v>271933644</v>
      </c>
    </row>
    <row r="20" spans="1:46" x14ac:dyDescent="0.35">
      <c r="A20" t="str">
        <f ca="1"/>
        <v>Feb</v>
      </c>
      <c r="B20">
        <f ca="1"/>
        <v>33308035</v>
      </c>
      <c r="C20">
        <f ca="1"/>
        <v>33308035</v>
      </c>
      <c r="U20" s="4"/>
      <c r="Y20" t="s">
        <v>239</v>
      </c>
      <c r="Z20">
        <v>251959708</v>
      </c>
    </row>
    <row r="21" spans="1:46" x14ac:dyDescent="0.35">
      <c r="A21" t="str">
        <f ca="1"/>
        <v>Mar</v>
      </c>
      <c r="B21">
        <f ca="1"/>
        <v>82793097</v>
      </c>
      <c r="C21">
        <f ca="1"/>
        <v>82793097</v>
      </c>
      <c r="N21" t="str" cm="1">
        <f t="array" aca="1" ref="N21:N32" ca="1">OFFSET($N$4,1,0,COUNT($P$4:$P$16))</f>
        <v>Jan</v>
      </c>
      <c r="O21" cm="1">
        <f t="array" aca="1" ref="O21:O32" ca="1">OFFSET($N$4,1,1,COUNT($P$4:$P$16))</f>
        <v>48248672</v>
      </c>
      <c r="P21" cm="1">
        <f t="array" aca="1" ref="P21:P32" ca="1">OFFSET($N$4,1,1,COUNT($P$4:$P$16))</f>
        <v>48248672</v>
      </c>
      <c r="U21" s="4"/>
    </row>
    <row r="22" spans="1:46" x14ac:dyDescent="0.35">
      <c r="A22" t="str">
        <f ca="1"/>
        <v>Apr</v>
      </c>
      <c r="B22">
        <f ca="1"/>
        <v>94782030</v>
      </c>
      <c r="C22">
        <f ca="1"/>
        <v>94782030</v>
      </c>
      <c r="N22" t="str">
        <f ca="1"/>
        <v>Feb</v>
      </c>
      <c r="O22">
        <f ca="1"/>
        <v>33308035</v>
      </c>
      <c r="P22">
        <f ca="1"/>
        <v>33308035</v>
      </c>
      <c r="Y22" t="str" cm="1">
        <f t="array" aca="1" ref="Y22:Y26" ca="1">OFFSET($Y$3,1,0,COUNT($Z$3:$Z$8))</f>
        <v>Clothing</v>
      </c>
      <c r="Z22" cm="1">
        <f t="array" aca="1" ref="Z22:Z26" ca="1">OFFSET($Y$3,1,1,COUNT($Z$3:$Z$8))</f>
        <v>258383729</v>
      </c>
    </row>
    <row r="23" spans="1:46" x14ac:dyDescent="0.35">
      <c r="A23" t="str">
        <f ca="1"/>
        <v>May</v>
      </c>
      <c r="B23">
        <f ca="1"/>
        <v>96988640</v>
      </c>
      <c r="C23">
        <f ca="1"/>
        <v>96988640</v>
      </c>
      <c r="N23" t="str">
        <f ca="1"/>
        <v>Mar</v>
      </c>
      <c r="O23">
        <f ca="1"/>
        <v>82793097</v>
      </c>
      <c r="P23">
        <f ca="1"/>
        <v>82793097</v>
      </c>
      <c r="U23" s="6"/>
      <c r="V23" s="6"/>
      <c r="Y23" t="str">
        <f ca="1"/>
        <v>Electronics</v>
      </c>
      <c r="Z23">
        <f ca="1"/>
        <v>258362002</v>
      </c>
    </row>
    <row r="24" spans="1:46" x14ac:dyDescent="0.35">
      <c r="A24" t="str">
        <f ca="1"/>
        <v>Jun</v>
      </c>
      <c r="B24">
        <f ca="1"/>
        <v>97606275</v>
      </c>
      <c r="C24">
        <f ca="1"/>
        <v>97606275</v>
      </c>
      <c r="N24" t="str">
        <f ca="1"/>
        <v>Apr</v>
      </c>
      <c r="O24">
        <f ca="1"/>
        <v>94782030</v>
      </c>
      <c r="P24">
        <f ca="1"/>
        <v>94782030</v>
      </c>
      <c r="U24" s="4"/>
      <c r="Y24" t="str">
        <f ca="1"/>
        <v>Furniture</v>
      </c>
      <c r="Z24">
        <f ca="1"/>
        <v>252755667</v>
      </c>
    </row>
    <row r="25" spans="1:46" x14ac:dyDescent="0.35">
      <c r="A25" t="str">
        <f ca="1"/>
        <v>Jul</v>
      </c>
      <c r="B25">
        <f ca="1"/>
        <v>93871748</v>
      </c>
      <c r="C25">
        <f ca="1"/>
        <v>93871748</v>
      </c>
      <c r="N25" t="str">
        <f ca="1"/>
        <v>May</v>
      </c>
      <c r="O25">
        <f ca="1"/>
        <v>96988640</v>
      </c>
      <c r="P25">
        <f ca="1"/>
        <v>96988640</v>
      </c>
      <c r="U25" s="4"/>
      <c r="Y25" t="str">
        <f ca="1"/>
        <v>Grocery</v>
      </c>
      <c r="Z25">
        <f ca="1"/>
        <v>271933644</v>
      </c>
    </row>
    <row r="26" spans="1:46" x14ac:dyDescent="0.35">
      <c r="A26" t="str">
        <f ca="1"/>
        <v>Aug</v>
      </c>
      <c r="B26">
        <f ca="1"/>
        <v>88937713</v>
      </c>
      <c r="C26">
        <f ca="1"/>
        <v>88937713</v>
      </c>
      <c r="N26" t="str">
        <f ca="1"/>
        <v>Jun</v>
      </c>
      <c r="O26">
        <f ca="1"/>
        <v>97606275</v>
      </c>
      <c r="P26">
        <f ca="1"/>
        <v>97606275</v>
      </c>
      <c r="U26" s="4"/>
      <c r="Y26" t="str">
        <f ca="1"/>
        <v>Stationery</v>
      </c>
      <c r="Z26">
        <f ca="1"/>
        <v>251959708</v>
      </c>
    </row>
    <row r="27" spans="1:46" x14ac:dyDescent="0.35">
      <c r="A27" t="str">
        <f ca="1"/>
        <v>Sep</v>
      </c>
      <c r="B27">
        <f ca="1"/>
        <v>172985157</v>
      </c>
      <c r="C27">
        <f ca="1"/>
        <v>172985157</v>
      </c>
      <c r="N27" t="str">
        <f ca="1"/>
        <v>Jul</v>
      </c>
      <c r="O27">
        <f ca="1"/>
        <v>93871748</v>
      </c>
      <c r="P27">
        <f ca="1"/>
        <v>93871748</v>
      </c>
      <c r="U27" s="4"/>
    </row>
    <row r="28" spans="1:46" x14ac:dyDescent="0.35">
      <c r="A28" t="str">
        <f ca="1"/>
        <v>Oct</v>
      </c>
      <c r="B28">
        <f ca="1"/>
        <v>102983883</v>
      </c>
      <c r="C28">
        <f ca="1"/>
        <v>102983883</v>
      </c>
      <c r="N28" t="str">
        <f ca="1"/>
        <v>Aug</v>
      </c>
      <c r="O28">
        <f ca="1"/>
        <v>88937713</v>
      </c>
      <c r="P28">
        <f ca="1"/>
        <v>88937713</v>
      </c>
      <c r="U28" s="4"/>
    </row>
    <row r="29" spans="1:46" x14ac:dyDescent="0.35">
      <c r="A29" t="str">
        <f ca="1"/>
        <v>Nov</v>
      </c>
      <c r="B29">
        <f ca="1"/>
        <v>195021899</v>
      </c>
      <c r="C29">
        <f ca="1"/>
        <v>195021899</v>
      </c>
      <c r="N29" t="str">
        <f ca="1"/>
        <v>Sep</v>
      </c>
      <c r="O29">
        <f ca="1"/>
        <v>172985157</v>
      </c>
      <c r="P29">
        <f ca="1"/>
        <v>172985157</v>
      </c>
      <c r="U29" s="4"/>
    </row>
    <row r="30" spans="1:46" x14ac:dyDescent="0.35">
      <c r="A30" t="str">
        <f ca="1"/>
        <v>Dec</v>
      </c>
      <c r="B30">
        <f ca="1"/>
        <v>185867601</v>
      </c>
      <c r="C30">
        <f ca="1"/>
        <v>185867601</v>
      </c>
      <c r="N30" t="str">
        <f ca="1"/>
        <v>Oct</v>
      </c>
      <c r="O30">
        <f ca="1"/>
        <v>102983883</v>
      </c>
      <c r="P30">
        <f ca="1"/>
        <v>102983883</v>
      </c>
      <c r="U30" s="4"/>
    </row>
    <row r="31" spans="1:46" x14ac:dyDescent="0.35">
      <c r="A31" t="str">
        <f ca="1"/>
        <v>Grand Total</v>
      </c>
      <c r="B31">
        <f ca="1"/>
        <v>1293394750</v>
      </c>
      <c r="C31">
        <f ca="1"/>
        <v>1293394750</v>
      </c>
      <c r="N31" t="str">
        <f ca="1"/>
        <v>Nov</v>
      </c>
      <c r="O31">
        <f ca="1"/>
        <v>195021899</v>
      </c>
      <c r="P31">
        <f ca="1"/>
        <v>195021899</v>
      </c>
    </row>
    <row r="32" spans="1:46" x14ac:dyDescent="0.35">
      <c r="N32" t="str">
        <f ca="1"/>
        <v>Dec</v>
      </c>
      <c r="O32">
        <f ca="1"/>
        <v>185867601</v>
      </c>
      <c r="P32">
        <f ca="1"/>
        <v>185867601</v>
      </c>
    </row>
    <row r="50" spans="25:25" x14ac:dyDescent="0.35">
      <c r="Y50" s="7"/>
    </row>
  </sheetData>
  <sortState xmlns:xlrd2="http://schemas.microsoft.com/office/spreadsheetml/2017/richdata2" ref="N4:P17">
    <sortCondition descending="1" ref="O4"/>
  </sortState>
  <conditionalFormatting sqref="AL1:AL1048576">
    <cfRule type="top10" priority="1" rank="4"/>
  </conditionalFormatting>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R5001"/>
  <sheetViews>
    <sheetView zoomScale="40" workbookViewId="0"/>
  </sheetViews>
  <sheetFormatPr defaultRowHeight="14.5" x14ac:dyDescent="0.35"/>
  <cols>
    <col min="1" max="1" width="13.08984375" customWidth="1"/>
    <col min="2" max="2" width="16.1796875" customWidth="1"/>
    <col min="4" max="4" width="24.453125" customWidth="1"/>
    <col min="5" max="5" width="26" customWidth="1"/>
    <col min="6" max="6" width="19.7265625" customWidth="1"/>
    <col min="7" max="7" width="20.1796875" customWidth="1"/>
    <col min="8" max="8" width="15" style="2" customWidth="1"/>
    <col min="9" max="9" width="16.7265625" customWidth="1"/>
    <col min="10" max="10" width="25" customWidth="1"/>
    <col min="11" max="11" width="25.08984375" customWidth="1"/>
    <col min="12" max="12" width="22.6328125" customWidth="1"/>
    <col min="13" max="13" width="17.6328125" customWidth="1"/>
    <col min="15" max="15" width="27.6328125" customWidth="1"/>
    <col min="16" max="16" width="21.7265625" customWidth="1"/>
    <col min="17" max="17" width="17.54296875" customWidth="1"/>
    <col min="18" max="18" width="31.36328125" customWidth="1"/>
    <col min="19" max="19" width="15.1796875" customWidth="1"/>
  </cols>
  <sheetData>
    <row r="1" spans="1:18" x14ac:dyDescent="0.35">
      <c r="A1" s="1" t="s">
        <v>0</v>
      </c>
      <c r="B1" s="1" t="s">
        <v>241</v>
      </c>
      <c r="C1" s="1" t="s">
        <v>1</v>
      </c>
      <c r="D1" s="1" t="s">
        <v>2</v>
      </c>
      <c r="E1" s="1" t="s">
        <v>3</v>
      </c>
      <c r="F1" s="1" t="s">
        <v>4</v>
      </c>
      <c r="G1" s="2" t="s">
        <v>247</v>
      </c>
      <c r="H1" s="3" t="s">
        <v>248</v>
      </c>
      <c r="I1" t="s">
        <v>252</v>
      </c>
      <c r="J1" t="s">
        <v>249</v>
      </c>
      <c r="K1" s="1" t="s">
        <v>5</v>
      </c>
      <c r="L1" s="1" t="s">
        <v>6</v>
      </c>
      <c r="M1" s="1" t="s">
        <v>7</v>
      </c>
      <c r="N1" s="1" t="s">
        <v>8</v>
      </c>
      <c r="O1" s="1" t="s">
        <v>9</v>
      </c>
      <c r="P1" s="9" t="s">
        <v>273</v>
      </c>
      <c r="Q1" s="1" t="s">
        <v>10</v>
      </c>
      <c r="R1" s="1" t="s">
        <v>11</v>
      </c>
    </row>
    <row r="2" spans="1:18" x14ac:dyDescent="0.35">
      <c r="A2" t="s">
        <v>12</v>
      </c>
      <c r="B2" t="str">
        <f>VLOOKUP(Table1[[#This Row],[Region]],Table3[#All],2,0)</f>
        <v>Anne Paul</v>
      </c>
      <c r="C2" t="s">
        <v>212</v>
      </c>
      <c r="D2">
        <v>488786</v>
      </c>
      <c r="E2">
        <v>388587</v>
      </c>
      <c r="F2">
        <v>79.5</v>
      </c>
      <c r="G2" s="2">
        <v>41587</v>
      </c>
      <c r="H2">
        <f>YEAR(Table1[[#This Row],[Order Date]])</f>
        <v>2013</v>
      </c>
      <c r="I2" t="s">
        <v>253</v>
      </c>
      <c r="J2" s="4">
        <f>WEEKDAY(Table1[[#This Row],[Order Date]])</f>
        <v>7</v>
      </c>
      <c r="K2" t="s">
        <v>216</v>
      </c>
      <c r="L2" t="s">
        <v>236</v>
      </c>
      <c r="M2">
        <v>388587</v>
      </c>
      <c r="N2">
        <v>178026.71</v>
      </c>
      <c r="O2">
        <v>210560.29</v>
      </c>
      <c r="P2">
        <v>30</v>
      </c>
      <c r="Q2">
        <v>79</v>
      </c>
      <c r="R2">
        <v>63.04</v>
      </c>
    </row>
    <row r="3" spans="1:18" x14ac:dyDescent="0.35">
      <c r="A3" t="s">
        <v>13</v>
      </c>
      <c r="B3" t="str">
        <f>VLOOKUP(Table1[[#This Row],[Region]],Table3[#All],2,0)</f>
        <v>Bill Gabril</v>
      </c>
      <c r="C3" t="s">
        <v>213</v>
      </c>
      <c r="D3">
        <v>115622</v>
      </c>
      <c r="E3">
        <v>70091</v>
      </c>
      <c r="F3">
        <v>60.62</v>
      </c>
      <c r="G3" s="2">
        <v>41587</v>
      </c>
      <c r="H3">
        <f>YEAR(Table1[[#This Row],[Order Date]])</f>
        <v>2013</v>
      </c>
      <c r="I3" t="s">
        <v>253</v>
      </c>
      <c r="J3" s="4">
        <f>WEEKDAY(Table1[[#This Row],[Order Date]])</f>
        <v>7</v>
      </c>
      <c r="K3" t="s">
        <v>216</v>
      </c>
      <c r="L3" t="s">
        <v>236</v>
      </c>
      <c r="M3">
        <v>70091</v>
      </c>
      <c r="N3">
        <v>24419.24</v>
      </c>
      <c r="O3">
        <v>45671.76</v>
      </c>
      <c r="P3">
        <v>10</v>
      </c>
      <c r="Q3">
        <v>35</v>
      </c>
      <c r="R3">
        <v>85.06</v>
      </c>
    </row>
    <row r="4" spans="1:18" x14ac:dyDescent="0.35">
      <c r="A4" t="s">
        <v>14</v>
      </c>
      <c r="B4" t="str">
        <f>VLOOKUP(Table1[[#This Row],[Region]],Table3[#All],2,0)</f>
        <v>Bill Gabril</v>
      </c>
      <c r="C4" t="s">
        <v>213</v>
      </c>
      <c r="D4">
        <v>335514</v>
      </c>
      <c r="E4">
        <v>322229</v>
      </c>
      <c r="F4">
        <v>96.04</v>
      </c>
      <c r="G4" s="2">
        <v>41438</v>
      </c>
      <c r="H4">
        <f>YEAR(Table1[[#This Row],[Order Date]])</f>
        <v>2013</v>
      </c>
      <c r="I4" t="s">
        <v>254</v>
      </c>
      <c r="J4" s="4">
        <f>WEEKDAY(Table1[[#This Row],[Order Date]])</f>
        <v>5</v>
      </c>
      <c r="K4" t="s">
        <v>217</v>
      </c>
      <c r="L4" t="s">
        <v>237</v>
      </c>
      <c r="M4">
        <v>322229</v>
      </c>
      <c r="N4">
        <v>87761.58</v>
      </c>
      <c r="O4">
        <v>234467.42</v>
      </c>
      <c r="P4">
        <v>10</v>
      </c>
      <c r="Q4">
        <v>64</v>
      </c>
      <c r="R4">
        <v>71.91</v>
      </c>
    </row>
    <row r="5" spans="1:18" x14ac:dyDescent="0.35">
      <c r="A5" t="s">
        <v>15</v>
      </c>
      <c r="B5" t="str">
        <f>VLOOKUP(Table1[[#This Row],[Region]],Table3[#All],2,0)</f>
        <v>William Grek</v>
      </c>
      <c r="C5" t="s">
        <v>214</v>
      </c>
      <c r="D5">
        <v>276472</v>
      </c>
      <c r="E5">
        <v>165029</v>
      </c>
      <c r="F5">
        <v>59.69</v>
      </c>
      <c r="G5" s="2">
        <v>41193</v>
      </c>
      <c r="H5">
        <f>YEAR(Table1[[#This Row],[Order Date]])</f>
        <v>2012</v>
      </c>
      <c r="I5" t="s">
        <v>255</v>
      </c>
      <c r="J5" s="4">
        <f>WEEKDAY(Table1[[#This Row],[Order Date]])</f>
        <v>5</v>
      </c>
      <c r="K5" t="s">
        <v>218</v>
      </c>
      <c r="L5" t="s">
        <v>238</v>
      </c>
      <c r="M5">
        <v>165029</v>
      </c>
      <c r="N5">
        <v>77726.2</v>
      </c>
      <c r="O5">
        <v>87302.8</v>
      </c>
      <c r="P5">
        <v>30</v>
      </c>
      <c r="Q5">
        <v>87</v>
      </c>
      <c r="R5">
        <v>69.260000000000005</v>
      </c>
    </row>
    <row r="6" spans="1:18" x14ac:dyDescent="0.35">
      <c r="A6" t="s">
        <v>16</v>
      </c>
      <c r="B6" t="str">
        <f>VLOOKUP(Table1[[#This Row],[Region]],Table3[#All],2,0)</f>
        <v>Anne Paul</v>
      </c>
      <c r="C6" t="s">
        <v>212</v>
      </c>
      <c r="D6">
        <v>340870</v>
      </c>
      <c r="E6">
        <v>311003</v>
      </c>
      <c r="F6">
        <v>91.24</v>
      </c>
      <c r="G6" s="2">
        <v>41193</v>
      </c>
      <c r="H6">
        <f>YEAR(Table1[[#This Row],[Order Date]])</f>
        <v>2012</v>
      </c>
      <c r="I6" t="s">
        <v>255</v>
      </c>
      <c r="J6" s="4">
        <f>WEEKDAY(Table1[[#This Row],[Order Date]])</f>
        <v>5</v>
      </c>
      <c r="K6" t="s">
        <v>218</v>
      </c>
      <c r="L6" t="s">
        <v>238</v>
      </c>
      <c r="M6">
        <v>311003</v>
      </c>
      <c r="N6">
        <v>148149.37</v>
      </c>
      <c r="O6">
        <v>162853.63</v>
      </c>
      <c r="P6">
        <v>20</v>
      </c>
      <c r="Q6">
        <v>90</v>
      </c>
      <c r="R6">
        <v>81.650000000000006</v>
      </c>
    </row>
    <row r="7" spans="1:18" x14ac:dyDescent="0.35">
      <c r="A7" t="s">
        <v>17</v>
      </c>
      <c r="B7" t="str">
        <f>VLOOKUP(Table1[[#This Row],[Region]],Table3[#All],2,0)</f>
        <v>Sam Thomas</v>
      </c>
      <c r="C7" t="s">
        <v>215</v>
      </c>
      <c r="D7">
        <v>200814</v>
      </c>
      <c r="E7">
        <v>118640</v>
      </c>
      <c r="F7">
        <v>59.08</v>
      </c>
      <c r="G7" s="2">
        <v>40703</v>
      </c>
      <c r="H7">
        <f>YEAR(Table1[[#This Row],[Order Date]])</f>
        <v>2011</v>
      </c>
      <c r="I7" t="s">
        <v>254</v>
      </c>
      <c r="J7" s="4">
        <f>WEEKDAY(Table1[[#This Row],[Order Date]])</f>
        <v>5</v>
      </c>
      <c r="K7" t="s">
        <v>219</v>
      </c>
      <c r="L7" t="s">
        <v>238</v>
      </c>
      <c r="M7">
        <v>118640</v>
      </c>
      <c r="N7">
        <v>31804.95</v>
      </c>
      <c r="O7">
        <v>86835.05</v>
      </c>
      <c r="P7">
        <v>10</v>
      </c>
      <c r="Q7">
        <v>39</v>
      </c>
      <c r="R7">
        <v>90.33</v>
      </c>
    </row>
    <row r="8" spans="1:18" x14ac:dyDescent="0.35">
      <c r="A8" t="s">
        <v>18</v>
      </c>
      <c r="B8" t="str">
        <f>VLOOKUP(Table1[[#This Row],[Region]],Table3[#All],2,0)</f>
        <v>Bill Gabril</v>
      </c>
      <c r="C8" t="s">
        <v>213</v>
      </c>
      <c r="D8">
        <v>337717</v>
      </c>
      <c r="E8">
        <v>335498</v>
      </c>
      <c r="F8">
        <v>99.34</v>
      </c>
      <c r="G8" s="2">
        <v>40703</v>
      </c>
      <c r="H8">
        <f>YEAR(Table1[[#This Row],[Order Date]])</f>
        <v>2011</v>
      </c>
      <c r="I8" t="s">
        <v>254</v>
      </c>
      <c r="J8" s="4">
        <f>WEEKDAY(Table1[[#This Row],[Order Date]])</f>
        <v>5</v>
      </c>
      <c r="K8" t="s">
        <v>220</v>
      </c>
      <c r="L8" t="s">
        <v>237</v>
      </c>
      <c r="M8">
        <v>335498</v>
      </c>
      <c r="N8">
        <v>130490.51</v>
      </c>
      <c r="O8">
        <v>205007.49</v>
      </c>
      <c r="P8">
        <v>10</v>
      </c>
      <c r="Q8">
        <v>44</v>
      </c>
      <c r="R8">
        <v>84.56</v>
      </c>
    </row>
    <row r="9" spans="1:18" x14ac:dyDescent="0.35">
      <c r="A9" t="s">
        <v>19</v>
      </c>
      <c r="B9" t="str">
        <f>VLOOKUP(Table1[[#This Row],[Region]],Table3[#All],2,0)</f>
        <v>Anne Paul</v>
      </c>
      <c r="C9" t="s">
        <v>212</v>
      </c>
      <c r="D9">
        <v>432911</v>
      </c>
      <c r="E9">
        <v>306180</v>
      </c>
      <c r="F9">
        <v>70.73</v>
      </c>
      <c r="G9" s="2">
        <v>40703</v>
      </c>
      <c r="H9">
        <f>YEAR(Table1[[#This Row],[Order Date]])</f>
        <v>2011</v>
      </c>
      <c r="I9" t="s">
        <v>254</v>
      </c>
      <c r="J9" s="4">
        <f>WEEKDAY(Table1[[#This Row],[Order Date]])</f>
        <v>5</v>
      </c>
      <c r="K9" t="s">
        <v>221</v>
      </c>
      <c r="L9" t="s">
        <v>239</v>
      </c>
      <c r="M9">
        <v>306180</v>
      </c>
      <c r="N9">
        <v>138080.82999999999</v>
      </c>
      <c r="O9">
        <v>168099.17</v>
      </c>
      <c r="P9">
        <v>10</v>
      </c>
      <c r="Q9">
        <v>91</v>
      </c>
      <c r="R9">
        <v>84.09</v>
      </c>
    </row>
    <row r="10" spans="1:18" x14ac:dyDescent="0.35">
      <c r="A10" t="s">
        <v>20</v>
      </c>
      <c r="B10" t="str">
        <f>VLOOKUP(Table1[[#This Row],[Region]],Table3[#All],2,0)</f>
        <v>William Grek</v>
      </c>
      <c r="C10" t="s">
        <v>214</v>
      </c>
      <c r="D10">
        <v>270017</v>
      </c>
      <c r="E10">
        <v>149671</v>
      </c>
      <c r="F10">
        <v>55.43</v>
      </c>
      <c r="G10" s="2">
        <v>40703</v>
      </c>
      <c r="H10">
        <f>YEAR(Table1[[#This Row],[Order Date]])</f>
        <v>2011</v>
      </c>
      <c r="I10" t="s">
        <v>254</v>
      </c>
      <c r="J10" s="4">
        <f>WEEKDAY(Table1[[#This Row],[Order Date]])</f>
        <v>5</v>
      </c>
      <c r="K10" t="s">
        <v>222</v>
      </c>
      <c r="L10" t="s">
        <v>236</v>
      </c>
      <c r="M10">
        <v>149671</v>
      </c>
      <c r="N10">
        <v>38687.9</v>
      </c>
      <c r="O10">
        <v>110983.1</v>
      </c>
      <c r="P10">
        <v>30</v>
      </c>
      <c r="Q10">
        <v>18</v>
      </c>
      <c r="R10">
        <v>67.38</v>
      </c>
    </row>
    <row r="11" spans="1:18" x14ac:dyDescent="0.35">
      <c r="A11" t="s">
        <v>21</v>
      </c>
      <c r="B11" t="str">
        <f>VLOOKUP(Table1[[#This Row],[Region]],Table3[#All],2,0)</f>
        <v>Sam Thomas</v>
      </c>
      <c r="C11" t="s">
        <v>215</v>
      </c>
      <c r="D11">
        <v>443638</v>
      </c>
      <c r="E11">
        <v>483559</v>
      </c>
      <c r="F11">
        <v>109</v>
      </c>
      <c r="G11" s="2">
        <v>40703</v>
      </c>
      <c r="H11">
        <f>YEAR(Table1[[#This Row],[Order Date]])</f>
        <v>2011</v>
      </c>
      <c r="I11" t="s">
        <v>254</v>
      </c>
      <c r="J11" s="4">
        <f>WEEKDAY(Table1[[#This Row],[Order Date]])</f>
        <v>5</v>
      </c>
      <c r="K11" t="s">
        <v>223</v>
      </c>
      <c r="L11" t="s">
        <v>240</v>
      </c>
      <c r="M11">
        <v>483559</v>
      </c>
      <c r="N11">
        <v>221053.45</v>
      </c>
      <c r="O11">
        <v>262505.55</v>
      </c>
      <c r="P11">
        <v>10</v>
      </c>
      <c r="Q11">
        <v>81</v>
      </c>
      <c r="R11">
        <v>78.86</v>
      </c>
    </row>
    <row r="12" spans="1:18" x14ac:dyDescent="0.35">
      <c r="A12" t="s">
        <v>22</v>
      </c>
      <c r="B12" t="str">
        <f>VLOOKUP(Table1[[#This Row],[Region]],Table3[#All],2,0)</f>
        <v>Bill Gabril</v>
      </c>
      <c r="C12" t="s">
        <v>213</v>
      </c>
      <c r="D12">
        <v>309400</v>
      </c>
      <c r="E12">
        <v>249595</v>
      </c>
      <c r="F12">
        <v>80.67</v>
      </c>
      <c r="G12" s="2">
        <v>40703</v>
      </c>
      <c r="H12">
        <f>YEAR(Table1[[#This Row],[Order Date]])</f>
        <v>2011</v>
      </c>
      <c r="I12" t="s">
        <v>254</v>
      </c>
      <c r="J12" s="4">
        <f>WEEKDAY(Table1[[#This Row],[Order Date]])</f>
        <v>5</v>
      </c>
      <c r="K12" t="s">
        <v>216</v>
      </c>
      <c r="L12" t="s">
        <v>236</v>
      </c>
      <c r="M12">
        <v>249595</v>
      </c>
      <c r="N12">
        <v>86644.94</v>
      </c>
      <c r="O12">
        <v>162950.06</v>
      </c>
      <c r="P12">
        <v>30</v>
      </c>
      <c r="Q12">
        <v>16</v>
      </c>
      <c r="R12">
        <v>90.14</v>
      </c>
    </row>
    <row r="13" spans="1:18" x14ac:dyDescent="0.35">
      <c r="A13" t="s">
        <v>23</v>
      </c>
      <c r="B13" t="str">
        <f>VLOOKUP(Table1[[#This Row],[Region]],Table3[#All],2,0)</f>
        <v>William Grek</v>
      </c>
      <c r="C13" t="s">
        <v>214</v>
      </c>
      <c r="D13">
        <v>183876</v>
      </c>
      <c r="E13">
        <v>195757</v>
      </c>
      <c r="F13">
        <v>106.46</v>
      </c>
      <c r="G13" s="2">
        <v>40703</v>
      </c>
      <c r="H13">
        <f>YEAR(Table1[[#This Row],[Order Date]])</f>
        <v>2011</v>
      </c>
      <c r="I13" t="s">
        <v>254</v>
      </c>
      <c r="J13" s="4">
        <f>WEEKDAY(Table1[[#This Row],[Order Date]])</f>
        <v>5</v>
      </c>
      <c r="K13" t="s">
        <v>224</v>
      </c>
      <c r="L13" t="s">
        <v>240</v>
      </c>
      <c r="M13">
        <v>195757</v>
      </c>
      <c r="N13">
        <v>75282.23</v>
      </c>
      <c r="O13">
        <v>120474.77</v>
      </c>
      <c r="P13">
        <v>30</v>
      </c>
      <c r="Q13">
        <v>69</v>
      </c>
      <c r="R13">
        <v>78.52</v>
      </c>
    </row>
    <row r="14" spans="1:18" x14ac:dyDescent="0.35">
      <c r="A14" t="s">
        <v>24</v>
      </c>
      <c r="B14" t="str">
        <f>VLOOKUP(Table1[[#This Row],[Region]],Table3[#All],2,0)</f>
        <v>Anne Paul</v>
      </c>
      <c r="C14" t="s">
        <v>212</v>
      </c>
      <c r="D14">
        <v>477865</v>
      </c>
      <c r="E14">
        <v>298990</v>
      </c>
      <c r="F14">
        <v>62.57</v>
      </c>
      <c r="G14" s="2">
        <v>41745</v>
      </c>
      <c r="H14">
        <f>YEAR(Table1[[#This Row],[Order Date]])</f>
        <v>2014</v>
      </c>
      <c r="I14" t="s">
        <v>256</v>
      </c>
      <c r="J14" s="4">
        <f>WEEKDAY(Table1[[#This Row],[Order Date]])</f>
        <v>4</v>
      </c>
      <c r="K14" t="s">
        <v>225</v>
      </c>
      <c r="L14" t="s">
        <v>239</v>
      </c>
      <c r="M14">
        <v>298990</v>
      </c>
      <c r="N14">
        <v>80554</v>
      </c>
      <c r="O14">
        <v>218436</v>
      </c>
      <c r="P14">
        <v>30</v>
      </c>
      <c r="Q14">
        <v>47</v>
      </c>
      <c r="R14">
        <v>75.22</v>
      </c>
    </row>
    <row r="15" spans="1:18" x14ac:dyDescent="0.35">
      <c r="A15" t="s">
        <v>25</v>
      </c>
      <c r="B15" t="str">
        <f>VLOOKUP(Table1[[#This Row],[Region]],Table3[#All],2,0)</f>
        <v>Bill Gabril</v>
      </c>
      <c r="C15" t="s">
        <v>213</v>
      </c>
      <c r="D15">
        <v>478584</v>
      </c>
      <c r="E15">
        <v>377383</v>
      </c>
      <c r="F15">
        <v>78.849999999999994</v>
      </c>
      <c r="G15" s="2">
        <v>41241</v>
      </c>
      <c r="H15">
        <f>YEAR(Table1[[#This Row],[Order Date]])</f>
        <v>2012</v>
      </c>
      <c r="I15" t="s">
        <v>253</v>
      </c>
      <c r="J15" s="4">
        <f>WEEKDAY(Table1[[#This Row],[Order Date]])</f>
        <v>4</v>
      </c>
      <c r="K15" t="s">
        <v>221</v>
      </c>
      <c r="L15" t="s">
        <v>239</v>
      </c>
      <c r="M15">
        <v>377383</v>
      </c>
      <c r="N15">
        <v>131214.37</v>
      </c>
      <c r="O15">
        <v>246168.63</v>
      </c>
      <c r="P15">
        <v>10</v>
      </c>
      <c r="Q15">
        <v>90</v>
      </c>
      <c r="R15">
        <v>70.45</v>
      </c>
    </row>
    <row r="16" spans="1:18" x14ac:dyDescent="0.35">
      <c r="A16" t="s">
        <v>26</v>
      </c>
      <c r="B16" t="str">
        <f>VLOOKUP(Table1[[#This Row],[Region]],Table3[#All],2,0)</f>
        <v>William Grek</v>
      </c>
      <c r="C16" t="s">
        <v>214</v>
      </c>
      <c r="D16">
        <v>296038</v>
      </c>
      <c r="E16">
        <v>347906</v>
      </c>
      <c r="F16">
        <v>117.52</v>
      </c>
      <c r="G16" s="2">
        <v>41241</v>
      </c>
      <c r="H16">
        <f>YEAR(Table1[[#This Row],[Order Date]])</f>
        <v>2012</v>
      </c>
      <c r="I16" t="s">
        <v>253</v>
      </c>
      <c r="J16" s="4">
        <f>WEEKDAY(Table1[[#This Row],[Order Date]])</f>
        <v>4</v>
      </c>
      <c r="K16" t="s">
        <v>222</v>
      </c>
      <c r="L16" t="s">
        <v>236</v>
      </c>
      <c r="M16">
        <v>347906</v>
      </c>
      <c r="N16">
        <v>111440.08</v>
      </c>
      <c r="O16">
        <v>236465.92000000001</v>
      </c>
      <c r="P16">
        <v>30</v>
      </c>
      <c r="Q16">
        <v>24</v>
      </c>
      <c r="R16">
        <v>92.52</v>
      </c>
    </row>
    <row r="17" spans="1:18" x14ac:dyDescent="0.35">
      <c r="A17" t="s">
        <v>27</v>
      </c>
      <c r="B17" t="str">
        <f>VLOOKUP(Table1[[#This Row],[Region]],Table3[#All],2,0)</f>
        <v>Sam Thomas</v>
      </c>
      <c r="C17" t="s">
        <v>215</v>
      </c>
      <c r="D17">
        <v>130369</v>
      </c>
      <c r="E17">
        <v>96755</v>
      </c>
      <c r="F17">
        <v>74.22</v>
      </c>
      <c r="G17" s="2">
        <v>41975</v>
      </c>
      <c r="H17">
        <f>YEAR(Table1[[#This Row],[Order Date]])</f>
        <v>2014</v>
      </c>
      <c r="I17" t="s">
        <v>257</v>
      </c>
      <c r="J17" s="4">
        <f>WEEKDAY(Table1[[#This Row],[Order Date]])</f>
        <v>3</v>
      </c>
      <c r="K17" t="s">
        <v>226</v>
      </c>
      <c r="L17" t="s">
        <v>239</v>
      </c>
      <c r="M17">
        <v>96755</v>
      </c>
      <c r="N17">
        <v>45891.28</v>
      </c>
      <c r="O17">
        <v>50863.72</v>
      </c>
      <c r="P17">
        <v>20</v>
      </c>
      <c r="Q17">
        <v>18</v>
      </c>
      <c r="R17">
        <v>94.23</v>
      </c>
    </row>
    <row r="18" spans="1:18" x14ac:dyDescent="0.35">
      <c r="A18" t="s">
        <v>28</v>
      </c>
      <c r="B18" t="str">
        <f>VLOOKUP(Table1[[#This Row],[Region]],Table3[#All],2,0)</f>
        <v>William Grek</v>
      </c>
      <c r="C18" t="s">
        <v>214</v>
      </c>
      <c r="D18">
        <v>445899</v>
      </c>
      <c r="E18">
        <v>472133</v>
      </c>
      <c r="F18">
        <v>105.88</v>
      </c>
      <c r="G18" s="2">
        <v>41975</v>
      </c>
      <c r="H18">
        <f>YEAR(Table1[[#This Row],[Order Date]])</f>
        <v>2014</v>
      </c>
      <c r="I18" t="s">
        <v>257</v>
      </c>
      <c r="J18" s="4">
        <f>WEEKDAY(Table1[[#This Row],[Order Date]])</f>
        <v>3</v>
      </c>
      <c r="K18" t="s">
        <v>221</v>
      </c>
      <c r="L18" t="s">
        <v>239</v>
      </c>
      <c r="M18">
        <v>472133</v>
      </c>
      <c r="N18">
        <v>198523.91</v>
      </c>
      <c r="O18">
        <v>273609.09000000003</v>
      </c>
      <c r="P18">
        <v>10</v>
      </c>
      <c r="Q18">
        <v>64</v>
      </c>
      <c r="R18">
        <v>93.75</v>
      </c>
    </row>
    <row r="19" spans="1:18" x14ac:dyDescent="0.35">
      <c r="A19" t="s">
        <v>29</v>
      </c>
      <c r="B19" t="str">
        <f>VLOOKUP(Table1[[#This Row],[Region]],Table3[#All],2,0)</f>
        <v>William Grek</v>
      </c>
      <c r="C19" t="s">
        <v>214</v>
      </c>
      <c r="D19">
        <v>263429</v>
      </c>
      <c r="E19">
        <v>236307</v>
      </c>
      <c r="F19">
        <v>89.7</v>
      </c>
      <c r="G19" s="2">
        <v>41975</v>
      </c>
      <c r="H19">
        <f>YEAR(Table1[[#This Row],[Order Date]])</f>
        <v>2014</v>
      </c>
      <c r="I19" t="s">
        <v>257</v>
      </c>
      <c r="J19" s="4">
        <f>WEEKDAY(Table1[[#This Row],[Order Date]])</f>
        <v>3</v>
      </c>
      <c r="K19" t="s">
        <v>227</v>
      </c>
      <c r="L19" t="s">
        <v>237</v>
      </c>
      <c r="M19">
        <v>236307</v>
      </c>
      <c r="N19">
        <v>54377.97</v>
      </c>
      <c r="O19">
        <v>181929.03</v>
      </c>
      <c r="P19">
        <v>10</v>
      </c>
      <c r="Q19">
        <v>41</v>
      </c>
      <c r="R19">
        <v>67.86</v>
      </c>
    </row>
    <row r="20" spans="1:18" x14ac:dyDescent="0.35">
      <c r="A20" t="s">
        <v>30</v>
      </c>
      <c r="B20" t="str">
        <f>VLOOKUP(Table1[[#This Row],[Region]],Table3[#All],2,0)</f>
        <v>Sam Thomas</v>
      </c>
      <c r="C20" t="s">
        <v>215</v>
      </c>
      <c r="D20">
        <v>408443</v>
      </c>
      <c r="E20">
        <v>324867</v>
      </c>
      <c r="F20">
        <v>79.540000000000006</v>
      </c>
      <c r="G20" s="2">
        <v>41799</v>
      </c>
      <c r="H20">
        <f>YEAR(Table1[[#This Row],[Order Date]])</f>
        <v>2014</v>
      </c>
      <c r="I20" t="s">
        <v>254</v>
      </c>
      <c r="J20" s="4">
        <f>WEEKDAY(Table1[[#This Row],[Order Date]])</f>
        <v>2</v>
      </c>
      <c r="K20" t="s">
        <v>221</v>
      </c>
      <c r="L20" t="s">
        <v>239</v>
      </c>
      <c r="M20">
        <v>324867</v>
      </c>
      <c r="N20">
        <v>161732.68</v>
      </c>
      <c r="O20">
        <v>163134.32</v>
      </c>
      <c r="P20">
        <v>10</v>
      </c>
      <c r="Q20">
        <v>17</v>
      </c>
      <c r="R20">
        <v>68.010000000000005</v>
      </c>
    </row>
    <row r="21" spans="1:18" x14ac:dyDescent="0.35">
      <c r="A21" t="s">
        <v>31</v>
      </c>
      <c r="B21" t="str">
        <f>VLOOKUP(Table1[[#This Row],[Region]],Table3[#All],2,0)</f>
        <v>Anne Paul</v>
      </c>
      <c r="C21" t="s">
        <v>212</v>
      </c>
      <c r="D21">
        <v>137149</v>
      </c>
      <c r="E21">
        <v>135965</v>
      </c>
      <c r="F21">
        <v>99.14</v>
      </c>
      <c r="G21" s="2">
        <v>40805</v>
      </c>
      <c r="H21">
        <f>YEAR(Table1[[#This Row],[Order Date]])</f>
        <v>2011</v>
      </c>
      <c r="I21" t="s">
        <v>258</v>
      </c>
      <c r="J21" s="4">
        <f>WEEKDAY(Table1[[#This Row],[Order Date]])</f>
        <v>2</v>
      </c>
      <c r="K21" t="s">
        <v>228</v>
      </c>
      <c r="L21" t="s">
        <v>236</v>
      </c>
      <c r="M21">
        <v>135965</v>
      </c>
      <c r="N21">
        <v>40695.230000000003</v>
      </c>
      <c r="O21">
        <v>95269.77</v>
      </c>
      <c r="P21">
        <v>10</v>
      </c>
      <c r="Q21">
        <v>26</v>
      </c>
      <c r="R21">
        <v>85.32</v>
      </c>
    </row>
    <row r="22" spans="1:18" x14ac:dyDescent="0.35">
      <c r="A22" t="s">
        <v>32</v>
      </c>
      <c r="B22" t="str">
        <f>VLOOKUP(Table1[[#This Row],[Region]],Table3[#All],2,0)</f>
        <v>Bill Gabril</v>
      </c>
      <c r="C22" t="s">
        <v>213</v>
      </c>
      <c r="D22">
        <v>347974</v>
      </c>
      <c r="E22">
        <v>385667</v>
      </c>
      <c r="F22">
        <v>110.83</v>
      </c>
      <c r="G22" s="2">
        <v>40805</v>
      </c>
      <c r="H22">
        <f>YEAR(Table1[[#This Row],[Order Date]])</f>
        <v>2011</v>
      </c>
      <c r="I22" t="s">
        <v>258</v>
      </c>
      <c r="J22" s="4">
        <f>WEEKDAY(Table1[[#This Row],[Order Date]])</f>
        <v>2</v>
      </c>
      <c r="K22" t="s">
        <v>229</v>
      </c>
      <c r="L22" t="s">
        <v>240</v>
      </c>
      <c r="M22">
        <v>385667</v>
      </c>
      <c r="N22">
        <v>181920</v>
      </c>
      <c r="O22">
        <v>203747</v>
      </c>
      <c r="P22">
        <v>10</v>
      </c>
      <c r="Q22">
        <v>55</v>
      </c>
      <c r="R22">
        <v>74.83</v>
      </c>
    </row>
    <row r="23" spans="1:18" x14ac:dyDescent="0.35">
      <c r="A23" t="s">
        <v>33</v>
      </c>
      <c r="B23" t="str">
        <f>VLOOKUP(Table1[[#This Row],[Region]],Table3[#All],2,0)</f>
        <v>Bill Gabril</v>
      </c>
      <c r="C23" t="s">
        <v>213</v>
      </c>
      <c r="D23">
        <v>128401</v>
      </c>
      <c r="E23">
        <v>152459</v>
      </c>
      <c r="F23">
        <v>118.74</v>
      </c>
      <c r="G23" s="2">
        <v>41432</v>
      </c>
      <c r="H23">
        <f>YEAR(Table1[[#This Row],[Order Date]])</f>
        <v>2013</v>
      </c>
      <c r="I23" t="s">
        <v>254</v>
      </c>
      <c r="J23" s="4">
        <f>WEEKDAY(Table1[[#This Row],[Order Date]])</f>
        <v>6</v>
      </c>
      <c r="K23" t="s">
        <v>230</v>
      </c>
      <c r="L23" t="s">
        <v>238</v>
      </c>
      <c r="M23">
        <v>152459</v>
      </c>
      <c r="N23">
        <v>57814.53</v>
      </c>
      <c r="O23">
        <v>94644.47</v>
      </c>
      <c r="P23">
        <v>30</v>
      </c>
      <c r="Q23">
        <v>23</v>
      </c>
      <c r="R23">
        <v>68.7</v>
      </c>
    </row>
    <row r="24" spans="1:18" x14ac:dyDescent="0.35">
      <c r="A24" t="s">
        <v>34</v>
      </c>
      <c r="B24" t="str">
        <f>VLOOKUP(Table1[[#This Row],[Region]],Table3[#All],2,0)</f>
        <v>William Grek</v>
      </c>
      <c r="C24" t="s">
        <v>214</v>
      </c>
      <c r="D24">
        <v>335202</v>
      </c>
      <c r="E24">
        <v>204348</v>
      </c>
      <c r="F24">
        <v>60.96</v>
      </c>
      <c r="G24" s="2">
        <v>41223</v>
      </c>
      <c r="H24">
        <f>YEAR(Table1[[#This Row],[Order Date]])</f>
        <v>2012</v>
      </c>
      <c r="I24" t="s">
        <v>253</v>
      </c>
      <c r="J24" s="4">
        <f>WEEKDAY(Table1[[#This Row],[Order Date]])</f>
        <v>7</v>
      </c>
      <c r="K24" t="s">
        <v>229</v>
      </c>
      <c r="L24" t="s">
        <v>240</v>
      </c>
      <c r="M24">
        <v>204348</v>
      </c>
      <c r="N24">
        <v>85097.96</v>
      </c>
      <c r="O24">
        <v>119250.04</v>
      </c>
      <c r="P24">
        <v>30</v>
      </c>
      <c r="Q24">
        <v>19</v>
      </c>
      <c r="R24">
        <v>75.510000000000005</v>
      </c>
    </row>
    <row r="25" spans="1:18" x14ac:dyDescent="0.35">
      <c r="A25" t="s">
        <v>35</v>
      </c>
      <c r="B25" t="str">
        <f>VLOOKUP(Table1[[#This Row],[Region]],Table3[#All],2,0)</f>
        <v>Anne Paul</v>
      </c>
      <c r="C25" t="s">
        <v>212</v>
      </c>
      <c r="D25">
        <v>441911</v>
      </c>
      <c r="E25">
        <v>504378</v>
      </c>
      <c r="F25">
        <v>114.14</v>
      </c>
      <c r="G25" s="2">
        <v>41807</v>
      </c>
      <c r="H25">
        <f>YEAR(Table1[[#This Row],[Order Date]])</f>
        <v>2014</v>
      </c>
      <c r="I25" t="s">
        <v>254</v>
      </c>
      <c r="J25" s="4">
        <f>WEEKDAY(Table1[[#This Row],[Order Date]])</f>
        <v>3</v>
      </c>
      <c r="K25" t="s">
        <v>230</v>
      </c>
      <c r="L25" t="s">
        <v>238</v>
      </c>
      <c r="M25">
        <v>504378</v>
      </c>
      <c r="N25">
        <v>112017.26</v>
      </c>
      <c r="O25">
        <v>392360.74</v>
      </c>
      <c r="P25">
        <v>10</v>
      </c>
      <c r="Q25">
        <v>31</v>
      </c>
      <c r="R25">
        <v>74.22</v>
      </c>
    </row>
    <row r="26" spans="1:18" x14ac:dyDescent="0.35">
      <c r="A26" t="s">
        <v>36</v>
      </c>
      <c r="B26" t="str">
        <f>VLOOKUP(Table1[[#This Row],[Region]],Table3[#All],2,0)</f>
        <v>Bill Gabril</v>
      </c>
      <c r="C26" t="s">
        <v>213</v>
      </c>
      <c r="D26">
        <v>310260</v>
      </c>
      <c r="E26">
        <v>170500</v>
      </c>
      <c r="F26">
        <v>54.95</v>
      </c>
      <c r="G26" s="2">
        <v>41296</v>
      </c>
      <c r="H26">
        <f>YEAR(Table1[[#This Row],[Order Date]])</f>
        <v>2013</v>
      </c>
      <c r="I26" t="s">
        <v>259</v>
      </c>
      <c r="J26" s="4">
        <f>WEEKDAY(Table1[[#This Row],[Order Date]])</f>
        <v>3</v>
      </c>
      <c r="K26" t="s">
        <v>231</v>
      </c>
      <c r="L26" t="s">
        <v>236</v>
      </c>
      <c r="M26">
        <v>170500</v>
      </c>
      <c r="N26">
        <v>85139.75</v>
      </c>
      <c r="O26">
        <v>85360.25</v>
      </c>
      <c r="P26">
        <v>30</v>
      </c>
      <c r="Q26">
        <v>68</v>
      </c>
      <c r="R26">
        <v>69.98</v>
      </c>
    </row>
    <row r="27" spans="1:18" x14ac:dyDescent="0.35">
      <c r="A27" t="s">
        <v>37</v>
      </c>
      <c r="B27" t="str">
        <f>VLOOKUP(Table1[[#This Row],[Region]],Table3[#All],2,0)</f>
        <v>Bill Gabril</v>
      </c>
      <c r="C27" t="s">
        <v>213</v>
      </c>
      <c r="D27">
        <v>199561</v>
      </c>
      <c r="E27">
        <v>177560</v>
      </c>
      <c r="F27">
        <v>88.98</v>
      </c>
      <c r="G27" s="2">
        <v>41983</v>
      </c>
      <c r="H27">
        <f>YEAR(Table1[[#This Row],[Order Date]])</f>
        <v>2014</v>
      </c>
      <c r="I27" t="s">
        <v>257</v>
      </c>
      <c r="J27" s="4">
        <f>WEEKDAY(Table1[[#This Row],[Order Date]])</f>
        <v>4</v>
      </c>
      <c r="K27" t="s">
        <v>222</v>
      </c>
      <c r="L27" t="s">
        <v>236</v>
      </c>
      <c r="M27">
        <v>177560</v>
      </c>
      <c r="N27">
        <v>57928.22</v>
      </c>
      <c r="O27">
        <v>119631.78</v>
      </c>
      <c r="P27">
        <v>10</v>
      </c>
      <c r="Q27">
        <v>50</v>
      </c>
      <c r="R27">
        <v>62</v>
      </c>
    </row>
    <row r="28" spans="1:18" x14ac:dyDescent="0.35">
      <c r="A28" t="s">
        <v>38</v>
      </c>
      <c r="B28" t="str">
        <f>VLOOKUP(Table1[[#This Row],[Region]],Table3[#All],2,0)</f>
        <v>Bill Gabril</v>
      </c>
      <c r="C28" t="s">
        <v>213</v>
      </c>
      <c r="D28">
        <v>378463</v>
      </c>
      <c r="E28">
        <v>271771</v>
      </c>
      <c r="F28">
        <v>71.81</v>
      </c>
      <c r="G28" s="2">
        <v>41983</v>
      </c>
      <c r="H28">
        <f>YEAR(Table1[[#This Row],[Order Date]])</f>
        <v>2014</v>
      </c>
      <c r="I28" t="s">
        <v>257</v>
      </c>
      <c r="J28" s="4">
        <f>WEEKDAY(Table1[[#This Row],[Order Date]])</f>
        <v>4</v>
      </c>
      <c r="K28" t="s">
        <v>230</v>
      </c>
      <c r="L28" t="s">
        <v>238</v>
      </c>
      <c r="M28">
        <v>271771</v>
      </c>
      <c r="N28">
        <v>66474.44</v>
      </c>
      <c r="O28">
        <v>205296.56</v>
      </c>
      <c r="P28">
        <v>30</v>
      </c>
      <c r="Q28">
        <v>18</v>
      </c>
      <c r="R28">
        <v>83.63</v>
      </c>
    </row>
    <row r="29" spans="1:18" x14ac:dyDescent="0.35">
      <c r="A29" t="s">
        <v>39</v>
      </c>
      <c r="B29" t="str">
        <f>VLOOKUP(Table1[[#This Row],[Region]],Table3[#All],2,0)</f>
        <v>William Grek</v>
      </c>
      <c r="C29" t="s">
        <v>214</v>
      </c>
      <c r="D29">
        <v>162855</v>
      </c>
      <c r="E29">
        <v>156095</v>
      </c>
      <c r="F29">
        <v>95.85</v>
      </c>
      <c r="G29" s="2">
        <v>42002</v>
      </c>
      <c r="H29">
        <f>YEAR(Table1[[#This Row],[Order Date]])</f>
        <v>2014</v>
      </c>
      <c r="I29" t="s">
        <v>257</v>
      </c>
      <c r="J29" s="4">
        <f>WEEKDAY(Table1[[#This Row],[Order Date]])</f>
        <v>2</v>
      </c>
      <c r="K29" t="s">
        <v>222</v>
      </c>
      <c r="L29" t="s">
        <v>236</v>
      </c>
      <c r="M29">
        <v>156095</v>
      </c>
      <c r="N29">
        <v>49042.79</v>
      </c>
      <c r="O29">
        <v>107052.21</v>
      </c>
      <c r="P29">
        <v>30</v>
      </c>
      <c r="Q29">
        <v>84</v>
      </c>
      <c r="R29">
        <v>79.78</v>
      </c>
    </row>
    <row r="30" spans="1:18" x14ac:dyDescent="0.35">
      <c r="A30" t="s">
        <v>40</v>
      </c>
      <c r="B30" t="str">
        <f>VLOOKUP(Table1[[#This Row],[Region]],Table3[#All],2,0)</f>
        <v>Sam Thomas</v>
      </c>
      <c r="C30" t="s">
        <v>215</v>
      </c>
      <c r="D30">
        <v>207090</v>
      </c>
      <c r="E30">
        <v>185906</v>
      </c>
      <c r="F30">
        <v>89.77</v>
      </c>
      <c r="G30" s="2">
        <v>41120</v>
      </c>
      <c r="H30">
        <f>YEAR(Table1[[#This Row],[Order Date]])</f>
        <v>2012</v>
      </c>
      <c r="I30" t="s">
        <v>260</v>
      </c>
      <c r="J30" s="4">
        <f>WEEKDAY(Table1[[#This Row],[Order Date]])</f>
        <v>2</v>
      </c>
      <c r="K30" t="s">
        <v>228</v>
      </c>
      <c r="L30" t="s">
        <v>236</v>
      </c>
      <c r="M30">
        <v>185906</v>
      </c>
      <c r="N30">
        <v>70879.31</v>
      </c>
      <c r="O30">
        <v>115026.69</v>
      </c>
      <c r="P30">
        <v>30</v>
      </c>
      <c r="Q30">
        <v>48</v>
      </c>
      <c r="R30">
        <v>76</v>
      </c>
    </row>
    <row r="31" spans="1:18" x14ac:dyDescent="0.35">
      <c r="A31" t="s">
        <v>41</v>
      </c>
      <c r="B31" t="str">
        <f>VLOOKUP(Table1[[#This Row],[Region]],Table3[#All],2,0)</f>
        <v>Anne Paul</v>
      </c>
      <c r="C31" t="s">
        <v>212</v>
      </c>
      <c r="D31">
        <v>340273</v>
      </c>
      <c r="E31">
        <v>332969</v>
      </c>
      <c r="F31">
        <v>97.85</v>
      </c>
      <c r="G31" s="2">
        <v>41120</v>
      </c>
      <c r="H31">
        <f>YEAR(Table1[[#This Row],[Order Date]])</f>
        <v>2012</v>
      </c>
      <c r="I31" t="s">
        <v>260</v>
      </c>
      <c r="J31" s="4">
        <f>WEEKDAY(Table1[[#This Row],[Order Date]])</f>
        <v>2</v>
      </c>
      <c r="K31" t="s">
        <v>226</v>
      </c>
      <c r="L31" t="s">
        <v>239</v>
      </c>
      <c r="M31">
        <v>332969</v>
      </c>
      <c r="N31">
        <v>159166.44</v>
      </c>
      <c r="O31">
        <v>173802.56</v>
      </c>
      <c r="P31">
        <v>30</v>
      </c>
      <c r="Q31">
        <v>43</v>
      </c>
      <c r="R31">
        <v>64.64</v>
      </c>
    </row>
    <row r="32" spans="1:18" x14ac:dyDescent="0.35">
      <c r="A32" t="s">
        <v>42</v>
      </c>
      <c r="B32" t="str">
        <f>VLOOKUP(Table1[[#This Row],[Region]],Table3[#All],2,0)</f>
        <v>Sam Thomas</v>
      </c>
      <c r="C32" t="s">
        <v>215</v>
      </c>
      <c r="D32">
        <v>228075</v>
      </c>
      <c r="E32">
        <v>210906</v>
      </c>
      <c r="F32">
        <v>92.47</v>
      </c>
      <c r="G32" s="2">
        <v>41120</v>
      </c>
      <c r="H32">
        <f>YEAR(Table1[[#This Row],[Order Date]])</f>
        <v>2012</v>
      </c>
      <c r="I32" t="s">
        <v>260</v>
      </c>
      <c r="J32" s="4">
        <f>WEEKDAY(Table1[[#This Row],[Order Date]])</f>
        <v>2</v>
      </c>
      <c r="K32" t="s">
        <v>220</v>
      </c>
      <c r="L32" t="s">
        <v>237</v>
      </c>
      <c r="M32">
        <v>210906</v>
      </c>
      <c r="N32">
        <v>77728.27</v>
      </c>
      <c r="O32">
        <v>133177.73000000001</v>
      </c>
      <c r="P32">
        <v>20</v>
      </c>
      <c r="Q32">
        <v>48</v>
      </c>
      <c r="R32">
        <v>81.41</v>
      </c>
    </row>
    <row r="33" spans="1:18" x14ac:dyDescent="0.35">
      <c r="A33" t="s">
        <v>43</v>
      </c>
      <c r="B33" t="str">
        <f>VLOOKUP(Table1[[#This Row],[Region]],Table3[#All],2,0)</f>
        <v>Anne Paul</v>
      </c>
      <c r="C33" t="s">
        <v>212</v>
      </c>
      <c r="D33">
        <v>390771</v>
      </c>
      <c r="E33">
        <v>352345</v>
      </c>
      <c r="F33">
        <v>90.17</v>
      </c>
      <c r="G33" s="2">
        <v>41899</v>
      </c>
      <c r="H33">
        <f>YEAR(Table1[[#This Row],[Order Date]])</f>
        <v>2014</v>
      </c>
      <c r="I33" t="s">
        <v>258</v>
      </c>
      <c r="J33" s="4">
        <f>WEEKDAY(Table1[[#This Row],[Order Date]])</f>
        <v>4</v>
      </c>
      <c r="K33" t="s">
        <v>219</v>
      </c>
      <c r="L33" t="s">
        <v>238</v>
      </c>
      <c r="M33">
        <v>352345</v>
      </c>
      <c r="N33">
        <v>148217.53</v>
      </c>
      <c r="O33">
        <v>204127.47</v>
      </c>
      <c r="P33">
        <v>10</v>
      </c>
      <c r="Q33">
        <v>80</v>
      </c>
      <c r="R33">
        <v>65.44</v>
      </c>
    </row>
    <row r="34" spans="1:18" x14ac:dyDescent="0.35">
      <c r="A34" t="s">
        <v>44</v>
      </c>
      <c r="B34" t="str">
        <f>VLOOKUP(Table1[[#This Row],[Region]],Table3[#All],2,0)</f>
        <v>Sam Thomas</v>
      </c>
      <c r="C34" t="s">
        <v>215</v>
      </c>
      <c r="D34">
        <v>210430</v>
      </c>
      <c r="E34">
        <v>195099</v>
      </c>
      <c r="F34">
        <v>92.71</v>
      </c>
      <c r="G34" s="2">
        <v>41899</v>
      </c>
      <c r="H34">
        <f>YEAR(Table1[[#This Row],[Order Date]])</f>
        <v>2014</v>
      </c>
      <c r="I34" t="s">
        <v>258</v>
      </c>
      <c r="J34" s="4">
        <f>WEEKDAY(Table1[[#This Row],[Order Date]])</f>
        <v>4</v>
      </c>
      <c r="K34" t="s">
        <v>228</v>
      </c>
      <c r="L34" t="s">
        <v>236</v>
      </c>
      <c r="M34">
        <v>195099</v>
      </c>
      <c r="N34">
        <v>67968.06</v>
      </c>
      <c r="O34">
        <v>127130.94</v>
      </c>
      <c r="P34">
        <v>20</v>
      </c>
      <c r="Q34">
        <v>16</v>
      </c>
      <c r="R34">
        <v>63.23</v>
      </c>
    </row>
    <row r="35" spans="1:18" x14ac:dyDescent="0.35">
      <c r="A35" t="s">
        <v>45</v>
      </c>
      <c r="B35" t="str">
        <f>VLOOKUP(Table1[[#This Row],[Region]],Table3[#All],2,0)</f>
        <v>Bill Gabril</v>
      </c>
      <c r="C35" t="s">
        <v>213</v>
      </c>
      <c r="D35">
        <v>123114</v>
      </c>
      <c r="E35">
        <v>62021</v>
      </c>
      <c r="F35">
        <v>50.38</v>
      </c>
      <c r="G35" s="2">
        <v>41926</v>
      </c>
      <c r="H35">
        <f>YEAR(Table1[[#This Row],[Order Date]])</f>
        <v>2014</v>
      </c>
      <c r="I35" t="s">
        <v>255</v>
      </c>
      <c r="J35" s="4">
        <f>WEEKDAY(Table1[[#This Row],[Order Date]])</f>
        <v>3</v>
      </c>
      <c r="K35" t="s">
        <v>220</v>
      </c>
      <c r="L35" t="s">
        <v>237</v>
      </c>
      <c r="M35">
        <v>62021</v>
      </c>
      <c r="N35">
        <v>19156.18</v>
      </c>
      <c r="O35">
        <v>42864.82</v>
      </c>
      <c r="P35">
        <v>30</v>
      </c>
      <c r="Q35">
        <v>66</v>
      </c>
      <c r="R35">
        <v>79.31</v>
      </c>
    </row>
    <row r="36" spans="1:18" x14ac:dyDescent="0.35">
      <c r="A36" t="s">
        <v>46</v>
      </c>
      <c r="B36" t="str">
        <f>VLOOKUP(Table1[[#This Row],[Region]],Table3[#All],2,0)</f>
        <v>Bill Gabril</v>
      </c>
      <c r="C36" t="s">
        <v>213</v>
      </c>
      <c r="D36">
        <v>105069</v>
      </c>
      <c r="E36">
        <v>67197</v>
      </c>
      <c r="F36">
        <v>63.96</v>
      </c>
      <c r="G36" s="2">
        <v>41926</v>
      </c>
      <c r="H36">
        <f>YEAR(Table1[[#This Row],[Order Date]])</f>
        <v>2014</v>
      </c>
      <c r="I36" t="s">
        <v>255</v>
      </c>
      <c r="J36" s="4">
        <f>WEEKDAY(Table1[[#This Row],[Order Date]])</f>
        <v>3</v>
      </c>
      <c r="K36" t="s">
        <v>219</v>
      </c>
      <c r="L36" t="s">
        <v>238</v>
      </c>
      <c r="M36">
        <v>67197</v>
      </c>
      <c r="N36">
        <v>22599.89</v>
      </c>
      <c r="O36">
        <v>44597.11</v>
      </c>
      <c r="P36">
        <v>20</v>
      </c>
      <c r="Q36">
        <v>84</v>
      </c>
      <c r="R36">
        <v>79.34</v>
      </c>
    </row>
    <row r="37" spans="1:18" x14ac:dyDescent="0.35">
      <c r="A37" t="s">
        <v>47</v>
      </c>
      <c r="B37" t="str">
        <f>VLOOKUP(Table1[[#This Row],[Region]],Table3[#All],2,0)</f>
        <v>Bill Gabril</v>
      </c>
      <c r="C37" t="s">
        <v>213</v>
      </c>
      <c r="D37">
        <v>121930</v>
      </c>
      <c r="E37">
        <v>101369</v>
      </c>
      <c r="F37">
        <v>83.14</v>
      </c>
      <c r="G37" s="2">
        <v>41926</v>
      </c>
      <c r="H37">
        <f>YEAR(Table1[[#This Row],[Order Date]])</f>
        <v>2014</v>
      </c>
      <c r="I37" t="s">
        <v>255</v>
      </c>
      <c r="J37" s="4">
        <f>WEEKDAY(Table1[[#This Row],[Order Date]])</f>
        <v>3</v>
      </c>
      <c r="K37" t="s">
        <v>217</v>
      </c>
      <c r="L37" t="s">
        <v>237</v>
      </c>
      <c r="M37">
        <v>101369</v>
      </c>
      <c r="N37">
        <v>23347.57</v>
      </c>
      <c r="O37">
        <v>78021.429999999993</v>
      </c>
      <c r="P37">
        <v>10</v>
      </c>
      <c r="Q37">
        <v>41</v>
      </c>
      <c r="R37">
        <v>83.34</v>
      </c>
    </row>
    <row r="38" spans="1:18" x14ac:dyDescent="0.35">
      <c r="A38" t="s">
        <v>48</v>
      </c>
      <c r="B38" t="str">
        <f>VLOOKUP(Table1[[#This Row],[Region]],Table3[#All],2,0)</f>
        <v>Sam Thomas</v>
      </c>
      <c r="C38" t="s">
        <v>215</v>
      </c>
      <c r="D38">
        <v>393540</v>
      </c>
      <c r="E38">
        <v>409828</v>
      </c>
      <c r="F38">
        <v>104.14</v>
      </c>
      <c r="G38" s="2">
        <v>41926</v>
      </c>
      <c r="H38">
        <f>YEAR(Table1[[#This Row],[Order Date]])</f>
        <v>2014</v>
      </c>
      <c r="I38" t="s">
        <v>255</v>
      </c>
      <c r="J38" s="4">
        <f>WEEKDAY(Table1[[#This Row],[Order Date]])</f>
        <v>3</v>
      </c>
      <c r="K38" t="s">
        <v>221</v>
      </c>
      <c r="L38" t="s">
        <v>239</v>
      </c>
      <c r="M38">
        <v>409828</v>
      </c>
      <c r="N38">
        <v>91092.82</v>
      </c>
      <c r="O38">
        <v>318735.18</v>
      </c>
      <c r="P38">
        <v>10</v>
      </c>
      <c r="Q38">
        <v>30</v>
      </c>
      <c r="R38">
        <v>94.17</v>
      </c>
    </row>
    <row r="39" spans="1:18" x14ac:dyDescent="0.35">
      <c r="A39" t="s">
        <v>49</v>
      </c>
      <c r="B39" t="str">
        <f>VLOOKUP(Table1[[#This Row],[Region]],Table3[#All],2,0)</f>
        <v>William Grek</v>
      </c>
      <c r="C39" t="s">
        <v>214</v>
      </c>
      <c r="D39">
        <v>112995</v>
      </c>
      <c r="E39">
        <v>80006</v>
      </c>
      <c r="F39">
        <v>70.8</v>
      </c>
      <c r="G39" s="2">
        <v>41178</v>
      </c>
      <c r="H39">
        <f>YEAR(Table1[[#This Row],[Order Date]])</f>
        <v>2012</v>
      </c>
      <c r="I39" t="s">
        <v>258</v>
      </c>
      <c r="J39" s="4">
        <f>WEEKDAY(Table1[[#This Row],[Order Date]])</f>
        <v>4</v>
      </c>
      <c r="K39" t="s">
        <v>227</v>
      </c>
      <c r="L39" t="s">
        <v>237</v>
      </c>
      <c r="M39">
        <v>80006</v>
      </c>
      <c r="N39">
        <v>20747.91</v>
      </c>
      <c r="O39">
        <v>59258.09</v>
      </c>
      <c r="P39">
        <v>30</v>
      </c>
      <c r="Q39">
        <v>41</v>
      </c>
      <c r="R39">
        <v>69.34</v>
      </c>
    </row>
    <row r="40" spans="1:18" x14ac:dyDescent="0.35">
      <c r="A40" t="s">
        <v>50</v>
      </c>
      <c r="B40" t="str">
        <f>VLOOKUP(Table1[[#This Row],[Region]],Table3[#All],2,0)</f>
        <v>Anne Paul</v>
      </c>
      <c r="C40" t="s">
        <v>212</v>
      </c>
      <c r="D40">
        <v>120302</v>
      </c>
      <c r="E40">
        <v>121845</v>
      </c>
      <c r="F40">
        <v>101.28</v>
      </c>
      <c r="G40" s="2">
        <v>41178</v>
      </c>
      <c r="H40">
        <f>YEAR(Table1[[#This Row],[Order Date]])</f>
        <v>2012</v>
      </c>
      <c r="I40" t="s">
        <v>258</v>
      </c>
      <c r="J40" s="4">
        <f>WEEKDAY(Table1[[#This Row],[Order Date]])</f>
        <v>4</v>
      </c>
      <c r="K40" t="s">
        <v>216</v>
      </c>
      <c r="L40" t="s">
        <v>236</v>
      </c>
      <c r="M40">
        <v>121845</v>
      </c>
      <c r="N40">
        <v>31073.4</v>
      </c>
      <c r="O40">
        <v>90771.6</v>
      </c>
      <c r="P40">
        <v>20</v>
      </c>
      <c r="Q40">
        <v>49</v>
      </c>
      <c r="R40">
        <v>88.72</v>
      </c>
    </row>
    <row r="41" spans="1:18" x14ac:dyDescent="0.35">
      <c r="A41" t="s">
        <v>51</v>
      </c>
      <c r="B41" t="str">
        <f>VLOOKUP(Table1[[#This Row],[Region]],Table3[#All],2,0)</f>
        <v>William Grek</v>
      </c>
      <c r="C41" t="s">
        <v>214</v>
      </c>
      <c r="D41">
        <v>112406</v>
      </c>
      <c r="E41">
        <v>81516</v>
      </c>
      <c r="F41">
        <v>72.52</v>
      </c>
      <c r="G41" s="2">
        <v>41215</v>
      </c>
      <c r="H41">
        <f>YEAR(Table1[[#This Row],[Order Date]])</f>
        <v>2012</v>
      </c>
      <c r="I41" t="s">
        <v>253</v>
      </c>
      <c r="J41" s="4">
        <f>WEEKDAY(Table1[[#This Row],[Order Date]])</f>
        <v>6</v>
      </c>
      <c r="K41" t="s">
        <v>232</v>
      </c>
      <c r="L41" t="s">
        <v>240</v>
      </c>
      <c r="M41">
        <v>81516</v>
      </c>
      <c r="N41">
        <v>33944.82</v>
      </c>
      <c r="O41">
        <v>47571.18</v>
      </c>
      <c r="P41">
        <v>20</v>
      </c>
      <c r="Q41">
        <v>45</v>
      </c>
      <c r="R41">
        <v>72.290000000000006</v>
      </c>
    </row>
    <row r="42" spans="1:18" x14ac:dyDescent="0.35">
      <c r="A42" t="s">
        <v>52</v>
      </c>
      <c r="B42" t="str">
        <f>VLOOKUP(Table1[[#This Row],[Region]],Table3[#All],2,0)</f>
        <v>Bill Gabril</v>
      </c>
      <c r="C42" t="s">
        <v>213</v>
      </c>
      <c r="D42">
        <v>381131</v>
      </c>
      <c r="E42">
        <v>364182</v>
      </c>
      <c r="F42">
        <v>95.55</v>
      </c>
      <c r="G42" s="2">
        <v>41178</v>
      </c>
      <c r="H42">
        <f>YEAR(Table1[[#This Row],[Order Date]])</f>
        <v>2012</v>
      </c>
      <c r="I42" t="s">
        <v>258</v>
      </c>
      <c r="J42" s="4">
        <f>WEEKDAY(Table1[[#This Row],[Order Date]])</f>
        <v>4</v>
      </c>
      <c r="K42" t="s">
        <v>230</v>
      </c>
      <c r="L42" t="s">
        <v>238</v>
      </c>
      <c r="M42">
        <v>364182</v>
      </c>
      <c r="N42">
        <v>86270.52</v>
      </c>
      <c r="O42">
        <v>277911.48</v>
      </c>
      <c r="P42">
        <v>20</v>
      </c>
      <c r="Q42">
        <v>84</v>
      </c>
      <c r="R42">
        <v>93.69</v>
      </c>
    </row>
    <row r="43" spans="1:18" x14ac:dyDescent="0.35">
      <c r="A43" t="s">
        <v>53</v>
      </c>
      <c r="B43" t="str">
        <f>VLOOKUP(Table1[[#This Row],[Region]],Table3[#All],2,0)</f>
        <v>Sam Thomas</v>
      </c>
      <c r="C43" t="s">
        <v>215</v>
      </c>
      <c r="D43">
        <v>156834</v>
      </c>
      <c r="E43">
        <v>156610</v>
      </c>
      <c r="F43">
        <v>99.86</v>
      </c>
      <c r="G43" s="2">
        <v>41178</v>
      </c>
      <c r="H43">
        <f>YEAR(Table1[[#This Row],[Order Date]])</f>
        <v>2012</v>
      </c>
      <c r="I43" t="s">
        <v>258</v>
      </c>
      <c r="J43" s="4">
        <f>WEEKDAY(Table1[[#This Row],[Order Date]])</f>
        <v>4</v>
      </c>
      <c r="K43" t="s">
        <v>232</v>
      </c>
      <c r="L43" t="s">
        <v>240</v>
      </c>
      <c r="M43">
        <v>156610</v>
      </c>
      <c r="N43">
        <v>44075.77</v>
      </c>
      <c r="O43">
        <v>112534.23</v>
      </c>
      <c r="P43">
        <v>10</v>
      </c>
      <c r="Q43">
        <v>87</v>
      </c>
      <c r="R43">
        <v>94.45</v>
      </c>
    </row>
    <row r="44" spans="1:18" x14ac:dyDescent="0.35">
      <c r="A44" t="s">
        <v>54</v>
      </c>
      <c r="B44" t="str">
        <f>VLOOKUP(Table1[[#This Row],[Region]],Table3[#All],2,0)</f>
        <v>Anne Paul</v>
      </c>
      <c r="C44" t="s">
        <v>212</v>
      </c>
      <c r="D44">
        <v>402298</v>
      </c>
      <c r="E44">
        <v>300805</v>
      </c>
      <c r="F44">
        <v>74.77</v>
      </c>
      <c r="G44" s="2">
        <v>41178</v>
      </c>
      <c r="H44">
        <f>YEAR(Table1[[#This Row],[Order Date]])</f>
        <v>2012</v>
      </c>
      <c r="I44" t="s">
        <v>258</v>
      </c>
      <c r="J44" s="4">
        <f>WEEKDAY(Table1[[#This Row],[Order Date]])</f>
        <v>4</v>
      </c>
      <c r="K44" t="s">
        <v>217</v>
      </c>
      <c r="L44" t="s">
        <v>237</v>
      </c>
      <c r="M44">
        <v>300805</v>
      </c>
      <c r="N44">
        <v>86440.65</v>
      </c>
      <c r="O44">
        <v>214364.35</v>
      </c>
      <c r="P44">
        <v>10</v>
      </c>
      <c r="Q44">
        <v>78</v>
      </c>
      <c r="R44">
        <v>84.04</v>
      </c>
    </row>
    <row r="45" spans="1:18" x14ac:dyDescent="0.35">
      <c r="A45" t="s">
        <v>55</v>
      </c>
      <c r="B45" t="str">
        <f>VLOOKUP(Table1[[#This Row],[Region]],Table3[#All],2,0)</f>
        <v>William Grek</v>
      </c>
      <c r="C45" t="s">
        <v>214</v>
      </c>
      <c r="D45">
        <v>326124</v>
      </c>
      <c r="E45">
        <v>181405</v>
      </c>
      <c r="F45">
        <v>55.62</v>
      </c>
      <c r="G45" s="2">
        <v>41627</v>
      </c>
      <c r="H45">
        <f>YEAR(Table1[[#This Row],[Order Date]])</f>
        <v>2013</v>
      </c>
      <c r="I45" t="s">
        <v>257</v>
      </c>
      <c r="J45" s="4">
        <f>WEEKDAY(Table1[[#This Row],[Order Date]])</f>
        <v>5</v>
      </c>
      <c r="K45" t="s">
        <v>233</v>
      </c>
      <c r="L45" t="s">
        <v>237</v>
      </c>
      <c r="M45">
        <v>181405</v>
      </c>
      <c r="N45">
        <v>54599.96</v>
      </c>
      <c r="O45">
        <v>126805.04</v>
      </c>
      <c r="P45">
        <v>20</v>
      </c>
      <c r="Q45">
        <v>48</v>
      </c>
      <c r="R45">
        <v>77.75</v>
      </c>
    </row>
    <row r="46" spans="1:18" x14ac:dyDescent="0.35">
      <c r="A46" t="s">
        <v>56</v>
      </c>
      <c r="B46" t="str">
        <f>VLOOKUP(Table1[[#This Row],[Region]],Table3[#All],2,0)</f>
        <v>Bill Gabril</v>
      </c>
      <c r="C46" t="s">
        <v>213</v>
      </c>
      <c r="D46">
        <v>310973</v>
      </c>
      <c r="E46">
        <v>338255</v>
      </c>
      <c r="F46">
        <v>108.77</v>
      </c>
      <c r="G46" s="2">
        <v>41627</v>
      </c>
      <c r="H46">
        <f>YEAR(Table1[[#This Row],[Order Date]])</f>
        <v>2013</v>
      </c>
      <c r="I46" t="s">
        <v>257</v>
      </c>
      <c r="J46" s="4">
        <f>WEEKDAY(Table1[[#This Row],[Order Date]])</f>
        <v>5</v>
      </c>
      <c r="K46" t="s">
        <v>220</v>
      </c>
      <c r="L46" t="s">
        <v>237</v>
      </c>
      <c r="M46">
        <v>338255</v>
      </c>
      <c r="N46">
        <v>149660.24</v>
      </c>
      <c r="O46">
        <v>188594.76</v>
      </c>
      <c r="P46">
        <v>10</v>
      </c>
      <c r="Q46">
        <v>58</v>
      </c>
      <c r="R46">
        <v>83.71</v>
      </c>
    </row>
    <row r="47" spans="1:18" x14ac:dyDescent="0.35">
      <c r="A47" t="s">
        <v>57</v>
      </c>
      <c r="B47" t="str">
        <f>VLOOKUP(Table1[[#This Row],[Region]],Table3[#All],2,0)</f>
        <v>William Grek</v>
      </c>
      <c r="C47" t="s">
        <v>214</v>
      </c>
      <c r="D47">
        <v>398375</v>
      </c>
      <c r="E47">
        <v>356971</v>
      </c>
      <c r="F47">
        <v>89.61</v>
      </c>
      <c r="G47" s="2">
        <v>41627</v>
      </c>
      <c r="H47">
        <f>YEAR(Table1[[#This Row],[Order Date]])</f>
        <v>2013</v>
      </c>
      <c r="I47" t="s">
        <v>257</v>
      </c>
      <c r="J47" s="4">
        <f>WEEKDAY(Table1[[#This Row],[Order Date]])</f>
        <v>5</v>
      </c>
      <c r="K47" t="s">
        <v>224</v>
      </c>
      <c r="L47" t="s">
        <v>240</v>
      </c>
      <c r="M47">
        <v>356971</v>
      </c>
      <c r="N47">
        <v>145943.14000000001</v>
      </c>
      <c r="O47">
        <v>211027.86</v>
      </c>
      <c r="P47">
        <v>10</v>
      </c>
      <c r="Q47">
        <v>84</v>
      </c>
      <c r="R47">
        <v>81.23</v>
      </c>
    </row>
    <row r="48" spans="1:18" x14ac:dyDescent="0.35">
      <c r="A48" t="s">
        <v>58</v>
      </c>
      <c r="B48" t="str">
        <f>VLOOKUP(Table1[[#This Row],[Region]],Table3[#All],2,0)</f>
        <v>Sam Thomas</v>
      </c>
      <c r="C48" t="s">
        <v>215</v>
      </c>
      <c r="D48">
        <v>331623</v>
      </c>
      <c r="E48">
        <v>281720</v>
      </c>
      <c r="F48">
        <v>84.95</v>
      </c>
      <c r="G48" s="2">
        <v>41599</v>
      </c>
      <c r="H48">
        <f>YEAR(Table1[[#This Row],[Order Date]])</f>
        <v>2013</v>
      </c>
      <c r="I48" t="s">
        <v>253</v>
      </c>
      <c r="J48" s="4">
        <f>WEEKDAY(Table1[[#This Row],[Order Date]])</f>
        <v>5</v>
      </c>
      <c r="K48" t="s">
        <v>231</v>
      </c>
      <c r="L48" t="s">
        <v>236</v>
      </c>
      <c r="M48">
        <v>281720</v>
      </c>
      <c r="N48">
        <v>73776.66</v>
      </c>
      <c r="O48">
        <v>207943.34</v>
      </c>
      <c r="P48">
        <v>20</v>
      </c>
      <c r="Q48">
        <v>31</v>
      </c>
      <c r="R48">
        <v>83.06</v>
      </c>
    </row>
    <row r="49" spans="1:18" x14ac:dyDescent="0.35">
      <c r="A49" t="s">
        <v>59</v>
      </c>
      <c r="B49" t="str">
        <f>VLOOKUP(Table1[[#This Row],[Region]],Table3[#All],2,0)</f>
        <v>Sam Thomas</v>
      </c>
      <c r="C49" t="s">
        <v>215</v>
      </c>
      <c r="D49">
        <v>448050</v>
      </c>
      <c r="E49">
        <v>399760</v>
      </c>
      <c r="F49">
        <v>89.22</v>
      </c>
      <c r="G49" s="2">
        <v>41599</v>
      </c>
      <c r="H49">
        <f>YEAR(Table1[[#This Row],[Order Date]])</f>
        <v>2013</v>
      </c>
      <c r="I49" t="s">
        <v>253</v>
      </c>
      <c r="J49" s="4">
        <f>WEEKDAY(Table1[[#This Row],[Order Date]])</f>
        <v>5</v>
      </c>
      <c r="K49" t="s">
        <v>219</v>
      </c>
      <c r="L49" t="s">
        <v>238</v>
      </c>
      <c r="M49">
        <v>399760</v>
      </c>
      <c r="N49">
        <v>119192.96000000001</v>
      </c>
      <c r="O49">
        <v>280567.03999999998</v>
      </c>
      <c r="P49">
        <v>10</v>
      </c>
      <c r="Q49">
        <v>35</v>
      </c>
      <c r="R49">
        <v>65.16</v>
      </c>
    </row>
    <row r="50" spans="1:18" x14ac:dyDescent="0.35">
      <c r="A50" t="s">
        <v>60</v>
      </c>
      <c r="B50" t="str">
        <f>VLOOKUP(Table1[[#This Row],[Region]],Table3[#All],2,0)</f>
        <v>Anne Paul</v>
      </c>
      <c r="C50" t="s">
        <v>212</v>
      </c>
      <c r="D50">
        <v>349108</v>
      </c>
      <c r="E50">
        <v>334795</v>
      </c>
      <c r="F50">
        <v>95.9</v>
      </c>
      <c r="G50" s="2">
        <v>41599</v>
      </c>
      <c r="H50">
        <f>YEAR(Table1[[#This Row],[Order Date]])</f>
        <v>2013</v>
      </c>
      <c r="I50" t="s">
        <v>253</v>
      </c>
      <c r="J50" s="4">
        <f>WEEKDAY(Table1[[#This Row],[Order Date]])</f>
        <v>5</v>
      </c>
      <c r="K50" t="s">
        <v>218</v>
      </c>
      <c r="L50" t="s">
        <v>238</v>
      </c>
      <c r="M50">
        <v>334795</v>
      </c>
      <c r="N50">
        <v>125771.67</v>
      </c>
      <c r="O50">
        <v>209023.33</v>
      </c>
      <c r="P50">
        <v>20</v>
      </c>
      <c r="Q50">
        <v>34</v>
      </c>
      <c r="R50">
        <v>85.14</v>
      </c>
    </row>
    <row r="51" spans="1:18" x14ac:dyDescent="0.35">
      <c r="A51" t="s">
        <v>61</v>
      </c>
      <c r="B51" t="str">
        <f>VLOOKUP(Table1[[#This Row],[Region]],Table3[#All],2,0)</f>
        <v>Bill Gabril</v>
      </c>
      <c r="C51" t="s">
        <v>213</v>
      </c>
      <c r="D51">
        <v>309533</v>
      </c>
      <c r="E51">
        <v>218725</v>
      </c>
      <c r="F51">
        <v>70.66</v>
      </c>
      <c r="G51" s="2">
        <v>41599</v>
      </c>
      <c r="H51">
        <f>YEAR(Table1[[#This Row],[Order Date]])</f>
        <v>2013</v>
      </c>
      <c r="I51" t="s">
        <v>253</v>
      </c>
      <c r="J51" s="4">
        <f>WEEKDAY(Table1[[#This Row],[Order Date]])</f>
        <v>5</v>
      </c>
      <c r="K51" t="s">
        <v>222</v>
      </c>
      <c r="L51" t="s">
        <v>236</v>
      </c>
      <c r="M51">
        <v>218725</v>
      </c>
      <c r="N51">
        <v>50788.39</v>
      </c>
      <c r="O51">
        <v>167936.61</v>
      </c>
      <c r="P51">
        <v>20</v>
      </c>
      <c r="Q51">
        <v>23</v>
      </c>
      <c r="R51">
        <v>87.24</v>
      </c>
    </row>
    <row r="52" spans="1:18" x14ac:dyDescent="0.35">
      <c r="A52" t="s">
        <v>62</v>
      </c>
      <c r="B52" t="str">
        <f>VLOOKUP(Table1[[#This Row],[Region]],Table3[#All],2,0)</f>
        <v>William Grek</v>
      </c>
      <c r="C52" t="s">
        <v>214</v>
      </c>
      <c r="D52">
        <v>464858</v>
      </c>
      <c r="E52">
        <v>503988</v>
      </c>
      <c r="F52">
        <v>108.42</v>
      </c>
      <c r="G52" s="2">
        <v>40903</v>
      </c>
      <c r="H52">
        <f>YEAR(Table1[[#This Row],[Order Date]])</f>
        <v>2011</v>
      </c>
      <c r="I52" t="s">
        <v>257</v>
      </c>
      <c r="J52" s="4">
        <f>WEEKDAY(Table1[[#This Row],[Order Date]])</f>
        <v>2</v>
      </c>
      <c r="K52" t="s">
        <v>224</v>
      </c>
      <c r="L52" t="s">
        <v>240</v>
      </c>
      <c r="M52">
        <v>503988</v>
      </c>
      <c r="N52">
        <v>167716.25</v>
      </c>
      <c r="O52">
        <v>336271.75</v>
      </c>
      <c r="P52">
        <v>30</v>
      </c>
      <c r="Q52">
        <v>25</v>
      </c>
      <c r="R52">
        <v>75.98</v>
      </c>
    </row>
    <row r="53" spans="1:18" x14ac:dyDescent="0.35">
      <c r="A53" t="s">
        <v>63</v>
      </c>
      <c r="B53" t="str">
        <f>VLOOKUP(Table1[[#This Row],[Region]],Table3[#All],2,0)</f>
        <v>Bill Gabril</v>
      </c>
      <c r="C53" t="s">
        <v>213</v>
      </c>
      <c r="D53">
        <v>378466</v>
      </c>
      <c r="E53">
        <v>355588</v>
      </c>
      <c r="F53">
        <v>93.96</v>
      </c>
      <c r="G53" s="2">
        <v>40903</v>
      </c>
      <c r="H53">
        <f>YEAR(Table1[[#This Row],[Order Date]])</f>
        <v>2011</v>
      </c>
      <c r="I53" t="s">
        <v>257</v>
      </c>
      <c r="J53" s="4">
        <f>WEEKDAY(Table1[[#This Row],[Order Date]])</f>
        <v>2</v>
      </c>
      <c r="K53" t="s">
        <v>223</v>
      </c>
      <c r="L53" t="s">
        <v>240</v>
      </c>
      <c r="M53">
        <v>355588</v>
      </c>
      <c r="N53">
        <v>89191.87</v>
      </c>
      <c r="O53">
        <v>266396.13</v>
      </c>
      <c r="P53">
        <v>20</v>
      </c>
      <c r="Q53">
        <v>30</v>
      </c>
      <c r="R53">
        <v>86.03</v>
      </c>
    </row>
    <row r="54" spans="1:18" x14ac:dyDescent="0.35">
      <c r="A54" t="s">
        <v>64</v>
      </c>
      <c r="B54" t="str">
        <f>VLOOKUP(Table1[[#This Row],[Region]],Table3[#All],2,0)</f>
        <v>Bill Gabril</v>
      </c>
      <c r="C54" t="s">
        <v>213</v>
      </c>
      <c r="D54">
        <v>235891</v>
      </c>
      <c r="E54">
        <v>182757</v>
      </c>
      <c r="F54">
        <v>77.48</v>
      </c>
      <c r="G54" s="2">
        <v>40903</v>
      </c>
      <c r="H54">
        <f>YEAR(Table1[[#This Row],[Order Date]])</f>
        <v>2011</v>
      </c>
      <c r="I54" t="s">
        <v>257</v>
      </c>
      <c r="J54" s="4">
        <f>WEEKDAY(Table1[[#This Row],[Order Date]])</f>
        <v>2</v>
      </c>
      <c r="K54" t="s">
        <v>227</v>
      </c>
      <c r="L54" t="s">
        <v>237</v>
      </c>
      <c r="M54">
        <v>182757</v>
      </c>
      <c r="N54">
        <v>57015.7</v>
      </c>
      <c r="O54">
        <v>125741.3</v>
      </c>
      <c r="P54">
        <v>10</v>
      </c>
      <c r="Q54">
        <v>19</v>
      </c>
      <c r="R54">
        <v>84.97</v>
      </c>
    </row>
    <row r="55" spans="1:18" x14ac:dyDescent="0.35">
      <c r="A55" t="s">
        <v>65</v>
      </c>
      <c r="B55" t="str">
        <f>VLOOKUP(Table1[[#This Row],[Region]],Table3[#All],2,0)</f>
        <v>William Grek</v>
      </c>
      <c r="C55" t="s">
        <v>214</v>
      </c>
      <c r="D55">
        <v>276080</v>
      </c>
      <c r="E55">
        <v>221849</v>
      </c>
      <c r="F55">
        <v>80.36</v>
      </c>
      <c r="G55" s="2">
        <v>40903</v>
      </c>
      <c r="H55">
        <f>YEAR(Table1[[#This Row],[Order Date]])</f>
        <v>2011</v>
      </c>
      <c r="I55" t="s">
        <v>257</v>
      </c>
      <c r="J55" s="4">
        <f>WEEKDAY(Table1[[#This Row],[Order Date]])</f>
        <v>2</v>
      </c>
      <c r="K55" t="s">
        <v>226</v>
      </c>
      <c r="L55" t="s">
        <v>239</v>
      </c>
      <c r="M55">
        <v>221849</v>
      </c>
      <c r="N55">
        <v>101715.06</v>
      </c>
      <c r="O55">
        <v>120133.94</v>
      </c>
      <c r="P55">
        <v>30</v>
      </c>
      <c r="Q55">
        <v>98</v>
      </c>
      <c r="R55">
        <v>65.349999999999994</v>
      </c>
    </row>
    <row r="56" spans="1:18" x14ac:dyDescent="0.35">
      <c r="A56" t="s">
        <v>66</v>
      </c>
      <c r="B56" t="str">
        <f>VLOOKUP(Table1[[#This Row],[Region]],Table3[#All],2,0)</f>
        <v>William Grek</v>
      </c>
      <c r="C56" t="s">
        <v>214</v>
      </c>
      <c r="D56">
        <v>317510</v>
      </c>
      <c r="E56">
        <v>265604</v>
      </c>
      <c r="F56">
        <v>83.65</v>
      </c>
      <c r="G56" s="2">
        <v>40903</v>
      </c>
      <c r="H56">
        <f>YEAR(Table1[[#This Row],[Order Date]])</f>
        <v>2011</v>
      </c>
      <c r="I56" t="s">
        <v>257</v>
      </c>
      <c r="J56" s="4">
        <f>WEEKDAY(Table1[[#This Row],[Order Date]])</f>
        <v>2</v>
      </c>
      <c r="K56" t="s">
        <v>227</v>
      </c>
      <c r="L56" t="s">
        <v>237</v>
      </c>
      <c r="M56">
        <v>265604</v>
      </c>
      <c r="N56">
        <v>99672.61</v>
      </c>
      <c r="O56">
        <v>165931.39000000001</v>
      </c>
      <c r="P56">
        <v>20</v>
      </c>
      <c r="Q56">
        <v>63</v>
      </c>
      <c r="R56">
        <v>73.63</v>
      </c>
    </row>
    <row r="57" spans="1:18" x14ac:dyDescent="0.35">
      <c r="A57" t="s">
        <v>67</v>
      </c>
      <c r="B57" t="str">
        <f>VLOOKUP(Table1[[#This Row],[Region]],Table3[#All],2,0)</f>
        <v>Anne Paul</v>
      </c>
      <c r="C57" t="s">
        <v>212</v>
      </c>
      <c r="D57">
        <v>401827</v>
      </c>
      <c r="E57">
        <v>400342</v>
      </c>
      <c r="F57">
        <v>99.63</v>
      </c>
      <c r="G57" s="2">
        <v>41576</v>
      </c>
      <c r="H57">
        <f>YEAR(Table1[[#This Row],[Order Date]])</f>
        <v>2013</v>
      </c>
      <c r="I57" t="s">
        <v>255</v>
      </c>
      <c r="J57" s="4">
        <f>WEEKDAY(Table1[[#This Row],[Order Date]])</f>
        <v>3</v>
      </c>
      <c r="K57" t="s">
        <v>224</v>
      </c>
      <c r="L57" t="s">
        <v>240</v>
      </c>
      <c r="M57">
        <v>400342</v>
      </c>
      <c r="N57">
        <v>86945.279999999999</v>
      </c>
      <c r="O57">
        <v>313396.71999999997</v>
      </c>
      <c r="P57">
        <v>30</v>
      </c>
      <c r="Q57">
        <v>59</v>
      </c>
      <c r="R57">
        <v>89.87</v>
      </c>
    </row>
    <row r="58" spans="1:18" x14ac:dyDescent="0.35">
      <c r="A58" t="s">
        <v>68</v>
      </c>
      <c r="B58" t="str">
        <f>VLOOKUP(Table1[[#This Row],[Region]],Table3[#All],2,0)</f>
        <v>Bill Gabril</v>
      </c>
      <c r="C58" t="s">
        <v>213</v>
      </c>
      <c r="D58">
        <v>491913</v>
      </c>
      <c r="E58">
        <v>532286</v>
      </c>
      <c r="F58">
        <v>108.21</v>
      </c>
      <c r="G58" s="2">
        <v>41576</v>
      </c>
      <c r="H58">
        <f>YEAR(Table1[[#This Row],[Order Date]])</f>
        <v>2013</v>
      </c>
      <c r="I58" t="s">
        <v>255</v>
      </c>
      <c r="J58" s="4">
        <f>WEEKDAY(Table1[[#This Row],[Order Date]])</f>
        <v>3</v>
      </c>
      <c r="K58" t="s">
        <v>221</v>
      </c>
      <c r="L58" t="s">
        <v>239</v>
      </c>
      <c r="M58">
        <v>532286</v>
      </c>
      <c r="N58">
        <v>188179.69</v>
      </c>
      <c r="O58">
        <v>344106.31</v>
      </c>
      <c r="P58">
        <v>10</v>
      </c>
      <c r="Q58">
        <v>72</v>
      </c>
      <c r="R58">
        <v>61.02</v>
      </c>
    </row>
    <row r="59" spans="1:18" x14ac:dyDescent="0.35">
      <c r="A59" t="s">
        <v>69</v>
      </c>
      <c r="B59" t="str">
        <f>VLOOKUP(Table1[[#This Row],[Region]],Table3[#All],2,0)</f>
        <v>Sam Thomas</v>
      </c>
      <c r="C59" t="s">
        <v>215</v>
      </c>
      <c r="D59">
        <v>456065</v>
      </c>
      <c r="E59">
        <v>440010</v>
      </c>
      <c r="F59">
        <v>96.48</v>
      </c>
      <c r="G59" s="2">
        <v>41576</v>
      </c>
      <c r="H59">
        <f>YEAR(Table1[[#This Row],[Order Date]])</f>
        <v>2013</v>
      </c>
      <c r="I59" t="s">
        <v>255</v>
      </c>
      <c r="J59" s="4">
        <f>WEEKDAY(Table1[[#This Row],[Order Date]])</f>
        <v>3</v>
      </c>
      <c r="K59" t="s">
        <v>231</v>
      </c>
      <c r="L59" t="s">
        <v>236</v>
      </c>
      <c r="M59">
        <v>440010</v>
      </c>
      <c r="N59">
        <v>98622.75</v>
      </c>
      <c r="O59">
        <v>341387.25</v>
      </c>
      <c r="P59">
        <v>20</v>
      </c>
      <c r="Q59">
        <v>78</v>
      </c>
      <c r="R59">
        <v>60.94</v>
      </c>
    </row>
    <row r="60" spans="1:18" x14ac:dyDescent="0.35">
      <c r="A60" t="s">
        <v>70</v>
      </c>
      <c r="B60" t="str">
        <f>VLOOKUP(Table1[[#This Row],[Region]],Table3[#All],2,0)</f>
        <v>Bill Gabril</v>
      </c>
      <c r="C60" t="s">
        <v>213</v>
      </c>
      <c r="D60">
        <v>395903</v>
      </c>
      <c r="E60">
        <v>212160</v>
      </c>
      <c r="F60">
        <v>53.59</v>
      </c>
      <c r="G60" s="2">
        <v>41576</v>
      </c>
      <c r="H60">
        <f>YEAR(Table1[[#This Row],[Order Date]])</f>
        <v>2013</v>
      </c>
      <c r="I60" t="s">
        <v>255</v>
      </c>
      <c r="J60" s="4">
        <f>WEEKDAY(Table1[[#This Row],[Order Date]])</f>
        <v>3</v>
      </c>
      <c r="K60" t="s">
        <v>218</v>
      </c>
      <c r="L60" t="s">
        <v>238</v>
      </c>
      <c r="M60">
        <v>212160</v>
      </c>
      <c r="N60">
        <v>97443</v>
      </c>
      <c r="O60">
        <v>114717</v>
      </c>
      <c r="P60">
        <v>10</v>
      </c>
      <c r="Q60">
        <v>16</v>
      </c>
      <c r="R60">
        <v>69.11</v>
      </c>
    </row>
    <row r="61" spans="1:18" x14ac:dyDescent="0.35">
      <c r="A61" t="s">
        <v>71</v>
      </c>
      <c r="B61" t="str">
        <f>VLOOKUP(Table1[[#This Row],[Region]],Table3[#All],2,0)</f>
        <v>Sam Thomas</v>
      </c>
      <c r="C61" t="s">
        <v>215</v>
      </c>
      <c r="D61">
        <v>338393</v>
      </c>
      <c r="E61">
        <v>254876</v>
      </c>
      <c r="F61">
        <v>75.319999999999993</v>
      </c>
      <c r="G61" s="2">
        <v>41576</v>
      </c>
      <c r="H61">
        <f>YEAR(Table1[[#This Row],[Order Date]])</f>
        <v>2013</v>
      </c>
      <c r="I61" t="s">
        <v>255</v>
      </c>
      <c r="J61" s="4">
        <f>WEEKDAY(Table1[[#This Row],[Order Date]])</f>
        <v>3</v>
      </c>
      <c r="K61" t="s">
        <v>227</v>
      </c>
      <c r="L61" t="s">
        <v>237</v>
      </c>
      <c r="M61">
        <v>254876</v>
      </c>
      <c r="N61">
        <v>106161.72</v>
      </c>
      <c r="O61">
        <v>148714.28</v>
      </c>
      <c r="P61">
        <v>30</v>
      </c>
      <c r="Q61">
        <v>63</v>
      </c>
      <c r="R61">
        <v>68.83</v>
      </c>
    </row>
    <row r="62" spans="1:18" x14ac:dyDescent="0.35">
      <c r="A62" t="s">
        <v>72</v>
      </c>
      <c r="B62" t="str">
        <f>VLOOKUP(Table1[[#This Row],[Region]],Table3[#All],2,0)</f>
        <v>Anne Paul</v>
      </c>
      <c r="C62" t="s">
        <v>212</v>
      </c>
      <c r="D62">
        <v>110162</v>
      </c>
      <c r="E62">
        <v>125783</v>
      </c>
      <c r="F62">
        <v>114.18</v>
      </c>
      <c r="G62" s="2">
        <v>41963</v>
      </c>
      <c r="H62">
        <f>YEAR(Table1[[#This Row],[Order Date]])</f>
        <v>2014</v>
      </c>
      <c r="I62" t="s">
        <v>253</v>
      </c>
      <c r="J62" s="4">
        <f>WEEKDAY(Table1[[#This Row],[Order Date]])</f>
        <v>5</v>
      </c>
      <c r="K62" t="s">
        <v>234</v>
      </c>
      <c r="L62" t="s">
        <v>238</v>
      </c>
      <c r="M62">
        <v>125783</v>
      </c>
      <c r="N62">
        <v>54430.5</v>
      </c>
      <c r="O62">
        <v>71352.5</v>
      </c>
      <c r="P62">
        <v>20</v>
      </c>
      <c r="Q62">
        <v>93</v>
      </c>
      <c r="R62">
        <v>61.41</v>
      </c>
    </row>
    <row r="63" spans="1:18" x14ac:dyDescent="0.35">
      <c r="A63" t="s">
        <v>73</v>
      </c>
      <c r="B63" t="str">
        <f>VLOOKUP(Table1[[#This Row],[Region]],Table3[#All],2,0)</f>
        <v>Anne Paul</v>
      </c>
      <c r="C63" t="s">
        <v>212</v>
      </c>
      <c r="D63">
        <v>204522</v>
      </c>
      <c r="E63">
        <v>107603</v>
      </c>
      <c r="F63">
        <v>52.61</v>
      </c>
      <c r="G63" s="2">
        <v>41033</v>
      </c>
      <c r="H63">
        <f>YEAR(Table1[[#This Row],[Order Date]])</f>
        <v>2012</v>
      </c>
      <c r="I63" t="s">
        <v>261</v>
      </c>
      <c r="J63" s="4">
        <f>WEEKDAY(Table1[[#This Row],[Order Date]])</f>
        <v>6</v>
      </c>
      <c r="K63" t="s">
        <v>221</v>
      </c>
      <c r="L63" t="s">
        <v>239</v>
      </c>
      <c r="M63">
        <v>107603</v>
      </c>
      <c r="N63">
        <v>46101.05</v>
      </c>
      <c r="O63">
        <v>61501.95</v>
      </c>
      <c r="P63">
        <v>30</v>
      </c>
      <c r="Q63">
        <v>24</v>
      </c>
      <c r="R63">
        <v>79.739999999999995</v>
      </c>
    </row>
    <row r="64" spans="1:18" x14ac:dyDescent="0.35">
      <c r="A64" t="s">
        <v>74</v>
      </c>
      <c r="B64" t="str">
        <f>VLOOKUP(Table1[[#This Row],[Region]],Table3[#All],2,0)</f>
        <v>William Grek</v>
      </c>
      <c r="C64" t="s">
        <v>214</v>
      </c>
      <c r="D64">
        <v>466721</v>
      </c>
      <c r="E64">
        <v>367705</v>
      </c>
      <c r="F64">
        <v>78.78</v>
      </c>
      <c r="G64" s="2">
        <v>40907</v>
      </c>
      <c r="H64">
        <f>YEAR(Table1[[#This Row],[Order Date]])</f>
        <v>2011</v>
      </c>
      <c r="I64" t="s">
        <v>257</v>
      </c>
      <c r="J64" s="4">
        <f>WEEKDAY(Table1[[#This Row],[Order Date]])</f>
        <v>6</v>
      </c>
      <c r="K64" t="s">
        <v>220</v>
      </c>
      <c r="L64" t="s">
        <v>237</v>
      </c>
      <c r="M64">
        <v>367705</v>
      </c>
      <c r="N64">
        <v>117015.57</v>
      </c>
      <c r="O64">
        <v>250689.43</v>
      </c>
      <c r="P64">
        <v>30</v>
      </c>
      <c r="Q64">
        <v>24</v>
      </c>
      <c r="R64">
        <v>87.22</v>
      </c>
    </row>
    <row r="65" spans="1:18" x14ac:dyDescent="0.35">
      <c r="A65" t="s">
        <v>75</v>
      </c>
      <c r="B65" t="str">
        <f>VLOOKUP(Table1[[#This Row],[Region]],Table3[#All],2,0)</f>
        <v>William Grek</v>
      </c>
      <c r="C65" t="s">
        <v>214</v>
      </c>
      <c r="D65">
        <v>156674</v>
      </c>
      <c r="E65">
        <v>154186</v>
      </c>
      <c r="F65">
        <v>98.41</v>
      </c>
      <c r="G65" s="2">
        <v>40695</v>
      </c>
      <c r="H65">
        <f>YEAR(Table1[[#This Row],[Order Date]])</f>
        <v>2011</v>
      </c>
      <c r="I65" t="s">
        <v>254</v>
      </c>
      <c r="J65" s="4">
        <f>WEEKDAY(Table1[[#This Row],[Order Date]])</f>
        <v>4</v>
      </c>
      <c r="K65" t="s">
        <v>234</v>
      </c>
      <c r="L65" t="s">
        <v>238</v>
      </c>
      <c r="M65">
        <v>154186</v>
      </c>
      <c r="N65">
        <v>50459.06</v>
      </c>
      <c r="O65">
        <v>103726.94</v>
      </c>
      <c r="P65">
        <v>20</v>
      </c>
      <c r="Q65">
        <v>58</v>
      </c>
      <c r="R65">
        <v>73.88</v>
      </c>
    </row>
    <row r="66" spans="1:18" x14ac:dyDescent="0.35">
      <c r="A66" t="s">
        <v>76</v>
      </c>
      <c r="B66" t="str">
        <f>VLOOKUP(Table1[[#This Row],[Region]],Table3[#All],2,0)</f>
        <v>William Grek</v>
      </c>
      <c r="C66" t="s">
        <v>214</v>
      </c>
      <c r="D66">
        <v>410429</v>
      </c>
      <c r="E66">
        <v>332537</v>
      </c>
      <c r="F66">
        <v>81.02</v>
      </c>
      <c r="G66" s="2">
        <v>40695</v>
      </c>
      <c r="H66">
        <f>YEAR(Table1[[#This Row],[Order Date]])</f>
        <v>2011</v>
      </c>
      <c r="I66" t="s">
        <v>254</v>
      </c>
      <c r="J66" s="4">
        <f>WEEKDAY(Table1[[#This Row],[Order Date]])</f>
        <v>4</v>
      </c>
      <c r="K66" t="s">
        <v>234</v>
      </c>
      <c r="L66" t="s">
        <v>238</v>
      </c>
      <c r="M66">
        <v>332537</v>
      </c>
      <c r="N66">
        <v>81442.31</v>
      </c>
      <c r="O66">
        <v>251094.69</v>
      </c>
      <c r="P66">
        <v>30</v>
      </c>
      <c r="Q66">
        <v>25</v>
      </c>
      <c r="R66">
        <v>87.87</v>
      </c>
    </row>
    <row r="67" spans="1:18" x14ac:dyDescent="0.35">
      <c r="A67" t="s">
        <v>77</v>
      </c>
      <c r="B67" t="str">
        <f>VLOOKUP(Table1[[#This Row],[Region]],Table3[#All],2,0)</f>
        <v>Anne Paul</v>
      </c>
      <c r="C67" t="s">
        <v>212</v>
      </c>
      <c r="D67">
        <v>379311</v>
      </c>
      <c r="E67">
        <v>414248</v>
      </c>
      <c r="F67">
        <v>109.21</v>
      </c>
      <c r="G67" s="2">
        <v>41745</v>
      </c>
      <c r="H67">
        <f>YEAR(Table1[[#This Row],[Order Date]])</f>
        <v>2014</v>
      </c>
      <c r="I67" t="s">
        <v>256</v>
      </c>
      <c r="J67" s="4">
        <f>WEEKDAY(Table1[[#This Row],[Order Date]])</f>
        <v>4</v>
      </c>
      <c r="K67" t="s">
        <v>217</v>
      </c>
      <c r="L67" t="s">
        <v>237</v>
      </c>
      <c r="M67">
        <v>414248</v>
      </c>
      <c r="N67">
        <v>144246.03</v>
      </c>
      <c r="O67">
        <v>270001.96999999997</v>
      </c>
      <c r="P67">
        <v>10</v>
      </c>
      <c r="Q67">
        <v>63</v>
      </c>
      <c r="R67">
        <v>88.78</v>
      </c>
    </row>
    <row r="68" spans="1:18" x14ac:dyDescent="0.35">
      <c r="A68" t="s">
        <v>78</v>
      </c>
      <c r="B68" t="str">
        <f>VLOOKUP(Table1[[#This Row],[Region]],Table3[#All],2,0)</f>
        <v>Anne Paul</v>
      </c>
      <c r="C68" t="s">
        <v>212</v>
      </c>
      <c r="D68">
        <v>289890</v>
      </c>
      <c r="E68">
        <v>311559</v>
      </c>
      <c r="F68">
        <v>107.47</v>
      </c>
      <c r="G68" s="2">
        <v>41530</v>
      </c>
      <c r="H68">
        <f>YEAR(Table1[[#This Row],[Order Date]])</f>
        <v>2013</v>
      </c>
      <c r="I68" t="s">
        <v>258</v>
      </c>
      <c r="J68" s="4">
        <f>WEEKDAY(Table1[[#This Row],[Order Date]])</f>
        <v>6</v>
      </c>
      <c r="K68" t="s">
        <v>229</v>
      </c>
      <c r="L68" t="s">
        <v>240</v>
      </c>
      <c r="M68">
        <v>311559</v>
      </c>
      <c r="N68">
        <v>115075.52</v>
      </c>
      <c r="O68">
        <v>196483.48</v>
      </c>
      <c r="P68">
        <v>30</v>
      </c>
      <c r="Q68">
        <v>93</v>
      </c>
      <c r="R68">
        <v>69.45</v>
      </c>
    </row>
    <row r="69" spans="1:18" x14ac:dyDescent="0.35">
      <c r="A69" t="s">
        <v>79</v>
      </c>
      <c r="B69" t="str">
        <f>VLOOKUP(Table1[[#This Row],[Region]],Table3[#All],2,0)</f>
        <v>Bill Gabril</v>
      </c>
      <c r="C69" t="s">
        <v>213</v>
      </c>
      <c r="D69">
        <v>328366</v>
      </c>
      <c r="E69">
        <v>380644</v>
      </c>
      <c r="F69">
        <v>115.92</v>
      </c>
      <c r="G69" s="2">
        <v>41530</v>
      </c>
      <c r="H69">
        <f>YEAR(Table1[[#This Row],[Order Date]])</f>
        <v>2013</v>
      </c>
      <c r="I69" t="s">
        <v>258</v>
      </c>
      <c r="J69" s="4">
        <f>WEEKDAY(Table1[[#This Row],[Order Date]])</f>
        <v>6</v>
      </c>
      <c r="K69" t="s">
        <v>225</v>
      </c>
      <c r="L69" t="s">
        <v>239</v>
      </c>
      <c r="M69">
        <v>380644</v>
      </c>
      <c r="N69">
        <v>153517.01</v>
      </c>
      <c r="O69">
        <v>227126.99</v>
      </c>
      <c r="P69">
        <v>10</v>
      </c>
      <c r="Q69">
        <v>21</v>
      </c>
      <c r="R69">
        <v>69.760000000000005</v>
      </c>
    </row>
    <row r="70" spans="1:18" x14ac:dyDescent="0.35">
      <c r="A70" t="s">
        <v>80</v>
      </c>
      <c r="B70" t="str">
        <f>VLOOKUP(Table1[[#This Row],[Region]],Table3[#All],2,0)</f>
        <v>Bill Gabril</v>
      </c>
      <c r="C70" t="s">
        <v>213</v>
      </c>
      <c r="D70">
        <v>493465</v>
      </c>
      <c r="E70">
        <v>490373</v>
      </c>
      <c r="F70">
        <v>99.37</v>
      </c>
      <c r="G70" s="2">
        <v>41530</v>
      </c>
      <c r="H70">
        <f>YEAR(Table1[[#This Row],[Order Date]])</f>
        <v>2013</v>
      </c>
      <c r="I70" t="s">
        <v>258</v>
      </c>
      <c r="J70" s="4">
        <f>WEEKDAY(Table1[[#This Row],[Order Date]])</f>
        <v>6</v>
      </c>
      <c r="K70" t="s">
        <v>235</v>
      </c>
      <c r="L70" t="s">
        <v>239</v>
      </c>
      <c r="M70">
        <v>490373</v>
      </c>
      <c r="N70">
        <v>195698.55</v>
      </c>
      <c r="O70">
        <v>294674.45</v>
      </c>
      <c r="P70">
        <v>10</v>
      </c>
      <c r="Q70">
        <v>51</v>
      </c>
      <c r="R70">
        <v>66.36</v>
      </c>
    </row>
    <row r="71" spans="1:18" x14ac:dyDescent="0.35">
      <c r="A71" t="s">
        <v>81</v>
      </c>
      <c r="B71" t="str">
        <f>VLOOKUP(Table1[[#This Row],[Region]],Table3[#All],2,0)</f>
        <v>William Grek</v>
      </c>
      <c r="C71" t="s">
        <v>214</v>
      </c>
      <c r="D71">
        <v>235451</v>
      </c>
      <c r="E71">
        <v>206942</v>
      </c>
      <c r="F71">
        <v>87.89</v>
      </c>
      <c r="G71" s="2">
        <v>41530</v>
      </c>
      <c r="H71">
        <f>YEAR(Table1[[#This Row],[Order Date]])</f>
        <v>2013</v>
      </c>
      <c r="I71" t="s">
        <v>258</v>
      </c>
      <c r="J71" s="4">
        <f>WEEKDAY(Table1[[#This Row],[Order Date]])</f>
        <v>6</v>
      </c>
      <c r="K71" t="s">
        <v>233</v>
      </c>
      <c r="L71" t="s">
        <v>237</v>
      </c>
      <c r="M71">
        <v>206942</v>
      </c>
      <c r="N71">
        <v>68966.05</v>
      </c>
      <c r="O71">
        <v>137975.95000000001</v>
      </c>
      <c r="P71">
        <v>30</v>
      </c>
      <c r="Q71">
        <v>34</v>
      </c>
      <c r="R71">
        <v>63</v>
      </c>
    </row>
    <row r="72" spans="1:18" x14ac:dyDescent="0.35">
      <c r="A72" t="s">
        <v>82</v>
      </c>
      <c r="B72" t="str">
        <f>VLOOKUP(Table1[[#This Row],[Region]],Table3[#All],2,0)</f>
        <v>Bill Gabril</v>
      </c>
      <c r="C72" t="s">
        <v>213</v>
      </c>
      <c r="D72">
        <v>391072</v>
      </c>
      <c r="E72">
        <v>321534</v>
      </c>
      <c r="F72">
        <v>82.22</v>
      </c>
      <c r="G72" s="2">
        <v>40813</v>
      </c>
      <c r="H72">
        <f>YEAR(Table1[[#This Row],[Order Date]])</f>
        <v>2011</v>
      </c>
      <c r="I72" t="s">
        <v>258</v>
      </c>
      <c r="J72" s="4">
        <f>WEEKDAY(Table1[[#This Row],[Order Date]])</f>
        <v>3</v>
      </c>
      <c r="K72" t="s">
        <v>223</v>
      </c>
      <c r="L72" t="s">
        <v>240</v>
      </c>
      <c r="M72">
        <v>321534</v>
      </c>
      <c r="N72">
        <v>117535.99</v>
      </c>
      <c r="O72">
        <v>203998.01</v>
      </c>
      <c r="P72">
        <v>10</v>
      </c>
      <c r="Q72">
        <v>47</v>
      </c>
      <c r="R72">
        <v>67.760000000000005</v>
      </c>
    </row>
    <row r="73" spans="1:18" x14ac:dyDescent="0.35">
      <c r="A73" t="s">
        <v>83</v>
      </c>
      <c r="B73" t="str">
        <f>VLOOKUP(Table1[[#This Row],[Region]],Table3[#All],2,0)</f>
        <v>William Grek</v>
      </c>
      <c r="C73" t="s">
        <v>214</v>
      </c>
      <c r="D73">
        <v>448106</v>
      </c>
      <c r="E73">
        <v>528955</v>
      </c>
      <c r="F73">
        <v>118.04</v>
      </c>
      <c r="G73" s="2">
        <v>40764</v>
      </c>
      <c r="H73">
        <f>YEAR(Table1[[#This Row],[Order Date]])</f>
        <v>2011</v>
      </c>
      <c r="I73" t="s">
        <v>262</v>
      </c>
      <c r="J73" s="4">
        <f>WEEKDAY(Table1[[#This Row],[Order Date]])</f>
        <v>3</v>
      </c>
      <c r="K73" t="s">
        <v>227</v>
      </c>
      <c r="L73" t="s">
        <v>237</v>
      </c>
      <c r="M73">
        <v>528955</v>
      </c>
      <c r="N73">
        <v>176648.81</v>
      </c>
      <c r="O73">
        <v>352306.19</v>
      </c>
      <c r="P73">
        <v>20</v>
      </c>
      <c r="Q73">
        <v>80</v>
      </c>
      <c r="R73">
        <v>71.58</v>
      </c>
    </row>
    <row r="74" spans="1:18" x14ac:dyDescent="0.35">
      <c r="A74" t="s">
        <v>84</v>
      </c>
      <c r="B74" t="str">
        <f>VLOOKUP(Table1[[#This Row],[Region]],Table3[#All],2,0)</f>
        <v>Bill Gabril</v>
      </c>
      <c r="C74" t="s">
        <v>213</v>
      </c>
      <c r="D74">
        <v>260758</v>
      </c>
      <c r="E74">
        <v>196282</v>
      </c>
      <c r="F74">
        <v>75.27</v>
      </c>
      <c r="G74" s="2">
        <v>40764</v>
      </c>
      <c r="H74">
        <f>YEAR(Table1[[#This Row],[Order Date]])</f>
        <v>2011</v>
      </c>
      <c r="I74" t="s">
        <v>262</v>
      </c>
      <c r="J74" s="4">
        <f>WEEKDAY(Table1[[#This Row],[Order Date]])</f>
        <v>3</v>
      </c>
      <c r="K74" t="s">
        <v>222</v>
      </c>
      <c r="L74" t="s">
        <v>236</v>
      </c>
      <c r="M74">
        <v>196282</v>
      </c>
      <c r="N74">
        <v>55668.46</v>
      </c>
      <c r="O74">
        <v>140613.54</v>
      </c>
      <c r="P74">
        <v>10</v>
      </c>
      <c r="Q74">
        <v>78</v>
      </c>
      <c r="R74">
        <v>93.28</v>
      </c>
    </row>
    <row r="75" spans="1:18" x14ac:dyDescent="0.35">
      <c r="A75" t="s">
        <v>85</v>
      </c>
      <c r="B75" t="str">
        <f>VLOOKUP(Table1[[#This Row],[Region]],Table3[#All],2,0)</f>
        <v>William Grek</v>
      </c>
      <c r="C75" t="s">
        <v>214</v>
      </c>
      <c r="D75">
        <v>213447</v>
      </c>
      <c r="E75">
        <v>233652</v>
      </c>
      <c r="F75">
        <v>109.47</v>
      </c>
      <c r="G75" s="2">
        <v>40905</v>
      </c>
      <c r="H75">
        <f>YEAR(Table1[[#This Row],[Order Date]])</f>
        <v>2011</v>
      </c>
      <c r="I75" t="s">
        <v>257</v>
      </c>
      <c r="J75" s="4">
        <f>WEEKDAY(Table1[[#This Row],[Order Date]])</f>
        <v>4</v>
      </c>
      <c r="K75" t="s">
        <v>233</v>
      </c>
      <c r="L75" t="s">
        <v>237</v>
      </c>
      <c r="M75">
        <v>233652</v>
      </c>
      <c r="N75">
        <v>48096.52</v>
      </c>
      <c r="O75">
        <v>185555.48</v>
      </c>
      <c r="P75">
        <v>10</v>
      </c>
      <c r="Q75">
        <v>47</v>
      </c>
      <c r="R75">
        <v>67.959999999999994</v>
      </c>
    </row>
    <row r="76" spans="1:18" x14ac:dyDescent="0.35">
      <c r="A76" t="s">
        <v>86</v>
      </c>
      <c r="B76" t="str">
        <f>VLOOKUP(Table1[[#This Row],[Region]],Table3[#All],2,0)</f>
        <v>William Grek</v>
      </c>
      <c r="C76" t="s">
        <v>214</v>
      </c>
      <c r="D76">
        <v>107417</v>
      </c>
      <c r="E76">
        <v>123718</v>
      </c>
      <c r="F76">
        <v>115.18</v>
      </c>
      <c r="G76" s="2">
        <v>40851</v>
      </c>
      <c r="H76">
        <f>YEAR(Table1[[#This Row],[Order Date]])</f>
        <v>2011</v>
      </c>
      <c r="I76" t="s">
        <v>253</v>
      </c>
      <c r="J76" s="4">
        <f>WEEKDAY(Table1[[#This Row],[Order Date]])</f>
        <v>6</v>
      </c>
      <c r="K76" t="s">
        <v>228</v>
      </c>
      <c r="L76" t="s">
        <v>236</v>
      </c>
      <c r="M76">
        <v>123718</v>
      </c>
      <c r="N76">
        <v>60169.67</v>
      </c>
      <c r="O76">
        <v>63548.33</v>
      </c>
      <c r="P76">
        <v>10</v>
      </c>
      <c r="Q76">
        <v>47</v>
      </c>
      <c r="R76">
        <v>84.41</v>
      </c>
    </row>
    <row r="77" spans="1:18" x14ac:dyDescent="0.35">
      <c r="A77" t="s">
        <v>87</v>
      </c>
      <c r="B77" t="str">
        <f>VLOOKUP(Table1[[#This Row],[Region]],Table3[#All],2,0)</f>
        <v>William Grek</v>
      </c>
      <c r="C77" t="s">
        <v>214</v>
      </c>
      <c r="D77">
        <v>494679</v>
      </c>
      <c r="E77">
        <v>504700</v>
      </c>
      <c r="F77">
        <v>102.03</v>
      </c>
      <c r="G77" s="2">
        <v>40851</v>
      </c>
      <c r="H77">
        <f>YEAR(Table1[[#This Row],[Order Date]])</f>
        <v>2011</v>
      </c>
      <c r="I77" t="s">
        <v>253</v>
      </c>
      <c r="J77" s="4">
        <f>WEEKDAY(Table1[[#This Row],[Order Date]])</f>
        <v>6</v>
      </c>
      <c r="K77" t="s">
        <v>230</v>
      </c>
      <c r="L77" t="s">
        <v>238</v>
      </c>
      <c r="M77">
        <v>504700</v>
      </c>
      <c r="N77">
        <v>165430.94</v>
      </c>
      <c r="O77">
        <v>339269.06</v>
      </c>
      <c r="P77">
        <v>20</v>
      </c>
      <c r="Q77">
        <v>66</v>
      </c>
      <c r="R77">
        <v>71.92</v>
      </c>
    </row>
    <row r="78" spans="1:18" x14ac:dyDescent="0.35">
      <c r="A78" t="s">
        <v>88</v>
      </c>
      <c r="B78" t="str">
        <f>VLOOKUP(Table1[[#This Row],[Region]],Table3[#All],2,0)</f>
        <v>Anne Paul</v>
      </c>
      <c r="C78" t="s">
        <v>212</v>
      </c>
      <c r="D78">
        <v>350467</v>
      </c>
      <c r="E78">
        <v>205140</v>
      </c>
      <c r="F78">
        <v>58.53</v>
      </c>
      <c r="G78" s="2">
        <v>40851</v>
      </c>
      <c r="H78">
        <f>YEAR(Table1[[#This Row],[Order Date]])</f>
        <v>2011</v>
      </c>
      <c r="I78" t="s">
        <v>253</v>
      </c>
      <c r="J78" s="4">
        <f>WEEKDAY(Table1[[#This Row],[Order Date]])</f>
        <v>6</v>
      </c>
      <c r="K78" t="s">
        <v>218</v>
      </c>
      <c r="L78" t="s">
        <v>238</v>
      </c>
      <c r="M78">
        <v>205140</v>
      </c>
      <c r="N78">
        <v>72306.929999999993</v>
      </c>
      <c r="O78">
        <v>132833.07</v>
      </c>
      <c r="P78">
        <v>20</v>
      </c>
      <c r="Q78">
        <v>97</v>
      </c>
      <c r="R78">
        <v>61.88</v>
      </c>
    </row>
    <row r="79" spans="1:18" x14ac:dyDescent="0.35">
      <c r="A79" t="s">
        <v>89</v>
      </c>
      <c r="B79" t="str">
        <f>VLOOKUP(Table1[[#This Row],[Region]],Table3[#All],2,0)</f>
        <v>William Grek</v>
      </c>
      <c r="C79" t="s">
        <v>214</v>
      </c>
      <c r="D79">
        <v>395090</v>
      </c>
      <c r="E79">
        <v>356842</v>
      </c>
      <c r="F79">
        <v>90.32</v>
      </c>
      <c r="G79" s="2">
        <v>40851</v>
      </c>
      <c r="H79">
        <f>YEAR(Table1[[#This Row],[Order Date]])</f>
        <v>2011</v>
      </c>
      <c r="I79" t="s">
        <v>253</v>
      </c>
      <c r="J79" s="4">
        <f>WEEKDAY(Table1[[#This Row],[Order Date]])</f>
        <v>6</v>
      </c>
      <c r="K79" t="s">
        <v>219</v>
      </c>
      <c r="L79" t="s">
        <v>238</v>
      </c>
      <c r="M79">
        <v>356842</v>
      </c>
      <c r="N79">
        <v>165740.45000000001</v>
      </c>
      <c r="O79">
        <v>191101.55</v>
      </c>
      <c r="P79">
        <v>20</v>
      </c>
      <c r="Q79">
        <v>87</v>
      </c>
      <c r="R79">
        <v>80.86</v>
      </c>
    </row>
    <row r="80" spans="1:18" x14ac:dyDescent="0.35">
      <c r="A80" t="s">
        <v>90</v>
      </c>
      <c r="B80" t="str">
        <f>VLOOKUP(Table1[[#This Row],[Region]],Table3[#All],2,0)</f>
        <v>William Grek</v>
      </c>
      <c r="C80" t="s">
        <v>214</v>
      </c>
      <c r="D80">
        <v>373978</v>
      </c>
      <c r="E80">
        <v>286702</v>
      </c>
      <c r="F80">
        <v>76.66</v>
      </c>
      <c r="G80" s="2">
        <v>40851</v>
      </c>
      <c r="H80">
        <f>YEAR(Table1[[#This Row],[Order Date]])</f>
        <v>2011</v>
      </c>
      <c r="I80" t="s">
        <v>253</v>
      </c>
      <c r="J80" s="4">
        <f>WEEKDAY(Table1[[#This Row],[Order Date]])</f>
        <v>6</v>
      </c>
      <c r="K80" t="s">
        <v>223</v>
      </c>
      <c r="L80" t="s">
        <v>240</v>
      </c>
      <c r="M80">
        <v>286702</v>
      </c>
      <c r="N80">
        <v>117775.48</v>
      </c>
      <c r="O80">
        <v>168926.52</v>
      </c>
      <c r="P80">
        <v>30</v>
      </c>
      <c r="Q80">
        <v>64</v>
      </c>
      <c r="R80">
        <v>70.69</v>
      </c>
    </row>
    <row r="81" spans="1:18" x14ac:dyDescent="0.35">
      <c r="A81" t="s">
        <v>91</v>
      </c>
      <c r="B81" t="str">
        <f>VLOOKUP(Table1[[#This Row],[Region]],Table3[#All],2,0)</f>
        <v>Anne Paul</v>
      </c>
      <c r="C81" t="s">
        <v>212</v>
      </c>
      <c r="D81">
        <v>488019</v>
      </c>
      <c r="E81">
        <v>296035</v>
      </c>
      <c r="F81">
        <v>60.66</v>
      </c>
      <c r="G81" s="2">
        <v>40805</v>
      </c>
      <c r="H81">
        <f>YEAR(Table1[[#This Row],[Order Date]])</f>
        <v>2011</v>
      </c>
      <c r="I81" t="s">
        <v>258</v>
      </c>
      <c r="J81" s="4">
        <f>WEEKDAY(Table1[[#This Row],[Order Date]])</f>
        <v>2</v>
      </c>
      <c r="K81" t="s">
        <v>216</v>
      </c>
      <c r="L81" t="s">
        <v>236</v>
      </c>
      <c r="M81">
        <v>296035</v>
      </c>
      <c r="N81">
        <v>124514.15</v>
      </c>
      <c r="O81">
        <v>171520.85</v>
      </c>
      <c r="P81">
        <v>20</v>
      </c>
      <c r="Q81">
        <v>40</v>
      </c>
      <c r="R81">
        <v>66.08</v>
      </c>
    </row>
    <row r="82" spans="1:18" x14ac:dyDescent="0.35">
      <c r="A82" t="s">
        <v>92</v>
      </c>
      <c r="B82" t="str">
        <f>VLOOKUP(Table1[[#This Row],[Region]],Table3[#All],2,0)</f>
        <v>Anne Paul</v>
      </c>
      <c r="C82" t="s">
        <v>212</v>
      </c>
      <c r="D82">
        <v>101402</v>
      </c>
      <c r="E82">
        <v>104246</v>
      </c>
      <c r="F82">
        <v>102.8</v>
      </c>
      <c r="G82" s="2">
        <v>41388</v>
      </c>
      <c r="H82">
        <f>YEAR(Table1[[#This Row],[Order Date]])</f>
        <v>2013</v>
      </c>
      <c r="I82" t="s">
        <v>256</v>
      </c>
      <c r="J82" s="4">
        <f>WEEKDAY(Table1[[#This Row],[Order Date]])</f>
        <v>4</v>
      </c>
      <c r="K82" t="s">
        <v>223</v>
      </c>
      <c r="L82" t="s">
        <v>240</v>
      </c>
      <c r="M82">
        <v>104246</v>
      </c>
      <c r="N82">
        <v>43014.22</v>
      </c>
      <c r="O82">
        <v>61231.78</v>
      </c>
      <c r="P82">
        <v>10</v>
      </c>
      <c r="Q82">
        <v>100</v>
      </c>
      <c r="R82">
        <v>69.900000000000006</v>
      </c>
    </row>
    <row r="83" spans="1:18" x14ac:dyDescent="0.35">
      <c r="A83" t="s">
        <v>93</v>
      </c>
      <c r="B83" t="str">
        <f>VLOOKUP(Table1[[#This Row],[Region]],Table3[#All],2,0)</f>
        <v>Bill Gabril</v>
      </c>
      <c r="C83" t="s">
        <v>213</v>
      </c>
      <c r="D83">
        <v>460387</v>
      </c>
      <c r="E83">
        <v>352574</v>
      </c>
      <c r="F83">
        <v>76.58</v>
      </c>
      <c r="G83" s="2">
        <v>41388</v>
      </c>
      <c r="H83">
        <f>YEAR(Table1[[#This Row],[Order Date]])</f>
        <v>2013</v>
      </c>
      <c r="I83" t="s">
        <v>256</v>
      </c>
      <c r="J83" s="4">
        <f>WEEKDAY(Table1[[#This Row],[Order Date]])</f>
        <v>4</v>
      </c>
      <c r="K83" t="s">
        <v>220</v>
      </c>
      <c r="L83" t="s">
        <v>237</v>
      </c>
      <c r="M83">
        <v>352574</v>
      </c>
      <c r="N83">
        <v>131319.12</v>
      </c>
      <c r="O83">
        <v>221254.88</v>
      </c>
      <c r="P83">
        <v>20</v>
      </c>
      <c r="Q83">
        <v>92</v>
      </c>
      <c r="R83">
        <v>65.209999999999994</v>
      </c>
    </row>
    <row r="84" spans="1:18" x14ac:dyDescent="0.35">
      <c r="A84" t="s">
        <v>94</v>
      </c>
      <c r="B84" t="str">
        <f>VLOOKUP(Table1[[#This Row],[Region]],Table3[#All],2,0)</f>
        <v>Sam Thomas</v>
      </c>
      <c r="C84" t="s">
        <v>215</v>
      </c>
      <c r="D84">
        <v>137439</v>
      </c>
      <c r="E84">
        <v>76535</v>
      </c>
      <c r="F84">
        <v>55.69</v>
      </c>
      <c r="G84" s="2">
        <v>41947</v>
      </c>
      <c r="H84">
        <f>YEAR(Table1[[#This Row],[Order Date]])</f>
        <v>2014</v>
      </c>
      <c r="I84" t="s">
        <v>253</v>
      </c>
      <c r="J84" s="4">
        <f>WEEKDAY(Table1[[#This Row],[Order Date]])</f>
        <v>3</v>
      </c>
      <c r="K84" t="s">
        <v>228</v>
      </c>
      <c r="L84" t="s">
        <v>236</v>
      </c>
      <c r="M84">
        <v>76535</v>
      </c>
      <c r="N84">
        <v>24604.99</v>
      </c>
      <c r="O84">
        <v>51930.01</v>
      </c>
      <c r="P84">
        <v>20</v>
      </c>
      <c r="Q84">
        <v>46</v>
      </c>
      <c r="R84">
        <v>75.37</v>
      </c>
    </row>
    <row r="85" spans="1:18" x14ac:dyDescent="0.35">
      <c r="A85" t="s">
        <v>95</v>
      </c>
      <c r="B85" t="str">
        <f>VLOOKUP(Table1[[#This Row],[Region]],Table3[#All],2,0)</f>
        <v>Bill Gabril</v>
      </c>
      <c r="C85" t="s">
        <v>213</v>
      </c>
      <c r="D85">
        <v>259431</v>
      </c>
      <c r="E85">
        <v>235230</v>
      </c>
      <c r="F85">
        <v>90.67</v>
      </c>
      <c r="G85" s="2">
        <v>41517</v>
      </c>
      <c r="H85">
        <f>YEAR(Table1[[#This Row],[Order Date]])</f>
        <v>2013</v>
      </c>
      <c r="I85" t="s">
        <v>262</v>
      </c>
      <c r="J85" s="4">
        <f>WEEKDAY(Table1[[#This Row],[Order Date]])</f>
        <v>7</v>
      </c>
      <c r="K85" t="s">
        <v>227</v>
      </c>
      <c r="L85" t="s">
        <v>237</v>
      </c>
      <c r="M85">
        <v>235230</v>
      </c>
      <c r="N85">
        <v>86722.79</v>
      </c>
      <c r="O85">
        <v>148507.21</v>
      </c>
      <c r="P85">
        <v>10</v>
      </c>
      <c r="Q85">
        <v>65</v>
      </c>
      <c r="R85">
        <v>85.71</v>
      </c>
    </row>
    <row r="86" spans="1:18" x14ac:dyDescent="0.35">
      <c r="A86" t="s">
        <v>96</v>
      </c>
      <c r="B86" t="str">
        <f>VLOOKUP(Table1[[#This Row],[Region]],Table3[#All],2,0)</f>
        <v>Sam Thomas</v>
      </c>
      <c r="C86" t="s">
        <v>215</v>
      </c>
      <c r="D86">
        <v>147881</v>
      </c>
      <c r="E86">
        <v>103945</v>
      </c>
      <c r="F86">
        <v>70.290000000000006</v>
      </c>
      <c r="G86" s="2">
        <v>41517</v>
      </c>
      <c r="H86">
        <f>YEAR(Table1[[#This Row],[Order Date]])</f>
        <v>2013</v>
      </c>
      <c r="I86" t="s">
        <v>262</v>
      </c>
      <c r="J86" s="4">
        <f>WEEKDAY(Table1[[#This Row],[Order Date]])</f>
        <v>7</v>
      </c>
      <c r="K86" t="s">
        <v>226</v>
      </c>
      <c r="L86" t="s">
        <v>239</v>
      </c>
      <c r="M86">
        <v>103945</v>
      </c>
      <c r="N86">
        <v>20802.330000000002</v>
      </c>
      <c r="O86">
        <v>83142.67</v>
      </c>
      <c r="P86">
        <v>30</v>
      </c>
      <c r="Q86">
        <v>44</v>
      </c>
      <c r="R86">
        <v>80.17</v>
      </c>
    </row>
    <row r="87" spans="1:18" x14ac:dyDescent="0.35">
      <c r="A87" t="s">
        <v>97</v>
      </c>
      <c r="B87" t="str">
        <f>VLOOKUP(Table1[[#This Row],[Region]],Table3[#All],2,0)</f>
        <v>William Grek</v>
      </c>
      <c r="C87" t="s">
        <v>214</v>
      </c>
      <c r="D87">
        <v>372086</v>
      </c>
      <c r="E87">
        <v>356832</v>
      </c>
      <c r="F87">
        <v>95.9</v>
      </c>
      <c r="G87" s="2">
        <v>41517</v>
      </c>
      <c r="H87">
        <f>YEAR(Table1[[#This Row],[Order Date]])</f>
        <v>2013</v>
      </c>
      <c r="I87" t="s">
        <v>262</v>
      </c>
      <c r="J87" s="4">
        <f>WEEKDAY(Table1[[#This Row],[Order Date]])</f>
        <v>7</v>
      </c>
      <c r="K87" t="s">
        <v>232</v>
      </c>
      <c r="L87" t="s">
        <v>240</v>
      </c>
      <c r="M87">
        <v>356832</v>
      </c>
      <c r="N87">
        <v>158987.66</v>
      </c>
      <c r="O87">
        <v>197844.34</v>
      </c>
      <c r="P87">
        <v>20</v>
      </c>
      <c r="Q87">
        <v>91</v>
      </c>
      <c r="R87">
        <v>88.5</v>
      </c>
    </row>
    <row r="88" spans="1:18" x14ac:dyDescent="0.35">
      <c r="A88" t="s">
        <v>98</v>
      </c>
      <c r="B88" t="str">
        <f>VLOOKUP(Table1[[#This Row],[Region]],Table3[#All],2,0)</f>
        <v>Anne Paul</v>
      </c>
      <c r="C88" t="s">
        <v>212</v>
      </c>
      <c r="D88">
        <v>282431</v>
      </c>
      <c r="E88">
        <v>248261</v>
      </c>
      <c r="F88">
        <v>87.9</v>
      </c>
      <c r="G88" s="2">
        <v>41517</v>
      </c>
      <c r="H88">
        <f>YEAR(Table1[[#This Row],[Order Date]])</f>
        <v>2013</v>
      </c>
      <c r="I88" t="s">
        <v>262</v>
      </c>
      <c r="J88" s="4">
        <f>WEEKDAY(Table1[[#This Row],[Order Date]])</f>
        <v>7</v>
      </c>
      <c r="K88" t="s">
        <v>233</v>
      </c>
      <c r="L88" t="s">
        <v>237</v>
      </c>
      <c r="M88">
        <v>248261</v>
      </c>
      <c r="N88">
        <v>74220.100000000006</v>
      </c>
      <c r="O88">
        <v>174040.9</v>
      </c>
      <c r="P88">
        <v>30</v>
      </c>
      <c r="Q88">
        <v>52</v>
      </c>
      <c r="R88">
        <v>74.41</v>
      </c>
    </row>
    <row r="89" spans="1:18" x14ac:dyDescent="0.35">
      <c r="A89" t="s">
        <v>99</v>
      </c>
      <c r="B89" t="str">
        <f>VLOOKUP(Table1[[#This Row],[Region]],Table3[#All],2,0)</f>
        <v>Bill Gabril</v>
      </c>
      <c r="C89" t="s">
        <v>213</v>
      </c>
      <c r="D89">
        <v>447384</v>
      </c>
      <c r="E89">
        <v>433644</v>
      </c>
      <c r="F89">
        <v>96.93</v>
      </c>
      <c r="G89" s="2">
        <v>41517</v>
      </c>
      <c r="H89">
        <f>YEAR(Table1[[#This Row],[Order Date]])</f>
        <v>2013</v>
      </c>
      <c r="I89" t="s">
        <v>262</v>
      </c>
      <c r="J89" s="4">
        <f>WEEKDAY(Table1[[#This Row],[Order Date]])</f>
        <v>7</v>
      </c>
      <c r="K89" t="s">
        <v>226</v>
      </c>
      <c r="L89" t="s">
        <v>239</v>
      </c>
      <c r="M89">
        <v>433644</v>
      </c>
      <c r="N89">
        <v>157652.24</v>
      </c>
      <c r="O89">
        <v>275991.76</v>
      </c>
      <c r="P89">
        <v>30</v>
      </c>
      <c r="Q89">
        <v>51</v>
      </c>
      <c r="R89">
        <v>64.06</v>
      </c>
    </row>
    <row r="90" spans="1:18" x14ac:dyDescent="0.35">
      <c r="A90" t="s">
        <v>100</v>
      </c>
      <c r="B90" t="str">
        <f>VLOOKUP(Table1[[#This Row],[Region]],Table3[#All],2,0)</f>
        <v>Bill Gabril</v>
      </c>
      <c r="C90" t="s">
        <v>213</v>
      </c>
      <c r="D90">
        <v>100603</v>
      </c>
      <c r="E90">
        <v>110853</v>
      </c>
      <c r="F90">
        <v>110.19</v>
      </c>
      <c r="G90" s="2">
        <v>41390</v>
      </c>
      <c r="H90">
        <f>YEAR(Table1[[#This Row],[Order Date]])</f>
        <v>2013</v>
      </c>
      <c r="I90" t="s">
        <v>256</v>
      </c>
      <c r="J90" s="4">
        <f>WEEKDAY(Table1[[#This Row],[Order Date]])</f>
        <v>6</v>
      </c>
      <c r="K90" t="s">
        <v>224</v>
      </c>
      <c r="L90" t="s">
        <v>240</v>
      </c>
      <c r="M90">
        <v>110853</v>
      </c>
      <c r="N90">
        <v>49188.27</v>
      </c>
      <c r="O90">
        <v>61664.73</v>
      </c>
      <c r="P90">
        <v>30</v>
      </c>
      <c r="Q90">
        <v>73</v>
      </c>
      <c r="R90">
        <v>81.89</v>
      </c>
    </row>
    <row r="91" spans="1:18" x14ac:dyDescent="0.35">
      <c r="A91" t="s">
        <v>101</v>
      </c>
      <c r="B91" t="str">
        <f>VLOOKUP(Table1[[#This Row],[Region]],Table3[#All],2,0)</f>
        <v>Anne Paul</v>
      </c>
      <c r="C91" t="s">
        <v>212</v>
      </c>
      <c r="D91">
        <v>240014</v>
      </c>
      <c r="E91">
        <v>263981</v>
      </c>
      <c r="F91">
        <v>109.99</v>
      </c>
      <c r="G91" s="2">
        <v>41390</v>
      </c>
      <c r="H91">
        <f>YEAR(Table1[[#This Row],[Order Date]])</f>
        <v>2013</v>
      </c>
      <c r="I91" t="s">
        <v>256</v>
      </c>
      <c r="J91" s="4">
        <f>WEEKDAY(Table1[[#This Row],[Order Date]])</f>
        <v>6</v>
      </c>
      <c r="K91" t="s">
        <v>228</v>
      </c>
      <c r="L91" t="s">
        <v>236</v>
      </c>
      <c r="M91">
        <v>263981</v>
      </c>
      <c r="N91">
        <v>97294.2</v>
      </c>
      <c r="O91">
        <v>166686.79999999999</v>
      </c>
      <c r="P91">
        <v>10</v>
      </c>
      <c r="Q91">
        <v>25</v>
      </c>
      <c r="R91">
        <v>61.01</v>
      </c>
    </row>
    <row r="92" spans="1:18" x14ac:dyDescent="0.35">
      <c r="A92" t="s">
        <v>102</v>
      </c>
      <c r="B92" t="str">
        <f>VLOOKUP(Table1[[#This Row],[Region]],Table3[#All],2,0)</f>
        <v>William Grek</v>
      </c>
      <c r="C92" t="s">
        <v>214</v>
      </c>
      <c r="D92">
        <v>183035</v>
      </c>
      <c r="E92">
        <v>132247</v>
      </c>
      <c r="F92">
        <v>72.25</v>
      </c>
      <c r="G92" s="2">
        <v>41390</v>
      </c>
      <c r="H92">
        <f>YEAR(Table1[[#This Row],[Order Date]])</f>
        <v>2013</v>
      </c>
      <c r="I92" t="s">
        <v>256</v>
      </c>
      <c r="J92" s="4">
        <f>WEEKDAY(Table1[[#This Row],[Order Date]])</f>
        <v>6</v>
      </c>
      <c r="K92" t="s">
        <v>226</v>
      </c>
      <c r="L92" t="s">
        <v>239</v>
      </c>
      <c r="M92">
        <v>132247</v>
      </c>
      <c r="N92">
        <v>44213.42</v>
      </c>
      <c r="O92">
        <v>88033.58</v>
      </c>
      <c r="P92">
        <v>30</v>
      </c>
      <c r="Q92">
        <v>24</v>
      </c>
      <c r="R92">
        <v>76.150000000000006</v>
      </c>
    </row>
    <row r="93" spans="1:18" x14ac:dyDescent="0.35">
      <c r="A93" t="s">
        <v>103</v>
      </c>
      <c r="B93" t="str">
        <f>VLOOKUP(Table1[[#This Row],[Region]],Table3[#All],2,0)</f>
        <v>Anne Paul</v>
      </c>
      <c r="C93" t="s">
        <v>212</v>
      </c>
      <c r="D93">
        <v>180725</v>
      </c>
      <c r="E93">
        <v>155685</v>
      </c>
      <c r="F93">
        <v>86.14</v>
      </c>
      <c r="G93" s="2">
        <v>41153</v>
      </c>
      <c r="H93">
        <f>YEAR(Table1[[#This Row],[Order Date]])</f>
        <v>2012</v>
      </c>
      <c r="I93" t="s">
        <v>258</v>
      </c>
      <c r="J93" s="4">
        <f>WEEKDAY(Table1[[#This Row],[Order Date]])</f>
        <v>7</v>
      </c>
      <c r="K93" t="s">
        <v>233</v>
      </c>
      <c r="L93" t="s">
        <v>237</v>
      </c>
      <c r="M93">
        <v>155685</v>
      </c>
      <c r="N93">
        <v>58436.82</v>
      </c>
      <c r="O93">
        <v>97248.18</v>
      </c>
      <c r="P93">
        <v>30</v>
      </c>
      <c r="Q93">
        <v>70</v>
      </c>
      <c r="R93">
        <v>68.53</v>
      </c>
    </row>
    <row r="94" spans="1:18" x14ac:dyDescent="0.35">
      <c r="A94" t="s">
        <v>104</v>
      </c>
      <c r="B94" t="str">
        <f>VLOOKUP(Table1[[#This Row],[Region]],Table3[#All],2,0)</f>
        <v>William Grek</v>
      </c>
      <c r="C94" t="s">
        <v>214</v>
      </c>
      <c r="D94">
        <v>199934</v>
      </c>
      <c r="E94">
        <v>233199</v>
      </c>
      <c r="F94">
        <v>116.64</v>
      </c>
      <c r="G94" s="2">
        <v>41153</v>
      </c>
      <c r="H94">
        <f>YEAR(Table1[[#This Row],[Order Date]])</f>
        <v>2012</v>
      </c>
      <c r="I94" t="s">
        <v>258</v>
      </c>
      <c r="J94" s="4">
        <f>WEEKDAY(Table1[[#This Row],[Order Date]])</f>
        <v>7</v>
      </c>
      <c r="K94" t="s">
        <v>222</v>
      </c>
      <c r="L94" t="s">
        <v>236</v>
      </c>
      <c r="M94">
        <v>233199</v>
      </c>
      <c r="N94">
        <v>97273.31</v>
      </c>
      <c r="O94">
        <v>135925.69</v>
      </c>
      <c r="P94">
        <v>10</v>
      </c>
      <c r="Q94">
        <v>63</v>
      </c>
      <c r="R94">
        <v>71.900000000000006</v>
      </c>
    </row>
    <row r="95" spans="1:18" x14ac:dyDescent="0.35">
      <c r="A95" t="s">
        <v>105</v>
      </c>
      <c r="B95" t="str">
        <f>VLOOKUP(Table1[[#This Row],[Region]],Table3[#All],2,0)</f>
        <v>Sam Thomas</v>
      </c>
      <c r="C95" t="s">
        <v>215</v>
      </c>
      <c r="D95">
        <v>248289</v>
      </c>
      <c r="E95">
        <v>202408</v>
      </c>
      <c r="F95">
        <v>81.52</v>
      </c>
      <c r="G95" s="2">
        <v>41153</v>
      </c>
      <c r="H95">
        <f>YEAR(Table1[[#This Row],[Order Date]])</f>
        <v>2012</v>
      </c>
      <c r="I95" t="s">
        <v>258</v>
      </c>
      <c r="J95" s="4">
        <f>WEEKDAY(Table1[[#This Row],[Order Date]])</f>
        <v>7</v>
      </c>
      <c r="K95" t="s">
        <v>235</v>
      </c>
      <c r="L95" t="s">
        <v>239</v>
      </c>
      <c r="M95">
        <v>202408</v>
      </c>
      <c r="N95">
        <v>48663.3</v>
      </c>
      <c r="O95">
        <v>153744.70000000001</v>
      </c>
      <c r="P95">
        <v>30</v>
      </c>
      <c r="Q95">
        <v>71</v>
      </c>
      <c r="R95">
        <v>72.08</v>
      </c>
    </row>
    <row r="96" spans="1:18" x14ac:dyDescent="0.35">
      <c r="A96" t="s">
        <v>106</v>
      </c>
      <c r="B96" t="str">
        <f>VLOOKUP(Table1[[#This Row],[Region]],Table3[#All],2,0)</f>
        <v>Bill Gabril</v>
      </c>
      <c r="C96" t="s">
        <v>213</v>
      </c>
      <c r="D96">
        <v>268704</v>
      </c>
      <c r="E96">
        <v>183806</v>
      </c>
      <c r="F96">
        <v>68.400000000000006</v>
      </c>
      <c r="G96" s="2">
        <v>40736</v>
      </c>
      <c r="H96">
        <f>YEAR(Table1[[#This Row],[Order Date]])</f>
        <v>2011</v>
      </c>
      <c r="I96" t="s">
        <v>260</v>
      </c>
      <c r="J96" s="4">
        <f>WEEKDAY(Table1[[#This Row],[Order Date]])</f>
        <v>3</v>
      </c>
      <c r="K96" t="s">
        <v>231</v>
      </c>
      <c r="L96" t="s">
        <v>236</v>
      </c>
      <c r="M96">
        <v>183806</v>
      </c>
      <c r="N96">
        <v>79023.95</v>
      </c>
      <c r="O96">
        <v>104782.05</v>
      </c>
      <c r="P96">
        <v>30</v>
      </c>
      <c r="Q96">
        <v>15</v>
      </c>
      <c r="R96">
        <v>71.14</v>
      </c>
    </row>
    <row r="97" spans="1:18" x14ac:dyDescent="0.35">
      <c r="A97" t="s">
        <v>107</v>
      </c>
      <c r="B97" t="str">
        <f>VLOOKUP(Table1[[#This Row],[Region]],Table3[#All],2,0)</f>
        <v>Bill Gabril</v>
      </c>
      <c r="C97" t="s">
        <v>213</v>
      </c>
      <c r="D97">
        <v>299874</v>
      </c>
      <c r="E97">
        <v>251145</v>
      </c>
      <c r="F97">
        <v>83.75</v>
      </c>
      <c r="G97" s="2">
        <v>40736</v>
      </c>
      <c r="H97">
        <f>YEAR(Table1[[#This Row],[Order Date]])</f>
        <v>2011</v>
      </c>
      <c r="I97" t="s">
        <v>260</v>
      </c>
      <c r="J97" s="4">
        <f>WEEKDAY(Table1[[#This Row],[Order Date]])</f>
        <v>3</v>
      </c>
      <c r="K97" t="s">
        <v>231</v>
      </c>
      <c r="L97" t="s">
        <v>236</v>
      </c>
      <c r="M97">
        <v>251145</v>
      </c>
      <c r="N97">
        <v>52879.25</v>
      </c>
      <c r="O97">
        <v>198265.75</v>
      </c>
      <c r="P97">
        <v>10</v>
      </c>
      <c r="Q97">
        <v>85</v>
      </c>
      <c r="R97">
        <v>71.62</v>
      </c>
    </row>
    <row r="98" spans="1:18" x14ac:dyDescent="0.35">
      <c r="A98" t="s">
        <v>108</v>
      </c>
      <c r="B98" t="str">
        <f>VLOOKUP(Table1[[#This Row],[Region]],Table3[#All],2,0)</f>
        <v>Anne Paul</v>
      </c>
      <c r="C98" t="s">
        <v>212</v>
      </c>
      <c r="D98">
        <v>152277</v>
      </c>
      <c r="E98">
        <v>145075</v>
      </c>
      <c r="F98">
        <v>95.27</v>
      </c>
      <c r="G98" s="2">
        <v>41082</v>
      </c>
      <c r="H98">
        <f>YEAR(Table1[[#This Row],[Order Date]])</f>
        <v>2012</v>
      </c>
      <c r="I98" t="s">
        <v>254</v>
      </c>
      <c r="J98" s="4">
        <f>WEEKDAY(Table1[[#This Row],[Order Date]])</f>
        <v>6</v>
      </c>
      <c r="K98" t="s">
        <v>224</v>
      </c>
      <c r="L98" t="s">
        <v>240</v>
      </c>
      <c r="M98">
        <v>145075</v>
      </c>
      <c r="N98">
        <v>41094.94</v>
      </c>
      <c r="O98">
        <v>103980.06</v>
      </c>
      <c r="P98">
        <v>10</v>
      </c>
      <c r="Q98">
        <v>93</v>
      </c>
      <c r="R98">
        <v>93.95</v>
      </c>
    </row>
    <row r="99" spans="1:18" x14ac:dyDescent="0.35">
      <c r="A99" t="s">
        <v>109</v>
      </c>
      <c r="B99" t="str">
        <f>VLOOKUP(Table1[[#This Row],[Region]],Table3[#All],2,0)</f>
        <v>Anne Paul</v>
      </c>
      <c r="C99" t="s">
        <v>212</v>
      </c>
      <c r="D99">
        <v>238948</v>
      </c>
      <c r="E99">
        <v>208225</v>
      </c>
      <c r="F99">
        <v>87.14</v>
      </c>
      <c r="G99" s="2">
        <v>40646</v>
      </c>
      <c r="H99">
        <f>YEAR(Table1[[#This Row],[Order Date]])</f>
        <v>2011</v>
      </c>
      <c r="I99" t="s">
        <v>256</v>
      </c>
      <c r="J99" s="4">
        <f>WEEKDAY(Table1[[#This Row],[Order Date]])</f>
        <v>4</v>
      </c>
      <c r="K99" t="s">
        <v>235</v>
      </c>
      <c r="L99" t="s">
        <v>239</v>
      </c>
      <c r="M99">
        <v>208225</v>
      </c>
      <c r="N99">
        <v>63518.83</v>
      </c>
      <c r="O99">
        <v>144706.17000000001</v>
      </c>
      <c r="P99">
        <v>20</v>
      </c>
      <c r="Q99">
        <v>96</v>
      </c>
      <c r="R99">
        <v>90.08</v>
      </c>
    </row>
    <row r="100" spans="1:18" x14ac:dyDescent="0.35">
      <c r="A100" t="s">
        <v>110</v>
      </c>
      <c r="B100" t="str">
        <f>VLOOKUP(Table1[[#This Row],[Region]],Table3[#All],2,0)</f>
        <v>Bill Gabril</v>
      </c>
      <c r="C100" t="s">
        <v>213</v>
      </c>
      <c r="D100">
        <v>428623</v>
      </c>
      <c r="E100">
        <v>470136</v>
      </c>
      <c r="F100">
        <v>109.69</v>
      </c>
      <c r="G100" s="2">
        <v>40646</v>
      </c>
      <c r="H100">
        <f>YEAR(Table1[[#This Row],[Order Date]])</f>
        <v>2011</v>
      </c>
      <c r="I100" t="s">
        <v>256</v>
      </c>
      <c r="J100" s="4">
        <f>WEEKDAY(Table1[[#This Row],[Order Date]])</f>
        <v>4</v>
      </c>
      <c r="K100" t="s">
        <v>226</v>
      </c>
      <c r="L100" t="s">
        <v>239</v>
      </c>
      <c r="M100">
        <v>470136</v>
      </c>
      <c r="N100">
        <v>147981.01999999999</v>
      </c>
      <c r="O100">
        <v>322154.98</v>
      </c>
      <c r="P100">
        <v>20</v>
      </c>
      <c r="Q100">
        <v>97</v>
      </c>
      <c r="R100">
        <v>92.23</v>
      </c>
    </row>
    <row r="101" spans="1:18" x14ac:dyDescent="0.35">
      <c r="A101" t="s">
        <v>111</v>
      </c>
      <c r="B101" t="str">
        <f>VLOOKUP(Table1[[#This Row],[Region]],Table3[#All],2,0)</f>
        <v>William Grek</v>
      </c>
      <c r="C101" t="s">
        <v>214</v>
      </c>
      <c r="D101">
        <v>147384</v>
      </c>
      <c r="E101">
        <v>130573</v>
      </c>
      <c r="F101">
        <v>88.59</v>
      </c>
      <c r="G101" s="2">
        <v>40646</v>
      </c>
      <c r="H101">
        <f>YEAR(Table1[[#This Row],[Order Date]])</f>
        <v>2011</v>
      </c>
      <c r="I101" t="s">
        <v>256</v>
      </c>
      <c r="J101" s="4">
        <f>WEEKDAY(Table1[[#This Row],[Order Date]])</f>
        <v>4</v>
      </c>
      <c r="K101" t="s">
        <v>230</v>
      </c>
      <c r="L101" t="s">
        <v>238</v>
      </c>
      <c r="M101">
        <v>130573</v>
      </c>
      <c r="N101">
        <v>47906.77</v>
      </c>
      <c r="O101">
        <v>82666.23</v>
      </c>
      <c r="P101">
        <v>20</v>
      </c>
      <c r="Q101">
        <v>13</v>
      </c>
      <c r="R101">
        <v>61.61</v>
      </c>
    </row>
    <row r="102" spans="1:18" x14ac:dyDescent="0.35">
      <c r="A102" t="s">
        <v>112</v>
      </c>
      <c r="B102" t="str">
        <f>VLOOKUP(Table1[[#This Row],[Region]],Table3[#All],2,0)</f>
        <v>Anne Paul</v>
      </c>
      <c r="C102" t="s">
        <v>212</v>
      </c>
      <c r="D102">
        <v>287938</v>
      </c>
      <c r="E102">
        <v>242231</v>
      </c>
      <c r="F102">
        <v>84.13</v>
      </c>
      <c r="G102" s="2">
        <v>40646</v>
      </c>
      <c r="H102">
        <f>YEAR(Table1[[#This Row],[Order Date]])</f>
        <v>2011</v>
      </c>
      <c r="I102" t="s">
        <v>256</v>
      </c>
      <c r="J102" s="4">
        <f>WEEKDAY(Table1[[#This Row],[Order Date]])</f>
        <v>4</v>
      </c>
      <c r="K102" t="s">
        <v>229</v>
      </c>
      <c r="L102" t="s">
        <v>240</v>
      </c>
      <c r="M102">
        <v>242231</v>
      </c>
      <c r="N102">
        <v>103369.84</v>
      </c>
      <c r="O102">
        <v>138861.16</v>
      </c>
      <c r="P102">
        <v>30</v>
      </c>
      <c r="Q102">
        <v>97</v>
      </c>
      <c r="R102">
        <v>87.74</v>
      </c>
    </row>
    <row r="103" spans="1:18" x14ac:dyDescent="0.35">
      <c r="A103" t="s">
        <v>113</v>
      </c>
      <c r="B103" t="str">
        <f>VLOOKUP(Table1[[#This Row],[Region]],Table3[#All],2,0)</f>
        <v>William Grek</v>
      </c>
      <c r="C103" t="s">
        <v>214</v>
      </c>
      <c r="D103">
        <v>141402</v>
      </c>
      <c r="E103">
        <v>150588</v>
      </c>
      <c r="F103">
        <v>106.5</v>
      </c>
      <c r="G103" s="2">
        <v>41806</v>
      </c>
      <c r="H103">
        <f>YEAR(Table1[[#This Row],[Order Date]])</f>
        <v>2014</v>
      </c>
      <c r="I103" t="s">
        <v>254</v>
      </c>
      <c r="J103" s="4">
        <f>WEEKDAY(Table1[[#This Row],[Order Date]])</f>
        <v>2</v>
      </c>
      <c r="K103" t="s">
        <v>229</v>
      </c>
      <c r="L103" t="s">
        <v>240</v>
      </c>
      <c r="M103">
        <v>150588</v>
      </c>
      <c r="N103">
        <v>52811.19</v>
      </c>
      <c r="O103">
        <v>97776.81</v>
      </c>
      <c r="P103">
        <v>30</v>
      </c>
      <c r="Q103">
        <v>39</v>
      </c>
      <c r="R103">
        <v>76.14</v>
      </c>
    </row>
    <row r="104" spans="1:18" x14ac:dyDescent="0.35">
      <c r="A104" t="s">
        <v>114</v>
      </c>
      <c r="B104" t="str">
        <f>VLOOKUP(Table1[[#This Row],[Region]],Table3[#All],2,0)</f>
        <v>Sam Thomas</v>
      </c>
      <c r="C104" t="s">
        <v>215</v>
      </c>
      <c r="D104">
        <v>233864</v>
      </c>
      <c r="E104">
        <v>119395</v>
      </c>
      <c r="F104">
        <v>51.05</v>
      </c>
      <c r="G104" s="2">
        <v>41829</v>
      </c>
      <c r="H104">
        <f>YEAR(Table1[[#This Row],[Order Date]])</f>
        <v>2014</v>
      </c>
      <c r="I104" t="s">
        <v>260</v>
      </c>
      <c r="J104" s="4">
        <f>WEEKDAY(Table1[[#This Row],[Order Date]])</f>
        <v>4</v>
      </c>
      <c r="K104" t="s">
        <v>232</v>
      </c>
      <c r="L104" t="s">
        <v>240</v>
      </c>
      <c r="M104">
        <v>119395</v>
      </c>
      <c r="N104">
        <v>35426.49</v>
      </c>
      <c r="O104">
        <v>83968.51</v>
      </c>
      <c r="P104">
        <v>30</v>
      </c>
      <c r="Q104">
        <v>66</v>
      </c>
      <c r="R104">
        <v>93.08</v>
      </c>
    </row>
    <row r="105" spans="1:18" x14ac:dyDescent="0.35">
      <c r="A105" t="s">
        <v>115</v>
      </c>
      <c r="B105" t="str">
        <f>VLOOKUP(Table1[[#This Row],[Region]],Table3[#All],2,0)</f>
        <v>Sam Thomas</v>
      </c>
      <c r="C105" t="s">
        <v>215</v>
      </c>
      <c r="D105">
        <v>322460</v>
      </c>
      <c r="E105">
        <v>342191</v>
      </c>
      <c r="F105">
        <v>106.12</v>
      </c>
      <c r="G105" s="2">
        <v>41829</v>
      </c>
      <c r="H105">
        <f>YEAR(Table1[[#This Row],[Order Date]])</f>
        <v>2014</v>
      </c>
      <c r="I105" t="s">
        <v>260</v>
      </c>
      <c r="J105" s="4">
        <f>WEEKDAY(Table1[[#This Row],[Order Date]])</f>
        <v>4</v>
      </c>
      <c r="K105" t="s">
        <v>227</v>
      </c>
      <c r="L105" t="s">
        <v>237</v>
      </c>
      <c r="M105">
        <v>342191</v>
      </c>
      <c r="N105">
        <v>84318.88</v>
      </c>
      <c r="O105">
        <v>257872.12</v>
      </c>
      <c r="P105">
        <v>10</v>
      </c>
      <c r="Q105">
        <v>59</v>
      </c>
      <c r="R105">
        <v>89.87</v>
      </c>
    </row>
    <row r="106" spans="1:18" x14ac:dyDescent="0.35">
      <c r="A106" t="s">
        <v>116</v>
      </c>
      <c r="B106" t="str">
        <f>VLOOKUP(Table1[[#This Row],[Region]],Table3[#All],2,0)</f>
        <v>Anne Paul</v>
      </c>
      <c r="C106" t="s">
        <v>212</v>
      </c>
      <c r="D106">
        <v>299944</v>
      </c>
      <c r="E106">
        <v>299898</v>
      </c>
      <c r="F106">
        <v>99.98</v>
      </c>
      <c r="G106" s="2">
        <v>41829</v>
      </c>
      <c r="H106">
        <f>YEAR(Table1[[#This Row],[Order Date]])</f>
        <v>2014</v>
      </c>
      <c r="I106" t="s">
        <v>260</v>
      </c>
      <c r="J106" s="4">
        <f>WEEKDAY(Table1[[#This Row],[Order Date]])</f>
        <v>4</v>
      </c>
      <c r="K106" t="s">
        <v>233</v>
      </c>
      <c r="L106" t="s">
        <v>237</v>
      </c>
      <c r="M106">
        <v>299898</v>
      </c>
      <c r="N106">
        <v>60637.09</v>
      </c>
      <c r="O106">
        <v>239260.91</v>
      </c>
      <c r="P106">
        <v>30</v>
      </c>
      <c r="Q106">
        <v>94</v>
      </c>
      <c r="R106">
        <v>73.849999999999994</v>
      </c>
    </row>
    <row r="107" spans="1:18" x14ac:dyDescent="0.35">
      <c r="A107" t="s">
        <v>117</v>
      </c>
      <c r="B107" t="str">
        <f>VLOOKUP(Table1[[#This Row],[Region]],Table3[#All],2,0)</f>
        <v>Anne Paul</v>
      </c>
      <c r="C107" t="s">
        <v>212</v>
      </c>
      <c r="D107">
        <v>459556</v>
      </c>
      <c r="E107">
        <v>255491</v>
      </c>
      <c r="F107">
        <v>55.6</v>
      </c>
      <c r="G107" s="2">
        <v>41519</v>
      </c>
      <c r="H107">
        <f>YEAR(Table1[[#This Row],[Order Date]])</f>
        <v>2013</v>
      </c>
      <c r="I107" t="s">
        <v>258</v>
      </c>
      <c r="J107" s="4">
        <f>WEEKDAY(Table1[[#This Row],[Order Date]])</f>
        <v>2</v>
      </c>
      <c r="K107" t="s">
        <v>235</v>
      </c>
      <c r="L107" t="s">
        <v>239</v>
      </c>
      <c r="M107">
        <v>255491</v>
      </c>
      <c r="N107">
        <v>63910.65</v>
      </c>
      <c r="O107">
        <v>191580.35</v>
      </c>
      <c r="P107">
        <v>20</v>
      </c>
      <c r="Q107">
        <v>39</v>
      </c>
      <c r="R107">
        <v>81.25</v>
      </c>
    </row>
    <row r="108" spans="1:18" x14ac:dyDescent="0.35">
      <c r="A108" t="s">
        <v>118</v>
      </c>
      <c r="B108" t="str">
        <f>VLOOKUP(Table1[[#This Row],[Region]],Table3[#All],2,0)</f>
        <v>Sam Thomas</v>
      </c>
      <c r="C108" t="s">
        <v>215</v>
      </c>
      <c r="D108">
        <v>433771</v>
      </c>
      <c r="E108">
        <v>316568</v>
      </c>
      <c r="F108">
        <v>72.98</v>
      </c>
      <c r="G108" s="2">
        <v>41519</v>
      </c>
      <c r="H108">
        <f>YEAR(Table1[[#This Row],[Order Date]])</f>
        <v>2013</v>
      </c>
      <c r="I108" t="s">
        <v>258</v>
      </c>
      <c r="J108" s="4">
        <f>WEEKDAY(Table1[[#This Row],[Order Date]])</f>
        <v>2</v>
      </c>
      <c r="K108" t="s">
        <v>225</v>
      </c>
      <c r="L108" t="s">
        <v>239</v>
      </c>
      <c r="M108">
        <v>316568</v>
      </c>
      <c r="N108">
        <v>93916.44</v>
      </c>
      <c r="O108">
        <v>222651.56</v>
      </c>
      <c r="P108">
        <v>10</v>
      </c>
      <c r="Q108">
        <v>94</v>
      </c>
      <c r="R108">
        <v>83.83</v>
      </c>
    </row>
    <row r="109" spans="1:18" x14ac:dyDescent="0.35">
      <c r="A109" t="s">
        <v>119</v>
      </c>
      <c r="B109" t="str">
        <f>VLOOKUP(Table1[[#This Row],[Region]],Table3[#All],2,0)</f>
        <v>William Grek</v>
      </c>
      <c r="C109" t="s">
        <v>214</v>
      </c>
      <c r="D109">
        <v>150941</v>
      </c>
      <c r="E109">
        <v>157712</v>
      </c>
      <c r="F109">
        <v>104.49</v>
      </c>
      <c r="G109" s="2">
        <v>41519</v>
      </c>
      <c r="H109">
        <f>YEAR(Table1[[#This Row],[Order Date]])</f>
        <v>2013</v>
      </c>
      <c r="I109" t="s">
        <v>258</v>
      </c>
      <c r="J109" s="4">
        <f>WEEKDAY(Table1[[#This Row],[Order Date]])</f>
        <v>2</v>
      </c>
      <c r="K109" t="s">
        <v>234</v>
      </c>
      <c r="L109" t="s">
        <v>238</v>
      </c>
      <c r="M109">
        <v>157712</v>
      </c>
      <c r="N109">
        <v>41544</v>
      </c>
      <c r="O109">
        <v>116168</v>
      </c>
      <c r="P109">
        <v>10</v>
      </c>
      <c r="Q109">
        <v>56</v>
      </c>
      <c r="R109">
        <v>85.63</v>
      </c>
    </row>
    <row r="110" spans="1:18" x14ac:dyDescent="0.35">
      <c r="A110" t="s">
        <v>120</v>
      </c>
      <c r="B110" t="str">
        <f>VLOOKUP(Table1[[#This Row],[Region]],Table3[#All],2,0)</f>
        <v>Anne Paul</v>
      </c>
      <c r="C110" t="s">
        <v>212</v>
      </c>
      <c r="D110">
        <v>271294</v>
      </c>
      <c r="E110">
        <v>244568</v>
      </c>
      <c r="F110">
        <v>90.15</v>
      </c>
      <c r="G110" s="2">
        <v>41519</v>
      </c>
      <c r="H110">
        <f>YEAR(Table1[[#This Row],[Order Date]])</f>
        <v>2013</v>
      </c>
      <c r="I110" t="s">
        <v>258</v>
      </c>
      <c r="J110" s="4">
        <f>WEEKDAY(Table1[[#This Row],[Order Date]])</f>
        <v>2</v>
      </c>
      <c r="K110" t="s">
        <v>216</v>
      </c>
      <c r="L110" t="s">
        <v>236</v>
      </c>
      <c r="M110">
        <v>244568</v>
      </c>
      <c r="N110">
        <v>112587.38</v>
      </c>
      <c r="O110">
        <v>131980.62</v>
      </c>
      <c r="P110">
        <v>10</v>
      </c>
      <c r="Q110">
        <v>56</v>
      </c>
      <c r="R110">
        <v>78.58</v>
      </c>
    </row>
    <row r="111" spans="1:18" x14ac:dyDescent="0.35">
      <c r="A111" t="s">
        <v>121</v>
      </c>
      <c r="B111" t="str">
        <f>VLOOKUP(Table1[[#This Row],[Region]],Table3[#All],2,0)</f>
        <v>Sam Thomas</v>
      </c>
      <c r="C111" t="s">
        <v>215</v>
      </c>
      <c r="D111">
        <v>234726</v>
      </c>
      <c r="E111">
        <v>243676</v>
      </c>
      <c r="F111">
        <v>103.81</v>
      </c>
      <c r="G111" s="2">
        <v>41519</v>
      </c>
      <c r="H111">
        <f>YEAR(Table1[[#This Row],[Order Date]])</f>
        <v>2013</v>
      </c>
      <c r="I111" t="s">
        <v>258</v>
      </c>
      <c r="J111" s="4">
        <f>WEEKDAY(Table1[[#This Row],[Order Date]])</f>
        <v>2</v>
      </c>
      <c r="K111" t="s">
        <v>233</v>
      </c>
      <c r="L111" t="s">
        <v>237</v>
      </c>
      <c r="M111">
        <v>243676</v>
      </c>
      <c r="N111">
        <v>63046.35</v>
      </c>
      <c r="O111">
        <v>180629.65</v>
      </c>
      <c r="P111">
        <v>20</v>
      </c>
      <c r="Q111">
        <v>19</v>
      </c>
      <c r="R111">
        <v>64.930000000000007</v>
      </c>
    </row>
    <row r="112" spans="1:18" x14ac:dyDescent="0.35">
      <c r="A112" t="s">
        <v>122</v>
      </c>
      <c r="B112" t="str">
        <f>VLOOKUP(Table1[[#This Row],[Region]],Table3[#All],2,0)</f>
        <v>William Grek</v>
      </c>
      <c r="C112" t="s">
        <v>214</v>
      </c>
      <c r="D112">
        <v>479698</v>
      </c>
      <c r="E112">
        <v>448207</v>
      </c>
      <c r="F112">
        <v>93.44</v>
      </c>
      <c r="G112" s="2">
        <v>41373</v>
      </c>
      <c r="H112">
        <f>YEAR(Table1[[#This Row],[Order Date]])</f>
        <v>2013</v>
      </c>
      <c r="I112" t="s">
        <v>256</v>
      </c>
      <c r="J112" s="4">
        <f>WEEKDAY(Table1[[#This Row],[Order Date]])</f>
        <v>3</v>
      </c>
      <c r="K112" t="s">
        <v>225</v>
      </c>
      <c r="L112" t="s">
        <v>239</v>
      </c>
      <c r="M112">
        <v>448207</v>
      </c>
      <c r="N112">
        <v>211961.19</v>
      </c>
      <c r="O112">
        <v>236245.81</v>
      </c>
      <c r="P112">
        <v>20</v>
      </c>
      <c r="Q112">
        <v>43</v>
      </c>
      <c r="R112">
        <v>78.78</v>
      </c>
    </row>
    <row r="113" spans="1:18" x14ac:dyDescent="0.35">
      <c r="A113" t="s">
        <v>123</v>
      </c>
      <c r="B113" t="str">
        <f>VLOOKUP(Table1[[#This Row],[Region]],Table3[#All],2,0)</f>
        <v>Bill Gabril</v>
      </c>
      <c r="C113" t="s">
        <v>213</v>
      </c>
      <c r="D113">
        <v>452755</v>
      </c>
      <c r="E113">
        <v>363825</v>
      </c>
      <c r="F113">
        <v>80.36</v>
      </c>
      <c r="G113" s="2">
        <v>41373</v>
      </c>
      <c r="H113">
        <f>YEAR(Table1[[#This Row],[Order Date]])</f>
        <v>2013</v>
      </c>
      <c r="I113" t="s">
        <v>256</v>
      </c>
      <c r="J113" s="4">
        <f>WEEKDAY(Table1[[#This Row],[Order Date]])</f>
        <v>3</v>
      </c>
      <c r="K113" t="s">
        <v>235</v>
      </c>
      <c r="L113" t="s">
        <v>239</v>
      </c>
      <c r="M113">
        <v>363825</v>
      </c>
      <c r="N113">
        <v>92147.71</v>
      </c>
      <c r="O113">
        <v>271677.28999999998</v>
      </c>
      <c r="P113">
        <v>20</v>
      </c>
      <c r="Q113">
        <v>23</v>
      </c>
      <c r="R113">
        <v>83.62</v>
      </c>
    </row>
    <row r="114" spans="1:18" x14ac:dyDescent="0.35">
      <c r="A114" t="s">
        <v>124</v>
      </c>
      <c r="B114" t="str">
        <f>VLOOKUP(Table1[[#This Row],[Region]],Table3[#All],2,0)</f>
        <v>Bill Gabril</v>
      </c>
      <c r="C114" t="s">
        <v>213</v>
      </c>
      <c r="D114">
        <v>424820</v>
      </c>
      <c r="E114">
        <v>506749</v>
      </c>
      <c r="F114">
        <v>119.29</v>
      </c>
      <c r="G114" s="2">
        <v>41373</v>
      </c>
      <c r="H114">
        <f>YEAR(Table1[[#This Row],[Order Date]])</f>
        <v>2013</v>
      </c>
      <c r="I114" t="s">
        <v>256</v>
      </c>
      <c r="J114" s="4">
        <f>WEEKDAY(Table1[[#This Row],[Order Date]])</f>
        <v>3</v>
      </c>
      <c r="K114" t="s">
        <v>220</v>
      </c>
      <c r="L114" t="s">
        <v>237</v>
      </c>
      <c r="M114">
        <v>506749</v>
      </c>
      <c r="N114">
        <v>154915.34</v>
      </c>
      <c r="O114">
        <v>351833.66</v>
      </c>
      <c r="P114">
        <v>10</v>
      </c>
      <c r="Q114">
        <v>69</v>
      </c>
      <c r="R114">
        <v>91.83</v>
      </c>
    </row>
    <row r="115" spans="1:18" x14ac:dyDescent="0.35">
      <c r="A115" t="s">
        <v>125</v>
      </c>
      <c r="B115" t="str">
        <f>VLOOKUP(Table1[[#This Row],[Region]],Table3[#All],2,0)</f>
        <v>Sam Thomas</v>
      </c>
      <c r="C115" t="s">
        <v>215</v>
      </c>
      <c r="D115">
        <v>314064</v>
      </c>
      <c r="E115">
        <v>187617</v>
      </c>
      <c r="F115">
        <v>59.74</v>
      </c>
      <c r="G115" s="2">
        <v>41373</v>
      </c>
      <c r="H115">
        <f>YEAR(Table1[[#This Row],[Order Date]])</f>
        <v>2013</v>
      </c>
      <c r="I115" t="s">
        <v>256</v>
      </c>
      <c r="J115" s="4">
        <f>WEEKDAY(Table1[[#This Row],[Order Date]])</f>
        <v>3</v>
      </c>
      <c r="K115" t="s">
        <v>222</v>
      </c>
      <c r="L115" t="s">
        <v>236</v>
      </c>
      <c r="M115">
        <v>187617</v>
      </c>
      <c r="N115">
        <v>40548.07</v>
      </c>
      <c r="O115">
        <v>147068.93</v>
      </c>
      <c r="P115">
        <v>10</v>
      </c>
      <c r="Q115">
        <v>73</v>
      </c>
      <c r="R115">
        <v>64.06</v>
      </c>
    </row>
    <row r="116" spans="1:18" x14ac:dyDescent="0.35">
      <c r="A116" t="s">
        <v>126</v>
      </c>
      <c r="B116" t="str">
        <f>VLOOKUP(Table1[[#This Row],[Region]],Table3[#All],2,0)</f>
        <v>William Grek</v>
      </c>
      <c r="C116" t="s">
        <v>214</v>
      </c>
      <c r="D116">
        <v>171127</v>
      </c>
      <c r="E116">
        <v>136503</v>
      </c>
      <c r="F116">
        <v>79.77</v>
      </c>
      <c r="G116" s="2">
        <v>41388</v>
      </c>
      <c r="H116">
        <f>YEAR(Table1[[#This Row],[Order Date]])</f>
        <v>2013</v>
      </c>
      <c r="I116" t="s">
        <v>256</v>
      </c>
      <c r="J116" s="4">
        <f>WEEKDAY(Table1[[#This Row],[Order Date]])</f>
        <v>4</v>
      </c>
      <c r="K116" t="s">
        <v>232</v>
      </c>
      <c r="L116" t="s">
        <v>240</v>
      </c>
      <c r="M116">
        <v>136503</v>
      </c>
      <c r="N116">
        <v>40794.49</v>
      </c>
      <c r="O116">
        <v>95708.51</v>
      </c>
      <c r="P116">
        <v>30</v>
      </c>
      <c r="Q116">
        <v>79</v>
      </c>
      <c r="R116">
        <v>74.67</v>
      </c>
    </row>
    <row r="117" spans="1:18" x14ac:dyDescent="0.35">
      <c r="A117" t="s">
        <v>127</v>
      </c>
      <c r="B117" t="str">
        <f>VLOOKUP(Table1[[#This Row],[Region]],Table3[#All],2,0)</f>
        <v>William Grek</v>
      </c>
      <c r="C117" t="s">
        <v>214</v>
      </c>
      <c r="D117">
        <v>443367</v>
      </c>
      <c r="E117">
        <v>273598</v>
      </c>
      <c r="F117">
        <v>61.71</v>
      </c>
      <c r="G117" s="2">
        <v>41707</v>
      </c>
      <c r="H117">
        <f>YEAR(Table1[[#This Row],[Order Date]])</f>
        <v>2014</v>
      </c>
      <c r="I117" t="s">
        <v>263</v>
      </c>
      <c r="J117" s="4">
        <f>WEEKDAY(Table1[[#This Row],[Order Date]])</f>
        <v>1</v>
      </c>
      <c r="K117" t="s">
        <v>223</v>
      </c>
      <c r="L117" t="s">
        <v>240</v>
      </c>
      <c r="M117">
        <v>273598</v>
      </c>
      <c r="N117">
        <v>59722.09</v>
      </c>
      <c r="O117">
        <v>213875.91</v>
      </c>
      <c r="P117">
        <v>30</v>
      </c>
      <c r="Q117">
        <v>98</v>
      </c>
      <c r="R117">
        <v>72.97</v>
      </c>
    </row>
    <row r="118" spans="1:18" x14ac:dyDescent="0.35">
      <c r="A118" t="s">
        <v>128</v>
      </c>
      <c r="B118" t="str">
        <f>VLOOKUP(Table1[[#This Row],[Region]],Table3[#All],2,0)</f>
        <v>Bill Gabril</v>
      </c>
      <c r="C118" t="s">
        <v>213</v>
      </c>
      <c r="D118">
        <v>223791</v>
      </c>
      <c r="E118">
        <v>206970</v>
      </c>
      <c r="F118">
        <v>92.48</v>
      </c>
      <c r="G118" s="2">
        <v>41707</v>
      </c>
      <c r="H118">
        <f>YEAR(Table1[[#This Row],[Order Date]])</f>
        <v>2014</v>
      </c>
      <c r="I118" t="s">
        <v>263</v>
      </c>
      <c r="J118" s="4">
        <f>WEEKDAY(Table1[[#This Row],[Order Date]])</f>
        <v>1</v>
      </c>
      <c r="K118" t="s">
        <v>234</v>
      </c>
      <c r="L118" t="s">
        <v>238</v>
      </c>
      <c r="M118">
        <v>206970</v>
      </c>
      <c r="N118">
        <v>69678.570000000007</v>
      </c>
      <c r="O118">
        <v>137291.43</v>
      </c>
      <c r="P118">
        <v>20</v>
      </c>
      <c r="Q118">
        <v>55</v>
      </c>
      <c r="R118">
        <v>62.12</v>
      </c>
    </row>
    <row r="119" spans="1:18" x14ac:dyDescent="0.35">
      <c r="A119" t="s">
        <v>129</v>
      </c>
      <c r="B119" t="str">
        <f>VLOOKUP(Table1[[#This Row],[Region]],Table3[#All],2,0)</f>
        <v>Sam Thomas</v>
      </c>
      <c r="C119" t="s">
        <v>215</v>
      </c>
      <c r="D119">
        <v>164046</v>
      </c>
      <c r="E119">
        <v>193176</v>
      </c>
      <c r="F119">
        <v>117.76</v>
      </c>
      <c r="G119" s="2">
        <v>41908</v>
      </c>
      <c r="H119">
        <f>YEAR(Table1[[#This Row],[Order Date]])</f>
        <v>2014</v>
      </c>
      <c r="I119" t="s">
        <v>258</v>
      </c>
      <c r="J119" s="4">
        <f>WEEKDAY(Table1[[#This Row],[Order Date]])</f>
        <v>6</v>
      </c>
      <c r="K119" t="s">
        <v>224</v>
      </c>
      <c r="L119" t="s">
        <v>240</v>
      </c>
      <c r="M119">
        <v>193176</v>
      </c>
      <c r="N119">
        <v>58178.7</v>
      </c>
      <c r="O119">
        <v>134997.29999999999</v>
      </c>
      <c r="P119">
        <v>10</v>
      </c>
      <c r="Q119">
        <v>86</v>
      </c>
      <c r="R119">
        <v>93.99</v>
      </c>
    </row>
    <row r="120" spans="1:18" x14ac:dyDescent="0.35">
      <c r="A120" t="s">
        <v>130</v>
      </c>
      <c r="B120" t="str">
        <f>VLOOKUP(Table1[[#This Row],[Region]],Table3[#All],2,0)</f>
        <v>Anne Paul</v>
      </c>
      <c r="C120" t="s">
        <v>212</v>
      </c>
      <c r="D120">
        <v>274854</v>
      </c>
      <c r="E120">
        <v>201277</v>
      </c>
      <c r="F120">
        <v>73.23</v>
      </c>
      <c r="G120" s="2">
        <v>41908</v>
      </c>
      <c r="H120">
        <f>YEAR(Table1[[#This Row],[Order Date]])</f>
        <v>2014</v>
      </c>
      <c r="I120" t="s">
        <v>258</v>
      </c>
      <c r="J120" s="4">
        <f>WEEKDAY(Table1[[#This Row],[Order Date]])</f>
        <v>6</v>
      </c>
      <c r="K120" t="s">
        <v>216</v>
      </c>
      <c r="L120" t="s">
        <v>236</v>
      </c>
      <c r="M120">
        <v>201277</v>
      </c>
      <c r="N120">
        <v>96495.61</v>
      </c>
      <c r="O120">
        <v>104781.39</v>
      </c>
      <c r="P120">
        <v>30</v>
      </c>
      <c r="Q120">
        <v>36</v>
      </c>
      <c r="R120">
        <v>80.52</v>
      </c>
    </row>
    <row r="121" spans="1:18" x14ac:dyDescent="0.35">
      <c r="A121" t="s">
        <v>131</v>
      </c>
      <c r="B121" t="str">
        <f>VLOOKUP(Table1[[#This Row],[Region]],Table3[#All],2,0)</f>
        <v>William Grek</v>
      </c>
      <c r="C121" t="s">
        <v>214</v>
      </c>
      <c r="D121">
        <v>177360</v>
      </c>
      <c r="E121">
        <v>192049</v>
      </c>
      <c r="F121">
        <v>108.28</v>
      </c>
      <c r="G121" s="2">
        <v>41908</v>
      </c>
      <c r="H121">
        <f>YEAR(Table1[[#This Row],[Order Date]])</f>
        <v>2014</v>
      </c>
      <c r="I121" t="s">
        <v>258</v>
      </c>
      <c r="J121" s="4">
        <f>WEEKDAY(Table1[[#This Row],[Order Date]])</f>
        <v>6</v>
      </c>
      <c r="K121" t="s">
        <v>226</v>
      </c>
      <c r="L121" t="s">
        <v>239</v>
      </c>
      <c r="M121">
        <v>192049</v>
      </c>
      <c r="N121">
        <v>80049.39</v>
      </c>
      <c r="O121">
        <v>111999.61</v>
      </c>
      <c r="P121">
        <v>20</v>
      </c>
      <c r="Q121">
        <v>26</v>
      </c>
      <c r="R121">
        <v>78.91</v>
      </c>
    </row>
    <row r="122" spans="1:18" x14ac:dyDescent="0.35">
      <c r="A122" t="s">
        <v>132</v>
      </c>
      <c r="B122" t="str">
        <f>VLOOKUP(Table1[[#This Row],[Region]],Table3[#All],2,0)</f>
        <v>William Grek</v>
      </c>
      <c r="C122" t="s">
        <v>214</v>
      </c>
      <c r="D122">
        <v>446584</v>
      </c>
      <c r="E122">
        <v>236808</v>
      </c>
      <c r="F122">
        <v>53.03</v>
      </c>
      <c r="G122" s="2">
        <v>41908</v>
      </c>
      <c r="H122">
        <f>YEAR(Table1[[#This Row],[Order Date]])</f>
        <v>2014</v>
      </c>
      <c r="I122" t="s">
        <v>258</v>
      </c>
      <c r="J122" s="4">
        <f>WEEKDAY(Table1[[#This Row],[Order Date]])</f>
        <v>6</v>
      </c>
      <c r="K122" t="s">
        <v>222</v>
      </c>
      <c r="L122" t="s">
        <v>236</v>
      </c>
      <c r="M122">
        <v>236808</v>
      </c>
      <c r="N122">
        <v>92953.61</v>
      </c>
      <c r="O122">
        <v>143854.39000000001</v>
      </c>
      <c r="P122">
        <v>20</v>
      </c>
      <c r="Q122">
        <v>85</v>
      </c>
      <c r="R122">
        <v>71.33</v>
      </c>
    </row>
    <row r="123" spans="1:18" x14ac:dyDescent="0.35">
      <c r="A123" t="s">
        <v>133</v>
      </c>
      <c r="B123" t="str">
        <f>VLOOKUP(Table1[[#This Row],[Region]],Table3[#All],2,0)</f>
        <v>William Grek</v>
      </c>
      <c r="C123" t="s">
        <v>214</v>
      </c>
      <c r="D123">
        <v>127472</v>
      </c>
      <c r="E123">
        <v>80350</v>
      </c>
      <c r="F123">
        <v>63.03</v>
      </c>
      <c r="G123" s="2">
        <v>40810</v>
      </c>
      <c r="H123">
        <f>YEAR(Table1[[#This Row],[Order Date]])</f>
        <v>2011</v>
      </c>
      <c r="I123" t="s">
        <v>258</v>
      </c>
      <c r="J123" s="4">
        <f>WEEKDAY(Table1[[#This Row],[Order Date]])</f>
        <v>7</v>
      </c>
      <c r="K123" t="s">
        <v>224</v>
      </c>
      <c r="L123" t="s">
        <v>240</v>
      </c>
      <c r="M123">
        <v>80350</v>
      </c>
      <c r="N123">
        <v>22200.74</v>
      </c>
      <c r="O123">
        <v>58149.26</v>
      </c>
      <c r="P123">
        <v>30</v>
      </c>
      <c r="Q123">
        <v>56</v>
      </c>
      <c r="R123">
        <v>77.959999999999994</v>
      </c>
    </row>
    <row r="124" spans="1:18" x14ac:dyDescent="0.35">
      <c r="A124" t="s">
        <v>134</v>
      </c>
      <c r="B124" t="str">
        <f>VLOOKUP(Table1[[#This Row],[Region]],Table3[#All],2,0)</f>
        <v>Anne Paul</v>
      </c>
      <c r="C124" t="s">
        <v>212</v>
      </c>
      <c r="D124">
        <v>364156</v>
      </c>
      <c r="E124">
        <v>240155</v>
      </c>
      <c r="F124">
        <v>65.95</v>
      </c>
      <c r="G124" s="2">
        <v>41569</v>
      </c>
      <c r="H124">
        <f>YEAR(Table1[[#This Row],[Order Date]])</f>
        <v>2013</v>
      </c>
      <c r="I124" t="s">
        <v>255</v>
      </c>
      <c r="J124" s="4">
        <f>WEEKDAY(Table1[[#This Row],[Order Date]])</f>
        <v>3</v>
      </c>
      <c r="K124" t="s">
        <v>226</v>
      </c>
      <c r="L124" t="s">
        <v>239</v>
      </c>
      <c r="M124">
        <v>240155</v>
      </c>
      <c r="N124">
        <v>67682.19</v>
      </c>
      <c r="O124">
        <v>172472.81</v>
      </c>
      <c r="P124">
        <v>20</v>
      </c>
      <c r="Q124">
        <v>94</v>
      </c>
      <c r="R124">
        <v>78.25</v>
      </c>
    </row>
    <row r="125" spans="1:18" x14ac:dyDescent="0.35">
      <c r="A125" t="s">
        <v>135</v>
      </c>
      <c r="B125" t="str">
        <f>VLOOKUP(Table1[[#This Row],[Region]],Table3[#All],2,0)</f>
        <v>Bill Gabril</v>
      </c>
      <c r="C125" t="s">
        <v>213</v>
      </c>
      <c r="D125">
        <v>116331</v>
      </c>
      <c r="E125">
        <v>66137</v>
      </c>
      <c r="F125">
        <v>56.85</v>
      </c>
      <c r="G125" s="2">
        <v>41569</v>
      </c>
      <c r="H125">
        <f>YEAR(Table1[[#This Row],[Order Date]])</f>
        <v>2013</v>
      </c>
      <c r="I125" t="s">
        <v>255</v>
      </c>
      <c r="J125" s="4">
        <f>WEEKDAY(Table1[[#This Row],[Order Date]])</f>
        <v>3</v>
      </c>
      <c r="K125" t="s">
        <v>223</v>
      </c>
      <c r="L125" t="s">
        <v>240</v>
      </c>
      <c r="M125">
        <v>66137</v>
      </c>
      <c r="N125">
        <v>24610.76</v>
      </c>
      <c r="O125">
        <v>41526.239999999998</v>
      </c>
      <c r="P125">
        <v>10</v>
      </c>
      <c r="Q125">
        <v>66</v>
      </c>
      <c r="R125">
        <v>62.57</v>
      </c>
    </row>
    <row r="126" spans="1:18" x14ac:dyDescent="0.35">
      <c r="A126" t="s">
        <v>136</v>
      </c>
      <c r="B126" t="str">
        <f>VLOOKUP(Table1[[#This Row],[Region]],Table3[#All],2,0)</f>
        <v>Anne Paul</v>
      </c>
      <c r="C126" t="s">
        <v>212</v>
      </c>
      <c r="D126">
        <v>418923</v>
      </c>
      <c r="E126">
        <v>287230</v>
      </c>
      <c r="F126">
        <v>68.56</v>
      </c>
      <c r="G126" s="2">
        <v>41569</v>
      </c>
      <c r="H126">
        <f>YEAR(Table1[[#This Row],[Order Date]])</f>
        <v>2013</v>
      </c>
      <c r="I126" t="s">
        <v>255</v>
      </c>
      <c r="J126" s="4">
        <f>WEEKDAY(Table1[[#This Row],[Order Date]])</f>
        <v>3</v>
      </c>
      <c r="K126" t="s">
        <v>219</v>
      </c>
      <c r="L126" t="s">
        <v>238</v>
      </c>
      <c r="M126">
        <v>287230</v>
      </c>
      <c r="N126">
        <v>119917.15</v>
      </c>
      <c r="O126">
        <v>167312.85</v>
      </c>
      <c r="P126">
        <v>20</v>
      </c>
      <c r="Q126">
        <v>80</v>
      </c>
      <c r="R126">
        <v>84.93</v>
      </c>
    </row>
    <row r="127" spans="1:18" x14ac:dyDescent="0.35">
      <c r="A127" t="s">
        <v>137</v>
      </c>
      <c r="B127" t="str">
        <f>VLOOKUP(Table1[[#This Row],[Region]],Table3[#All],2,0)</f>
        <v>Bill Gabril</v>
      </c>
      <c r="C127" t="s">
        <v>213</v>
      </c>
      <c r="D127">
        <v>378164</v>
      </c>
      <c r="E127">
        <v>343693</v>
      </c>
      <c r="F127">
        <v>90.88</v>
      </c>
      <c r="G127" s="2">
        <v>41569</v>
      </c>
      <c r="H127">
        <f>YEAR(Table1[[#This Row],[Order Date]])</f>
        <v>2013</v>
      </c>
      <c r="I127" t="s">
        <v>255</v>
      </c>
      <c r="J127" s="4">
        <f>WEEKDAY(Table1[[#This Row],[Order Date]])</f>
        <v>3</v>
      </c>
      <c r="K127" t="s">
        <v>223</v>
      </c>
      <c r="L127" t="s">
        <v>240</v>
      </c>
      <c r="M127">
        <v>343693</v>
      </c>
      <c r="N127">
        <v>161620.42000000001</v>
      </c>
      <c r="O127">
        <v>182072.58</v>
      </c>
      <c r="P127">
        <v>10</v>
      </c>
      <c r="Q127">
        <v>93</v>
      </c>
      <c r="R127">
        <v>82.78</v>
      </c>
    </row>
    <row r="128" spans="1:18" x14ac:dyDescent="0.35">
      <c r="A128" t="s">
        <v>138</v>
      </c>
      <c r="B128" t="str">
        <f>VLOOKUP(Table1[[#This Row],[Region]],Table3[#All],2,0)</f>
        <v>William Grek</v>
      </c>
      <c r="C128" t="s">
        <v>214</v>
      </c>
      <c r="D128">
        <v>336744</v>
      </c>
      <c r="E128">
        <v>401179</v>
      </c>
      <c r="F128">
        <v>119.13</v>
      </c>
      <c r="G128" s="2">
        <v>41789</v>
      </c>
      <c r="H128">
        <f>YEAR(Table1[[#This Row],[Order Date]])</f>
        <v>2014</v>
      </c>
      <c r="I128" t="s">
        <v>261</v>
      </c>
      <c r="J128" s="4">
        <f>WEEKDAY(Table1[[#This Row],[Order Date]])</f>
        <v>6</v>
      </c>
      <c r="K128" t="s">
        <v>231</v>
      </c>
      <c r="L128" t="s">
        <v>236</v>
      </c>
      <c r="M128">
        <v>401179</v>
      </c>
      <c r="N128">
        <v>159797.82999999999</v>
      </c>
      <c r="O128">
        <v>241381.17</v>
      </c>
      <c r="P128">
        <v>10</v>
      </c>
      <c r="Q128">
        <v>63</v>
      </c>
      <c r="R128">
        <v>85.54</v>
      </c>
    </row>
    <row r="129" spans="1:18" x14ac:dyDescent="0.35">
      <c r="A129" t="s">
        <v>139</v>
      </c>
      <c r="B129" t="str">
        <f>VLOOKUP(Table1[[#This Row],[Region]],Table3[#All],2,0)</f>
        <v>Sam Thomas</v>
      </c>
      <c r="C129" t="s">
        <v>215</v>
      </c>
      <c r="D129">
        <v>263852</v>
      </c>
      <c r="E129">
        <v>306280</v>
      </c>
      <c r="F129">
        <v>116.08</v>
      </c>
      <c r="G129" s="2">
        <v>41789</v>
      </c>
      <c r="H129">
        <f>YEAR(Table1[[#This Row],[Order Date]])</f>
        <v>2014</v>
      </c>
      <c r="I129" t="s">
        <v>261</v>
      </c>
      <c r="J129" s="4">
        <f>WEEKDAY(Table1[[#This Row],[Order Date]])</f>
        <v>6</v>
      </c>
      <c r="K129" t="s">
        <v>233</v>
      </c>
      <c r="L129" t="s">
        <v>237</v>
      </c>
      <c r="M129">
        <v>306280</v>
      </c>
      <c r="N129">
        <v>65520.11</v>
      </c>
      <c r="O129">
        <v>240759.89</v>
      </c>
      <c r="P129">
        <v>30</v>
      </c>
      <c r="Q129">
        <v>70</v>
      </c>
      <c r="R129">
        <v>62.35</v>
      </c>
    </row>
    <row r="130" spans="1:18" x14ac:dyDescent="0.35">
      <c r="A130" t="s">
        <v>140</v>
      </c>
      <c r="B130" t="str">
        <f>VLOOKUP(Table1[[#This Row],[Region]],Table3[#All],2,0)</f>
        <v>Anne Paul</v>
      </c>
      <c r="C130" t="s">
        <v>212</v>
      </c>
      <c r="D130">
        <v>326427</v>
      </c>
      <c r="E130">
        <v>188526</v>
      </c>
      <c r="F130">
        <v>57.75</v>
      </c>
      <c r="G130" s="2">
        <v>40747</v>
      </c>
      <c r="H130">
        <f>YEAR(Table1[[#This Row],[Order Date]])</f>
        <v>2011</v>
      </c>
      <c r="I130" t="s">
        <v>260</v>
      </c>
      <c r="J130" s="4">
        <f>WEEKDAY(Table1[[#This Row],[Order Date]])</f>
        <v>7</v>
      </c>
      <c r="K130" t="s">
        <v>220</v>
      </c>
      <c r="L130" t="s">
        <v>237</v>
      </c>
      <c r="M130">
        <v>188526</v>
      </c>
      <c r="N130">
        <v>62795.9</v>
      </c>
      <c r="O130">
        <v>125730.1</v>
      </c>
      <c r="P130">
        <v>30</v>
      </c>
      <c r="Q130">
        <v>81</v>
      </c>
      <c r="R130">
        <v>79.66</v>
      </c>
    </row>
    <row r="131" spans="1:18" x14ac:dyDescent="0.35">
      <c r="A131" t="s">
        <v>141</v>
      </c>
      <c r="B131" t="str">
        <f>VLOOKUP(Table1[[#This Row],[Region]],Table3[#All],2,0)</f>
        <v>Anne Paul</v>
      </c>
      <c r="C131" t="s">
        <v>212</v>
      </c>
      <c r="D131">
        <v>285387</v>
      </c>
      <c r="E131">
        <v>317108</v>
      </c>
      <c r="F131">
        <v>111.12</v>
      </c>
      <c r="G131" s="2">
        <v>40747</v>
      </c>
      <c r="H131">
        <f>YEAR(Table1[[#This Row],[Order Date]])</f>
        <v>2011</v>
      </c>
      <c r="I131" t="s">
        <v>260</v>
      </c>
      <c r="J131" s="4">
        <f>WEEKDAY(Table1[[#This Row],[Order Date]])</f>
        <v>7</v>
      </c>
      <c r="K131" t="s">
        <v>224</v>
      </c>
      <c r="L131" t="s">
        <v>240</v>
      </c>
      <c r="M131">
        <v>317108</v>
      </c>
      <c r="N131">
        <v>66427.91</v>
      </c>
      <c r="O131">
        <v>250680.09</v>
      </c>
      <c r="P131">
        <v>30</v>
      </c>
      <c r="Q131">
        <v>55</v>
      </c>
      <c r="R131">
        <v>63.63</v>
      </c>
    </row>
    <row r="132" spans="1:18" x14ac:dyDescent="0.35">
      <c r="A132" t="s">
        <v>142</v>
      </c>
      <c r="B132" t="str">
        <f>VLOOKUP(Table1[[#This Row],[Region]],Table3[#All],2,0)</f>
        <v>William Grek</v>
      </c>
      <c r="C132" t="s">
        <v>214</v>
      </c>
      <c r="D132">
        <v>444318</v>
      </c>
      <c r="E132">
        <v>474965</v>
      </c>
      <c r="F132">
        <v>106.9</v>
      </c>
      <c r="G132" s="2">
        <v>40747</v>
      </c>
      <c r="H132">
        <f>YEAR(Table1[[#This Row],[Order Date]])</f>
        <v>2011</v>
      </c>
      <c r="I132" t="s">
        <v>260</v>
      </c>
      <c r="J132" s="4">
        <f>WEEKDAY(Table1[[#This Row],[Order Date]])</f>
        <v>7</v>
      </c>
      <c r="K132" t="s">
        <v>222</v>
      </c>
      <c r="L132" t="s">
        <v>236</v>
      </c>
      <c r="M132">
        <v>474965</v>
      </c>
      <c r="N132">
        <v>187594.93</v>
      </c>
      <c r="O132">
        <v>287370.07</v>
      </c>
      <c r="P132">
        <v>20</v>
      </c>
      <c r="Q132">
        <v>24</v>
      </c>
      <c r="R132">
        <v>86.69</v>
      </c>
    </row>
    <row r="133" spans="1:18" x14ac:dyDescent="0.35">
      <c r="A133" t="s">
        <v>143</v>
      </c>
      <c r="B133" t="str">
        <f>VLOOKUP(Table1[[#This Row],[Region]],Table3[#All],2,0)</f>
        <v>William Grek</v>
      </c>
      <c r="C133" t="s">
        <v>214</v>
      </c>
      <c r="D133">
        <v>324978</v>
      </c>
      <c r="E133">
        <v>384041</v>
      </c>
      <c r="F133">
        <v>118.17</v>
      </c>
      <c r="G133" s="2">
        <v>40747</v>
      </c>
      <c r="H133">
        <f>YEAR(Table1[[#This Row],[Order Date]])</f>
        <v>2011</v>
      </c>
      <c r="I133" t="s">
        <v>260</v>
      </c>
      <c r="J133" s="4">
        <f>WEEKDAY(Table1[[#This Row],[Order Date]])</f>
        <v>7</v>
      </c>
      <c r="K133" t="s">
        <v>226</v>
      </c>
      <c r="L133" t="s">
        <v>239</v>
      </c>
      <c r="M133">
        <v>384041</v>
      </c>
      <c r="N133">
        <v>121856.8</v>
      </c>
      <c r="O133">
        <v>262184.2</v>
      </c>
      <c r="P133">
        <v>30</v>
      </c>
      <c r="Q133">
        <v>98</v>
      </c>
      <c r="R133">
        <v>69.36</v>
      </c>
    </row>
    <row r="134" spans="1:18" x14ac:dyDescent="0.35">
      <c r="A134" t="s">
        <v>144</v>
      </c>
      <c r="B134" t="str">
        <f>VLOOKUP(Table1[[#This Row],[Region]],Table3[#All],2,0)</f>
        <v>William Grek</v>
      </c>
      <c r="C134" t="s">
        <v>214</v>
      </c>
      <c r="D134">
        <v>468416</v>
      </c>
      <c r="E134">
        <v>396204</v>
      </c>
      <c r="F134">
        <v>84.58</v>
      </c>
      <c r="G134" s="2">
        <v>41546</v>
      </c>
      <c r="H134">
        <f>YEAR(Table1[[#This Row],[Order Date]])</f>
        <v>2013</v>
      </c>
      <c r="I134" t="s">
        <v>258</v>
      </c>
      <c r="J134" s="4">
        <f>WEEKDAY(Table1[[#This Row],[Order Date]])</f>
        <v>1</v>
      </c>
      <c r="K134" t="s">
        <v>233</v>
      </c>
      <c r="L134" t="s">
        <v>237</v>
      </c>
      <c r="M134">
        <v>396204</v>
      </c>
      <c r="N134">
        <v>197376.26</v>
      </c>
      <c r="O134">
        <v>198827.74</v>
      </c>
      <c r="P134">
        <v>30</v>
      </c>
      <c r="Q134">
        <v>82</v>
      </c>
      <c r="R134">
        <v>83.01</v>
      </c>
    </row>
    <row r="135" spans="1:18" x14ac:dyDescent="0.35">
      <c r="A135" t="s">
        <v>145</v>
      </c>
      <c r="B135" t="str">
        <f>VLOOKUP(Table1[[#This Row],[Region]],Table3[#All],2,0)</f>
        <v>Anne Paul</v>
      </c>
      <c r="C135" t="s">
        <v>212</v>
      </c>
      <c r="D135">
        <v>488481</v>
      </c>
      <c r="E135">
        <v>576204</v>
      </c>
      <c r="F135">
        <v>117.96</v>
      </c>
      <c r="G135" s="2">
        <v>41879</v>
      </c>
      <c r="H135">
        <f>YEAR(Table1[[#This Row],[Order Date]])</f>
        <v>2014</v>
      </c>
      <c r="I135" t="s">
        <v>262</v>
      </c>
      <c r="J135" s="4">
        <f>WEEKDAY(Table1[[#This Row],[Order Date]])</f>
        <v>5</v>
      </c>
      <c r="K135" t="s">
        <v>230</v>
      </c>
      <c r="L135" t="s">
        <v>238</v>
      </c>
      <c r="M135">
        <v>576204</v>
      </c>
      <c r="N135">
        <v>159128.23000000001</v>
      </c>
      <c r="O135">
        <v>417075.77</v>
      </c>
      <c r="P135">
        <v>20</v>
      </c>
      <c r="Q135">
        <v>63</v>
      </c>
      <c r="R135">
        <v>75.88</v>
      </c>
    </row>
    <row r="136" spans="1:18" x14ac:dyDescent="0.35">
      <c r="A136" t="s">
        <v>146</v>
      </c>
      <c r="B136" t="str">
        <f>VLOOKUP(Table1[[#This Row],[Region]],Table3[#All],2,0)</f>
        <v>William Grek</v>
      </c>
      <c r="C136" t="s">
        <v>214</v>
      </c>
      <c r="D136">
        <v>263387</v>
      </c>
      <c r="E136">
        <v>216728</v>
      </c>
      <c r="F136">
        <v>82.29</v>
      </c>
      <c r="G136" s="2">
        <v>41027</v>
      </c>
      <c r="H136">
        <f>YEAR(Table1[[#This Row],[Order Date]])</f>
        <v>2012</v>
      </c>
      <c r="I136" t="s">
        <v>256</v>
      </c>
      <c r="J136" s="4">
        <f>WEEKDAY(Table1[[#This Row],[Order Date]])</f>
        <v>7</v>
      </c>
      <c r="K136" t="s">
        <v>226</v>
      </c>
      <c r="L136" t="s">
        <v>239</v>
      </c>
      <c r="M136">
        <v>216728</v>
      </c>
      <c r="N136">
        <v>50930.5</v>
      </c>
      <c r="O136">
        <v>165797.5</v>
      </c>
      <c r="P136">
        <v>30</v>
      </c>
      <c r="Q136">
        <v>89</v>
      </c>
      <c r="R136">
        <v>61.74</v>
      </c>
    </row>
    <row r="137" spans="1:18" x14ac:dyDescent="0.35">
      <c r="A137" t="s">
        <v>147</v>
      </c>
      <c r="B137" t="str">
        <f>VLOOKUP(Table1[[#This Row],[Region]],Table3[#All],2,0)</f>
        <v>Anne Paul</v>
      </c>
      <c r="C137" t="s">
        <v>212</v>
      </c>
      <c r="D137">
        <v>332318</v>
      </c>
      <c r="E137">
        <v>339682</v>
      </c>
      <c r="F137">
        <v>102.22</v>
      </c>
      <c r="G137" s="2">
        <v>41027</v>
      </c>
      <c r="H137">
        <f>YEAR(Table1[[#This Row],[Order Date]])</f>
        <v>2012</v>
      </c>
      <c r="I137" t="s">
        <v>256</v>
      </c>
      <c r="J137" s="4">
        <f>WEEKDAY(Table1[[#This Row],[Order Date]])</f>
        <v>7</v>
      </c>
      <c r="K137" t="s">
        <v>223</v>
      </c>
      <c r="L137" t="s">
        <v>240</v>
      </c>
      <c r="M137">
        <v>339682</v>
      </c>
      <c r="N137">
        <v>107977.16</v>
      </c>
      <c r="O137">
        <v>231704.84</v>
      </c>
      <c r="P137">
        <v>20</v>
      </c>
      <c r="Q137">
        <v>37</v>
      </c>
      <c r="R137">
        <v>86.42</v>
      </c>
    </row>
    <row r="138" spans="1:18" x14ac:dyDescent="0.35">
      <c r="A138" t="s">
        <v>148</v>
      </c>
      <c r="B138" t="str">
        <f>VLOOKUP(Table1[[#This Row],[Region]],Table3[#All],2,0)</f>
        <v>Anne Paul</v>
      </c>
      <c r="C138" t="s">
        <v>212</v>
      </c>
      <c r="D138">
        <v>325398</v>
      </c>
      <c r="E138">
        <v>191768</v>
      </c>
      <c r="F138">
        <v>58.93</v>
      </c>
      <c r="G138" s="2">
        <v>41027</v>
      </c>
      <c r="H138">
        <f>YEAR(Table1[[#This Row],[Order Date]])</f>
        <v>2012</v>
      </c>
      <c r="I138" t="s">
        <v>256</v>
      </c>
      <c r="J138" s="4">
        <f>WEEKDAY(Table1[[#This Row],[Order Date]])</f>
        <v>7</v>
      </c>
      <c r="K138" t="s">
        <v>227</v>
      </c>
      <c r="L138" t="s">
        <v>237</v>
      </c>
      <c r="M138">
        <v>191768</v>
      </c>
      <c r="N138">
        <v>65569.27</v>
      </c>
      <c r="O138">
        <v>126198.73</v>
      </c>
      <c r="P138">
        <v>20</v>
      </c>
      <c r="Q138">
        <v>38</v>
      </c>
      <c r="R138">
        <v>73.83</v>
      </c>
    </row>
    <row r="139" spans="1:18" x14ac:dyDescent="0.35">
      <c r="A139" t="s">
        <v>149</v>
      </c>
      <c r="B139" t="str">
        <f>VLOOKUP(Table1[[#This Row],[Region]],Table3[#All],2,0)</f>
        <v>Anne Paul</v>
      </c>
      <c r="C139" t="s">
        <v>212</v>
      </c>
      <c r="D139">
        <v>207176</v>
      </c>
      <c r="E139">
        <v>182603</v>
      </c>
      <c r="F139">
        <v>88.14</v>
      </c>
      <c r="G139" s="2">
        <v>41576</v>
      </c>
      <c r="H139">
        <f>YEAR(Table1[[#This Row],[Order Date]])</f>
        <v>2013</v>
      </c>
      <c r="I139" t="s">
        <v>255</v>
      </c>
      <c r="J139" s="4">
        <f>WEEKDAY(Table1[[#This Row],[Order Date]])</f>
        <v>3</v>
      </c>
      <c r="K139" t="s">
        <v>216</v>
      </c>
      <c r="L139" t="s">
        <v>236</v>
      </c>
      <c r="M139">
        <v>182603</v>
      </c>
      <c r="N139">
        <v>49440.08</v>
      </c>
      <c r="O139">
        <v>133162.92000000001</v>
      </c>
      <c r="P139">
        <v>10</v>
      </c>
      <c r="Q139">
        <v>25</v>
      </c>
      <c r="R139">
        <v>60.27</v>
      </c>
    </row>
    <row r="140" spans="1:18" x14ac:dyDescent="0.35">
      <c r="A140" t="s">
        <v>150</v>
      </c>
      <c r="B140" t="str">
        <f>VLOOKUP(Table1[[#This Row],[Region]],Table3[#All],2,0)</f>
        <v>Bill Gabril</v>
      </c>
      <c r="C140" t="s">
        <v>213</v>
      </c>
      <c r="D140">
        <v>167730</v>
      </c>
      <c r="E140">
        <v>133699</v>
      </c>
      <c r="F140">
        <v>79.709999999999994</v>
      </c>
      <c r="G140" s="2">
        <v>41576</v>
      </c>
      <c r="H140">
        <f>YEAR(Table1[[#This Row],[Order Date]])</f>
        <v>2013</v>
      </c>
      <c r="I140" t="s">
        <v>255</v>
      </c>
      <c r="J140" s="4">
        <f>WEEKDAY(Table1[[#This Row],[Order Date]])</f>
        <v>3</v>
      </c>
      <c r="K140" t="s">
        <v>221</v>
      </c>
      <c r="L140" t="s">
        <v>239</v>
      </c>
      <c r="M140">
        <v>133699</v>
      </c>
      <c r="N140">
        <v>46784.13</v>
      </c>
      <c r="O140">
        <v>86914.87</v>
      </c>
      <c r="P140">
        <v>10</v>
      </c>
      <c r="Q140">
        <v>55</v>
      </c>
      <c r="R140">
        <v>62.52</v>
      </c>
    </row>
    <row r="141" spans="1:18" x14ac:dyDescent="0.35">
      <c r="A141" t="s">
        <v>151</v>
      </c>
      <c r="B141" t="str">
        <f>VLOOKUP(Table1[[#This Row],[Region]],Table3[#All],2,0)</f>
        <v>Anne Paul</v>
      </c>
      <c r="C141" t="s">
        <v>212</v>
      </c>
      <c r="D141">
        <v>109825</v>
      </c>
      <c r="E141">
        <v>115172</v>
      </c>
      <c r="F141">
        <v>104.87</v>
      </c>
      <c r="G141" s="2">
        <v>41086</v>
      </c>
      <c r="H141">
        <f>YEAR(Table1[[#This Row],[Order Date]])</f>
        <v>2012</v>
      </c>
      <c r="I141" t="s">
        <v>254</v>
      </c>
      <c r="J141" s="4">
        <f>WEEKDAY(Table1[[#This Row],[Order Date]])</f>
        <v>3</v>
      </c>
      <c r="K141" t="s">
        <v>234</v>
      </c>
      <c r="L141" t="s">
        <v>238</v>
      </c>
      <c r="M141">
        <v>115172</v>
      </c>
      <c r="N141">
        <v>37692.6</v>
      </c>
      <c r="O141">
        <v>77479.399999999994</v>
      </c>
      <c r="P141">
        <v>30</v>
      </c>
      <c r="Q141">
        <v>100</v>
      </c>
      <c r="R141">
        <v>82.4</v>
      </c>
    </row>
    <row r="142" spans="1:18" x14ac:dyDescent="0.35">
      <c r="A142" t="s">
        <v>152</v>
      </c>
      <c r="B142" t="str">
        <f>VLOOKUP(Table1[[#This Row],[Region]],Table3[#All],2,0)</f>
        <v>Sam Thomas</v>
      </c>
      <c r="C142" t="s">
        <v>215</v>
      </c>
      <c r="D142">
        <v>312353</v>
      </c>
      <c r="E142">
        <v>161643</v>
      </c>
      <c r="F142">
        <v>51.75</v>
      </c>
      <c r="G142" s="2">
        <v>41240</v>
      </c>
      <c r="H142">
        <f>YEAR(Table1[[#This Row],[Order Date]])</f>
        <v>2012</v>
      </c>
      <c r="I142" t="s">
        <v>253</v>
      </c>
      <c r="J142" s="4">
        <f>WEEKDAY(Table1[[#This Row],[Order Date]])</f>
        <v>3</v>
      </c>
      <c r="K142" t="s">
        <v>220</v>
      </c>
      <c r="L142" t="s">
        <v>237</v>
      </c>
      <c r="M142">
        <v>161643</v>
      </c>
      <c r="N142">
        <v>41963.06</v>
      </c>
      <c r="O142">
        <v>119679.94</v>
      </c>
      <c r="P142">
        <v>20</v>
      </c>
      <c r="Q142">
        <v>98</v>
      </c>
      <c r="R142">
        <v>92.19</v>
      </c>
    </row>
    <row r="143" spans="1:18" x14ac:dyDescent="0.35">
      <c r="A143" t="s">
        <v>153</v>
      </c>
      <c r="B143" t="str">
        <f>VLOOKUP(Table1[[#This Row],[Region]],Table3[#All],2,0)</f>
        <v>Anne Paul</v>
      </c>
      <c r="C143" t="s">
        <v>212</v>
      </c>
      <c r="D143">
        <v>155502</v>
      </c>
      <c r="E143">
        <v>109642</v>
      </c>
      <c r="F143">
        <v>70.510000000000005</v>
      </c>
      <c r="G143" s="2">
        <v>41240</v>
      </c>
      <c r="H143">
        <f>YEAR(Table1[[#This Row],[Order Date]])</f>
        <v>2012</v>
      </c>
      <c r="I143" t="s">
        <v>253</v>
      </c>
      <c r="J143" s="4">
        <f>WEEKDAY(Table1[[#This Row],[Order Date]])</f>
        <v>3</v>
      </c>
      <c r="K143" t="s">
        <v>223</v>
      </c>
      <c r="L143" t="s">
        <v>240</v>
      </c>
      <c r="M143">
        <v>109642</v>
      </c>
      <c r="N143">
        <v>37586.51</v>
      </c>
      <c r="O143">
        <v>72055.490000000005</v>
      </c>
      <c r="P143">
        <v>10</v>
      </c>
      <c r="Q143">
        <v>49</v>
      </c>
      <c r="R143">
        <v>86.1</v>
      </c>
    </row>
    <row r="144" spans="1:18" x14ac:dyDescent="0.35">
      <c r="A144" t="s">
        <v>154</v>
      </c>
      <c r="B144" t="str">
        <f>VLOOKUP(Table1[[#This Row],[Region]],Table3[#All],2,0)</f>
        <v>William Grek</v>
      </c>
      <c r="C144" t="s">
        <v>214</v>
      </c>
      <c r="D144">
        <v>188149</v>
      </c>
      <c r="E144">
        <v>114096</v>
      </c>
      <c r="F144">
        <v>60.64</v>
      </c>
      <c r="G144" s="2">
        <v>41246</v>
      </c>
      <c r="H144">
        <f>YEAR(Table1[[#This Row],[Order Date]])</f>
        <v>2012</v>
      </c>
      <c r="I144" t="s">
        <v>257</v>
      </c>
      <c r="J144" s="4">
        <f>WEEKDAY(Table1[[#This Row],[Order Date]])</f>
        <v>2</v>
      </c>
      <c r="K144" t="s">
        <v>226</v>
      </c>
      <c r="L144" t="s">
        <v>239</v>
      </c>
      <c r="M144">
        <v>114096</v>
      </c>
      <c r="N144">
        <v>38886.03</v>
      </c>
      <c r="O144">
        <v>75209.97</v>
      </c>
      <c r="P144">
        <v>10</v>
      </c>
      <c r="Q144">
        <v>54</v>
      </c>
      <c r="R144">
        <v>72.290000000000006</v>
      </c>
    </row>
    <row r="145" spans="1:18" x14ac:dyDescent="0.35">
      <c r="A145" t="s">
        <v>155</v>
      </c>
      <c r="B145" t="str">
        <f>VLOOKUP(Table1[[#This Row],[Region]],Table3[#All],2,0)</f>
        <v>William Grek</v>
      </c>
      <c r="C145" t="s">
        <v>214</v>
      </c>
      <c r="D145">
        <v>153899</v>
      </c>
      <c r="E145">
        <v>96143</v>
      </c>
      <c r="F145">
        <v>62.47</v>
      </c>
      <c r="G145" s="2">
        <v>41246</v>
      </c>
      <c r="H145">
        <f>YEAR(Table1[[#This Row],[Order Date]])</f>
        <v>2012</v>
      </c>
      <c r="I145" t="s">
        <v>257</v>
      </c>
      <c r="J145" s="4">
        <f>WEEKDAY(Table1[[#This Row],[Order Date]])</f>
        <v>2</v>
      </c>
      <c r="K145" t="s">
        <v>220</v>
      </c>
      <c r="L145" t="s">
        <v>237</v>
      </c>
      <c r="M145">
        <v>96143</v>
      </c>
      <c r="N145">
        <v>43067.29</v>
      </c>
      <c r="O145">
        <v>53075.71</v>
      </c>
      <c r="P145">
        <v>10</v>
      </c>
      <c r="Q145">
        <v>93</v>
      </c>
      <c r="R145">
        <v>62.64</v>
      </c>
    </row>
    <row r="146" spans="1:18" x14ac:dyDescent="0.35">
      <c r="A146" t="s">
        <v>156</v>
      </c>
      <c r="B146" t="str">
        <f>VLOOKUP(Table1[[#This Row],[Region]],Table3[#All],2,0)</f>
        <v>Bill Gabril</v>
      </c>
      <c r="C146" t="s">
        <v>213</v>
      </c>
      <c r="D146">
        <v>495546</v>
      </c>
      <c r="E146">
        <v>543332</v>
      </c>
      <c r="F146">
        <v>109.64</v>
      </c>
      <c r="G146" s="2">
        <v>40871</v>
      </c>
      <c r="H146">
        <f>YEAR(Table1[[#This Row],[Order Date]])</f>
        <v>2011</v>
      </c>
      <c r="I146" t="s">
        <v>253</v>
      </c>
      <c r="J146" s="4">
        <f>WEEKDAY(Table1[[#This Row],[Order Date]])</f>
        <v>5</v>
      </c>
      <c r="K146" t="s">
        <v>235</v>
      </c>
      <c r="L146" t="s">
        <v>239</v>
      </c>
      <c r="M146">
        <v>543332</v>
      </c>
      <c r="N146">
        <v>160641.51999999999</v>
      </c>
      <c r="O146">
        <v>382690.48</v>
      </c>
      <c r="P146">
        <v>10</v>
      </c>
      <c r="Q146">
        <v>92</v>
      </c>
      <c r="R146">
        <v>82.24</v>
      </c>
    </row>
    <row r="147" spans="1:18" x14ac:dyDescent="0.35">
      <c r="A147" t="s">
        <v>157</v>
      </c>
      <c r="B147" t="str">
        <f>VLOOKUP(Table1[[#This Row],[Region]],Table3[#All],2,0)</f>
        <v>Sam Thomas</v>
      </c>
      <c r="C147" t="s">
        <v>215</v>
      </c>
      <c r="D147">
        <v>265747</v>
      </c>
      <c r="E147">
        <v>172445</v>
      </c>
      <c r="F147">
        <v>64.89</v>
      </c>
      <c r="G147" s="2">
        <v>41985</v>
      </c>
      <c r="H147">
        <f>YEAR(Table1[[#This Row],[Order Date]])</f>
        <v>2014</v>
      </c>
      <c r="I147" t="s">
        <v>257</v>
      </c>
      <c r="J147" s="4">
        <f>WEEKDAY(Table1[[#This Row],[Order Date]])</f>
        <v>6</v>
      </c>
      <c r="K147" t="s">
        <v>224</v>
      </c>
      <c r="L147" t="s">
        <v>240</v>
      </c>
      <c r="M147">
        <v>172445</v>
      </c>
      <c r="N147">
        <v>61963.57</v>
      </c>
      <c r="O147">
        <v>110481.43</v>
      </c>
      <c r="P147">
        <v>30</v>
      </c>
      <c r="Q147">
        <v>45</v>
      </c>
      <c r="R147">
        <v>80.7</v>
      </c>
    </row>
    <row r="148" spans="1:18" x14ac:dyDescent="0.35">
      <c r="A148" t="s">
        <v>158</v>
      </c>
      <c r="B148" t="str">
        <f>VLOOKUP(Table1[[#This Row],[Region]],Table3[#All],2,0)</f>
        <v>Sam Thomas</v>
      </c>
      <c r="C148" t="s">
        <v>215</v>
      </c>
      <c r="D148">
        <v>138897</v>
      </c>
      <c r="E148">
        <v>110133</v>
      </c>
      <c r="F148">
        <v>79.290000000000006</v>
      </c>
      <c r="G148" s="2">
        <v>41985</v>
      </c>
      <c r="H148">
        <f>YEAR(Table1[[#This Row],[Order Date]])</f>
        <v>2014</v>
      </c>
      <c r="I148" t="s">
        <v>257</v>
      </c>
      <c r="J148" s="4">
        <f>WEEKDAY(Table1[[#This Row],[Order Date]])</f>
        <v>6</v>
      </c>
      <c r="K148" t="s">
        <v>223</v>
      </c>
      <c r="L148" t="s">
        <v>240</v>
      </c>
      <c r="M148">
        <v>110133</v>
      </c>
      <c r="N148">
        <v>53823.96</v>
      </c>
      <c r="O148">
        <v>56309.04</v>
      </c>
      <c r="P148">
        <v>10</v>
      </c>
      <c r="Q148">
        <v>46</v>
      </c>
      <c r="R148">
        <v>62.69</v>
      </c>
    </row>
    <row r="149" spans="1:18" x14ac:dyDescent="0.35">
      <c r="A149" t="s">
        <v>159</v>
      </c>
      <c r="B149" t="str">
        <f>VLOOKUP(Table1[[#This Row],[Region]],Table3[#All],2,0)</f>
        <v>Anne Paul</v>
      </c>
      <c r="C149" t="s">
        <v>212</v>
      </c>
      <c r="D149">
        <v>411468</v>
      </c>
      <c r="E149">
        <v>471583</v>
      </c>
      <c r="F149">
        <v>114.61</v>
      </c>
      <c r="G149" s="2">
        <v>40807</v>
      </c>
      <c r="H149">
        <f>YEAR(Table1[[#This Row],[Order Date]])</f>
        <v>2011</v>
      </c>
      <c r="I149" t="s">
        <v>258</v>
      </c>
      <c r="J149" s="4">
        <f>WEEKDAY(Table1[[#This Row],[Order Date]])</f>
        <v>4</v>
      </c>
      <c r="K149" t="s">
        <v>223</v>
      </c>
      <c r="L149" t="s">
        <v>240</v>
      </c>
      <c r="M149">
        <v>471583</v>
      </c>
      <c r="N149">
        <v>153689.46</v>
      </c>
      <c r="O149">
        <v>317893.53999999998</v>
      </c>
      <c r="P149">
        <v>30</v>
      </c>
      <c r="Q149">
        <v>15</v>
      </c>
      <c r="R149">
        <v>75.739999999999995</v>
      </c>
    </row>
    <row r="150" spans="1:18" x14ac:dyDescent="0.35">
      <c r="A150" t="s">
        <v>160</v>
      </c>
      <c r="B150" t="str">
        <f>VLOOKUP(Table1[[#This Row],[Region]],Table3[#All],2,0)</f>
        <v>William Grek</v>
      </c>
      <c r="C150" t="s">
        <v>214</v>
      </c>
      <c r="D150">
        <v>417197</v>
      </c>
      <c r="E150">
        <v>457964</v>
      </c>
      <c r="F150">
        <v>109.77</v>
      </c>
      <c r="G150" s="2">
        <v>40807</v>
      </c>
      <c r="H150">
        <f>YEAR(Table1[[#This Row],[Order Date]])</f>
        <v>2011</v>
      </c>
      <c r="I150" t="s">
        <v>258</v>
      </c>
      <c r="J150" s="4">
        <f>WEEKDAY(Table1[[#This Row],[Order Date]])</f>
        <v>4</v>
      </c>
      <c r="K150" t="s">
        <v>221</v>
      </c>
      <c r="L150" t="s">
        <v>239</v>
      </c>
      <c r="M150">
        <v>457964</v>
      </c>
      <c r="N150">
        <v>97401.29</v>
      </c>
      <c r="O150">
        <v>360562.71</v>
      </c>
      <c r="P150">
        <v>20</v>
      </c>
      <c r="Q150">
        <v>53</v>
      </c>
      <c r="R150">
        <v>94.38</v>
      </c>
    </row>
    <row r="151" spans="1:18" x14ac:dyDescent="0.35">
      <c r="A151" t="s">
        <v>161</v>
      </c>
      <c r="B151" t="str">
        <f>VLOOKUP(Table1[[#This Row],[Region]],Table3[#All],2,0)</f>
        <v>Anne Paul</v>
      </c>
      <c r="C151" t="s">
        <v>212</v>
      </c>
      <c r="D151">
        <v>438756</v>
      </c>
      <c r="E151">
        <v>309848</v>
      </c>
      <c r="F151">
        <v>70.62</v>
      </c>
      <c r="G151" s="2">
        <v>40701</v>
      </c>
      <c r="H151">
        <f>YEAR(Table1[[#This Row],[Order Date]])</f>
        <v>2011</v>
      </c>
      <c r="I151" t="s">
        <v>254</v>
      </c>
      <c r="J151" s="4">
        <f>WEEKDAY(Table1[[#This Row],[Order Date]])</f>
        <v>3</v>
      </c>
      <c r="K151" t="s">
        <v>219</v>
      </c>
      <c r="L151" t="s">
        <v>238</v>
      </c>
      <c r="M151">
        <v>309848</v>
      </c>
      <c r="N151">
        <v>89147.45</v>
      </c>
      <c r="O151">
        <v>220700.55</v>
      </c>
      <c r="P151">
        <v>30</v>
      </c>
      <c r="Q151">
        <v>77</v>
      </c>
      <c r="R151">
        <v>78.3</v>
      </c>
    </row>
    <row r="152" spans="1:18" x14ac:dyDescent="0.35">
      <c r="A152" t="s">
        <v>162</v>
      </c>
      <c r="B152" t="str">
        <f>VLOOKUP(Table1[[#This Row],[Region]],Table3[#All],2,0)</f>
        <v>William Grek</v>
      </c>
      <c r="C152" t="s">
        <v>214</v>
      </c>
      <c r="D152">
        <v>295481</v>
      </c>
      <c r="E152">
        <v>221898</v>
      </c>
      <c r="F152">
        <v>75.099999999999994</v>
      </c>
      <c r="G152" s="2">
        <v>41821</v>
      </c>
      <c r="H152">
        <f>YEAR(Table1[[#This Row],[Order Date]])</f>
        <v>2014</v>
      </c>
      <c r="I152" t="s">
        <v>260</v>
      </c>
      <c r="J152" s="4">
        <f>WEEKDAY(Table1[[#This Row],[Order Date]])</f>
        <v>3</v>
      </c>
      <c r="K152" t="s">
        <v>223</v>
      </c>
      <c r="L152" t="s">
        <v>240</v>
      </c>
      <c r="M152">
        <v>221898</v>
      </c>
      <c r="N152">
        <v>59393.34</v>
      </c>
      <c r="O152">
        <v>162504.66</v>
      </c>
      <c r="P152">
        <v>10</v>
      </c>
      <c r="Q152">
        <v>16</v>
      </c>
      <c r="R152">
        <v>87.62</v>
      </c>
    </row>
    <row r="153" spans="1:18" x14ac:dyDescent="0.35">
      <c r="A153" t="s">
        <v>163</v>
      </c>
      <c r="B153" t="str">
        <f>VLOOKUP(Table1[[#This Row],[Region]],Table3[#All],2,0)</f>
        <v>Sam Thomas</v>
      </c>
      <c r="C153" t="s">
        <v>215</v>
      </c>
      <c r="D153">
        <v>272852</v>
      </c>
      <c r="E153">
        <v>161200</v>
      </c>
      <c r="F153">
        <v>59.08</v>
      </c>
      <c r="G153" s="2">
        <v>41930</v>
      </c>
      <c r="H153">
        <f>YEAR(Table1[[#This Row],[Order Date]])</f>
        <v>2014</v>
      </c>
      <c r="I153" t="s">
        <v>255</v>
      </c>
      <c r="J153" s="4">
        <f>WEEKDAY(Table1[[#This Row],[Order Date]])</f>
        <v>7</v>
      </c>
      <c r="K153" t="s">
        <v>235</v>
      </c>
      <c r="L153" t="s">
        <v>239</v>
      </c>
      <c r="M153">
        <v>161200</v>
      </c>
      <c r="N153">
        <v>66858.649999999994</v>
      </c>
      <c r="O153">
        <v>94341.35</v>
      </c>
      <c r="P153">
        <v>20</v>
      </c>
      <c r="Q153">
        <v>94</v>
      </c>
      <c r="R153">
        <v>93.75</v>
      </c>
    </row>
    <row r="154" spans="1:18" x14ac:dyDescent="0.35">
      <c r="A154" t="s">
        <v>164</v>
      </c>
      <c r="B154" t="str">
        <f>VLOOKUP(Table1[[#This Row],[Region]],Table3[#All],2,0)</f>
        <v>William Grek</v>
      </c>
      <c r="C154" t="s">
        <v>214</v>
      </c>
      <c r="D154">
        <v>142730</v>
      </c>
      <c r="E154">
        <v>147745</v>
      </c>
      <c r="F154">
        <v>103.51</v>
      </c>
      <c r="G154" s="2">
        <v>41930</v>
      </c>
      <c r="H154">
        <f>YEAR(Table1[[#This Row],[Order Date]])</f>
        <v>2014</v>
      </c>
      <c r="I154" t="s">
        <v>255</v>
      </c>
      <c r="J154" s="4">
        <f>WEEKDAY(Table1[[#This Row],[Order Date]])</f>
        <v>7</v>
      </c>
      <c r="K154" t="s">
        <v>228</v>
      </c>
      <c r="L154" t="s">
        <v>236</v>
      </c>
      <c r="M154">
        <v>147745</v>
      </c>
      <c r="N154">
        <v>60121.94</v>
      </c>
      <c r="O154">
        <v>87623.06</v>
      </c>
      <c r="P154">
        <v>20</v>
      </c>
      <c r="Q154">
        <v>94</v>
      </c>
      <c r="R154">
        <v>73.72</v>
      </c>
    </row>
    <row r="155" spans="1:18" x14ac:dyDescent="0.35">
      <c r="A155" t="s">
        <v>165</v>
      </c>
      <c r="B155" t="str">
        <f>VLOOKUP(Table1[[#This Row],[Region]],Table3[#All],2,0)</f>
        <v>Anne Paul</v>
      </c>
      <c r="C155" t="s">
        <v>212</v>
      </c>
      <c r="D155">
        <v>393036</v>
      </c>
      <c r="E155">
        <v>394006</v>
      </c>
      <c r="F155">
        <v>100.25</v>
      </c>
      <c r="G155" s="2">
        <v>41213</v>
      </c>
      <c r="H155">
        <f>YEAR(Table1[[#This Row],[Order Date]])</f>
        <v>2012</v>
      </c>
      <c r="I155" t="s">
        <v>255</v>
      </c>
      <c r="J155" s="4">
        <f>WEEKDAY(Table1[[#This Row],[Order Date]])</f>
        <v>4</v>
      </c>
      <c r="K155" t="s">
        <v>220</v>
      </c>
      <c r="L155" t="s">
        <v>237</v>
      </c>
      <c r="M155">
        <v>394006</v>
      </c>
      <c r="N155">
        <v>117794.04</v>
      </c>
      <c r="O155">
        <v>276211.96000000002</v>
      </c>
      <c r="P155">
        <v>30</v>
      </c>
      <c r="Q155">
        <v>97</v>
      </c>
      <c r="R155">
        <v>91.94</v>
      </c>
    </row>
    <row r="156" spans="1:18" x14ac:dyDescent="0.35">
      <c r="A156" t="s">
        <v>166</v>
      </c>
      <c r="B156" t="str">
        <f>VLOOKUP(Table1[[#This Row],[Region]],Table3[#All],2,0)</f>
        <v>Anne Paul</v>
      </c>
      <c r="C156" t="s">
        <v>212</v>
      </c>
      <c r="D156">
        <v>451512</v>
      </c>
      <c r="E156">
        <v>447742</v>
      </c>
      <c r="F156">
        <v>99.17</v>
      </c>
      <c r="G156" s="2">
        <v>41526</v>
      </c>
      <c r="H156">
        <f>YEAR(Table1[[#This Row],[Order Date]])</f>
        <v>2013</v>
      </c>
      <c r="I156" t="s">
        <v>258</v>
      </c>
      <c r="J156" s="4">
        <f>WEEKDAY(Table1[[#This Row],[Order Date]])</f>
        <v>2</v>
      </c>
      <c r="K156" t="s">
        <v>225</v>
      </c>
      <c r="L156" t="s">
        <v>239</v>
      </c>
      <c r="M156">
        <v>447742</v>
      </c>
      <c r="N156">
        <v>221422.23</v>
      </c>
      <c r="O156">
        <v>226319.77</v>
      </c>
      <c r="P156">
        <v>20</v>
      </c>
      <c r="Q156">
        <v>37</v>
      </c>
      <c r="R156">
        <v>71.959999999999994</v>
      </c>
    </row>
    <row r="157" spans="1:18" x14ac:dyDescent="0.35">
      <c r="A157" t="s">
        <v>167</v>
      </c>
      <c r="B157" t="str">
        <f>VLOOKUP(Table1[[#This Row],[Region]],Table3[#All],2,0)</f>
        <v>Bill Gabril</v>
      </c>
      <c r="C157" t="s">
        <v>213</v>
      </c>
      <c r="D157">
        <v>218773</v>
      </c>
      <c r="E157">
        <v>145447</v>
      </c>
      <c r="F157">
        <v>66.48</v>
      </c>
      <c r="G157" s="2">
        <v>41526</v>
      </c>
      <c r="H157">
        <f>YEAR(Table1[[#This Row],[Order Date]])</f>
        <v>2013</v>
      </c>
      <c r="I157" t="s">
        <v>258</v>
      </c>
      <c r="J157" s="4">
        <f>WEEKDAY(Table1[[#This Row],[Order Date]])</f>
        <v>2</v>
      </c>
      <c r="K157" t="s">
        <v>222</v>
      </c>
      <c r="L157" t="s">
        <v>236</v>
      </c>
      <c r="M157">
        <v>145447</v>
      </c>
      <c r="N157">
        <v>59816.88</v>
      </c>
      <c r="O157">
        <v>85630.12</v>
      </c>
      <c r="P157">
        <v>30</v>
      </c>
      <c r="Q157">
        <v>74</v>
      </c>
      <c r="R157">
        <v>86.98</v>
      </c>
    </row>
    <row r="158" spans="1:18" x14ac:dyDescent="0.35">
      <c r="A158" t="s">
        <v>168</v>
      </c>
      <c r="B158" t="str">
        <f>VLOOKUP(Table1[[#This Row],[Region]],Table3[#All],2,0)</f>
        <v>Anne Paul</v>
      </c>
      <c r="C158" t="s">
        <v>212</v>
      </c>
      <c r="D158">
        <v>276561</v>
      </c>
      <c r="E158">
        <v>300293</v>
      </c>
      <c r="F158">
        <v>108.58</v>
      </c>
      <c r="G158" s="2">
        <v>41526</v>
      </c>
      <c r="H158">
        <f>YEAR(Table1[[#This Row],[Order Date]])</f>
        <v>2013</v>
      </c>
      <c r="I158" t="s">
        <v>258</v>
      </c>
      <c r="J158" s="4">
        <f>WEEKDAY(Table1[[#This Row],[Order Date]])</f>
        <v>2</v>
      </c>
      <c r="K158" t="s">
        <v>231</v>
      </c>
      <c r="L158" t="s">
        <v>236</v>
      </c>
      <c r="M158">
        <v>300293</v>
      </c>
      <c r="N158">
        <v>136250.19</v>
      </c>
      <c r="O158">
        <v>164042.81</v>
      </c>
      <c r="P158">
        <v>20</v>
      </c>
      <c r="Q158">
        <v>98</v>
      </c>
      <c r="R158">
        <v>86.99</v>
      </c>
    </row>
    <row r="159" spans="1:18" x14ac:dyDescent="0.35">
      <c r="A159" t="s">
        <v>169</v>
      </c>
      <c r="B159" t="str">
        <f>VLOOKUP(Table1[[#This Row],[Region]],Table3[#All],2,0)</f>
        <v>William Grek</v>
      </c>
      <c r="C159" t="s">
        <v>214</v>
      </c>
      <c r="D159">
        <v>329466</v>
      </c>
      <c r="E159">
        <v>176186</v>
      </c>
      <c r="F159">
        <v>53.48</v>
      </c>
      <c r="G159" s="2">
        <v>41526</v>
      </c>
      <c r="H159">
        <f>YEAR(Table1[[#This Row],[Order Date]])</f>
        <v>2013</v>
      </c>
      <c r="I159" t="s">
        <v>258</v>
      </c>
      <c r="J159" s="4">
        <f>WEEKDAY(Table1[[#This Row],[Order Date]])</f>
        <v>2</v>
      </c>
      <c r="K159" t="s">
        <v>232</v>
      </c>
      <c r="L159" t="s">
        <v>240</v>
      </c>
      <c r="M159">
        <v>176186</v>
      </c>
      <c r="N159">
        <v>52343.3</v>
      </c>
      <c r="O159">
        <v>123842.7</v>
      </c>
      <c r="P159">
        <v>30</v>
      </c>
      <c r="Q159">
        <v>66</v>
      </c>
      <c r="R159">
        <v>81.37</v>
      </c>
    </row>
    <row r="160" spans="1:18" x14ac:dyDescent="0.35">
      <c r="A160" t="s">
        <v>170</v>
      </c>
      <c r="B160" t="str">
        <f>VLOOKUP(Table1[[#This Row],[Region]],Table3[#All],2,0)</f>
        <v>Bill Gabril</v>
      </c>
      <c r="C160" t="s">
        <v>213</v>
      </c>
      <c r="D160">
        <v>379975</v>
      </c>
      <c r="E160">
        <v>315380</v>
      </c>
      <c r="F160">
        <v>83</v>
      </c>
      <c r="G160" s="2">
        <v>40901</v>
      </c>
      <c r="H160">
        <f>YEAR(Table1[[#This Row],[Order Date]])</f>
        <v>2011</v>
      </c>
      <c r="I160" t="s">
        <v>257</v>
      </c>
      <c r="J160" s="4">
        <f>WEEKDAY(Table1[[#This Row],[Order Date]])</f>
        <v>7</v>
      </c>
      <c r="K160" t="s">
        <v>227</v>
      </c>
      <c r="L160" t="s">
        <v>237</v>
      </c>
      <c r="M160">
        <v>315380</v>
      </c>
      <c r="N160">
        <v>72161.37</v>
      </c>
      <c r="O160">
        <v>243218.63</v>
      </c>
      <c r="P160">
        <v>10</v>
      </c>
      <c r="Q160">
        <v>96</v>
      </c>
      <c r="R160">
        <v>93.15</v>
      </c>
    </row>
    <row r="161" spans="1:18" x14ac:dyDescent="0.35">
      <c r="A161" t="s">
        <v>171</v>
      </c>
      <c r="B161" t="str">
        <f>VLOOKUP(Table1[[#This Row],[Region]],Table3[#All],2,0)</f>
        <v>Bill Gabril</v>
      </c>
      <c r="C161" t="s">
        <v>213</v>
      </c>
      <c r="D161">
        <v>247729</v>
      </c>
      <c r="E161">
        <v>223969</v>
      </c>
      <c r="F161">
        <v>90.41</v>
      </c>
      <c r="G161" s="2">
        <v>40649</v>
      </c>
      <c r="H161">
        <f>YEAR(Table1[[#This Row],[Order Date]])</f>
        <v>2011</v>
      </c>
      <c r="I161" t="s">
        <v>256</v>
      </c>
      <c r="J161" s="4">
        <f>WEEKDAY(Table1[[#This Row],[Order Date]])</f>
        <v>7</v>
      </c>
      <c r="K161" t="s">
        <v>235</v>
      </c>
      <c r="L161" t="s">
        <v>239</v>
      </c>
      <c r="M161">
        <v>223969</v>
      </c>
      <c r="N161">
        <v>47060.27</v>
      </c>
      <c r="O161">
        <v>176908.73</v>
      </c>
      <c r="P161">
        <v>30</v>
      </c>
      <c r="Q161">
        <v>87</v>
      </c>
      <c r="R161">
        <v>64.84</v>
      </c>
    </row>
    <row r="162" spans="1:18" x14ac:dyDescent="0.35">
      <c r="A162" t="s">
        <v>172</v>
      </c>
      <c r="B162" t="str">
        <f>VLOOKUP(Table1[[#This Row],[Region]],Table3[#All],2,0)</f>
        <v>Sam Thomas</v>
      </c>
      <c r="C162" t="s">
        <v>215</v>
      </c>
      <c r="D162">
        <v>436162</v>
      </c>
      <c r="E162">
        <v>470048</v>
      </c>
      <c r="F162">
        <v>107.77</v>
      </c>
      <c r="G162" s="2">
        <v>41998</v>
      </c>
      <c r="H162">
        <f>YEAR(Table1[[#This Row],[Order Date]])</f>
        <v>2014</v>
      </c>
      <c r="I162" t="s">
        <v>257</v>
      </c>
      <c r="J162" s="4">
        <f>WEEKDAY(Table1[[#This Row],[Order Date]])</f>
        <v>5</v>
      </c>
      <c r="K162" t="s">
        <v>217</v>
      </c>
      <c r="L162" t="s">
        <v>237</v>
      </c>
      <c r="M162">
        <v>470048</v>
      </c>
      <c r="N162">
        <v>134706.22</v>
      </c>
      <c r="O162">
        <v>335341.78000000003</v>
      </c>
      <c r="P162">
        <v>30</v>
      </c>
      <c r="Q162">
        <v>25</v>
      </c>
      <c r="R162">
        <v>69.98</v>
      </c>
    </row>
    <row r="163" spans="1:18" x14ac:dyDescent="0.35">
      <c r="A163" t="s">
        <v>173</v>
      </c>
      <c r="B163" t="str">
        <f>VLOOKUP(Table1[[#This Row],[Region]],Table3[#All],2,0)</f>
        <v>William Grek</v>
      </c>
      <c r="C163" t="s">
        <v>214</v>
      </c>
      <c r="D163">
        <v>335572</v>
      </c>
      <c r="E163">
        <v>302358</v>
      </c>
      <c r="F163">
        <v>90.1</v>
      </c>
      <c r="G163" s="2">
        <v>41982</v>
      </c>
      <c r="H163">
        <f>YEAR(Table1[[#This Row],[Order Date]])</f>
        <v>2014</v>
      </c>
      <c r="I163" t="s">
        <v>257</v>
      </c>
      <c r="J163" s="4">
        <f>WEEKDAY(Table1[[#This Row],[Order Date]])</f>
        <v>3</v>
      </c>
      <c r="K163" t="s">
        <v>231</v>
      </c>
      <c r="L163" t="s">
        <v>236</v>
      </c>
      <c r="M163">
        <v>302358</v>
      </c>
      <c r="N163">
        <v>142859.9</v>
      </c>
      <c r="O163">
        <v>159498.1</v>
      </c>
      <c r="P163">
        <v>10</v>
      </c>
      <c r="Q163">
        <v>67</v>
      </c>
      <c r="R163">
        <v>90.96</v>
      </c>
    </row>
    <row r="164" spans="1:18" x14ac:dyDescent="0.35">
      <c r="A164" t="s">
        <v>174</v>
      </c>
      <c r="B164" t="str">
        <f>VLOOKUP(Table1[[#This Row],[Region]],Table3[#All],2,0)</f>
        <v>Anne Paul</v>
      </c>
      <c r="C164" t="s">
        <v>212</v>
      </c>
      <c r="D164">
        <v>127921</v>
      </c>
      <c r="E164">
        <v>115924</v>
      </c>
      <c r="F164">
        <v>90.62</v>
      </c>
      <c r="G164" s="2">
        <v>41982</v>
      </c>
      <c r="H164">
        <f>YEAR(Table1[[#This Row],[Order Date]])</f>
        <v>2014</v>
      </c>
      <c r="I164" t="s">
        <v>257</v>
      </c>
      <c r="J164" s="4">
        <f>WEEKDAY(Table1[[#This Row],[Order Date]])</f>
        <v>3</v>
      </c>
      <c r="K164" t="s">
        <v>225</v>
      </c>
      <c r="L164" t="s">
        <v>239</v>
      </c>
      <c r="M164">
        <v>115924</v>
      </c>
      <c r="N164">
        <v>49762.3</v>
      </c>
      <c r="O164">
        <v>66161.7</v>
      </c>
      <c r="P164">
        <v>30</v>
      </c>
      <c r="Q164">
        <v>57</v>
      </c>
      <c r="R164">
        <v>67.86</v>
      </c>
    </row>
    <row r="165" spans="1:18" x14ac:dyDescent="0.35">
      <c r="A165" t="s">
        <v>175</v>
      </c>
      <c r="B165" t="str">
        <f>VLOOKUP(Table1[[#This Row],[Region]],Table3[#All],2,0)</f>
        <v>Sam Thomas</v>
      </c>
      <c r="C165" t="s">
        <v>215</v>
      </c>
      <c r="D165">
        <v>474710</v>
      </c>
      <c r="E165">
        <v>413143</v>
      </c>
      <c r="F165">
        <v>87.03</v>
      </c>
      <c r="G165" s="2">
        <v>41982</v>
      </c>
      <c r="H165">
        <f>YEAR(Table1[[#This Row],[Order Date]])</f>
        <v>2014</v>
      </c>
      <c r="I165" t="s">
        <v>257</v>
      </c>
      <c r="J165" s="4">
        <f>WEEKDAY(Table1[[#This Row],[Order Date]])</f>
        <v>3</v>
      </c>
      <c r="K165" t="s">
        <v>216</v>
      </c>
      <c r="L165" t="s">
        <v>236</v>
      </c>
      <c r="M165">
        <v>413143</v>
      </c>
      <c r="N165">
        <v>201824.09</v>
      </c>
      <c r="O165">
        <v>211318.91</v>
      </c>
      <c r="P165">
        <v>30</v>
      </c>
      <c r="Q165">
        <v>70</v>
      </c>
      <c r="R165">
        <v>84.36</v>
      </c>
    </row>
    <row r="166" spans="1:18" x14ac:dyDescent="0.35">
      <c r="A166" t="s">
        <v>176</v>
      </c>
      <c r="B166" t="str">
        <f>VLOOKUP(Table1[[#This Row],[Region]],Table3[#All],2,0)</f>
        <v>William Grek</v>
      </c>
      <c r="C166" t="s">
        <v>214</v>
      </c>
      <c r="D166">
        <v>469904</v>
      </c>
      <c r="E166">
        <v>480900</v>
      </c>
      <c r="F166">
        <v>102.34</v>
      </c>
      <c r="G166" s="2">
        <v>41982</v>
      </c>
      <c r="H166">
        <f>YEAR(Table1[[#This Row],[Order Date]])</f>
        <v>2014</v>
      </c>
      <c r="I166" t="s">
        <v>257</v>
      </c>
      <c r="J166" s="4">
        <f>WEEKDAY(Table1[[#This Row],[Order Date]])</f>
        <v>3</v>
      </c>
      <c r="K166" t="s">
        <v>224</v>
      </c>
      <c r="L166" t="s">
        <v>240</v>
      </c>
      <c r="M166">
        <v>480900</v>
      </c>
      <c r="N166">
        <v>109761.94</v>
      </c>
      <c r="O166">
        <v>371138.06</v>
      </c>
      <c r="P166">
        <v>20</v>
      </c>
      <c r="Q166">
        <v>37</v>
      </c>
      <c r="R166">
        <v>89.22</v>
      </c>
    </row>
    <row r="167" spans="1:18" x14ac:dyDescent="0.35">
      <c r="A167" t="s">
        <v>177</v>
      </c>
      <c r="B167" t="str">
        <f>VLOOKUP(Table1[[#This Row],[Region]],Table3[#All],2,0)</f>
        <v>Bill Gabril</v>
      </c>
      <c r="C167" t="s">
        <v>213</v>
      </c>
      <c r="D167">
        <v>251048</v>
      </c>
      <c r="E167">
        <v>187819</v>
      </c>
      <c r="F167">
        <v>74.81</v>
      </c>
      <c r="G167" s="2">
        <v>41982</v>
      </c>
      <c r="H167">
        <f>YEAR(Table1[[#This Row],[Order Date]])</f>
        <v>2014</v>
      </c>
      <c r="I167" t="s">
        <v>257</v>
      </c>
      <c r="J167" s="4">
        <f>WEEKDAY(Table1[[#This Row],[Order Date]])</f>
        <v>3</v>
      </c>
      <c r="K167" t="s">
        <v>217</v>
      </c>
      <c r="L167" t="s">
        <v>237</v>
      </c>
      <c r="M167">
        <v>187819</v>
      </c>
      <c r="N167">
        <v>91219.02</v>
      </c>
      <c r="O167">
        <v>96599.98</v>
      </c>
      <c r="P167">
        <v>30</v>
      </c>
      <c r="Q167">
        <v>89</v>
      </c>
      <c r="R167">
        <v>76</v>
      </c>
    </row>
    <row r="168" spans="1:18" x14ac:dyDescent="0.35">
      <c r="A168" t="s">
        <v>178</v>
      </c>
      <c r="B168" t="str">
        <f>VLOOKUP(Table1[[#This Row],[Region]],Table3[#All],2,0)</f>
        <v>Anne Paul</v>
      </c>
      <c r="C168" t="s">
        <v>212</v>
      </c>
      <c r="D168">
        <v>412863</v>
      </c>
      <c r="E168">
        <v>487477</v>
      </c>
      <c r="F168">
        <v>118.07</v>
      </c>
      <c r="G168" s="2">
        <v>41982</v>
      </c>
      <c r="H168">
        <f>YEAR(Table1[[#This Row],[Order Date]])</f>
        <v>2014</v>
      </c>
      <c r="I168" t="s">
        <v>257</v>
      </c>
      <c r="J168" s="4">
        <f>WEEKDAY(Table1[[#This Row],[Order Date]])</f>
        <v>3</v>
      </c>
      <c r="K168" t="s">
        <v>219</v>
      </c>
      <c r="L168" t="s">
        <v>238</v>
      </c>
      <c r="M168">
        <v>487477</v>
      </c>
      <c r="N168">
        <v>138656.35</v>
      </c>
      <c r="O168">
        <v>348820.65</v>
      </c>
      <c r="P168">
        <v>20</v>
      </c>
      <c r="Q168">
        <v>10</v>
      </c>
      <c r="R168">
        <v>81.52</v>
      </c>
    </row>
    <row r="169" spans="1:18" x14ac:dyDescent="0.35">
      <c r="A169" t="s">
        <v>179</v>
      </c>
      <c r="B169" t="str">
        <f>VLOOKUP(Table1[[#This Row],[Region]],Table3[#All],2,0)</f>
        <v>William Grek</v>
      </c>
      <c r="C169" t="s">
        <v>214</v>
      </c>
      <c r="D169">
        <v>318401</v>
      </c>
      <c r="E169">
        <v>208303</v>
      </c>
      <c r="F169">
        <v>65.42</v>
      </c>
      <c r="G169" s="2">
        <v>41982</v>
      </c>
      <c r="H169">
        <f>YEAR(Table1[[#This Row],[Order Date]])</f>
        <v>2014</v>
      </c>
      <c r="I169" t="s">
        <v>257</v>
      </c>
      <c r="J169" s="4">
        <f>WEEKDAY(Table1[[#This Row],[Order Date]])</f>
        <v>3</v>
      </c>
      <c r="K169" t="s">
        <v>234</v>
      </c>
      <c r="L169" t="s">
        <v>238</v>
      </c>
      <c r="M169">
        <v>208303</v>
      </c>
      <c r="N169">
        <v>99922.16</v>
      </c>
      <c r="O169">
        <v>108380.84</v>
      </c>
      <c r="P169">
        <v>10</v>
      </c>
      <c r="Q169">
        <v>74</v>
      </c>
      <c r="R169">
        <v>87.52</v>
      </c>
    </row>
    <row r="170" spans="1:18" x14ac:dyDescent="0.35">
      <c r="A170" t="s">
        <v>180</v>
      </c>
      <c r="B170" t="str">
        <f>VLOOKUP(Table1[[#This Row],[Region]],Table3[#All],2,0)</f>
        <v>Anne Paul</v>
      </c>
      <c r="C170" t="s">
        <v>212</v>
      </c>
      <c r="D170">
        <v>346486</v>
      </c>
      <c r="E170">
        <v>184655</v>
      </c>
      <c r="F170">
        <v>53.29</v>
      </c>
      <c r="G170" s="2">
        <v>41982</v>
      </c>
      <c r="H170">
        <f>YEAR(Table1[[#This Row],[Order Date]])</f>
        <v>2014</v>
      </c>
      <c r="I170" t="s">
        <v>257</v>
      </c>
      <c r="J170" s="4">
        <f>WEEKDAY(Table1[[#This Row],[Order Date]])</f>
        <v>3</v>
      </c>
      <c r="K170" t="s">
        <v>232</v>
      </c>
      <c r="L170" t="s">
        <v>240</v>
      </c>
      <c r="M170">
        <v>184655</v>
      </c>
      <c r="N170">
        <v>78276.160000000003</v>
      </c>
      <c r="O170">
        <v>106378.84</v>
      </c>
      <c r="P170">
        <v>20</v>
      </c>
      <c r="Q170">
        <v>18</v>
      </c>
      <c r="R170">
        <v>72.069999999999993</v>
      </c>
    </row>
    <row r="171" spans="1:18" x14ac:dyDescent="0.35">
      <c r="A171" t="s">
        <v>181</v>
      </c>
      <c r="B171" t="str">
        <f>VLOOKUP(Table1[[#This Row],[Region]],Table3[#All],2,0)</f>
        <v>Anne Paul</v>
      </c>
      <c r="C171" t="s">
        <v>212</v>
      </c>
      <c r="D171">
        <v>405084</v>
      </c>
      <c r="E171">
        <v>376877</v>
      </c>
      <c r="F171">
        <v>93.04</v>
      </c>
      <c r="G171" s="2">
        <v>41982</v>
      </c>
      <c r="H171">
        <f>YEAR(Table1[[#This Row],[Order Date]])</f>
        <v>2014</v>
      </c>
      <c r="I171" t="s">
        <v>257</v>
      </c>
      <c r="J171" s="4">
        <f>WEEKDAY(Table1[[#This Row],[Order Date]])</f>
        <v>3</v>
      </c>
      <c r="K171" t="s">
        <v>222</v>
      </c>
      <c r="L171" t="s">
        <v>236</v>
      </c>
      <c r="M171">
        <v>376877</v>
      </c>
      <c r="N171">
        <v>148606.48000000001</v>
      </c>
      <c r="O171">
        <v>228270.52</v>
      </c>
      <c r="P171">
        <v>20</v>
      </c>
      <c r="Q171">
        <v>92</v>
      </c>
      <c r="R171">
        <v>66.13</v>
      </c>
    </row>
    <row r="172" spans="1:18" x14ac:dyDescent="0.35">
      <c r="A172" t="s">
        <v>182</v>
      </c>
      <c r="B172" t="str">
        <f>VLOOKUP(Table1[[#This Row],[Region]],Table3[#All],2,0)</f>
        <v>Bill Gabril</v>
      </c>
      <c r="C172" t="s">
        <v>213</v>
      </c>
      <c r="D172">
        <v>350888</v>
      </c>
      <c r="E172">
        <v>341049</v>
      </c>
      <c r="F172">
        <v>97.2</v>
      </c>
      <c r="G172" s="2">
        <v>41947</v>
      </c>
      <c r="H172">
        <f>YEAR(Table1[[#This Row],[Order Date]])</f>
        <v>2014</v>
      </c>
      <c r="I172" t="s">
        <v>253</v>
      </c>
      <c r="J172" s="4">
        <f>WEEKDAY(Table1[[#This Row],[Order Date]])</f>
        <v>3</v>
      </c>
      <c r="K172" t="s">
        <v>216</v>
      </c>
      <c r="L172" t="s">
        <v>236</v>
      </c>
      <c r="M172">
        <v>341049</v>
      </c>
      <c r="N172">
        <v>164068.39000000001</v>
      </c>
      <c r="O172">
        <v>176980.61</v>
      </c>
      <c r="P172">
        <v>10</v>
      </c>
      <c r="Q172">
        <v>68</v>
      </c>
      <c r="R172">
        <v>61.29</v>
      </c>
    </row>
    <row r="173" spans="1:18" x14ac:dyDescent="0.35">
      <c r="A173" t="s">
        <v>183</v>
      </c>
      <c r="B173" t="str">
        <f>VLOOKUP(Table1[[#This Row],[Region]],Table3[#All],2,0)</f>
        <v>William Grek</v>
      </c>
      <c r="C173" t="s">
        <v>214</v>
      </c>
      <c r="D173">
        <v>204579</v>
      </c>
      <c r="E173">
        <v>113274</v>
      </c>
      <c r="F173">
        <v>55.37</v>
      </c>
      <c r="G173" s="2">
        <v>41947</v>
      </c>
      <c r="H173">
        <f>YEAR(Table1[[#This Row],[Order Date]])</f>
        <v>2014</v>
      </c>
      <c r="I173" t="s">
        <v>253</v>
      </c>
      <c r="J173" s="4">
        <f>WEEKDAY(Table1[[#This Row],[Order Date]])</f>
        <v>3</v>
      </c>
      <c r="K173" t="s">
        <v>233</v>
      </c>
      <c r="L173" t="s">
        <v>237</v>
      </c>
      <c r="M173">
        <v>113274</v>
      </c>
      <c r="N173">
        <v>39123.129999999997</v>
      </c>
      <c r="O173">
        <v>74150.87</v>
      </c>
      <c r="P173">
        <v>20</v>
      </c>
      <c r="Q173">
        <v>79</v>
      </c>
      <c r="R173">
        <v>76.569999999999993</v>
      </c>
    </row>
    <row r="174" spans="1:18" x14ac:dyDescent="0.35">
      <c r="A174" t="s">
        <v>184</v>
      </c>
      <c r="B174" t="str">
        <f>VLOOKUP(Table1[[#This Row],[Region]],Table3[#All],2,0)</f>
        <v>Anne Paul</v>
      </c>
      <c r="C174" t="s">
        <v>212</v>
      </c>
      <c r="D174">
        <v>439162</v>
      </c>
      <c r="E174">
        <v>319774</v>
      </c>
      <c r="F174">
        <v>72.81</v>
      </c>
      <c r="G174" s="2">
        <v>41815</v>
      </c>
      <c r="H174">
        <f>YEAR(Table1[[#This Row],[Order Date]])</f>
        <v>2014</v>
      </c>
      <c r="I174" t="s">
        <v>254</v>
      </c>
      <c r="J174" s="4">
        <f>WEEKDAY(Table1[[#This Row],[Order Date]])</f>
        <v>4</v>
      </c>
      <c r="K174" t="s">
        <v>233</v>
      </c>
      <c r="L174" t="s">
        <v>237</v>
      </c>
      <c r="M174">
        <v>319774</v>
      </c>
      <c r="N174">
        <v>77180.149999999994</v>
      </c>
      <c r="O174">
        <v>242593.85</v>
      </c>
      <c r="P174">
        <v>10</v>
      </c>
      <c r="Q174">
        <v>93</v>
      </c>
      <c r="R174">
        <v>71.62</v>
      </c>
    </row>
    <row r="175" spans="1:18" x14ac:dyDescent="0.35">
      <c r="A175" t="s">
        <v>185</v>
      </c>
      <c r="B175" t="str">
        <f>VLOOKUP(Table1[[#This Row],[Region]],Table3[#All],2,0)</f>
        <v>Anne Paul</v>
      </c>
      <c r="C175" t="s">
        <v>212</v>
      </c>
      <c r="D175">
        <v>292948</v>
      </c>
      <c r="E175">
        <v>261018</v>
      </c>
      <c r="F175">
        <v>89.1</v>
      </c>
      <c r="G175" s="2">
        <v>41379</v>
      </c>
      <c r="H175">
        <f>YEAR(Table1[[#This Row],[Order Date]])</f>
        <v>2013</v>
      </c>
      <c r="I175" t="s">
        <v>256</v>
      </c>
      <c r="J175" s="4">
        <f>WEEKDAY(Table1[[#This Row],[Order Date]])</f>
        <v>2</v>
      </c>
      <c r="K175" t="s">
        <v>223</v>
      </c>
      <c r="L175" t="s">
        <v>240</v>
      </c>
      <c r="M175">
        <v>261018</v>
      </c>
      <c r="N175">
        <v>60454.05</v>
      </c>
      <c r="O175">
        <v>200563.95</v>
      </c>
      <c r="P175">
        <v>30</v>
      </c>
      <c r="Q175">
        <v>33</v>
      </c>
      <c r="R175">
        <v>77.37</v>
      </c>
    </row>
    <row r="176" spans="1:18" x14ac:dyDescent="0.35">
      <c r="A176" t="s">
        <v>186</v>
      </c>
      <c r="B176" t="str">
        <f>VLOOKUP(Table1[[#This Row],[Region]],Table3[#All],2,0)</f>
        <v>Bill Gabril</v>
      </c>
      <c r="C176" t="s">
        <v>213</v>
      </c>
      <c r="D176">
        <v>372250</v>
      </c>
      <c r="E176">
        <v>256044</v>
      </c>
      <c r="F176">
        <v>68.78</v>
      </c>
      <c r="G176" s="2">
        <v>41950</v>
      </c>
      <c r="H176">
        <f>YEAR(Table1[[#This Row],[Order Date]])</f>
        <v>2014</v>
      </c>
      <c r="I176" t="s">
        <v>253</v>
      </c>
      <c r="J176" s="4">
        <f>WEEKDAY(Table1[[#This Row],[Order Date]])</f>
        <v>6</v>
      </c>
      <c r="K176" t="s">
        <v>218</v>
      </c>
      <c r="L176" t="s">
        <v>238</v>
      </c>
      <c r="M176">
        <v>256044</v>
      </c>
      <c r="N176">
        <v>121959.36</v>
      </c>
      <c r="O176">
        <v>134084.64000000001</v>
      </c>
      <c r="P176">
        <v>30</v>
      </c>
      <c r="Q176">
        <v>33</v>
      </c>
      <c r="R176">
        <v>79.09</v>
      </c>
    </row>
    <row r="177" spans="1:18" x14ac:dyDescent="0.35">
      <c r="A177" t="s">
        <v>187</v>
      </c>
      <c r="B177" t="str">
        <f>VLOOKUP(Table1[[#This Row],[Region]],Table3[#All],2,0)</f>
        <v>Sam Thomas</v>
      </c>
      <c r="C177" t="s">
        <v>215</v>
      </c>
      <c r="D177">
        <v>141979</v>
      </c>
      <c r="E177">
        <v>113970</v>
      </c>
      <c r="F177">
        <v>80.27</v>
      </c>
      <c r="G177" s="2">
        <v>41703</v>
      </c>
      <c r="H177">
        <f>YEAR(Table1[[#This Row],[Order Date]])</f>
        <v>2014</v>
      </c>
      <c r="I177" t="s">
        <v>263</v>
      </c>
      <c r="J177" s="4">
        <f>WEEKDAY(Table1[[#This Row],[Order Date]])</f>
        <v>4</v>
      </c>
      <c r="K177" t="s">
        <v>233</v>
      </c>
      <c r="L177" t="s">
        <v>237</v>
      </c>
      <c r="M177">
        <v>113970</v>
      </c>
      <c r="N177">
        <v>41738.69</v>
      </c>
      <c r="O177">
        <v>72231.31</v>
      </c>
      <c r="P177">
        <v>20</v>
      </c>
      <c r="Q177">
        <v>31</v>
      </c>
      <c r="R177">
        <v>84.14</v>
      </c>
    </row>
    <row r="178" spans="1:18" x14ac:dyDescent="0.35">
      <c r="A178" t="s">
        <v>188</v>
      </c>
      <c r="B178" t="str">
        <f>VLOOKUP(Table1[[#This Row],[Region]],Table3[#All],2,0)</f>
        <v>Sam Thomas</v>
      </c>
      <c r="C178" t="s">
        <v>215</v>
      </c>
      <c r="D178">
        <v>122206</v>
      </c>
      <c r="E178">
        <v>107313</v>
      </c>
      <c r="F178">
        <v>87.81</v>
      </c>
      <c r="G178" s="2">
        <v>41703</v>
      </c>
      <c r="H178">
        <f>YEAR(Table1[[#This Row],[Order Date]])</f>
        <v>2014</v>
      </c>
      <c r="I178" t="s">
        <v>263</v>
      </c>
      <c r="J178" s="4">
        <f>WEEKDAY(Table1[[#This Row],[Order Date]])</f>
        <v>4</v>
      </c>
      <c r="K178" t="s">
        <v>235</v>
      </c>
      <c r="L178" t="s">
        <v>239</v>
      </c>
      <c r="M178">
        <v>107313</v>
      </c>
      <c r="N178">
        <v>44817.49</v>
      </c>
      <c r="O178">
        <v>62495.51</v>
      </c>
      <c r="P178">
        <v>30</v>
      </c>
      <c r="Q178">
        <v>17</v>
      </c>
      <c r="R178">
        <v>62.63</v>
      </c>
    </row>
    <row r="179" spans="1:18" x14ac:dyDescent="0.35">
      <c r="A179" t="s">
        <v>189</v>
      </c>
      <c r="B179" t="str">
        <f>VLOOKUP(Table1[[#This Row],[Region]],Table3[#All],2,0)</f>
        <v>Bill Gabril</v>
      </c>
      <c r="C179" t="s">
        <v>213</v>
      </c>
      <c r="D179">
        <v>369004</v>
      </c>
      <c r="E179">
        <v>394504</v>
      </c>
      <c r="F179">
        <v>106.91</v>
      </c>
      <c r="G179" s="2">
        <v>40716</v>
      </c>
      <c r="H179">
        <f>YEAR(Table1[[#This Row],[Order Date]])</f>
        <v>2011</v>
      </c>
      <c r="I179" t="s">
        <v>254</v>
      </c>
      <c r="J179" s="4">
        <f>WEEKDAY(Table1[[#This Row],[Order Date]])</f>
        <v>4</v>
      </c>
      <c r="K179" t="s">
        <v>222</v>
      </c>
      <c r="L179" t="s">
        <v>236</v>
      </c>
      <c r="M179">
        <v>394504</v>
      </c>
      <c r="N179">
        <v>180353.88</v>
      </c>
      <c r="O179">
        <v>214150.12</v>
      </c>
      <c r="P179">
        <v>10</v>
      </c>
      <c r="Q179">
        <v>66</v>
      </c>
      <c r="R179">
        <v>61.22</v>
      </c>
    </row>
    <row r="180" spans="1:18" x14ac:dyDescent="0.35">
      <c r="A180" t="s">
        <v>190</v>
      </c>
      <c r="B180" t="str">
        <f>VLOOKUP(Table1[[#This Row],[Region]],Table3[#All],2,0)</f>
        <v>Anne Paul</v>
      </c>
      <c r="C180" t="s">
        <v>212</v>
      </c>
      <c r="D180">
        <v>438251</v>
      </c>
      <c r="E180">
        <v>411186</v>
      </c>
      <c r="F180">
        <v>93.82</v>
      </c>
      <c r="G180" s="2">
        <v>41932</v>
      </c>
      <c r="H180">
        <f>YEAR(Table1[[#This Row],[Order Date]])</f>
        <v>2014</v>
      </c>
      <c r="I180" t="s">
        <v>255</v>
      </c>
      <c r="J180" s="4">
        <f>WEEKDAY(Table1[[#This Row],[Order Date]])</f>
        <v>2</v>
      </c>
      <c r="K180" t="s">
        <v>227</v>
      </c>
      <c r="L180" t="s">
        <v>237</v>
      </c>
      <c r="M180">
        <v>411186</v>
      </c>
      <c r="N180">
        <v>88470.720000000001</v>
      </c>
      <c r="O180">
        <v>322715.28000000003</v>
      </c>
      <c r="P180">
        <v>30</v>
      </c>
      <c r="Q180">
        <v>29</v>
      </c>
      <c r="R180">
        <v>83.77</v>
      </c>
    </row>
    <row r="181" spans="1:18" x14ac:dyDescent="0.35">
      <c r="A181" t="s">
        <v>191</v>
      </c>
      <c r="B181" t="str">
        <f>VLOOKUP(Table1[[#This Row],[Region]],Table3[#All],2,0)</f>
        <v>Sam Thomas</v>
      </c>
      <c r="C181" t="s">
        <v>215</v>
      </c>
      <c r="D181">
        <v>332752</v>
      </c>
      <c r="E181">
        <v>366414</v>
      </c>
      <c r="F181">
        <v>110.12</v>
      </c>
      <c r="G181" s="2">
        <v>41932</v>
      </c>
      <c r="H181">
        <f>YEAR(Table1[[#This Row],[Order Date]])</f>
        <v>2014</v>
      </c>
      <c r="I181" t="s">
        <v>255</v>
      </c>
      <c r="J181" s="4">
        <f>WEEKDAY(Table1[[#This Row],[Order Date]])</f>
        <v>2</v>
      </c>
      <c r="K181" t="s">
        <v>219</v>
      </c>
      <c r="L181" t="s">
        <v>238</v>
      </c>
      <c r="M181">
        <v>366414</v>
      </c>
      <c r="N181">
        <v>125006.55</v>
      </c>
      <c r="O181">
        <v>241407.45</v>
      </c>
      <c r="P181">
        <v>10</v>
      </c>
      <c r="Q181">
        <v>93</v>
      </c>
      <c r="R181">
        <v>69.75</v>
      </c>
    </row>
    <row r="182" spans="1:18" x14ac:dyDescent="0.35">
      <c r="A182" t="s">
        <v>192</v>
      </c>
      <c r="B182" t="str">
        <f>VLOOKUP(Table1[[#This Row],[Region]],Table3[#All],2,0)</f>
        <v>Anne Paul</v>
      </c>
      <c r="C182" t="s">
        <v>212</v>
      </c>
      <c r="D182">
        <v>485705</v>
      </c>
      <c r="E182">
        <v>340394</v>
      </c>
      <c r="F182">
        <v>70.08</v>
      </c>
      <c r="G182" s="2">
        <v>41873</v>
      </c>
      <c r="H182">
        <f>YEAR(Table1[[#This Row],[Order Date]])</f>
        <v>2014</v>
      </c>
      <c r="I182" t="s">
        <v>262</v>
      </c>
      <c r="J182" s="4">
        <f>WEEKDAY(Table1[[#This Row],[Order Date]])</f>
        <v>6</v>
      </c>
      <c r="K182" t="s">
        <v>223</v>
      </c>
      <c r="L182" t="s">
        <v>240</v>
      </c>
      <c r="M182">
        <v>340394</v>
      </c>
      <c r="N182">
        <v>76907.679999999993</v>
      </c>
      <c r="O182">
        <v>263486.32</v>
      </c>
      <c r="P182">
        <v>30</v>
      </c>
      <c r="Q182">
        <v>43</v>
      </c>
      <c r="R182">
        <v>84.64</v>
      </c>
    </row>
    <row r="183" spans="1:18" x14ac:dyDescent="0.35">
      <c r="A183" t="s">
        <v>193</v>
      </c>
      <c r="B183" t="str">
        <f>VLOOKUP(Table1[[#This Row],[Region]],Table3[#All],2,0)</f>
        <v>William Grek</v>
      </c>
      <c r="C183" t="s">
        <v>214</v>
      </c>
      <c r="D183">
        <v>249724</v>
      </c>
      <c r="E183">
        <v>253627</v>
      </c>
      <c r="F183">
        <v>101.56</v>
      </c>
      <c r="G183" s="2">
        <v>41967</v>
      </c>
      <c r="H183">
        <f>YEAR(Table1[[#This Row],[Order Date]])</f>
        <v>2014</v>
      </c>
      <c r="I183" t="s">
        <v>253</v>
      </c>
      <c r="J183" s="4">
        <f>WEEKDAY(Table1[[#This Row],[Order Date]])</f>
        <v>2</v>
      </c>
      <c r="K183" t="s">
        <v>222</v>
      </c>
      <c r="L183" t="s">
        <v>236</v>
      </c>
      <c r="M183">
        <v>253627</v>
      </c>
      <c r="N183">
        <v>116486.18</v>
      </c>
      <c r="O183">
        <v>137140.82</v>
      </c>
      <c r="P183">
        <v>20</v>
      </c>
      <c r="Q183">
        <v>32</v>
      </c>
      <c r="R183">
        <v>91.45</v>
      </c>
    </row>
    <row r="184" spans="1:18" x14ac:dyDescent="0.35">
      <c r="A184" t="s">
        <v>194</v>
      </c>
      <c r="B184" t="str">
        <f>VLOOKUP(Table1[[#This Row],[Region]],Table3[#All],2,0)</f>
        <v>Bill Gabril</v>
      </c>
      <c r="C184" t="s">
        <v>213</v>
      </c>
      <c r="D184">
        <v>457527</v>
      </c>
      <c r="E184">
        <v>396319</v>
      </c>
      <c r="F184">
        <v>86.62</v>
      </c>
      <c r="G184" s="2">
        <v>41967</v>
      </c>
      <c r="H184">
        <f>YEAR(Table1[[#This Row],[Order Date]])</f>
        <v>2014</v>
      </c>
      <c r="I184" t="s">
        <v>253</v>
      </c>
      <c r="J184" s="4">
        <f>WEEKDAY(Table1[[#This Row],[Order Date]])</f>
        <v>2</v>
      </c>
      <c r="K184" t="s">
        <v>217</v>
      </c>
      <c r="L184" t="s">
        <v>237</v>
      </c>
      <c r="M184">
        <v>396319</v>
      </c>
      <c r="N184">
        <v>132767.20000000001</v>
      </c>
      <c r="O184">
        <v>263551.8</v>
      </c>
      <c r="P184">
        <v>30</v>
      </c>
      <c r="Q184">
        <v>48</v>
      </c>
      <c r="R184">
        <v>89.8</v>
      </c>
    </row>
    <row r="185" spans="1:18" x14ac:dyDescent="0.35">
      <c r="A185" t="s">
        <v>195</v>
      </c>
      <c r="B185" t="str">
        <f>VLOOKUP(Table1[[#This Row],[Region]],Table3[#All],2,0)</f>
        <v>William Grek</v>
      </c>
      <c r="C185" t="s">
        <v>214</v>
      </c>
      <c r="D185">
        <v>289526</v>
      </c>
      <c r="E185">
        <v>278130</v>
      </c>
      <c r="F185">
        <v>96.06</v>
      </c>
      <c r="G185" s="2">
        <v>40798</v>
      </c>
      <c r="H185">
        <f>YEAR(Table1[[#This Row],[Order Date]])</f>
        <v>2011</v>
      </c>
      <c r="I185" t="s">
        <v>258</v>
      </c>
      <c r="J185" s="4">
        <f>WEEKDAY(Table1[[#This Row],[Order Date]])</f>
        <v>2</v>
      </c>
      <c r="K185" t="s">
        <v>222</v>
      </c>
      <c r="L185" t="s">
        <v>236</v>
      </c>
      <c r="M185">
        <v>278130</v>
      </c>
      <c r="N185">
        <v>56866.53</v>
      </c>
      <c r="O185">
        <v>221263.47</v>
      </c>
      <c r="P185">
        <v>30</v>
      </c>
      <c r="Q185">
        <v>40</v>
      </c>
      <c r="R185">
        <v>87.66</v>
      </c>
    </row>
    <row r="186" spans="1:18" x14ac:dyDescent="0.35">
      <c r="A186" t="s">
        <v>196</v>
      </c>
      <c r="B186" t="str">
        <f>VLOOKUP(Table1[[#This Row],[Region]],Table3[#All],2,0)</f>
        <v>Anne Paul</v>
      </c>
      <c r="C186" t="s">
        <v>212</v>
      </c>
      <c r="D186">
        <v>390466</v>
      </c>
      <c r="E186">
        <v>388648</v>
      </c>
      <c r="F186">
        <v>99.53</v>
      </c>
      <c r="G186" s="2">
        <v>41914</v>
      </c>
      <c r="H186">
        <f>YEAR(Table1[[#This Row],[Order Date]])</f>
        <v>2014</v>
      </c>
      <c r="I186" t="s">
        <v>255</v>
      </c>
      <c r="J186" s="4">
        <f>WEEKDAY(Table1[[#This Row],[Order Date]])</f>
        <v>5</v>
      </c>
      <c r="K186" t="s">
        <v>229</v>
      </c>
      <c r="L186" t="s">
        <v>240</v>
      </c>
      <c r="M186">
        <v>388648</v>
      </c>
      <c r="N186">
        <v>122974.25</v>
      </c>
      <c r="O186">
        <v>265673.75</v>
      </c>
      <c r="P186">
        <v>30</v>
      </c>
      <c r="Q186">
        <v>49</v>
      </c>
      <c r="R186">
        <v>73.94</v>
      </c>
    </row>
    <row r="187" spans="1:18" x14ac:dyDescent="0.35">
      <c r="A187" t="s">
        <v>197</v>
      </c>
      <c r="B187" t="str">
        <f>VLOOKUP(Table1[[#This Row],[Region]],Table3[#All],2,0)</f>
        <v>Bill Gabril</v>
      </c>
      <c r="C187" t="s">
        <v>213</v>
      </c>
      <c r="D187">
        <v>315374</v>
      </c>
      <c r="E187">
        <v>359318</v>
      </c>
      <c r="F187">
        <v>113.93</v>
      </c>
      <c r="G187" s="2">
        <v>41380</v>
      </c>
      <c r="H187">
        <f>YEAR(Table1[[#This Row],[Order Date]])</f>
        <v>2013</v>
      </c>
      <c r="I187" t="s">
        <v>256</v>
      </c>
      <c r="J187" s="4">
        <f>WEEKDAY(Table1[[#This Row],[Order Date]])</f>
        <v>3</v>
      </c>
      <c r="K187" t="s">
        <v>224</v>
      </c>
      <c r="L187" t="s">
        <v>240</v>
      </c>
      <c r="M187">
        <v>359318</v>
      </c>
      <c r="N187">
        <v>166149.35</v>
      </c>
      <c r="O187">
        <v>193168.65</v>
      </c>
      <c r="P187">
        <v>10</v>
      </c>
      <c r="Q187">
        <v>19</v>
      </c>
      <c r="R187">
        <v>75.75</v>
      </c>
    </row>
    <row r="188" spans="1:18" x14ac:dyDescent="0.35">
      <c r="A188" t="s">
        <v>198</v>
      </c>
      <c r="B188" t="str">
        <f>VLOOKUP(Table1[[#This Row],[Region]],Table3[#All],2,0)</f>
        <v>Sam Thomas</v>
      </c>
      <c r="C188" t="s">
        <v>215</v>
      </c>
      <c r="D188">
        <v>389041</v>
      </c>
      <c r="E188">
        <v>289921</v>
      </c>
      <c r="F188">
        <v>74.52</v>
      </c>
      <c r="G188" s="2">
        <v>41380</v>
      </c>
      <c r="H188">
        <f>YEAR(Table1[[#This Row],[Order Date]])</f>
        <v>2013</v>
      </c>
      <c r="I188" t="s">
        <v>256</v>
      </c>
      <c r="J188" s="4">
        <f>WEEKDAY(Table1[[#This Row],[Order Date]])</f>
        <v>3</v>
      </c>
      <c r="K188" t="s">
        <v>231</v>
      </c>
      <c r="L188" t="s">
        <v>236</v>
      </c>
      <c r="M188">
        <v>289921</v>
      </c>
      <c r="N188">
        <v>101223.27</v>
      </c>
      <c r="O188">
        <v>188697.73</v>
      </c>
      <c r="P188">
        <v>10</v>
      </c>
      <c r="Q188">
        <v>25</v>
      </c>
      <c r="R188">
        <v>78.13</v>
      </c>
    </row>
    <row r="189" spans="1:18" x14ac:dyDescent="0.35">
      <c r="A189" t="s">
        <v>199</v>
      </c>
      <c r="B189" t="str">
        <f>VLOOKUP(Table1[[#This Row],[Region]],Table3[#All],2,0)</f>
        <v>Sam Thomas</v>
      </c>
      <c r="C189" t="s">
        <v>215</v>
      </c>
      <c r="D189">
        <v>184917</v>
      </c>
      <c r="E189">
        <v>134749</v>
      </c>
      <c r="F189">
        <v>72.87</v>
      </c>
      <c r="G189" s="2">
        <v>41380</v>
      </c>
      <c r="H189">
        <f>YEAR(Table1[[#This Row],[Order Date]])</f>
        <v>2013</v>
      </c>
      <c r="I189" t="s">
        <v>256</v>
      </c>
      <c r="J189" s="4">
        <f>WEEKDAY(Table1[[#This Row],[Order Date]])</f>
        <v>3</v>
      </c>
      <c r="K189" t="s">
        <v>228</v>
      </c>
      <c r="L189" t="s">
        <v>236</v>
      </c>
      <c r="M189">
        <v>134749</v>
      </c>
      <c r="N189">
        <v>29072.78</v>
      </c>
      <c r="O189">
        <v>105676.22</v>
      </c>
      <c r="P189">
        <v>20</v>
      </c>
      <c r="Q189">
        <v>46</v>
      </c>
      <c r="R189">
        <v>89.61</v>
      </c>
    </row>
    <row r="190" spans="1:18" x14ac:dyDescent="0.35">
      <c r="A190" t="s">
        <v>200</v>
      </c>
      <c r="B190" t="str">
        <f>VLOOKUP(Table1[[#This Row],[Region]],Table3[#All],2,0)</f>
        <v>Sam Thomas</v>
      </c>
      <c r="C190" t="s">
        <v>215</v>
      </c>
      <c r="D190">
        <v>432952</v>
      </c>
      <c r="E190">
        <v>505275</v>
      </c>
      <c r="F190">
        <v>116.7</v>
      </c>
      <c r="G190" s="2">
        <v>41380</v>
      </c>
      <c r="H190">
        <f>YEAR(Table1[[#This Row],[Order Date]])</f>
        <v>2013</v>
      </c>
      <c r="I190" t="s">
        <v>256</v>
      </c>
      <c r="J190" s="4">
        <f>WEEKDAY(Table1[[#This Row],[Order Date]])</f>
        <v>3</v>
      </c>
      <c r="K190" t="s">
        <v>220</v>
      </c>
      <c r="L190" t="s">
        <v>237</v>
      </c>
      <c r="M190">
        <v>505275</v>
      </c>
      <c r="N190">
        <v>157895.04999999999</v>
      </c>
      <c r="O190">
        <v>347379.95</v>
      </c>
      <c r="P190">
        <v>10</v>
      </c>
      <c r="Q190">
        <v>21</v>
      </c>
      <c r="R190">
        <v>77.59</v>
      </c>
    </row>
    <row r="191" spans="1:18" x14ac:dyDescent="0.35">
      <c r="A191" t="s">
        <v>201</v>
      </c>
      <c r="B191" t="str">
        <f>VLOOKUP(Table1[[#This Row],[Region]],Table3[#All],2,0)</f>
        <v>William Grek</v>
      </c>
      <c r="C191" t="s">
        <v>214</v>
      </c>
      <c r="D191">
        <v>404425</v>
      </c>
      <c r="E191">
        <v>283054</v>
      </c>
      <c r="F191">
        <v>69.989999999999995</v>
      </c>
      <c r="G191" s="2">
        <v>41432</v>
      </c>
      <c r="H191">
        <f>YEAR(Table1[[#This Row],[Order Date]])</f>
        <v>2013</v>
      </c>
      <c r="I191" t="s">
        <v>254</v>
      </c>
      <c r="J191" s="4">
        <f>WEEKDAY(Table1[[#This Row],[Order Date]])</f>
        <v>6</v>
      </c>
      <c r="K191" t="s">
        <v>228</v>
      </c>
      <c r="L191" t="s">
        <v>236</v>
      </c>
      <c r="M191">
        <v>283054</v>
      </c>
      <c r="N191">
        <v>69982.55</v>
      </c>
      <c r="O191">
        <v>213071.45</v>
      </c>
      <c r="P191">
        <v>30</v>
      </c>
      <c r="Q191">
        <v>13</v>
      </c>
      <c r="R191">
        <v>62.84</v>
      </c>
    </row>
    <row r="192" spans="1:18" x14ac:dyDescent="0.35">
      <c r="A192" t="s">
        <v>202</v>
      </c>
      <c r="B192" t="str">
        <f>VLOOKUP(Table1[[#This Row],[Region]],Table3[#All],2,0)</f>
        <v>Sam Thomas</v>
      </c>
      <c r="C192" t="s">
        <v>215</v>
      </c>
      <c r="D192">
        <v>210524</v>
      </c>
      <c r="E192">
        <v>214467</v>
      </c>
      <c r="F192">
        <v>101.87</v>
      </c>
      <c r="G192" s="2">
        <v>40896</v>
      </c>
      <c r="H192">
        <f>YEAR(Table1[[#This Row],[Order Date]])</f>
        <v>2011</v>
      </c>
      <c r="I192" t="s">
        <v>257</v>
      </c>
      <c r="J192" s="4">
        <f>WEEKDAY(Table1[[#This Row],[Order Date]])</f>
        <v>2</v>
      </c>
      <c r="K192" t="s">
        <v>226</v>
      </c>
      <c r="L192" t="s">
        <v>239</v>
      </c>
      <c r="M192">
        <v>214467</v>
      </c>
      <c r="N192">
        <v>75189.679999999993</v>
      </c>
      <c r="O192">
        <v>139277.32</v>
      </c>
      <c r="P192">
        <v>30</v>
      </c>
      <c r="Q192">
        <v>47</v>
      </c>
      <c r="R192">
        <v>82.47</v>
      </c>
    </row>
    <row r="193" spans="1:18" x14ac:dyDescent="0.35">
      <c r="A193" t="s">
        <v>203</v>
      </c>
      <c r="B193" t="str">
        <f>VLOOKUP(Table1[[#This Row],[Region]],Table3[#All],2,0)</f>
        <v>Sam Thomas</v>
      </c>
      <c r="C193" t="s">
        <v>215</v>
      </c>
      <c r="D193">
        <v>228386</v>
      </c>
      <c r="E193">
        <v>220647</v>
      </c>
      <c r="F193">
        <v>96.61</v>
      </c>
      <c r="G193" s="2">
        <v>40896</v>
      </c>
      <c r="H193">
        <f>YEAR(Table1[[#This Row],[Order Date]])</f>
        <v>2011</v>
      </c>
      <c r="I193" t="s">
        <v>257</v>
      </c>
      <c r="J193" s="4">
        <f>WEEKDAY(Table1[[#This Row],[Order Date]])</f>
        <v>2</v>
      </c>
      <c r="K193" t="s">
        <v>227</v>
      </c>
      <c r="L193" t="s">
        <v>237</v>
      </c>
      <c r="M193">
        <v>220647</v>
      </c>
      <c r="N193">
        <v>105493.12</v>
      </c>
      <c r="O193">
        <v>115153.88</v>
      </c>
      <c r="P193">
        <v>10</v>
      </c>
      <c r="Q193">
        <v>66</v>
      </c>
      <c r="R193">
        <v>74.55</v>
      </c>
    </row>
    <row r="194" spans="1:18" x14ac:dyDescent="0.35">
      <c r="A194" t="s">
        <v>204</v>
      </c>
      <c r="B194" t="str">
        <f>VLOOKUP(Table1[[#This Row],[Region]],Table3[#All],2,0)</f>
        <v>Bill Gabril</v>
      </c>
      <c r="C194" t="s">
        <v>213</v>
      </c>
      <c r="D194">
        <v>278358</v>
      </c>
      <c r="E194">
        <v>298211</v>
      </c>
      <c r="F194">
        <v>107.13</v>
      </c>
      <c r="G194" s="2">
        <v>41438</v>
      </c>
      <c r="H194">
        <f>YEAR(Table1[[#This Row],[Order Date]])</f>
        <v>2013</v>
      </c>
      <c r="I194" t="s">
        <v>254</v>
      </c>
      <c r="J194" s="4">
        <f>WEEKDAY(Table1[[#This Row],[Order Date]])</f>
        <v>5</v>
      </c>
      <c r="K194" t="s">
        <v>228</v>
      </c>
      <c r="L194" t="s">
        <v>236</v>
      </c>
      <c r="M194">
        <v>298211</v>
      </c>
      <c r="N194">
        <v>72034.2</v>
      </c>
      <c r="O194">
        <v>226176.8</v>
      </c>
      <c r="P194">
        <v>30</v>
      </c>
      <c r="Q194">
        <v>54</v>
      </c>
      <c r="R194">
        <v>94.14</v>
      </c>
    </row>
    <row r="195" spans="1:18" x14ac:dyDescent="0.35">
      <c r="A195" t="s">
        <v>205</v>
      </c>
      <c r="B195" t="str">
        <f>VLOOKUP(Table1[[#This Row],[Region]],Table3[#All],2,0)</f>
        <v>William Grek</v>
      </c>
      <c r="C195" t="s">
        <v>214</v>
      </c>
      <c r="D195">
        <v>294269</v>
      </c>
      <c r="E195">
        <v>282132</v>
      </c>
      <c r="F195">
        <v>95.88</v>
      </c>
      <c r="G195" s="2">
        <v>41438</v>
      </c>
      <c r="H195">
        <f>YEAR(Table1[[#This Row],[Order Date]])</f>
        <v>2013</v>
      </c>
      <c r="I195" t="s">
        <v>254</v>
      </c>
      <c r="J195" s="4">
        <f>WEEKDAY(Table1[[#This Row],[Order Date]])</f>
        <v>5</v>
      </c>
      <c r="K195" t="s">
        <v>226</v>
      </c>
      <c r="L195" t="s">
        <v>239</v>
      </c>
      <c r="M195">
        <v>282132</v>
      </c>
      <c r="N195">
        <v>114056.16</v>
      </c>
      <c r="O195">
        <v>168075.84</v>
      </c>
      <c r="P195">
        <v>20</v>
      </c>
      <c r="Q195">
        <v>44</v>
      </c>
      <c r="R195">
        <v>75.739999999999995</v>
      </c>
    </row>
    <row r="196" spans="1:18" x14ac:dyDescent="0.35">
      <c r="A196" t="s">
        <v>206</v>
      </c>
      <c r="B196" t="str">
        <f>VLOOKUP(Table1[[#This Row],[Region]],Table3[#All],2,0)</f>
        <v>William Grek</v>
      </c>
      <c r="C196" t="s">
        <v>214</v>
      </c>
      <c r="D196">
        <v>126531</v>
      </c>
      <c r="E196">
        <v>101303</v>
      </c>
      <c r="F196">
        <v>80.06</v>
      </c>
      <c r="G196" s="2">
        <v>41898</v>
      </c>
      <c r="H196">
        <f>YEAR(Table1[[#This Row],[Order Date]])</f>
        <v>2014</v>
      </c>
      <c r="I196" t="s">
        <v>258</v>
      </c>
      <c r="J196" s="4">
        <f>WEEKDAY(Table1[[#This Row],[Order Date]])</f>
        <v>3</v>
      </c>
      <c r="K196" t="s">
        <v>223</v>
      </c>
      <c r="L196" t="s">
        <v>240</v>
      </c>
      <c r="M196">
        <v>101303</v>
      </c>
      <c r="N196">
        <v>43106.34</v>
      </c>
      <c r="O196">
        <v>58196.66</v>
      </c>
      <c r="P196">
        <v>20</v>
      </c>
      <c r="Q196">
        <v>30</v>
      </c>
      <c r="R196">
        <v>88.47</v>
      </c>
    </row>
    <row r="197" spans="1:18" x14ac:dyDescent="0.35">
      <c r="A197" t="s">
        <v>207</v>
      </c>
      <c r="B197" t="str">
        <f>VLOOKUP(Table1[[#This Row],[Region]],Table3[#All],2,0)</f>
        <v>Sam Thomas</v>
      </c>
      <c r="C197" t="s">
        <v>215</v>
      </c>
      <c r="D197">
        <v>183541</v>
      </c>
      <c r="E197">
        <v>157078</v>
      </c>
      <c r="F197">
        <v>85.58</v>
      </c>
      <c r="G197" s="2">
        <v>41660</v>
      </c>
      <c r="H197">
        <f>YEAR(Table1[[#This Row],[Order Date]])</f>
        <v>2014</v>
      </c>
      <c r="I197" t="s">
        <v>259</v>
      </c>
      <c r="J197" s="4">
        <f>WEEKDAY(Table1[[#This Row],[Order Date]])</f>
        <v>3</v>
      </c>
      <c r="K197" t="s">
        <v>235</v>
      </c>
      <c r="L197" t="s">
        <v>239</v>
      </c>
      <c r="M197">
        <v>157078</v>
      </c>
      <c r="N197">
        <v>55035.75</v>
      </c>
      <c r="O197">
        <v>102042.25</v>
      </c>
      <c r="P197">
        <v>10</v>
      </c>
      <c r="Q197">
        <v>12</v>
      </c>
      <c r="R197">
        <v>63.15</v>
      </c>
    </row>
    <row r="198" spans="1:18" x14ac:dyDescent="0.35">
      <c r="A198" t="s">
        <v>208</v>
      </c>
      <c r="B198" t="str">
        <f>VLOOKUP(Table1[[#This Row],[Region]],Table3[#All],2,0)</f>
        <v>Bill Gabril</v>
      </c>
      <c r="C198" t="s">
        <v>213</v>
      </c>
      <c r="D198">
        <v>339720</v>
      </c>
      <c r="E198">
        <v>232965</v>
      </c>
      <c r="F198">
        <v>68.58</v>
      </c>
      <c r="G198" s="2">
        <v>41523</v>
      </c>
      <c r="H198">
        <f>YEAR(Table1[[#This Row],[Order Date]])</f>
        <v>2013</v>
      </c>
      <c r="I198" t="s">
        <v>258</v>
      </c>
      <c r="J198" s="4">
        <f>WEEKDAY(Table1[[#This Row],[Order Date]])</f>
        <v>6</v>
      </c>
      <c r="K198" t="s">
        <v>228</v>
      </c>
      <c r="L198" t="s">
        <v>236</v>
      </c>
      <c r="M198">
        <v>232965</v>
      </c>
      <c r="N198">
        <v>113081.81</v>
      </c>
      <c r="O198">
        <v>119883.19</v>
      </c>
      <c r="P198">
        <v>10</v>
      </c>
      <c r="Q198">
        <v>86</v>
      </c>
      <c r="R198">
        <v>90.88</v>
      </c>
    </row>
    <row r="199" spans="1:18" x14ac:dyDescent="0.35">
      <c r="A199" t="s">
        <v>209</v>
      </c>
      <c r="B199" t="str">
        <f>VLOOKUP(Table1[[#This Row],[Region]],Table3[#All],2,0)</f>
        <v>Bill Gabril</v>
      </c>
      <c r="C199" t="s">
        <v>213</v>
      </c>
      <c r="D199">
        <v>381380</v>
      </c>
      <c r="E199">
        <v>194977</v>
      </c>
      <c r="F199">
        <v>51.12</v>
      </c>
      <c r="G199" s="2">
        <v>41523</v>
      </c>
      <c r="H199">
        <f>YEAR(Table1[[#This Row],[Order Date]])</f>
        <v>2013</v>
      </c>
      <c r="I199" t="s">
        <v>258</v>
      </c>
      <c r="J199" s="4">
        <f>WEEKDAY(Table1[[#This Row],[Order Date]])</f>
        <v>6</v>
      </c>
      <c r="K199" t="s">
        <v>218</v>
      </c>
      <c r="L199" t="s">
        <v>238</v>
      </c>
      <c r="M199">
        <v>194977</v>
      </c>
      <c r="N199">
        <v>89654.23</v>
      </c>
      <c r="O199">
        <v>105322.77</v>
      </c>
      <c r="P199">
        <v>20</v>
      </c>
      <c r="Q199">
        <v>56</v>
      </c>
      <c r="R199">
        <v>86.73</v>
      </c>
    </row>
    <row r="200" spans="1:18" x14ac:dyDescent="0.35">
      <c r="A200" t="s">
        <v>210</v>
      </c>
      <c r="B200" t="str">
        <f>VLOOKUP(Table1[[#This Row],[Region]],Table3[#All],2,0)</f>
        <v>Sam Thomas</v>
      </c>
      <c r="C200" t="s">
        <v>215</v>
      </c>
      <c r="D200">
        <v>310020</v>
      </c>
      <c r="E200">
        <v>168420</v>
      </c>
      <c r="F200">
        <v>54.33</v>
      </c>
      <c r="G200" s="2">
        <v>41523</v>
      </c>
      <c r="H200">
        <f>YEAR(Table1[[#This Row],[Order Date]])</f>
        <v>2013</v>
      </c>
      <c r="I200" t="s">
        <v>258</v>
      </c>
      <c r="J200" s="4">
        <f>WEEKDAY(Table1[[#This Row],[Order Date]])</f>
        <v>6</v>
      </c>
      <c r="K200" t="s">
        <v>221</v>
      </c>
      <c r="L200" t="s">
        <v>239</v>
      </c>
      <c r="M200">
        <v>168420</v>
      </c>
      <c r="N200">
        <v>65893.119999999995</v>
      </c>
      <c r="O200">
        <v>102526.88</v>
      </c>
      <c r="P200">
        <v>20</v>
      </c>
      <c r="Q200">
        <v>59</v>
      </c>
      <c r="R200">
        <v>77.650000000000006</v>
      </c>
    </row>
    <row r="201" spans="1:18" x14ac:dyDescent="0.35">
      <c r="A201" t="s">
        <v>211</v>
      </c>
      <c r="B201" t="str">
        <f>VLOOKUP(Table1[[#This Row],[Region]],Table3[#All],2,0)</f>
        <v>Sam Thomas</v>
      </c>
      <c r="C201" t="s">
        <v>215</v>
      </c>
      <c r="D201">
        <v>456724</v>
      </c>
      <c r="E201">
        <v>290653</v>
      </c>
      <c r="F201">
        <v>63.64</v>
      </c>
      <c r="G201" s="2">
        <v>41523</v>
      </c>
      <c r="H201">
        <f>YEAR(Table1[[#This Row],[Order Date]])</f>
        <v>2013</v>
      </c>
      <c r="I201" t="s">
        <v>258</v>
      </c>
      <c r="J201" s="4">
        <f>WEEKDAY(Table1[[#This Row],[Order Date]])</f>
        <v>6</v>
      </c>
      <c r="K201" t="s">
        <v>222</v>
      </c>
      <c r="L201" t="s">
        <v>236</v>
      </c>
      <c r="M201">
        <v>290653</v>
      </c>
      <c r="N201">
        <v>110979.71</v>
      </c>
      <c r="O201">
        <v>179673.29</v>
      </c>
      <c r="P201">
        <v>10</v>
      </c>
      <c r="Q201">
        <v>53</v>
      </c>
      <c r="R201">
        <v>79.52</v>
      </c>
    </row>
    <row r="202" spans="1:18" x14ac:dyDescent="0.35">
      <c r="A202" t="s">
        <v>12</v>
      </c>
      <c r="B202" t="str">
        <f>VLOOKUP(Table1[[#This Row],[Region]],Table3[#All],2,0)</f>
        <v>Sam Thomas</v>
      </c>
      <c r="C202" t="s">
        <v>215</v>
      </c>
      <c r="D202">
        <v>175637</v>
      </c>
      <c r="E202">
        <v>113908</v>
      </c>
      <c r="F202">
        <v>64.849999999999994</v>
      </c>
      <c r="G202" s="2">
        <v>41523</v>
      </c>
      <c r="H202">
        <f>YEAR(Table1[[#This Row],[Order Date]])</f>
        <v>2013</v>
      </c>
      <c r="I202" t="s">
        <v>258</v>
      </c>
      <c r="J202" s="4">
        <f>WEEKDAY(Table1[[#This Row],[Order Date]])</f>
        <v>6</v>
      </c>
      <c r="K202" t="s">
        <v>235</v>
      </c>
      <c r="L202" t="s">
        <v>239</v>
      </c>
      <c r="M202">
        <v>113908</v>
      </c>
      <c r="N202">
        <v>39865.14</v>
      </c>
      <c r="O202">
        <v>74042.86</v>
      </c>
      <c r="P202">
        <v>10</v>
      </c>
      <c r="Q202">
        <v>27</v>
      </c>
      <c r="R202">
        <v>84.98</v>
      </c>
    </row>
    <row r="203" spans="1:18" x14ac:dyDescent="0.35">
      <c r="A203" t="s">
        <v>13</v>
      </c>
      <c r="B203" t="str">
        <f>VLOOKUP(Table1[[#This Row],[Region]],Table3[#All],2,0)</f>
        <v>Bill Gabril</v>
      </c>
      <c r="C203" t="s">
        <v>213</v>
      </c>
      <c r="D203">
        <v>339593</v>
      </c>
      <c r="E203">
        <v>208839</v>
      </c>
      <c r="F203">
        <v>61.5</v>
      </c>
      <c r="G203" s="2">
        <v>41523</v>
      </c>
      <c r="H203">
        <f>YEAR(Table1[[#This Row],[Order Date]])</f>
        <v>2013</v>
      </c>
      <c r="I203" t="s">
        <v>258</v>
      </c>
      <c r="J203" s="4">
        <f>WEEKDAY(Table1[[#This Row],[Order Date]])</f>
        <v>6</v>
      </c>
      <c r="K203" t="s">
        <v>221</v>
      </c>
      <c r="L203" t="s">
        <v>239</v>
      </c>
      <c r="M203">
        <v>208839</v>
      </c>
      <c r="N203">
        <v>83871.88</v>
      </c>
      <c r="O203">
        <v>124967.12</v>
      </c>
      <c r="P203">
        <v>10</v>
      </c>
      <c r="Q203">
        <v>30</v>
      </c>
      <c r="R203">
        <v>73.75</v>
      </c>
    </row>
    <row r="204" spans="1:18" x14ac:dyDescent="0.35">
      <c r="A204" t="s">
        <v>14</v>
      </c>
      <c r="B204" t="str">
        <f>VLOOKUP(Table1[[#This Row],[Region]],Table3[#All],2,0)</f>
        <v>Sam Thomas</v>
      </c>
      <c r="C204" t="s">
        <v>215</v>
      </c>
      <c r="D204">
        <v>276356</v>
      </c>
      <c r="E204">
        <v>271167</v>
      </c>
      <c r="F204">
        <v>98.12</v>
      </c>
      <c r="G204" s="2">
        <v>41719</v>
      </c>
      <c r="H204">
        <f>YEAR(Table1[[#This Row],[Order Date]])</f>
        <v>2014</v>
      </c>
      <c r="I204" t="s">
        <v>263</v>
      </c>
      <c r="J204" s="4">
        <f>WEEKDAY(Table1[[#This Row],[Order Date]])</f>
        <v>6</v>
      </c>
      <c r="K204" t="s">
        <v>235</v>
      </c>
      <c r="L204" t="s">
        <v>239</v>
      </c>
      <c r="M204">
        <v>271167</v>
      </c>
      <c r="N204">
        <v>77927.45</v>
      </c>
      <c r="O204">
        <v>193239.55</v>
      </c>
      <c r="P204">
        <v>30</v>
      </c>
      <c r="Q204">
        <v>12</v>
      </c>
      <c r="R204">
        <v>72.89</v>
      </c>
    </row>
    <row r="205" spans="1:18" x14ac:dyDescent="0.35">
      <c r="A205" t="s">
        <v>15</v>
      </c>
      <c r="B205" t="str">
        <f>VLOOKUP(Table1[[#This Row],[Region]],Table3[#All],2,0)</f>
        <v>Anne Paul</v>
      </c>
      <c r="C205" t="s">
        <v>212</v>
      </c>
      <c r="D205">
        <v>406028</v>
      </c>
      <c r="E205">
        <v>364325</v>
      </c>
      <c r="F205">
        <v>89.73</v>
      </c>
      <c r="G205" s="2">
        <v>41366</v>
      </c>
      <c r="H205">
        <f>YEAR(Table1[[#This Row],[Order Date]])</f>
        <v>2013</v>
      </c>
      <c r="I205" t="s">
        <v>256</v>
      </c>
      <c r="J205" s="4">
        <f>WEEKDAY(Table1[[#This Row],[Order Date]])</f>
        <v>3</v>
      </c>
      <c r="K205" t="s">
        <v>218</v>
      </c>
      <c r="L205" t="s">
        <v>238</v>
      </c>
      <c r="M205">
        <v>364325</v>
      </c>
      <c r="N205">
        <v>153140.69</v>
      </c>
      <c r="O205">
        <v>211184.31</v>
      </c>
      <c r="P205">
        <v>10</v>
      </c>
      <c r="Q205">
        <v>84</v>
      </c>
      <c r="R205">
        <v>80.22</v>
      </c>
    </row>
    <row r="206" spans="1:18" x14ac:dyDescent="0.35">
      <c r="A206" t="s">
        <v>16</v>
      </c>
      <c r="B206" t="str">
        <f>VLOOKUP(Table1[[#This Row],[Region]],Table3[#All],2,0)</f>
        <v>Anne Paul</v>
      </c>
      <c r="C206" t="s">
        <v>212</v>
      </c>
      <c r="D206">
        <v>351893</v>
      </c>
      <c r="E206">
        <v>220644</v>
      </c>
      <c r="F206">
        <v>62.7</v>
      </c>
      <c r="G206" s="2">
        <v>41366</v>
      </c>
      <c r="H206">
        <f>YEAR(Table1[[#This Row],[Order Date]])</f>
        <v>2013</v>
      </c>
      <c r="I206" t="s">
        <v>256</v>
      </c>
      <c r="J206" s="4">
        <f>WEEKDAY(Table1[[#This Row],[Order Date]])</f>
        <v>3</v>
      </c>
      <c r="K206" t="s">
        <v>235</v>
      </c>
      <c r="L206" t="s">
        <v>239</v>
      </c>
      <c r="M206">
        <v>220644</v>
      </c>
      <c r="N206">
        <v>100540.25</v>
      </c>
      <c r="O206">
        <v>120103.75</v>
      </c>
      <c r="P206">
        <v>10</v>
      </c>
      <c r="Q206">
        <v>14</v>
      </c>
      <c r="R206">
        <v>80.040000000000006</v>
      </c>
    </row>
    <row r="207" spans="1:18" x14ac:dyDescent="0.35">
      <c r="A207" t="s">
        <v>17</v>
      </c>
      <c r="B207" t="str">
        <f>VLOOKUP(Table1[[#This Row],[Region]],Table3[#All],2,0)</f>
        <v>Anne Paul</v>
      </c>
      <c r="C207" t="s">
        <v>212</v>
      </c>
      <c r="D207">
        <v>109928</v>
      </c>
      <c r="E207">
        <v>112771</v>
      </c>
      <c r="F207">
        <v>102.59</v>
      </c>
      <c r="G207" s="2">
        <v>41366</v>
      </c>
      <c r="H207">
        <f>YEAR(Table1[[#This Row],[Order Date]])</f>
        <v>2013</v>
      </c>
      <c r="I207" t="s">
        <v>256</v>
      </c>
      <c r="J207" s="4">
        <f>WEEKDAY(Table1[[#This Row],[Order Date]])</f>
        <v>3</v>
      </c>
      <c r="K207" t="s">
        <v>227</v>
      </c>
      <c r="L207" t="s">
        <v>237</v>
      </c>
      <c r="M207">
        <v>112771</v>
      </c>
      <c r="N207">
        <v>51262.38</v>
      </c>
      <c r="O207">
        <v>61508.62</v>
      </c>
      <c r="P207">
        <v>30</v>
      </c>
      <c r="Q207">
        <v>62</v>
      </c>
      <c r="R207">
        <v>77.56</v>
      </c>
    </row>
    <row r="208" spans="1:18" x14ac:dyDescent="0.35">
      <c r="A208" t="s">
        <v>18</v>
      </c>
      <c r="B208" t="str">
        <f>VLOOKUP(Table1[[#This Row],[Region]],Table3[#All],2,0)</f>
        <v>Bill Gabril</v>
      </c>
      <c r="C208" t="s">
        <v>213</v>
      </c>
      <c r="D208">
        <v>481368</v>
      </c>
      <c r="E208">
        <v>273337</v>
      </c>
      <c r="F208">
        <v>56.78</v>
      </c>
      <c r="G208" s="2">
        <v>41366</v>
      </c>
      <c r="H208">
        <f>YEAR(Table1[[#This Row],[Order Date]])</f>
        <v>2013</v>
      </c>
      <c r="I208" t="s">
        <v>256</v>
      </c>
      <c r="J208" s="4">
        <f>WEEKDAY(Table1[[#This Row],[Order Date]])</f>
        <v>3</v>
      </c>
      <c r="K208" t="s">
        <v>216</v>
      </c>
      <c r="L208" t="s">
        <v>236</v>
      </c>
      <c r="M208">
        <v>273337</v>
      </c>
      <c r="N208">
        <v>90675.17</v>
      </c>
      <c r="O208">
        <v>182661.83</v>
      </c>
      <c r="P208">
        <v>20</v>
      </c>
      <c r="Q208">
        <v>71</v>
      </c>
      <c r="R208">
        <v>78.39</v>
      </c>
    </row>
    <row r="209" spans="1:18" x14ac:dyDescent="0.35">
      <c r="A209" t="s">
        <v>19</v>
      </c>
      <c r="B209" t="str">
        <f>VLOOKUP(Table1[[#This Row],[Region]],Table3[#All],2,0)</f>
        <v>Sam Thomas</v>
      </c>
      <c r="C209" t="s">
        <v>215</v>
      </c>
      <c r="D209">
        <v>340996</v>
      </c>
      <c r="E209">
        <v>310254</v>
      </c>
      <c r="F209">
        <v>90.98</v>
      </c>
      <c r="G209" s="2">
        <v>41366</v>
      </c>
      <c r="H209">
        <f>YEAR(Table1[[#This Row],[Order Date]])</f>
        <v>2013</v>
      </c>
      <c r="I209" t="s">
        <v>256</v>
      </c>
      <c r="J209" s="4">
        <f>WEEKDAY(Table1[[#This Row],[Order Date]])</f>
        <v>3</v>
      </c>
      <c r="K209" t="s">
        <v>233</v>
      </c>
      <c r="L209" t="s">
        <v>237</v>
      </c>
      <c r="M209">
        <v>310254</v>
      </c>
      <c r="N209">
        <v>92219.72</v>
      </c>
      <c r="O209">
        <v>218034.28</v>
      </c>
      <c r="P209">
        <v>10</v>
      </c>
      <c r="Q209">
        <v>97</v>
      </c>
      <c r="R209">
        <v>82.52</v>
      </c>
    </row>
    <row r="210" spans="1:18" x14ac:dyDescent="0.35">
      <c r="A210" t="s">
        <v>20</v>
      </c>
      <c r="B210" t="str">
        <f>VLOOKUP(Table1[[#This Row],[Region]],Table3[#All],2,0)</f>
        <v>Sam Thomas</v>
      </c>
      <c r="C210" t="s">
        <v>215</v>
      </c>
      <c r="D210">
        <v>353849</v>
      </c>
      <c r="E210">
        <v>227324</v>
      </c>
      <c r="F210">
        <v>64.239999999999995</v>
      </c>
      <c r="G210" s="2">
        <v>41366</v>
      </c>
      <c r="H210">
        <f>YEAR(Table1[[#This Row],[Order Date]])</f>
        <v>2013</v>
      </c>
      <c r="I210" t="s">
        <v>256</v>
      </c>
      <c r="J210" s="4">
        <f>WEEKDAY(Table1[[#This Row],[Order Date]])</f>
        <v>3</v>
      </c>
      <c r="K210" t="s">
        <v>228</v>
      </c>
      <c r="L210" t="s">
        <v>236</v>
      </c>
      <c r="M210">
        <v>227324</v>
      </c>
      <c r="N210">
        <v>75602.05</v>
      </c>
      <c r="O210">
        <v>151721.95000000001</v>
      </c>
      <c r="P210">
        <v>30</v>
      </c>
      <c r="Q210">
        <v>48</v>
      </c>
      <c r="R210">
        <v>86.99</v>
      </c>
    </row>
    <row r="211" spans="1:18" x14ac:dyDescent="0.35">
      <c r="A211" t="s">
        <v>21</v>
      </c>
      <c r="B211" t="str">
        <f>VLOOKUP(Table1[[#This Row],[Region]],Table3[#All],2,0)</f>
        <v>William Grek</v>
      </c>
      <c r="C211" t="s">
        <v>214</v>
      </c>
      <c r="D211">
        <v>469616</v>
      </c>
      <c r="E211">
        <v>491186</v>
      </c>
      <c r="F211">
        <v>104.59</v>
      </c>
      <c r="G211" s="2">
        <v>41933</v>
      </c>
      <c r="H211">
        <f>YEAR(Table1[[#This Row],[Order Date]])</f>
        <v>2014</v>
      </c>
      <c r="I211" t="s">
        <v>255</v>
      </c>
      <c r="J211" s="4">
        <f>WEEKDAY(Table1[[#This Row],[Order Date]])</f>
        <v>3</v>
      </c>
      <c r="K211" t="s">
        <v>227</v>
      </c>
      <c r="L211" t="s">
        <v>237</v>
      </c>
      <c r="M211">
        <v>491186</v>
      </c>
      <c r="N211">
        <v>194194.83</v>
      </c>
      <c r="O211">
        <v>296991.17</v>
      </c>
      <c r="P211">
        <v>10</v>
      </c>
      <c r="Q211">
        <v>45</v>
      </c>
      <c r="R211">
        <v>70.069999999999993</v>
      </c>
    </row>
    <row r="212" spans="1:18" x14ac:dyDescent="0.35">
      <c r="A212" t="s">
        <v>22</v>
      </c>
      <c r="B212" t="str">
        <f>VLOOKUP(Table1[[#This Row],[Region]],Table3[#All],2,0)</f>
        <v>Bill Gabril</v>
      </c>
      <c r="C212" t="s">
        <v>213</v>
      </c>
      <c r="D212">
        <v>280949</v>
      </c>
      <c r="E212">
        <v>178871</v>
      </c>
      <c r="F212">
        <v>63.67</v>
      </c>
      <c r="G212" s="2">
        <v>41933</v>
      </c>
      <c r="H212">
        <f>YEAR(Table1[[#This Row],[Order Date]])</f>
        <v>2014</v>
      </c>
      <c r="I212" t="s">
        <v>255</v>
      </c>
      <c r="J212" s="4">
        <f>WEEKDAY(Table1[[#This Row],[Order Date]])</f>
        <v>3</v>
      </c>
      <c r="K212" t="s">
        <v>217</v>
      </c>
      <c r="L212" t="s">
        <v>237</v>
      </c>
      <c r="M212">
        <v>178871</v>
      </c>
      <c r="N212">
        <v>74000.88</v>
      </c>
      <c r="O212">
        <v>104870.12</v>
      </c>
      <c r="P212">
        <v>10</v>
      </c>
      <c r="Q212">
        <v>54</v>
      </c>
      <c r="R212">
        <v>92.34</v>
      </c>
    </row>
    <row r="213" spans="1:18" x14ac:dyDescent="0.35">
      <c r="A213" t="s">
        <v>23</v>
      </c>
      <c r="B213" t="str">
        <f>VLOOKUP(Table1[[#This Row],[Region]],Table3[#All],2,0)</f>
        <v>Sam Thomas</v>
      </c>
      <c r="C213" t="s">
        <v>215</v>
      </c>
      <c r="D213">
        <v>351175</v>
      </c>
      <c r="E213">
        <v>231682</v>
      </c>
      <c r="F213">
        <v>65.97</v>
      </c>
      <c r="G213" s="2">
        <v>41622</v>
      </c>
      <c r="H213">
        <f>YEAR(Table1[[#This Row],[Order Date]])</f>
        <v>2013</v>
      </c>
      <c r="I213" t="s">
        <v>257</v>
      </c>
      <c r="J213" s="4">
        <f>WEEKDAY(Table1[[#This Row],[Order Date]])</f>
        <v>7</v>
      </c>
      <c r="K213" t="s">
        <v>228</v>
      </c>
      <c r="L213" t="s">
        <v>236</v>
      </c>
      <c r="M213">
        <v>231682</v>
      </c>
      <c r="N213">
        <v>50991.54</v>
      </c>
      <c r="O213">
        <v>180690.46</v>
      </c>
      <c r="P213">
        <v>30</v>
      </c>
      <c r="Q213">
        <v>27</v>
      </c>
      <c r="R213">
        <v>63.82</v>
      </c>
    </row>
    <row r="214" spans="1:18" x14ac:dyDescent="0.35">
      <c r="A214" t="s">
        <v>24</v>
      </c>
      <c r="B214" t="str">
        <f>VLOOKUP(Table1[[#This Row],[Region]],Table3[#All],2,0)</f>
        <v>William Grek</v>
      </c>
      <c r="C214" t="s">
        <v>214</v>
      </c>
      <c r="D214">
        <v>126615</v>
      </c>
      <c r="E214">
        <v>151103</v>
      </c>
      <c r="F214">
        <v>119.34</v>
      </c>
      <c r="G214" s="2">
        <v>40587</v>
      </c>
      <c r="H214">
        <f>YEAR(Table1[[#This Row],[Order Date]])</f>
        <v>2011</v>
      </c>
      <c r="I214" t="s">
        <v>264</v>
      </c>
      <c r="J214" s="4">
        <f>WEEKDAY(Table1[[#This Row],[Order Date]])</f>
        <v>1</v>
      </c>
      <c r="K214" t="s">
        <v>221</v>
      </c>
      <c r="L214" t="s">
        <v>239</v>
      </c>
      <c r="M214">
        <v>151103</v>
      </c>
      <c r="N214">
        <v>46632.9</v>
      </c>
      <c r="O214">
        <v>104470.1</v>
      </c>
      <c r="P214">
        <v>20</v>
      </c>
      <c r="Q214">
        <v>62</v>
      </c>
      <c r="R214">
        <v>71.56</v>
      </c>
    </row>
    <row r="215" spans="1:18" x14ac:dyDescent="0.35">
      <c r="A215" t="s">
        <v>25</v>
      </c>
      <c r="B215" t="str">
        <f>VLOOKUP(Table1[[#This Row],[Region]],Table3[#All],2,0)</f>
        <v>Bill Gabril</v>
      </c>
      <c r="C215" t="s">
        <v>213</v>
      </c>
      <c r="D215">
        <v>457140</v>
      </c>
      <c r="E215">
        <v>300642</v>
      </c>
      <c r="F215">
        <v>65.77</v>
      </c>
      <c r="G215" s="2">
        <v>41544</v>
      </c>
      <c r="H215">
        <f>YEAR(Table1[[#This Row],[Order Date]])</f>
        <v>2013</v>
      </c>
      <c r="I215" t="s">
        <v>258</v>
      </c>
      <c r="J215" s="4">
        <f>WEEKDAY(Table1[[#This Row],[Order Date]])</f>
        <v>6</v>
      </c>
      <c r="K215" t="s">
        <v>219</v>
      </c>
      <c r="L215" t="s">
        <v>238</v>
      </c>
      <c r="M215">
        <v>300642</v>
      </c>
      <c r="N215">
        <v>113620.96</v>
      </c>
      <c r="O215">
        <v>187021.04</v>
      </c>
      <c r="P215">
        <v>30</v>
      </c>
      <c r="Q215">
        <v>70</v>
      </c>
      <c r="R215">
        <v>76.709999999999994</v>
      </c>
    </row>
    <row r="216" spans="1:18" x14ac:dyDescent="0.35">
      <c r="A216" t="s">
        <v>26</v>
      </c>
      <c r="B216" t="str">
        <f>VLOOKUP(Table1[[#This Row],[Region]],Table3[#All],2,0)</f>
        <v>William Grek</v>
      </c>
      <c r="C216" t="s">
        <v>214</v>
      </c>
      <c r="D216">
        <v>250599</v>
      </c>
      <c r="E216">
        <v>209491</v>
      </c>
      <c r="F216">
        <v>83.6</v>
      </c>
      <c r="G216" s="2">
        <v>41544</v>
      </c>
      <c r="H216">
        <f>YEAR(Table1[[#This Row],[Order Date]])</f>
        <v>2013</v>
      </c>
      <c r="I216" t="s">
        <v>258</v>
      </c>
      <c r="J216" s="4">
        <f>WEEKDAY(Table1[[#This Row],[Order Date]])</f>
        <v>6</v>
      </c>
      <c r="K216" t="s">
        <v>217</v>
      </c>
      <c r="L216" t="s">
        <v>237</v>
      </c>
      <c r="M216">
        <v>209491</v>
      </c>
      <c r="N216">
        <v>47684.11</v>
      </c>
      <c r="O216">
        <v>161806.89000000001</v>
      </c>
      <c r="P216">
        <v>10</v>
      </c>
      <c r="Q216">
        <v>83</v>
      </c>
      <c r="R216">
        <v>68.13</v>
      </c>
    </row>
    <row r="217" spans="1:18" x14ac:dyDescent="0.35">
      <c r="A217" t="s">
        <v>27</v>
      </c>
      <c r="B217" t="str">
        <f>VLOOKUP(Table1[[#This Row],[Region]],Table3[#All],2,0)</f>
        <v>Anne Paul</v>
      </c>
      <c r="C217" t="s">
        <v>212</v>
      </c>
      <c r="D217">
        <v>319092</v>
      </c>
      <c r="E217">
        <v>379119</v>
      </c>
      <c r="F217">
        <v>118.81</v>
      </c>
      <c r="G217" s="2">
        <v>41258</v>
      </c>
      <c r="H217">
        <f>YEAR(Table1[[#This Row],[Order Date]])</f>
        <v>2012</v>
      </c>
      <c r="I217" t="s">
        <v>257</v>
      </c>
      <c r="J217" s="4">
        <f>WEEKDAY(Table1[[#This Row],[Order Date]])</f>
        <v>7</v>
      </c>
      <c r="K217" t="s">
        <v>222</v>
      </c>
      <c r="L217" t="s">
        <v>236</v>
      </c>
      <c r="M217">
        <v>379119</v>
      </c>
      <c r="N217">
        <v>76145.47</v>
      </c>
      <c r="O217">
        <v>302973.53000000003</v>
      </c>
      <c r="P217">
        <v>20</v>
      </c>
      <c r="Q217">
        <v>73</v>
      </c>
      <c r="R217">
        <v>66.52</v>
      </c>
    </row>
    <row r="218" spans="1:18" x14ac:dyDescent="0.35">
      <c r="A218" t="s">
        <v>28</v>
      </c>
      <c r="B218" t="str">
        <f>VLOOKUP(Table1[[#This Row],[Region]],Table3[#All],2,0)</f>
        <v>Sam Thomas</v>
      </c>
      <c r="C218" t="s">
        <v>215</v>
      </c>
      <c r="D218">
        <v>104858</v>
      </c>
      <c r="E218">
        <v>91539</v>
      </c>
      <c r="F218">
        <v>87.3</v>
      </c>
      <c r="G218" s="2">
        <v>41258</v>
      </c>
      <c r="H218">
        <f>YEAR(Table1[[#This Row],[Order Date]])</f>
        <v>2012</v>
      </c>
      <c r="I218" t="s">
        <v>257</v>
      </c>
      <c r="J218" s="4">
        <f>WEEKDAY(Table1[[#This Row],[Order Date]])</f>
        <v>7</v>
      </c>
      <c r="K218" t="s">
        <v>226</v>
      </c>
      <c r="L218" t="s">
        <v>239</v>
      </c>
      <c r="M218">
        <v>91539</v>
      </c>
      <c r="N218">
        <v>20272.55</v>
      </c>
      <c r="O218">
        <v>71266.45</v>
      </c>
      <c r="P218">
        <v>30</v>
      </c>
      <c r="Q218">
        <v>68</v>
      </c>
      <c r="R218">
        <v>94.62</v>
      </c>
    </row>
    <row r="219" spans="1:18" x14ac:dyDescent="0.35">
      <c r="A219" t="s">
        <v>29</v>
      </c>
      <c r="B219" t="str">
        <f>VLOOKUP(Table1[[#This Row],[Region]],Table3[#All],2,0)</f>
        <v>Bill Gabril</v>
      </c>
      <c r="C219" t="s">
        <v>213</v>
      </c>
      <c r="D219">
        <v>364352</v>
      </c>
      <c r="E219">
        <v>304864</v>
      </c>
      <c r="F219">
        <v>83.67</v>
      </c>
      <c r="G219" s="2">
        <v>41258</v>
      </c>
      <c r="H219">
        <f>YEAR(Table1[[#This Row],[Order Date]])</f>
        <v>2012</v>
      </c>
      <c r="I219" t="s">
        <v>257</v>
      </c>
      <c r="J219" s="4">
        <f>WEEKDAY(Table1[[#This Row],[Order Date]])</f>
        <v>7</v>
      </c>
      <c r="K219" t="s">
        <v>220</v>
      </c>
      <c r="L219" t="s">
        <v>237</v>
      </c>
      <c r="M219">
        <v>304864</v>
      </c>
      <c r="N219">
        <v>78458.53</v>
      </c>
      <c r="O219">
        <v>226405.47</v>
      </c>
      <c r="P219">
        <v>30</v>
      </c>
      <c r="Q219">
        <v>68</v>
      </c>
      <c r="R219">
        <v>82.69</v>
      </c>
    </row>
    <row r="220" spans="1:18" x14ac:dyDescent="0.35">
      <c r="A220" t="s">
        <v>30</v>
      </c>
      <c r="B220" t="str">
        <f>VLOOKUP(Table1[[#This Row],[Region]],Table3[#All],2,0)</f>
        <v>William Grek</v>
      </c>
      <c r="C220" t="s">
        <v>214</v>
      </c>
      <c r="D220">
        <v>486199</v>
      </c>
      <c r="E220">
        <v>419842</v>
      </c>
      <c r="F220">
        <v>86.35</v>
      </c>
      <c r="G220" s="2">
        <v>41387</v>
      </c>
      <c r="H220">
        <f>YEAR(Table1[[#This Row],[Order Date]])</f>
        <v>2013</v>
      </c>
      <c r="I220" t="s">
        <v>256</v>
      </c>
      <c r="J220" s="4">
        <f>WEEKDAY(Table1[[#This Row],[Order Date]])</f>
        <v>3</v>
      </c>
      <c r="K220" t="s">
        <v>220</v>
      </c>
      <c r="L220" t="s">
        <v>237</v>
      </c>
      <c r="M220">
        <v>419842</v>
      </c>
      <c r="N220">
        <v>187816.95999999999</v>
      </c>
      <c r="O220">
        <v>232025.04</v>
      </c>
      <c r="P220">
        <v>20</v>
      </c>
      <c r="Q220">
        <v>61</v>
      </c>
      <c r="R220">
        <v>88.94</v>
      </c>
    </row>
    <row r="221" spans="1:18" x14ac:dyDescent="0.35">
      <c r="A221" t="s">
        <v>31</v>
      </c>
      <c r="B221" t="str">
        <f>VLOOKUP(Table1[[#This Row],[Region]],Table3[#All],2,0)</f>
        <v>Sam Thomas</v>
      </c>
      <c r="C221" t="s">
        <v>215</v>
      </c>
      <c r="D221">
        <v>310152</v>
      </c>
      <c r="E221">
        <v>330517</v>
      </c>
      <c r="F221">
        <v>106.57</v>
      </c>
      <c r="G221" s="2">
        <v>41387</v>
      </c>
      <c r="H221">
        <f>YEAR(Table1[[#This Row],[Order Date]])</f>
        <v>2013</v>
      </c>
      <c r="I221" t="s">
        <v>256</v>
      </c>
      <c r="J221" s="4">
        <f>WEEKDAY(Table1[[#This Row],[Order Date]])</f>
        <v>3</v>
      </c>
      <c r="K221" t="s">
        <v>219</v>
      </c>
      <c r="L221" t="s">
        <v>238</v>
      </c>
      <c r="M221">
        <v>330517</v>
      </c>
      <c r="N221">
        <v>67919.41</v>
      </c>
      <c r="O221">
        <v>262597.59000000003</v>
      </c>
      <c r="P221">
        <v>10</v>
      </c>
      <c r="Q221">
        <v>41</v>
      </c>
      <c r="R221">
        <v>60.24</v>
      </c>
    </row>
    <row r="222" spans="1:18" x14ac:dyDescent="0.35">
      <c r="A222" t="s">
        <v>32</v>
      </c>
      <c r="B222" t="str">
        <f>VLOOKUP(Table1[[#This Row],[Region]],Table3[#All],2,0)</f>
        <v>Bill Gabril</v>
      </c>
      <c r="C222" t="s">
        <v>213</v>
      </c>
      <c r="D222">
        <v>334218</v>
      </c>
      <c r="E222">
        <v>364701</v>
      </c>
      <c r="F222">
        <v>109.12</v>
      </c>
      <c r="G222" s="2">
        <v>41387</v>
      </c>
      <c r="H222">
        <f>YEAR(Table1[[#This Row],[Order Date]])</f>
        <v>2013</v>
      </c>
      <c r="I222" t="s">
        <v>256</v>
      </c>
      <c r="J222" s="4">
        <f>WEEKDAY(Table1[[#This Row],[Order Date]])</f>
        <v>3</v>
      </c>
      <c r="K222" t="s">
        <v>233</v>
      </c>
      <c r="L222" t="s">
        <v>237</v>
      </c>
      <c r="M222">
        <v>364701</v>
      </c>
      <c r="N222">
        <v>149314.51999999999</v>
      </c>
      <c r="O222">
        <v>215386.48</v>
      </c>
      <c r="P222">
        <v>30</v>
      </c>
      <c r="Q222">
        <v>11</v>
      </c>
      <c r="R222">
        <v>69.150000000000006</v>
      </c>
    </row>
    <row r="223" spans="1:18" x14ac:dyDescent="0.35">
      <c r="A223" t="s">
        <v>33</v>
      </c>
      <c r="B223" t="str">
        <f>VLOOKUP(Table1[[#This Row],[Region]],Table3[#All],2,0)</f>
        <v>Sam Thomas</v>
      </c>
      <c r="C223" t="s">
        <v>215</v>
      </c>
      <c r="D223">
        <v>223890</v>
      </c>
      <c r="E223">
        <v>128230</v>
      </c>
      <c r="F223">
        <v>57.27</v>
      </c>
      <c r="G223" s="2">
        <v>41387</v>
      </c>
      <c r="H223">
        <f>YEAR(Table1[[#This Row],[Order Date]])</f>
        <v>2013</v>
      </c>
      <c r="I223" t="s">
        <v>256</v>
      </c>
      <c r="J223" s="4">
        <f>WEEKDAY(Table1[[#This Row],[Order Date]])</f>
        <v>3</v>
      </c>
      <c r="K223" t="s">
        <v>218</v>
      </c>
      <c r="L223" t="s">
        <v>238</v>
      </c>
      <c r="M223">
        <v>128230</v>
      </c>
      <c r="N223">
        <v>52312.47</v>
      </c>
      <c r="O223">
        <v>75917.53</v>
      </c>
      <c r="P223">
        <v>30</v>
      </c>
      <c r="Q223">
        <v>74</v>
      </c>
      <c r="R223">
        <v>92.31</v>
      </c>
    </row>
    <row r="224" spans="1:18" x14ac:dyDescent="0.35">
      <c r="A224" t="s">
        <v>34</v>
      </c>
      <c r="B224" t="str">
        <f>VLOOKUP(Table1[[#This Row],[Region]],Table3[#All],2,0)</f>
        <v>Sam Thomas</v>
      </c>
      <c r="C224" t="s">
        <v>215</v>
      </c>
      <c r="D224">
        <v>161559</v>
      </c>
      <c r="E224">
        <v>164496</v>
      </c>
      <c r="F224">
        <v>101.82</v>
      </c>
      <c r="G224" s="2">
        <v>41387</v>
      </c>
      <c r="H224">
        <f>YEAR(Table1[[#This Row],[Order Date]])</f>
        <v>2013</v>
      </c>
      <c r="I224" t="s">
        <v>256</v>
      </c>
      <c r="J224" s="4">
        <f>WEEKDAY(Table1[[#This Row],[Order Date]])</f>
        <v>3</v>
      </c>
      <c r="K224" t="s">
        <v>233</v>
      </c>
      <c r="L224" t="s">
        <v>237</v>
      </c>
      <c r="M224">
        <v>164496</v>
      </c>
      <c r="N224">
        <v>51916.97</v>
      </c>
      <c r="O224">
        <v>112579.03</v>
      </c>
      <c r="P224">
        <v>30</v>
      </c>
      <c r="Q224">
        <v>27</v>
      </c>
      <c r="R224">
        <v>76.739999999999995</v>
      </c>
    </row>
    <row r="225" spans="1:18" x14ac:dyDescent="0.35">
      <c r="A225" t="s">
        <v>35</v>
      </c>
      <c r="B225" t="str">
        <f>VLOOKUP(Table1[[#This Row],[Region]],Table3[#All],2,0)</f>
        <v>Bill Gabril</v>
      </c>
      <c r="C225" t="s">
        <v>213</v>
      </c>
      <c r="D225">
        <v>417581</v>
      </c>
      <c r="E225">
        <v>404677</v>
      </c>
      <c r="F225">
        <v>96.91</v>
      </c>
      <c r="G225" s="2">
        <v>40925</v>
      </c>
      <c r="H225">
        <f>YEAR(Table1[[#This Row],[Order Date]])</f>
        <v>2012</v>
      </c>
      <c r="I225" t="s">
        <v>259</v>
      </c>
      <c r="J225" s="4">
        <f>WEEKDAY(Table1[[#This Row],[Order Date]])</f>
        <v>3</v>
      </c>
      <c r="K225" t="s">
        <v>223</v>
      </c>
      <c r="L225" t="s">
        <v>240</v>
      </c>
      <c r="M225">
        <v>404677</v>
      </c>
      <c r="N225">
        <v>110393.8</v>
      </c>
      <c r="O225">
        <v>294283.2</v>
      </c>
      <c r="P225">
        <v>10</v>
      </c>
      <c r="Q225">
        <v>37</v>
      </c>
      <c r="R225">
        <v>86.67</v>
      </c>
    </row>
    <row r="226" spans="1:18" x14ac:dyDescent="0.35">
      <c r="A226" t="s">
        <v>36</v>
      </c>
      <c r="B226" t="str">
        <f>VLOOKUP(Table1[[#This Row],[Region]],Table3[#All],2,0)</f>
        <v>Anne Paul</v>
      </c>
      <c r="C226" t="s">
        <v>212</v>
      </c>
      <c r="D226">
        <v>334224</v>
      </c>
      <c r="E226">
        <v>305569</v>
      </c>
      <c r="F226">
        <v>91.43</v>
      </c>
      <c r="G226" s="2">
        <v>41730</v>
      </c>
      <c r="H226">
        <f>YEAR(Table1[[#This Row],[Order Date]])</f>
        <v>2014</v>
      </c>
      <c r="I226" t="s">
        <v>256</v>
      </c>
      <c r="J226" s="4">
        <f>WEEKDAY(Table1[[#This Row],[Order Date]])</f>
        <v>3</v>
      </c>
      <c r="K226" t="s">
        <v>217</v>
      </c>
      <c r="L226" t="s">
        <v>237</v>
      </c>
      <c r="M226">
        <v>305569</v>
      </c>
      <c r="N226">
        <v>68700.039999999994</v>
      </c>
      <c r="O226">
        <v>236868.96</v>
      </c>
      <c r="P226">
        <v>30</v>
      </c>
      <c r="Q226">
        <v>80</v>
      </c>
      <c r="R226">
        <v>91.6</v>
      </c>
    </row>
    <row r="227" spans="1:18" x14ac:dyDescent="0.35">
      <c r="A227" t="s">
        <v>37</v>
      </c>
      <c r="B227" t="str">
        <f>VLOOKUP(Table1[[#This Row],[Region]],Table3[#All],2,0)</f>
        <v>William Grek</v>
      </c>
      <c r="C227" t="s">
        <v>214</v>
      </c>
      <c r="D227">
        <v>381364</v>
      </c>
      <c r="E227">
        <v>269247</v>
      </c>
      <c r="F227">
        <v>70.599999999999994</v>
      </c>
      <c r="G227" s="2">
        <v>41625</v>
      </c>
      <c r="H227">
        <f>YEAR(Table1[[#This Row],[Order Date]])</f>
        <v>2013</v>
      </c>
      <c r="I227" t="s">
        <v>257</v>
      </c>
      <c r="J227" s="4">
        <f>WEEKDAY(Table1[[#This Row],[Order Date]])</f>
        <v>3</v>
      </c>
      <c r="K227" t="s">
        <v>228</v>
      </c>
      <c r="L227" t="s">
        <v>236</v>
      </c>
      <c r="M227">
        <v>269247</v>
      </c>
      <c r="N227">
        <v>65603.16</v>
      </c>
      <c r="O227">
        <v>203643.84</v>
      </c>
      <c r="P227">
        <v>20</v>
      </c>
      <c r="Q227">
        <v>97</v>
      </c>
      <c r="R227">
        <v>67.19</v>
      </c>
    </row>
    <row r="228" spans="1:18" x14ac:dyDescent="0.35">
      <c r="A228" t="s">
        <v>38</v>
      </c>
      <c r="B228" t="str">
        <f>VLOOKUP(Table1[[#This Row],[Region]],Table3[#All],2,0)</f>
        <v>Bill Gabril</v>
      </c>
      <c r="C228" t="s">
        <v>213</v>
      </c>
      <c r="D228">
        <v>367583</v>
      </c>
      <c r="E228">
        <v>300571</v>
      </c>
      <c r="F228">
        <v>81.77</v>
      </c>
      <c r="G228" s="2">
        <v>41263</v>
      </c>
      <c r="H228">
        <f>YEAR(Table1[[#This Row],[Order Date]])</f>
        <v>2012</v>
      </c>
      <c r="I228" t="s">
        <v>257</v>
      </c>
      <c r="J228" s="4">
        <f>WEEKDAY(Table1[[#This Row],[Order Date]])</f>
        <v>5</v>
      </c>
      <c r="K228" t="s">
        <v>218</v>
      </c>
      <c r="L228" t="s">
        <v>238</v>
      </c>
      <c r="M228">
        <v>300571</v>
      </c>
      <c r="N228">
        <v>138387.91</v>
      </c>
      <c r="O228">
        <v>162183.09</v>
      </c>
      <c r="P228">
        <v>20</v>
      </c>
      <c r="Q228">
        <v>82</v>
      </c>
      <c r="R228">
        <v>62.02</v>
      </c>
    </row>
    <row r="229" spans="1:18" x14ac:dyDescent="0.35">
      <c r="A229" t="s">
        <v>39</v>
      </c>
      <c r="B229" t="str">
        <f>VLOOKUP(Table1[[#This Row],[Region]],Table3[#All],2,0)</f>
        <v>Bill Gabril</v>
      </c>
      <c r="C229" t="s">
        <v>213</v>
      </c>
      <c r="D229">
        <v>261569</v>
      </c>
      <c r="E229">
        <v>136490</v>
      </c>
      <c r="F229">
        <v>52.18</v>
      </c>
      <c r="G229" s="2">
        <v>40856</v>
      </c>
      <c r="H229">
        <f>YEAR(Table1[[#This Row],[Order Date]])</f>
        <v>2011</v>
      </c>
      <c r="I229" t="s">
        <v>253</v>
      </c>
      <c r="J229" s="4">
        <f>WEEKDAY(Table1[[#This Row],[Order Date]])</f>
        <v>4</v>
      </c>
      <c r="K229" t="s">
        <v>232</v>
      </c>
      <c r="L229" t="s">
        <v>240</v>
      </c>
      <c r="M229">
        <v>136490</v>
      </c>
      <c r="N229">
        <v>34813.69</v>
      </c>
      <c r="O229">
        <v>101676.31</v>
      </c>
      <c r="P229">
        <v>30</v>
      </c>
      <c r="Q229">
        <v>84</v>
      </c>
      <c r="R229">
        <v>62.56</v>
      </c>
    </row>
    <row r="230" spans="1:18" x14ac:dyDescent="0.35">
      <c r="A230" t="s">
        <v>40</v>
      </c>
      <c r="B230" t="str">
        <f>VLOOKUP(Table1[[#This Row],[Region]],Table3[#All],2,0)</f>
        <v>Bill Gabril</v>
      </c>
      <c r="C230" t="s">
        <v>213</v>
      </c>
      <c r="D230">
        <v>467203</v>
      </c>
      <c r="E230">
        <v>267029</v>
      </c>
      <c r="F230">
        <v>57.15</v>
      </c>
      <c r="G230" s="2">
        <v>40856</v>
      </c>
      <c r="H230">
        <f>YEAR(Table1[[#This Row],[Order Date]])</f>
        <v>2011</v>
      </c>
      <c r="I230" t="s">
        <v>253</v>
      </c>
      <c r="J230" s="4">
        <f>WEEKDAY(Table1[[#This Row],[Order Date]])</f>
        <v>4</v>
      </c>
      <c r="K230" t="s">
        <v>226</v>
      </c>
      <c r="L230" t="s">
        <v>239</v>
      </c>
      <c r="M230">
        <v>267029</v>
      </c>
      <c r="N230">
        <v>58646.29</v>
      </c>
      <c r="O230">
        <v>208382.71</v>
      </c>
      <c r="P230">
        <v>30</v>
      </c>
      <c r="Q230">
        <v>70</v>
      </c>
      <c r="R230">
        <v>61.11</v>
      </c>
    </row>
    <row r="231" spans="1:18" x14ac:dyDescent="0.35">
      <c r="A231" t="s">
        <v>41</v>
      </c>
      <c r="B231" t="str">
        <f>VLOOKUP(Table1[[#This Row],[Region]],Table3[#All],2,0)</f>
        <v>Bill Gabril</v>
      </c>
      <c r="C231" t="s">
        <v>213</v>
      </c>
      <c r="D231">
        <v>171003</v>
      </c>
      <c r="E231">
        <v>185879</v>
      </c>
      <c r="F231">
        <v>108.7</v>
      </c>
      <c r="G231" s="2">
        <v>40856</v>
      </c>
      <c r="H231">
        <f>YEAR(Table1[[#This Row],[Order Date]])</f>
        <v>2011</v>
      </c>
      <c r="I231" t="s">
        <v>253</v>
      </c>
      <c r="J231" s="4">
        <f>WEEKDAY(Table1[[#This Row],[Order Date]])</f>
        <v>4</v>
      </c>
      <c r="K231" t="s">
        <v>232</v>
      </c>
      <c r="L231" t="s">
        <v>240</v>
      </c>
      <c r="M231">
        <v>185879</v>
      </c>
      <c r="N231">
        <v>37574.14</v>
      </c>
      <c r="O231">
        <v>148304.85999999999</v>
      </c>
      <c r="P231">
        <v>20</v>
      </c>
      <c r="Q231">
        <v>58</v>
      </c>
      <c r="R231">
        <v>73.150000000000006</v>
      </c>
    </row>
    <row r="232" spans="1:18" x14ac:dyDescent="0.35">
      <c r="A232" t="s">
        <v>42</v>
      </c>
      <c r="B232" t="str">
        <f>VLOOKUP(Table1[[#This Row],[Region]],Table3[#All],2,0)</f>
        <v>William Grek</v>
      </c>
      <c r="C232" t="s">
        <v>214</v>
      </c>
      <c r="D232">
        <v>282331</v>
      </c>
      <c r="E232">
        <v>172263</v>
      </c>
      <c r="F232">
        <v>61.01</v>
      </c>
      <c r="G232" s="2">
        <v>40856</v>
      </c>
      <c r="H232">
        <f>YEAR(Table1[[#This Row],[Order Date]])</f>
        <v>2011</v>
      </c>
      <c r="I232" t="s">
        <v>253</v>
      </c>
      <c r="J232" s="4">
        <f>WEEKDAY(Table1[[#This Row],[Order Date]])</f>
        <v>4</v>
      </c>
      <c r="K232" t="s">
        <v>231</v>
      </c>
      <c r="L232" t="s">
        <v>236</v>
      </c>
      <c r="M232">
        <v>172263</v>
      </c>
      <c r="N232">
        <v>58801.5</v>
      </c>
      <c r="O232">
        <v>113461.5</v>
      </c>
      <c r="P232">
        <v>20</v>
      </c>
      <c r="Q232">
        <v>38</v>
      </c>
      <c r="R232">
        <v>89.22</v>
      </c>
    </row>
    <row r="233" spans="1:18" x14ac:dyDescent="0.35">
      <c r="A233" t="s">
        <v>43</v>
      </c>
      <c r="B233" t="str">
        <f>VLOOKUP(Table1[[#This Row],[Region]],Table3[#All],2,0)</f>
        <v>Anne Paul</v>
      </c>
      <c r="C233" t="s">
        <v>212</v>
      </c>
      <c r="D233">
        <v>342747</v>
      </c>
      <c r="E233">
        <v>347926</v>
      </c>
      <c r="F233">
        <v>101.51</v>
      </c>
      <c r="G233" s="2">
        <v>40856</v>
      </c>
      <c r="H233">
        <f>YEAR(Table1[[#This Row],[Order Date]])</f>
        <v>2011</v>
      </c>
      <c r="I233" t="s">
        <v>253</v>
      </c>
      <c r="J233" s="4">
        <f>WEEKDAY(Table1[[#This Row],[Order Date]])</f>
        <v>4</v>
      </c>
      <c r="K233" t="s">
        <v>235</v>
      </c>
      <c r="L233" t="s">
        <v>239</v>
      </c>
      <c r="M233">
        <v>347926</v>
      </c>
      <c r="N233">
        <v>118440.94</v>
      </c>
      <c r="O233">
        <v>229485.06</v>
      </c>
      <c r="P233">
        <v>30</v>
      </c>
      <c r="Q233">
        <v>41</v>
      </c>
      <c r="R233">
        <v>76.12</v>
      </c>
    </row>
    <row r="234" spans="1:18" x14ac:dyDescent="0.35">
      <c r="A234" t="s">
        <v>44</v>
      </c>
      <c r="B234" t="str">
        <f>VLOOKUP(Table1[[#This Row],[Region]],Table3[#All],2,0)</f>
        <v>William Grek</v>
      </c>
      <c r="C234" t="s">
        <v>214</v>
      </c>
      <c r="D234">
        <v>198818</v>
      </c>
      <c r="E234">
        <v>128990</v>
      </c>
      <c r="F234">
        <v>64.88</v>
      </c>
      <c r="G234" s="2">
        <v>40856</v>
      </c>
      <c r="H234">
        <f>YEAR(Table1[[#This Row],[Order Date]])</f>
        <v>2011</v>
      </c>
      <c r="I234" t="s">
        <v>253</v>
      </c>
      <c r="J234" s="4">
        <f>WEEKDAY(Table1[[#This Row],[Order Date]])</f>
        <v>4</v>
      </c>
      <c r="K234" t="s">
        <v>218</v>
      </c>
      <c r="L234" t="s">
        <v>238</v>
      </c>
      <c r="M234">
        <v>128990</v>
      </c>
      <c r="N234">
        <v>40699.32</v>
      </c>
      <c r="O234">
        <v>88290.68</v>
      </c>
      <c r="P234">
        <v>20</v>
      </c>
      <c r="Q234">
        <v>12</v>
      </c>
      <c r="R234">
        <v>68.42</v>
      </c>
    </row>
    <row r="235" spans="1:18" x14ac:dyDescent="0.35">
      <c r="A235" t="s">
        <v>45</v>
      </c>
      <c r="B235" t="str">
        <f>VLOOKUP(Table1[[#This Row],[Region]],Table3[#All],2,0)</f>
        <v>Anne Paul</v>
      </c>
      <c r="C235" t="s">
        <v>212</v>
      </c>
      <c r="D235">
        <v>411397</v>
      </c>
      <c r="E235">
        <v>223301</v>
      </c>
      <c r="F235">
        <v>54.28</v>
      </c>
      <c r="G235" s="2">
        <v>41468</v>
      </c>
      <c r="H235">
        <f>YEAR(Table1[[#This Row],[Order Date]])</f>
        <v>2013</v>
      </c>
      <c r="I235" t="s">
        <v>260</v>
      </c>
      <c r="J235" s="4">
        <f>WEEKDAY(Table1[[#This Row],[Order Date]])</f>
        <v>7</v>
      </c>
      <c r="K235" t="s">
        <v>224</v>
      </c>
      <c r="L235" t="s">
        <v>240</v>
      </c>
      <c r="M235">
        <v>223301</v>
      </c>
      <c r="N235">
        <v>95255.69</v>
      </c>
      <c r="O235">
        <v>128045.31</v>
      </c>
      <c r="P235">
        <v>10</v>
      </c>
      <c r="Q235">
        <v>66</v>
      </c>
      <c r="R235">
        <v>68.2</v>
      </c>
    </row>
    <row r="236" spans="1:18" x14ac:dyDescent="0.35">
      <c r="A236" t="s">
        <v>46</v>
      </c>
      <c r="B236" t="str">
        <f>VLOOKUP(Table1[[#This Row],[Region]],Table3[#All],2,0)</f>
        <v>William Grek</v>
      </c>
      <c r="C236" t="s">
        <v>214</v>
      </c>
      <c r="D236">
        <v>129592</v>
      </c>
      <c r="E236">
        <v>83163</v>
      </c>
      <c r="F236">
        <v>64.17</v>
      </c>
      <c r="G236" s="2">
        <v>41575</v>
      </c>
      <c r="H236">
        <f>YEAR(Table1[[#This Row],[Order Date]])</f>
        <v>2013</v>
      </c>
      <c r="I236" t="s">
        <v>255</v>
      </c>
      <c r="J236" s="4">
        <f>WEEKDAY(Table1[[#This Row],[Order Date]])</f>
        <v>2</v>
      </c>
      <c r="K236" t="s">
        <v>225</v>
      </c>
      <c r="L236" t="s">
        <v>239</v>
      </c>
      <c r="M236">
        <v>83163</v>
      </c>
      <c r="N236">
        <v>35739.43</v>
      </c>
      <c r="O236">
        <v>47423.57</v>
      </c>
      <c r="P236">
        <v>10</v>
      </c>
      <c r="Q236">
        <v>83</v>
      </c>
      <c r="R236">
        <v>71.16</v>
      </c>
    </row>
    <row r="237" spans="1:18" x14ac:dyDescent="0.35">
      <c r="A237" t="s">
        <v>47</v>
      </c>
      <c r="B237" t="str">
        <f>VLOOKUP(Table1[[#This Row],[Region]],Table3[#All],2,0)</f>
        <v>Sam Thomas</v>
      </c>
      <c r="C237" t="s">
        <v>215</v>
      </c>
      <c r="D237">
        <v>258211</v>
      </c>
      <c r="E237">
        <v>166659</v>
      </c>
      <c r="F237">
        <v>64.540000000000006</v>
      </c>
      <c r="G237" s="2">
        <v>41452</v>
      </c>
      <c r="H237">
        <f>YEAR(Table1[[#This Row],[Order Date]])</f>
        <v>2013</v>
      </c>
      <c r="I237" t="s">
        <v>254</v>
      </c>
      <c r="J237" s="4">
        <f>WEEKDAY(Table1[[#This Row],[Order Date]])</f>
        <v>5</v>
      </c>
      <c r="K237" t="s">
        <v>221</v>
      </c>
      <c r="L237" t="s">
        <v>239</v>
      </c>
      <c r="M237">
        <v>166659</v>
      </c>
      <c r="N237">
        <v>62652.44</v>
      </c>
      <c r="O237">
        <v>104006.56</v>
      </c>
      <c r="P237">
        <v>10</v>
      </c>
      <c r="Q237">
        <v>81</v>
      </c>
      <c r="R237">
        <v>93.2</v>
      </c>
    </row>
    <row r="238" spans="1:18" x14ac:dyDescent="0.35">
      <c r="A238" t="s">
        <v>48</v>
      </c>
      <c r="B238" t="str">
        <f>VLOOKUP(Table1[[#This Row],[Region]],Table3[#All],2,0)</f>
        <v>William Grek</v>
      </c>
      <c r="C238" t="s">
        <v>214</v>
      </c>
      <c r="D238">
        <v>455860</v>
      </c>
      <c r="E238">
        <v>451906</v>
      </c>
      <c r="F238">
        <v>99.13</v>
      </c>
      <c r="G238" s="2">
        <v>41452</v>
      </c>
      <c r="H238">
        <f>YEAR(Table1[[#This Row],[Order Date]])</f>
        <v>2013</v>
      </c>
      <c r="I238" t="s">
        <v>254</v>
      </c>
      <c r="J238" s="4">
        <f>WEEKDAY(Table1[[#This Row],[Order Date]])</f>
        <v>5</v>
      </c>
      <c r="K238" t="s">
        <v>235</v>
      </c>
      <c r="L238" t="s">
        <v>239</v>
      </c>
      <c r="M238">
        <v>451906</v>
      </c>
      <c r="N238">
        <v>219596.84</v>
      </c>
      <c r="O238">
        <v>232309.16</v>
      </c>
      <c r="P238">
        <v>10</v>
      </c>
      <c r="Q238">
        <v>92</v>
      </c>
      <c r="R238">
        <v>83.5</v>
      </c>
    </row>
    <row r="239" spans="1:18" x14ac:dyDescent="0.35">
      <c r="A239" t="s">
        <v>49</v>
      </c>
      <c r="B239" t="str">
        <f>VLOOKUP(Table1[[#This Row],[Region]],Table3[#All],2,0)</f>
        <v>Sam Thomas</v>
      </c>
      <c r="C239" t="s">
        <v>215</v>
      </c>
      <c r="D239">
        <v>318274</v>
      </c>
      <c r="E239">
        <v>266159</v>
      </c>
      <c r="F239">
        <v>83.63</v>
      </c>
      <c r="G239" s="2">
        <v>40822</v>
      </c>
      <c r="H239">
        <f>YEAR(Table1[[#This Row],[Order Date]])</f>
        <v>2011</v>
      </c>
      <c r="I239" t="s">
        <v>255</v>
      </c>
      <c r="J239" s="4">
        <f>WEEKDAY(Table1[[#This Row],[Order Date]])</f>
        <v>5</v>
      </c>
      <c r="K239" t="s">
        <v>228</v>
      </c>
      <c r="L239" t="s">
        <v>236</v>
      </c>
      <c r="M239">
        <v>266159</v>
      </c>
      <c r="N239">
        <v>103020.02</v>
      </c>
      <c r="O239">
        <v>163138.98000000001</v>
      </c>
      <c r="P239">
        <v>20</v>
      </c>
      <c r="Q239">
        <v>70</v>
      </c>
      <c r="R239">
        <v>68.430000000000007</v>
      </c>
    </row>
    <row r="240" spans="1:18" x14ac:dyDescent="0.35">
      <c r="A240" t="s">
        <v>50</v>
      </c>
      <c r="B240" t="str">
        <f>VLOOKUP(Table1[[#This Row],[Region]],Table3[#All],2,0)</f>
        <v>William Grek</v>
      </c>
      <c r="C240" t="s">
        <v>214</v>
      </c>
      <c r="D240">
        <v>470974</v>
      </c>
      <c r="E240">
        <v>311168</v>
      </c>
      <c r="F240">
        <v>66.069999999999993</v>
      </c>
      <c r="G240" s="2">
        <v>40746</v>
      </c>
      <c r="H240">
        <f>YEAR(Table1[[#This Row],[Order Date]])</f>
        <v>2011</v>
      </c>
      <c r="I240" t="s">
        <v>260</v>
      </c>
      <c r="J240" s="4">
        <f>WEEKDAY(Table1[[#This Row],[Order Date]])</f>
        <v>6</v>
      </c>
      <c r="K240" t="s">
        <v>224</v>
      </c>
      <c r="L240" t="s">
        <v>240</v>
      </c>
      <c r="M240">
        <v>311168</v>
      </c>
      <c r="N240">
        <v>103085.05</v>
      </c>
      <c r="O240">
        <v>208082.95</v>
      </c>
      <c r="P240">
        <v>10</v>
      </c>
      <c r="Q240">
        <v>81</v>
      </c>
      <c r="R240">
        <v>78.55</v>
      </c>
    </row>
    <row r="241" spans="1:18" x14ac:dyDescent="0.35">
      <c r="A241" t="s">
        <v>51</v>
      </c>
      <c r="B241" t="str">
        <f>VLOOKUP(Table1[[#This Row],[Region]],Table3[#All],2,0)</f>
        <v>Bill Gabril</v>
      </c>
      <c r="C241" t="s">
        <v>213</v>
      </c>
      <c r="D241">
        <v>233691</v>
      </c>
      <c r="E241">
        <v>170148</v>
      </c>
      <c r="F241">
        <v>72.81</v>
      </c>
      <c r="G241" s="2">
        <v>40746</v>
      </c>
      <c r="H241">
        <f>YEAR(Table1[[#This Row],[Order Date]])</f>
        <v>2011</v>
      </c>
      <c r="I241" t="s">
        <v>260</v>
      </c>
      <c r="J241" s="4">
        <f>WEEKDAY(Table1[[#This Row],[Order Date]])</f>
        <v>6</v>
      </c>
      <c r="K241" t="s">
        <v>217</v>
      </c>
      <c r="L241" t="s">
        <v>237</v>
      </c>
      <c r="M241">
        <v>170148</v>
      </c>
      <c r="N241">
        <v>37999.519999999997</v>
      </c>
      <c r="O241">
        <v>132148.48000000001</v>
      </c>
      <c r="P241">
        <v>30</v>
      </c>
      <c r="Q241">
        <v>21</v>
      </c>
      <c r="R241">
        <v>78.75</v>
      </c>
    </row>
    <row r="242" spans="1:18" x14ac:dyDescent="0.35">
      <c r="A242" t="s">
        <v>52</v>
      </c>
      <c r="B242" t="str">
        <f>VLOOKUP(Table1[[#This Row],[Region]],Table3[#All],2,0)</f>
        <v>William Grek</v>
      </c>
      <c r="C242" t="s">
        <v>214</v>
      </c>
      <c r="D242">
        <v>240751</v>
      </c>
      <c r="E242">
        <v>219247</v>
      </c>
      <c r="F242">
        <v>91.07</v>
      </c>
      <c r="G242" s="2">
        <v>41801</v>
      </c>
      <c r="H242">
        <f>YEAR(Table1[[#This Row],[Order Date]])</f>
        <v>2014</v>
      </c>
      <c r="I242" t="s">
        <v>254</v>
      </c>
      <c r="J242" s="4">
        <f>WEEKDAY(Table1[[#This Row],[Order Date]])</f>
        <v>4</v>
      </c>
      <c r="K242" t="s">
        <v>226</v>
      </c>
      <c r="L242" t="s">
        <v>239</v>
      </c>
      <c r="M242">
        <v>219247</v>
      </c>
      <c r="N242">
        <v>52161.9</v>
      </c>
      <c r="O242">
        <v>167085.1</v>
      </c>
      <c r="P242">
        <v>30</v>
      </c>
      <c r="Q242">
        <v>85</v>
      </c>
      <c r="R242">
        <v>85.35</v>
      </c>
    </row>
    <row r="243" spans="1:18" x14ac:dyDescent="0.35">
      <c r="A243" t="s">
        <v>53</v>
      </c>
      <c r="B243" t="str">
        <f>VLOOKUP(Table1[[#This Row],[Region]],Table3[#All],2,0)</f>
        <v>William Grek</v>
      </c>
      <c r="C243" t="s">
        <v>214</v>
      </c>
      <c r="D243">
        <v>209518</v>
      </c>
      <c r="E243">
        <v>192043</v>
      </c>
      <c r="F243">
        <v>91.66</v>
      </c>
      <c r="G243" s="2">
        <v>41801</v>
      </c>
      <c r="H243">
        <f>YEAR(Table1[[#This Row],[Order Date]])</f>
        <v>2014</v>
      </c>
      <c r="I243" t="s">
        <v>254</v>
      </c>
      <c r="J243" s="4">
        <f>WEEKDAY(Table1[[#This Row],[Order Date]])</f>
        <v>4</v>
      </c>
      <c r="K243" t="s">
        <v>217</v>
      </c>
      <c r="L243" t="s">
        <v>237</v>
      </c>
      <c r="M243">
        <v>192043</v>
      </c>
      <c r="N243">
        <v>83818.64</v>
      </c>
      <c r="O243">
        <v>108224.36</v>
      </c>
      <c r="P243">
        <v>10</v>
      </c>
      <c r="Q243">
        <v>25</v>
      </c>
      <c r="R243">
        <v>86.14</v>
      </c>
    </row>
    <row r="244" spans="1:18" x14ac:dyDescent="0.35">
      <c r="A244" t="s">
        <v>54</v>
      </c>
      <c r="B244" t="str">
        <f>VLOOKUP(Table1[[#This Row],[Region]],Table3[#All],2,0)</f>
        <v>Bill Gabril</v>
      </c>
      <c r="C244" t="s">
        <v>213</v>
      </c>
      <c r="D244">
        <v>464708</v>
      </c>
      <c r="E244">
        <v>549234</v>
      </c>
      <c r="F244">
        <v>118.19</v>
      </c>
      <c r="G244" s="2">
        <v>41801</v>
      </c>
      <c r="H244">
        <f>YEAR(Table1[[#This Row],[Order Date]])</f>
        <v>2014</v>
      </c>
      <c r="I244" t="s">
        <v>254</v>
      </c>
      <c r="J244" s="4">
        <f>WEEKDAY(Table1[[#This Row],[Order Date]])</f>
        <v>4</v>
      </c>
      <c r="K244" t="s">
        <v>231</v>
      </c>
      <c r="L244" t="s">
        <v>236</v>
      </c>
      <c r="M244">
        <v>549234</v>
      </c>
      <c r="N244">
        <v>123831.43</v>
      </c>
      <c r="O244">
        <v>425402.57</v>
      </c>
      <c r="P244">
        <v>30</v>
      </c>
      <c r="Q244">
        <v>46</v>
      </c>
      <c r="R244">
        <v>73.319999999999993</v>
      </c>
    </row>
    <row r="245" spans="1:18" x14ac:dyDescent="0.35">
      <c r="A245" t="s">
        <v>55</v>
      </c>
      <c r="B245" t="str">
        <f>VLOOKUP(Table1[[#This Row],[Region]],Table3[#All],2,0)</f>
        <v>Sam Thomas</v>
      </c>
      <c r="C245" t="s">
        <v>215</v>
      </c>
      <c r="D245">
        <v>237133</v>
      </c>
      <c r="E245">
        <v>212844</v>
      </c>
      <c r="F245">
        <v>89.76</v>
      </c>
      <c r="G245" s="2">
        <v>40845</v>
      </c>
      <c r="H245">
        <f>YEAR(Table1[[#This Row],[Order Date]])</f>
        <v>2011</v>
      </c>
      <c r="I245" t="s">
        <v>255</v>
      </c>
      <c r="J245" s="4">
        <f>WEEKDAY(Table1[[#This Row],[Order Date]])</f>
        <v>7</v>
      </c>
      <c r="K245" t="s">
        <v>235</v>
      </c>
      <c r="L245" t="s">
        <v>239</v>
      </c>
      <c r="M245">
        <v>212844</v>
      </c>
      <c r="N245">
        <v>76666.149999999994</v>
      </c>
      <c r="O245">
        <v>136177.85</v>
      </c>
      <c r="P245">
        <v>10</v>
      </c>
      <c r="Q245">
        <v>70</v>
      </c>
      <c r="R245">
        <v>86.66</v>
      </c>
    </row>
    <row r="246" spans="1:18" x14ac:dyDescent="0.35">
      <c r="A246" t="s">
        <v>56</v>
      </c>
      <c r="B246" t="str">
        <f>VLOOKUP(Table1[[#This Row],[Region]],Table3[#All],2,0)</f>
        <v>Sam Thomas</v>
      </c>
      <c r="C246" t="s">
        <v>215</v>
      </c>
      <c r="D246">
        <v>294356</v>
      </c>
      <c r="E246">
        <v>229208</v>
      </c>
      <c r="F246">
        <v>77.87</v>
      </c>
      <c r="G246" s="2">
        <v>40703</v>
      </c>
      <c r="H246">
        <f>YEAR(Table1[[#This Row],[Order Date]])</f>
        <v>2011</v>
      </c>
      <c r="I246" t="s">
        <v>254</v>
      </c>
      <c r="J246" s="4">
        <f>WEEKDAY(Table1[[#This Row],[Order Date]])</f>
        <v>5</v>
      </c>
      <c r="K246" t="s">
        <v>224</v>
      </c>
      <c r="L246" t="s">
        <v>240</v>
      </c>
      <c r="M246">
        <v>229208</v>
      </c>
      <c r="N246">
        <v>75923.45</v>
      </c>
      <c r="O246">
        <v>153284.54999999999</v>
      </c>
      <c r="P246">
        <v>10</v>
      </c>
      <c r="Q246">
        <v>28</v>
      </c>
      <c r="R246">
        <v>60.57</v>
      </c>
    </row>
    <row r="247" spans="1:18" x14ac:dyDescent="0.35">
      <c r="A247" t="s">
        <v>57</v>
      </c>
      <c r="B247" t="str">
        <f>VLOOKUP(Table1[[#This Row],[Region]],Table3[#All],2,0)</f>
        <v>Bill Gabril</v>
      </c>
      <c r="C247" t="s">
        <v>213</v>
      </c>
      <c r="D247">
        <v>179907</v>
      </c>
      <c r="E247">
        <v>115668</v>
      </c>
      <c r="F247">
        <v>64.290000000000006</v>
      </c>
      <c r="G247" s="2">
        <v>40703</v>
      </c>
      <c r="H247">
        <f>YEAR(Table1[[#This Row],[Order Date]])</f>
        <v>2011</v>
      </c>
      <c r="I247" t="s">
        <v>254</v>
      </c>
      <c r="J247" s="4">
        <f>WEEKDAY(Table1[[#This Row],[Order Date]])</f>
        <v>5</v>
      </c>
      <c r="K247" t="s">
        <v>220</v>
      </c>
      <c r="L247" t="s">
        <v>237</v>
      </c>
      <c r="M247">
        <v>115668</v>
      </c>
      <c r="N247">
        <v>44653.41</v>
      </c>
      <c r="O247">
        <v>71014.59</v>
      </c>
      <c r="P247">
        <v>10</v>
      </c>
      <c r="Q247">
        <v>73</v>
      </c>
      <c r="R247">
        <v>79.27</v>
      </c>
    </row>
    <row r="248" spans="1:18" x14ac:dyDescent="0.35">
      <c r="A248" t="s">
        <v>58</v>
      </c>
      <c r="B248" t="str">
        <f>VLOOKUP(Table1[[#This Row],[Region]],Table3[#All],2,0)</f>
        <v>Sam Thomas</v>
      </c>
      <c r="C248" t="s">
        <v>215</v>
      </c>
      <c r="D248">
        <v>356178</v>
      </c>
      <c r="E248">
        <v>367765</v>
      </c>
      <c r="F248">
        <v>103.25</v>
      </c>
      <c r="G248" s="2">
        <v>40703</v>
      </c>
      <c r="H248">
        <f>YEAR(Table1[[#This Row],[Order Date]])</f>
        <v>2011</v>
      </c>
      <c r="I248" t="s">
        <v>254</v>
      </c>
      <c r="J248" s="4">
        <f>WEEKDAY(Table1[[#This Row],[Order Date]])</f>
        <v>5</v>
      </c>
      <c r="K248" t="s">
        <v>223</v>
      </c>
      <c r="L248" t="s">
        <v>240</v>
      </c>
      <c r="M248">
        <v>367765</v>
      </c>
      <c r="N248">
        <v>165321.37</v>
      </c>
      <c r="O248">
        <v>202443.63</v>
      </c>
      <c r="P248">
        <v>30</v>
      </c>
      <c r="Q248">
        <v>31</v>
      </c>
      <c r="R248">
        <v>64.900000000000006</v>
      </c>
    </row>
    <row r="249" spans="1:18" x14ac:dyDescent="0.35">
      <c r="A249" t="s">
        <v>59</v>
      </c>
      <c r="B249" t="str">
        <f>VLOOKUP(Table1[[#This Row],[Region]],Table3[#All],2,0)</f>
        <v>Bill Gabril</v>
      </c>
      <c r="C249" t="s">
        <v>213</v>
      </c>
      <c r="D249">
        <v>384235</v>
      </c>
      <c r="E249">
        <v>222909</v>
      </c>
      <c r="F249">
        <v>58.01</v>
      </c>
      <c r="G249" s="2">
        <v>40800</v>
      </c>
      <c r="H249">
        <f>YEAR(Table1[[#This Row],[Order Date]])</f>
        <v>2011</v>
      </c>
      <c r="I249" t="s">
        <v>258</v>
      </c>
      <c r="J249" s="4">
        <f>WEEKDAY(Table1[[#This Row],[Order Date]])</f>
        <v>4</v>
      </c>
      <c r="K249" t="s">
        <v>226</v>
      </c>
      <c r="L249" t="s">
        <v>239</v>
      </c>
      <c r="M249">
        <v>222909</v>
      </c>
      <c r="N249">
        <v>55343.72</v>
      </c>
      <c r="O249">
        <v>167565.28</v>
      </c>
      <c r="P249">
        <v>30</v>
      </c>
      <c r="Q249">
        <v>95</v>
      </c>
      <c r="R249">
        <v>61.7</v>
      </c>
    </row>
    <row r="250" spans="1:18" x14ac:dyDescent="0.35">
      <c r="A250" t="s">
        <v>60</v>
      </c>
      <c r="B250" t="str">
        <f>VLOOKUP(Table1[[#This Row],[Region]],Table3[#All],2,0)</f>
        <v>Anne Paul</v>
      </c>
      <c r="C250" t="s">
        <v>212</v>
      </c>
      <c r="D250">
        <v>172085</v>
      </c>
      <c r="E250">
        <v>196476</v>
      </c>
      <c r="F250">
        <v>114.17</v>
      </c>
      <c r="G250" s="2">
        <v>40800</v>
      </c>
      <c r="H250">
        <f>YEAR(Table1[[#This Row],[Order Date]])</f>
        <v>2011</v>
      </c>
      <c r="I250" t="s">
        <v>258</v>
      </c>
      <c r="J250" s="4">
        <f>WEEKDAY(Table1[[#This Row],[Order Date]])</f>
        <v>4</v>
      </c>
      <c r="K250" t="s">
        <v>222</v>
      </c>
      <c r="L250" t="s">
        <v>236</v>
      </c>
      <c r="M250">
        <v>196476</v>
      </c>
      <c r="N250">
        <v>56555.45</v>
      </c>
      <c r="O250">
        <v>139920.54999999999</v>
      </c>
      <c r="P250">
        <v>10</v>
      </c>
      <c r="Q250">
        <v>74</v>
      </c>
      <c r="R250">
        <v>75.959999999999994</v>
      </c>
    </row>
    <row r="251" spans="1:18" x14ac:dyDescent="0.35">
      <c r="A251" t="s">
        <v>61</v>
      </c>
      <c r="B251" t="str">
        <f>VLOOKUP(Table1[[#This Row],[Region]],Table3[#All],2,0)</f>
        <v>Anne Paul</v>
      </c>
      <c r="C251" t="s">
        <v>212</v>
      </c>
      <c r="D251">
        <v>434353</v>
      </c>
      <c r="E251">
        <v>470514</v>
      </c>
      <c r="F251">
        <v>108.33</v>
      </c>
      <c r="G251" s="2">
        <v>41404</v>
      </c>
      <c r="H251">
        <f>YEAR(Table1[[#This Row],[Order Date]])</f>
        <v>2013</v>
      </c>
      <c r="I251" t="s">
        <v>261</v>
      </c>
      <c r="J251" s="4">
        <f>WEEKDAY(Table1[[#This Row],[Order Date]])</f>
        <v>6</v>
      </c>
      <c r="K251" t="s">
        <v>224</v>
      </c>
      <c r="L251" t="s">
        <v>240</v>
      </c>
      <c r="M251">
        <v>470514</v>
      </c>
      <c r="N251">
        <v>234323.64</v>
      </c>
      <c r="O251">
        <v>236190.36</v>
      </c>
      <c r="P251">
        <v>10</v>
      </c>
      <c r="Q251">
        <v>11</v>
      </c>
      <c r="R251">
        <v>60.59</v>
      </c>
    </row>
    <row r="252" spans="1:18" x14ac:dyDescent="0.35">
      <c r="A252" t="s">
        <v>62</v>
      </c>
      <c r="B252" t="str">
        <f>VLOOKUP(Table1[[#This Row],[Region]],Table3[#All],2,0)</f>
        <v>Sam Thomas</v>
      </c>
      <c r="C252" t="s">
        <v>215</v>
      </c>
      <c r="D252">
        <v>250307</v>
      </c>
      <c r="E252">
        <v>129646</v>
      </c>
      <c r="F252">
        <v>51.79</v>
      </c>
      <c r="G252" s="2">
        <v>41352</v>
      </c>
      <c r="H252">
        <f>YEAR(Table1[[#This Row],[Order Date]])</f>
        <v>2013</v>
      </c>
      <c r="I252" t="s">
        <v>263</v>
      </c>
      <c r="J252" s="4">
        <f>WEEKDAY(Table1[[#This Row],[Order Date]])</f>
        <v>3</v>
      </c>
      <c r="K252" t="s">
        <v>235</v>
      </c>
      <c r="L252" t="s">
        <v>239</v>
      </c>
      <c r="M252">
        <v>129646</v>
      </c>
      <c r="N252">
        <v>33468.07</v>
      </c>
      <c r="O252">
        <v>96177.93</v>
      </c>
      <c r="P252">
        <v>10</v>
      </c>
      <c r="Q252">
        <v>23</v>
      </c>
      <c r="R252">
        <v>92.13</v>
      </c>
    </row>
    <row r="253" spans="1:18" x14ac:dyDescent="0.35">
      <c r="A253" t="s">
        <v>63</v>
      </c>
      <c r="B253" t="str">
        <f>VLOOKUP(Table1[[#This Row],[Region]],Table3[#All],2,0)</f>
        <v>William Grek</v>
      </c>
      <c r="C253" t="s">
        <v>214</v>
      </c>
      <c r="D253">
        <v>200627</v>
      </c>
      <c r="E253">
        <v>238320</v>
      </c>
      <c r="F253">
        <v>118.79</v>
      </c>
      <c r="G253" s="2">
        <v>41270</v>
      </c>
      <c r="H253">
        <f>YEAR(Table1[[#This Row],[Order Date]])</f>
        <v>2012</v>
      </c>
      <c r="I253" t="s">
        <v>257</v>
      </c>
      <c r="J253" s="4">
        <f>WEEKDAY(Table1[[#This Row],[Order Date]])</f>
        <v>5</v>
      </c>
      <c r="K253" t="s">
        <v>233</v>
      </c>
      <c r="L253" t="s">
        <v>237</v>
      </c>
      <c r="M253">
        <v>238320</v>
      </c>
      <c r="N253">
        <v>100047.35</v>
      </c>
      <c r="O253">
        <v>138272.65</v>
      </c>
      <c r="P253">
        <v>10</v>
      </c>
      <c r="Q253">
        <v>57</v>
      </c>
      <c r="R253">
        <v>93.58</v>
      </c>
    </row>
    <row r="254" spans="1:18" x14ac:dyDescent="0.35">
      <c r="A254" t="s">
        <v>64</v>
      </c>
      <c r="B254" t="str">
        <f>VLOOKUP(Table1[[#This Row],[Region]],Table3[#All],2,0)</f>
        <v>Bill Gabril</v>
      </c>
      <c r="C254" t="s">
        <v>213</v>
      </c>
      <c r="D254">
        <v>227510</v>
      </c>
      <c r="E254">
        <v>172962</v>
      </c>
      <c r="F254">
        <v>76.02</v>
      </c>
      <c r="G254" s="2">
        <v>41481</v>
      </c>
      <c r="H254">
        <f>YEAR(Table1[[#This Row],[Order Date]])</f>
        <v>2013</v>
      </c>
      <c r="I254" t="s">
        <v>260</v>
      </c>
      <c r="J254" s="4">
        <f>WEEKDAY(Table1[[#This Row],[Order Date]])</f>
        <v>6</v>
      </c>
      <c r="K254" t="s">
        <v>217</v>
      </c>
      <c r="L254" t="s">
        <v>237</v>
      </c>
      <c r="M254">
        <v>172962</v>
      </c>
      <c r="N254">
        <v>52559.57</v>
      </c>
      <c r="O254">
        <v>120402.43</v>
      </c>
      <c r="P254">
        <v>20</v>
      </c>
      <c r="Q254">
        <v>14</v>
      </c>
      <c r="R254">
        <v>63.27</v>
      </c>
    </row>
    <row r="255" spans="1:18" x14ac:dyDescent="0.35">
      <c r="A255" t="s">
        <v>65</v>
      </c>
      <c r="B255" t="str">
        <f>VLOOKUP(Table1[[#This Row],[Region]],Table3[#All],2,0)</f>
        <v>Bill Gabril</v>
      </c>
      <c r="C255" t="s">
        <v>213</v>
      </c>
      <c r="D255">
        <v>389774</v>
      </c>
      <c r="E255">
        <v>444450</v>
      </c>
      <c r="F255">
        <v>114.03</v>
      </c>
      <c r="G255" s="2">
        <v>41481</v>
      </c>
      <c r="H255">
        <f>YEAR(Table1[[#This Row],[Order Date]])</f>
        <v>2013</v>
      </c>
      <c r="I255" t="s">
        <v>260</v>
      </c>
      <c r="J255" s="4">
        <f>WEEKDAY(Table1[[#This Row],[Order Date]])</f>
        <v>6</v>
      </c>
      <c r="K255" t="s">
        <v>230</v>
      </c>
      <c r="L255" t="s">
        <v>238</v>
      </c>
      <c r="M255">
        <v>444450</v>
      </c>
      <c r="N255">
        <v>128511.14</v>
      </c>
      <c r="O255">
        <v>315938.86</v>
      </c>
      <c r="P255">
        <v>10</v>
      </c>
      <c r="Q255">
        <v>65</v>
      </c>
      <c r="R255">
        <v>82.57</v>
      </c>
    </row>
    <row r="256" spans="1:18" x14ac:dyDescent="0.35">
      <c r="A256" t="s">
        <v>66</v>
      </c>
      <c r="B256" t="str">
        <f>VLOOKUP(Table1[[#This Row],[Region]],Table3[#All],2,0)</f>
        <v>Sam Thomas</v>
      </c>
      <c r="C256" t="s">
        <v>215</v>
      </c>
      <c r="D256">
        <v>149997</v>
      </c>
      <c r="E256">
        <v>144224</v>
      </c>
      <c r="F256">
        <v>96.15</v>
      </c>
      <c r="G256" s="2">
        <v>41481</v>
      </c>
      <c r="H256">
        <f>YEAR(Table1[[#This Row],[Order Date]])</f>
        <v>2013</v>
      </c>
      <c r="I256" t="s">
        <v>260</v>
      </c>
      <c r="J256" s="4">
        <f>WEEKDAY(Table1[[#This Row],[Order Date]])</f>
        <v>6</v>
      </c>
      <c r="K256" t="s">
        <v>219</v>
      </c>
      <c r="L256" t="s">
        <v>238</v>
      </c>
      <c r="M256">
        <v>144224</v>
      </c>
      <c r="N256">
        <v>62964.58</v>
      </c>
      <c r="O256">
        <v>81259.42</v>
      </c>
      <c r="P256">
        <v>30</v>
      </c>
      <c r="Q256">
        <v>82</v>
      </c>
      <c r="R256">
        <v>76.64</v>
      </c>
    </row>
    <row r="257" spans="1:18" x14ac:dyDescent="0.35">
      <c r="A257" t="s">
        <v>67</v>
      </c>
      <c r="B257" t="str">
        <f>VLOOKUP(Table1[[#This Row],[Region]],Table3[#All],2,0)</f>
        <v>Anne Paul</v>
      </c>
      <c r="C257" t="s">
        <v>212</v>
      </c>
      <c r="D257">
        <v>458837</v>
      </c>
      <c r="E257">
        <v>376414</v>
      </c>
      <c r="F257">
        <v>82.04</v>
      </c>
      <c r="G257" s="2">
        <v>41481</v>
      </c>
      <c r="H257">
        <f>YEAR(Table1[[#This Row],[Order Date]])</f>
        <v>2013</v>
      </c>
      <c r="I257" t="s">
        <v>260</v>
      </c>
      <c r="J257" s="4">
        <f>WEEKDAY(Table1[[#This Row],[Order Date]])</f>
        <v>6</v>
      </c>
      <c r="K257" t="s">
        <v>226</v>
      </c>
      <c r="L257" t="s">
        <v>239</v>
      </c>
      <c r="M257">
        <v>376414</v>
      </c>
      <c r="N257">
        <v>167953.54</v>
      </c>
      <c r="O257">
        <v>208460.46</v>
      </c>
      <c r="P257">
        <v>10</v>
      </c>
      <c r="Q257">
        <v>12</v>
      </c>
      <c r="R257">
        <v>93.65</v>
      </c>
    </row>
    <row r="258" spans="1:18" x14ac:dyDescent="0.35">
      <c r="A258" t="s">
        <v>68</v>
      </c>
      <c r="B258" t="str">
        <f>VLOOKUP(Table1[[#This Row],[Region]],Table3[#All],2,0)</f>
        <v>William Grek</v>
      </c>
      <c r="C258" t="s">
        <v>214</v>
      </c>
      <c r="D258">
        <v>473666</v>
      </c>
      <c r="E258">
        <v>445654</v>
      </c>
      <c r="F258">
        <v>94.09</v>
      </c>
      <c r="G258" s="2">
        <v>41425</v>
      </c>
      <c r="H258">
        <f>YEAR(Table1[[#This Row],[Order Date]])</f>
        <v>2013</v>
      </c>
      <c r="I258" t="s">
        <v>261</v>
      </c>
      <c r="J258" s="4">
        <f>WEEKDAY(Table1[[#This Row],[Order Date]])</f>
        <v>6</v>
      </c>
      <c r="K258" t="s">
        <v>234</v>
      </c>
      <c r="L258" t="s">
        <v>238</v>
      </c>
      <c r="M258">
        <v>445654</v>
      </c>
      <c r="N258">
        <v>201108.02</v>
      </c>
      <c r="O258">
        <v>244545.98</v>
      </c>
      <c r="P258">
        <v>20</v>
      </c>
      <c r="Q258">
        <v>59</v>
      </c>
      <c r="R258">
        <v>83.7</v>
      </c>
    </row>
    <row r="259" spans="1:18" x14ac:dyDescent="0.35">
      <c r="A259" t="s">
        <v>69</v>
      </c>
      <c r="B259" t="str">
        <f>VLOOKUP(Table1[[#This Row],[Region]],Table3[#All],2,0)</f>
        <v>Sam Thomas</v>
      </c>
      <c r="C259" t="s">
        <v>215</v>
      </c>
      <c r="D259">
        <v>496156</v>
      </c>
      <c r="E259">
        <v>321452</v>
      </c>
      <c r="F259">
        <v>64.790000000000006</v>
      </c>
      <c r="G259" s="2">
        <v>41425</v>
      </c>
      <c r="H259">
        <f>YEAR(Table1[[#This Row],[Order Date]])</f>
        <v>2013</v>
      </c>
      <c r="I259" t="s">
        <v>261</v>
      </c>
      <c r="J259" s="4">
        <f>WEEKDAY(Table1[[#This Row],[Order Date]])</f>
        <v>6</v>
      </c>
      <c r="K259" t="s">
        <v>234</v>
      </c>
      <c r="L259" t="s">
        <v>238</v>
      </c>
      <c r="M259">
        <v>321452</v>
      </c>
      <c r="N259">
        <v>155547.75</v>
      </c>
      <c r="O259">
        <v>165904.25</v>
      </c>
      <c r="P259">
        <v>30</v>
      </c>
      <c r="Q259">
        <v>19</v>
      </c>
      <c r="R259">
        <v>71.92</v>
      </c>
    </row>
    <row r="260" spans="1:18" x14ac:dyDescent="0.35">
      <c r="A260" t="s">
        <v>70</v>
      </c>
      <c r="B260" t="str">
        <f>VLOOKUP(Table1[[#This Row],[Region]],Table3[#All],2,0)</f>
        <v>Bill Gabril</v>
      </c>
      <c r="C260" t="s">
        <v>213</v>
      </c>
      <c r="D260">
        <v>271115</v>
      </c>
      <c r="E260">
        <v>143323</v>
      </c>
      <c r="F260">
        <v>52.86</v>
      </c>
      <c r="G260" s="2">
        <v>41425</v>
      </c>
      <c r="H260">
        <f>YEAR(Table1[[#This Row],[Order Date]])</f>
        <v>2013</v>
      </c>
      <c r="I260" t="s">
        <v>261</v>
      </c>
      <c r="J260" s="4">
        <f>WEEKDAY(Table1[[#This Row],[Order Date]])</f>
        <v>6</v>
      </c>
      <c r="K260" t="s">
        <v>227</v>
      </c>
      <c r="L260" t="s">
        <v>237</v>
      </c>
      <c r="M260">
        <v>143323</v>
      </c>
      <c r="N260">
        <v>50567.07</v>
      </c>
      <c r="O260">
        <v>92755.93</v>
      </c>
      <c r="P260">
        <v>20</v>
      </c>
      <c r="Q260">
        <v>58</v>
      </c>
      <c r="R260">
        <v>75.11</v>
      </c>
    </row>
    <row r="261" spans="1:18" x14ac:dyDescent="0.35">
      <c r="A261" t="s">
        <v>71</v>
      </c>
      <c r="B261" t="str">
        <f>VLOOKUP(Table1[[#This Row],[Region]],Table3[#All],2,0)</f>
        <v>Bill Gabril</v>
      </c>
      <c r="C261" t="s">
        <v>213</v>
      </c>
      <c r="D261">
        <v>424332</v>
      </c>
      <c r="E261">
        <v>367029</v>
      </c>
      <c r="F261">
        <v>86.5</v>
      </c>
      <c r="G261" s="2">
        <v>41425</v>
      </c>
      <c r="H261">
        <f>YEAR(Table1[[#This Row],[Order Date]])</f>
        <v>2013</v>
      </c>
      <c r="I261" t="s">
        <v>261</v>
      </c>
      <c r="J261" s="4">
        <f>WEEKDAY(Table1[[#This Row],[Order Date]])</f>
        <v>6</v>
      </c>
      <c r="K261" t="s">
        <v>222</v>
      </c>
      <c r="L261" t="s">
        <v>236</v>
      </c>
      <c r="M261">
        <v>367029</v>
      </c>
      <c r="N261">
        <v>174481.4</v>
      </c>
      <c r="O261">
        <v>192547.6</v>
      </c>
      <c r="P261">
        <v>10</v>
      </c>
      <c r="Q261">
        <v>91</v>
      </c>
      <c r="R261">
        <v>65.400000000000006</v>
      </c>
    </row>
    <row r="262" spans="1:18" x14ac:dyDescent="0.35">
      <c r="A262" t="s">
        <v>72</v>
      </c>
      <c r="B262" t="str">
        <f>VLOOKUP(Table1[[#This Row],[Region]],Table3[#All],2,0)</f>
        <v>Bill Gabril</v>
      </c>
      <c r="C262" t="s">
        <v>213</v>
      </c>
      <c r="D262">
        <v>289110</v>
      </c>
      <c r="E262">
        <v>172486</v>
      </c>
      <c r="F262">
        <v>59.66</v>
      </c>
      <c r="G262" s="2">
        <v>41425</v>
      </c>
      <c r="H262">
        <f>YEAR(Table1[[#This Row],[Order Date]])</f>
        <v>2013</v>
      </c>
      <c r="I262" t="s">
        <v>261</v>
      </c>
      <c r="J262" s="4">
        <f>WEEKDAY(Table1[[#This Row],[Order Date]])</f>
        <v>6</v>
      </c>
      <c r="K262" t="s">
        <v>230</v>
      </c>
      <c r="L262" t="s">
        <v>238</v>
      </c>
      <c r="M262">
        <v>172486</v>
      </c>
      <c r="N262">
        <v>37448.769999999997</v>
      </c>
      <c r="O262">
        <v>135037.23000000001</v>
      </c>
      <c r="P262">
        <v>30</v>
      </c>
      <c r="Q262">
        <v>44</v>
      </c>
      <c r="R262">
        <v>63.58</v>
      </c>
    </row>
    <row r="263" spans="1:18" x14ac:dyDescent="0.35">
      <c r="A263" t="s">
        <v>73</v>
      </c>
      <c r="B263" t="str">
        <f>VLOOKUP(Table1[[#This Row],[Region]],Table3[#All],2,0)</f>
        <v>Anne Paul</v>
      </c>
      <c r="C263" t="s">
        <v>212</v>
      </c>
      <c r="D263">
        <v>325957</v>
      </c>
      <c r="E263">
        <v>280639</v>
      </c>
      <c r="F263">
        <v>86.1</v>
      </c>
      <c r="G263" s="2">
        <v>41956</v>
      </c>
      <c r="H263">
        <f>YEAR(Table1[[#This Row],[Order Date]])</f>
        <v>2014</v>
      </c>
      <c r="I263" t="s">
        <v>253</v>
      </c>
      <c r="J263" s="4">
        <f>WEEKDAY(Table1[[#This Row],[Order Date]])</f>
        <v>5</v>
      </c>
      <c r="K263" t="s">
        <v>235</v>
      </c>
      <c r="L263" t="s">
        <v>239</v>
      </c>
      <c r="M263">
        <v>280639</v>
      </c>
      <c r="N263">
        <v>131623.09</v>
      </c>
      <c r="O263">
        <v>149015.91</v>
      </c>
      <c r="P263">
        <v>10</v>
      </c>
      <c r="Q263">
        <v>80</v>
      </c>
      <c r="R263">
        <v>63.26</v>
      </c>
    </row>
    <row r="264" spans="1:18" x14ac:dyDescent="0.35">
      <c r="A264" t="s">
        <v>74</v>
      </c>
      <c r="B264" t="str">
        <f>VLOOKUP(Table1[[#This Row],[Region]],Table3[#All],2,0)</f>
        <v>Sam Thomas</v>
      </c>
      <c r="C264" t="s">
        <v>215</v>
      </c>
      <c r="D264">
        <v>106470</v>
      </c>
      <c r="E264">
        <v>91488</v>
      </c>
      <c r="F264">
        <v>85.93</v>
      </c>
      <c r="G264" s="2">
        <v>40984</v>
      </c>
      <c r="H264">
        <f>YEAR(Table1[[#This Row],[Order Date]])</f>
        <v>2012</v>
      </c>
      <c r="I264" t="s">
        <v>263</v>
      </c>
      <c r="J264" s="4">
        <f>WEEKDAY(Table1[[#This Row],[Order Date]])</f>
        <v>6</v>
      </c>
      <c r="K264" t="s">
        <v>223</v>
      </c>
      <c r="L264" t="s">
        <v>240</v>
      </c>
      <c r="M264">
        <v>91488</v>
      </c>
      <c r="N264">
        <v>24358.61</v>
      </c>
      <c r="O264">
        <v>67129.39</v>
      </c>
      <c r="P264">
        <v>30</v>
      </c>
      <c r="Q264">
        <v>81</v>
      </c>
      <c r="R264">
        <v>91.68</v>
      </c>
    </row>
    <row r="265" spans="1:18" x14ac:dyDescent="0.35">
      <c r="A265" t="s">
        <v>75</v>
      </c>
      <c r="B265" t="str">
        <f>VLOOKUP(Table1[[#This Row],[Region]],Table3[#All],2,0)</f>
        <v>William Grek</v>
      </c>
      <c r="C265" t="s">
        <v>214</v>
      </c>
      <c r="D265">
        <v>373208</v>
      </c>
      <c r="E265">
        <v>231059</v>
      </c>
      <c r="F265">
        <v>61.91</v>
      </c>
      <c r="G265" s="2">
        <v>40984</v>
      </c>
      <c r="H265">
        <f>YEAR(Table1[[#This Row],[Order Date]])</f>
        <v>2012</v>
      </c>
      <c r="I265" t="s">
        <v>263</v>
      </c>
      <c r="J265" s="4">
        <f>WEEKDAY(Table1[[#This Row],[Order Date]])</f>
        <v>6</v>
      </c>
      <c r="K265" t="s">
        <v>229</v>
      </c>
      <c r="L265" t="s">
        <v>240</v>
      </c>
      <c r="M265">
        <v>231059</v>
      </c>
      <c r="N265">
        <v>105905.43</v>
      </c>
      <c r="O265">
        <v>125153.57</v>
      </c>
      <c r="P265">
        <v>30</v>
      </c>
      <c r="Q265">
        <v>73</v>
      </c>
      <c r="R265">
        <v>65.11</v>
      </c>
    </row>
    <row r="266" spans="1:18" x14ac:dyDescent="0.35">
      <c r="A266" t="s">
        <v>76</v>
      </c>
      <c r="B266" t="str">
        <f>VLOOKUP(Table1[[#This Row],[Region]],Table3[#All],2,0)</f>
        <v>William Grek</v>
      </c>
      <c r="C266" t="s">
        <v>214</v>
      </c>
      <c r="D266">
        <v>244683</v>
      </c>
      <c r="E266">
        <v>232730</v>
      </c>
      <c r="F266">
        <v>95.11</v>
      </c>
      <c r="G266" s="2">
        <v>40984</v>
      </c>
      <c r="H266">
        <f>YEAR(Table1[[#This Row],[Order Date]])</f>
        <v>2012</v>
      </c>
      <c r="I266" t="s">
        <v>263</v>
      </c>
      <c r="J266" s="4">
        <f>WEEKDAY(Table1[[#This Row],[Order Date]])</f>
        <v>6</v>
      </c>
      <c r="K266" t="s">
        <v>227</v>
      </c>
      <c r="L266" t="s">
        <v>237</v>
      </c>
      <c r="M266">
        <v>232730</v>
      </c>
      <c r="N266">
        <v>61720</v>
      </c>
      <c r="O266">
        <v>171010</v>
      </c>
      <c r="P266">
        <v>30</v>
      </c>
      <c r="Q266">
        <v>41</v>
      </c>
      <c r="R266">
        <v>85.23</v>
      </c>
    </row>
    <row r="267" spans="1:18" x14ac:dyDescent="0.35">
      <c r="A267" t="s">
        <v>77</v>
      </c>
      <c r="B267" t="str">
        <f>VLOOKUP(Table1[[#This Row],[Region]],Table3[#All],2,0)</f>
        <v>Bill Gabril</v>
      </c>
      <c r="C267" t="s">
        <v>213</v>
      </c>
      <c r="D267">
        <v>423312</v>
      </c>
      <c r="E267">
        <v>314179</v>
      </c>
      <c r="F267">
        <v>74.22</v>
      </c>
      <c r="G267" s="2">
        <v>40984</v>
      </c>
      <c r="H267">
        <f>YEAR(Table1[[#This Row],[Order Date]])</f>
        <v>2012</v>
      </c>
      <c r="I267" t="s">
        <v>263</v>
      </c>
      <c r="J267" s="4">
        <f>WEEKDAY(Table1[[#This Row],[Order Date]])</f>
        <v>6</v>
      </c>
      <c r="K267" t="s">
        <v>224</v>
      </c>
      <c r="L267" t="s">
        <v>240</v>
      </c>
      <c r="M267">
        <v>314179</v>
      </c>
      <c r="N267">
        <v>144319.10999999999</v>
      </c>
      <c r="O267">
        <v>169859.89</v>
      </c>
      <c r="P267">
        <v>20</v>
      </c>
      <c r="Q267">
        <v>60</v>
      </c>
      <c r="R267">
        <v>71.63</v>
      </c>
    </row>
    <row r="268" spans="1:18" x14ac:dyDescent="0.35">
      <c r="A268" t="s">
        <v>78</v>
      </c>
      <c r="B268" t="str">
        <f>VLOOKUP(Table1[[#This Row],[Region]],Table3[#All],2,0)</f>
        <v>Bill Gabril</v>
      </c>
      <c r="C268" t="s">
        <v>213</v>
      </c>
      <c r="D268">
        <v>272774</v>
      </c>
      <c r="E268">
        <v>251788</v>
      </c>
      <c r="F268">
        <v>92.31</v>
      </c>
      <c r="G268" s="2">
        <v>41970</v>
      </c>
      <c r="H268">
        <f>YEAR(Table1[[#This Row],[Order Date]])</f>
        <v>2014</v>
      </c>
      <c r="I268" t="s">
        <v>253</v>
      </c>
      <c r="J268" s="4">
        <f>WEEKDAY(Table1[[#This Row],[Order Date]])</f>
        <v>5</v>
      </c>
      <c r="K268" t="s">
        <v>227</v>
      </c>
      <c r="L268" t="s">
        <v>237</v>
      </c>
      <c r="M268">
        <v>251788</v>
      </c>
      <c r="N268">
        <v>64295.92</v>
      </c>
      <c r="O268">
        <v>187492.08</v>
      </c>
      <c r="P268">
        <v>10</v>
      </c>
      <c r="Q268">
        <v>86</v>
      </c>
      <c r="R268">
        <v>64.760000000000005</v>
      </c>
    </row>
    <row r="269" spans="1:18" x14ac:dyDescent="0.35">
      <c r="A269" t="s">
        <v>79</v>
      </c>
      <c r="B269" t="str">
        <f>VLOOKUP(Table1[[#This Row],[Region]],Table3[#All],2,0)</f>
        <v>Sam Thomas</v>
      </c>
      <c r="C269" t="s">
        <v>215</v>
      </c>
      <c r="D269">
        <v>464533</v>
      </c>
      <c r="E269">
        <v>337570</v>
      </c>
      <c r="F269">
        <v>72.67</v>
      </c>
      <c r="G269" s="2">
        <v>41970</v>
      </c>
      <c r="H269">
        <f>YEAR(Table1[[#This Row],[Order Date]])</f>
        <v>2014</v>
      </c>
      <c r="I269" t="s">
        <v>253</v>
      </c>
      <c r="J269" s="4">
        <f>WEEKDAY(Table1[[#This Row],[Order Date]])</f>
        <v>5</v>
      </c>
      <c r="K269" t="s">
        <v>232</v>
      </c>
      <c r="L269" t="s">
        <v>240</v>
      </c>
      <c r="M269">
        <v>337570</v>
      </c>
      <c r="N269">
        <v>150795.5</v>
      </c>
      <c r="O269">
        <v>186774.5</v>
      </c>
      <c r="P269">
        <v>20</v>
      </c>
      <c r="Q269">
        <v>50</v>
      </c>
      <c r="R269">
        <v>70.2</v>
      </c>
    </row>
    <row r="270" spans="1:18" x14ac:dyDescent="0.35">
      <c r="A270" t="s">
        <v>80</v>
      </c>
      <c r="B270" t="str">
        <f>VLOOKUP(Table1[[#This Row],[Region]],Table3[#All],2,0)</f>
        <v>Bill Gabril</v>
      </c>
      <c r="C270" t="s">
        <v>213</v>
      </c>
      <c r="D270">
        <v>227100</v>
      </c>
      <c r="E270">
        <v>198979</v>
      </c>
      <c r="F270">
        <v>87.62</v>
      </c>
      <c r="G270" s="2">
        <v>41568</v>
      </c>
      <c r="H270">
        <f>YEAR(Table1[[#This Row],[Order Date]])</f>
        <v>2013</v>
      </c>
      <c r="I270" t="s">
        <v>255</v>
      </c>
      <c r="J270" s="4">
        <f>WEEKDAY(Table1[[#This Row],[Order Date]])</f>
        <v>2</v>
      </c>
      <c r="K270" t="s">
        <v>232</v>
      </c>
      <c r="L270" t="s">
        <v>240</v>
      </c>
      <c r="M270">
        <v>198979</v>
      </c>
      <c r="N270">
        <v>50749.919999999998</v>
      </c>
      <c r="O270">
        <v>148229.07999999999</v>
      </c>
      <c r="P270">
        <v>20</v>
      </c>
      <c r="Q270">
        <v>24</v>
      </c>
      <c r="R270">
        <v>92.62</v>
      </c>
    </row>
    <row r="271" spans="1:18" x14ac:dyDescent="0.35">
      <c r="A271" t="s">
        <v>81</v>
      </c>
      <c r="B271" t="str">
        <f>VLOOKUP(Table1[[#This Row],[Region]],Table3[#All],2,0)</f>
        <v>William Grek</v>
      </c>
      <c r="C271" t="s">
        <v>214</v>
      </c>
      <c r="D271">
        <v>386066</v>
      </c>
      <c r="E271">
        <v>287366</v>
      </c>
      <c r="F271">
        <v>74.430000000000007</v>
      </c>
      <c r="G271" s="2">
        <v>41995</v>
      </c>
      <c r="H271">
        <f>YEAR(Table1[[#This Row],[Order Date]])</f>
        <v>2014</v>
      </c>
      <c r="I271" t="s">
        <v>257</v>
      </c>
      <c r="J271" s="4">
        <f>WEEKDAY(Table1[[#This Row],[Order Date]])</f>
        <v>2</v>
      </c>
      <c r="K271" t="s">
        <v>226</v>
      </c>
      <c r="L271" t="s">
        <v>239</v>
      </c>
      <c r="M271">
        <v>287366</v>
      </c>
      <c r="N271">
        <v>61524.66</v>
      </c>
      <c r="O271">
        <v>225841.34</v>
      </c>
      <c r="P271">
        <v>10</v>
      </c>
      <c r="Q271">
        <v>100</v>
      </c>
      <c r="R271">
        <v>67.34</v>
      </c>
    </row>
    <row r="272" spans="1:18" x14ac:dyDescent="0.35">
      <c r="A272" t="s">
        <v>82</v>
      </c>
      <c r="B272" t="str">
        <f>VLOOKUP(Table1[[#This Row],[Region]],Table3[#All],2,0)</f>
        <v>Sam Thomas</v>
      </c>
      <c r="C272" t="s">
        <v>215</v>
      </c>
      <c r="D272">
        <v>136259</v>
      </c>
      <c r="E272">
        <v>121756</v>
      </c>
      <c r="F272">
        <v>89.36</v>
      </c>
      <c r="G272" s="2">
        <v>41995</v>
      </c>
      <c r="H272">
        <f>YEAR(Table1[[#This Row],[Order Date]])</f>
        <v>2014</v>
      </c>
      <c r="I272" t="s">
        <v>257</v>
      </c>
      <c r="J272" s="4">
        <f>WEEKDAY(Table1[[#This Row],[Order Date]])</f>
        <v>2</v>
      </c>
      <c r="K272" t="s">
        <v>229</v>
      </c>
      <c r="L272" t="s">
        <v>240</v>
      </c>
      <c r="M272">
        <v>121756</v>
      </c>
      <c r="N272">
        <v>37744.26</v>
      </c>
      <c r="O272">
        <v>84011.74</v>
      </c>
      <c r="P272">
        <v>10</v>
      </c>
      <c r="Q272">
        <v>94</v>
      </c>
      <c r="R272">
        <v>65.400000000000006</v>
      </c>
    </row>
    <row r="273" spans="1:18" x14ac:dyDescent="0.35">
      <c r="A273" t="s">
        <v>83</v>
      </c>
      <c r="B273" t="str">
        <f>VLOOKUP(Table1[[#This Row],[Region]],Table3[#All],2,0)</f>
        <v>Bill Gabril</v>
      </c>
      <c r="C273" t="s">
        <v>213</v>
      </c>
      <c r="D273">
        <v>297651</v>
      </c>
      <c r="E273">
        <v>168214</v>
      </c>
      <c r="F273">
        <v>56.51</v>
      </c>
      <c r="G273" s="2">
        <v>41662</v>
      </c>
      <c r="H273">
        <f>YEAR(Table1[[#This Row],[Order Date]])</f>
        <v>2014</v>
      </c>
      <c r="I273" t="s">
        <v>259</v>
      </c>
      <c r="J273" s="4">
        <f>WEEKDAY(Table1[[#This Row],[Order Date]])</f>
        <v>5</v>
      </c>
      <c r="K273" t="s">
        <v>223</v>
      </c>
      <c r="L273" t="s">
        <v>240</v>
      </c>
      <c r="M273">
        <v>168214</v>
      </c>
      <c r="N273">
        <v>54724.52</v>
      </c>
      <c r="O273">
        <v>113489.48</v>
      </c>
      <c r="P273">
        <v>10</v>
      </c>
      <c r="Q273">
        <v>98</v>
      </c>
      <c r="R273">
        <v>74.64</v>
      </c>
    </row>
    <row r="274" spans="1:18" x14ac:dyDescent="0.35">
      <c r="A274" t="s">
        <v>84</v>
      </c>
      <c r="B274" t="str">
        <f>VLOOKUP(Table1[[#This Row],[Region]],Table3[#All],2,0)</f>
        <v>Anne Paul</v>
      </c>
      <c r="C274" t="s">
        <v>212</v>
      </c>
      <c r="D274">
        <v>288496</v>
      </c>
      <c r="E274">
        <v>328177</v>
      </c>
      <c r="F274">
        <v>113.75</v>
      </c>
      <c r="G274" s="2">
        <v>41662</v>
      </c>
      <c r="H274">
        <f>YEAR(Table1[[#This Row],[Order Date]])</f>
        <v>2014</v>
      </c>
      <c r="I274" t="s">
        <v>259</v>
      </c>
      <c r="J274" s="4">
        <f>WEEKDAY(Table1[[#This Row],[Order Date]])</f>
        <v>5</v>
      </c>
      <c r="K274" t="s">
        <v>226</v>
      </c>
      <c r="L274" t="s">
        <v>239</v>
      </c>
      <c r="M274">
        <v>328177</v>
      </c>
      <c r="N274">
        <v>153320.74</v>
      </c>
      <c r="O274">
        <v>174856.26</v>
      </c>
      <c r="P274">
        <v>30</v>
      </c>
      <c r="Q274">
        <v>95</v>
      </c>
      <c r="R274">
        <v>72.430000000000007</v>
      </c>
    </row>
    <row r="275" spans="1:18" x14ac:dyDescent="0.35">
      <c r="A275" t="s">
        <v>85</v>
      </c>
      <c r="B275" t="str">
        <f>VLOOKUP(Table1[[#This Row],[Region]],Table3[#All],2,0)</f>
        <v>Anne Paul</v>
      </c>
      <c r="C275" t="s">
        <v>212</v>
      </c>
      <c r="D275">
        <v>438182</v>
      </c>
      <c r="E275">
        <v>428605</v>
      </c>
      <c r="F275">
        <v>97.81</v>
      </c>
      <c r="G275" s="2">
        <v>41662</v>
      </c>
      <c r="H275">
        <f>YEAR(Table1[[#This Row],[Order Date]])</f>
        <v>2014</v>
      </c>
      <c r="I275" t="s">
        <v>259</v>
      </c>
      <c r="J275" s="4">
        <f>WEEKDAY(Table1[[#This Row],[Order Date]])</f>
        <v>5</v>
      </c>
      <c r="K275" t="s">
        <v>227</v>
      </c>
      <c r="L275" t="s">
        <v>237</v>
      </c>
      <c r="M275">
        <v>428605</v>
      </c>
      <c r="N275">
        <v>200679.99</v>
      </c>
      <c r="O275">
        <v>227925.01</v>
      </c>
      <c r="P275">
        <v>20</v>
      </c>
      <c r="Q275">
        <v>38</v>
      </c>
      <c r="R275">
        <v>77.87</v>
      </c>
    </row>
    <row r="276" spans="1:18" x14ac:dyDescent="0.35">
      <c r="A276" t="s">
        <v>86</v>
      </c>
      <c r="B276" t="str">
        <f>VLOOKUP(Table1[[#This Row],[Region]],Table3[#All],2,0)</f>
        <v>William Grek</v>
      </c>
      <c r="C276" t="s">
        <v>214</v>
      </c>
      <c r="D276">
        <v>296146</v>
      </c>
      <c r="E276">
        <v>250606</v>
      </c>
      <c r="F276">
        <v>84.62</v>
      </c>
      <c r="G276" s="2">
        <v>41662</v>
      </c>
      <c r="H276">
        <f>YEAR(Table1[[#This Row],[Order Date]])</f>
        <v>2014</v>
      </c>
      <c r="I276" t="s">
        <v>259</v>
      </c>
      <c r="J276" s="4">
        <f>WEEKDAY(Table1[[#This Row],[Order Date]])</f>
        <v>5</v>
      </c>
      <c r="K276" t="s">
        <v>229</v>
      </c>
      <c r="L276" t="s">
        <v>240</v>
      </c>
      <c r="M276">
        <v>250606</v>
      </c>
      <c r="N276">
        <v>99367.73</v>
      </c>
      <c r="O276">
        <v>151238.26999999999</v>
      </c>
      <c r="P276">
        <v>20</v>
      </c>
      <c r="Q276">
        <v>23</v>
      </c>
      <c r="R276">
        <v>70.34</v>
      </c>
    </row>
    <row r="277" spans="1:18" x14ac:dyDescent="0.35">
      <c r="A277" t="s">
        <v>87</v>
      </c>
      <c r="B277" t="str">
        <f>VLOOKUP(Table1[[#This Row],[Region]],Table3[#All],2,0)</f>
        <v>Anne Paul</v>
      </c>
      <c r="C277" t="s">
        <v>212</v>
      </c>
      <c r="D277">
        <v>482809</v>
      </c>
      <c r="E277">
        <v>315682</v>
      </c>
      <c r="F277">
        <v>65.38</v>
      </c>
      <c r="G277" s="2">
        <v>40990</v>
      </c>
      <c r="H277">
        <f>YEAR(Table1[[#This Row],[Order Date]])</f>
        <v>2012</v>
      </c>
      <c r="I277" t="s">
        <v>263</v>
      </c>
      <c r="J277" s="4">
        <f>WEEKDAY(Table1[[#This Row],[Order Date]])</f>
        <v>5</v>
      </c>
      <c r="K277" t="s">
        <v>233</v>
      </c>
      <c r="L277" t="s">
        <v>237</v>
      </c>
      <c r="M277">
        <v>315682</v>
      </c>
      <c r="N277">
        <v>125351.01</v>
      </c>
      <c r="O277">
        <v>190330.99</v>
      </c>
      <c r="P277">
        <v>20</v>
      </c>
      <c r="Q277">
        <v>76</v>
      </c>
      <c r="R277">
        <v>76.900000000000006</v>
      </c>
    </row>
    <row r="278" spans="1:18" x14ac:dyDescent="0.35">
      <c r="A278" t="s">
        <v>88</v>
      </c>
      <c r="B278" t="str">
        <f>VLOOKUP(Table1[[#This Row],[Region]],Table3[#All],2,0)</f>
        <v>Bill Gabril</v>
      </c>
      <c r="C278" t="s">
        <v>213</v>
      </c>
      <c r="D278">
        <v>329725</v>
      </c>
      <c r="E278">
        <v>354128</v>
      </c>
      <c r="F278">
        <v>107.4</v>
      </c>
      <c r="G278" s="2">
        <v>40990</v>
      </c>
      <c r="H278">
        <f>YEAR(Table1[[#This Row],[Order Date]])</f>
        <v>2012</v>
      </c>
      <c r="I278" t="s">
        <v>263</v>
      </c>
      <c r="J278" s="4">
        <f>WEEKDAY(Table1[[#This Row],[Order Date]])</f>
        <v>5</v>
      </c>
      <c r="K278" t="s">
        <v>232</v>
      </c>
      <c r="L278" t="s">
        <v>240</v>
      </c>
      <c r="M278">
        <v>354128</v>
      </c>
      <c r="N278">
        <v>169927.51</v>
      </c>
      <c r="O278">
        <v>184200.49</v>
      </c>
      <c r="P278">
        <v>20</v>
      </c>
      <c r="Q278">
        <v>100</v>
      </c>
      <c r="R278">
        <v>64.03</v>
      </c>
    </row>
    <row r="279" spans="1:18" x14ac:dyDescent="0.35">
      <c r="A279" t="s">
        <v>89</v>
      </c>
      <c r="B279" t="str">
        <f>VLOOKUP(Table1[[#This Row],[Region]],Table3[#All],2,0)</f>
        <v>Sam Thomas</v>
      </c>
      <c r="C279" t="s">
        <v>215</v>
      </c>
      <c r="D279">
        <v>157337</v>
      </c>
      <c r="E279">
        <v>167422</v>
      </c>
      <c r="F279">
        <v>106.41</v>
      </c>
      <c r="G279" s="2">
        <v>40990</v>
      </c>
      <c r="H279">
        <f>YEAR(Table1[[#This Row],[Order Date]])</f>
        <v>2012</v>
      </c>
      <c r="I279" t="s">
        <v>263</v>
      </c>
      <c r="J279" s="4">
        <f>WEEKDAY(Table1[[#This Row],[Order Date]])</f>
        <v>5</v>
      </c>
      <c r="K279" t="s">
        <v>216</v>
      </c>
      <c r="L279" t="s">
        <v>236</v>
      </c>
      <c r="M279">
        <v>167422</v>
      </c>
      <c r="N279">
        <v>57794.38</v>
      </c>
      <c r="O279">
        <v>109627.62</v>
      </c>
      <c r="P279">
        <v>20</v>
      </c>
      <c r="Q279">
        <v>52</v>
      </c>
      <c r="R279">
        <v>79.59</v>
      </c>
    </row>
    <row r="280" spans="1:18" x14ac:dyDescent="0.35">
      <c r="A280" t="s">
        <v>90</v>
      </c>
      <c r="B280" t="str">
        <f>VLOOKUP(Table1[[#This Row],[Region]],Table3[#All],2,0)</f>
        <v>Bill Gabril</v>
      </c>
      <c r="C280" t="s">
        <v>213</v>
      </c>
      <c r="D280">
        <v>312361</v>
      </c>
      <c r="E280">
        <v>321267</v>
      </c>
      <c r="F280">
        <v>102.85</v>
      </c>
      <c r="G280" s="2">
        <v>41663</v>
      </c>
      <c r="H280">
        <f>YEAR(Table1[[#This Row],[Order Date]])</f>
        <v>2014</v>
      </c>
      <c r="I280" t="s">
        <v>259</v>
      </c>
      <c r="J280" s="4">
        <f>WEEKDAY(Table1[[#This Row],[Order Date]])</f>
        <v>6</v>
      </c>
      <c r="K280" t="s">
        <v>216</v>
      </c>
      <c r="L280" t="s">
        <v>236</v>
      </c>
      <c r="M280">
        <v>321267</v>
      </c>
      <c r="N280">
        <v>98904.08</v>
      </c>
      <c r="O280">
        <v>222362.92</v>
      </c>
      <c r="P280">
        <v>30</v>
      </c>
      <c r="Q280">
        <v>13</v>
      </c>
      <c r="R280">
        <v>85.81</v>
      </c>
    </row>
    <row r="281" spans="1:18" x14ac:dyDescent="0.35">
      <c r="A281" t="s">
        <v>91</v>
      </c>
      <c r="B281" t="str">
        <f>VLOOKUP(Table1[[#This Row],[Region]],Table3[#All],2,0)</f>
        <v>William Grek</v>
      </c>
      <c r="C281" t="s">
        <v>214</v>
      </c>
      <c r="D281">
        <v>410485</v>
      </c>
      <c r="E281">
        <v>430451</v>
      </c>
      <c r="F281">
        <v>104.86</v>
      </c>
      <c r="G281" s="2">
        <v>41416</v>
      </c>
      <c r="H281">
        <f>YEAR(Table1[[#This Row],[Order Date]])</f>
        <v>2013</v>
      </c>
      <c r="I281" t="s">
        <v>261</v>
      </c>
      <c r="J281" s="4">
        <f>WEEKDAY(Table1[[#This Row],[Order Date]])</f>
        <v>4</v>
      </c>
      <c r="K281" t="s">
        <v>224</v>
      </c>
      <c r="L281" t="s">
        <v>240</v>
      </c>
      <c r="M281">
        <v>430451</v>
      </c>
      <c r="N281">
        <v>124219.25</v>
      </c>
      <c r="O281">
        <v>306231.75</v>
      </c>
      <c r="P281">
        <v>10</v>
      </c>
      <c r="Q281">
        <v>100</v>
      </c>
      <c r="R281">
        <v>88.31</v>
      </c>
    </row>
    <row r="282" spans="1:18" x14ac:dyDescent="0.35">
      <c r="A282" t="s">
        <v>92</v>
      </c>
      <c r="B282" t="str">
        <f>VLOOKUP(Table1[[#This Row],[Region]],Table3[#All],2,0)</f>
        <v>Anne Paul</v>
      </c>
      <c r="C282" t="s">
        <v>212</v>
      </c>
      <c r="D282">
        <v>153347</v>
      </c>
      <c r="E282">
        <v>181465</v>
      </c>
      <c r="F282">
        <v>118.34</v>
      </c>
      <c r="G282" s="2">
        <v>41416</v>
      </c>
      <c r="H282">
        <f>YEAR(Table1[[#This Row],[Order Date]])</f>
        <v>2013</v>
      </c>
      <c r="I282" t="s">
        <v>261</v>
      </c>
      <c r="J282" s="4">
        <f>WEEKDAY(Table1[[#This Row],[Order Date]])</f>
        <v>4</v>
      </c>
      <c r="K282" t="s">
        <v>221</v>
      </c>
      <c r="L282" t="s">
        <v>239</v>
      </c>
      <c r="M282">
        <v>181465</v>
      </c>
      <c r="N282">
        <v>70818.91</v>
      </c>
      <c r="O282">
        <v>110646.09</v>
      </c>
      <c r="P282">
        <v>30</v>
      </c>
      <c r="Q282">
        <v>24</v>
      </c>
      <c r="R282">
        <v>69.180000000000007</v>
      </c>
    </row>
    <row r="283" spans="1:18" x14ac:dyDescent="0.35">
      <c r="A283" t="s">
        <v>93</v>
      </c>
      <c r="B283" t="str">
        <f>VLOOKUP(Table1[[#This Row],[Region]],Table3[#All],2,0)</f>
        <v>Bill Gabril</v>
      </c>
      <c r="C283" t="s">
        <v>213</v>
      </c>
      <c r="D283">
        <v>435076</v>
      </c>
      <c r="E283">
        <v>381852</v>
      </c>
      <c r="F283">
        <v>87.77</v>
      </c>
      <c r="G283" s="2">
        <v>41269</v>
      </c>
      <c r="H283">
        <f>YEAR(Table1[[#This Row],[Order Date]])</f>
        <v>2012</v>
      </c>
      <c r="I283" t="s">
        <v>257</v>
      </c>
      <c r="J283" s="4">
        <f>WEEKDAY(Table1[[#This Row],[Order Date]])</f>
        <v>4</v>
      </c>
      <c r="K283" t="s">
        <v>235</v>
      </c>
      <c r="L283" t="s">
        <v>239</v>
      </c>
      <c r="M283">
        <v>381852</v>
      </c>
      <c r="N283">
        <v>120897.2</v>
      </c>
      <c r="O283">
        <v>260954.8</v>
      </c>
      <c r="P283">
        <v>30</v>
      </c>
      <c r="Q283">
        <v>54</v>
      </c>
      <c r="R283">
        <v>72.319999999999993</v>
      </c>
    </row>
    <row r="284" spans="1:18" x14ac:dyDescent="0.35">
      <c r="A284" t="s">
        <v>94</v>
      </c>
      <c r="B284" t="str">
        <f>VLOOKUP(Table1[[#This Row],[Region]],Table3[#All],2,0)</f>
        <v>Bill Gabril</v>
      </c>
      <c r="C284" t="s">
        <v>213</v>
      </c>
      <c r="D284">
        <v>190454</v>
      </c>
      <c r="E284">
        <v>173200</v>
      </c>
      <c r="F284">
        <v>90.94</v>
      </c>
      <c r="G284" s="2">
        <v>41934</v>
      </c>
      <c r="H284">
        <f>YEAR(Table1[[#This Row],[Order Date]])</f>
        <v>2014</v>
      </c>
      <c r="I284" t="s">
        <v>255</v>
      </c>
      <c r="J284" s="4">
        <f>WEEKDAY(Table1[[#This Row],[Order Date]])</f>
        <v>4</v>
      </c>
      <c r="K284" t="s">
        <v>226</v>
      </c>
      <c r="L284" t="s">
        <v>239</v>
      </c>
      <c r="M284">
        <v>173200</v>
      </c>
      <c r="N284">
        <v>51677.16</v>
      </c>
      <c r="O284">
        <v>121522.84</v>
      </c>
      <c r="P284">
        <v>30</v>
      </c>
      <c r="Q284">
        <v>40</v>
      </c>
      <c r="R284">
        <v>70.69</v>
      </c>
    </row>
    <row r="285" spans="1:18" x14ac:dyDescent="0.35">
      <c r="A285" t="s">
        <v>95</v>
      </c>
      <c r="B285" t="str">
        <f>VLOOKUP(Table1[[#This Row],[Region]],Table3[#All],2,0)</f>
        <v>William Grek</v>
      </c>
      <c r="C285" t="s">
        <v>214</v>
      </c>
      <c r="D285">
        <v>463560</v>
      </c>
      <c r="E285">
        <v>305892</v>
      </c>
      <c r="F285">
        <v>65.989999999999995</v>
      </c>
      <c r="G285" s="2">
        <v>41934</v>
      </c>
      <c r="H285">
        <f>YEAR(Table1[[#This Row],[Order Date]])</f>
        <v>2014</v>
      </c>
      <c r="I285" t="s">
        <v>255</v>
      </c>
      <c r="J285" s="4">
        <f>WEEKDAY(Table1[[#This Row],[Order Date]])</f>
        <v>4</v>
      </c>
      <c r="K285" t="s">
        <v>235</v>
      </c>
      <c r="L285" t="s">
        <v>239</v>
      </c>
      <c r="M285">
        <v>305892</v>
      </c>
      <c r="N285">
        <v>114565.2</v>
      </c>
      <c r="O285">
        <v>191326.8</v>
      </c>
      <c r="P285">
        <v>10</v>
      </c>
      <c r="Q285">
        <v>59</v>
      </c>
      <c r="R285">
        <v>74.81</v>
      </c>
    </row>
    <row r="286" spans="1:18" x14ac:dyDescent="0.35">
      <c r="A286" t="s">
        <v>96</v>
      </c>
      <c r="B286" t="str">
        <f>VLOOKUP(Table1[[#This Row],[Region]],Table3[#All],2,0)</f>
        <v>Bill Gabril</v>
      </c>
      <c r="C286" t="s">
        <v>213</v>
      </c>
      <c r="D286">
        <v>381741</v>
      </c>
      <c r="E286">
        <v>281694</v>
      </c>
      <c r="F286">
        <v>73.790000000000006</v>
      </c>
      <c r="G286" s="2">
        <v>41155</v>
      </c>
      <c r="H286">
        <f>YEAR(Table1[[#This Row],[Order Date]])</f>
        <v>2012</v>
      </c>
      <c r="I286" t="s">
        <v>258</v>
      </c>
      <c r="J286" s="4">
        <f>WEEKDAY(Table1[[#This Row],[Order Date]])</f>
        <v>2</v>
      </c>
      <c r="K286" t="s">
        <v>221</v>
      </c>
      <c r="L286" t="s">
        <v>239</v>
      </c>
      <c r="M286">
        <v>281694</v>
      </c>
      <c r="N286">
        <v>99468.23</v>
      </c>
      <c r="O286">
        <v>182225.77</v>
      </c>
      <c r="P286">
        <v>10</v>
      </c>
      <c r="Q286">
        <v>50</v>
      </c>
      <c r="R286">
        <v>89.47</v>
      </c>
    </row>
    <row r="287" spans="1:18" x14ac:dyDescent="0.35">
      <c r="A287" t="s">
        <v>97</v>
      </c>
      <c r="B287" t="str">
        <f>VLOOKUP(Table1[[#This Row],[Region]],Table3[#All],2,0)</f>
        <v>Anne Paul</v>
      </c>
      <c r="C287" t="s">
        <v>212</v>
      </c>
      <c r="D287">
        <v>105024</v>
      </c>
      <c r="E287">
        <v>116030</v>
      </c>
      <c r="F287">
        <v>110.48</v>
      </c>
      <c r="G287" s="2">
        <v>41155</v>
      </c>
      <c r="H287">
        <f>YEAR(Table1[[#This Row],[Order Date]])</f>
        <v>2012</v>
      </c>
      <c r="I287" t="s">
        <v>258</v>
      </c>
      <c r="J287" s="4">
        <f>WEEKDAY(Table1[[#This Row],[Order Date]])</f>
        <v>2</v>
      </c>
      <c r="K287" t="s">
        <v>216</v>
      </c>
      <c r="L287" t="s">
        <v>236</v>
      </c>
      <c r="M287">
        <v>116030</v>
      </c>
      <c r="N287">
        <v>29638.15</v>
      </c>
      <c r="O287">
        <v>86391.85</v>
      </c>
      <c r="P287">
        <v>20</v>
      </c>
      <c r="Q287">
        <v>74</v>
      </c>
      <c r="R287">
        <v>82.86</v>
      </c>
    </row>
    <row r="288" spans="1:18" x14ac:dyDescent="0.35">
      <c r="A288" t="s">
        <v>98</v>
      </c>
      <c r="B288" t="str">
        <f>VLOOKUP(Table1[[#This Row],[Region]],Table3[#All],2,0)</f>
        <v>Bill Gabril</v>
      </c>
      <c r="C288" t="s">
        <v>213</v>
      </c>
      <c r="D288">
        <v>357805</v>
      </c>
      <c r="E288">
        <v>287857</v>
      </c>
      <c r="F288">
        <v>80.45</v>
      </c>
      <c r="G288" s="2">
        <v>41155</v>
      </c>
      <c r="H288">
        <f>YEAR(Table1[[#This Row],[Order Date]])</f>
        <v>2012</v>
      </c>
      <c r="I288" t="s">
        <v>258</v>
      </c>
      <c r="J288" s="4">
        <f>WEEKDAY(Table1[[#This Row],[Order Date]])</f>
        <v>2</v>
      </c>
      <c r="K288" t="s">
        <v>223</v>
      </c>
      <c r="L288" t="s">
        <v>240</v>
      </c>
      <c r="M288">
        <v>287857</v>
      </c>
      <c r="N288">
        <v>129484.97</v>
      </c>
      <c r="O288">
        <v>158372.03</v>
      </c>
      <c r="P288">
        <v>30</v>
      </c>
      <c r="Q288">
        <v>38</v>
      </c>
      <c r="R288">
        <v>70.22</v>
      </c>
    </row>
    <row r="289" spans="1:18" x14ac:dyDescent="0.35">
      <c r="A289" t="s">
        <v>99</v>
      </c>
      <c r="B289" t="str">
        <f>VLOOKUP(Table1[[#This Row],[Region]],Table3[#All],2,0)</f>
        <v>Sam Thomas</v>
      </c>
      <c r="C289" t="s">
        <v>215</v>
      </c>
      <c r="D289">
        <v>381861</v>
      </c>
      <c r="E289">
        <v>342276</v>
      </c>
      <c r="F289">
        <v>89.63</v>
      </c>
      <c r="G289" s="2">
        <v>41220</v>
      </c>
      <c r="H289">
        <f>YEAR(Table1[[#This Row],[Order Date]])</f>
        <v>2012</v>
      </c>
      <c r="I289" t="s">
        <v>253</v>
      </c>
      <c r="J289" s="4">
        <f>WEEKDAY(Table1[[#This Row],[Order Date]])</f>
        <v>4</v>
      </c>
      <c r="K289" t="s">
        <v>231</v>
      </c>
      <c r="L289" t="s">
        <v>236</v>
      </c>
      <c r="M289">
        <v>342276</v>
      </c>
      <c r="N289">
        <v>113055.43</v>
      </c>
      <c r="O289">
        <v>229220.57</v>
      </c>
      <c r="P289">
        <v>20</v>
      </c>
      <c r="Q289">
        <v>73</v>
      </c>
      <c r="R289">
        <v>79.239999999999995</v>
      </c>
    </row>
    <row r="290" spans="1:18" x14ac:dyDescent="0.35">
      <c r="A290" t="s">
        <v>100</v>
      </c>
      <c r="B290" t="str">
        <f>VLOOKUP(Table1[[#This Row],[Region]],Table3[#All],2,0)</f>
        <v>Anne Paul</v>
      </c>
      <c r="C290" t="s">
        <v>212</v>
      </c>
      <c r="D290">
        <v>159877</v>
      </c>
      <c r="E290">
        <v>115050</v>
      </c>
      <c r="F290">
        <v>71.959999999999994</v>
      </c>
      <c r="G290" s="2">
        <v>41890</v>
      </c>
      <c r="H290">
        <f>YEAR(Table1[[#This Row],[Order Date]])</f>
        <v>2014</v>
      </c>
      <c r="I290" t="s">
        <v>258</v>
      </c>
      <c r="J290" s="4">
        <f>WEEKDAY(Table1[[#This Row],[Order Date]])</f>
        <v>2</v>
      </c>
      <c r="K290" t="s">
        <v>225</v>
      </c>
      <c r="L290" t="s">
        <v>239</v>
      </c>
      <c r="M290">
        <v>115050</v>
      </c>
      <c r="N290">
        <v>38816.370000000003</v>
      </c>
      <c r="O290">
        <v>76233.63</v>
      </c>
      <c r="P290">
        <v>10</v>
      </c>
      <c r="Q290">
        <v>66</v>
      </c>
      <c r="R290">
        <v>79.12</v>
      </c>
    </row>
    <row r="291" spans="1:18" x14ac:dyDescent="0.35">
      <c r="A291" t="s">
        <v>101</v>
      </c>
      <c r="B291" t="str">
        <f>VLOOKUP(Table1[[#This Row],[Region]],Table3[#All],2,0)</f>
        <v>Bill Gabril</v>
      </c>
      <c r="C291" t="s">
        <v>213</v>
      </c>
      <c r="D291">
        <v>485870</v>
      </c>
      <c r="E291">
        <v>372712</v>
      </c>
      <c r="F291">
        <v>76.709999999999994</v>
      </c>
      <c r="G291" s="2">
        <v>41424</v>
      </c>
      <c r="H291">
        <f>YEAR(Table1[[#This Row],[Order Date]])</f>
        <v>2013</v>
      </c>
      <c r="I291" t="s">
        <v>261</v>
      </c>
      <c r="J291" s="4">
        <f>WEEKDAY(Table1[[#This Row],[Order Date]])</f>
        <v>5</v>
      </c>
      <c r="K291" t="s">
        <v>217</v>
      </c>
      <c r="L291" t="s">
        <v>237</v>
      </c>
      <c r="M291">
        <v>372712</v>
      </c>
      <c r="N291">
        <v>136069.81</v>
      </c>
      <c r="O291">
        <v>236642.19</v>
      </c>
      <c r="P291">
        <v>10</v>
      </c>
      <c r="Q291">
        <v>21</v>
      </c>
      <c r="R291">
        <v>75.37</v>
      </c>
    </row>
    <row r="292" spans="1:18" x14ac:dyDescent="0.35">
      <c r="A292" t="s">
        <v>102</v>
      </c>
      <c r="B292" t="str">
        <f>VLOOKUP(Table1[[#This Row],[Region]],Table3[#All],2,0)</f>
        <v>Anne Paul</v>
      </c>
      <c r="C292" t="s">
        <v>212</v>
      </c>
      <c r="D292">
        <v>224227</v>
      </c>
      <c r="E292">
        <v>167131</v>
      </c>
      <c r="F292">
        <v>74.540000000000006</v>
      </c>
      <c r="G292" s="2">
        <v>41424</v>
      </c>
      <c r="H292">
        <f>YEAR(Table1[[#This Row],[Order Date]])</f>
        <v>2013</v>
      </c>
      <c r="I292" t="s">
        <v>261</v>
      </c>
      <c r="J292" s="4">
        <f>WEEKDAY(Table1[[#This Row],[Order Date]])</f>
        <v>5</v>
      </c>
      <c r="K292" t="s">
        <v>225</v>
      </c>
      <c r="L292" t="s">
        <v>239</v>
      </c>
      <c r="M292">
        <v>167131</v>
      </c>
      <c r="N292">
        <v>40393.120000000003</v>
      </c>
      <c r="O292">
        <v>126737.88</v>
      </c>
      <c r="P292">
        <v>10</v>
      </c>
      <c r="Q292">
        <v>64</v>
      </c>
      <c r="R292">
        <v>65.81</v>
      </c>
    </row>
    <row r="293" spans="1:18" x14ac:dyDescent="0.35">
      <c r="A293" t="s">
        <v>103</v>
      </c>
      <c r="B293" t="str">
        <f>VLOOKUP(Table1[[#This Row],[Region]],Table3[#All],2,0)</f>
        <v>William Grek</v>
      </c>
      <c r="C293" t="s">
        <v>214</v>
      </c>
      <c r="D293">
        <v>208328</v>
      </c>
      <c r="E293">
        <v>158412</v>
      </c>
      <c r="F293">
        <v>76.040000000000006</v>
      </c>
      <c r="G293" s="2">
        <v>41466</v>
      </c>
      <c r="H293">
        <f>YEAR(Table1[[#This Row],[Order Date]])</f>
        <v>2013</v>
      </c>
      <c r="I293" t="s">
        <v>260</v>
      </c>
      <c r="J293" s="4">
        <f>WEEKDAY(Table1[[#This Row],[Order Date]])</f>
        <v>5</v>
      </c>
      <c r="K293" t="s">
        <v>234</v>
      </c>
      <c r="L293" t="s">
        <v>238</v>
      </c>
      <c r="M293">
        <v>158412</v>
      </c>
      <c r="N293">
        <v>53910.1</v>
      </c>
      <c r="O293">
        <v>104501.9</v>
      </c>
      <c r="P293">
        <v>10</v>
      </c>
      <c r="Q293">
        <v>31</v>
      </c>
      <c r="R293">
        <v>71.33</v>
      </c>
    </row>
    <row r="294" spans="1:18" x14ac:dyDescent="0.35">
      <c r="A294" t="s">
        <v>104</v>
      </c>
      <c r="B294" t="str">
        <f>VLOOKUP(Table1[[#This Row],[Region]],Table3[#All],2,0)</f>
        <v>Sam Thomas</v>
      </c>
      <c r="C294" t="s">
        <v>215</v>
      </c>
      <c r="D294">
        <v>400278</v>
      </c>
      <c r="E294">
        <v>340303</v>
      </c>
      <c r="F294">
        <v>85.02</v>
      </c>
      <c r="G294" s="2">
        <v>41886</v>
      </c>
      <c r="H294">
        <f>YEAR(Table1[[#This Row],[Order Date]])</f>
        <v>2014</v>
      </c>
      <c r="I294" t="s">
        <v>258</v>
      </c>
      <c r="J294" s="4">
        <f>WEEKDAY(Table1[[#This Row],[Order Date]])</f>
        <v>5</v>
      </c>
      <c r="K294" t="s">
        <v>226</v>
      </c>
      <c r="L294" t="s">
        <v>239</v>
      </c>
      <c r="M294">
        <v>340303</v>
      </c>
      <c r="N294">
        <v>156309.10999999999</v>
      </c>
      <c r="O294">
        <v>183993.89</v>
      </c>
      <c r="P294">
        <v>30</v>
      </c>
      <c r="Q294">
        <v>62</v>
      </c>
      <c r="R294">
        <v>92.16</v>
      </c>
    </row>
    <row r="295" spans="1:18" x14ac:dyDescent="0.35">
      <c r="A295" t="s">
        <v>105</v>
      </c>
      <c r="B295" t="str">
        <f>VLOOKUP(Table1[[#This Row],[Region]],Table3[#All],2,0)</f>
        <v>Sam Thomas</v>
      </c>
      <c r="C295" t="s">
        <v>215</v>
      </c>
      <c r="D295">
        <v>166525</v>
      </c>
      <c r="E295">
        <v>175199</v>
      </c>
      <c r="F295">
        <v>105.21</v>
      </c>
      <c r="G295" s="2">
        <v>41246</v>
      </c>
      <c r="H295">
        <f>YEAR(Table1[[#This Row],[Order Date]])</f>
        <v>2012</v>
      </c>
      <c r="I295" t="s">
        <v>257</v>
      </c>
      <c r="J295" s="4">
        <f>WEEKDAY(Table1[[#This Row],[Order Date]])</f>
        <v>2</v>
      </c>
      <c r="K295" t="s">
        <v>216</v>
      </c>
      <c r="L295" t="s">
        <v>236</v>
      </c>
      <c r="M295">
        <v>175199</v>
      </c>
      <c r="N295">
        <v>79912.990000000005</v>
      </c>
      <c r="O295">
        <v>95286.01</v>
      </c>
      <c r="P295">
        <v>20</v>
      </c>
      <c r="Q295">
        <v>41</v>
      </c>
      <c r="R295">
        <v>86.65</v>
      </c>
    </row>
    <row r="296" spans="1:18" x14ac:dyDescent="0.35">
      <c r="A296" t="s">
        <v>106</v>
      </c>
      <c r="B296" t="str">
        <f>VLOOKUP(Table1[[#This Row],[Region]],Table3[#All],2,0)</f>
        <v>Bill Gabril</v>
      </c>
      <c r="C296" t="s">
        <v>213</v>
      </c>
      <c r="D296">
        <v>174538</v>
      </c>
      <c r="E296">
        <v>162953</v>
      </c>
      <c r="F296">
        <v>93.36</v>
      </c>
      <c r="G296" s="2">
        <v>41250</v>
      </c>
      <c r="H296">
        <f>YEAR(Table1[[#This Row],[Order Date]])</f>
        <v>2012</v>
      </c>
      <c r="I296" t="s">
        <v>257</v>
      </c>
      <c r="J296" s="4">
        <f>WEEKDAY(Table1[[#This Row],[Order Date]])</f>
        <v>6</v>
      </c>
      <c r="K296" t="s">
        <v>227</v>
      </c>
      <c r="L296" t="s">
        <v>237</v>
      </c>
      <c r="M296">
        <v>162953</v>
      </c>
      <c r="N296">
        <v>63135.86</v>
      </c>
      <c r="O296">
        <v>99817.14</v>
      </c>
      <c r="P296">
        <v>10</v>
      </c>
      <c r="Q296">
        <v>21</v>
      </c>
      <c r="R296">
        <v>74.099999999999994</v>
      </c>
    </row>
    <row r="297" spans="1:18" x14ac:dyDescent="0.35">
      <c r="A297" t="s">
        <v>107</v>
      </c>
      <c r="B297" t="str">
        <f>VLOOKUP(Table1[[#This Row],[Region]],Table3[#All],2,0)</f>
        <v>Sam Thomas</v>
      </c>
      <c r="C297" t="s">
        <v>215</v>
      </c>
      <c r="D297">
        <v>293499</v>
      </c>
      <c r="E297">
        <v>265944</v>
      </c>
      <c r="F297">
        <v>90.61</v>
      </c>
      <c r="G297" s="2">
        <v>41250</v>
      </c>
      <c r="H297">
        <f>YEAR(Table1[[#This Row],[Order Date]])</f>
        <v>2012</v>
      </c>
      <c r="I297" t="s">
        <v>257</v>
      </c>
      <c r="J297" s="4">
        <f>WEEKDAY(Table1[[#This Row],[Order Date]])</f>
        <v>6</v>
      </c>
      <c r="K297" t="s">
        <v>232</v>
      </c>
      <c r="L297" t="s">
        <v>240</v>
      </c>
      <c r="M297">
        <v>265944</v>
      </c>
      <c r="N297">
        <v>86541.72</v>
      </c>
      <c r="O297">
        <v>179402.28</v>
      </c>
      <c r="P297">
        <v>20</v>
      </c>
      <c r="Q297">
        <v>21</v>
      </c>
      <c r="R297">
        <v>85.58</v>
      </c>
    </row>
    <row r="298" spans="1:18" x14ac:dyDescent="0.35">
      <c r="A298" t="s">
        <v>108</v>
      </c>
      <c r="B298" t="str">
        <f>VLOOKUP(Table1[[#This Row],[Region]],Table3[#All],2,0)</f>
        <v>Bill Gabril</v>
      </c>
      <c r="C298" t="s">
        <v>213</v>
      </c>
      <c r="D298">
        <v>448202</v>
      </c>
      <c r="E298">
        <v>411912</v>
      </c>
      <c r="F298">
        <v>91.9</v>
      </c>
      <c r="G298" s="2">
        <v>40576</v>
      </c>
      <c r="H298">
        <f>YEAR(Table1[[#This Row],[Order Date]])</f>
        <v>2011</v>
      </c>
      <c r="I298" t="s">
        <v>264</v>
      </c>
      <c r="J298" s="4">
        <f>WEEKDAY(Table1[[#This Row],[Order Date]])</f>
        <v>4</v>
      </c>
      <c r="K298" t="s">
        <v>218</v>
      </c>
      <c r="L298" t="s">
        <v>238</v>
      </c>
      <c r="M298">
        <v>411912</v>
      </c>
      <c r="N298">
        <v>179037.97</v>
      </c>
      <c r="O298">
        <v>232874.03</v>
      </c>
      <c r="P298">
        <v>10</v>
      </c>
      <c r="Q298">
        <v>37</v>
      </c>
      <c r="R298">
        <v>77.319999999999993</v>
      </c>
    </row>
    <row r="299" spans="1:18" x14ac:dyDescent="0.35">
      <c r="A299" t="s">
        <v>109</v>
      </c>
      <c r="B299" t="str">
        <f>VLOOKUP(Table1[[#This Row],[Region]],Table3[#All],2,0)</f>
        <v>Sam Thomas</v>
      </c>
      <c r="C299" t="s">
        <v>215</v>
      </c>
      <c r="D299">
        <v>277080</v>
      </c>
      <c r="E299">
        <v>282014</v>
      </c>
      <c r="F299">
        <v>101.78</v>
      </c>
      <c r="G299" s="2">
        <v>41470</v>
      </c>
      <c r="H299">
        <f>YEAR(Table1[[#This Row],[Order Date]])</f>
        <v>2013</v>
      </c>
      <c r="I299" t="s">
        <v>260</v>
      </c>
      <c r="J299" s="4">
        <f>WEEKDAY(Table1[[#This Row],[Order Date]])</f>
        <v>2</v>
      </c>
      <c r="K299" t="s">
        <v>221</v>
      </c>
      <c r="L299" t="s">
        <v>239</v>
      </c>
      <c r="M299">
        <v>282014</v>
      </c>
      <c r="N299">
        <v>93109</v>
      </c>
      <c r="O299">
        <v>188905</v>
      </c>
      <c r="P299">
        <v>20</v>
      </c>
      <c r="Q299">
        <v>53</v>
      </c>
      <c r="R299">
        <v>91.3</v>
      </c>
    </row>
    <row r="300" spans="1:18" x14ac:dyDescent="0.35">
      <c r="A300" t="s">
        <v>110</v>
      </c>
      <c r="B300" t="str">
        <f>VLOOKUP(Table1[[#This Row],[Region]],Table3[#All],2,0)</f>
        <v>Anne Paul</v>
      </c>
      <c r="C300" t="s">
        <v>212</v>
      </c>
      <c r="D300">
        <v>152205</v>
      </c>
      <c r="E300">
        <v>158176</v>
      </c>
      <c r="F300">
        <v>103.92</v>
      </c>
      <c r="G300" s="2">
        <v>41261</v>
      </c>
      <c r="H300">
        <f>YEAR(Table1[[#This Row],[Order Date]])</f>
        <v>2012</v>
      </c>
      <c r="I300" t="s">
        <v>257</v>
      </c>
      <c r="J300" s="4">
        <f>WEEKDAY(Table1[[#This Row],[Order Date]])</f>
        <v>3</v>
      </c>
      <c r="K300" t="s">
        <v>224</v>
      </c>
      <c r="L300" t="s">
        <v>240</v>
      </c>
      <c r="M300">
        <v>158176</v>
      </c>
      <c r="N300">
        <v>73192.600000000006</v>
      </c>
      <c r="O300">
        <v>84983.4</v>
      </c>
      <c r="P300">
        <v>20</v>
      </c>
      <c r="Q300">
        <v>66</v>
      </c>
      <c r="R300">
        <v>75.98</v>
      </c>
    </row>
    <row r="301" spans="1:18" x14ac:dyDescent="0.35">
      <c r="A301" t="s">
        <v>111</v>
      </c>
      <c r="B301" t="str">
        <f>VLOOKUP(Table1[[#This Row],[Region]],Table3[#All],2,0)</f>
        <v>Bill Gabril</v>
      </c>
      <c r="C301" t="s">
        <v>213</v>
      </c>
      <c r="D301">
        <v>461020</v>
      </c>
      <c r="E301">
        <v>299670</v>
      </c>
      <c r="F301">
        <v>65</v>
      </c>
      <c r="G301" s="2">
        <v>40674</v>
      </c>
      <c r="H301">
        <f>YEAR(Table1[[#This Row],[Order Date]])</f>
        <v>2011</v>
      </c>
      <c r="I301" t="s">
        <v>261</v>
      </c>
      <c r="J301" s="4">
        <f>WEEKDAY(Table1[[#This Row],[Order Date]])</f>
        <v>4</v>
      </c>
      <c r="K301" t="s">
        <v>220</v>
      </c>
      <c r="L301" t="s">
        <v>237</v>
      </c>
      <c r="M301">
        <v>299670</v>
      </c>
      <c r="N301">
        <v>71223.460000000006</v>
      </c>
      <c r="O301">
        <v>228446.54</v>
      </c>
      <c r="P301">
        <v>10</v>
      </c>
      <c r="Q301">
        <v>21</v>
      </c>
      <c r="R301">
        <v>82.91</v>
      </c>
    </row>
    <row r="302" spans="1:18" x14ac:dyDescent="0.35">
      <c r="A302" t="s">
        <v>112</v>
      </c>
      <c r="B302" t="str">
        <f>VLOOKUP(Table1[[#This Row],[Region]],Table3[#All],2,0)</f>
        <v>Sam Thomas</v>
      </c>
      <c r="C302" t="s">
        <v>215</v>
      </c>
      <c r="D302">
        <v>294953</v>
      </c>
      <c r="E302">
        <v>321672</v>
      </c>
      <c r="F302">
        <v>109.06</v>
      </c>
      <c r="G302" s="2">
        <v>40674</v>
      </c>
      <c r="H302">
        <f>YEAR(Table1[[#This Row],[Order Date]])</f>
        <v>2011</v>
      </c>
      <c r="I302" t="s">
        <v>261</v>
      </c>
      <c r="J302" s="4">
        <f>WEEKDAY(Table1[[#This Row],[Order Date]])</f>
        <v>4</v>
      </c>
      <c r="K302" t="s">
        <v>222</v>
      </c>
      <c r="L302" t="s">
        <v>236</v>
      </c>
      <c r="M302">
        <v>321672</v>
      </c>
      <c r="N302">
        <v>122588.4</v>
      </c>
      <c r="O302">
        <v>199083.6</v>
      </c>
      <c r="P302">
        <v>10</v>
      </c>
      <c r="Q302">
        <v>99</v>
      </c>
      <c r="R302">
        <v>86.43</v>
      </c>
    </row>
    <row r="303" spans="1:18" x14ac:dyDescent="0.35">
      <c r="A303" t="s">
        <v>113</v>
      </c>
      <c r="B303" t="str">
        <f>VLOOKUP(Table1[[#This Row],[Region]],Table3[#All],2,0)</f>
        <v>Bill Gabril</v>
      </c>
      <c r="C303" t="s">
        <v>213</v>
      </c>
      <c r="D303">
        <v>147814</v>
      </c>
      <c r="E303">
        <v>166142</v>
      </c>
      <c r="F303">
        <v>112.4</v>
      </c>
      <c r="G303" s="2">
        <v>40674</v>
      </c>
      <c r="H303">
        <f>YEAR(Table1[[#This Row],[Order Date]])</f>
        <v>2011</v>
      </c>
      <c r="I303" t="s">
        <v>261</v>
      </c>
      <c r="J303" s="4">
        <f>WEEKDAY(Table1[[#This Row],[Order Date]])</f>
        <v>4</v>
      </c>
      <c r="K303" t="s">
        <v>230</v>
      </c>
      <c r="L303" t="s">
        <v>238</v>
      </c>
      <c r="M303">
        <v>166142</v>
      </c>
      <c r="N303">
        <v>72433.53</v>
      </c>
      <c r="O303">
        <v>93708.47</v>
      </c>
      <c r="P303">
        <v>20</v>
      </c>
      <c r="Q303">
        <v>85</v>
      </c>
      <c r="R303">
        <v>67.92</v>
      </c>
    </row>
    <row r="304" spans="1:18" x14ac:dyDescent="0.35">
      <c r="A304" t="s">
        <v>114</v>
      </c>
      <c r="B304" t="str">
        <f>VLOOKUP(Table1[[#This Row],[Region]],Table3[#All],2,0)</f>
        <v>Bill Gabril</v>
      </c>
      <c r="C304" t="s">
        <v>213</v>
      </c>
      <c r="D304">
        <v>104227</v>
      </c>
      <c r="E304">
        <v>97145</v>
      </c>
      <c r="F304">
        <v>93.21</v>
      </c>
      <c r="G304" s="2">
        <v>41963</v>
      </c>
      <c r="H304">
        <f>YEAR(Table1[[#This Row],[Order Date]])</f>
        <v>2014</v>
      </c>
      <c r="I304" t="s">
        <v>253</v>
      </c>
      <c r="J304" s="4">
        <f>WEEKDAY(Table1[[#This Row],[Order Date]])</f>
        <v>5</v>
      </c>
      <c r="K304" t="s">
        <v>218</v>
      </c>
      <c r="L304" t="s">
        <v>238</v>
      </c>
      <c r="M304">
        <v>97145</v>
      </c>
      <c r="N304">
        <v>28346.01</v>
      </c>
      <c r="O304">
        <v>68798.990000000005</v>
      </c>
      <c r="P304">
        <v>30</v>
      </c>
      <c r="Q304">
        <v>39</v>
      </c>
      <c r="R304">
        <v>73.41</v>
      </c>
    </row>
    <row r="305" spans="1:18" x14ac:dyDescent="0.35">
      <c r="A305" t="s">
        <v>115</v>
      </c>
      <c r="B305" t="str">
        <f>VLOOKUP(Table1[[#This Row],[Region]],Table3[#All],2,0)</f>
        <v>Anne Paul</v>
      </c>
      <c r="C305" t="s">
        <v>212</v>
      </c>
      <c r="D305">
        <v>264286</v>
      </c>
      <c r="E305">
        <v>228497</v>
      </c>
      <c r="F305">
        <v>86.46</v>
      </c>
      <c r="G305" s="2">
        <v>41963</v>
      </c>
      <c r="H305">
        <f>YEAR(Table1[[#This Row],[Order Date]])</f>
        <v>2014</v>
      </c>
      <c r="I305" t="s">
        <v>253</v>
      </c>
      <c r="J305" s="4">
        <f>WEEKDAY(Table1[[#This Row],[Order Date]])</f>
        <v>5</v>
      </c>
      <c r="K305" t="s">
        <v>220</v>
      </c>
      <c r="L305" t="s">
        <v>237</v>
      </c>
      <c r="M305">
        <v>228497</v>
      </c>
      <c r="N305">
        <v>88013.32</v>
      </c>
      <c r="O305">
        <v>140483.68</v>
      </c>
      <c r="P305">
        <v>10</v>
      </c>
      <c r="Q305">
        <v>27</v>
      </c>
      <c r="R305">
        <v>82.46</v>
      </c>
    </row>
    <row r="306" spans="1:18" x14ac:dyDescent="0.35">
      <c r="A306" t="s">
        <v>116</v>
      </c>
      <c r="B306" t="str">
        <f>VLOOKUP(Table1[[#This Row],[Region]],Table3[#All],2,0)</f>
        <v>William Grek</v>
      </c>
      <c r="C306" t="s">
        <v>214</v>
      </c>
      <c r="D306">
        <v>378139</v>
      </c>
      <c r="E306">
        <v>193512</v>
      </c>
      <c r="F306">
        <v>51.17</v>
      </c>
      <c r="G306" s="2">
        <v>41228</v>
      </c>
      <c r="H306">
        <f>YEAR(Table1[[#This Row],[Order Date]])</f>
        <v>2012</v>
      </c>
      <c r="I306" t="s">
        <v>253</v>
      </c>
      <c r="J306" s="4">
        <f>WEEKDAY(Table1[[#This Row],[Order Date]])</f>
        <v>5</v>
      </c>
      <c r="K306" t="s">
        <v>221</v>
      </c>
      <c r="L306" t="s">
        <v>239</v>
      </c>
      <c r="M306">
        <v>193512</v>
      </c>
      <c r="N306">
        <v>71206.64</v>
      </c>
      <c r="O306">
        <v>122305.36</v>
      </c>
      <c r="P306">
        <v>10</v>
      </c>
      <c r="Q306">
        <v>90</v>
      </c>
      <c r="R306">
        <v>86.19</v>
      </c>
    </row>
    <row r="307" spans="1:18" x14ac:dyDescent="0.35">
      <c r="A307" t="s">
        <v>117</v>
      </c>
      <c r="B307" t="str">
        <f>VLOOKUP(Table1[[#This Row],[Region]],Table3[#All],2,0)</f>
        <v>Bill Gabril</v>
      </c>
      <c r="C307" t="s">
        <v>213</v>
      </c>
      <c r="D307">
        <v>459958</v>
      </c>
      <c r="E307">
        <v>461915</v>
      </c>
      <c r="F307">
        <v>100.43</v>
      </c>
      <c r="G307" s="2">
        <v>41228</v>
      </c>
      <c r="H307">
        <f>YEAR(Table1[[#This Row],[Order Date]])</f>
        <v>2012</v>
      </c>
      <c r="I307" t="s">
        <v>253</v>
      </c>
      <c r="J307" s="4">
        <f>WEEKDAY(Table1[[#This Row],[Order Date]])</f>
        <v>5</v>
      </c>
      <c r="K307" t="s">
        <v>222</v>
      </c>
      <c r="L307" t="s">
        <v>236</v>
      </c>
      <c r="M307">
        <v>461915</v>
      </c>
      <c r="N307">
        <v>106712.58</v>
      </c>
      <c r="O307">
        <v>355202.42</v>
      </c>
      <c r="P307">
        <v>30</v>
      </c>
      <c r="Q307">
        <v>25</v>
      </c>
      <c r="R307">
        <v>80.64</v>
      </c>
    </row>
    <row r="308" spans="1:18" x14ac:dyDescent="0.35">
      <c r="A308" t="s">
        <v>118</v>
      </c>
      <c r="B308" t="str">
        <f>VLOOKUP(Table1[[#This Row],[Region]],Table3[#All],2,0)</f>
        <v>Bill Gabril</v>
      </c>
      <c r="C308" t="s">
        <v>213</v>
      </c>
      <c r="D308">
        <v>325123</v>
      </c>
      <c r="E308">
        <v>245006</v>
      </c>
      <c r="F308">
        <v>75.36</v>
      </c>
      <c r="G308" s="2">
        <v>41228</v>
      </c>
      <c r="H308">
        <f>YEAR(Table1[[#This Row],[Order Date]])</f>
        <v>2012</v>
      </c>
      <c r="I308" t="s">
        <v>253</v>
      </c>
      <c r="J308" s="4">
        <f>WEEKDAY(Table1[[#This Row],[Order Date]])</f>
        <v>5</v>
      </c>
      <c r="K308" t="s">
        <v>216</v>
      </c>
      <c r="L308" t="s">
        <v>236</v>
      </c>
      <c r="M308">
        <v>245006</v>
      </c>
      <c r="N308">
        <v>102145.38</v>
      </c>
      <c r="O308">
        <v>142860.62</v>
      </c>
      <c r="P308">
        <v>30</v>
      </c>
      <c r="Q308">
        <v>80</v>
      </c>
      <c r="R308">
        <v>81.03</v>
      </c>
    </row>
    <row r="309" spans="1:18" x14ac:dyDescent="0.35">
      <c r="A309" t="s">
        <v>119</v>
      </c>
      <c r="B309" t="str">
        <f>VLOOKUP(Table1[[#This Row],[Region]],Table3[#All],2,0)</f>
        <v>Sam Thomas</v>
      </c>
      <c r="C309" t="s">
        <v>215</v>
      </c>
      <c r="D309">
        <v>462008</v>
      </c>
      <c r="E309">
        <v>245067</v>
      </c>
      <c r="F309">
        <v>53.04</v>
      </c>
      <c r="G309" s="2">
        <v>41894</v>
      </c>
      <c r="H309">
        <f>YEAR(Table1[[#This Row],[Order Date]])</f>
        <v>2014</v>
      </c>
      <c r="I309" t="s">
        <v>258</v>
      </c>
      <c r="J309" s="4">
        <f>WEEKDAY(Table1[[#This Row],[Order Date]])</f>
        <v>6</v>
      </c>
      <c r="K309" t="s">
        <v>220</v>
      </c>
      <c r="L309" t="s">
        <v>237</v>
      </c>
      <c r="M309">
        <v>245067</v>
      </c>
      <c r="N309">
        <v>84468.53</v>
      </c>
      <c r="O309">
        <v>160598.47</v>
      </c>
      <c r="P309">
        <v>10</v>
      </c>
      <c r="Q309">
        <v>60</v>
      </c>
      <c r="R309">
        <v>70.34</v>
      </c>
    </row>
    <row r="310" spans="1:18" x14ac:dyDescent="0.35">
      <c r="A310" t="s">
        <v>120</v>
      </c>
      <c r="B310" t="str">
        <f>VLOOKUP(Table1[[#This Row],[Region]],Table3[#All],2,0)</f>
        <v>Anne Paul</v>
      </c>
      <c r="C310" t="s">
        <v>212</v>
      </c>
      <c r="D310">
        <v>225483</v>
      </c>
      <c r="E310">
        <v>242472</v>
      </c>
      <c r="F310">
        <v>107.53</v>
      </c>
      <c r="G310" s="2">
        <v>41968</v>
      </c>
      <c r="H310">
        <f>YEAR(Table1[[#This Row],[Order Date]])</f>
        <v>2014</v>
      </c>
      <c r="I310" t="s">
        <v>253</v>
      </c>
      <c r="J310" s="4">
        <f>WEEKDAY(Table1[[#This Row],[Order Date]])</f>
        <v>3</v>
      </c>
      <c r="K310" t="s">
        <v>224</v>
      </c>
      <c r="L310" t="s">
        <v>240</v>
      </c>
      <c r="M310">
        <v>242472</v>
      </c>
      <c r="N310">
        <v>103699.33</v>
      </c>
      <c r="O310">
        <v>138772.67000000001</v>
      </c>
      <c r="P310">
        <v>10</v>
      </c>
      <c r="Q310">
        <v>19</v>
      </c>
      <c r="R310">
        <v>78.489999999999995</v>
      </c>
    </row>
    <row r="311" spans="1:18" x14ac:dyDescent="0.35">
      <c r="A311" t="s">
        <v>121</v>
      </c>
      <c r="B311" t="str">
        <f>VLOOKUP(Table1[[#This Row],[Region]],Table3[#All],2,0)</f>
        <v>Anne Paul</v>
      </c>
      <c r="C311" t="s">
        <v>212</v>
      </c>
      <c r="D311">
        <v>265922</v>
      </c>
      <c r="E311">
        <v>167559</v>
      </c>
      <c r="F311">
        <v>63.01</v>
      </c>
      <c r="G311" s="2">
        <v>41820</v>
      </c>
      <c r="H311">
        <f>YEAR(Table1[[#This Row],[Order Date]])</f>
        <v>2014</v>
      </c>
      <c r="I311" t="s">
        <v>254</v>
      </c>
      <c r="J311" s="4">
        <f>WEEKDAY(Table1[[#This Row],[Order Date]])</f>
        <v>2</v>
      </c>
      <c r="K311" t="s">
        <v>223</v>
      </c>
      <c r="L311" t="s">
        <v>240</v>
      </c>
      <c r="M311">
        <v>167559</v>
      </c>
      <c r="N311">
        <v>65411.06</v>
      </c>
      <c r="O311">
        <v>102147.94</v>
      </c>
      <c r="P311">
        <v>10</v>
      </c>
      <c r="Q311">
        <v>70</v>
      </c>
      <c r="R311">
        <v>93.41</v>
      </c>
    </row>
    <row r="312" spans="1:18" x14ac:dyDescent="0.35">
      <c r="A312" t="s">
        <v>122</v>
      </c>
      <c r="B312" t="str">
        <f>VLOOKUP(Table1[[#This Row],[Region]],Table3[#All],2,0)</f>
        <v>Anne Paul</v>
      </c>
      <c r="C312" t="s">
        <v>212</v>
      </c>
      <c r="D312">
        <v>407947</v>
      </c>
      <c r="E312">
        <v>239379</v>
      </c>
      <c r="F312">
        <v>58.68</v>
      </c>
      <c r="G312" s="2">
        <v>40605</v>
      </c>
      <c r="H312">
        <f>YEAR(Table1[[#This Row],[Order Date]])</f>
        <v>2011</v>
      </c>
      <c r="I312" t="s">
        <v>263</v>
      </c>
      <c r="J312" s="4">
        <f>WEEKDAY(Table1[[#This Row],[Order Date]])</f>
        <v>5</v>
      </c>
      <c r="K312" t="s">
        <v>234</v>
      </c>
      <c r="L312" t="s">
        <v>238</v>
      </c>
      <c r="M312">
        <v>239379</v>
      </c>
      <c r="N312">
        <v>104196.2</v>
      </c>
      <c r="O312">
        <v>135182.79999999999</v>
      </c>
      <c r="P312">
        <v>10</v>
      </c>
      <c r="Q312">
        <v>60</v>
      </c>
      <c r="R312">
        <v>77.73</v>
      </c>
    </row>
    <row r="313" spans="1:18" x14ac:dyDescent="0.35">
      <c r="A313" t="s">
        <v>123</v>
      </c>
      <c r="B313" t="str">
        <f>VLOOKUP(Table1[[#This Row],[Region]],Table3[#All],2,0)</f>
        <v>Bill Gabril</v>
      </c>
      <c r="C313" t="s">
        <v>213</v>
      </c>
      <c r="D313">
        <v>467950</v>
      </c>
      <c r="E313">
        <v>444884</v>
      </c>
      <c r="F313">
        <v>95.07</v>
      </c>
      <c r="G313" s="2">
        <v>41436</v>
      </c>
      <c r="H313">
        <f>YEAR(Table1[[#This Row],[Order Date]])</f>
        <v>2013</v>
      </c>
      <c r="I313" t="s">
        <v>254</v>
      </c>
      <c r="J313" s="4">
        <f>WEEKDAY(Table1[[#This Row],[Order Date]])</f>
        <v>3</v>
      </c>
      <c r="K313" t="s">
        <v>219</v>
      </c>
      <c r="L313" t="s">
        <v>238</v>
      </c>
      <c r="M313">
        <v>444884</v>
      </c>
      <c r="N313">
        <v>185409.71</v>
      </c>
      <c r="O313">
        <v>259474.29</v>
      </c>
      <c r="P313">
        <v>20</v>
      </c>
      <c r="Q313">
        <v>75</v>
      </c>
      <c r="R313">
        <v>92.23</v>
      </c>
    </row>
    <row r="314" spans="1:18" x14ac:dyDescent="0.35">
      <c r="A314" t="s">
        <v>124</v>
      </c>
      <c r="B314" t="str">
        <f>VLOOKUP(Table1[[#This Row],[Region]],Table3[#All],2,0)</f>
        <v>William Grek</v>
      </c>
      <c r="C314" t="s">
        <v>214</v>
      </c>
      <c r="D314">
        <v>271311</v>
      </c>
      <c r="E314">
        <v>238082</v>
      </c>
      <c r="F314">
        <v>87.75</v>
      </c>
      <c r="G314" s="2">
        <v>41436</v>
      </c>
      <c r="H314">
        <f>YEAR(Table1[[#This Row],[Order Date]])</f>
        <v>2013</v>
      </c>
      <c r="I314" t="s">
        <v>254</v>
      </c>
      <c r="J314" s="4">
        <f>WEEKDAY(Table1[[#This Row],[Order Date]])</f>
        <v>3</v>
      </c>
      <c r="K314" t="s">
        <v>226</v>
      </c>
      <c r="L314" t="s">
        <v>239</v>
      </c>
      <c r="M314">
        <v>238082</v>
      </c>
      <c r="N314">
        <v>96887.27</v>
      </c>
      <c r="O314">
        <v>141194.73000000001</v>
      </c>
      <c r="P314">
        <v>20</v>
      </c>
      <c r="Q314">
        <v>40</v>
      </c>
      <c r="R314">
        <v>62.03</v>
      </c>
    </row>
    <row r="315" spans="1:18" x14ac:dyDescent="0.35">
      <c r="A315" t="s">
        <v>125</v>
      </c>
      <c r="B315" t="str">
        <f>VLOOKUP(Table1[[#This Row],[Region]],Table3[#All],2,0)</f>
        <v>Anne Paul</v>
      </c>
      <c r="C315" t="s">
        <v>212</v>
      </c>
      <c r="D315">
        <v>160810</v>
      </c>
      <c r="E315">
        <v>139829</v>
      </c>
      <c r="F315">
        <v>86.95</v>
      </c>
      <c r="G315" s="2">
        <v>41436</v>
      </c>
      <c r="H315">
        <f>YEAR(Table1[[#This Row],[Order Date]])</f>
        <v>2013</v>
      </c>
      <c r="I315" t="s">
        <v>254</v>
      </c>
      <c r="J315" s="4">
        <f>WEEKDAY(Table1[[#This Row],[Order Date]])</f>
        <v>3</v>
      </c>
      <c r="K315" t="s">
        <v>226</v>
      </c>
      <c r="L315" t="s">
        <v>239</v>
      </c>
      <c r="M315">
        <v>139829</v>
      </c>
      <c r="N315">
        <v>56940.18</v>
      </c>
      <c r="O315">
        <v>82888.820000000007</v>
      </c>
      <c r="P315">
        <v>20</v>
      </c>
      <c r="Q315">
        <v>32</v>
      </c>
      <c r="R315">
        <v>64.180000000000007</v>
      </c>
    </row>
    <row r="316" spans="1:18" x14ac:dyDescent="0.35">
      <c r="A316" t="s">
        <v>126</v>
      </c>
      <c r="B316" t="str">
        <f>VLOOKUP(Table1[[#This Row],[Region]],Table3[#All],2,0)</f>
        <v>William Grek</v>
      </c>
      <c r="C316" t="s">
        <v>214</v>
      </c>
      <c r="D316">
        <v>105950</v>
      </c>
      <c r="E316">
        <v>74448</v>
      </c>
      <c r="F316">
        <v>70.27</v>
      </c>
      <c r="G316" s="2">
        <v>41964</v>
      </c>
      <c r="H316">
        <f>YEAR(Table1[[#This Row],[Order Date]])</f>
        <v>2014</v>
      </c>
      <c r="I316" t="s">
        <v>253</v>
      </c>
      <c r="J316" s="4">
        <f>WEEKDAY(Table1[[#This Row],[Order Date]])</f>
        <v>6</v>
      </c>
      <c r="K316" t="s">
        <v>232</v>
      </c>
      <c r="L316" t="s">
        <v>240</v>
      </c>
      <c r="M316">
        <v>74448</v>
      </c>
      <c r="N316">
        <v>25542.99</v>
      </c>
      <c r="O316">
        <v>48905.01</v>
      </c>
      <c r="P316">
        <v>10</v>
      </c>
      <c r="Q316">
        <v>43</v>
      </c>
      <c r="R316">
        <v>65.84</v>
      </c>
    </row>
    <row r="317" spans="1:18" x14ac:dyDescent="0.35">
      <c r="A317" t="s">
        <v>127</v>
      </c>
      <c r="B317" t="str">
        <f>VLOOKUP(Table1[[#This Row],[Region]],Table3[#All],2,0)</f>
        <v>William Grek</v>
      </c>
      <c r="C317" t="s">
        <v>214</v>
      </c>
      <c r="D317">
        <v>240909</v>
      </c>
      <c r="E317">
        <v>151401</v>
      </c>
      <c r="F317">
        <v>62.85</v>
      </c>
      <c r="G317" s="2">
        <v>41964</v>
      </c>
      <c r="H317">
        <f>YEAR(Table1[[#This Row],[Order Date]])</f>
        <v>2014</v>
      </c>
      <c r="I317" t="s">
        <v>253</v>
      </c>
      <c r="J317" s="4">
        <f>WEEKDAY(Table1[[#This Row],[Order Date]])</f>
        <v>6</v>
      </c>
      <c r="K317" t="s">
        <v>234</v>
      </c>
      <c r="L317" t="s">
        <v>238</v>
      </c>
      <c r="M317">
        <v>151401</v>
      </c>
      <c r="N317">
        <v>39041.42</v>
      </c>
      <c r="O317">
        <v>112359.58</v>
      </c>
      <c r="P317">
        <v>20</v>
      </c>
      <c r="Q317">
        <v>18</v>
      </c>
      <c r="R317">
        <v>69.2</v>
      </c>
    </row>
    <row r="318" spans="1:18" x14ac:dyDescent="0.35">
      <c r="A318" t="s">
        <v>128</v>
      </c>
      <c r="B318" t="str">
        <f>VLOOKUP(Table1[[#This Row],[Region]],Table3[#All],2,0)</f>
        <v>Anne Paul</v>
      </c>
      <c r="C318" t="s">
        <v>212</v>
      </c>
      <c r="D318">
        <v>338654</v>
      </c>
      <c r="E318">
        <v>303225</v>
      </c>
      <c r="F318">
        <v>89.54</v>
      </c>
      <c r="G318" s="2">
        <v>40800</v>
      </c>
      <c r="H318">
        <f>YEAR(Table1[[#This Row],[Order Date]])</f>
        <v>2011</v>
      </c>
      <c r="I318" t="s">
        <v>258</v>
      </c>
      <c r="J318" s="4">
        <f>WEEKDAY(Table1[[#This Row],[Order Date]])</f>
        <v>4</v>
      </c>
      <c r="K318" t="s">
        <v>217</v>
      </c>
      <c r="L318" t="s">
        <v>237</v>
      </c>
      <c r="M318">
        <v>303225</v>
      </c>
      <c r="N318">
        <v>106164.23</v>
      </c>
      <c r="O318">
        <v>197060.77</v>
      </c>
      <c r="P318">
        <v>10</v>
      </c>
      <c r="Q318">
        <v>57</v>
      </c>
      <c r="R318">
        <v>65.510000000000005</v>
      </c>
    </row>
    <row r="319" spans="1:18" x14ac:dyDescent="0.35">
      <c r="A319" t="s">
        <v>129</v>
      </c>
      <c r="B319" t="str">
        <f>VLOOKUP(Table1[[#This Row],[Region]],Table3[#All],2,0)</f>
        <v>Anne Paul</v>
      </c>
      <c r="C319" t="s">
        <v>212</v>
      </c>
      <c r="D319">
        <v>453433</v>
      </c>
      <c r="E319">
        <v>287184</v>
      </c>
      <c r="F319">
        <v>63.34</v>
      </c>
      <c r="G319" s="2">
        <v>40800</v>
      </c>
      <c r="H319">
        <f>YEAR(Table1[[#This Row],[Order Date]])</f>
        <v>2011</v>
      </c>
      <c r="I319" t="s">
        <v>258</v>
      </c>
      <c r="J319" s="4">
        <f>WEEKDAY(Table1[[#This Row],[Order Date]])</f>
        <v>4</v>
      </c>
      <c r="K319" t="s">
        <v>222</v>
      </c>
      <c r="L319" t="s">
        <v>236</v>
      </c>
      <c r="M319">
        <v>287184</v>
      </c>
      <c r="N319">
        <v>139797.91</v>
      </c>
      <c r="O319">
        <v>147386.09</v>
      </c>
      <c r="P319">
        <v>10</v>
      </c>
      <c r="Q319">
        <v>41</v>
      </c>
      <c r="R319">
        <v>61.61</v>
      </c>
    </row>
    <row r="320" spans="1:18" x14ac:dyDescent="0.35">
      <c r="A320" t="s">
        <v>130</v>
      </c>
      <c r="B320" t="str">
        <f>VLOOKUP(Table1[[#This Row],[Region]],Table3[#All],2,0)</f>
        <v>Sam Thomas</v>
      </c>
      <c r="C320" t="s">
        <v>215</v>
      </c>
      <c r="D320">
        <v>178687</v>
      </c>
      <c r="E320">
        <v>112799</v>
      </c>
      <c r="F320">
        <v>63.13</v>
      </c>
      <c r="G320" s="2">
        <v>41250</v>
      </c>
      <c r="H320">
        <f>YEAR(Table1[[#This Row],[Order Date]])</f>
        <v>2012</v>
      </c>
      <c r="I320" t="s">
        <v>257</v>
      </c>
      <c r="J320" s="4">
        <f>WEEKDAY(Table1[[#This Row],[Order Date]])</f>
        <v>6</v>
      </c>
      <c r="K320" t="s">
        <v>218</v>
      </c>
      <c r="L320" t="s">
        <v>238</v>
      </c>
      <c r="M320">
        <v>112799</v>
      </c>
      <c r="N320">
        <v>48801.97</v>
      </c>
      <c r="O320">
        <v>63997.03</v>
      </c>
      <c r="P320">
        <v>20</v>
      </c>
      <c r="Q320">
        <v>50</v>
      </c>
      <c r="R320">
        <v>69.489999999999995</v>
      </c>
    </row>
    <row r="321" spans="1:18" x14ac:dyDescent="0.35">
      <c r="A321" t="s">
        <v>131</v>
      </c>
      <c r="B321" t="str">
        <f>VLOOKUP(Table1[[#This Row],[Region]],Table3[#All],2,0)</f>
        <v>Anne Paul</v>
      </c>
      <c r="C321" t="s">
        <v>212</v>
      </c>
      <c r="D321">
        <v>295458</v>
      </c>
      <c r="E321">
        <v>179029</v>
      </c>
      <c r="F321">
        <v>60.59</v>
      </c>
      <c r="G321" s="2">
        <v>41981</v>
      </c>
      <c r="H321">
        <f>YEAR(Table1[[#This Row],[Order Date]])</f>
        <v>2014</v>
      </c>
      <c r="I321" t="s">
        <v>257</v>
      </c>
      <c r="J321" s="4">
        <f>WEEKDAY(Table1[[#This Row],[Order Date]])</f>
        <v>2</v>
      </c>
      <c r="K321" t="s">
        <v>226</v>
      </c>
      <c r="L321" t="s">
        <v>239</v>
      </c>
      <c r="M321">
        <v>179029</v>
      </c>
      <c r="N321">
        <v>79882.149999999994</v>
      </c>
      <c r="O321">
        <v>99146.85</v>
      </c>
      <c r="P321">
        <v>10</v>
      </c>
      <c r="Q321">
        <v>15</v>
      </c>
      <c r="R321">
        <v>93.39</v>
      </c>
    </row>
    <row r="322" spans="1:18" x14ac:dyDescent="0.35">
      <c r="A322" t="s">
        <v>132</v>
      </c>
      <c r="B322" t="str">
        <f>VLOOKUP(Table1[[#This Row],[Region]],Table3[#All],2,0)</f>
        <v>Anne Paul</v>
      </c>
      <c r="C322" t="s">
        <v>212</v>
      </c>
      <c r="D322">
        <v>248010</v>
      </c>
      <c r="E322">
        <v>205452</v>
      </c>
      <c r="F322">
        <v>82.84</v>
      </c>
      <c r="G322" s="2">
        <v>41914</v>
      </c>
      <c r="H322">
        <f>YEAR(Table1[[#This Row],[Order Date]])</f>
        <v>2014</v>
      </c>
      <c r="I322" t="s">
        <v>255</v>
      </c>
      <c r="J322" s="4">
        <f>WEEKDAY(Table1[[#This Row],[Order Date]])</f>
        <v>5</v>
      </c>
      <c r="K322" t="s">
        <v>217</v>
      </c>
      <c r="L322" t="s">
        <v>237</v>
      </c>
      <c r="M322">
        <v>205452</v>
      </c>
      <c r="N322">
        <v>68635.88</v>
      </c>
      <c r="O322">
        <v>136816.12</v>
      </c>
      <c r="P322">
        <v>20</v>
      </c>
      <c r="Q322">
        <v>35</v>
      </c>
      <c r="R322">
        <v>70.209999999999994</v>
      </c>
    </row>
    <row r="323" spans="1:18" x14ac:dyDescent="0.35">
      <c r="A323" t="s">
        <v>133</v>
      </c>
      <c r="B323" t="str">
        <f>VLOOKUP(Table1[[#This Row],[Region]],Table3[#All],2,0)</f>
        <v>Sam Thomas</v>
      </c>
      <c r="C323" t="s">
        <v>215</v>
      </c>
      <c r="D323">
        <v>426483</v>
      </c>
      <c r="E323">
        <v>340424</v>
      </c>
      <c r="F323">
        <v>79.819999999999993</v>
      </c>
      <c r="G323" s="2">
        <v>41914</v>
      </c>
      <c r="H323">
        <f>YEAR(Table1[[#This Row],[Order Date]])</f>
        <v>2014</v>
      </c>
      <c r="I323" t="s">
        <v>255</v>
      </c>
      <c r="J323" s="4">
        <f>WEEKDAY(Table1[[#This Row],[Order Date]])</f>
        <v>5</v>
      </c>
      <c r="K323" t="s">
        <v>232</v>
      </c>
      <c r="L323" t="s">
        <v>240</v>
      </c>
      <c r="M323">
        <v>340424</v>
      </c>
      <c r="N323">
        <v>109784.26</v>
      </c>
      <c r="O323">
        <v>230639.74</v>
      </c>
      <c r="P323">
        <v>20</v>
      </c>
      <c r="Q323">
        <v>35</v>
      </c>
      <c r="R323">
        <v>85.64</v>
      </c>
    </row>
    <row r="324" spans="1:18" x14ac:dyDescent="0.35">
      <c r="A324" t="s">
        <v>134</v>
      </c>
      <c r="B324" t="str">
        <f>VLOOKUP(Table1[[#This Row],[Region]],Table3[#All],2,0)</f>
        <v>William Grek</v>
      </c>
      <c r="C324" t="s">
        <v>214</v>
      </c>
      <c r="D324">
        <v>103343</v>
      </c>
      <c r="E324">
        <v>105415</v>
      </c>
      <c r="F324">
        <v>102</v>
      </c>
      <c r="G324" s="2">
        <v>41914</v>
      </c>
      <c r="H324">
        <f>YEAR(Table1[[#This Row],[Order Date]])</f>
        <v>2014</v>
      </c>
      <c r="I324" t="s">
        <v>255</v>
      </c>
      <c r="J324" s="4">
        <f>WEEKDAY(Table1[[#This Row],[Order Date]])</f>
        <v>5</v>
      </c>
      <c r="K324" t="s">
        <v>219</v>
      </c>
      <c r="L324" t="s">
        <v>238</v>
      </c>
      <c r="M324">
        <v>105415</v>
      </c>
      <c r="N324">
        <v>35581.4</v>
      </c>
      <c r="O324">
        <v>69833.600000000006</v>
      </c>
      <c r="P324">
        <v>20</v>
      </c>
      <c r="Q324">
        <v>98</v>
      </c>
      <c r="R324">
        <v>90.7</v>
      </c>
    </row>
    <row r="325" spans="1:18" x14ac:dyDescent="0.35">
      <c r="A325" t="s">
        <v>135</v>
      </c>
      <c r="B325" t="str">
        <f>VLOOKUP(Table1[[#This Row],[Region]],Table3[#All],2,0)</f>
        <v>Sam Thomas</v>
      </c>
      <c r="C325" t="s">
        <v>215</v>
      </c>
      <c r="D325">
        <v>497897</v>
      </c>
      <c r="E325">
        <v>593564</v>
      </c>
      <c r="F325">
        <v>119.21</v>
      </c>
      <c r="G325" s="2">
        <v>42002</v>
      </c>
      <c r="H325">
        <f>YEAR(Table1[[#This Row],[Order Date]])</f>
        <v>2014</v>
      </c>
      <c r="I325" t="s">
        <v>257</v>
      </c>
      <c r="J325" s="4">
        <f>WEEKDAY(Table1[[#This Row],[Order Date]])</f>
        <v>2</v>
      </c>
      <c r="K325" t="s">
        <v>232</v>
      </c>
      <c r="L325" t="s">
        <v>240</v>
      </c>
      <c r="M325">
        <v>593564</v>
      </c>
      <c r="N325">
        <v>278271.88</v>
      </c>
      <c r="O325">
        <v>315292.12</v>
      </c>
      <c r="P325">
        <v>20</v>
      </c>
      <c r="Q325">
        <v>40</v>
      </c>
      <c r="R325">
        <v>74.69</v>
      </c>
    </row>
    <row r="326" spans="1:18" x14ac:dyDescent="0.35">
      <c r="A326" t="s">
        <v>136</v>
      </c>
      <c r="B326" t="str">
        <f>VLOOKUP(Table1[[#This Row],[Region]],Table3[#All],2,0)</f>
        <v>Anne Paul</v>
      </c>
      <c r="C326" t="s">
        <v>212</v>
      </c>
      <c r="D326">
        <v>473110</v>
      </c>
      <c r="E326">
        <v>383264</v>
      </c>
      <c r="F326">
        <v>81.010000000000005</v>
      </c>
      <c r="G326" s="2">
        <v>42002</v>
      </c>
      <c r="H326">
        <f>YEAR(Table1[[#This Row],[Order Date]])</f>
        <v>2014</v>
      </c>
      <c r="I326" t="s">
        <v>257</v>
      </c>
      <c r="J326" s="4">
        <f>WEEKDAY(Table1[[#This Row],[Order Date]])</f>
        <v>2</v>
      </c>
      <c r="K326" t="s">
        <v>230</v>
      </c>
      <c r="L326" t="s">
        <v>238</v>
      </c>
      <c r="M326">
        <v>383264</v>
      </c>
      <c r="N326">
        <v>85704.61</v>
      </c>
      <c r="O326">
        <v>297559.39</v>
      </c>
      <c r="P326">
        <v>20</v>
      </c>
      <c r="Q326">
        <v>76</v>
      </c>
      <c r="R326">
        <v>74.459999999999994</v>
      </c>
    </row>
    <row r="327" spans="1:18" x14ac:dyDescent="0.35">
      <c r="A327" t="s">
        <v>137</v>
      </c>
      <c r="B327" t="str">
        <f>VLOOKUP(Table1[[#This Row],[Region]],Table3[#All],2,0)</f>
        <v>Sam Thomas</v>
      </c>
      <c r="C327" t="s">
        <v>215</v>
      </c>
      <c r="D327">
        <v>492114</v>
      </c>
      <c r="E327">
        <v>290570</v>
      </c>
      <c r="F327">
        <v>59.05</v>
      </c>
      <c r="G327" s="2">
        <v>42002</v>
      </c>
      <c r="H327">
        <f>YEAR(Table1[[#This Row],[Order Date]])</f>
        <v>2014</v>
      </c>
      <c r="I327" t="s">
        <v>257</v>
      </c>
      <c r="J327" s="4">
        <f>WEEKDAY(Table1[[#This Row],[Order Date]])</f>
        <v>2</v>
      </c>
      <c r="K327" t="s">
        <v>226</v>
      </c>
      <c r="L327" t="s">
        <v>239</v>
      </c>
      <c r="M327">
        <v>290570</v>
      </c>
      <c r="N327">
        <v>101226.36</v>
      </c>
      <c r="O327">
        <v>189343.64</v>
      </c>
      <c r="P327">
        <v>30</v>
      </c>
      <c r="Q327">
        <v>60</v>
      </c>
      <c r="R327">
        <v>62.62</v>
      </c>
    </row>
    <row r="328" spans="1:18" x14ac:dyDescent="0.35">
      <c r="A328" t="s">
        <v>138</v>
      </c>
      <c r="B328" t="str">
        <f>VLOOKUP(Table1[[#This Row],[Region]],Table3[#All],2,0)</f>
        <v>Anne Paul</v>
      </c>
      <c r="C328" t="s">
        <v>212</v>
      </c>
      <c r="D328">
        <v>447311</v>
      </c>
      <c r="E328">
        <v>292183</v>
      </c>
      <c r="F328">
        <v>65.319999999999993</v>
      </c>
      <c r="G328" s="2">
        <v>42002</v>
      </c>
      <c r="H328">
        <f>YEAR(Table1[[#This Row],[Order Date]])</f>
        <v>2014</v>
      </c>
      <c r="I328" t="s">
        <v>257</v>
      </c>
      <c r="J328" s="4">
        <f>WEEKDAY(Table1[[#This Row],[Order Date]])</f>
        <v>2</v>
      </c>
      <c r="K328" t="s">
        <v>228</v>
      </c>
      <c r="L328" t="s">
        <v>236</v>
      </c>
      <c r="M328">
        <v>292183</v>
      </c>
      <c r="N328">
        <v>123214.37</v>
      </c>
      <c r="O328">
        <v>168968.63</v>
      </c>
      <c r="P328">
        <v>30</v>
      </c>
      <c r="Q328">
        <v>60</v>
      </c>
      <c r="R328">
        <v>84.53</v>
      </c>
    </row>
    <row r="329" spans="1:18" x14ac:dyDescent="0.35">
      <c r="A329" t="s">
        <v>139</v>
      </c>
      <c r="B329" t="str">
        <f>VLOOKUP(Table1[[#This Row],[Region]],Table3[#All],2,0)</f>
        <v>Sam Thomas</v>
      </c>
      <c r="C329" t="s">
        <v>215</v>
      </c>
      <c r="D329">
        <v>337375</v>
      </c>
      <c r="E329">
        <v>239978</v>
      </c>
      <c r="F329">
        <v>71.13</v>
      </c>
      <c r="G329" s="2">
        <v>41582</v>
      </c>
      <c r="H329">
        <f>YEAR(Table1[[#This Row],[Order Date]])</f>
        <v>2013</v>
      </c>
      <c r="I329" t="s">
        <v>253</v>
      </c>
      <c r="J329" s="4">
        <f>WEEKDAY(Table1[[#This Row],[Order Date]])</f>
        <v>2</v>
      </c>
      <c r="K329" t="s">
        <v>222</v>
      </c>
      <c r="L329" t="s">
        <v>236</v>
      </c>
      <c r="M329">
        <v>239978</v>
      </c>
      <c r="N329">
        <v>52059.29</v>
      </c>
      <c r="O329">
        <v>187918.71</v>
      </c>
      <c r="P329">
        <v>30</v>
      </c>
      <c r="Q329">
        <v>84</v>
      </c>
      <c r="R329">
        <v>63.81</v>
      </c>
    </row>
    <row r="330" spans="1:18" x14ac:dyDescent="0.35">
      <c r="A330" t="s">
        <v>140</v>
      </c>
      <c r="B330" t="str">
        <f>VLOOKUP(Table1[[#This Row],[Region]],Table3[#All],2,0)</f>
        <v>Anne Paul</v>
      </c>
      <c r="C330" t="s">
        <v>212</v>
      </c>
      <c r="D330">
        <v>335702</v>
      </c>
      <c r="E330">
        <v>290024</v>
      </c>
      <c r="F330">
        <v>86.39</v>
      </c>
      <c r="G330" s="2">
        <v>41170</v>
      </c>
      <c r="H330">
        <f>YEAR(Table1[[#This Row],[Order Date]])</f>
        <v>2012</v>
      </c>
      <c r="I330" t="s">
        <v>258</v>
      </c>
      <c r="J330" s="4">
        <f>WEEKDAY(Table1[[#This Row],[Order Date]])</f>
        <v>3</v>
      </c>
      <c r="K330" t="s">
        <v>227</v>
      </c>
      <c r="L330" t="s">
        <v>237</v>
      </c>
      <c r="M330">
        <v>290024</v>
      </c>
      <c r="N330">
        <v>134507.03</v>
      </c>
      <c r="O330">
        <v>155516.97</v>
      </c>
      <c r="P330">
        <v>30</v>
      </c>
      <c r="Q330">
        <v>36</v>
      </c>
      <c r="R330">
        <v>75.819999999999993</v>
      </c>
    </row>
    <row r="331" spans="1:18" x14ac:dyDescent="0.35">
      <c r="A331" t="s">
        <v>141</v>
      </c>
      <c r="B331" t="str">
        <f>VLOOKUP(Table1[[#This Row],[Region]],Table3[#All],2,0)</f>
        <v>Bill Gabril</v>
      </c>
      <c r="C331" t="s">
        <v>213</v>
      </c>
      <c r="D331">
        <v>162869</v>
      </c>
      <c r="E331">
        <v>93285</v>
      </c>
      <c r="F331">
        <v>57.28</v>
      </c>
      <c r="G331" s="2">
        <v>41170</v>
      </c>
      <c r="H331">
        <f>YEAR(Table1[[#This Row],[Order Date]])</f>
        <v>2012</v>
      </c>
      <c r="I331" t="s">
        <v>258</v>
      </c>
      <c r="J331" s="4">
        <f>WEEKDAY(Table1[[#This Row],[Order Date]])</f>
        <v>3</v>
      </c>
      <c r="K331" t="s">
        <v>228</v>
      </c>
      <c r="L331" t="s">
        <v>236</v>
      </c>
      <c r="M331">
        <v>93285</v>
      </c>
      <c r="N331">
        <v>23515.66</v>
      </c>
      <c r="O331">
        <v>69769.34</v>
      </c>
      <c r="P331">
        <v>30</v>
      </c>
      <c r="Q331">
        <v>15</v>
      </c>
      <c r="R331">
        <v>67.53</v>
      </c>
    </row>
    <row r="332" spans="1:18" x14ac:dyDescent="0.35">
      <c r="A332" t="s">
        <v>142</v>
      </c>
      <c r="B332" t="str">
        <f>VLOOKUP(Table1[[#This Row],[Region]],Table3[#All],2,0)</f>
        <v>Sam Thomas</v>
      </c>
      <c r="C332" t="s">
        <v>215</v>
      </c>
      <c r="D332">
        <v>147821</v>
      </c>
      <c r="E332">
        <v>167122</v>
      </c>
      <c r="F332">
        <v>113.06</v>
      </c>
      <c r="G332" s="2">
        <v>41170</v>
      </c>
      <c r="H332">
        <f>YEAR(Table1[[#This Row],[Order Date]])</f>
        <v>2012</v>
      </c>
      <c r="I332" t="s">
        <v>258</v>
      </c>
      <c r="J332" s="4">
        <f>WEEKDAY(Table1[[#This Row],[Order Date]])</f>
        <v>3</v>
      </c>
      <c r="K332" t="s">
        <v>228</v>
      </c>
      <c r="L332" t="s">
        <v>236</v>
      </c>
      <c r="M332">
        <v>167122</v>
      </c>
      <c r="N332">
        <v>63694.65</v>
      </c>
      <c r="O332">
        <v>103427.35</v>
      </c>
      <c r="P332">
        <v>20</v>
      </c>
      <c r="Q332">
        <v>48</v>
      </c>
      <c r="R332">
        <v>69.11</v>
      </c>
    </row>
    <row r="333" spans="1:18" x14ac:dyDescent="0.35">
      <c r="A333" t="s">
        <v>143</v>
      </c>
      <c r="B333" t="str">
        <f>VLOOKUP(Table1[[#This Row],[Region]],Table3[#All],2,0)</f>
        <v>William Grek</v>
      </c>
      <c r="C333" t="s">
        <v>214</v>
      </c>
      <c r="D333">
        <v>312017</v>
      </c>
      <c r="E333">
        <v>274549</v>
      </c>
      <c r="F333">
        <v>87.99</v>
      </c>
      <c r="G333" s="2">
        <v>41841</v>
      </c>
      <c r="H333">
        <f>YEAR(Table1[[#This Row],[Order Date]])</f>
        <v>2014</v>
      </c>
      <c r="I333" t="s">
        <v>260</v>
      </c>
      <c r="J333" s="4">
        <f>WEEKDAY(Table1[[#This Row],[Order Date]])</f>
        <v>2</v>
      </c>
      <c r="K333" t="s">
        <v>221</v>
      </c>
      <c r="L333" t="s">
        <v>239</v>
      </c>
      <c r="M333">
        <v>274549</v>
      </c>
      <c r="N333">
        <v>129472.48</v>
      </c>
      <c r="O333">
        <v>145076.51999999999</v>
      </c>
      <c r="P333">
        <v>10</v>
      </c>
      <c r="Q333">
        <v>27</v>
      </c>
      <c r="R333">
        <v>64.25</v>
      </c>
    </row>
    <row r="334" spans="1:18" x14ac:dyDescent="0.35">
      <c r="A334" t="s">
        <v>144</v>
      </c>
      <c r="B334" t="str">
        <f>VLOOKUP(Table1[[#This Row],[Region]],Table3[#All],2,0)</f>
        <v>Anne Paul</v>
      </c>
      <c r="C334" t="s">
        <v>212</v>
      </c>
      <c r="D334">
        <v>216543</v>
      </c>
      <c r="E334">
        <v>142537</v>
      </c>
      <c r="F334">
        <v>65.819999999999993</v>
      </c>
      <c r="G334" s="2">
        <v>41841</v>
      </c>
      <c r="H334">
        <f>YEAR(Table1[[#This Row],[Order Date]])</f>
        <v>2014</v>
      </c>
      <c r="I334" t="s">
        <v>260</v>
      </c>
      <c r="J334" s="4">
        <f>WEEKDAY(Table1[[#This Row],[Order Date]])</f>
        <v>2</v>
      </c>
      <c r="K334" t="s">
        <v>231</v>
      </c>
      <c r="L334" t="s">
        <v>236</v>
      </c>
      <c r="M334">
        <v>142537</v>
      </c>
      <c r="N334">
        <v>55351.12</v>
      </c>
      <c r="O334">
        <v>87185.88</v>
      </c>
      <c r="P334">
        <v>10</v>
      </c>
      <c r="Q334">
        <v>92</v>
      </c>
      <c r="R334">
        <v>62.94</v>
      </c>
    </row>
    <row r="335" spans="1:18" x14ac:dyDescent="0.35">
      <c r="A335" t="s">
        <v>145</v>
      </c>
      <c r="B335" t="str">
        <f>VLOOKUP(Table1[[#This Row],[Region]],Table3[#All],2,0)</f>
        <v>Sam Thomas</v>
      </c>
      <c r="C335" t="s">
        <v>215</v>
      </c>
      <c r="D335">
        <v>111429</v>
      </c>
      <c r="E335">
        <v>64164</v>
      </c>
      <c r="F335">
        <v>57.58</v>
      </c>
      <c r="G335" s="2">
        <v>41162</v>
      </c>
      <c r="H335">
        <f>YEAR(Table1[[#This Row],[Order Date]])</f>
        <v>2012</v>
      </c>
      <c r="I335" t="s">
        <v>258</v>
      </c>
      <c r="J335" s="4">
        <f>WEEKDAY(Table1[[#This Row],[Order Date]])</f>
        <v>2</v>
      </c>
      <c r="K335" t="s">
        <v>231</v>
      </c>
      <c r="L335" t="s">
        <v>236</v>
      </c>
      <c r="M335">
        <v>64164</v>
      </c>
      <c r="N335">
        <v>16503.650000000001</v>
      </c>
      <c r="O335">
        <v>47660.35</v>
      </c>
      <c r="P335">
        <v>20</v>
      </c>
      <c r="Q335">
        <v>52</v>
      </c>
      <c r="R335">
        <v>64.290000000000006</v>
      </c>
    </row>
    <row r="336" spans="1:18" x14ac:dyDescent="0.35">
      <c r="A336" t="s">
        <v>146</v>
      </c>
      <c r="B336" t="str">
        <f>VLOOKUP(Table1[[#This Row],[Region]],Table3[#All],2,0)</f>
        <v>Bill Gabril</v>
      </c>
      <c r="C336" t="s">
        <v>213</v>
      </c>
      <c r="D336">
        <v>188074</v>
      </c>
      <c r="E336">
        <v>207586</v>
      </c>
      <c r="F336">
        <v>110.37</v>
      </c>
      <c r="G336" s="2">
        <v>41975</v>
      </c>
      <c r="H336">
        <f>YEAR(Table1[[#This Row],[Order Date]])</f>
        <v>2014</v>
      </c>
      <c r="I336" t="s">
        <v>257</v>
      </c>
      <c r="J336" s="4">
        <f>WEEKDAY(Table1[[#This Row],[Order Date]])</f>
        <v>3</v>
      </c>
      <c r="K336" t="s">
        <v>223</v>
      </c>
      <c r="L336" t="s">
        <v>240</v>
      </c>
      <c r="M336">
        <v>207586</v>
      </c>
      <c r="N336">
        <v>101956.97</v>
      </c>
      <c r="O336">
        <v>105629.03</v>
      </c>
      <c r="P336">
        <v>10</v>
      </c>
      <c r="Q336">
        <v>32</v>
      </c>
      <c r="R336">
        <v>72.39</v>
      </c>
    </row>
    <row r="337" spans="1:18" x14ac:dyDescent="0.35">
      <c r="A337" t="s">
        <v>147</v>
      </c>
      <c r="B337" t="str">
        <f>VLOOKUP(Table1[[#This Row],[Region]],Table3[#All],2,0)</f>
        <v>William Grek</v>
      </c>
      <c r="C337" t="s">
        <v>214</v>
      </c>
      <c r="D337">
        <v>246724</v>
      </c>
      <c r="E337">
        <v>240281</v>
      </c>
      <c r="F337">
        <v>97.39</v>
      </c>
      <c r="G337" s="2">
        <v>41975</v>
      </c>
      <c r="H337">
        <f>YEAR(Table1[[#This Row],[Order Date]])</f>
        <v>2014</v>
      </c>
      <c r="I337" t="s">
        <v>257</v>
      </c>
      <c r="J337" s="4">
        <f>WEEKDAY(Table1[[#This Row],[Order Date]])</f>
        <v>3</v>
      </c>
      <c r="K337" t="s">
        <v>222</v>
      </c>
      <c r="L337" t="s">
        <v>236</v>
      </c>
      <c r="M337">
        <v>240281</v>
      </c>
      <c r="N337">
        <v>75873.06</v>
      </c>
      <c r="O337">
        <v>164407.94</v>
      </c>
      <c r="P337">
        <v>10</v>
      </c>
      <c r="Q337">
        <v>92</v>
      </c>
      <c r="R337">
        <v>70.33</v>
      </c>
    </row>
    <row r="338" spans="1:18" x14ac:dyDescent="0.35">
      <c r="A338" t="s">
        <v>148</v>
      </c>
      <c r="B338" t="str">
        <f>VLOOKUP(Table1[[#This Row],[Region]],Table3[#All],2,0)</f>
        <v>Bill Gabril</v>
      </c>
      <c r="C338" t="s">
        <v>213</v>
      </c>
      <c r="D338">
        <v>351150</v>
      </c>
      <c r="E338">
        <v>191560</v>
      </c>
      <c r="F338">
        <v>54.55</v>
      </c>
      <c r="G338" s="2">
        <v>41975</v>
      </c>
      <c r="H338">
        <f>YEAR(Table1[[#This Row],[Order Date]])</f>
        <v>2014</v>
      </c>
      <c r="I338" t="s">
        <v>257</v>
      </c>
      <c r="J338" s="4">
        <f>WEEKDAY(Table1[[#This Row],[Order Date]])</f>
        <v>3</v>
      </c>
      <c r="K338" t="s">
        <v>234</v>
      </c>
      <c r="L338" t="s">
        <v>238</v>
      </c>
      <c r="M338">
        <v>191560</v>
      </c>
      <c r="N338">
        <v>73768.88</v>
      </c>
      <c r="O338">
        <v>117791.12</v>
      </c>
      <c r="P338">
        <v>30</v>
      </c>
      <c r="Q338">
        <v>92</v>
      </c>
      <c r="R338">
        <v>90.96</v>
      </c>
    </row>
    <row r="339" spans="1:18" x14ac:dyDescent="0.35">
      <c r="A339" t="s">
        <v>149</v>
      </c>
      <c r="B339" t="str">
        <f>VLOOKUP(Table1[[#This Row],[Region]],Table3[#All],2,0)</f>
        <v>William Grek</v>
      </c>
      <c r="C339" t="s">
        <v>214</v>
      </c>
      <c r="D339">
        <v>385032</v>
      </c>
      <c r="E339">
        <v>202755</v>
      </c>
      <c r="F339">
        <v>52.66</v>
      </c>
      <c r="G339" s="2">
        <v>41975</v>
      </c>
      <c r="H339">
        <f>YEAR(Table1[[#This Row],[Order Date]])</f>
        <v>2014</v>
      </c>
      <c r="I339" t="s">
        <v>257</v>
      </c>
      <c r="J339" s="4">
        <f>WEEKDAY(Table1[[#This Row],[Order Date]])</f>
        <v>3</v>
      </c>
      <c r="K339" t="s">
        <v>232</v>
      </c>
      <c r="L339" t="s">
        <v>240</v>
      </c>
      <c r="M339">
        <v>202755</v>
      </c>
      <c r="N339">
        <v>72199.97</v>
      </c>
      <c r="O339">
        <v>130555.03</v>
      </c>
      <c r="P339">
        <v>30</v>
      </c>
      <c r="Q339">
        <v>54</v>
      </c>
      <c r="R339">
        <v>91.94</v>
      </c>
    </row>
    <row r="340" spans="1:18" x14ac:dyDescent="0.35">
      <c r="A340" t="s">
        <v>150</v>
      </c>
      <c r="B340" t="str">
        <f>VLOOKUP(Table1[[#This Row],[Region]],Table3[#All],2,0)</f>
        <v>Sam Thomas</v>
      </c>
      <c r="C340" t="s">
        <v>215</v>
      </c>
      <c r="D340">
        <v>241786</v>
      </c>
      <c r="E340">
        <v>168030</v>
      </c>
      <c r="F340">
        <v>69.5</v>
      </c>
      <c r="G340" s="2">
        <v>41975</v>
      </c>
      <c r="H340">
        <f>YEAR(Table1[[#This Row],[Order Date]])</f>
        <v>2014</v>
      </c>
      <c r="I340" t="s">
        <v>257</v>
      </c>
      <c r="J340" s="4">
        <f>WEEKDAY(Table1[[#This Row],[Order Date]])</f>
        <v>3</v>
      </c>
      <c r="K340" t="s">
        <v>234</v>
      </c>
      <c r="L340" t="s">
        <v>238</v>
      </c>
      <c r="M340">
        <v>168030</v>
      </c>
      <c r="N340">
        <v>53914.96</v>
      </c>
      <c r="O340">
        <v>114115.04</v>
      </c>
      <c r="P340">
        <v>30</v>
      </c>
      <c r="Q340">
        <v>45</v>
      </c>
      <c r="R340">
        <v>62.05</v>
      </c>
    </row>
    <row r="341" spans="1:18" x14ac:dyDescent="0.35">
      <c r="A341" t="s">
        <v>151</v>
      </c>
      <c r="B341" t="str">
        <f>VLOOKUP(Table1[[#This Row],[Region]],Table3[#All],2,0)</f>
        <v>Bill Gabril</v>
      </c>
      <c r="C341" t="s">
        <v>213</v>
      </c>
      <c r="D341">
        <v>287397</v>
      </c>
      <c r="E341">
        <v>344721</v>
      </c>
      <c r="F341">
        <v>119.95</v>
      </c>
      <c r="G341" s="2">
        <v>41093</v>
      </c>
      <c r="H341">
        <f>YEAR(Table1[[#This Row],[Order Date]])</f>
        <v>2012</v>
      </c>
      <c r="I341" t="s">
        <v>260</v>
      </c>
      <c r="J341" s="4">
        <f>WEEKDAY(Table1[[#This Row],[Order Date]])</f>
        <v>3</v>
      </c>
      <c r="K341" t="s">
        <v>221</v>
      </c>
      <c r="L341" t="s">
        <v>239</v>
      </c>
      <c r="M341">
        <v>344721</v>
      </c>
      <c r="N341">
        <v>71635.11</v>
      </c>
      <c r="O341">
        <v>273085.89</v>
      </c>
      <c r="P341">
        <v>10</v>
      </c>
      <c r="Q341">
        <v>94</v>
      </c>
      <c r="R341">
        <v>68.44</v>
      </c>
    </row>
    <row r="342" spans="1:18" x14ac:dyDescent="0.35">
      <c r="A342" t="s">
        <v>152</v>
      </c>
      <c r="B342" t="str">
        <f>VLOOKUP(Table1[[#This Row],[Region]],Table3[#All],2,0)</f>
        <v>Anne Paul</v>
      </c>
      <c r="C342" t="s">
        <v>212</v>
      </c>
      <c r="D342">
        <v>215034</v>
      </c>
      <c r="E342">
        <v>209339</v>
      </c>
      <c r="F342">
        <v>97.35</v>
      </c>
      <c r="G342" s="2">
        <v>41093</v>
      </c>
      <c r="H342">
        <f>YEAR(Table1[[#This Row],[Order Date]])</f>
        <v>2012</v>
      </c>
      <c r="I342" t="s">
        <v>260</v>
      </c>
      <c r="J342" s="4">
        <f>WEEKDAY(Table1[[#This Row],[Order Date]])</f>
        <v>3</v>
      </c>
      <c r="K342" t="s">
        <v>220</v>
      </c>
      <c r="L342" t="s">
        <v>237</v>
      </c>
      <c r="M342">
        <v>209339</v>
      </c>
      <c r="N342">
        <v>93610.1</v>
      </c>
      <c r="O342">
        <v>115728.9</v>
      </c>
      <c r="P342">
        <v>30</v>
      </c>
      <c r="Q342">
        <v>99</v>
      </c>
      <c r="R342">
        <v>72.56</v>
      </c>
    </row>
    <row r="343" spans="1:18" x14ac:dyDescent="0.35">
      <c r="A343" t="s">
        <v>153</v>
      </c>
      <c r="B343" t="str">
        <f>VLOOKUP(Table1[[#This Row],[Region]],Table3[#All],2,0)</f>
        <v>Anne Paul</v>
      </c>
      <c r="C343" t="s">
        <v>212</v>
      </c>
      <c r="D343">
        <v>467295</v>
      </c>
      <c r="E343">
        <v>418029</v>
      </c>
      <c r="F343">
        <v>89.46</v>
      </c>
      <c r="G343" s="2">
        <v>41354</v>
      </c>
      <c r="H343">
        <f>YEAR(Table1[[#This Row],[Order Date]])</f>
        <v>2013</v>
      </c>
      <c r="I343" t="s">
        <v>263</v>
      </c>
      <c r="J343" s="4">
        <f>WEEKDAY(Table1[[#This Row],[Order Date]])</f>
        <v>5</v>
      </c>
      <c r="K343" t="s">
        <v>221</v>
      </c>
      <c r="L343" t="s">
        <v>239</v>
      </c>
      <c r="M343">
        <v>418029</v>
      </c>
      <c r="N343">
        <v>138395.75</v>
      </c>
      <c r="O343">
        <v>279633.25</v>
      </c>
      <c r="P343">
        <v>20</v>
      </c>
      <c r="Q343">
        <v>73</v>
      </c>
      <c r="R343">
        <v>78.97</v>
      </c>
    </row>
    <row r="344" spans="1:18" x14ac:dyDescent="0.35">
      <c r="A344" t="s">
        <v>154</v>
      </c>
      <c r="B344" t="str">
        <f>VLOOKUP(Table1[[#This Row],[Region]],Table3[#All],2,0)</f>
        <v>William Grek</v>
      </c>
      <c r="C344" t="s">
        <v>214</v>
      </c>
      <c r="D344">
        <v>119903</v>
      </c>
      <c r="E344">
        <v>71781</v>
      </c>
      <c r="F344">
        <v>59.87</v>
      </c>
      <c r="G344" s="2">
        <v>41354</v>
      </c>
      <c r="H344">
        <f>YEAR(Table1[[#This Row],[Order Date]])</f>
        <v>2013</v>
      </c>
      <c r="I344" t="s">
        <v>263</v>
      </c>
      <c r="J344" s="4">
        <f>WEEKDAY(Table1[[#This Row],[Order Date]])</f>
        <v>5</v>
      </c>
      <c r="K344" t="s">
        <v>219</v>
      </c>
      <c r="L344" t="s">
        <v>238</v>
      </c>
      <c r="M344">
        <v>71781</v>
      </c>
      <c r="N344">
        <v>22934.11</v>
      </c>
      <c r="O344">
        <v>48846.89</v>
      </c>
      <c r="P344">
        <v>10</v>
      </c>
      <c r="Q344">
        <v>71</v>
      </c>
      <c r="R344">
        <v>60.02</v>
      </c>
    </row>
    <row r="345" spans="1:18" x14ac:dyDescent="0.35">
      <c r="A345" t="s">
        <v>155</v>
      </c>
      <c r="B345" t="str">
        <f>VLOOKUP(Table1[[#This Row],[Region]],Table3[#All],2,0)</f>
        <v>William Grek</v>
      </c>
      <c r="C345" t="s">
        <v>214</v>
      </c>
      <c r="D345">
        <v>168414</v>
      </c>
      <c r="E345">
        <v>128870</v>
      </c>
      <c r="F345">
        <v>76.52</v>
      </c>
      <c r="G345" s="2">
        <v>41354</v>
      </c>
      <c r="H345">
        <f>YEAR(Table1[[#This Row],[Order Date]])</f>
        <v>2013</v>
      </c>
      <c r="I345" t="s">
        <v>263</v>
      </c>
      <c r="J345" s="4">
        <f>WEEKDAY(Table1[[#This Row],[Order Date]])</f>
        <v>5</v>
      </c>
      <c r="K345" t="s">
        <v>228</v>
      </c>
      <c r="L345" t="s">
        <v>236</v>
      </c>
      <c r="M345">
        <v>128870</v>
      </c>
      <c r="N345">
        <v>62132.51</v>
      </c>
      <c r="O345">
        <v>66737.490000000005</v>
      </c>
      <c r="P345">
        <v>10</v>
      </c>
      <c r="Q345">
        <v>100</v>
      </c>
      <c r="R345">
        <v>92.1</v>
      </c>
    </row>
    <row r="346" spans="1:18" x14ac:dyDescent="0.35">
      <c r="A346" t="s">
        <v>156</v>
      </c>
      <c r="B346" t="str">
        <f>VLOOKUP(Table1[[#This Row],[Region]],Table3[#All],2,0)</f>
        <v>Anne Paul</v>
      </c>
      <c r="C346" t="s">
        <v>212</v>
      </c>
      <c r="D346">
        <v>291307</v>
      </c>
      <c r="E346">
        <v>164666</v>
      </c>
      <c r="F346">
        <v>56.53</v>
      </c>
      <c r="G346" s="2">
        <v>41354</v>
      </c>
      <c r="H346">
        <f>YEAR(Table1[[#This Row],[Order Date]])</f>
        <v>2013</v>
      </c>
      <c r="I346" t="s">
        <v>263</v>
      </c>
      <c r="J346" s="4">
        <f>WEEKDAY(Table1[[#This Row],[Order Date]])</f>
        <v>5</v>
      </c>
      <c r="K346" t="s">
        <v>227</v>
      </c>
      <c r="L346" t="s">
        <v>237</v>
      </c>
      <c r="M346">
        <v>164666</v>
      </c>
      <c r="N346">
        <v>53383.89</v>
      </c>
      <c r="O346">
        <v>111282.11</v>
      </c>
      <c r="P346">
        <v>30</v>
      </c>
      <c r="Q346">
        <v>51</v>
      </c>
      <c r="R346">
        <v>64.78</v>
      </c>
    </row>
    <row r="347" spans="1:18" x14ac:dyDescent="0.35">
      <c r="A347" t="s">
        <v>157</v>
      </c>
      <c r="B347" t="str">
        <f>VLOOKUP(Table1[[#This Row],[Region]],Table3[#All],2,0)</f>
        <v>William Grek</v>
      </c>
      <c r="C347" t="s">
        <v>214</v>
      </c>
      <c r="D347">
        <v>329044</v>
      </c>
      <c r="E347">
        <v>372098</v>
      </c>
      <c r="F347">
        <v>113.08</v>
      </c>
      <c r="G347" s="2">
        <v>40553</v>
      </c>
      <c r="H347">
        <f>YEAR(Table1[[#This Row],[Order Date]])</f>
        <v>2011</v>
      </c>
      <c r="I347" t="s">
        <v>259</v>
      </c>
      <c r="J347" s="4">
        <f>WEEKDAY(Table1[[#This Row],[Order Date]])</f>
        <v>2</v>
      </c>
      <c r="K347" t="s">
        <v>232</v>
      </c>
      <c r="L347" t="s">
        <v>240</v>
      </c>
      <c r="M347">
        <v>372098</v>
      </c>
      <c r="N347">
        <v>166602.85999999999</v>
      </c>
      <c r="O347">
        <v>205495.14</v>
      </c>
      <c r="P347">
        <v>20</v>
      </c>
      <c r="Q347">
        <v>98</v>
      </c>
      <c r="R347">
        <v>91.14</v>
      </c>
    </row>
    <row r="348" spans="1:18" x14ac:dyDescent="0.35">
      <c r="A348" t="s">
        <v>158</v>
      </c>
      <c r="B348" t="str">
        <f>VLOOKUP(Table1[[#This Row],[Region]],Table3[#All],2,0)</f>
        <v>Sam Thomas</v>
      </c>
      <c r="C348" t="s">
        <v>215</v>
      </c>
      <c r="D348">
        <v>448930</v>
      </c>
      <c r="E348">
        <v>533244</v>
      </c>
      <c r="F348">
        <v>118.78</v>
      </c>
      <c r="G348" s="2">
        <v>40553</v>
      </c>
      <c r="H348">
        <f>YEAR(Table1[[#This Row],[Order Date]])</f>
        <v>2011</v>
      </c>
      <c r="I348" t="s">
        <v>259</v>
      </c>
      <c r="J348" s="4">
        <f>WEEKDAY(Table1[[#This Row],[Order Date]])</f>
        <v>2</v>
      </c>
      <c r="K348" t="s">
        <v>231</v>
      </c>
      <c r="L348" t="s">
        <v>236</v>
      </c>
      <c r="M348">
        <v>533244</v>
      </c>
      <c r="N348">
        <v>217538.51</v>
      </c>
      <c r="O348">
        <v>315705.49</v>
      </c>
      <c r="P348">
        <v>30</v>
      </c>
      <c r="Q348">
        <v>26</v>
      </c>
      <c r="R348">
        <v>66.22</v>
      </c>
    </row>
    <row r="349" spans="1:18" x14ac:dyDescent="0.35">
      <c r="A349" t="s">
        <v>159</v>
      </c>
      <c r="B349" t="str">
        <f>VLOOKUP(Table1[[#This Row],[Region]],Table3[#All],2,0)</f>
        <v>Anne Paul</v>
      </c>
      <c r="C349" t="s">
        <v>212</v>
      </c>
      <c r="D349">
        <v>400330</v>
      </c>
      <c r="E349">
        <v>405476</v>
      </c>
      <c r="F349">
        <v>101.29</v>
      </c>
      <c r="G349" s="2">
        <v>40763</v>
      </c>
      <c r="H349">
        <f>YEAR(Table1[[#This Row],[Order Date]])</f>
        <v>2011</v>
      </c>
      <c r="I349" t="s">
        <v>262</v>
      </c>
      <c r="J349" s="4">
        <f>WEEKDAY(Table1[[#This Row],[Order Date]])</f>
        <v>2</v>
      </c>
      <c r="K349" t="s">
        <v>226</v>
      </c>
      <c r="L349" t="s">
        <v>239</v>
      </c>
      <c r="M349">
        <v>405476</v>
      </c>
      <c r="N349">
        <v>180589.07</v>
      </c>
      <c r="O349">
        <v>224886.93</v>
      </c>
      <c r="P349">
        <v>30</v>
      </c>
      <c r="Q349">
        <v>88</v>
      </c>
      <c r="R349">
        <v>67.73</v>
      </c>
    </row>
    <row r="350" spans="1:18" x14ac:dyDescent="0.35">
      <c r="A350" t="s">
        <v>160</v>
      </c>
      <c r="B350" t="str">
        <f>VLOOKUP(Table1[[#This Row],[Region]],Table3[#All],2,0)</f>
        <v>Anne Paul</v>
      </c>
      <c r="C350" t="s">
        <v>212</v>
      </c>
      <c r="D350">
        <v>173737</v>
      </c>
      <c r="E350">
        <v>130274</v>
      </c>
      <c r="F350">
        <v>74.98</v>
      </c>
      <c r="G350" s="2">
        <v>40763</v>
      </c>
      <c r="H350">
        <f>YEAR(Table1[[#This Row],[Order Date]])</f>
        <v>2011</v>
      </c>
      <c r="I350" t="s">
        <v>262</v>
      </c>
      <c r="J350" s="4">
        <f>WEEKDAY(Table1[[#This Row],[Order Date]])</f>
        <v>2</v>
      </c>
      <c r="K350" t="s">
        <v>219</v>
      </c>
      <c r="L350" t="s">
        <v>238</v>
      </c>
      <c r="M350">
        <v>130274</v>
      </c>
      <c r="N350">
        <v>51582.9</v>
      </c>
      <c r="O350">
        <v>78691.100000000006</v>
      </c>
      <c r="P350">
        <v>10</v>
      </c>
      <c r="Q350">
        <v>91</v>
      </c>
      <c r="R350">
        <v>90.99</v>
      </c>
    </row>
    <row r="351" spans="1:18" x14ac:dyDescent="0.35">
      <c r="A351" t="s">
        <v>161</v>
      </c>
      <c r="B351" t="str">
        <f>VLOOKUP(Table1[[#This Row],[Region]],Table3[#All],2,0)</f>
        <v>Anne Paul</v>
      </c>
      <c r="C351" t="s">
        <v>212</v>
      </c>
      <c r="D351">
        <v>451285</v>
      </c>
      <c r="E351">
        <v>401671</v>
      </c>
      <c r="F351">
        <v>89.01</v>
      </c>
      <c r="G351" s="2">
        <v>40763</v>
      </c>
      <c r="H351">
        <f>YEAR(Table1[[#This Row],[Order Date]])</f>
        <v>2011</v>
      </c>
      <c r="I351" t="s">
        <v>262</v>
      </c>
      <c r="J351" s="4">
        <f>WEEKDAY(Table1[[#This Row],[Order Date]])</f>
        <v>2</v>
      </c>
      <c r="K351" t="s">
        <v>224</v>
      </c>
      <c r="L351" t="s">
        <v>240</v>
      </c>
      <c r="M351">
        <v>401671</v>
      </c>
      <c r="N351">
        <v>168877.06</v>
      </c>
      <c r="O351">
        <v>232793.94</v>
      </c>
      <c r="P351">
        <v>10</v>
      </c>
      <c r="Q351">
        <v>18</v>
      </c>
      <c r="R351">
        <v>72.27</v>
      </c>
    </row>
    <row r="352" spans="1:18" x14ac:dyDescent="0.35">
      <c r="A352" t="s">
        <v>162</v>
      </c>
      <c r="B352" t="str">
        <f>VLOOKUP(Table1[[#This Row],[Region]],Table3[#All],2,0)</f>
        <v>Anne Paul</v>
      </c>
      <c r="C352" t="s">
        <v>212</v>
      </c>
      <c r="D352">
        <v>100671</v>
      </c>
      <c r="E352">
        <v>56645</v>
      </c>
      <c r="F352">
        <v>56.27</v>
      </c>
      <c r="G352" s="2">
        <v>40763</v>
      </c>
      <c r="H352">
        <f>YEAR(Table1[[#This Row],[Order Date]])</f>
        <v>2011</v>
      </c>
      <c r="I352" t="s">
        <v>262</v>
      </c>
      <c r="J352" s="4">
        <f>WEEKDAY(Table1[[#This Row],[Order Date]])</f>
        <v>2</v>
      </c>
      <c r="K352" t="s">
        <v>223</v>
      </c>
      <c r="L352" t="s">
        <v>240</v>
      </c>
      <c r="M352">
        <v>56645</v>
      </c>
      <c r="N352">
        <v>15873.33</v>
      </c>
      <c r="O352">
        <v>40771.67</v>
      </c>
      <c r="P352">
        <v>30</v>
      </c>
      <c r="Q352">
        <v>62</v>
      </c>
      <c r="R352">
        <v>77.260000000000005</v>
      </c>
    </row>
    <row r="353" spans="1:18" x14ac:dyDescent="0.35">
      <c r="A353" t="s">
        <v>163</v>
      </c>
      <c r="B353" t="str">
        <f>VLOOKUP(Table1[[#This Row],[Region]],Table3[#All],2,0)</f>
        <v>Bill Gabril</v>
      </c>
      <c r="C353" t="s">
        <v>213</v>
      </c>
      <c r="D353">
        <v>386273</v>
      </c>
      <c r="E353">
        <v>389926</v>
      </c>
      <c r="F353">
        <v>100.95</v>
      </c>
      <c r="G353" s="2">
        <v>41470</v>
      </c>
      <c r="H353">
        <f>YEAR(Table1[[#This Row],[Order Date]])</f>
        <v>2013</v>
      </c>
      <c r="I353" t="s">
        <v>260</v>
      </c>
      <c r="J353" s="4">
        <f>WEEKDAY(Table1[[#This Row],[Order Date]])</f>
        <v>2</v>
      </c>
      <c r="K353" t="s">
        <v>218</v>
      </c>
      <c r="L353" t="s">
        <v>238</v>
      </c>
      <c r="M353">
        <v>389926</v>
      </c>
      <c r="N353">
        <v>102699.1</v>
      </c>
      <c r="O353">
        <v>287226.90000000002</v>
      </c>
      <c r="P353">
        <v>10</v>
      </c>
      <c r="Q353">
        <v>97</v>
      </c>
      <c r="R353">
        <v>67.900000000000006</v>
      </c>
    </row>
    <row r="354" spans="1:18" x14ac:dyDescent="0.35">
      <c r="A354" t="s">
        <v>164</v>
      </c>
      <c r="B354" t="str">
        <f>VLOOKUP(Table1[[#This Row],[Region]],Table3[#All],2,0)</f>
        <v>Bill Gabril</v>
      </c>
      <c r="C354" t="s">
        <v>213</v>
      </c>
      <c r="D354">
        <v>117517</v>
      </c>
      <c r="E354">
        <v>97412</v>
      </c>
      <c r="F354">
        <v>82.89</v>
      </c>
      <c r="G354" s="2">
        <v>41472</v>
      </c>
      <c r="H354">
        <f>YEAR(Table1[[#This Row],[Order Date]])</f>
        <v>2013</v>
      </c>
      <c r="I354" t="s">
        <v>260</v>
      </c>
      <c r="J354" s="4">
        <f>WEEKDAY(Table1[[#This Row],[Order Date]])</f>
        <v>4</v>
      </c>
      <c r="K354" t="s">
        <v>234</v>
      </c>
      <c r="L354" t="s">
        <v>238</v>
      </c>
      <c r="M354">
        <v>97412</v>
      </c>
      <c r="N354">
        <v>41074.910000000003</v>
      </c>
      <c r="O354">
        <v>56337.09</v>
      </c>
      <c r="P354">
        <v>10</v>
      </c>
      <c r="Q354">
        <v>53</v>
      </c>
      <c r="R354">
        <v>65.95</v>
      </c>
    </row>
    <row r="355" spans="1:18" x14ac:dyDescent="0.35">
      <c r="A355" t="s">
        <v>165</v>
      </c>
      <c r="B355" t="str">
        <f>VLOOKUP(Table1[[#This Row],[Region]],Table3[#All],2,0)</f>
        <v>Bill Gabril</v>
      </c>
      <c r="C355" t="s">
        <v>213</v>
      </c>
      <c r="D355">
        <v>483770</v>
      </c>
      <c r="E355">
        <v>281207</v>
      </c>
      <c r="F355">
        <v>58.13</v>
      </c>
      <c r="G355" s="2">
        <v>41472</v>
      </c>
      <c r="H355">
        <f>YEAR(Table1[[#This Row],[Order Date]])</f>
        <v>2013</v>
      </c>
      <c r="I355" t="s">
        <v>260</v>
      </c>
      <c r="J355" s="4">
        <f>WEEKDAY(Table1[[#This Row],[Order Date]])</f>
        <v>4</v>
      </c>
      <c r="K355" t="s">
        <v>226</v>
      </c>
      <c r="L355" t="s">
        <v>239</v>
      </c>
      <c r="M355">
        <v>281207</v>
      </c>
      <c r="N355">
        <v>112093.28</v>
      </c>
      <c r="O355">
        <v>169113.72</v>
      </c>
      <c r="P355">
        <v>10</v>
      </c>
      <c r="Q355">
        <v>71</v>
      </c>
      <c r="R355">
        <v>84.66</v>
      </c>
    </row>
    <row r="356" spans="1:18" x14ac:dyDescent="0.35">
      <c r="A356" t="s">
        <v>166</v>
      </c>
      <c r="B356" t="str">
        <f>VLOOKUP(Table1[[#This Row],[Region]],Table3[#All],2,0)</f>
        <v>Bill Gabril</v>
      </c>
      <c r="C356" t="s">
        <v>213</v>
      </c>
      <c r="D356">
        <v>186506</v>
      </c>
      <c r="E356">
        <v>172855</v>
      </c>
      <c r="F356">
        <v>92.68</v>
      </c>
      <c r="G356" s="2">
        <v>41472</v>
      </c>
      <c r="H356">
        <f>YEAR(Table1[[#This Row],[Order Date]])</f>
        <v>2013</v>
      </c>
      <c r="I356" t="s">
        <v>260</v>
      </c>
      <c r="J356" s="4">
        <f>WEEKDAY(Table1[[#This Row],[Order Date]])</f>
        <v>4</v>
      </c>
      <c r="K356" t="s">
        <v>229</v>
      </c>
      <c r="L356" t="s">
        <v>240</v>
      </c>
      <c r="M356">
        <v>172855</v>
      </c>
      <c r="N356">
        <v>83650.289999999994</v>
      </c>
      <c r="O356">
        <v>89204.71</v>
      </c>
      <c r="P356">
        <v>30</v>
      </c>
      <c r="Q356">
        <v>34</v>
      </c>
      <c r="R356">
        <v>74.319999999999993</v>
      </c>
    </row>
    <row r="357" spans="1:18" x14ac:dyDescent="0.35">
      <c r="A357" t="s">
        <v>167</v>
      </c>
      <c r="B357" t="str">
        <f>VLOOKUP(Table1[[#This Row],[Region]],Table3[#All],2,0)</f>
        <v>Sam Thomas</v>
      </c>
      <c r="C357" t="s">
        <v>215</v>
      </c>
      <c r="D357">
        <v>247599</v>
      </c>
      <c r="E357">
        <v>201760</v>
      </c>
      <c r="F357">
        <v>81.489999999999995</v>
      </c>
      <c r="G357" s="2">
        <v>40617</v>
      </c>
      <c r="H357">
        <f>YEAR(Table1[[#This Row],[Order Date]])</f>
        <v>2011</v>
      </c>
      <c r="I357" t="s">
        <v>263</v>
      </c>
      <c r="J357" s="4">
        <f>WEEKDAY(Table1[[#This Row],[Order Date]])</f>
        <v>3</v>
      </c>
      <c r="K357" t="s">
        <v>222</v>
      </c>
      <c r="L357" t="s">
        <v>236</v>
      </c>
      <c r="M357">
        <v>201760</v>
      </c>
      <c r="N357">
        <v>97875.67</v>
      </c>
      <c r="O357">
        <v>103884.33</v>
      </c>
      <c r="P357">
        <v>10</v>
      </c>
      <c r="Q357">
        <v>72</v>
      </c>
      <c r="R357">
        <v>65.38</v>
      </c>
    </row>
    <row r="358" spans="1:18" x14ac:dyDescent="0.35">
      <c r="A358" t="s">
        <v>168</v>
      </c>
      <c r="B358" t="str">
        <f>VLOOKUP(Table1[[#This Row],[Region]],Table3[#All],2,0)</f>
        <v>Sam Thomas</v>
      </c>
      <c r="C358" t="s">
        <v>215</v>
      </c>
      <c r="D358">
        <v>324188</v>
      </c>
      <c r="E358">
        <v>185065</v>
      </c>
      <c r="F358">
        <v>57.09</v>
      </c>
      <c r="G358" s="2">
        <v>40617</v>
      </c>
      <c r="H358">
        <f>YEAR(Table1[[#This Row],[Order Date]])</f>
        <v>2011</v>
      </c>
      <c r="I358" t="s">
        <v>263</v>
      </c>
      <c r="J358" s="4">
        <f>WEEKDAY(Table1[[#This Row],[Order Date]])</f>
        <v>3</v>
      </c>
      <c r="K358" t="s">
        <v>227</v>
      </c>
      <c r="L358" t="s">
        <v>237</v>
      </c>
      <c r="M358">
        <v>185065</v>
      </c>
      <c r="N358">
        <v>81446.649999999994</v>
      </c>
      <c r="O358">
        <v>103618.35</v>
      </c>
      <c r="P358">
        <v>30</v>
      </c>
      <c r="Q358">
        <v>31</v>
      </c>
      <c r="R358">
        <v>82.34</v>
      </c>
    </row>
    <row r="359" spans="1:18" x14ac:dyDescent="0.35">
      <c r="A359" t="s">
        <v>169</v>
      </c>
      <c r="B359" t="str">
        <f>VLOOKUP(Table1[[#This Row],[Region]],Table3[#All],2,0)</f>
        <v>Anne Paul</v>
      </c>
      <c r="C359" t="s">
        <v>212</v>
      </c>
      <c r="D359">
        <v>160559</v>
      </c>
      <c r="E359">
        <v>120695</v>
      </c>
      <c r="F359">
        <v>75.17</v>
      </c>
      <c r="G359" s="2">
        <v>40617</v>
      </c>
      <c r="H359">
        <f>YEAR(Table1[[#This Row],[Order Date]])</f>
        <v>2011</v>
      </c>
      <c r="I359" t="s">
        <v>263</v>
      </c>
      <c r="J359" s="4">
        <f>WEEKDAY(Table1[[#This Row],[Order Date]])</f>
        <v>3</v>
      </c>
      <c r="K359" t="s">
        <v>223</v>
      </c>
      <c r="L359" t="s">
        <v>240</v>
      </c>
      <c r="M359">
        <v>120695</v>
      </c>
      <c r="N359">
        <v>42638.04</v>
      </c>
      <c r="O359">
        <v>78056.960000000006</v>
      </c>
      <c r="P359">
        <v>10</v>
      </c>
      <c r="Q359">
        <v>21</v>
      </c>
      <c r="R359">
        <v>82.47</v>
      </c>
    </row>
    <row r="360" spans="1:18" x14ac:dyDescent="0.35">
      <c r="A360" t="s">
        <v>170</v>
      </c>
      <c r="B360" t="str">
        <f>VLOOKUP(Table1[[#This Row],[Region]],Table3[#All],2,0)</f>
        <v>Bill Gabril</v>
      </c>
      <c r="C360" t="s">
        <v>213</v>
      </c>
      <c r="D360">
        <v>294521</v>
      </c>
      <c r="E360">
        <v>247253</v>
      </c>
      <c r="F360">
        <v>83.95</v>
      </c>
      <c r="G360" s="2">
        <v>40617</v>
      </c>
      <c r="H360">
        <f>YEAR(Table1[[#This Row],[Order Date]])</f>
        <v>2011</v>
      </c>
      <c r="I360" t="s">
        <v>263</v>
      </c>
      <c r="J360" s="4">
        <f>WEEKDAY(Table1[[#This Row],[Order Date]])</f>
        <v>3</v>
      </c>
      <c r="K360" t="s">
        <v>220</v>
      </c>
      <c r="L360" t="s">
        <v>237</v>
      </c>
      <c r="M360">
        <v>247253</v>
      </c>
      <c r="N360">
        <v>90560.72</v>
      </c>
      <c r="O360">
        <v>156692.28</v>
      </c>
      <c r="P360">
        <v>20</v>
      </c>
      <c r="Q360">
        <v>69</v>
      </c>
      <c r="R360">
        <v>69.22</v>
      </c>
    </row>
    <row r="361" spans="1:18" x14ac:dyDescent="0.35">
      <c r="A361" t="s">
        <v>171</v>
      </c>
      <c r="B361" t="str">
        <f>VLOOKUP(Table1[[#This Row],[Region]],Table3[#All],2,0)</f>
        <v>Sam Thomas</v>
      </c>
      <c r="C361" t="s">
        <v>215</v>
      </c>
      <c r="D361">
        <v>132316</v>
      </c>
      <c r="E361">
        <v>85966</v>
      </c>
      <c r="F361">
        <v>64.97</v>
      </c>
      <c r="G361" s="2">
        <v>40617</v>
      </c>
      <c r="H361">
        <f>YEAR(Table1[[#This Row],[Order Date]])</f>
        <v>2011</v>
      </c>
      <c r="I361" t="s">
        <v>263</v>
      </c>
      <c r="J361" s="4">
        <f>WEEKDAY(Table1[[#This Row],[Order Date]])</f>
        <v>3</v>
      </c>
      <c r="K361" t="s">
        <v>230</v>
      </c>
      <c r="L361" t="s">
        <v>238</v>
      </c>
      <c r="M361">
        <v>85966</v>
      </c>
      <c r="N361">
        <v>25751.77</v>
      </c>
      <c r="O361">
        <v>60214.23</v>
      </c>
      <c r="P361">
        <v>10</v>
      </c>
      <c r="Q361">
        <v>62</v>
      </c>
      <c r="R361">
        <v>93.97</v>
      </c>
    </row>
    <row r="362" spans="1:18" x14ac:dyDescent="0.35">
      <c r="A362" t="s">
        <v>172</v>
      </c>
      <c r="B362" t="str">
        <f>VLOOKUP(Table1[[#This Row],[Region]],Table3[#All],2,0)</f>
        <v>William Grek</v>
      </c>
      <c r="C362" t="s">
        <v>214</v>
      </c>
      <c r="D362">
        <v>131973</v>
      </c>
      <c r="E362">
        <v>116724</v>
      </c>
      <c r="F362">
        <v>88.45</v>
      </c>
      <c r="G362" s="2">
        <v>40686</v>
      </c>
      <c r="H362">
        <f>YEAR(Table1[[#This Row],[Order Date]])</f>
        <v>2011</v>
      </c>
      <c r="I362" t="s">
        <v>261</v>
      </c>
      <c r="J362" s="4">
        <f>WEEKDAY(Table1[[#This Row],[Order Date]])</f>
        <v>2</v>
      </c>
      <c r="K362" t="s">
        <v>235</v>
      </c>
      <c r="L362" t="s">
        <v>239</v>
      </c>
      <c r="M362">
        <v>116724</v>
      </c>
      <c r="N362">
        <v>24548.42</v>
      </c>
      <c r="O362">
        <v>92175.58</v>
      </c>
      <c r="P362">
        <v>30</v>
      </c>
      <c r="Q362">
        <v>70</v>
      </c>
      <c r="R362">
        <v>80.05</v>
      </c>
    </row>
    <row r="363" spans="1:18" x14ac:dyDescent="0.35">
      <c r="A363" t="s">
        <v>173</v>
      </c>
      <c r="B363" t="str">
        <f>VLOOKUP(Table1[[#This Row],[Region]],Table3[#All],2,0)</f>
        <v>William Grek</v>
      </c>
      <c r="C363" t="s">
        <v>214</v>
      </c>
      <c r="D363">
        <v>256684</v>
      </c>
      <c r="E363">
        <v>149039</v>
      </c>
      <c r="F363">
        <v>58.06</v>
      </c>
      <c r="G363" s="2">
        <v>40686</v>
      </c>
      <c r="H363">
        <f>YEAR(Table1[[#This Row],[Order Date]])</f>
        <v>2011</v>
      </c>
      <c r="I363" t="s">
        <v>261</v>
      </c>
      <c r="J363" s="4">
        <f>WEEKDAY(Table1[[#This Row],[Order Date]])</f>
        <v>2</v>
      </c>
      <c r="K363" t="s">
        <v>224</v>
      </c>
      <c r="L363" t="s">
        <v>240</v>
      </c>
      <c r="M363">
        <v>149039</v>
      </c>
      <c r="N363">
        <v>52069.69</v>
      </c>
      <c r="O363">
        <v>96969.31</v>
      </c>
      <c r="P363">
        <v>10</v>
      </c>
      <c r="Q363">
        <v>83</v>
      </c>
      <c r="R363">
        <v>83.71</v>
      </c>
    </row>
    <row r="364" spans="1:18" x14ac:dyDescent="0.35">
      <c r="A364" t="s">
        <v>174</v>
      </c>
      <c r="B364" t="str">
        <f>VLOOKUP(Table1[[#This Row],[Region]],Table3[#All],2,0)</f>
        <v>William Grek</v>
      </c>
      <c r="C364" t="s">
        <v>214</v>
      </c>
      <c r="D364">
        <v>496984</v>
      </c>
      <c r="E364">
        <v>483918</v>
      </c>
      <c r="F364">
        <v>97.37</v>
      </c>
      <c r="G364" s="2">
        <v>40686</v>
      </c>
      <c r="H364">
        <f>YEAR(Table1[[#This Row],[Order Date]])</f>
        <v>2011</v>
      </c>
      <c r="I364" t="s">
        <v>261</v>
      </c>
      <c r="J364" s="4">
        <f>WEEKDAY(Table1[[#This Row],[Order Date]])</f>
        <v>2</v>
      </c>
      <c r="K364" t="s">
        <v>216</v>
      </c>
      <c r="L364" t="s">
        <v>236</v>
      </c>
      <c r="M364">
        <v>483918</v>
      </c>
      <c r="N364">
        <v>100824.57</v>
      </c>
      <c r="O364">
        <v>383093.43</v>
      </c>
      <c r="P364">
        <v>30</v>
      </c>
      <c r="Q364">
        <v>26</v>
      </c>
      <c r="R364">
        <v>61.49</v>
      </c>
    </row>
    <row r="365" spans="1:18" x14ac:dyDescent="0.35">
      <c r="A365" t="s">
        <v>175</v>
      </c>
      <c r="B365" t="str">
        <f>VLOOKUP(Table1[[#This Row],[Region]],Table3[#All],2,0)</f>
        <v>Anne Paul</v>
      </c>
      <c r="C365" t="s">
        <v>212</v>
      </c>
      <c r="D365">
        <v>328271</v>
      </c>
      <c r="E365">
        <v>217066</v>
      </c>
      <c r="F365">
        <v>66.12</v>
      </c>
      <c r="G365" s="2">
        <v>41393</v>
      </c>
      <c r="H365">
        <f>YEAR(Table1[[#This Row],[Order Date]])</f>
        <v>2013</v>
      </c>
      <c r="I365" t="s">
        <v>256</v>
      </c>
      <c r="J365" s="4">
        <f>WEEKDAY(Table1[[#This Row],[Order Date]])</f>
        <v>2</v>
      </c>
      <c r="K365" t="s">
        <v>228</v>
      </c>
      <c r="L365" t="s">
        <v>236</v>
      </c>
      <c r="M365">
        <v>217066</v>
      </c>
      <c r="N365">
        <v>87710.98</v>
      </c>
      <c r="O365">
        <v>129355.02</v>
      </c>
      <c r="P365">
        <v>30</v>
      </c>
      <c r="Q365">
        <v>18</v>
      </c>
      <c r="R365">
        <v>63.05</v>
      </c>
    </row>
    <row r="366" spans="1:18" x14ac:dyDescent="0.35">
      <c r="A366" t="s">
        <v>176</v>
      </c>
      <c r="B366" t="str">
        <f>VLOOKUP(Table1[[#This Row],[Region]],Table3[#All],2,0)</f>
        <v>Bill Gabril</v>
      </c>
      <c r="C366" t="s">
        <v>213</v>
      </c>
      <c r="D366">
        <v>270984</v>
      </c>
      <c r="E366">
        <v>207896</v>
      </c>
      <c r="F366">
        <v>76.72</v>
      </c>
      <c r="G366" s="2">
        <v>41393</v>
      </c>
      <c r="H366">
        <f>YEAR(Table1[[#This Row],[Order Date]])</f>
        <v>2013</v>
      </c>
      <c r="I366" t="s">
        <v>256</v>
      </c>
      <c r="J366" s="4">
        <f>WEEKDAY(Table1[[#This Row],[Order Date]])</f>
        <v>2</v>
      </c>
      <c r="K366" t="s">
        <v>235</v>
      </c>
      <c r="L366" t="s">
        <v>239</v>
      </c>
      <c r="M366">
        <v>207896</v>
      </c>
      <c r="N366">
        <v>46745.71</v>
      </c>
      <c r="O366">
        <v>161150.29</v>
      </c>
      <c r="P366">
        <v>10</v>
      </c>
      <c r="Q366">
        <v>99</v>
      </c>
      <c r="R366">
        <v>81.81</v>
      </c>
    </row>
    <row r="367" spans="1:18" x14ac:dyDescent="0.35">
      <c r="A367" t="s">
        <v>177</v>
      </c>
      <c r="B367" t="str">
        <f>VLOOKUP(Table1[[#This Row],[Region]],Table3[#All],2,0)</f>
        <v>Bill Gabril</v>
      </c>
      <c r="C367" t="s">
        <v>213</v>
      </c>
      <c r="D367">
        <v>317287</v>
      </c>
      <c r="E367">
        <v>197870</v>
      </c>
      <c r="F367">
        <v>62.36</v>
      </c>
      <c r="G367" s="2">
        <v>41529</v>
      </c>
      <c r="H367">
        <f>YEAR(Table1[[#This Row],[Order Date]])</f>
        <v>2013</v>
      </c>
      <c r="I367" t="s">
        <v>258</v>
      </c>
      <c r="J367" s="4">
        <f>WEEKDAY(Table1[[#This Row],[Order Date]])</f>
        <v>5</v>
      </c>
      <c r="K367" t="s">
        <v>222</v>
      </c>
      <c r="L367" t="s">
        <v>236</v>
      </c>
      <c r="M367">
        <v>197870</v>
      </c>
      <c r="N367">
        <v>44030.34</v>
      </c>
      <c r="O367">
        <v>153839.66</v>
      </c>
      <c r="P367">
        <v>30</v>
      </c>
      <c r="Q367">
        <v>22</v>
      </c>
      <c r="R367">
        <v>87.5</v>
      </c>
    </row>
    <row r="368" spans="1:18" x14ac:dyDescent="0.35">
      <c r="A368" t="s">
        <v>178</v>
      </c>
      <c r="B368" t="str">
        <f>VLOOKUP(Table1[[#This Row],[Region]],Table3[#All],2,0)</f>
        <v>Sam Thomas</v>
      </c>
      <c r="C368" t="s">
        <v>215</v>
      </c>
      <c r="D368">
        <v>238483</v>
      </c>
      <c r="E368">
        <v>219653</v>
      </c>
      <c r="F368">
        <v>92.1</v>
      </c>
      <c r="G368" s="2">
        <v>41529</v>
      </c>
      <c r="H368">
        <f>YEAR(Table1[[#This Row],[Order Date]])</f>
        <v>2013</v>
      </c>
      <c r="I368" t="s">
        <v>258</v>
      </c>
      <c r="J368" s="4">
        <f>WEEKDAY(Table1[[#This Row],[Order Date]])</f>
        <v>5</v>
      </c>
      <c r="K368" t="s">
        <v>223</v>
      </c>
      <c r="L368" t="s">
        <v>240</v>
      </c>
      <c r="M368">
        <v>219653</v>
      </c>
      <c r="N368">
        <v>107357.67</v>
      </c>
      <c r="O368">
        <v>112295.33</v>
      </c>
      <c r="P368">
        <v>10</v>
      </c>
      <c r="Q368">
        <v>28</v>
      </c>
      <c r="R368">
        <v>81.64</v>
      </c>
    </row>
    <row r="369" spans="1:18" x14ac:dyDescent="0.35">
      <c r="A369" t="s">
        <v>179</v>
      </c>
      <c r="B369" t="str">
        <f>VLOOKUP(Table1[[#This Row],[Region]],Table3[#All],2,0)</f>
        <v>Bill Gabril</v>
      </c>
      <c r="C369" t="s">
        <v>213</v>
      </c>
      <c r="D369">
        <v>307509</v>
      </c>
      <c r="E369">
        <v>240653</v>
      </c>
      <c r="F369">
        <v>78.260000000000005</v>
      </c>
      <c r="G369" s="2">
        <v>41958</v>
      </c>
      <c r="H369">
        <f>YEAR(Table1[[#This Row],[Order Date]])</f>
        <v>2014</v>
      </c>
      <c r="I369" t="s">
        <v>253</v>
      </c>
      <c r="J369" s="4">
        <f>WEEKDAY(Table1[[#This Row],[Order Date]])</f>
        <v>7</v>
      </c>
      <c r="K369" t="s">
        <v>222</v>
      </c>
      <c r="L369" t="s">
        <v>236</v>
      </c>
      <c r="M369">
        <v>240653</v>
      </c>
      <c r="N369">
        <v>66486.42</v>
      </c>
      <c r="O369">
        <v>174166.58</v>
      </c>
      <c r="P369">
        <v>20</v>
      </c>
      <c r="Q369">
        <v>57</v>
      </c>
      <c r="R369">
        <v>60.71</v>
      </c>
    </row>
    <row r="370" spans="1:18" x14ac:dyDescent="0.35">
      <c r="A370" t="s">
        <v>180</v>
      </c>
      <c r="B370" t="str">
        <f>VLOOKUP(Table1[[#This Row],[Region]],Table3[#All],2,0)</f>
        <v>Sam Thomas</v>
      </c>
      <c r="C370" t="s">
        <v>215</v>
      </c>
      <c r="D370">
        <v>246982</v>
      </c>
      <c r="E370">
        <v>252366</v>
      </c>
      <c r="F370">
        <v>102.18</v>
      </c>
      <c r="G370" s="2">
        <v>41958</v>
      </c>
      <c r="H370">
        <f>YEAR(Table1[[#This Row],[Order Date]])</f>
        <v>2014</v>
      </c>
      <c r="I370" t="s">
        <v>253</v>
      </c>
      <c r="J370" s="4">
        <f>WEEKDAY(Table1[[#This Row],[Order Date]])</f>
        <v>7</v>
      </c>
      <c r="K370" t="s">
        <v>219</v>
      </c>
      <c r="L370" t="s">
        <v>238</v>
      </c>
      <c r="M370">
        <v>252366</v>
      </c>
      <c r="N370">
        <v>116008.7</v>
      </c>
      <c r="O370">
        <v>136357.29999999999</v>
      </c>
      <c r="P370">
        <v>30</v>
      </c>
      <c r="Q370">
        <v>66</v>
      </c>
      <c r="R370">
        <v>87.09</v>
      </c>
    </row>
    <row r="371" spans="1:18" x14ac:dyDescent="0.35">
      <c r="A371" t="s">
        <v>181</v>
      </c>
      <c r="B371" t="str">
        <f>VLOOKUP(Table1[[#This Row],[Region]],Table3[#All],2,0)</f>
        <v>Sam Thomas</v>
      </c>
      <c r="C371" t="s">
        <v>215</v>
      </c>
      <c r="D371">
        <v>482100</v>
      </c>
      <c r="E371">
        <v>459558</v>
      </c>
      <c r="F371">
        <v>95.32</v>
      </c>
      <c r="G371" s="2">
        <v>41870</v>
      </c>
      <c r="H371">
        <f>YEAR(Table1[[#This Row],[Order Date]])</f>
        <v>2014</v>
      </c>
      <c r="I371" t="s">
        <v>262</v>
      </c>
      <c r="J371" s="4">
        <f>WEEKDAY(Table1[[#This Row],[Order Date]])</f>
        <v>3</v>
      </c>
      <c r="K371" t="s">
        <v>226</v>
      </c>
      <c r="L371" t="s">
        <v>239</v>
      </c>
      <c r="M371">
        <v>459558</v>
      </c>
      <c r="N371">
        <v>203868.79</v>
      </c>
      <c r="O371">
        <v>255689.21</v>
      </c>
      <c r="P371">
        <v>30</v>
      </c>
      <c r="Q371">
        <v>62</v>
      </c>
      <c r="R371">
        <v>85.93</v>
      </c>
    </row>
    <row r="372" spans="1:18" x14ac:dyDescent="0.35">
      <c r="A372" t="s">
        <v>182</v>
      </c>
      <c r="B372" t="str">
        <f>VLOOKUP(Table1[[#This Row],[Region]],Table3[#All],2,0)</f>
        <v>Sam Thomas</v>
      </c>
      <c r="C372" t="s">
        <v>215</v>
      </c>
      <c r="D372">
        <v>370149</v>
      </c>
      <c r="E372">
        <v>392558</v>
      </c>
      <c r="F372">
        <v>106.05</v>
      </c>
      <c r="G372" s="2">
        <v>41870</v>
      </c>
      <c r="H372">
        <f>YEAR(Table1[[#This Row],[Order Date]])</f>
        <v>2014</v>
      </c>
      <c r="I372" t="s">
        <v>262</v>
      </c>
      <c r="J372" s="4">
        <f>WEEKDAY(Table1[[#This Row],[Order Date]])</f>
        <v>3</v>
      </c>
      <c r="K372" t="s">
        <v>222</v>
      </c>
      <c r="L372" t="s">
        <v>236</v>
      </c>
      <c r="M372">
        <v>392558</v>
      </c>
      <c r="N372">
        <v>159638.84</v>
      </c>
      <c r="O372">
        <v>232919.16</v>
      </c>
      <c r="P372">
        <v>30</v>
      </c>
      <c r="Q372">
        <v>27</v>
      </c>
      <c r="R372">
        <v>87.32</v>
      </c>
    </row>
    <row r="373" spans="1:18" x14ac:dyDescent="0.35">
      <c r="A373" t="s">
        <v>183</v>
      </c>
      <c r="B373" t="str">
        <f>VLOOKUP(Table1[[#This Row],[Region]],Table3[#All],2,0)</f>
        <v>Anne Paul</v>
      </c>
      <c r="C373" t="s">
        <v>212</v>
      </c>
      <c r="D373">
        <v>201063</v>
      </c>
      <c r="E373">
        <v>153150</v>
      </c>
      <c r="F373">
        <v>76.17</v>
      </c>
      <c r="G373" s="2">
        <v>41870</v>
      </c>
      <c r="H373">
        <f>YEAR(Table1[[#This Row],[Order Date]])</f>
        <v>2014</v>
      </c>
      <c r="I373" t="s">
        <v>262</v>
      </c>
      <c r="J373" s="4">
        <f>WEEKDAY(Table1[[#This Row],[Order Date]])</f>
        <v>3</v>
      </c>
      <c r="K373" t="s">
        <v>219</v>
      </c>
      <c r="L373" t="s">
        <v>238</v>
      </c>
      <c r="M373">
        <v>153150</v>
      </c>
      <c r="N373">
        <v>75055.55</v>
      </c>
      <c r="O373">
        <v>78094.45</v>
      </c>
      <c r="P373">
        <v>30</v>
      </c>
      <c r="Q373">
        <v>56</v>
      </c>
      <c r="R373">
        <v>84.66</v>
      </c>
    </row>
    <row r="374" spans="1:18" x14ac:dyDescent="0.35">
      <c r="A374" t="s">
        <v>184</v>
      </c>
      <c r="B374" t="str">
        <f>VLOOKUP(Table1[[#This Row],[Region]],Table3[#All],2,0)</f>
        <v>Sam Thomas</v>
      </c>
      <c r="C374" t="s">
        <v>215</v>
      </c>
      <c r="D374">
        <v>343384</v>
      </c>
      <c r="E374">
        <v>304107</v>
      </c>
      <c r="F374">
        <v>88.56</v>
      </c>
      <c r="G374" s="2">
        <v>41870</v>
      </c>
      <c r="H374">
        <f>YEAR(Table1[[#This Row],[Order Date]])</f>
        <v>2014</v>
      </c>
      <c r="I374" t="s">
        <v>262</v>
      </c>
      <c r="J374" s="4">
        <f>WEEKDAY(Table1[[#This Row],[Order Date]])</f>
        <v>3</v>
      </c>
      <c r="K374" t="s">
        <v>224</v>
      </c>
      <c r="L374" t="s">
        <v>240</v>
      </c>
      <c r="M374">
        <v>304107</v>
      </c>
      <c r="N374">
        <v>89908.53</v>
      </c>
      <c r="O374">
        <v>214198.47</v>
      </c>
      <c r="P374">
        <v>20</v>
      </c>
      <c r="Q374">
        <v>72</v>
      </c>
      <c r="R374">
        <v>80.790000000000006</v>
      </c>
    </row>
    <row r="375" spans="1:18" x14ac:dyDescent="0.35">
      <c r="A375" t="s">
        <v>185</v>
      </c>
      <c r="B375" t="str">
        <f>VLOOKUP(Table1[[#This Row],[Region]],Table3[#All],2,0)</f>
        <v>William Grek</v>
      </c>
      <c r="C375" t="s">
        <v>214</v>
      </c>
      <c r="D375">
        <v>407694</v>
      </c>
      <c r="E375">
        <v>387221</v>
      </c>
      <c r="F375">
        <v>94.98</v>
      </c>
      <c r="G375" s="2">
        <v>41870</v>
      </c>
      <c r="H375">
        <f>YEAR(Table1[[#This Row],[Order Date]])</f>
        <v>2014</v>
      </c>
      <c r="I375" t="s">
        <v>262</v>
      </c>
      <c r="J375" s="4">
        <f>WEEKDAY(Table1[[#This Row],[Order Date]])</f>
        <v>3</v>
      </c>
      <c r="K375" t="s">
        <v>220</v>
      </c>
      <c r="L375" t="s">
        <v>237</v>
      </c>
      <c r="M375">
        <v>387221</v>
      </c>
      <c r="N375">
        <v>96303.360000000001</v>
      </c>
      <c r="O375">
        <v>290917.64</v>
      </c>
      <c r="P375">
        <v>20</v>
      </c>
      <c r="Q375">
        <v>98</v>
      </c>
      <c r="R375">
        <v>63.16</v>
      </c>
    </row>
    <row r="376" spans="1:18" x14ac:dyDescent="0.35">
      <c r="A376" t="s">
        <v>186</v>
      </c>
      <c r="B376" t="str">
        <f>VLOOKUP(Table1[[#This Row],[Region]],Table3[#All],2,0)</f>
        <v>Anne Paul</v>
      </c>
      <c r="C376" t="s">
        <v>212</v>
      </c>
      <c r="D376">
        <v>126031</v>
      </c>
      <c r="E376">
        <v>84367</v>
      </c>
      <c r="F376">
        <v>66.94</v>
      </c>
      <c r="G376" s="2">
        <v>40903</v>
      </c>
      <c r="H376">
        <f>YEAR(Table1[[#This Row],[Order Date]])</f>
        <v>2011</v>
      </c>
      <c r="I376" t="s">
        <v>257</v>
      </c>
      <c r="J376" s="4">
        <f>WEEKDAY(Table1[[#This Row],[Order Date]])</f>
        <v>2</v>
      </c>
      <c r="K376" t="s">
        <v>221</v>
      </c>
      <c r="L376" t="s">
        <v>239</v>
      </c>
      <c r="M376">
        <v>84367</v>
      </c>
      <c r="N376">
        <v>20489.93</v>
      </c>
      <c r="O376">
        <v>63877.07</v>
      </c>
      <c r="P376">
        <v>10</v>
      </c>
      <c r="Q376">
        <v>96</v>
      </c>
      <c r="R376">
        <v>67.239999999999995</v>
      </c>
    </row>
    <row r="377" spans="1:18" x14ac:dyDescent="0.35">
      <c r="A377" t="s">
        <v>187</v>
      </c>
      <c r="B377" t="str">
        <f>VLOOKUP(Table1[[#This Row],[Region]],Table3[#All],2,0)</f>
        <v>Bill Gabril</v>
      </c>
      <c r="C377" t="s">
        <v>213</v>
      </c>
      <c r="D377">
        <v>110513</v>
      </c>
      <c r="E377">
        <v>56422</v>
      </c>
      <c r="F377">
        <v>51.05</v>
      </c>
      <c r="G377" s="2">
        <v>41242</v>
      </c>
      <c r="H377">
        <f>YEAR(Table1[[#This Row],[Order Date]])</f>
        <v>2012</v>
      </c>
      <c r="I377" t="s">
        <v>253</v>
      </c>
      <c r="J377" s="4">
        <f>WEEKDAY(Table1[[#This Row],[Order Date]])</f>
        <v>5</v>
      </c>
      <c r="K377" t="s">
        <v>229</v>
      </c>
      <c r="L377" t="s">
        <v>240</v>
      </c>
      <c r="M377">
        <v>56422</v>
      </c>
      <c r="N377">
        <v>17253.2</v>
      </c>
      <c r="O377">
        <v>39168.800000000003</v>
      </c>
      <c r="P377">
        <v>30</v>
      </c>
      <c r="Q377">
        <v>11</v>
      </c>
      <c r="R377">
        <v>67.83</v>
      </c>
    </row>
    <row r="378" spans="1:18" x14ac:dyDescent="0.35">
      <c r="A378" t="s">
        <v>188</v>
      </c>
      <c r="B378" t="str">
        <f>VLOOKUP(Table1[[#This Row],[Region]],Table3[#All],2,0)</f>
        <v>Sam Thomas</v>
      </c>
      <c r="C378" t="s">
        <v>215</v>
      </c>
      <c r="D378">
        <v>471913</v>
      </c>
      <c r="E378">
        <v>380333</v>
      </c>
      <c r="F378">
        <v>80.59</v>
      </c>
      <c r="G378" s="2">
        <v>41242</v>
      </c>
      <c r="H378">
        <f>YEAR(Table1[[#This Row],[Order Date]])</f>
        <v>2012</v>
      </c>
      <c r="I378" t="s">
        <v>253</v>
      </c>
      <c r="J378" s="4">
        <f>WEEKDAY(Table1[[#This Row],[Order Date]])</f>
        <v>5</v>
      </c>
      <c r="K378" t="s">
        <v>223</v>
      </c>
      <c r="L378" t="s">
        <v>240</v>
      </c>
      <c r="M378">
        <v>380333</v>
      </c>
      <c r="N378">
        <v>93000.6</v>
      </c>
      <c r="O378">
        <v>287332.40000000002</v>
      </c>
      <c r="P378">
        <v>30</v>
      </c>
      <c r="Q378">
        <v>37</v>
      </c>
      <c r="R378">
        <v>76.33</v>
      </c>
    </row>
    <row r="379" spans="1:18" x14ac:dyDescent="0.35">
      <c r="A379" t="s">
        <v>189</v>
      </c>
      <c r="B379" t="str">
        <f>VLOOKUP(Table1[[#This Row],[Region]],Table3[#All],2,0)</f>
        <v>Bill Gabril</v>
      </c>
      <c r="C379" t="s">
        <v>213</v>
      </c>
      <c r="D379">
        <v>153641</v>
      </c>
      <c r="E379">
        <v>77783</v>
      </c>
      <c r="F379">
        <v>50.63</v>
      </c>
      <c r="G379" s="2">
        <v>41242</v>
      </c>
      <c r="H379">
        <f>YEAR(Table1[[#This Row],[Order Date]])</f>
        <v>2012</v>
      </c>
      <c r="I379" t="s">
        <v>253</v>
      </c>
      <c r="J379" s="4">
        <f>WEEKDAY(Table1[[#This Row],[Order Date]])</f>
        <v>5</v>
      </c>
      <c r="K379" t="s">
        <v>225</v>
      </c>
      <c r="L379" t="s">
        <v>239</v>
      </c>
      <c r="M379">
        <v>77783</v>
      </c>
      <c r="N379">
        <v>25789.95</v>
      </c>
      <c r="O379">
        <v>51993.05</v>
      </c>
      <c r="P379">
        <v>20</v>
      </c>
      <c r="Q379">
        <v>46</v>
      </c>
      <c r="R379">
        <v>70.45</v>
      </c>
    </row>
    <row r="380" spans="1:18" x14ac:dyDescent="0.35">
      <c r="A380" t="s">
        <v>190</v>
      </c>
      <c r="B380" t="str">
        <f>VLOOKUP(Table1[[#This Row],[Region]],Table3[#All],2,0)</f>
        <v>Anne Paul</v>
      </c>
      <c r="C380" t="s">
        <v>212</v>
      </c>
      <c r="D380">
        <v>133469</v>
      </c>
      <c r="E380">
        <v>110811</v>
      </c>
      <c r="F380">
        <v>83.02</v>
      </c>
      <c r="G380" s="2">
        <v>41242</v>
      </c>
      <c r="H380">
        <f>YEAR(Table1[[#This Row],[Order Date]])</f>
        <v>2012</v>
      </c>
      <c r="I380" t="s">
        <v>253</v>
      </c>
      <c r="J380" s="4">
        <f>WEEKDAY(Table1[[#This Row],[Order Date]])</f>
        <v>5</v>
      </c>
      <c r="K380" t="s">
        <v>233</v>
      </c>
      <c r="L380" t="s">
        <v>237</v>
      </c>
      <c r="M380">
        <v>110811</v>
      </c>
      <c r="N380">
        <v>26766.68</v>
      </c>
      <c r="O380">
        <v>84044.32</v>
      </c>
      <c r="P380">
        <v>10</v>
      </c>
      <c r="Q380">
        <v>93</v>
      </c>
      <c r="R380">
        <v>70.459999999999994</v>
      </c>
    </row>
    <row r="381" spans="1:18" x14ac:dyDescent="0.35">
      <c r="A381" t="s">
        <v>191</v>
      </c>
      <c r="B381" t="str">
        <f>VLOOKUP(Table1[[#This Row],[Region]],Table3[#All],2,0)</f>
        <v>William Grek</v>
      </c>
      <c r="C381" t="s">
        <v>214</v>
      </c>
      <c r="D381">
        <v>225987</v>
      </c>
      <c r="E381">
        <v>127876</v>
      </c>
      <c r="F381">
        <v>56.59</v>
      </c>
      <c r="G381" s="2">
        <v>41898</v>
      </c>
      <c r="H381">
        <f>YEAR(Table1[[#This Row],[Order Date]])</f>
        <v>2014</v>
      </c>
      <c r="I381" t="s">
        <v>258</v>
      </c>
      <c r="J381" s="4">
        <f>WEEKDAY(Table1[[#This Row],[Order Date]])</f>
        <v>3</v>
      </c>
      <c r="K381" t="s">
        <v>235</v>
      </c>
      <c r="L381" t="s">
        <v>239</v>
      </c>
      <c r="M381">
        <v>127876</v>
      </c>
      <c r="N381">
        <v>38598.21</v>
      </c>
      <c r="O381">
        <v>89277.79</v>
      </c>
      <c r="P381">
        <v>20</v>
      </c>
      <c r="Q381">
        <v>13</v>
      </c>
      <c r="R381">
        <v>82.94</v>
      </c>
    </row>
    <row r="382" spans="1:18" x14ac:dyDescent="0.35">
      <c r="A382" t="s">
        <v>192</v>
      </c>
      <c r="B382" t="str">
        <f>VLOOKUP(Table1[[#This Row],[Region]],Table3[#All],2,0)</f>
        <v>Sam Thomas</v>
      </c>
      <c r="C382" t="s">
        <v>215</v>
      </c>
      <c r="D382">
        <v>319448</v>
      </c>
      <c r="E382">
        <v>265787</v>
      </c>
      <c r="F382">
        <v>83.2</v>
      </c>
      <c r="G382" s="2">
        <v>41779</v>
      </c>
      <c r="H382">
        <f>YEAR(Table1[[#This Row],[Order Date]])</f>
        <v>2014</v>
      </c>
      <c r="I382" t="s">
        <v>261</v>
      </c>
      <c r="J382" s="4">
        <f>WEEKDAY(Table1[[#This Row],[Order Date]])</f>
        <v>3</v>
      </c>
      <c r="K382" t="s">
        <v>224</v>
      </c>
      <c r="L382" t="s">
        <v>240</v>
      </c>
      <c r="M382">
        <v>265787</v>
      </c>
      <c r="N382">
        <v>86405.46</v>
      </c>
      <c r="O382">
        <v>179381.54</v>
      </c>
      <c r="P382">
        <v>20</v>
      </c>
      <c r="Q382">
        <v>34</v>
      </c>
      <c r="R382">
        <v>72.010000000000005</v>
      </c>
    </row>
    <row r="383" spans="1:18" x14ac:dyDescent="0.35">
      <c r="A383" t="s">
        <v>193</v>
      </c>
      <c r="B383" t="str">
        <f>VLOOKUP(Table1[[#This Row],[Region]],Table3[#All],2,0)</f>
        <v>William Grek</v>
      </c>
      <c r="C383" t="s">
        <v>214</v>
      </c>
      <c r="D383">
        <v>380302</v>
      </c>
      <c r="E383">
        <v>439573</v>
      </c>
      <c r="F383">
        <v>115.59</v>
      </c>
      <c r="G383" s="2">
        <v>41991</v>
      </c>
      <c r="H383">
        <f>YEAR(Table1[[#This Row],[Order Date]])</f>
        <v>2014</v>
      </c>
      <c r="I383" t="s">
        <v>257</v>
      </c>
      <c r="J383" s="4">
        <f>WEEKDAY(Table1[[#This Row],[Order Date]])</f>
        <v>5</v>
      </c>
      <c r="K383" t="s">
        <v>233</v>
      </c>
      <c r="L383" t="s">
        <v>237</v>
      </c>
      <c r="M383">
        <v>439573</v>
      </c>
      <c r="N383">
        <v>108299.46</v>
      </c>
      <c r="O383">
        <v>331273.53999999998</v>
      </c>
      <c r="P383">
        <v>10</v>
      </c>
      <c r="Q383">
        <v>81</v>
      </c>
      <c r="R383">
        <v>66.34</v>
      </c>
    </row>
    <row r="384" spans="1:18" x14ac:dyDescent="0.35">
      <c r="A384" t="s">
        <v>194</v>
      </c>
      <c r="B384" t="str">
        <f>VLOOKUP(Table1[[#This Row],[Region]],Table3[#All],2,0)</f>
        <v>Anne Paul</v>
      </c>
      <c r="C384" t="s">
        <v>212</v>
      </c>
      <c r="D384">
        <v>167079</v>
      </c>
      <c r="E384">
        <v>180652</v>
      </c>
      <c r="F384">
        <v>108.12</v>
      </c>
      <c r="G384" s="2">
        <v>41991</v>
      </c>
      <c r="H384">
        <f>YEAR(Table1[[#This Row],[Order Date]])</f>
        <v>2014</v>
      </c>
      <c r="I384" t="s">
        <v>257</v>
      </c>
      <c r="J384" s="4">
        <f>WEEKDAY(Table1[[#This Row],[Order Date]])</f>
        <v>5</v>
      </c>
      <c r="K384" t="s">
        <v>220</v>
      </c>
      <c r="L384" t="s">
        <v>237</v>
      </c>
      <c r="M384">
        <v>180652</v>
      </c>
      <c r="N384">
        <v>39006.92</v>
      </c>
      <c r="O384">
        <v>141645.07999999999</v>
      </c>
      <c r="P384">
        <v>30</v>
      </c>
      <c r="Q384">
        <v>93</v>
      </c>
      <c r="R384">
        <v>63.13</v>
      </c>
    </row>
    <row r="385" spans="1:18" x14ac:dyDescent="0.35">
      <c r="A385" t="s">
        <v>195</v>
      </c>
      <c r="B385" t="str">
        <f>VLOOKUP(Table1[[#This Row],[Region]],Table3[#All],2,0)</f>
        <v>Sam Thomas</v>
      </c>
      <c r="C385" t="s">
        <v>215</v>
      </c>
      <c r="D385">
        <v>490180</v>
      </c>
      <c r="E385">
        <v>406091</v>
      </c>
      <c r="F385">
        <v>82.85</v>
      </c>
      <c r="G385" s="2">
        <v>41620</v>
      </c>
      <c r="H385">
        <f>YEAR(Table1[[#This Row],[Order Date]])</f>
        <v>2013</v>
      </c>
      <c r="I385" t="s">
        <v>257</v>
      </c>
      <c r="J385" s="4">
        <f>WEEKDAY(Table1[[#This Row],[Order Date]])</f>
        <v>5</v>
      </c>
      <c r="K385" t="s">
        <v>232</v>
      </c>
      <c r="L385" t="s">
        <v>240</v>
      </c>
      <c r="M385">
        <v>406091</v>
      </c>
      <c r="N385">
        <v>157764.43</v>
      </c>
      <c r="O385">
        <v>248326.57</v>
      </c>
      <c r="P385">
        <v>30</v>
      </c>
      <c r="Q385">
        <v>69</v>
      </c>
      <c r="R385">
        <v>89.79</v>
      </c>
    </row>
    <row r="386" spans="1:18" x14ac:dyDescent="0.35">
      <c r="A386" t="s">
        <v>196</v>
      </c>
      <c r="B386" t="str">
        <f>VLOOKUP(Table1[[#This Row],[Region]],Table3[#All],2,0)</f>
        <v>Bill Gabril</v>
      </c>
      <c r="C386" t="s">
        <v>213</v>
      </c>
      <c r="D386">
        <v>432606</v>
      </c>
      <c r="E386">
        <v>253640</v>
      </c>
      <c r="F386">
        <v>58.63</v>
      </c>
      <c r="G386" s="2">
        <v>41620</v>
      </c>
      <c r="H386">
        <f>YEAR(Table1[[#This Row],[Order Date]])</f>
        <v>2013</v>
      </c>
      <c r="I386" t="s">
        <v>257</v>
      </c>
      <c r="J386" s="4">
        <f>WEEKDAY(Table1[[#This Row],[Order Date]])</f>
        <v>5</v>
      </c>
      <c r="K386" t="s">
        <v>229</v>
      </c>
      <c r="L386" t="s">
        <v>240</v>
      </c>
      <c r="M386">
        <v>253640</v>
      </c>
      <c r="N386">
        <v>88737.68</v>
      </c>
      <c r="O386">
        <v>164902.32</v>
      </c>
      <c r="P386">
        <v>20</v>
      </c>
      <c r="Q386">
        <v>58</v>
      </c>
      <c r="R386">
        <v>78.540000000000006</v>
      </c>
    </row>
    <row r="387" spans="1:18" x14ac:dyDescent="0.35">
      <c r="A387" t="s">
        <v>197</v>
      </c>
      <c r="B387" t="str">
        <f>VLOOKUP(Table1[[#This Row],[Region]],Table3[#All],2,0)</f>
        <v>Bill Gabril</v>
      </c>
      <c r="C387" t="s">
        <v>213</v>
      </c>
      <c r="D387">
        <v>179051</v>
      </c>
      <c r="E387">
        <v>107529</v>
      </c>
      <c r="F387">
        <v>60.05</v>
      </c>
      <c r="G387" s="2">
        <v>41620</v>
      </c>
      <c r="H387">
        <f>YEAR(Table1[[#This Row],[Order Date]])</f>
        <v>2013</v>
      </c>
      <c r="I387" t="s">
        <v>257</v>
      </c>
      <c r="J387" s="4">
        <f>WEEKDAY(Table1[[#This Row],[Order Date]])</f>
        <v>5</v>
      </c>
      <c r="K387" t="s">
        <v>228</v>
      </c>
      <c r="L387" t="s">
        <v>236</v>
      </c>
      <c r="M387">
        <v>107529</v>
      </c>
      <c r="N387">
        <v>40564.5</v>
      </c>
      <c r="O387">
        <v>66964.5</v>
      </c>
      <c r="P387">
        <v>20</v>
      </c>
      <c r="Q387">
        <v>68</v>
      </c>
      <c r="R387">
        <v>65.010000000000005</v>
      </c>
    </row>
    <row r="388" spans="1:18" x14ac:dyDescent="0.35">
      <c r="A388" t="s">
        <v>198</v>
      </c>
      <c r="B388" t="str">
        <f>VLOOKUP(Table1[[#This Row],[Region]],Table3[#All],2,0)</f>
        <v>William Grek</v>
      </c>
      <c r="C388" t="s">
        <v>214</v>
      </c>
      <c r="D388">
        <v>142368</v>
      </c>
      <c r="E388">
        <v>135092</v>
      </c>
      <c r="F388">
        <v>94.89</v>
      </c>
      <c r="G388" s="2">
        <v>41907</v>
      </c>
      <c r="H388">
        <f>YEAR(Table1[[#This Row],[Order Date]])</f>
        <v>2014</v>
      </c>
      <c r="I388" t="s">
        <v>258</v>
      </c>
      <c r="J388" s="4">
        <f>WEEKDAY(Table1[[#This Row],[Order Date]])</f>
        <v>5</v>
      </c>
      <c r="K388" t="s">
        <v>220</v>
      </c>
      <c r="L388" t="s">
        <v>237</v>
      </c>
      <c r="M388">
        <v>135092</v>
      </c>
      <c r="N388">
        <v>54844.08</v>
      </c>
      <c r="O388">
        <v>80247.92</v>
      </c>
      <c r="P388">
        <v>20</v>
      </c>
      <c r="Q388">
        <v>67</v>
      </c>
      <c r="R388">
        <v>69.569999999999993</v>
      </c>
    </row>
    <row r="389" spans="1:18" x14ac:dyDescent="0.35">
      <c r="A389" t="s">
        <v>199</v>
      </c>
      <c r="B389" t="str">
        <f>VLOOKUP(Table1[[#This Row],[Region]],Table3[#All],2,0)</f>
        <v>William Grek</v>
      </c>
      <c r="C389" t="s">
        <v>214</v>
      </c>
      <c r="D389">
        <v>183065</v>
      </c>
      <c r="E389">
        <v>155701</v>
      </c>
      <c r="F389">
        <v>85.05</v>
      </c>
      <c r="G389" s="2">
        <v>41907</v>
      </c>
      <c r="H389">
        <f>YEAR(Table1[[#This Row],[Order Date]])</f>
        <v>2014</v>
      </c>
      <c r="I389" t="s">
        <v>258</v>
      </c>
      <c r="J389" s="4">
        <f>WEEKDAY(Table1[[#This Row],[Order Date]])</f>
        <v>5</v>
      </c>
      <c r="K389" t="s">
        <v>219</v>
      </c>
      <c r="L389" t="s">
        <v>238</v>
      </c>
      <c r="M389">
        <v>155701</v>
      </c>
      <c r="N389">
        <v>49147.97</v>
      </c>
      <c r="O389">
        <v>106553.03</v>
      </c>
      <c r="P389">
        <v>10</v>
      </c>
      <c r="Q389">
        <v>61</v>
      </c>
      <c r="R389">
        <v>75.02</v>
      </c>
    </row>
    <row r="390" spans="1:18" x14ac:dyDescent="0.35">
      <c r="A390" t="s">
        <v>200</v>
      </c>
      <c r="B390" t="str">
        <f>VLOOKUP(Table1[[#This Row],[Region]],Table3[#All],2,0)</f>
        <v>Bill Gabril</v>
      </c>
      <c r="C390" t="s">
        <v>213</v>
      </c>
      <c r="D390">
        <v>102447</v>
      </c>
      <c r="E390">
        <v>56167</v>
      </c>
      <c r="F390">
        <v>54.83</v>
      </c>
      <c r="G390" s="2">
        <v>41186</v>
      </c>
      <c r="H390">
        <f>YEAR(Table1[[#This Row],[Order Date]])</f>
        <v>2012</v>
      </c>
      <c r="I390" t="s">
        <v>255</v>
      </c>
      <c r="J390" s="4">
        <f>WEEKDAY(Table1[[#This Row],[Order Date]])</f>
        <v>5</v>
      </c>
      <c r="K390" t="s">
        <v>221</v>
      </c>
      <c r="L390" t="s">
        <v>239</v>
      </c>
      <c r="M390">
        <v>56167</v>
      </c>
      <c r="N390">
        <v>15771.82</v>
      </c>
      <c r="O390">
        <v>40395.18</v>
      </c>
      <c r="P390">
        <v>10</v>
      </c>
      <c r="Q390">
        <v>51</v>
      </c>
      <c r="R390">
        <v>86.49</v>
      </c>
    </row>
    <row r="391" spans="1:18" x14ac:dyDescent="0.35">
      <c r="A391" t="s">
        <v>201</v>
      </c>
      <c r="B391" t="str">
        <f>VLOOKUP(Table1[[#This Row],[Region]],Table3[#All],2,0)</f>
        <v>William Grek</v>
      </c>
      <c r="C391" t="s">
        <v>214</v>
      </c>
      <c r="D391">
        <v>454810</v>
      </c>
      <c r="E391">
        <v>229567</v>
      </c>
      <c r="F391">
        <v>50.48</v>
      </c>
      <c r="G391" s="2">
        <v>41502</v>
      </c>
      <c r="H391">
        <f>YEAR(Table1[[#This Row],[Order Date]])</f>
        <v>2013</v>
      </c>
      <c r="I391" t="s">
        <v>262</v>
      </c>
      <c r="J391" s="4">
        <f>WEEKDAY(Table1[[#This Row],[Order Date]])</f>
        <v>6</v>
      </c>
      <c r="K391" t="s">
        <v>216</v>
      </c>
      <c r="L391" t="s">
        <v>236</v>
      </c>
      <c r="M391">
        <v>229567</v>
      </c>
      <c r="N391">
        <v>67020.38</v>
      </c>
      <c r="O391">
        <v>162546.62</v>
      </c>
      <c r="P391">
        <v>20</v>
      </c>
      <c r="Q391">
        <v>26</v>
      </c>
      <c r="R391">
        <v>63.59</v>
      </c>
    </row>
    <row r="392" spans="1:18" x14ac:dyDescent="0.35">
      <c r="A392" t="s">
        <v>202</v>
      </c>
      <c r="B392" t="str">
        <f>VLOOKUP(Table1[[#This Row],[Region]],Table3[#All],2,0)</f>
        <v>Sam Thomas</v>
      </c>
      <c r="C392" t="s">
        <v>215</v>
      </c>
      <c r="D392">
        <v>134229</v>
      </c>
      <c r="E392">
        <v>73106</v>
      </c>
      <c r="F392">
        <v>54.46</v>
      </c>
      <c r="G392" s="2">
        <v>41502</v>
      </c>
      <c r="H392">
        <f>YEAR(Table1[[#This Row],[Order Date]])</f>
        <v>2013</v>
      </c>
      <c r="I392" t="s">
        <v>262</v>
      </c>
      <c r="J392" s="4">
        <f>WEEKDAY(Table1[[#This Row],[Order Date]])</f>
        <v>6</v>
      </c>
      <c r="K392" t="s">
        <v>233</v>
      </c>
      <c r="L392" t="s">
        <v>237</v>
      </c>
      <c r="M392">
        <v>73106</v>
      </c>
      <c r="N392">
        <v>26553.72</v>
      </c>
      <c r="O392">
        <v>46552.28</v>
      </c>
      <c r="P392">
        <v>30</v>
      </c>
      <c r="Q392">
        <v>77</v>
      </c>
      <c r="R392">
        <v>71.819999999999993</v>
      </c>
    </row>
    <row r="393" spans="1:18" x14ac:dyDescent="0.35">
      <c r="A393" t="s">
        <v>203</v>
      </c>
      <c r="B393" t="str">
        <f>VLOOKUP(Table1[[#This Row],[Region]],Table3[#All],2,0)</f>
        <v>William Grek</v>
      </c>
      <c r="C393" t="s">
        <v>214</v>
      </c>
      <c r="D393">
        <v>356994</v>
      </c>
      <c r="E393">
        <v>272672</v>
      </c>
      <c r="F393">
        <v>76.38</v>
      </c>
      <c r="G393" s="2">
        <v>41415</v>
      </c>
      <c r="H393">
        <f>YEAR(Table1[[#This Row],[Order Date]])</f>
        <v>2013</v>
      </c>
      <c r="I393" t="s">
        <v>261</v>
      </c>
      <c r="J393" s="4">
        <f>WEEKDAY(Table1[[#This Row],[Order Date]])</f>
        <v>3</v>
      </c>
      <c r="K393" t="s">
        <v>216</v>
      </c>
      <c r="L393" t="s">
        <v>236</v>
      </c>
      <c r="M393">
        <v>272672</v>
      </c>
      <c r="N393">
        <v>58781.18</v>
      </c>
      <c r="O393">
        <v>213890.82</v>
      </c>
      <c r="P393">
        <v>30</v>
      </c>
      <c r="Q393">
        <v>61</v>
      </c>
      <c r="R393">
        <v>60.67</v>
      </c>
    </row>
    <row r="394" spans="1:18" x14ac:dyDescent="0.35">
      <c r="A394" t="s">
        <v>204</v>
      </c>
      <c r="B394" t="str">
        <f>VLOOKUP(Table1[[#This Row],[Region]],Table3[#All],2,0)</f>
        <v>William Grek</v>
      </c>
      <c r="C394" t="s">
        <v>214</v>
      </c>
      <c r="D394">
        <v>168789</v>
      </c>
      <c r="E394">
        <v>112075</v>
      </c>
      <c r="F394">
        <v>66.400000000000006</v>
      </c>
      <c r="G394" s="2">
        <v>41415</v>
      </c>
      <c r="H394">
        <f>YEAR(Table1[[#This Row],[Order Date]])</f>
        <v>2013</v>
      </c>
      <c r="I394" t="s">
        <v>261</v>
      </c>
      <c r="J394" s="4">
        <f>WEEKDAY(Table1[[#This Row],[Order Date]])</f>
        <v>3</v>
      </c>
      <c r="K394" t="s">
        <v>219</v>
      </c>
      <c r="L394" t="s">
        <v>238</v>
      </c>
      <c r="M394">
        <v>112075</v>
      </c>
      <c r="N394">
        <v>51896.49</v>
      </c>
      <c r="O394">
        <v>60178.51</v>
      </c>
      <c r="P394">
        <v>10</v>
      </c>
      <c r="Q394">
        <v>14</v>
      </c>
      <c r="R394">
        <v>73.13</v>
      </c>
    </row>
    <row r="395" spans="1:18" x14ac:dyDescent="0.35">
      <c r="A395" t="s">
        <v>205</v>
      </c>
      <c r="B395" t="str">
        <f>VLOOKUP(Table1[[#This Row],[Region]],Table3[#All],2,0)</f>
        <v>Sam Thomas</v>
      </c>
      <c r="C395" t="s">
        <v>215</v>
      </c>
      <c r="D395">
        <v>380354</v>
      </c>
      <c r="E395">
        <v>215650</v>
      </c>
      <c r="F395">
        <v>56.7</v>
      </c>
      <c r="G395" s="2">
        <v>41627</v>
      </c>
      <c r="H395">
        <f>YEAR(Table1[[#This Row],[Order Date]])</f>
        <v>2013</v>
      </c>
      <c r="I395" t="s">
        <v>257</v>
      </c>
      <c r="J395" s="4">
        <f>WEEKDAY(Table1[[#This Row],[Order Date]])</f>
        <v>5</v>
      </c>
      <c r="K395" t="s">
        <v>226</v>
      </c>
      <c r="L395" t="s">
        <v>239</v>
      </c>
      <c r="M395">
        <v>215650</v>
      </c>
      <c r="N395">
        <v>64998.86</v>
      </c>
      <c r="O395">
        <v>150651.14000000001</v>
      </c>
      <c r="P395">
        <v>10</v>
      </c>
      <c r="Q395">
        <v>12</v>
      </c>
      <c r="R395">
        <v>61.69</v>
      </c>
    </row>
    <row r="396" spans="1:18" x14ac:dyDescent="0.35">
      <c r="A396" t="s">
        <v>206</v>
      </c>
      <c r="B396" t="str">
        <f>VLOOKUP(Table1[[#This Row],[Region]],Table3[#All],2,0)</f>
        <v>Anne Paul</v>
      </c>
      <c r="C396" t="s">
        <v>212</v>
      </c>
      <c r="D396">
        <v>332948</v>
      </c>
      <c r="E396">
        <v>266155</v>
      </c>
      <c r="F396">
        <v>79.94</v>
      </c>
      <c r="G396" s="2">
        <v>41851</v>
      </c>
      <c r="H396">
        <f>YEAR(Table1[[#This Row],[Order Date]])</f>
        <v>2014</v>
      </c>
      <c r="I396" t="s">
        <v>260</v>
      </c>
      <c r="J396" s="4">
        <f>WEEKDAY(Table1[[#This Row],[Order Date]])</f>
        <v>5</v>
      </c>
      <c r="K396" t="s">
        <v>234</v>
      </c>
      <c r="L396" t="s">
        <v>238</v>
      </c>
      <c r="M396">
        <v>266155</v>
      </c>
      <c r="N396">
        <v>95198.61</v>
      </c>
      <c r="O396">
        <v>170956.39</v>
      </c>
      <c r="P396">
        <v>30</v>
      </c>
      <c r="Q396">
        <v>98</v>
      </c>
      <c r="R396">
        <v>84</v>
      </c>
    </row>
    <row r="397" spans="1:18" x14ac:dyDescent="0.35">
      <c r="A397" t="s">
        <v>207</v>
      </c>
      <c r="B397" t="str">
        <f>VLOOKUP(Table1[[#This Row],[Region]],Table3[#All],2,0)</f>
        <v>Anne Paul</v>
      </c>
      <c r="C397" t="s">
        <v>212</v>
      </c>
      <c r="D397">
        <v>320657</v>
      </c>
      <c r="E397">
        <v>333779</v>
      </c>
      <c r="F397">
        <v>104.09</v>
      </c>
      <c r="G397" s="2">
        <v>41851</v>
      </c>
      <c r="H397">
        <f>YEAR(Table1[[#This Row],[Order Date]])</f>
        <v>2014</v>
      </c>
      <c r="I397" t="s">
        <v>260</v>
      </c>
      <c r="J397" s="4">
        <f>WEEKDAY(Table1[[#This Row],[Order Date]])</f>
        <v>5</v>
      </c>
      <c r="K397" t="s">
        <v>234</v>
      </c>
      <c r="L397" t="s">
        <v>238</v>
      </c>
      <c r="M397">
        <v>333779</v>
      </c>
      <c r="N397">
        <v>104526.45</v>
      </c>
      <c r="O397">
        <v>229252.55</v>
      </c>
      <c r="P397">
        <v>10</v>
      </c>
      <c r="Q397">
        <v>63</v>
      </c>
      <c r="R397">
        <v>89.07</v>
      </c>
    </row>
    <row r="398" spans="1:18" x14ac:dyDescent="0.35">
      <c r="A398" t="s">
        <v>208</v>
      </c>
      <c r="B398" t="str">
        <f>VLOOKUP(Table1[[#This Row],[Region]],Table3[#All],2,0)</f>
        <v>Anne Paul</v>
      </c>
      <c r="C398" t="s">
        <v>212</v>
      </c>
      <c r="D398">
        <v>476840</v>
      </c>
      <c r="E398">
        <v>562271</v>
      </c>
      <c r="F398">
        <v>117.92</v>
      </c>
      <c r="G398" s="2">
        <v>41801</v>
      </c>
      <c r="H398">
        <f>YEAR(Table1[[#This Row],[Order Date]])</f>
        <v>2014</v>
      </c>
      <c r="I398" t="s">
        <v>254</v>
      </c>
      <c r="J398" s="4">
        <f>WEEKDAY(Table1[[#This Row],[Order Date]])</f>
        <v>4</v>
      </c>
      <c r="K398" t="s">
        <v>234</v>
      </c>
      <c r="L398" t="s">
        <v>238</v>
      </c>
      <c r="M398">
        <v>562271</v>
      </c>
      <c r="N398">
        <v>261903.71</v>
      </c>
      <c r="O398">
        <v>300367.28999999998</v>
      </c>
      <c r="P398">
        <v>30</v>
      </c>
      <c r="Q398">
        <v>35</v>
      </c>
      <c r="R398">
        <v>81.319999999999993</v>
      </c>
    </row>
    <row r="399" spans="1:18" x14ac:dyDescent="0.35">
      <c r="A399" t="s">
        <v>209</v>
      </c>
      <c r="B399" t="str">
        <f>VLOOKUP(Table1[[#This Row],[Region]],Table3[#All],2,0)</f>
        <v>Sam Thomas</v>
      </c>
      <c r="C399" t="s">
        <v>215</v>
      </c>
      <c r="D399">
        <v>205734</v>
      </c>
      <c r="E399">
        <v>196694</v>
      </c>
      <c r="F399">
        <v>95.61</v>
      </c>
      <c r="G399" s="2">
        <v>41842</v>
      </c>
      <c r="H399">
        <f>YEAR(Table1[[#This Row],[Order Date]])</f>
        <v>2014</v>
      </c>
      <c r="I399" t="s">
        <v>260</v>
      </c>
      <c r="J399" s="4">
        <f>WEEKDAY(Table1[[#This Row],[Order Date]])</f>
        <v>3</v>
      </c>
      <c r="K399" t="s">
        <v>232</v>
      </c>
      <c r="L399" t="s">
        <v>240</v>
      </c>
      <c r="M399">
        <v>196694</v>
      </c>
      <c r="N399">
        <v>88883.64</v>
      </c>
      <c r="O399">
        <v>107810.36</v>
      </c>
      <c r="P399">
        <v>20</v>
      </c>
      <c r="Q399">
        <v>36</v>
      </c>
      <c r="R399">
        <v>84.09</v>
      </c>
    </row>
    <row r="400" spans="1:18" x14ac:dyDescent="0.35">
      <c r="A400" t="s">
        <v>210</v>
      </c>
      <c r="B400" t="str">
        <f>VLOOKUP(Table1[[#This Row],[Region]],Table3[#All],2,0)</f>
        <v>Bill Gabril</v>
      </c>
      <c r="C400" t="s">
        <v>213</v>
      </c>
      <c r="D400">
        <v>222948</v>
      </c>
      <c r="E400">
        <v>112191</v>
      </c>
      <c r="F400">
        <v>50.32</v>
      </c>
      <c r="G400" s="2">
        <v>42004</v>
      </c>
      <c r="H400">
        <f>YEAR(Table1[[#This Row],[Order Date]])</f>
        <v>2014</v>
      </c>
      <c r="I400" t="s">
        <v>257</v>
      </c>
      <c r="J400" s="4">
        <f>WEEKDAY(Table1[[#This Row],[Order Date]])</f>
        <v>4</v>
      </c>
      <c r="K400" t="s">
        <v>230</v>
      </c>
      <c r="L400" t="s">
        <v>238</v>
      </c>
      <c r="M400">
        <v>112191</v>
      </c>
      <c r="N400">
        <v>25572.37</v>
      </c>
      <c r="O400">
        <v>86618.63</v>
      </c>
      <c r="P400">
        <v>10</v>
      </c>
      <c r="Q400">
        <v>95</v>
      </c>
      <c r="R400">
        <v>77.290000000000006</v>
      </c>
    </row>
    <row r="401" spans="1:18" x14ac:dyDescent="0.35">
      <c r="A401" t="s">
        <v>211</v>
      </c>
      <c r="B401" t="str">
        <f>VLOOKUP(Table1[[#This Row],[Region]],Table3[#All],2,0)</f>
        <v>Anne Paul</v>
      </c>
      <c r="C401" t="s">
        <v>212</v>
      </c>
      <c r="D401">
        <v>368280</v>
      </c>
      <c r="E401">
        <v>203813</v>
      </c>
      <c r="F401">
        <v>55.34</v>
      </c>
      <c r="G401" s="2">
        <v>41366</v>
      </c>
      <c r="H401">
        <f>YEAR(Table1[[#This Row],[Order Date]])</f>
        <v>2013</v>
      </c>
      <c r="I401" t="s">
        <v>256</v>
      </c>
      <c r="J401" s="4">
        <f>WEEKDAY(Table1[[#This Row],[Order Date]])</f>
        <v>3</v>
      </c>
      <c r="K401" t="s">
        <v>234</v>
      </c>
      <c r="L401" t="s">
        <v>238</v>
      </c>
      <c r="M401">
        <v>203813</v>
      </c>
      <c r="N401">
        <v>62509.24</v>
      </c>
      <c r="O401">
        <v>141303.76</v>
      </c>
      <c r="P401">
        <v>20</v>
      </c>
      <c r="Q401">
        <v>47</v>
      </c>
      <c r="R401">
        <v>69.239999999999995</v>
      </c>
    </row>
    <row r="402" spans="1:18" x14ac:dyDescent="0.35">
      <c r="A402" t="s">
        <v>12</v>
      </c>
      <c r="B402" t="str">
        <f>VLOOKUP(Table1[[#This Row],[Region]],Table3[#All],2,0)</f>
        <v>Anne Paul</v>
      </c>
      <c r="C402" t="s">
        <v>212</v>
      </c>
      <c r="D402">
        <v>191594</v>
      </c>
      <c r="E402">
        <v>106137</v>
      </c>
      <c r="F402">
        <v>55.4</v>
      </c>
      <c r="G402" s="2">
        <v>41366</v>
      </c>
      <c r="H402">
        <f>YEAR(Table1[[#This Row],[Order Date]])</f>
        <v>2013</v>
      </c>
      <c r="I402" t="s">
        <v>256</v>
      </c>
      <c r="J402" s="4">
        <f>WEEKDAY(Table1[[#This Row],[Order Date]])</f>
        <v>3</v>
      </c>
      <c r="K402" t="s">
        <v>233</v>
      </c>
      <c r="L402" t="s">
        <v>237</v>
      </c>
      <c r="M402">
        <v>106137</v>
      </c>
      <c r="N402">
        <v>27544.799999999999</v>
      </c>
      <c r="O402">
        <v>78592.2</v>
      </c>
      <c r="P402">
        <v>10</v>
      </c>
      <c r="Q402">
        <v>24</v>
      </c>
      <c r="R402">
        <v>63.32</v>
      </c>
    </row>
    <row r="403" spans="1:18" x14ac:dyDescent="0.35">
      <c r="A403" t="s">
        <v>13</v>
      </c>
      <c r="B403" t="str">
        <f>VLOOKUP(Table1[[#This Row],[Region]],Table3[#All],2,0)</f>
        <v>Anne Paul</v>
      </c>
      <c r="C403" t="s">
        <v>212</v>
      </c>
      <c r="D403">
        <v>172558</v>
      </c>
      <c r="E403">
        <v>173226</v>
      </c>
      <c r="F403">
        <v>100.39</v>
      </c>
      <c r="G403" s="2">
        <v>41620</v>
      </c>
      <c r="H403">
        <f>YEAR(Table1[[#This Row],[Order Date]])</f>
        <v>2013</v>
      </c>
      <c r="I403" t="s">
        <v>257</v>
      </c>
      <c r="J403" s="4">
        <f>WEEKDAY(Table1[[#This Row],[Order Date]])</f>
        <v>5</v>
      </c>
      <c r="K403" t="s">
        <v>228</v>
      </c>
      <c r="L403" t="s">
        <v>236</v>
      </c>
      <c r="M403">
        <v>173226</v>
      </c>
      <c r="N403">
        <v>68033.09</v>
      </c>
      <c r="O403">
        <v>105192.91</v>
      </c>
      <c r="P403">
        <v>10</v>
      </c>
      <c r="Q403">
        <v>89</v>
      </c>
      <c r="R403">
        <v>69.39</v>
      </c>
    </row>
    <row r="404" spans="1:18" x14ac:dyDescent="0.35">
      <c r="A404" t="s">
        <v>14</v>
      </c>
      <c r="B404" t="str">
        <f>VLOOKUP(Table1[[#This Row],[Region]],Table3[#All],2,0)</f>
        <v>Anne Paul</v>
      </c>
      <c r="C404" t="s">
        <v>212</v>
      </c>
      <c r="D404">
        <v>279685</v>
      </c>
      <c r="E404">
        <v>187780</v>
      </c>
      <c r="F404">
        <v>67.14</v>
      </c>
      <c r="G404" s="2">
        <v>41620</v>
      </c>
      <c r="H404">
        <f>YEAR(Table1[[#This Row],[Order Date]])</f>
        <v>2013</v>
      </c>
      <c r="I404" t="s">
        <v>257</v>
      </c>
      <c r="J404" s="4">
        <f>WEEKDAY(Table1[[#This Row],[Order Date]])</f>
        <v>5</v>
      </c>
      <c r="K404" t="s">
        <v>218</v>
      </c>
      <c r="L404" t="s">
        <v>238</v>
      </c>
      <c r="M404">
        <v>187780</v>
      </c>
      <c r="N404">
        <v>71342.3</v>
      </c>
      <c r="O404">
        <v>116437.7</v>
      </c>
      <c r="P404">
        <v>20</v>
      </c>
      <c r="Q404">
        <v>59</v>
      </c>
      <c r="R404">
        <v>84.15</v>
      </c>
    </row>
    <row r="405" spans="1:18" x14ac:dyDescent="0.35">
      <c r="A405" t="s">
        <v>15</v>
      </c>
      <c r="B405" t="str">
        <f>VLOOKUP(Table1[[#This Row],[Region]],Table3[#All],2,0)</f>
        <v>Bill Gabril</v>
      </c>
      <c r="C405" t="s">
        <v>213</v>
      </c>
      <c r="D405">
        <v>321113</v>
      </c>
      <c r="E405">
        <v>330647</v>
      </c>
      <c r="F405">
        <v>102.97</v>
      </c>
      <c r="G405" s="2">
        <v>41620</v>
      </c>
      <c r="H405">
        <f>YEAR(Table1[[#This Row],[Order Date]])</f>
        <v>2013</v>
      </c>
      <c r="I405" t="s">
        <v>257</v>
      </c>
      <c r="J405" s="4">
        <f>WEEKDAY(Table1[[#This Row],[Order Date]])</f>
        <v>5</v>
      </c>
      <c r="K405" t="s">
        <v>222</v>
      </c>
      <c r="L405" t="s">
        <v>236</v>
      </c>
      <c r="M405">
        <v>330647</v>
      </c>
      <c r="N405">
        <v>152179.13</v>
      </c>
      <c r="O405">
        <v>178467.87</v>
      </c>
      <c r="P405">
        <v>20</v>
      </c>
      <c r="Q405">
        <v>30</v>
      </c>
      <c r="R405">
        <v>63.63</v>
      </c>
    </row>
    <row r="406" spans="1:18" x14ac:dyDescent="0.35">
      <c r="A406" t="s">
        <v>16</v>
      </c>
      <c r="B406" t="str">
        <f>VLOOKUP(Table1[[#This Row],[Region]],Table3[#All],2,0)</f>
        <v>Bill Gabril</v>
      </c>
      <c r="C406" t="s">
        <v>213</v>
      </c>
      <c r="D406">
        <v>398290</v>
      </c>
      <c r="E406">
        <v>428868</v>
      </c>
      <c r="F406">
        <v>107.68</v>
      </c>
      <c r="G406" s="2">
        <v>41571</v>
      </c>
      <c r="H406">
        <f>YEAR(Table1[[#This Row],[Order Date]])</f>
        <v>2013</v>
      </c>
      <c r="I406" t="s">
        <v>255</v>
      </c>
      <c r="J406" s="4">
        <f>WEEKDAY(Table1[[#This Row],[Order Date]])</f>
        <v>5</v>
      </c>
      <c r="K406" t="s">
        <v>231</v>
      </c>
      <c r="L406" t="s">
        <v>236</v>
      </c>
      <c r="M406">
        <v>428868</v>
      </c>
      <c r="N406">
        <v>114186.41</v>
      </c>
      <c r="O406">
        <v>314681.59000000003</v>
      </c>
      <c r="P406">
        <v>10</v>
      </c>
      <c r="Q406">
        <v>97</v>
      </c>
      <c r="R406">
        <v>90.8</v>
      </c>
    </row>
    <row r="407" spans="1:18" x14ac:dyDescent="0.35">
      <c r="A407" t="s">
        <v>17</v>
      </c>
      <c r="B407" t="str">
        <f>VLOOKUP(Table1[[#This Row],[Region]],Table3[#All],2,0)</f>
        <v>William Grek</v>
      </c>
      <c r="C407" t="s">
        <v>214</v>
      </c>
      <c r="D407">
        <v>355916</v>
      </c>
      <c r="E407">
        <v>207563</v>
      </c>
      <c r="F407">
        <v>58.32</v>
      </c>
      <c r="G407" s="2">
        <v>41810</v>
      </c>
      <c r="H407">
        <f>YEAR(Table1[[#This Row],[Order Date]])</f>
        <v>2014</v>
      </c>
      <c r="I407" t="s">
        <v>254</v>
      </c>
      <c r="J407" s="4">
        <f>WEEKDAY(Table1[[#This Row],[Order Date]])</f>
        <v>6</v>
      </c>
      <c r="K407" t="s">
        <v>223</v>
      </c>
      <c r="L407" t="s">
        <v>240</v>
      </c>
      <c r="M407">
        <v>207563</v>
      </c>
      <c r="N407">
        <v>100918.85</v>
      </c>
      <c r="O407">
        <v>106644.15</v>
      </c>
      <c r="P407">
        <v>20</v>
      </c>
      <c r="Q407">
        <v>50</v>
      </c>
      <c r="R407">
        <v>60.43</v>
      </c>
    </row>
    <row r="408" spans="1:18" x14ac:dyDescent="0.35">
      <c r="A408" t="s">
        <v>18</v>
      </c>
      <c r="B408" t="str">
        <f>VLOOKUP(Table1[[#This Row],[Region]],Table3[#All],2,0)</f>
        <v>William Grek</v>
      </c>
      <c r="C408" t="s">
        <v>214</v>
      </c>
      <c r="D408">
        <v>277366</v>
      </c>
      <c r="E408">
        <v>274761</v>
      </c>
      <c r="F408">
        <v>99.06</v>
      </c>
      <c r="G408" s="2">
        <v>41810</v>
      </c>
      <c r="H408">
        <f>YEAR(Table1[[#This Row],[Order Date]])</f>
        <v>2014</v>
      </c>
      <c r="I408" t="s">
        <v>254</v>
      </c>
      <c r="J408" s="4">
        <f>WEEKDAY(Table1[[#This Row],[Order Date]])</f>
        <v>6</v>
      </c>
      <c r="K408" t="s">
        <v>226</v>
      </c>
      <c r="L408" t="s">
        <v>239</v>
      </c>
      <c r="M408">
        <v>274761</v>
      </c>
      <c r="N408">
        <v>101701.58</v>
      </c>
      <c r="O408">
        <v>173059.42</v>
      </c>
      <c r="P408">
        <v>30</v>
      </c>
      <c r="Q408">
        <v>71</v>
      </c>
      <c r="R408">
        <v>72.099999999999994</v>
      </c>
    </row>
    <row r="409" spans="1:18" x14ac:dyDescent="0.35">
      <c r="A409" t="s">
        <v>19</v>
      </c>
      <c r="B409" t="str">
        <f>VLOOKUP(Table1[[#This Row],[Region]],Table3[#All],2,0)</f>
        <v>Bill Gabril</v>
      </c>
      <c r="C409" t="s">
        <v>213</v>
      </c>
      <c r="D409">
        <v>392733</v>
      </c>
      <c r="E409">
        <v>224974</v>
      </c>
      <c r="F409">
        <v>57.28</v>
      </c>
      <c r="G409" s="2">
        <v>41509</v>
      </c>
      <c r="H409">
        <f>YEAR(Table1[[#This Row],[Order Date]])</f>
        <v>2013</v>
      </c>
      <c r="I409" t="s">
        <v>262</v>
      </c>
      <c r="J409" s="4">
        <f>WEEKDAY(Table1[[#This Row],[Order Date]])</f>
        <v>6</v>
      </c>
      <c r="K409" t="s">
        <v>219</v>
      </c>
      <c r="L409" t="s">
        <v>238</v>
      </c>
      <c r="M409">
        <v>224974</v>
      </c>
      <c r="N409">
        <v>78365.13</v>
      </c>
      <c r="O409">
        <v>146608.87</v>
      </c>
      <c r="P409">
        <v>30</v>
      </c>
      <c r="Q409">
        <v>73</v>
      </c>
      <c r="R409">
        <v>90.43</v>
      </c>
    </row>
    <row r="410" spans="1:18" x14ac:dyDescent="0.35">
      <c r="A410" t="s">
        <v>20</v>
      </c>
      <c r="B410" t="str">
        <f>VLOOKUP(Table1[[#This Row],[Region]],Table3[#All],2,0)</f>
        <v>Anne Paul</v>
      </c>
      <c r="C410" t="s">
        <v>212</v>
      </c>
      <c r="D410">
        <v>357765</v>
      </c>
      <c r="E410">
        <v>262934</v>
      </c>
      <c r="F410">
        <v>73.489999999999995</v>
      </c>
      <c r="G410" s="2">
        <v>41509</v>
      </c>
      <c r="H410">
        <f>YEAR(Table1[[#This Row],[Order Date]])</f>
        <v>2013</v>
      </c>
      <c r="I410" t="s">
        <v>262</v>
      </c>
      <c r="J410" s="4">
        <f>WEEKDAY(Table1[[#This Row],[Order Date]])</f>
        <v>6</v>
      </c>
      <c r="K410" t="s">
        <v>228</v>
      </c>
      <c r="L410" t="s">
        <v>236</v>
      </c>
      <c r="M410">
        <v>262934</v>
      </c>
      <c r="N410">
        <v>54941.760000000002</v>
      </c>
      <c r="O410">
        <v>207992.24</v>
      </c>
      <c r="P410">
        <v>20</v>
      </c>
      <c r="Q410">
        <v>38</v>
      </c>
      <c r="R410">
        <v>79.27</v>
      </c>
    </row>
    <row r="411" spans="1:18" x14ac:dyDescent="0.35">
      <c r="A411" t="s">
        <v>21</v>
      </c>
      <c r="B411" t="str">
        <f>VLOOKUP(Table1[[#This Row],[Region]],Table3[#All],2,0)</f>
        <v>Bill Gabril</v>
      </c>
      <c r="C411" t="s">
        <v>213</v>
      </c>
      <c r="D411">
        <v>223207</v>
      </c>
      <c r="E411">
        <v>132267</v>
      </c>
      <c r="F411">
        <v>59.26</v>
      </c>
      <c r="G411" s="2">
        <v>41509</v>
      </c>
      <c r="H411">
        <f>YEAR(Table1[[#This Row],[Order Date]])</f>
        <v>2013</v>
      </c>
      <c r="I411" t="s">
        <v>262</v>
      </c>
      <c r="J411" s="4">
        <f>WEEKDAY(Table1[[#This Row],[Order Date]])</f>
        <v>6</v>
      </c>
      <c r="K411" t="s">
        <v>223</v>
      </c>
      <c r="L411" t="s">
        <v>240</v>
      </c>
      <c r="M411">
        <v>132267</v>
      </c>
      <c r="N411">
        <v>34339.370000000003</v>
      </c>
      <c r="O411">
        <v>97927.63</v>
      </c>
      <c r="P411">
        <v>30</v>
      </c>
      <c r="Q411">
        <v>73</v>
      </c>
      <c r="R411">
        <v>75.650000000000006</v>
      </c>
    </row>
    <row r="412" spans="1:18" x14ac:dyDescent="0.35">
      <c r="A412" t="s">
        <v>22</v>
      </c>
      <c r="B412" t="str">
        <f>VLOOKUP(Table1[[#This Row],[Region]],Table3[#All],2,0)</f>
        <v>Anne Paul</v>
      </c>
      <c r="C412" t="s">
        <v>212</v>
      </c>
      <c r="D412">
        <v>490719</v>
      </c>
      <c r="E412">
        <v>587914</v>
      </c>
      <c r="F412">
        <v>119.81</v>
      </c>
      <c r="G412" s="2">
        <v>41537</v>
      </c>
      <c r="H412">
        <f>YEAR(Table1[[#This Row],[Order Date]])</f>
        <v>2013</v>
      </c>
      <c r="I412" t="s">
        <v>258</v>
      </c>
      <c r="J412" s="4">
        <f>WEEKDAY(Table1[[#This Row],[Order Date]])</f>
        <v>6</v>
      </c>
      <c r="K412" t="s">
        <v>230</v>
      </c>
      <c r="L412" t="s">
        <v>238</v>
      </c>
      <c r="M412">
        <v>587914</v>
      </c>
      <c r="N412">
        <v>222800.65</v>
      </c>
      <c r="O412">
        <v>365113.35</v>
      </c>
      <c r="P412">
        <v>30</v>
      </c>
      <c r="Q412">
        <v>80</v>
      </c>
      <c r="R412">
        <v>60.01</v>
      </c>
    </row>
    <row r="413" spans="1:18" x14ac:dyDescent="0.35">
      <c r="A413" t="s">
        <v>23</v>
      </c>
      <c r="B413" t="str">
        <f>VLOOKUP(Table1[[#This Row],[Region]],Table3[#All],2,0)</f>
        <v>Anne Paul</v>
      </c>
      <c r="C413" t="s">
        <v>212</v>
      </c>
      <c r="D413">
        <v>416776</v>
      </c>
      <c r="E413">
        <v>368085</v>
      </c>
      <c r="F413">
        <v>88.32</v>
      </c>
      <c r="G413" s="2">
        <v>41537</v>
      </c>
      <c r="H413">
        <f>YEAR(Table1[[#This Row],[Order Date]])</f>
        <v>2013</v>
      </c>
      <c r="I413" t="s">
        <v>258</v>
      </c>
      <c r="J413" s="4">
        <f>WEEKDAY(Table1[[#This Row],[Order Date]])</f>
        <v>6</v>
      </c>
      <c r="K413" t="s">
        <v>221</v>
      </c>
      <c r="L413" t="s">
        <v>239</v>
      </c>
      <c r="M413">
        <v>368085</v>
      </c>
      <c r="N413">
        <v>111758.41</v>
      </c>
      <c r="O413">
        <v>256326.59</v>
      </c>
      <c r="P413">
        <v>30</v>
      </c>
      <c r="Q413">
        <v>53</v>
      </c>
      <c r="R413">
        <v>72.72</v>
      </c>
    </row>
    <row r="414" spans="1:18" x14ac:dyDescent="0.35">
      <c r="A414" t="s">
        <v>24</v>
      </c>
      <c r="B414" t="str">
        <f>VLOOKUP(Table1[[#This Row],[Region]],Table3[#All],2,0)</f>
        <v>Anne Paul</v>
      </c>
      <c r="C414" t="s">
        <v>212</v>
      </c>
      <c r="D414">
        <v>338267</v>
      </c>
      <c r="E414">
        <v>256157</v>
      </c>
      <c r="F414">
        <v>75.73</v>
      </c>
      <c r="G414" s="2">
        <v>41145</v>
      </c>
      <c r="H414">
        <f>YEAR(Table1[[#This Row],[Order Date]])</f>
        <v>2012</v>
      </c>
      <c r="I414" t="s">
        <v>262</v>
      </c>
      <c r="J414" s="4">
        <f>WEEKDAY(Table1[[#This Row],[Order Date]])</f>
        <v>6</v>
      </c>
      <c r="K414" t="s">
        <v>235</v>
      </c>
      <c r="L414" t="s">
        <v>239</v>
      </c>
      <c r="M414">
        <v>256157</v>
      </c>
      <c r="N414">
        <v>73005.41</v>
      </c>
      <c r="O414">
        <v>183151.59</v>
      </c>
      <c r="P414">
        <v>10</v>
      </c>
      <c r="Q414">
        <v>67</v>
      </c>
      <c r="R414">
        <v>63.99</v>
      </c>
    </row>
    <row r="415" spans="1:18" x14ac:dyDescent="0.35">
      <c r="A415" t="s">
        <v>25</v>
      </c>
      <c r="B415" t="str">
        <f>VLOOKUP(Table1[[#This Row],[Region]],Table3[#All],2,0)</f>
        <v>William Grek</v>
      </c>
      <c r="C415" t="s">
        <v>214</v>
      </c>
      <c r="D415">
        <v>278969</v>
      </c>
      <c r="E415">
        <v>232581</v>
      </c>
      <c r="F415">
        <v>83.37</v>
      </c>
      <c r="G415" s="2">
        <v>41145</v>
      </c>
      <c r="H415">
        <f>YEAR(Table1[[#This Row],[Order Date]])</f>
        <v>2012</v>
      </c>
      <c r="I415" t="s">
        <v>262</v>
      </c>
      <c r="J415" s="4">
        <f>WEEKDAY(Table1[[#This Row],[Order Date]])</f>
        <v>6</v>
      </c>
      <c r="K415" t="s">
        <v>233</v>
      </c>
      <c r="L415" t="s">
        <v>237</v>
      </c>
      <c r="M415">
        <v>232581</v>
      </c>
      <c r="N415">
        <v>67302.240000000005</v>
      </c>
      <c r="O415">
        <v>165278.76</v>
      </c>
      <c r="P415">
        <v>30</v>
      </c>
      <c r="Q415">
        <v>31</v>
      </c>
      <c r="R415">
        <v>77.23</v>
      </c>
    </row>
    <row r="416" spans="1:18" x14ac:dyDescent="0.35">
      <c r="A416" t="s">
        <v>26</v>
      </c>
      <c r="B416" t="str">
        <f>VLOOKUP(Table1[[#This Row],[Region]],Table3[#All],2,0)</f>
        <v>Bill Gabril</v>
      </c>
      <c r="C416" t="s">
        <v>213</v>
      </c>
      <c r="D416">
        <v>233320</v>
      </c>
      <c r="E416">
        <v>276791</v>
      </c>
      <c r="F416">
        <v>118.63</v>
      </c>
      <c r="G416" s="2">
        <v>41145</v>
      </c>
      <c r="H416">
        <f>YEAR(Table1[[#This Row],[Order Date]])</f>
        <v>2012</v>
      </c>
      <c r="I416" t="s">
        <v>262</v>
      </c>
      <c r="J416" s="4">
        <f>WEEKDAY(Table1[[#This Row],[Order Date]])</f>
        <v>6</v>
      </c>
      <c r="K416" t="s">
        <v>216</v>
      </c>
      <c r="L416" t="s">
        <v>236</v>
      </c>
      <c r="M416">
        <v>276791</v>
      </c>
      <c r="N416">
        <v>128369.09</v>
      </c>
      <c r="O416">
        <v>148421.91</v>
      </c>
      <c r="P416">
        <v>30</v>
      </c>
      <c r="Q416">
        <v>37</v>
      </c>
      <c r="R416">
        <v>76</v>
      </c>
    </row>
    <row r="417" spans="1:18" x14ac:dyDescent="0.35">
      <c r="A417" t="s">
        <v>27</v>
      </c>
      <c r="B417" t="str">
        <f>VLOOKUP(Table1[[#This Row],[Region]],Table3[#All],2,0)</f>
        <v>William Grek</v>
      </c>
      <c r="C417" t="s">
        <v>214</v>
      </c>
      <c r="D417">
        <v>277174</v>
      </c>
      <c r="E417">
        <v>166837</v>
      </c>
      <c r="F417">
        <v>60.19</v>
      </c>
      <c r="G417" s="2">
        <v>41145</v>
      </c>
      <c r="H417">
        <f>YEAR(Table1[[#This Row],[Order Date]])</f>
        <v>2012</v>
      </c>
      <c r="I417" t="s">
        <v>262</v>
      </c>
      <c r="J417" s="4">
        <f>WEEKDAY(Table1[[#This Row],[Order Date]])</f>
        <v>6</v>
      </c>
      <c r="K417" t="s">
        <v>224</v>
      </c>
      <c r="L417" t="s">
        <v>240</v>
      </c>
      <c r="M417">
        <v>166837</v>
      </c>
      <c r="N417">
        <v>37039.82</v>
      </c>
      <c r="O417">
        <v>129797.18</v>
      </c>
      <c r="P417">
        <v>20</v>
      </c>
      <c r="Q417">
        <v>85</v>
      </c>
      <c r="R417">
        <v>64.31</v>
      </c>
    </row>
    <row r="418" spans="1:18" x14ac:dyDescent="0.35">
      <c r="A418" t="s">
        <v>28</v>
      </c>
      <c r="B418" t="str">
        <f>VLOOKUP(Table1[[#This Row],[Region]],Table3[#All],2,0)</f>
        <v>Bill Gabril</v>
      </c>
      <c r="C418" t="s">
        <v>213</v>
      </c>
      <c r="D418">
        <v>445220</v>
      </c>
      <c r="E418">
        <v>531581</v>
      </c>
      <c r="F418">
        <v>119.4</v>
      </c>
      <c r="G418" s="2">
        <v>41360</v>
      </c>
      <c r="H418">
        <f>YEAR(Table1[[#This Row],[Order Date]])</f>
        <v>2013</v>
      </c>
      <c r="I418" t="s">
        <v>263</v>
      </c>
      <c r="J418" s="4">
        <f>WEEKDAY(Table1[[#This Row],[Order Date]])</f>
        <v>4</v>
      </c>
      <c r="K418" t="s">
        <v>221</v>
      </c>
      <c r="L418" t="s">
        <v>239</v>
      </c>
      <c r="M418">
        <v>531581</v>
      </c>
      <c r="N418">
        <v>112080.44</v>
      </c>
      <c r="O418">
        <v>419500.56</v>
      </c>
      <c r="P418">
        <v>30</v>
      </c>
      <c r="Q418">
        <v>16</v>
      </c>
      <c r="R418">
        <v>79.36</v>
      </c>
    </row>
    <row r="419" spans="1:18" x14ac:dyDescent="0.35">
      <c r="A419" t="s">
        <v>29</v>
      </c>
      <c r="B419" t="str">
        <f>VLOOKUP(Table1[[#This Row],[Region]],Table3[#All],2,0)</f>
        <v>Bill Gabril</v>
      </c>
      <c r="C419" t="s">
        <v>213</v>
      </c>
      <c r="D419">
        <v>353195</v>
      </c>
      <c r="E419">
        <v>418915</v>
      </c>
      <c r="F419">
        <v>118.61</v>
      </c>
      <c r="G419" s="2">
        <v>41583</v>
      </c>
      <c r="H419">
        <f>YEAR(Table1[[#This Row],[Order Date]])</f>
        <v>2013</v>
      </c>
      <c r="I419" t="s">
        <v>253</v>
      </c>
      <c r="J419" s="4">
        <f>WEEKDAY(Table1[[#This Row],[Order Date]])</f>
        <v>3</v>
      </c>
      <c r="K419" t="s">
        <v>221</v>
      </c>
      <c r="L419" t="s">
        <v>239</v>
      </c>
      <c r="M419">
        <v>418915</v>
      </c>
      <c r="N419">
        <v>122513.65</v>
      </c>
      <c r="O419">
        <v>296401.34999999998</v>
      </c>
      <c r="P419">
        <v>10</v>
      </c>
      <c r="Q419">
        <v>26</v>
      </c>
      <c r="R419">
        <v>63.62</v>
      </c>
    </row>
    <row r="420" spans="1:18" x14ac:dyDescent="0.35">
      <c r="A420" t="s">
        <v>30</v>
      </c>
      <c r="B420" t="str">
        <f>VLOOKUP(Table1[[#This Row],[Region]],Table3[#All],2,0)</f>
        <v>Sam Thomas</v>
      </c>
      <c r="C420" t="s">
        <v>215</v>
      </c>
      <c r="D420">
        <v>301674</v>
      </c>
      <c r="E420">
        <v>260587</v>
      </c>
      <c r="F420">
        <v>86.38</v>
      </c>
      <c r="G420" s="2">
        <v>41799</v>
      </c>
      <c r="H420">
        <f>YEAR(Table1[[#This Row],[Order Date]])</f>
        <v>2014</v>
      </c>
      <c r="I420" t="s">
        <v>254</v>
      </c>
      <c r="J420" s="4">
        <f>WEEKDAY(Table1[[#This Row],[Order Date]])</f>
        <v>2</v>
      </c>
      <c r="K420" t="s">
        <v>221</v>
      </c>
      <c r="L420" t="s">
        <v>239</v>
      </c>
      <c r="M420">
        <v>260587</v>
      </c>
      <c r="N420">
        <v>108904.84</v>
      </c>
      <c r="O420">
        <v>151682.16</v>
      </c>
      <c r="P420">
        <v>10</v>
      </c>
      <c r="Q420">
        <v>47</v>
      </c>
      <c r="R420">
        <v>75.849999999999994</v>
      </c>
    </row>
    <row r="421" spans="1:18" x14ac:dyDescent="0.35">
      <c r="A421" t="s">
        <v>31</v>
      </c>
      <c r="B421" t="str">
        <f>VLOOKUP(Table1[[#This Row],[Region]],Table3[#All],2,0)</f>
        <v>William Grek</v>
      </c>
      <c r="C421" t="s">
        <v>214</v>
      </c>
      <c r="D421">
        <v>316397</v>
      </c>
      <c r="E421">
        <v>316146</v>
      </c>
      <c r="F421">
        <v>99.92</v>
      </c>
      <c r="G421" s="2">
        <v>41799</v>
      </c>
      <c r="H421">
        <f>YEAR(Table1[[#This Row],[Order Date]])</f>
        <v>2014</v>
      </c>
      <c r="I421" t="s">
        <v>254</v>
      </c>
      <c r="J421" s="4">
        <f>WEEKDAY(Table1[[#This Row],[Order Date]])</f>
        <v>2</v>
      </c>
      <c r="K421" t="s">
        <v>225</v>
      </c>
      <c r="L421" t="s">
        <v>239</v>
      </c>
      <c r="M421">
        <v>316146</v>
      </c>
      <c r="N421">
        <v>78112.62</v>
      </c>
      <c r="O421">
        <v>238033.38</v>
      </c>
      <c r="P421">
        <v>20</v>
      </c>
      <c r="Q421">
        <v>50</v>
      </c>
      <c r="R421">
        <v>84.92</v>
      </c>
    </row>
    <row r="422" spans="1:18" x14ac:dyDescent="0.35">
      <c r="A422" t="s">
        <v>32</v>
      </c>
      <c r="B422" t="str">
        <f>VLOOKUP(Table1[[#This Row],[Region]],Table3[#All],2,0)</f>
        <v>William Grek</v>
      </c>
      <c r="C422" t="s">
        <v>214</v>
      </c>
      <c r="D422">
        <v>209949</v>
      </c>
      <c r="E422">
        <v>181147</v>
      </c>
      <c r="F422">
        <v>86.28</v>
      </c>
      <c r="G422" s="2">
        <v>41799</v>
      </c>
      <c r="H422">
        <f>YEAR(Table1[[#This Row],[Order Date]])</f>
        <v>2014</v>
      </c>
      <c r="I422" t="s">
        <v>254</v>
      </c>
      <c r="J422" s="4">
        <f>WEEKDAY(Table1[[#This Row],[Order Date]])</f>
        <v>2</v>
      </c>
      <c r="K422" t="s">
        <v>220</v>
      </c>
      <c r="L422" t="s">
        <v>237</v>
      </c>
      <c r="M422">
        <v>181147</v>
      </c>
      <c r="N422">
        <v>37243.71</v>
      </c>
      <c r="O422">
        <v>143903.29</v>
      </c>
      <c r="P422">
        <v>10</v>
      </c>
      <c r="Q422">
        <v>32</v>
      </c>
      <c r="R422">
        <v>77.64</v>
      </c>
    </row>
    <row r="423" spans="1:18" x14ac:dyDescent="0.35">
      <c r="A423" t="s">
        <v>33</v>
      </c>
      <c r="B423" t="str">
        <f>VLOOKUP(Table1[[#This Row],[Region]],Table3[#All],2,0)</f>
        <v>Sam Thomas</v>
      </c>
      <c r="C423" t="s">
        <v>215</v>
      </c>
      <c r="D423">
        <v>160505</v>
      </c>
      <c r="E423">
        <v>179968</v>
      </c>
      <c r="F423">
        <v>112.13</v>
      </c>
      <c r="G423" s="2">
        <v>40901</v>
      </c>
      <c r="H423">
        <f>YEAR(Table1[[#This Row],[Order Date]])</f>
        <v>2011</v>
      </c>
      <c r="I423" t="s">
        <v>257</v>
      </c>
      <c r="J423" s="4">
        <f>WEEKDAY(Table1[[#This Row],[Order Date]])</f>
        <v>7</v>
      </c>
      <c r="K423" t="s">
        <v>227</v>
      </c>
      <c r="L423" t="s">
        <v>237</v>
      </c>
      <c r="M423">
        <v>179968</v>
      </c>
      <c r="N423">
        <v>58518.06</v>
      </c>
      <c r="O423">
        <v>121449.94</v>
      </c>
      <c r="P423">
        <v>10</v>
      </c>
      <c r="Q423">
        <v>100</v>
      </c>
      <c r="R423">
        <v>74.61</v>
      </c>
    </row>
    <row r="424" spans="1:18" x14ac:dyDescent="0.35">
      <c r="A424" t="s">
        <v>34</v>
      </c>
      <c r="B424" t="str">
        <f>VLOOKUP(Table1[[#This Row],[Region]],Table3[#All],2,0)</f>
        <v>Sam Thomas</v>
      </c>
      <c r="C424" t="s">
        <v>215</v>
      </c>
      <c r="D424">
        <v>106695</v>
      </c>
      <c r="E424">
        <v>121862</v>
      </c>
      <c r="F424">
        <v>114.22</v>
      </c>
      <c r="G424" s="2">
        <v>41800</v>
      </c>
      <c r="H424">
        <f>YEAR(Table1[[#This Row],[Order Date]])</f>
        <v>2014</v>
      </c>
      <c r="I424" t="s">
        <v>254</v>
      </c>
      <c r="J424" s="4">
        <f>WEEKDAY(Table1[[#This Row],[Order Date]])</f>
        <v>3</v>
      </c>
      <c r="K424" t="s">
        <v>230</v>
      </c>
      <c r="L424" t="s">
        <v>238</v>
      </c>
      <c r="M424">
        <v>121862</v>
      </c>
      <c r="N424">
        <v>47006.91</v>
      </c>
      <c r="O424">
        <v>74855.09</v>
      </c>
      <c r="P424">
        <v>30</v>
      </c>
      <c r="Q424">
        <v>17</v>
      </c>
      <c r="R424">
        <v>67</v>
      </c>
    </row>
    <row r="425" spans="1:18" x14ac:dyDescent="0.35">
      <c r="A425" t="s">
        <v>35</v>
      </c>
      <c r="B425" t="str">
        <f>VLOOKUP(Table1[[#This Row],[Region]],Table3[#All],2,0)</f>
        <v>William Grek</v>
      </c>
      <c r="C425" t="s">
        <v>214</v>
      </c>
      <c r="D425">
        <v>458293</v>
      </c>
      <c r="E425">
        <v>360512</v>
      </c>
      <c r="F425">
        <v>78.66</v>
      </c>
      <c r="G425" s="2">
        <v>41800</v>
      </c>
      <c r="H425">
        <f>YEAR(Table1[[#This Row],[Order Date]])</f>
        <v>2014</v>
      </c>
      <c r="I425" t="s">
        <v>254</v>
      </c>
      <c r="J425" s="4">
        <f>WEEKDAY(Table1[[#This Row],[Order Date]])</f>
        <v>3</v>
      </c>
      <c r="K425" t="s">
        <v>222</v>
      </c>
      <c r="L425" t="s">
        <v>236</v>
      </c>
      <c r="M425">
        <v>360512</v>
      </c>
      <c r="N425">
        <v>105565.68</v>
      </c>
      <c r="O425">
        <v>254946.32</v>
      </c>
      <c r="P425">
        <v>30</v>
      </c>
      <c r="Q425">
        <v>79</v>
      </c>
      <c r="R425">
        <v>61.13</v>
      </c>
    </row>
    <row r="426" spans="1:18" x14ac:dyDescent="0.35">
      <c r="A426" t="s">
        <v>36</v>
      </c>
      <c r="B426" t="str">
        <f>VLOOKUP(Table1[[#This Row],[Region]],Table3[#All],2,0)</f>
        <v>Bill Gabril</v>
      </c>
      <c r="C426" t="s">
        <v>213</v>
      </c>
      <c r="D426">
        <v>423018</v>
      </c>
      <c r="E426">
        <v>506098</v>
      </c>
      <c r="F426">
        <v>119.64</v>
      </c>
      <c r="G426" s="2">
        <v>41800</v>
      </c>
      <c r="H426">
        <f>YEAR(Table1[[#This Row],[Order Date]])</f>
        <v>2014</v>
      </c>
      <c r="I426" t="s">
        <v>254</v>
      </c>
      <c r="J426" s="4">
        <f>WEEKDAY(Table1[[#This Row],[Order Date]])</f>
        <v>3</v>
      </c>
      <c r="K426" t="s">
        <v>231</v>
      </c>
      <c r="L426" t="s">
        <v>236</v>
      </c>
      <c r="M426">
        <v>506098</v>
      </c>
      <c r="N426">
        <v>216975.02</v>
      </c>
      <c r="O426">
        <v>289122.98</v>
      </c>
      <c r="P426">
        <v>10</v>
      </c>
      <c r="Q426">
        <v>99</v>
      </c>
      <c r="R426">
        <v>70.069999999999993</v>
      </c>
    </row>
    <row r="427" spans="1:18" x14ac:dyDescent="0.35">
      <c r="A427" t="s">
        <v>37</v>
      </c>
      <c r="B427" t="str">
        <f>VLOOKUP(Table1[[#This Row],[Region]],Table3[#All],2,0)</f>
        <v>Anne Paul</v>
      </c>
      <c r="C427" t="s">
        <v>212</v>
      </c>
      <c r="D427">
        <v>303190</v>
      </c>
      <c r="E427">
        <v>260795</v>
      </c>
      <c r="F427">
        <v>86.02</v>
      </c>
      <c r="G427" s="2">
        <v>41806</v>
      </c>
      <c r="H427">
        <f>YEAR(Table1[[#This Row],[Order Date]])</f>
        <v>2014</v>
      </c>
      <c r="I427" t="s">
        <v>254</v>
      </c>
      <c r="J427" s="4">
        <f>WEEKDAY(Table1[[#This Row],[Order Date]])</f>
        <v>2</v>
      </c>
      <c r="K427" t="s">
        <v>217</v>
      </c>
      <c r="L427" t="s">
        <v>237</v>
      </c>
      <c r="M427">
        <v>260795</v>
      </c>
      <c r="N427">
        <v>129383.12</v>
      </c>
      <c r="O427">
        <v>131411.88</v>
      </c>
      <c r="P427">
        <v>20</v>
      </c>
      <c r="Q427">
        <v>89</v>
      </c>
      <c r="R427">
        <v>90.41</v>
      </c>
    </row>
    <row r="428" spans="1:18" x14ac:dyDescent="0.35">
      <c r="A428" t="s">
        <v>38</v>
      </c>
      <c r="B428" t="str">
        <f>VLOOKUP(Table1[[#This Row],[Region]],Table3[#All],2,0)</f>
        <v>Bill Gabril</v>
      </c>
      <c r="C428" t="s">
        <v>213</v>
      </c>
      <c r="D428">
        <v>432287</v>
      </c>
      <c r="E428">
        <v>408945</v>
      </c>
      <c r="F428">
        <v>94.6</v>
      </c>
      <c r="G428" s="2">
        <v>41979</v>
      </c>
      <c r="H428">
        <f>YEAR(Table1[[#This Row],[Order Date]])</f>
        <v>2014</v>
      </c>
      <c r="I428" t="s">
        <v>257</v>
      </c>
      <c r="J428" s="4">
        <f>WEEKDAY(Table1[[#This Row],[Order Date]])</f>
        <v>7</v>
      </c>
      <c r="K428" t="s">
        <v>221</v>
      </c>
      <c r="L428" t="s">
        <v>239</v>
      </c>
      <c r="M428">
        <v>408945</v>
      </c>
      <c r="N428">
        <v>109252.1</v>
      </c>
      <c r="O428">
        <v>299692.90000000002</v>
      </c>
      <c r="P428">
        <v>20</v>
      </c>
      <c r="Q428">
        <v>47</v>
      </c>
      <c r="R428">
        <v>75.709999999999994</v>
      </c>
    </row>
    <row r="429" spans="1:18" x14ac:dyDescent="0.35">
      <c r="A429" t="s">
        <v>39</v>
      </c>
      <c r="B429" t="str">
        <f>VLOOKUP(Table1[[#This Row],[Region]],Table3[#All],2,0)</f>
        <v>Anne Paul</v>
      </c>
      <c r="C429" t="s">
        <v>212</v>
      </c>
      <c r="D429">
        <v>191118</v>
      </c>
      <c r="E429">
        <v>126846</v>
      </c>
      <c r="F429">
        <v>66.37</v>
      </c>
      <c r="G429" s="2">
        <v>41979</v>
      </c>
      <c r="H429">
        <f>YEAR(Table1[[#This Row],[Order Date]])</f>
        <v>2014</v>
      </c>
      <c r="I429" t="s">
        <v>257</v>
      </c>
      <c r="J429" s="4">
        <f>WEEKDAY(Table1[[#This Row],[Order Date]])</f>
        <v>7</v>
      </c>
      <c r="K429" t="s">
        <v>224</v>
      </c>
      <c r="L429" t="s">
        <v>240</v>
      </c>
      <c r="M429">
        <v>126846</v>
      </c>
      <c r="N429">
        <v>47116.65</v>
      </c>
      <c r="O429">
        <v>79729.350000000006</v>
      </c>
      <c r="P429">
        <v>30</v>
      </c>
      <c r="Q429">
        <v>26</v>
      </c>
      <c r="R429">
        <v>65.63</v>
      </c>
    </row>
    <row r="430" spans="1:18" x14ac:dyDescent="0.35">
      <c r="A430" t="s">
        <v>40</v>
      </c>
      <c r="B430" t="str">
        <f>VLOOKUP(Table1[[#This Row],[Region]],Table3[#All],2,0)</f>
        <v>Sam Thomas</v>
      </c>
      <c r="C430" t="s">
        <v>215</v>
      </c>
      <c r="D430">
        <v>273310</v>
      </c>
      <c r="E430">
        <v>258900</v>
      </c>
      <c r="F430">
        <v>94.73</v>
      </c>
      <c r="G430" s="2">
        <v>41979</v>
      </c>
      <c r="H430">
        <f>YEAR(Table1[[#This Row],[Order Date]])</f>
        <v>2014</v>
      </c>
      <c r="I430" t="s">
        <v>257</v>
      </c>
      <c r="J430" s="4">
        <f>WEEKDAY(Table1[[#This Row],[Order Date]])</f>
        <v>7</v>
      </c>
      <c r="K430" t="s">
        <v>222</v>
      </c>
      <c r="L430" t="s">
        <v>236</v>
      </c>
      <c r="M430">
        <v>258900</v>
      </c>
      <c r="N430">
        <v>117511.86</v>
      </c>
      <c r="O430">
        <v>141388.14000000001</v>
      </c>
      <c r="P430">
        <v>10</v>
      </c>
      <c r="Q430">
        <v>16</v>
      </c>
      <c r="R430">
        <v>87.08</v>
      </c>
    </row>
    <row r="431" spans="1:18" x14ac:dyDescent="0.35">
      <c r="A431" t="s">
        <v>41</v>
      </c>
      <c r="B431" t="str">
        <f>VLOOKUP(Table1[[#This Row],[Region]],Table3[#All],2,0)</f>
        <v>Sam Thomas</v>
      </c>
      <c r="C431" t="s">
        <v>215</v>
      </c>
      <c r="D431">
        <v>400247</v>
      </c>
      <c r="E431">
        <v>387862</v>
      </c>
      <c r="F431">
        <v>96.91</v>
      </c>
      <c r="G431" s="2">
        <v>41717</v>
      </c>
      <c r="H431">
        <f>YEAR(Table1[[#This Row],[Order Date]])</f>
        <v>2014</v>
      </c>
      <c r="I431" t="s">
        <v>263</v>
      </c>
      <c r="J431" s="4">
        <f>WEEKDAY(Table1[[#This Row],[Order Date]])</f>
        <v>4</v>
      </c>
      <c r="K431" t="s">
        <v>234</v>
      </c>
      <c r="L431" t="s">
        <v>238</v>
      </c>
      <c r="M431">
        <v>387862</v>
      </c>
      <c r="N431">
        <v>132796.76999999999</v>
      </c>
      <c r="O431">
        <v>255065.23</v>
      </c>
      <c r="P431">
        <v>30</v>
      </c>
      <c r="Q431">
        <v>76</v>
      </c>
      <c r="R431">
        <v>62.39</v>
      </c>
    </row>
    <row r="432" spans="1:18" x14ac:dyDescent="0.35">
      <c r="A432" t="s">
        <v>42</v>
      </c>
      <c r="B432" t="str">
        <f>VLOOKUP(Table1[[#This Row],[Region]],Table3[#All],2,0)</f>
        <v>William Grek</v>
      </c>
      <c r="C432" t="s">
        <v>214</v>
      </c>
      <c r="D432">
        <v>384730</v>
      </c>
      <c r="E432">
        <v>403871</v>
      </c>
      <c r="F432">
        <v>104.98</v>
      </c>
      <c r="G432" s="2">
        <v>41717</v>
      </c>
      <c r="H432">
        <f>YEAR(Table1[[#This Row],[Order Date]])</f>
        <v>2014</v>
      </c>
      <c r="I432" t="s">
        <v>263</v>
      </c>
      <c r="J432" s="4">
        <f>WEEKDAY(Table1[[#This Row],[Order Date]])</f>
        <v>4</v>
      </c>
      <c r="K432" t="s">
        <v>234</v>
      </c>
      <c r="L432" t="s">
        <v>238</v>
      </c>
      <c r="M432">
        <v>403871</v>
      </c>
      <c r="N432">
        <v>175134.85</v>
      </c>
      <c r="O432">
        <v>228736.15</v>
      </c>
      <c r="P432">
        <v>20</v>
      </c>
      <c r="Q432">
        <v>52</v>
      </c>
      <c r="R432">
        <v>71.59</v>
      </c>
    </row>
    <row r="433" spans="1:18" x14ac:dyDescent="0.35">
      <c r="A433" t="s">
        <v>43</v>
      </c>
      <c r="B433" t="str">
        <f>VLOOKUP(Table1[[#This Row],[Region]],Table3[#All],2,0)</f>
        <v>Sam Thomas</v>
      </c>
      <c r="C433" t="s">
        <v>215</v>
      </c>
      <c r="D433">
        <v>494608</v>
      </c>
      <c r="E433">
        <v>571461</v>
      </c>
      <c r="F433">
        <v>115.54</v>
      </c>
      <c r="G433" s="2">
        <v>41717</v>
      </c>
      <c r="H433">
        <f>YEAR(Table1[[#This Row],[Order Date]])</f>
        <v>2014</v>
      </c>
      <c r="I433" t="s">
        <v>263</v>
      </c>
      <c r="J433" s="4">
        <f>WEEKDAY(Table1[[#This Row],[Order Date]])</f>
        <v>4</v>
      </c>
      <c r="K433" t="s">
        <v>235</v>
      </c>
      <c r="L433" t="s">
        <v>239</v>
      </c>
      <c r="M433">
        <v>571461</v>
      </c>
      <c r="N433">
        <v>114869.75999999999</v>
      </c>
      <c r="O433">
        <v>456591.24</v>
      </c>
      <c r="P433">
        <v>10</v>
      </c>
      <c r="Q433">
        <v>93</v>
      </c>
      <c r="R433">
        <v>60.31</v>
      </c>
    </row>
    <row r="434" spans="1:18" x14ac:dyDescent="0.35">
      <c r="A434" t="s">
        <v>44</v>
      </c>
      <c r="B434" t="str">
        <f>VLOOKUP(Table1[[#This Row],[Region]],Table3[#All],2,0)</f>
        <v>Sam Thomas</v>
      </c>
      <c r="C434" t="s">
        <v>215</v>
      </c>
      <c r="D434">
        <v>226011</v>
      </c>
      <c r="E434">
        <v>176922</v>
      </c>
      <c r="F434">
        <v>78.28</v>
      </c>
      <c r="G434" s="2">
        <v>41717</v>
      </c>
      <c r="H434">
        <f>YEAR(Table1[[#This Row],[Order Date]])</f>
        <v>2014</v>
      </c>
      <c r="I434" t="s">
        <v>263</v>
      </c>
      <c r="J434" s="4">
        <f>WEEKDAY(Table1[[#This Row],[Order Date]])</f>
        <v>4</v>
      </c>
      <c r="K434" t="s">
        <v>234</v>
      </c>
      <c r="L434" t="s">
        <v>238</v>
      </c>
      <c r="M434">
        <v>176922</v>
      </c>
      <c r="N434">
        <v>68219.039999999994</v>
      </c>
      <c r="O434">
        <v>108702.96</v>
      </c>
      <c r="P434">
        <v>30</v>
      </c>
      <c r="Q434">
        <v>24</v>
      </c>
      <c r="R434">
        <v>73.510000000000005</v>
      </c>
    </row>
    <row r="435" spans="1:18" x14ac:dyDescent="0.35">
      <c r="A435" t="s">
        <v>45</v>
      </c>
      <c r="B435" t="str">
        <f>VLOOKUP(Table1[[#This Row],[Region]],Table3[#All],2,0)</f>
        <v>Sam Thomas</v>
      </c>
      <c r="C435" t="s">
        <v>215</v>
      </c>
      <c r="D435">
        <v>370987</v>
      </c>
      <c r="E435">
        <v>401003</v>
      </c>
      <c r="F435">
        <v>108.09</v>
      </c>
      <c r="G435" s="2">
        <v>41598</v>
      </c>
      <c r="H435">
        <f>YEAR(Table1[[#This Row],[Order Date]])</f>
        <v>2013</v>
      </c>
      <c r="I435" t="s">
        <v>253</v>
      </c>
      <c r="J435" s="4">
        <f>WEEKDAY(Table1[[#This Row],[Order Date]])</f>
        <v>4</v>
      </c>
      <c r="K435" t="s">
        <v>227</v>
      </c>
      <c r="L435" t="s">
        <v>237</v>
      </c>
      <c r="M435">
        <v>401003</v>
      </c>
      <c r="N435">
        <v>141938.46</v>
      </c>
      <c r="O435">
        <v>259064.54</v>
      </c>
      <c r="P435">
        <v>30</v>
      </c>
      <c r="Q435">
        <v>93</v>
      </c>
      <c r="R435">
        <v>66.739999999999995</v>
      </c>
    </row>
    <row r="436" spans="1:18" x14ac:dyDescent="0.35">
      <c r="A436" t="s">
        <v>46</v>
      </c>
      <c r="B436" t="str">
        <f>VLOOKUP(Table1[[#This Row],[Region]],Table3[#All],2,0)</f>
        <v>Anne Paul</v>
      </c>
      <c r="C436" t="s">
        <v>212</v>
      </c>
      <c r="D436">
        <v>187763</v>
      </c>
      <c r="E436">
        <v>95802</v>
      </c>
      <c r="F436">
        <v>51.02</v>
      </c>
      <c r="G436" s="2">
        <v>41598</v>
      </c>
      <c r="H436">
        <f>YEAR(Table1[[#This Row],[Order Date]])</f>
        <v>2013</v>
      </c>
      <c r="I436" t="s">
        <v>253</v>
      </c>
      <c r="J436" s="4">
        <f>WEEKDAY(Table1[[#This Row],[Order Date]])</f>
        <v>4</v>
      </c>
      <c r="K436" t="s">
        <v>219</v>
      </c>
      <c r="L436" t="s">
        <v>238</v>
      </c>
      <c r="M436">
        <v>95802</v>
      </c>
      <c r="N436">
        <v>28635.17</v>
      </c>
      <c r="O436">
        <v>67166.83</v>
      </c>
      <c r="P436">
        <v>20</v>
      </c>
      <c r="Q436">
        <v>97</v>
      </c>
      <c r="R436">
        <v>74.849999999999994</v>
      </c>
    </row>
    <row r="437" spans="1:18" x14ac:dyDescent="0.35">
      <c r="A437" t="s">
        <v>47</v>
      </c>
      <c r="B437" t="str">
        <f>VLOOKUP(Table1[[#This Row],[Region]],Table3[#All],2,0)</f>
        <v>Anne Paul</v>
      </c>
      <c r="C437" t="s">
        <v>212</v>
      </c>
      <c r="D437">
        <v>381938</v>
      </c>
      <c r="E437">
        <v>419158</v>
      </c>
      <c r="F437">
        <v>109.75</v>
      </c>
      <c r="G437" s="2">
        <v>41598</v>
      </c>
      <c r="H437">
        <f>YEAR(Table1[[#This Row],[Order Date]])</f>
        <v>2013</v>
      </c>
      <c r="I437" t="s">
        <v>253</v>
      </c>
      <c r="J437" s="4">
        <f>WEEKDAY(Table1[[#This Row],[Order Date]])</f>
        <v>4</v>
      </c>
      <c r="K437" t="s">
        <v>219</v>
      </c>
      <c r="L437" t="s">
        <v>238</v>
      </c>
      <c r="M437">
        <v>419158</v>
      </c>
      <c r="N437">
        <v>206592.13</v>
      </c>
      <c r="O437">
        <v>212565.87</v>
      </c>
      <c r="P437">
        <v>30</v>
      </c>
      <c r="Q437">
        <v>14</v>
      </c>
      <c r="R437">
        <v>63.06</v>
      </c>
    </row>
    <row r="438" spans="1:18" x14ac:dyDescent="0.35">
      <c r="A438" t="s">
        <v>48</v>
      </c>
      <c r="B438" t="str">
        <f>VLOOKUP(Table1[[#This Row],[Region]],Table3[#All],2,0)</f>
        <v>Anne Paul</v>
      </c>
      <c r="C438" t="s">
        <v>212</v>
      </c>
      <c r="D438">
        <v>232072</v>
      </c>
      <c r="E438">
        <v>262334</v>
      </c>
      <c r="F438">
        <v>113.04</v>
      </c>
      <c r="G438" s="2">
        <v>41948</v>
      </c>
      <c r="H438">
        <f>YEAR(Table1[[#This Row],[Order Date]])</f>
        <v>2014</v>
      </c>
      <c r="I438" t="s">
        <v>253</v>
      </c>
      <c r="J438" s="4">
        <f>WEEKDAY(Table1[[#This Row],[Order Date]])</f>
        <v>4</v>
      </c>
      <c r="K438" t="s">
        <v>219</v>
      </c>
      <c r="L438" t="s">
        <v>238</v>
      </c>
      <c r="M438">
        <v>262334</v>
      </c>
      <c r="N438">
        <v>59472.17</v>
      </c>
      <c r="O438">
        <v>202861.83</v>
      </c>
      <c r="P438">
        <v>20</v>
      </c>
      <c r="Q438">
        <v>67</v>
      </c>
      <c r="R438">
        <v>82.06</v>
      </c>
    </row>
    <row r="439" spans="1:18" x14ac:dyDescent="0.35">
      <c r="A439" t="s">
        <v>49</v>
      </c>
      <c r="B439" t="str">
        <f>VLOOKUP(Table1[[#This Row],[Region]],Table3[#All],2,0)</f>
        <v>Bill Gabril</v>
      </c>
      <c r="C439" t="s">
        <v>213</v>
      </c>
      <c r="D439">
        <v>108855</v>
      </c>
      <c r="E439">
        <v>105479</v>
      </c>
      <c r="F439">
        <v>96.9</v>
      </c>
      <c r="G439" s="2">
        <v>41948</v>
      </c>
      <c r="H439">
        <f>YEAR(Table1[[#This Row],[Order Date]])</f>
        <v>2014</v>
      </c>
      <c r="I439" t="s">
        <v>253</v>
      </c>
      <c r="J439" s="4">
        <f>WEEKDAY(Table1[[#This Row],[Order Date]])</f>
        <v>4</v>
      </c>
      <c r="K439" t="s">
        <v>230</v>
      </c>
      <c r="L439" t="s">
        <v>238</v>
      </c>
      <c r="M439">
        <v>105479</v>
      </c>
      <c r="N439">
        <v>32442.51</v>
      </c>
      <c r="O439">
        <v>73036.490000000005</v>
      </c>
      <c r="P439">
        <v>20</v>
      </c>
      <c r="Q439">
        <v>84</v>
      </c>
      <c r="R439">
        <v>61.59</v>
      </c>
    </row>
    <row r="440" spans="1:18" x14ac:dyDescent="0.35">
      <c r="A440" t="s">
        <v>50</v>
      </c>
      <c r="B440" t="str">
        <f>VLOOKUP(Table1[[#This Row],[Region]],Table3[#All],2,0)</f>
        <v>Anne Paul</v>
      </c>
      <c r="C440" t="s">
        <v>212</v>
      </c>
      <c r="D440">
        <v>363631</v>
      </c>
      <c r="E440">
        <v>209637</v>
      </c>
      <c r="F440">
        <v>57.65</v>
      </c>
      <c r="G440" s="2">
        <v>40729</v>
      </c>
      <c r="H440">
        <f>YEAR(Table1[[#This Row],[Order Date]])</f>
        <v>2011</v>
      </c>
      <c r="I440" t="s">
        <v>260</v>
      </c>
      <c r="J440" s="4">
        <f>WEEKDAY(Table1[[#This Row],[Order Date]])</f>
        <v>3</v>
      </c>
      <c r="K440" t="s">
        <v>233</v>
      </c>
      <c r="L440" t="s">
        <v>237</v>
      </c>
      <c r="M440">
        <v>209637</v>
      </c>
      <c r="N440">
        <v>66670.91</v>
      </c>
      <c r="O440">
        <v>142966.09</v>
      </c>
      <c r="P440">
        <v>10</v>
      </c>
      <c r="Q440">
        <v>66</v>
      </c>
      <c r="R440">
        <v>73.349999999999994</v>
      </c>
    </row>
    <row r="441" spans="1:18" x14ac:dyDescent="0.35">
      <c r="A441" t="s">
        <v>51</v>
      </c>
      <c r="B441" t="str">
        <f>VLOOKUP(Table1[[#This Row],[Region]],Table3[#All],2,0)</f>
        <v>Anne Paul</v>
      </c>
      <c r="C441" t="s">
        <v>212</v>
      </c>
      <c r="D441">
        <v>181958</v>
      </c>
      <c r="E441">
        <v>160901</v>
      </c>
      <c r="F441">
        <v>88.43</v>
      </c>
      <c r="G441" s="2">
        <v>40729</v>
      </c>
      <c r="H441">
        <f>YEAR(Table1[[#This Row],[Order Date]])</f>
        <v>2011</v>
      </c>
      <c r="I441" t="s">
        <v>260</v>
      </c>
      <c r="J441" s="4">
        <f>WEEKDAY(Table1[[#This Row],[Order Date]])</f>
        <v>3</v>
      </c>
      <c r="K441" t="s">
        <v>216</v>
      </c>
      <c r="L441" t="s">
        <v>236</v>
      </c>
      <c r="M441">
        <v>160901</v>
      </c>
      <c r="N441">
        <v>44404.46</v>
      </c>
      <c r="O441">
        <v>116496.54</v>
      </c>
      <c r="P441">
        <v>10</v>
      </c>
      <c r="Q441">
        <v>79</v>
      </c>
      <c r="R441">
        <v>70.319999999999993</v>
      </c>
    </row>
    <row r="442" spans="1:18" x14ac:dyDescent="0.35">
      <c r="A442" t="s">
        <v>52</v>
      </c>
      <c r="B442" t="str">
        <f>VLOOKUP(Table1[[#This Row],[Region]],Table3[#All],2,0)</f>
        <v>William Grek</v>
      </c>
      <c r="C442" t="s">
        <v>214</v>
      </c>
      <c r="D442">
        <v>455094</v>
      </c>
      <c r="E442">
        <v>423174</v>
      </c>
      <c r="F442">
        <v>92.99</v>
      </c>
      <c r="G442" s="2">
        <v>40729</v>
      </c>
      <c r="H442">
        <f>YEAR(Table1[[#This Row],[Order Date]])</f>
        <v>2011</v>
      </c>
      <c r="I442" t="s">
        <v>260</v>
      </c>
      <c r="J442" s="4">
        <f>WEEKDAY(Table1[[#This Row],[Order Date]])</f>
        <v>3</v>
      </c>
      <c r="K442" t="s">
        <v>219</v>
      </c>
      <c r="L442" t="s">
        <v>238</v>
      </c>
      <c r="M442">
        <v>423174</v>
      </c>
      <c r="N442">
        <v>195942.03</v>
      </c>
      <c r="O442">
        <v>227231.97</v>
      </c>
      <c r="P442">
        <v>30</v>
      </c>
      <c r="Q442">
        <v>86</v>
      </c>
      <c r="R442">
        <v>73.790000000000006</v>
      </c>
    </row>
    <row r="443" spans="1:18" x14ac:dyDescent="0.35">
      <c r="A443" t="s">
        <v>53</v>
      </c>
      <c r="B443" t="str">
        <f>VLOOKUP(Table1[[#This Row],[Region]],Table3[#All],2,0)</f>
        <v>Anne Paul</v>
      </c>
      <c r="C443" t="s">
        <v>212</v>
      </c>
      <c r="D443">
        <v>210128</v>
      </c>
      <c r="E443">
        <v>195202</v>
      </c>
      <c r="F443">
        <v>92.9</v>
      </c>
      <c r="G443" s="2">
        <v>41999</v>
      </c>
      <c r="H443">
        <f>YEAR(Table1[[#This Row],[Order Date]])</f>
        <v>2014</v>
      </c>
      <c r="I443" t="s">
        <v>257</v>
      </c>
      <c r="J443" s="4">
        <f>WEEKDAY(Table1[[#This Row],[Order Date]])</f>
        <v>6</v>
      </c>
      <c r="K443" t="s">
        <v>231</v>
      </c>
      <c r="L443" t="s">
        <v>236</v>
      </c>
      <c r="M443">
        <v>195202</v>
      </c>
      <c r="N443">
        <v>44566.879999999997</v>
      </c>
      <c r="O443">
        <v>150635.12</v>
      </c>
      <c r="P443">
        <v>20</v>
      </c>
      <c r="Q443">
        <v>28</v>
      </c>
      <c r="R443">
        <v>65.63</v>
      </c>
    </row>
    <row r="444" spans="1:18" x14ac:dyDescent="0.35">
      <c r="A444" t="s">
        <v>54</v>
      </c>
      <c r="B444" t="str">
        <f>VLOOKUP(Table1[[#This Row],[Region]],Table3[#All],2,0)</f>
        <v>William Grek</v>
      </c>
      <c r="C444" t="s">
        <v>214</v>
      </c>
      <c r="D444">
        <v>232509</v>
      </c>
      <c r="E444">
        <v>167195</v>
      </c>
      <c r="F444">
        <v>71.91</v>
      </c>
      <c r="G444" s="2">
        <v>40715</v>
      </c>
      <c r="H444">
        <f>YEAR(Table1[[#This Row],[Order Date]])</f>
        <v>2011</v>
      </c>
      <c r="I444" t="s">
        <v>254</v>
      </c>
      <c r="J444" s="4">
        <f>WEEKDAY(Table1[[#This Row],[Order Date]])</f>
        <v>3</v>
      </c>
      <c r="K444" t="s">
        <v>219</v>
      </c>
      <c r="L444" t="s">
        <v>238</v>
      </c>
      <c r="M444">
        <v>167195</v>
      </c>
      <c r="N444">
        <v>49942.25</v>
      </c>
      <c r="O444">
        <v>117252.75</v>
      </c>
      <c r="P444">
        <v>20</v>
      </c>
      <c r="Q444">
        <v>16</v>
      </c>
      <c r="R444">
        <v>89.8</v>
      </c>
    </row>
    <row r="445" spans="1:18" x14ac:dyDescent="0.35">
      <c r="A445" t="s">
        <v>55</v>
      </c>
      <c r="B445" t="str">
        <f>VLOOKUP(Table1[[#This Row],[Region]],Table3[#All],2,0)</f>
        <v>Bill Gabril</v>
      </c>
      <c r="C445" t="s">
        <v>213</v>
      </c>
      <c r="D445">
        <v>388182</v>
      </c>
      <c r="E445">
        <v>232439</v>
      </c>
      <c r="F445">
        <v>59.88</v>
      </c>
      <c r="G445" s="2">
        <v>40715</v>
      </c>
      <c r="H445">
        <f>YEAR(Table1[[#This Row],[Order Date]])</f>
        <v>2011</v>
      </c>
      <c r="I445" t="s">
        <v>254</v>
      </c>
      <c r="J445" s="4">
        <f>WEEKDAY(Table1[[#This Row],[Order Date]])</f>
        <v>3</v>
      </c>
      <c r="K445" t="s">
        <v>217</v>
      </c>
      <c r="L445" t="s">
        <v>237</v>
      </c>
      <c r="M445">
        <v>232439</v>
      </c>
      <c r="N445">
        <v>98738.63</v>
      </c>
      <c r="O445">
        <v>133700.37</v>
      </c>
      <c r="P445">
        <v>10</v>
      </c>
      <c r="Q445">
        <v>84</v>
      </c>
      <c r="R445">
        <v>77.05</v>
      </c>
    </row>
    <row r="446" spans="1:18" x14ac:dyDescent="0.35">
      <c r="A446" t="s">
        <v>56</v>
      </c>
      <c r="B446" t="str">
        <f>VLOOKUP(Table1[[#This Row],[Region]],Table3[#All],2,0)</f>
        <v>Sam Thomas</v>
      </c>
      <c r="C446" t="s">
        <v>215</v>
      </c>
      <c r="D446">
        <v>167221</v>
      </c>
      <c r="E446">
        <v>171598</v>
      </c>
      <c r="F446">
        <v>102.62</v>
      </c>
      <c r="G446" s="2">
        <v>40715</v>
      </c>
      <c r="H446">
        <f>YEAR(Table1[[#This Row],[Order Date]])</f>
        <v>2011</v>
      </c>
      <c r="I446" t="s">
        <v>254</v>
      </c>
      <c r="J446" s="4">
        <f>WEEKDAY(Table1[[#This Row],[Order Date]])</f>
        <v>3</v>
      </c>
      <c r="K446" t="s">
        <v>222</v>
      </c>
      <c r="L446" t="s">
        <v>236</v>
      </c>
      <c r="M446">
        <v>171598</v>
      </c>
      <c r="N446">
        <v>71120.31</v>
      </c>
      <c r="O446">
        <v>100477.69</v>
      </c>
      <c r="P446">
        <v>10</v>
      </c>
      <c r="Q446">
        <v>34</v>
      </c>
      <c r="R446">
        <v>71.12</v>
      </c>
    </row>
    <row r="447" spans="1:18" x14ac:dyDescent="0.35">
      <c r="A447" t="s">
        <v>57</v>
      </c>
      <c r="B447" t="str">
        <f>VLOOKUP(Table1[[#This Row],[Region]],Table3[#All],2,0)</f>
        <v>Bill Gabril</v>
      </c>
      <c r="C447" t="s">
        <v>213</v>
      </c>
      <c r="D447">
        <v>423140</v>
      </c>
      <c r="E447">
        <v>371831</v>
      </c>
      <c r="F447">
        <v>87.87</v>
      </c>
      <c r="G447" s="2">
        <v>40996</v>
      </c>
      <c r="H447">
        <f>YEAR(Table1[[#This Row],[Order Date]])</f>
        <v>2012</v>
      </c>
      <c r="I447" t="s">
        <v>263</v>
      </c>
      <c r="J447" s="4">
        <f>WEEKDAY(Table1[[#This Row],[Order Date]])</f>
        <v>4</v>
      </c>
      <c r="K447" t="s">
        <v>221</v>
      </c>
      <c r="L447" t="s">
        <v>239</v>
      </c>
      <c r="M447">
        <v>371831</v>
      </c>
      <c r="N447">
        <v>122828.57</v>
      </c>
      <c r="O447">
        <v>249002.43</v>
      </c>
      <c r="P447">
        <v>20</v>
      </c>
      <c r="Q447">
        <v>50</v>
      </c>
      <c r="R447">
        <v>93.55</v>
      </c>
    </row>
    <row r="448" spans="1:18" x14ac:dyDescent="0.35">
      <c r="A448" t="s">
        <v>58</v>
      </c>
      <c r="B448" t="str">
        <f>VLOOKUP(Table1[[#This Row],[Region]],Table3[#All],2,0)</f>
        <v>William Grek</v>
      </c>
      <c r="C448" t="s">
        <v>214</v>
      </c>
      <c r="D448">
        <v>264214</v>
      </c>
      <c r="E448">
        <v>196640</v>
      </c>
      <c r="F448">
        <v>74.42</v>
      </c>
      <c r="G448" s="2">
        <v>40996</v>
      </c>
      <c r="H448">
        <f>YEAR(Table1[[#This Row],[Order Date]])</f>
        <v>2012</v>
      </c>
      <c r="I448" t="s">
        <v>263</v>
      </c>
      <c r="J448" s="4">
        <f>WEEKDAY(Table1[[#This Row],[Order Date]])</f>
        <v>4</v>
      </c>
      <c r="K448" t="s">
        <v>231</v>
      </c>
      <c r="L448" t="s">
        <v>236</v>
      </c>
      <c r="M448">
        <v>196640</v>
      </c>
      <c r="N448">
        <v>81998.100000000006</v>
      </c>
      <c r="O448">
        <v>114641.9</v>
      </c>
      <c r="P448">
        <v>10</v>
      </c>
      <c r="Q448">
        <v>96</v>
      </c>
      <c r="R448">
        <v>85.65</v>
      </c>
    </row>
    <row r="449" spans="1:18" x14ac:dyDescent="0.35">
      <c r="A449" t="s">
        <v>59</v>
      </c>
      <c r="B449" t="str">
        <f>VLOOKUP(Table1[[#This Row],[Region]],Table3[#All],2,0)</f>
        <v>Bill Gabril</v>
      </c>
      <c r="C449" t="s">
        <v>213</v>
      </c>
      <c r="D449">
        <v>333495</v>
      </c>
      <c r="E449">
        <v>260788</v>
      </c>
      <c r="F449">
        <v>78.2</v>
      </c>
      <c r="G449" s="2">
        <v>41043</v>
      </c>
      <c r="H449">
        <f>YEAR(Table1[[#This Row],[Order Date]])</f>
        <v>2012</v>
      </c>
      <c r="I449" t="s">
        <v>261</v>
      </c>
      <c r="J449" s="4">
        <f>WEEKDAY(Table1[[#This Row],[Order Date]])</f>
        <v>2</v>
      </c>
      <c r="K449" t="s">
        <v>227</v>
      </c>
      <c r="L449" t="s">
        <v>237</v>
      </c>
      <c r="M449">
        <v>260788</v>
      </c>
      <c r="N449">
        <v>87233.18</v>
      </c>
      <c r="O449">
        <v>173554.82</v>
      </c>
      <c r="P449">
        <v>30</v>
      </c>
      <c r="Q449">
        <v>87</v>
      </c>
      <c r="R449">
        <v>62.87</v>
      </c>
    </row>
    <row r="450" spans="1:18" x14ac:dyDescent="0.35">
      <c r="A450" t="s">
        <v>60</v>
      </c>
      <c r="B450" t="str">
        <f>VLOOKUP(Table1[[#This Row],[Region]],Table3[#All],2,0)</f>
        <v>Sam Thomas</v>
      </c>
      <c r="C450" t="s">
        <v>215</v>
      </c>
      <c r="D450">
        <v>382390</v>
      </c>
      <c r="E450">
        <v>294181</v>
      </c>
      <c r="F450">
        <v>76.930000000000007</v>
      </c>
      <c r="G450" s="2">
        <v>41043</v>
      </c>
      <c r="H450">
        <f>YEAR(Table1[[#This Row],[Order Date]])</f>
        <v>2012</v>
      </c>
      <c r="I450" t="s">
        <v>261</v>
      </c>
      <c r="J450" s="4">
        <f>WEEKDAY(Table1[[#This Row],[Order Date]])</f>
        <v>2</v>
      </c>
      <c r="K450" t="s">
        <v>217</v>
      </c>
      <c r="L450" t="s">
        <v>237</v>
      </c>
      <c r="M450">
        <v>294181</v>
      </c>
      <c r="N450">
        <v>82892.08</v>
      </c>
      <c r="O450">
        <v>211288.92</v>
      </c>
      <c r="P450">
        <v>20</v>
      </c>
      <c r="Q450">
        <v>74</v>
      </c>
      <c r="R450">
        <v>82.11</v>
      </c>
    </row>
    <row r="451" spans="1:18" x14ac:dyDescent="0.35">
      <c r="A451" t="s">
        <v>61</v>
      </c>
      <c r="B451" t="str">
        <f>VLOOKUP(Table1[[#This Row],[Region]],Table3[#All],2,0)</f>
        <v>Bill Gabril</v>
      </c>
      <c r="C451" t="s">
        <v>213</v>
      </c>
      <c r="D451">
        <v>409348</v>
      </c>
      <c r="E451">
        <v>316221</v>
      </c>
      <c r="F451">
        <v>77.25</v>
      </c>
      <c r="G451" s="2">
        <v>41043</v>
      </c>
      <c r="H451">
        <f>YEAR(Table1[[#This Row],[Order Date]])</f>
        <v>2012</v>
      </c>
      <c r="I451" t="s">
        <v>261</v>
      </c>
      <c r="J451" s="4">
        <f>WEEKDAY(Table1[[#This Row],[Order Date]])</f>
        <v>2</v>
      </c>
      <c r="K451" t="s">
        <v>234</v>
      </c>
      <c r="L451" t="s">
        <v>238</v>
      </c>
      <c r="M451">
        <v>316221</v>
      </c>
      <c r="N451">
        <v>106553.58</v>
      </c>
      <c r="O451">
        <v>209667.42</v>
      </c>
      <c r="P451">
        <v>10</v>
      </c>
      <c r="Q451">
        <v>70</v>
      </c>
      <c r="R451">
        <v>82.89</v>
      </c>
    </row>
    <row r="452" spans="1:18" x14ac:dyDescent="0.35">
      <c r="A452" t="s">
        <v>62</v>
      </c>
      <c r="B452" t="str">
        <f>VLOOKUP(Table1[[#This Row],[Region]],Table3[#All],2,0)</f>
        <v>William Grek</v>
      </c>
      <c r="C452" t="s">
        <v>214</v>
      </c>
      <c r="D452">
        <v>305782</v>
      </c>
      <c r="E452">
        <v>211429</v>
      </c>
      <c r="F452">
        <v>69.14</v>
      </c>
      <c r="G452" s="2">
        <v>41043</v>
      </c>
      <c r="H452">
        <f>YEAR(Table1[[#This Row],[Order Date]])</f>
        <v>2012</v>
      </c>
      <c r="I452" t="s">
        <v>261</v>
      </c>
      <c r="J452" s="4">
        <f>WEEKDAY(Table1[[#This Row],[Order Date]])</f>
        <v>2</v>
      </c>
      <c r="K452" t="s">
        <v>225</v>
      </c>
      <c r="L452" t="s">
        <v>239</v>
      </c>
      <c r="M452">
        <v>211429</v>
      </c>
      <c r="N452">
        <v>97222.59</v>
      </c>
      <c r="O452">
        <v>114206.41</v>
      </c>
      <c r="P452">
        <v>30</v>
      </c>
      <c r="Q452">
        <v>21</v>
      </c>
      <c r="R452">
        <v>73.89</v>
      </c>
    </row>
    <row r="453" spans="1:18" x14ac:dyDescent="0.35">
      <c r="A453" t="s">
        <v>63</v>
      </c>
      <c r="B453" t="str">
        <f>VLOOKUP(Table1[[#This Row],[Region]],Table3[#All],2,0)</f>
        <v>Anne Paul</v>
      </c>
      <c r="C453" t="s">
        <v>212</v>
      </c>
      <c r="D453">
        <v>225242</v>
      </c>
      <c r="E453">
        <v>156095</v>
      </c>
      <c r="F453">
        <v>69.3</v>
      </c>
      <c r="G453" s="2">
        <v>41043</v>
      </c>
      <c r="H453">
        <f>YEAR(Table1[[#This Row],[Order Date]])</f>
        <v>2012</v>
      </c>
      <c r="I453" t="s">
        <v>261</v>
      </c>
      <c r="J453" s="4">
        <f>WEEKDAY(Table1[[#This Row],[Order Date]])</f>
        <v>2</v>
      </c>
      <c r="K453" t="s">
        <v>221</v>
      </c>
      <c r="L453" t="s">
        <v>239</v>
      </c>
      <c r="M453">
        <v>156095</v>
      </c>
      <c r="N453">
        <v>57151.67</v>
      </c>
      <c r="O453">
        <v>98943.33</v>
      </c>
      <c r="P453">
        <v>20</v>
      </c>
      <c r="Q453">
        <v>82</v>
      </c>
      <c r="R453">
        <v>83.08</v>
      </c>
    </row>
    <row r="454" spans="1:18" x14ac:dyDescent="0.35">
      <c r="A454" t="s">
        <v>64</v>
      </c>
      <c r="B454" t="str">
        <f>VLOOKUP(Table1[[#This Row],[Region]],Table3[#All],2,0)</f>
        <v>William Grek</v>
      </c>
      <c r="C454" t="s">
        <v>214</v>
      </c>
      <c r="D454">
        <v>483781</v>
      </c>
      <c r="E454">
        <v>495385</v>
      </c>
      <c r="F454">
        <v>102.4</v>
      </c>
      <c r="G454" s="2">
        <v>41043</v>
      </c>
      <c r="H454">
        <f>YEAR(Table1[[#This Row],[Order Date]])</f>
        <v>2012</v>
      </c>
      <c r="I454" t="s">
        <v>261</v>
      </c>
      <c r="J454" s="4">
        <f>WEEKDAY(Table1[[#This Row],[Order Date]])</f>
        <v>2</v>
      </c>
      <c r="K454" t="s">
        <v>217</v>
      </c>
      <c r="L454" t="s">
        <v>237</v>
      </c>
      <c r="M454">
        <v>495385</v>
      </c>
      <c r="N454">
        <v>215172.59</v>
      </c>
      <c r="O454">
        <v>280212.40999999997</v>
      </c>
      <c r="P454">
        <v>30</v>
      </c>
      <c r="Q454">
        <v>18</v>
      </c>
      <c r="R454">
        <v>69.25</v>
      </c>
    </row>
    <row r="455" spans="1:18" x14ac:dyDescent="0.35">
      <c r="A455" t="s">
        <v>65</v>
      </c>
      <c r="B455" t="str">
        <f>VLOOKUP(Table1[[#This Row],[Region]],Table3[#All],2,0)</f>
        <v>William Grek</v>
      </c>
      <c r="C455" t="s">
        <v>214</v>
      </c>
      <c r="D455">
        <v>450531</v>
      </c>
      <c r="E455">
        <v>333674</v>
      </c>
      <c r="F455">
        <v>74.06</v>
      </c>
      <c r="G455" s="2">
        <v>41043</v>
      </c>
      <c r="H455">
        <f>YEAR(Table1[[#This Row],[Order Date]])</f>
        <v>2012</v>
      </c>
      <c r="I455" t="s">
        <v>261</v>
      </c>
      <c r="J455" s="4">
        <f>WEEKDAY(Table1[[#This Row],[Order Date]])</f>
        <v>2</v>
      </c>
      <c r="K455" t="s">
        <v>225</v>
      </c>
      <c r="L455" t="s">
        <v>239</v>
      </c>
      <c r="M455">
        <v>333674</v>
      </c>
      <c r="N455">
        <v>127988.03</v>
      </c>
      <c r="O455">
        <v>205685.97</v>
      </c>
      <c r="P455">
        <v>30</v>
      </c>
      <c r="Q455">
        <v>15</v>
      </c>
      <c r="R455">
        <v>61.4</v>
      </c>
    </row>
    <row r="456" spans="1:18" x14ac:dyDescent="0.35">
      <c r="A456" t="s">
        <v>66</v>
      </c>
      <c r="B456" t="str">
        <f>VLOOKUP(Table1[[#This Row],[Region]],Table3[#All],2,0)</f>
        <v>Sam Thomas</v>
      </c>
      <c r="C456" t="s">
        <v>215</v>
      </c>
      <c r="D456">
        <v>468960</v>
      </c>
      <c r="E456">
        <v>507829</v>
      </c>
      <c r="F456">
        <v>108.29</v>
      </c>
      <c r="G456" s="2">
        <v>41885</v>
      </c>
      <c r="H456">
        <f>YEAR(Table1[[#This Row],[Order Date]])</f>
        <v>2014</v>
      </c>
      <c r="I456" t="s">
        <v>258</v>
      </c>
      <c r="J456" s="4">
        <f>WEEKDAY(Table1[[#This Row],[Order Date]])</f>
        <v>4</v>
      </c>
      <c r="K456" t="s">
        <v>233</v>
      </c>
      <c r="L456" t="s">
        <v>237</v>
      </c>
      <c r="M456">
        <v>507829</v>
      </c>
      <c r="N456">
        <v>165760.75</v>
      </c>
      <c r="O456">
        <v>342068.25</v>
      </c>
      <c r="P456">
        <v>20</v>
      </c>
      <c r="Q456">
        <v>58</v>
      </c>
      <c r="R456">
        <v>82.88</v>
      </c>
    </row>
    <row r="457" spans="1:18" x14ac:dyDescent="0.35">
      <c r="A457" t="s">
        <v>67</v>
      </c>
      <c r="B457" t="str">
        <f>VLOOKUP(Table1[[#This Row],[Region]],Table3[#All],2,0)</f>
        <v>Sam Thomas</v>
      </c>
      <c r="C457" t="s">
        <v>215</v>
      </c>
      <c r="D457">
        <v>442536</v>
      </c>
      <c r="E457">
        <v>262077</v>
      </c>
      <c r="F457">
        <v>59.22</v>
      </c>
      <c r="G457" s="2">
        <v>41583</v>
      </c>
      <c r="H457">
        <f>YEAR(Table1[[#This Row],[Order Date]])</f>
        <v>2013</v>
      </c>
      <c r="I457" t="s">
        <v>253</v>
      </c>
      <c r="J457" s="4">
        <f>WEEKDAY(Table1[[#This Row],[Order Date]])</f>
        <v>3</v>
      </c>
      <c r="K457" t="s">
        <v>225</v>
      </c>
      <c r="L457" t="s">
        <v>239</v>
      </c>
      <c r="M457">
        <v>262077</v>
      </c>
      <c r="N457">
        <v>101450.36</v>
      </c>
      <c r="O457">
        <v>160626.64000000001</v>
      </c>
      <c r="P457">
        <v>30</v>
      </c>
      <c r="Q457">
        <v>76</v>
      </c>
      <c r="R457">
        <v>74.2</v>
      </c>
    </row>
    <row r="458" spans="1:18" x14ac:dyDescent="0.35">
      <c r="A458" t="s">
        <v>68</v>
      </c>
      <c r="B458" t="str">
        <f>VLOOKUP(Table1[[#This Row],[Region]],Table3[#All],2,0)</f>
        <v>Sam Thomas</v>
      </c>
      <c r="C458" t="s">
        <v>215</v>
      </c>
      <c r="D458">
        <v>352764</v>
      </c>
      <c r="E458">
        <v>408948</v>
      </c>
      <c r="F458">
        <v>115.93</v>
      </c>
      <c r="G458" s="2">
        <v>41008</v>
      </c>
      <c r="H458">
        <f>YEAR(Table1[[#This Row],[Order Date]])</f>
        <v>2012</v>
      </c>
      <c r="I458" t="s">
        <v>256</v>
      </c>
      <c r="J458" s="4">
        <f>WEEKDAY(Table1[[#This Row],[Order Date]])</f>
        <v>2</v>
      </c>
      <c r="K458" t="s">
        <v>226</v>
      </c>
      <c r="L458" t="s">
        <v>239</v>
      </c>
      <c r="M458">
        <v>408948</v>
      </c>
      <c r="N458">
        <v>142906.43</v>
      </c>
      <c r="O458">
        <v>266041.57</v>
      </c>
      <c r="P458">
        <v>10</v>
      </c>
      <c r="Q458">
        <v>31</v>
      </c>
      <c r="R458">
        <v>68.05</v>
      </c>
    </row>
    <row r="459" spans="1:18" x14ac:dyDescent="0.35">
      <c r="A459" t="s">
        <v>69</v>
      </c>
      <c r="B459" t="str">
        <f>VLOOKUP(Table1[[#This Row],[Region]],Table3[#All],2,0)</f>
        <v>Sam Thomas</v>
      </c>
      <c r="C459" t="s">
        <v>215</v>
      </c>
      <c r="D459">
        <v>178769</v>
      </c>
      <c r="E459">
        <v>113882</v>
      </c>
      <c r="F459">
        <v>63.7</v>
      </c>
      <c r="G459" s="2">
        <v>40798</v>
      </c>
      <c r="H459">
        <f>YEAR(Table1[[#This Row],[Order Date]])</f>
        <v>2011</v>
      </c>
      <c r="I459" t="s">
        <v>258</v>
      </c>
      <c r="J459" s="4">
        <f>WEEKDAY(Table1[[#This Row],[Order Date]])</f>
        <v>2</v>
      </c>
      <c r="K459" t="s">
        <v>228</v>
      </c>
      <c r="L459" t="s">
        <v>236</v>
      </c>
      <c r="M459">
        <v>113882</v>
      </c>
      <c r="N459">
        <v>36373.22</v>
      </c>
      <c r="O459">
        <v>77508.78</v>
      </c>
      <c r="P459">
        <v>10</v>
      </c>
      <c r="Q459">
        <v>94</v>
      </c>
      <c r="R459">
        <v>68.06</v>
      </c>
    </row>
    <row r="460" spans="1:18" x14ac:dyDescent="0.35">
      <c r="A460" t="s">
        <v>70</v>
      </c>
      <c r="B460" t="str">
        <f>VLOOKUP(Table1[[#This Row],[Region]],Table3[#All],2,0)</f>
        <v>Sam Thomas</v>
      </c>
      <c r="C460" t="s">
        <v>215</v>
      </c>
      <c r="D460">
        <v>159422</v>
      </c>
      <c r="E460">
        <v>142824</v>
      </c>
      <c r="F460">
        <v>89.59</v>
      </c>
      <c r="G460" s="2">
        <v>40798</v>
      </c>
      <c r="H460">
        <f>YEAR(Table1[[#This Row],[Order Date]])</f>
        <v>2011</v>
      </c>
      <c r="I460" t="s">
        <v>258</v>
      </c>
      <c r="J460" s="4">
        <f>WEEKDAY(Table1[[#This Row],[Order Date]])</f>
        <v>2</v>
      </c>
      <c r="K460" t="s">
        <v>223</v>
      </c>
      <c r="L460" t="s">
        <v>240</v>
      </c>
      <c r="M460">
        <v>142824</v>
      </c>
      <c r="N460">
        <v>62383.93</v>
      </c>
      <c r="O460">
        <v>80440.070000000007</v>
      </c>
      <c r="P460">
        <v>10</v>
      </c>
      <c r="Q460">
        <v>62</v>
      </c>
      <c r="R460">
        <v>60.79</v>
      </c>
    </row>
    <row r="461" spans="1:18" x14ac:dyDescent="0.35">
      <c r="A461" t="s">
        <v>71</v>
      </c>
      <c r="B461" t="str">
        <f>VLOOKUP(Table1[[#This Row],[Region]],Table3[#All],2,0)</f>
        <v>Anne Paul</v>
      </c>
      <c r="C461" t="s">
        <v>212</v>
      </c>
      <c r="D461">
        <v>400672</v>
      </c>
      <c r="E461">
        <v>284814</v>
      </c>
      <c r="F461">
        <v>71.08</v>
      </c>
      <c r="G461" s="2">
        <v>40798</v>
      </c>
      <c r="H461">
        <f>YEAR(Table1[[#This Row],[Order Date]])</f>
        <v>2011</v>
      </c>
      <c r="I461" t="s">
        <v>258</v>
      </c>
      <c r="J461" s="4">
        <f>WEEKDAY(Table1[[#This Row],[Order Date]])</f>
        <v>2</v>
      </c>
      <c r="K461" t="s">
        <v>222</v>
      </c>
      <c r="L461" t="s">
        <v>236</v>
      </c>
      <c r="M461">
        <v>284814</v>
      </c>
      <c r="N461">
        <v>66293.509999999995</v>
      </c>
      <c r="O461">
        <v>218520.49</v>
      </c>
      <c r="P461">
        <v>30</v>
      </c>
      <c r="Q461">
        <v>31</v>
      </c>
      <c r="R461">
        <v>69.040000000000006</v>
      </c>
    </row>
    <row r="462" spans="1:18" x14ac:dyDescent="0.35">
      <c r="A462" t="s">
        <v>72</v>
      </c>
      <c r="B462" t="str">
        <f>VLOOKUP(Table1[[#This Row],[Region]],Table3[#All],2,0)</f>
        <v>William Grek</v>
      </c>
      <c r="C462" t="s">
        <v>214</v>
      </c>
      <c r="D462">
        <v>312575</v>
      </c>
      <c r="E462">
        <v>313404</v>
      </c>
      <c r="F462">
        <v>100.27</v>
      </c>
      <c r="G462" s="2">
        <v>40879</v>
      </c>
      <c r="H462">
        <f>YEAR(Table1[[#This Row],[Order Date]])</f>
        <v>2011</v>
      </c>
      <c r="I462" t="s">
        <v>257</v>
      </c>
      <c r="J462" s="4">
        <f>WEEKDAY(Table1[[#This Row],[Order Date]])</f>
        <v>6</v>
      </c>
      <c r="K462" t="s">
        <v>226</v>
      </c>
      <c r="L462" t="s">
        <v>239</v>
      </c>
      <c r="M462">
        <v>313404</v>
      </c>
      <c r="N462">
        <v>74103.53</v>
      </c>
      <c r="O462">
        <v>239300.47</v>
      </c>
      <c r="P462">
        <v>10</v>
      </c>
      <c r="Q462">
        <v>46</v>
      </c>
      <c r="R462">
        <v>93.15</v>
      </c>
    </row>
    <row r="463" spans="1:18" x14ac:dyDescent="0.35">
      <c r="A463" t="s">
        <v>73</v>
      </c>
      <c r="B463" t="str">
        <f>VLOOKUP(Table1[[#This Row],[Region]],Table3[#All],2,0)</f>
        <v>William Grek</v>
      </c>
      <c r="C463" t="s">
        <v>214</v>
      </c>
      <c r="D463">
        <v>417994</v>
      </c>
      <c r="E463">
        <v>456153</v>
      </c>
      <c r="F463">
        <v>109.13</v>
      </c>
      <c r="G463" s="2">
        <v>40879</v>
      </c>
      <c r="H463">
        <f>YEAR(Table1[[#This Row],[Order Date]])</f>
        <v>2011</v>
      </c>
      <c r="I463" t="s">
        <v>257</v>
      </c>
      <c r="J463" s="4">
        <f>WEEKDAY(Table1[[#This Row],[Order Date]])</f>
        <v>6</v>
      </c>
      <c r="K463" t="s">
        <v>229</v>
      </c>
      <c r="L463" t="s">
        <v>240</v>
      </c>
      <c r="M463">
        <v>456153</v>
      </c>
      <c r="N463">
        <v>198057.46</v>
      </c>
      <c r="O463">
        <v>258095.54</v>
      </c>
      <c r="P463">
        <v>30</v>
      </c>
      <c r="Q463">
        <v>28</v>
      </c>
      <c r="R463">
        <v>87.81</v>
      </c>
    </row>
    <row r="464" spans="1:18" x14ac:dyDescent="0.35">
      <c r="A464" t="s">
        <v>74</v>
      </c>
      <c r="B464" t="str">
        <f>VLOOKUP(Table1[[#This Row],[Region]],Table3[#All],2,0)</f>
        <v>William Grek</v>
      </c>
      <c r="C464" t="s">
        <v>214</v>
      </c>
      <c r="D464">
        <v>445845</v>
      </c>
      <c r="E464">
        <v>490730</v>
      </c>
      <c r="F464">
        <v>110.07</v>
      </c>
      <c r="G464" s="2">
        <v>40879</v>
      </c>
      <c r="H464">
        <f>YEAR(Table1[[#This Row],[Order Date]])</f>
        <v>2011</v>
      </c>
      <c r="I464" t="s">
        <v>257</v>
      </c>
      <c r="J464" s="4">
        <f>WEEKDAY(Table1[[#This Row],[Order Date]])</f>
        <v>6</v>
      </c>
      <c r="K464" t="s">
        <v>220</v>
      </c>
      <c r="L464" t="s">
        <v>237</v>
      </c>
      <c r="M464">
        <v>490730</v>
      </c>
      <c r="N464">
        <v>138750.94</v>
      </c>
      <c r="O464">
        <v>351979.06</v>
      </c>
      <c r="P464">
        <v>10</v>
      </c>
      <c r="Q464">
        <v>68</v>
      </c>
      <c r="R464">
        <v>80.88</v>
      </c>
    </row>
    <row r="465" spans="1:18" x14ac:dyDescent="0.35">
      <c r="A465" t="s">
        <v>75</v>
      </c>
      <c r="B465" t="str">
        <f>VLOOKUP(Table1[[#This Row],[Region]],Table3[#All],2,0)</f>
        <v>Anne Paul</v>
      </c>
      <c r="C465" t="s">
        <v>212</v>
      </c>
      <c r="D465">
        <v>298291</v>
      </c>
      <c r="E465">
        <v>250191</v>
      </c>
      <c r="F465">
        <v>83.87</v>
      </c>
      <c r="G465" s="2">
        <v>40638</v>
      </c>
      <c r="H465">
        <f>YEAR(Table1[[#This Row],[Order Date]])</f>
        <v>2011</v>
      </c>
      <c r="I465" t="s">
        <v>256</v>
      </c>
      <c r="J465" s="4">
        <f>WEEKDAY(Table1[[#This Row],[Order Date]])</f>
        <v>3</v>
      </c>
      <c r="K465" t="s">
        <v>222</v>
      </c>
      <c r="L465" t="s">
        <v>236</v>
      </c>
      <c r="M465">
        <v>250191</v>
      </c>
      <c r="N465">
        <v>123852.35</v>
      </c>
      <c r="O465">
        <v>126338.65</v>
      </c>
      <c r="P465">
        <v>20</v>
      </c>
      <c r="Q465">
        <v>74</v>
      </c>
      <c r="R465">
        <v>83.95</v>
      </c>
    </row>
    <row r="466" spans="1:18" x14ac:dyDescent="0.35">
      <c r="A466" t="s">
        <v>76</v>
      </c>
      <c r="B466" t="str">
        <f>VLOOKUP(Table1[[#This Row],[Region]],Table3[#All],2,0)</f>
        <v>William Grek</v>
      </c>
      <c r="C466" t="s">
        <v>214</v>
      </c>
      <c r="D466">
        <v>150488</v>
      </c>
      <c r="E466">
        <v>98499</v>
      </c>
      <c r="F466">
        <v>65.45</v>
      </c>
      <c r="G466" s="2">
        <v>41886</v>
      </c>
      <c r="H466">
        <f>YEAR(Table1[[#This Row],[Order Date]])</f>
        <v>2014</v>
      </c>
      <c r="I466" t="s">
        <v>258</v>
      </c>
      <c r="J466" s="4">
        <f>WEEKDAY(Table1[[#This Row],[Order Date]])</f>
        <v>5</v>
      </c>
      <c r="K466" t="s">
        <v>224</v>
      </c>
      <c r="L466" t="s">
        <v>240</v>
      </c>
      <c r="M466">
        <v>98499</v>
      </c>
      <c r="N466">
        <v>23312.17</v>
      </c>
      <c r="O466">
        <v>75186.83</v>
      </c>
      <c r="P466">
        <v>30</v>
      </c>
      <c r="Q466">
        <v>25</v>
      </c>
      <c r="R466">
        <v>63.26</v>
      </c>
    </row>
    <row r="467" spans="1:18" x14ac:dyDescent="0.35">
      <c r="A467" t="s">
        <v>77</v>
      </c>
      <c r="B467" t="str">
        <f>VLOOKUP(Table1[[#This Row],[Region]],Table3[#All],2,0)</f>
        <v>William Grek</v>
      </c>
      <c r="C467" t="s">
        <v>214</v>
      </c>
      <c r="D467">
        <v>382741</v>
      </c>
      <c r="E467">
        <v>191999</v>
      </c>
      <c r="F467">
        <v>50.16</v>
      </c>
      <c r="G467" s="2">
        <v>41779</v>
      </c>
      <c r="H467">
        <f>YEAR(Table1[[#This Row],[Order Date]])</f>
        <v>2014</v>
      </c>
      <c r="I467" t="s">
        <v>261</v>
      </c>
      <c r="J467" s="4">
        <f>WEEKDAY(Table1[[#This Row],[Order Date]])</f>
        <v>3</v>
      </c>
      <c r="K467" t="s">
        <v>223</v>
      </c>
      <c r="L467" t="s">
        <v>240</v>
      </c>
      <c r="M467">
        <v>191999</v>
      </c>
      <c r="N467">
        <v>74665.87</v>
      </c>
      <c r="O467">
        <v>117333.13</v>
      </c>
      <c r="P467">
        <v>30</v>
      </c>
      <c r="Q467">
        <v>77</v>
      </c>
      <c r="R467">
        <v>75.010000000000005</v>
      </c>
    </row>
    <row r="468" spans="1:18" x14ac:dyDescent="0.35">
      <c r="A468" t="s">
        <v>78</v>
      </c>
      <c r="B468" t="str">
        <f>VLOOKUP(Table1[[#This Row],[Region]],Table3[#All],2,0)</f>
        <v>Bill Gabril</v>
      </c>
      <c r="C468" t="s">
        <v>213</v>
      </c>
      <c r="D468">
        <v>299877</v>
      </c>
      <c r="E468">
        <v>241824</v>
      </c>
      <c r="F468">
        <v>80.64</v>
      </c>
      <c r="G468" s="2">
        <v>41779</v>
      </c>
      <c r="H468">
        <f>YEAR(Table1[[#This Row],[Order Date]])</f>
        <v>2014</v>
      </c>
      <c r="I468" t="s">
        <v>261</v>
      </c>
      <c r="J468" s="4">
        <f>WEEKDAY(Table1[[#This Row],[Order Date]])</f>
        <v>3</v>
      </c>
      <c r="K468" t="s">
        <v>226</v>
      </c>
      <c r="L468" t="s">
        <v>239</v>
      </c>
      <c r="M468">
        <v>241824</v>
      </c>
      <c r="N468">
        <v>90043.94</v>
      </c>
      <c r="O468">
        <v>151780.06</v>
      </c>
      <c r="P468">
        <v>10</v>
      </c>
      <c r="Q468">
        <v>39</v>
      </c>
      <c r="R468">
        <v>91.85</v>
      </c>
    </row>
    <row r="469" spans="1:18" x14ac:dyDescent="0.35">
      <c r="A469" t="s">
        <v>79</v>
      </c>
      <c r="B469" t="str">
        <f>VLOOKUP(Table1[[#This Row],[Region]],Table3[#All],2,0)</f>
        <v>Anne Paul</v>
      </c>
      <c r="C469" t="s">
        <v>212</v>
      </c>
      <c r="D469">
        <v>413677</v>
      </c>
      <c r="E469">
        <v>491909</v>
      </c>
      <c r="F469">
        <v>118.91</v>
      </c>
      <c r="G469" s="2">
        <v>41779</v>
      </c>
      <c r="H469">
        <f>YEAR(Table1[[#This Row],[Order Date]])</f>
        <v>2014</v>
      </c>
      <c r="I469" t="s">
        <v>261</v>
      </c>
      <c r="J469" s="4">
        <f>WEEKDAY(Table1[[#This Row],[Order Date]])</f>
        <v>3</v>
      </c>
      <c r="K469" t="s">
        <v>232</v>
      </c>
      <c r="L469" t="s">
        <v>240</v>
      </c>
      <c r="M469">
        <v>491909</v>
      </c>
      <c r="N469">
        <v>218060.16</v>
      </c>
      <c r="O469">
        <v>273848.84000000003</v>
      </c>
      <c r="P469">
        <v>20</v>
      </c>
      <c r="Q469">
        <v>10</v>
      </c>
      <c r="R469">
        <v>80.23</v>
      </c>
    </row>
    <row r="470" spans="1:18" x14ac:dyDescent="0.35">
      <c r="A470" t="s">
        <v>80</v>
      </c>
      <c r="B470" t="str">
        <f>VLOOKUP(Table1[[#This Row],[Region]],Table3[#All],2,0)</f>
        <v>Anne Paul</v>
      </c>
      <c r="C470" t="s">
        <v>212</v>
      </c>
      <c r="D470">
        <v>103771</v>
      </c>
      <c r="E470">
        <v>101040</v>
      </c>
      <c r="F470">
        <v>97.37</v>
      </c>
      <c r="G470" s="2">
        <v>40725</v>
      </c>
      <c r="H470">
        <f>YEAR(Table1[[#This Row],[Order Date]])</f>
        <v>2011</v>
      </c>
      <c r="I470" t="s">
        <v>260</v>
      </c>
      <c r="J470" s="4">
        <f>WEEKDAY(Table1[[#This Row],[Order Date]])</f>
        <v>6</v>
      </c>
      <c r="K470" t="s">
        <v>228</v>
      </c>
      <c r="L470" t="s">
        <v>236</v>
      </c>
      <c r="M470">
        <v>101040</v>
      </c>
      <c r="N470">
        <v>38127.089999999997</v>
      </c>
      <c r="O470">
        <v>62912.91</v>
      </c>
      <c r="P470">
        <v>10</v>
      </c>
      <c r="Q470">
        <v>64</v>
      </c>
      <c r="R470">
        <v>82.81</v>
      </c>
    </row>
    <row r="471" spans="1:18" x14ac:dyDescent="0.35">
      <c r="A471" t="s">
        <v>81</v>
      </c>
      <c r="B471" t="str">
        <f>VLOOKUP(Table1[[#This Row],[Region]],Table3[#All],2,0)</f>
        <v>Sam Thomas</v>
      </c>
      <c r="C471" t="s">
        <v>215</v>
      </c>
      <c r="D471">
        <v>381073</v>
      </c>
      <c r="E471">
        <v>412604</v>
      </c>
      <c r="F471">
        <v>108.27</v>
      </c>
      <c r="G471" s="2">
        <v>40555</v>
      </c>
      <c r="H471">
        <f>YEAR(Table1[[#This Row],[Order Date]])</f>
        <v>2011</v>
      </c>
      <c r="I471" t="s">
        <v>259</v>
      </c>
      <c r="J471" s="4">
        <f>WEEKDAY(Table1[[#This Row],[Order Date]])</f>
        <v>4</v>
      </c>
      <c r="K471" t="s">
        <v>225</v>
      </c>
      <c r="L471" t="s">
        <v>239</v>
      </c>
      <c r="M471">
        <v>412604</v>
      </c>
      <c r="N471">
        <v>130562.68</v>
      </c>
      <c r="O471">
        <v>282041.32</v>
      </c>
      <c r="P471">
        <v>10</v>
      </c>
      <c r="Q471">
        <v>60</v>
      </c>
      <c r="R471">
        <v>86.42</v>
      </c>
    </row>
    <row r="472" spans="1:18" x14ac:dyDescent="0.35">
      <c r="A472" t="s">
        <v>82</v>
      </c>
      <c r="B472" t="str">
        <f>VLOOKUP(Table1[[#This Row],[Region]],Table3[#All],2,0)</f>
        <v>Bill Gabril</v>
      </c>
      <c r="C472" t="s">
        <v>213</v>
      </c>
      <c r="D472">
        <v>392323</v>
      </c>
      <c r="E472">
        <v>449113</v>
      </c>
      <c r="F472">
        <v>114.48</v>
      </c>
      <c r="G472" s="2">
        <v>41907</v>
      </c>
      <c r="H472">
        <f>YEAR(Table1[[#This Row],[Order Date]])</f>
        <v>2014</v>
      </c>
      <c r="I472" t="s">
        <v>258</v>
      </c>
      <c r="J472" s="4">
        <f>WEEKDAY(Table1[[#This Row],[Order Date]])</f>
        <v>5</v>
      </c>
      <c r="K472" t="s">
        <v>228</v>
      </c>
      <c r="L472" t="s">
        <v>236</v>
      </c>
      <c r="M472">
        <v>449113</v>
      </c>
      <c r="N472">
        <v>149227.60999999999</v>
      </c>
      <c r="O472">
        <v>299885.39</v>
      </c>
      <c r="P472">
        <v>20</v>
      </c>
      <c r="Q472">
        <v>49</v>
      </c>
      <c r="R472">
        <v>80.22</v>
      </c>
    </row>
    <row r="473" spans="1:18" x14ac:dyDescent="0.35">
      <c r="A473" t="s">
        <v>83</v>
      </c>
      <c r="B473" t="str">
        <f>VLOOKUP(Table1[[#This Row],[Region]],Table3[#All],2,0)</f>
        <v>Bill Gabril</v>
      </c>
      <c r="C473" t="s">
        <v>213</v>
      </c>
      <c r="D473">
        <v>172387</v>
      </c>
      <c r="E473">
        <v>198259</v>
      </c>
      <c r="F473">
        <v>115.01</v>
      </c>
      <c r="G473" s="2">
        <v>40696</v>
      </c>
      <c r="H473">
        <f>YEAR(Table1[[#This Row],[Order Date]])</f>
        <v>2011</v>
      </c>
      <c r="I473" t="s">
        <v>254</v>
      </c>
      <c r="J473" s="4">
        <f>WEEKDAY(Table1[[#This Row],[Order Date]])</f>
        <v>5</v>
      </c>
      <c r="K473" t="s">
        <v>219</v>
      </c>
      <c r="L473" t="s">
        <v>238</v>
      </c>
      <c r="M473">
        <v>198259</v>
      </c>
      <c r="N473">
        <v>72567.06</v>
      </c>
      <c r="O473">
        <v>125691.94</v>
      </c>
      <c r="P473">
        <v>20</v>
      </c>
      <c r="Q473">
        <v>30</v>
      </c>
      <c r="R473">
        <v>63.51</v>
      </c>
    </row>
    <row r="474" spans="1:18" x14ac:dyDescent="0.35">
      <c r="A474" t="s">
        <v>84</v>
      </c>
      <c r="B474" t="str">
        <f>VLOOKUP(Table1[[#This Row],[Region]],Table3[#All],2,0)</f>
        <v>Bill Gabril</v>
      </c>
      <c r="C474" t="s">
        <v>213</v>
      </c>
      <c r="D474">
        <v>277438</v>
      </c>
      <c r="E474">
        <v>283049</v>
      </c>
      <c r="F474">
        <v>102.02</v>
      </c>
      <c r="G474" s="2">
        <v>40696</v>
      </c>
      <c r="H474">
        <f>YEAR(Table1[[#This Row],[Order Date]])</f>
        <v>2011</v>
      </c>
      <c r="I474" t="s">
        <v>254</v>
      </c>
      <c r="J474" s="4">
        <f>WEEKDAY(Table1[[#This Row],[Order Date]])</f>
        <v>5</v>
      </c>
      <c r="K474" t="s">
        <v>226</v>
      </c>
      <c r="L474" t="s">
        <v>239</v>
      </c>
      <c r="M474">
        <v>283049</v>
      </c>
      <c r="N474">
        <v>127875.48</v>
      </c>
      <c r="O474">
        <v>155173.51999999999</v>
      </c>
      <c r="P474">
        <v>10</v>
      </c>
      <c r="Q474">
        <v>10</v>
      </c>
      <c r="R474">
        <v>88.15</v>
      </c>
    </row>
    <row r="475" spans="1:18" x14ac:dyDescent="0.35">
      <c r="A475" t="s">
        <v>85</v>
      </c>
      <c r="B475" t="str">
        <f>VLOOKUP(Table1[[#This Row],[Region]],Table3[#All],2,0)</f>
        <v>William Grek</v>
      </c>
      <c r="C475" t="s">
        <v>214</v>
      </c>
      <c r="D475">
        <v>414701</v>
      </c>
      <c r="E475">
        <v>435613</v>
      </c>
      <c r="F475">
        <v>105.04</v>
      </c>
      <c r="G475" s="2">
        <v>41318</v>
      </c>
      <c r="H475">
        <f>YEAR(Table1[[#This Row],[Order Date]])</f>
        <v>2013</v>
      </c>
      <c r="I475" t="s">
        <v>264</v>
      </c>
      <c r="J475" s="4">
        <f>WEEKDAY(Table1[[#This Row],[Order Date]])</f>
        <v>4</v>
      </c>
      <c r="K475" t="s">
        <v>230</v>
      </c>
      <c r="L475" t="s">
        <v>238</v>
      </c>
      <c r="M475">
        <v>435613</v>
      </c>
      <c r="N475">
        <v>183424.61</v>
      </c>
      <c r="O475">
        <v>252188.39</v>
      </c>
      <c r="P475">
        <v>20</v>
      </c>
      <c r="Q475">
        <v>87</v>
      </c>
      <c r="R475">
        <v>61.32</v>
      </c>
    </row>
    <row r="476" spans="1:18" x14ac:dyDescent="0.35">
      <c r="A476" t="s">
        <v>86</v>
      </c>
      <c r="B476" t="str">
        <f>VLOOKUP(Table1[[#This Row],[Region]],Table3[#All],2,0)</f>
        <v>Bill Gabril</v>
      </c>
      <c r="C476" t="s">
        <v>213</v>
      </c>
      <c r="D476">
        <v>421894</v>
      </c>
      <c r="E476">
        <v>484103</v>
      </c>
      <c r="F476">
        <v>114.75</v>
      </c>
      <c r="G476" s="2">
        <v>41624</v>
      </c>
      <c r="H476">
        <f>YEAR(Table1[[#This Row],[Order Date]])</f>
        <v>2013</v>
      </c>
      <c r="I476" t="s">
        <v>257</v>
      </c>
      <c r="J476" s="4">
        <f>WEEKDAY(Table1[[#This Row],[Order Date]])</f>
        <v>2</v>
      </c>
      <c r="K476" t="s">
        <v>217</v>
      </c>
      <c r="L476" t="s">
        <v>237</v>
      </c>
      <c r="M476">
        <v>484103</v>
      </c>
      <c r="N476">
        <v>104704.33</v>
      </c>
      <c r="O476">
        <v>379398.67</v>
      </c>
      <c r="P476">
        <v>10</v>
      </c>
      <c r="Q476">
        <v>91</v>
      </c>
      <c r="R476">
        <v>77.3</v>
      </c>
    </row>
    <row r="477" spans="1:18" x14ac:dyDescent="0.35">
      <c r="A477" t="s">
        <v>87</v>
      </c>
      <c r="B477" t="str">
        <f>VLOOKUP(Table1[[#This Row],[Region]],Table3[#All],2,0)</f>
        <v>Anne Paul</v>
      </c>
      <c r="C477" t="s">
        <v>212</v>
      </c>
      <c r="D477">
        <v>444396</v>
      </c>
      <c r="E477">
        <v>493859</v>
      </c>
      <c r="F477">
        <v>111.13</v>
      </c>
      <c r="G477" s="2">
        <v>41624</v>
      </c>
      <c r="H477">
        <f>YEAR(Table1[[#This Row],[Order Date]])</f>
        <v>2013</v>
      </c>
      <c r="I477" t="s">
        <v>257</v>
      </c>
      <c r="J477" s="4">
        <f>WEEKDAY(Table1[[#This Row],[Order Date]])</f>
        <v>2</v>
      </c>
      <c r="K477" t="s">
        <v>220</v>
      </c>
      <c r="L477" t="s">
        <v>237</v>
      </c>
      <c r="M477">
        <v>493859</v>
      </c>
      <c r="N477">
        <v>241950.02</v>
      </c>
      <c r="O477">
        <v>251908.98</v>
      </c>
      <c r="P477">
        <v>30</v>
      </c>
      <c r="Q477">
        <v>76</v>
      </c>
      <c r="R477">
        <v>84.45</v>
      </c>
    </row>
    <row r="478" spans="1:18" x14ac:dyDescent="0.35">
      <c r="A478" t="s">
        <v>88</v>
      </c>
      <c r="B478" t="str">
        <f>VLOOKUP(Table1[[#This Row],[Region]],Table3[#All],2,0)</f>
        <v>William Grek</v>
      </c>
      <c r="C478" t="s">
        <v>214</v>
      </c>
      <c r="D478">
        <v>118906</v>
      </c>
      <c r="E478">
        <v>106604</v>
      </c>
      <c r="F478">
        <v>89.65</v>
      </c>
      <c r="G478" s="2">
        <v>40823</v>
      </c>
      <c r="H478">
        <f>YEAR(Table1[[#This Row],[Order Date]])</f>
        <v>2011</v>
      </c>
      <c r="I478" t="s">
        <v>255</v>
      </c>
      <c r="J478" s="4">
        <f>WEEKDAY(Table1[[#This Row],[Order Date]])</f>
        <v>6</v>
      </c>
      <c r="K478" t="s">
        <v>222</v>
      </c>
      <c r="L478" t="s">
        <v>236</v>
      </c>
      <c r="M478">
        <v>106604</v>
      </c>
      <c r="N478">
        <v>22099.67</v>
      </c>
      <c r="O478">
        <v>84504.33</v>
      </c>
      <c r="P478">
        <v>10</v>
      </c>
      <c r="Q478">
        <v>45</v>
      </c>
      <c r="R478">
        <v>87.29</v>
      </c>
    </row>
    <row r="479" spans="1:18" x14ac:dyDescent="0.35">
      <c r="A479" t="s">
        <v>89</v>
      </c>
      <c r="B479" t="str">
        <f>VLOOKUP(Table1[[#This Row],[Region]],Table3[#All],2,0)</f>
        <v>Sam Thomas</v>
      </c>
      <c r="C479" t="s">
        <v>215</v>
      </c>
      <c r="D479">
        <v>307168</v>
      </c>
      <c r="E479">
        <v>259870</v>
      </c>
      <c r="F479">
        <v>84.6</v>
      </c>
      <c r="G479" s="2">
        <v>41463</v>
      </c>
      <c r="H479">
        <f>YEAR(Table1[[#This Row],[Order Date]])</f>
        <v>2013</v>
      </c>
      <c r="I479" t="s">
        <v>260</v>
      </c>
      <c r="J479" s="4">
        <f>WEEKDAY(Table1[[#This Row],[Order Date]])</f>
        <v>2</v>
      </c>
      <c r="K479" t="s">
        <v>221</v>
      </c>
      <c r="L479" t="s">
        <v>239</v>
      </c>
      <c r="M479">
        <v>259870</v>
      </c>
      <c r="N479">
        <v>89571.26</v>
      </c>
      <c r="O479">
        <v>170298.74</v>
      </c>
      <c r="P479">
        <v>30</v>
      </c>
      <c r="Q479">
        <v>18</v>
      </c>
      <c r="R479">
        <v>92.17</v>
      </c>
    </row>
    <row r="480" spans="1:18" x14ac:dyDescent="0.35">
      <c r="A480" t="s">
        <v>90</v>
      </c>
      <c r="B480" t="str">
        <f>VLOOKUP(Table1[[#This Row],[Region]],Table3[#All],2,0)</f>
        <v>Sam Thomas</v>
      </c>
      <c r="C480" t="s">
        <v>215</v>
      </c>
      <c r="D480">
        <v>393136</v>
      </c>
      <c r="E480">
        <v>379070</v>
      </c>
      <c r="F480">
        <v>96.42</v>
      </c>
      <c r="G480" s="2">
        <v>41899</v>
      </c>
      <c r="H480">
        <f>YEAR(Table1[[#This Row],[Order Date]])</f>
        <v>2014</v>
      </c>
      <c r="I480" t="s">
        <v>258</v>
      </c>
      <c r="J480" s="4">
        <f>WEEKDAY(Table1[[#This Row],[Order Date]])</f>
        <v>4</v>
      </c>
      <c r="K480" t="s">
        <v>233</v>
      </c>
      <c r="L480" t="s">
        <v>237</v>
      </c>
      <c r="M480">
        <v>379070</v>
      </c>
      <c r="N480">
        <v>163800.45000000001</v>
      </c>
      <c r="O480">
        <v>215269.55</v>
      </c>
      <c r="P480">
        <v>10</v>
      </c>
      <c r="Q480">
        <v>68</v>
      </c>
      <c r="R480">
        <v>92.54</v>
      </c>
    </row>
    <row r="481" spans="1:18" x14ac:dyDescent="0.35">
      <c r="A481" t="s">
        <v>91</v>
      </c>
      <c r="B481" t="str">
        <f>VLOOKUP(Table1[[#This Row],[Region]],Table3[#All],2,0)</f>
        <v>Anne Paul</v>
      </c>
      <c r="C481" t="s">
        <v>212</v>
      </c>
      <c r="D481">
        <v>191768</v>
      </c>
      <c r="E481">
        <v>202611</v>
      </c>
      <c r="F481">
        <v>105.65</v>
      </c>
      <c r="G481" s="2">
        <v>41899</v>
      </c>
      <c r="H481">
        <f>YEAR(Table1[[#This Row],[Order Date]])</f>
        <v>2014</v>
      </c>
      <c r="I481" t="s">
        <v>258</v>
      </c>
      <c r="J481" s="4">
        <f>WEEKDAY(Table1[[#This Row],[Order Date]])</f>
        <v>4</v>
      </c>
      <c r="K481" t="s">
        <v>226</v>
      </c>
      <c r="L481" t="s">
        <v>239</v>
      </c>
      <c r="M481">
        <v>202611</v>
      </c>
      <c r="N481">
        <v>67350.080000000002</v>
      </c>
      <c r="O481">
        <v>135260.92000000001</v>
      </c>
      <c r="P481">
        <v>20</v>
      </c>
      <c r="Q481">
        <v>53</v>
      </c>
      <c r="R481">
        <v>93.15</v>
      </c>
    </row>
    <row r="482" spans="1:18" x14ac:dyDescent="0.35">
      <c r="A482" t="s">
        <v>92</v>
      </c>
      <c r="B482" t="str">
        <f>VLOOKUP(Table1[[#This Row],[Region]],Table3[#All],2,0)</f>
        <v>Sam Thomas</v>
      </c>
      <c r="C482" t="s">
        <v>215</v>
      </c>
      <c r="D482">
        <v>401409</v>
      </c>
      <c r="E482">
        <v>331850</v>
      </c>
      <c r="F482">
        <v>82.67</v>
      </c>
      <c r="G482" s="2">
        <v>41612</v>
      </c>
      <c r="H482">
        <f>YEAR(Table1[[#This Row],[Order Date]])</f>
        <v>2013</v>
      </c>
      <c r="I482" t="s">
        <v>257</v>
      </c>
      <c r="J482" s="4">
        <f>WEEKDAY(Table1[[#This Row],[Order Date]])</f>
        <v>4</v>
      </c>
      <c r="K482" t="s">
        <v>223</v>
      </c>
      <c r="L482" t="s">
        <v>240</v>
      </c>
      <c r="M482">
        <v>331850</v>
      </c>
      <c r="N482">
        <v>109858.75</v>
      </c>
      <c r="O482">
        <v>221991.25</v>
      </c>
      <c r="P482">
        <v>30</v>
      </c>
      <c r="Q482">
        <v>53</v>
      </c>
      <c r="R482">
        <v>93.64</v>
      </c>
    </row>
    <row r="483" spans="1:18" x14ac:dyDescent="0.35">
      <c r="A483" t="s">
        <v>93</v>
      </c>
      <c r="B483" t="str">
        <f>VLOOKUP(Table1[[#This Row],[Region]],Table3[#All],2,0)</f>
        <v>Bill Gabril</v>
      </c>
      <c r="C483" t="s">
        <v>213</v>
      </c>
      <c r="D483">
        <v>341550</v>
      </c>
      <c r="E483">
        <v>405793</v>
      </c>
      <c r="F483">
        <v>118.81</v>
      </c>
      <c r="G483" s="2">
        <v>41612</v>
      </c>
      <c r="H483">
        <f>YEAR(Table1[[#This Row],[Order Date]])</f>
        <v>2013</v>
      </c>
      <c r="I483" t="s">
        <v>257</v>
      </c>
      <c r="J483" s="4">
        <f>WEEKDAY(Table1[[#This Row],[Order Date]])</f>
        <v>4</v>
      </c>
      <c r="K483" t="s">
        <v>226</v>
      </c>
      <c r="L483" t="s">
        <v>239</v>
      </c>
      <c r="M483">
        <v>405793</v>
      </c>
      <c r="N483">
        <v>144222.46</v>
      </c>
      <c r="O483">
        <v>261570.54</v>
      </c>
      <c r="P483">
        <v>20</v>
      </c>
      <c r="Q483">
        <v>58</v>
      </c>
      <c r="R483">
        <v>82.18</v>
      </c>
    </row>
    <row r="484" spans="1:18" x14ac:dyDescent="0.35">
      <c r="A484" t="s">
        <v>94</v>
      </c>
      <c r="B484" t="str">
        <f>VLOOKUP(Table1[[#This Row],[Region]],Table3[#All],2,0)</f>
        <v>William Grek</v>
      </c>
      <c r="C484" t="s">
        <v>214</v>
      </c>
      <c r="D484">
        <v>467618</v>
      </c>
      <c r="E484">
        <v>354358</v>
      </c>
      <c r="F484">
        <v>75.78</v>
      </c>
      <c r="G484" s="2">
        <v>41612</v>
      </c>
      <c r="H484">
        <f>YEAR(Table1[[#This Row],[Order Date]])</f>
        <v>2013</v>
      </c>
      <c r="I484" t="s">
        <v>257</v>
      </c>
      <c r="J484" s="4">
        <f>WEEKDAY(Table1[[#This Row],[Order Date]])</f>
        <v>4</v>
      </c>
      <c r="K484" t="s">
        <v>227</v>
      </c>
      <c r="L484" t="s">
        <v>237</v>
      </c>
      <c r="M484">
        <v>354358</v>
      </c>
      <c r="N484">
        <v>75608.05</v>
      </c>
      <c r="O484">
        <v>278749.95</v>
      </c>
      <c r="P484">
        <v>30</v>
      </c>
      <c r="Q484">
        <v>11</v>
      </c>
      <c r="R484">
        <v>84.53</v>
      </c>
    </row>
    <row r="485" spans="1:18" x14ac:dyDescent="0.35">
      <c r="A485" t="s">
        <v>95</v>
      </c>
      <c r="B485" t="str">
        <f>VLOOKUP(Table1[[#This Row],[Region]],Table3[#All],2,0)</f>
        <v>Sam Thomas</v>
      </c>
      <c r="C485" t="s">
        <v>215</v>
      </c>
      <c r="D485">
        <v>250622</v>
      </c>
      <c r="E485">
        <v>149692</v>
      </c>
      <c r="F485">
        <v>59.73</v>
      </c>
      <c r="G485" s="2">
        <v>41612</v>
      </c>
      <c r="H485">
        <f>YEAR(Table1[[#This Row],[Order Date]])</f>
        <v>2013</v>
      </c>
      <c r="I485" t="s">
        <v>257</v>
      </c>
      <c r="J485" s="4">
        <f>WEEKDAY(Table1[[#This Row],[Order Date]])</f>
        <v>4</v>
      </c>
      <c r="K485" t="s">
        <v>232</v>
      </c>
      <c r="L485" t="s">
        <v>240</v>
      </c>
      <c r="M485">
        <v>149692</v>
      </c>
      <c r="N485">
        <v>71431.73</v>
      </c>
      <c r="O485">
        <v>78260.27</v>
      </c>
      <c r="P485">
        <v>30</v>
      </c>
      <c r="Q485">
        <v>70</v>
      </c>
      <c r="R485">
        <v>70.989999999999995</v>
      </c>
    </row>
    <row r="486" spans="1:18" x14ac:dyDescent="0.35">
      <c r="A486" t="s">
        <v>96</v>
      </c>
      <c r="B486" t="str">
        <f>VLOOKUP(Table1[[#This Row],[Region]],Table3[#All],2,0)</f>
        <v>William Grek</v>
      </c>
      <c r="C486" t="s">
        <v>214</v>
      </c>
      <c r="D486">
        <v>241073</v>
      </c>
      <c r="E486">
        <v>168451</v>
      </c>
      <c r="F486">
        <v>69.88</v>
      </c>
      <c r="G486" s="2">
        <v>41612</v>
      </c>
      <c r="H486">
        <f>YEAR(Table1[[#This Row],[Order Date]])</f>
        <v>2013</v>
      </c>
      <c r="I486" t="s">
        <v>257</v>
      </c>
      <c r="J486" s="4">
        <f>WEEKDAY(Table1[[#This Row],[Order Date]])</f>
        <v>4</v>
      </c>
      <c r="K486" t="s">
        <v>231</v>
      </c>
      <c r="L486" t="s">
        <v>236</v>
      </c>
      <c r="M486">
        <v>168451</v>
      </c>
      <c r="N486">
        <v>46975.31</v>
      </c>
      <c r="O486">
        <v>121475.69</v>
      </c>
      <c r="P486">
        <v>10</v>
      </c>
      <c r="Q486">
        <v>40</v>
      </c>
      <c r="R486">
        <v>90.55</v>
      </c>
    </row>
    <row r="487" spans="1:18" x14ac:dyDescent="0.35">
      <c r="A487" t="s">
        <v>97</v>
      </c>
      <c r="B487" t="str">
        <f>VLOOKUP(Table1[[#This Row],[Region]],Table3[#All],2,0)</f>
        <v>William Grek</v>
      </c>
      <c r="C487" t="s">
        <v>214</v>
      </c>
      <c r="D487">
        <v>206308</v>
      </c>
      <c r="E487">
        <v>168610</v>
      </c>
      <c r="F487">
        <v>81.73</v>
      </c>
      <c r="G487" s="2">
        <v>41661</v>
      </c>
      <c r="H487">
        <f>YEAR(Table1[[#This Row],[Order Date]])</f>
        <v>2014</v>
      </c>
      <c r="I487" t="s">
        <v>259</v>
      </c>
      <c r="J487" s="4">
        <f>WEEKDAY(Table1[[#This Row],[Order Date]])</f>
        <v>4</v>
      </c>
      <c r="K487" t="s">
        <v>225</v>
      </c>
      <c r="L487" t="s">
        <v>239</v>
      </c>
      <c r="M487">
        <v>168610</v>
      </c>
      <c r="N487">
        <v>76414.28</v>
      </c>
      <c r="O487">
        <v>92195.72</v>
      </c>
      <c r="P487">
        <v>10</v>
      </c>
      <c r="Q487">
        <v>20</v>
      </c>
      <c r="R487">
        <v>83.65</v>
      </c>
    </row>
    <row r="488" spans="1:18" x14ac:dyDescent="0.35">
      <c r="A488" t="s">
        <v>98</v>
      </c>
      <c r="B488" t="str">
        <f>VLOOKUP(Table1[[#This Row],[Region]],Table3[#All],2,0)</f>
        <v>Bill Gabril</v>
      </c>
      <c r="C488" t="s">
        <v>213</v>
      </c>
      <c r="D488">
        <v>103472</v>
      </c>
      <c r="E488">
        <v>122708</v>
      </c>
      <c r="F488">
        <v>118.59</v>
      </c>
      <c r="G488" s="2">
        <v>41661</v>
      </c>
      <c r="H488">
        <f>YEAR(Table1[[#This Row],[Order Date]])</f>
        <v>2014</v>
      </c>
      <c r="I488" t="s">
        <v>259</v>
      </c>
      <c r="J488" s="4">
        <f>WEEKDAY(Table1[[#This Row],[Order Date]])</f>
        <v>4</v>
      </c>
      <c r="K488" t="s">
        <v>218</v>
      </c>
      <c r="L488" t="s">
        <v>238</v>
      </c>
      <c r="M488">
        <v>122708</v>
      </c>
      <c r="N488">
        <v>47689.36</v>
      </c>
      <c r="O488">
        <v>75018.64</v>
      </c>
      <c r="P488">
        <v>10</v>
      </c>
      <c r="Q488">
        <v>83</v>
      </c>
      <c r="R488">
        <v>90.41</v>
      </c>
    </row>
    <row r="489" spans="1:18" x14ac:dyDescent="0.35">
      <c r="A489" t="s">
        <v>99</v>
      </c>
      <c r="B489" t="str">
        <f>VLOOKUP(Table1[[#This Row],[Region]],Table3[#All],2,0)</f>
        <v>Bill Gabril</v>
      </c>
      <c r="C489" t="s">
        <v>213</v>
      </c>
      <c r="D489">
        <v>367981</v>
      </c>
      <c r="E489">
        <v>257460</v>
      </c>
      <c r="F489">
        <v>69.97</v>
      </c>
      <c r="G489" s="2">
        <v>41661</v>
      </c>
      <c r="H489">
        <f>YEAR(Table1[[#This Row],[Order Date]])</f>
        <v>2014</v>
      </c>
      <c r="I489" t="s">
        <v>259</v>
      </c>
      <c r="J489" s="4">
        <f>WEEKDAY(Table1[[#This Row],[Order Date]])</f>
        <v>4</v>
      </c>
      <c r="K489" t="s">
        <v>229</v>
      </c>
      <c r="L489" t="s">
        <v>240</v>
      </c>
      <c r="M489">
        <v>257460</v>
      </c>
      <c r="N489">
        <v>70788.42</v>
      </c>
      <c r="O489">
        <v>186671.58</v>
      </c>
      <c r="P489">
        <v>10</v>
      </c>
      <c r="Q489">
        <v>77</v>
      </c>
      <c r="R489">
        <v>87.97</v>
      </c>
    </row>
    <row r="490" spans="1:18" x14ac:dyDescent="0.35">
      <c r="A490" t="s">
        <v>100</v>
      </c>
      <c r="B490" t="str">
        <f>VLOOKUP(Table1[[#This Row],[Region]],Table3[#All],2,0)</f>
        <v>Bill Gabril</v>
      </c>
      <c r="C490" t="s">
        <v>213</v>
      </c>
      <c r="D490">
        <v>117072</v>
      </c>
      <c r="E490">
        <v>124396</v>
      </c>
      <c r="F490">
        <v>106.26</v>
      </c>
      <c r="G490" s="2">
        <v>41661</v>
      </c>
      <c r="H490">
        <f>YEAR(Table1[[#This Row],[Order Date]])</f>
        <v>2014</v>
      </c>
      <c r="I490" t="s">
        <v>259</v>
      </c>
      <c r="J490" s="4">
        <f>WEEKDAY(Table1[[#This Row],[Order Date]])</f>
        <v>4</v>
      </c>
      <c r="K490" t="s">
        <v>227</v>
      </c>
      <c r="L490" t="s">
        <v>237</v>
      </c>
      <c r="M490">
        <v>124396</v>
      </c>
      <c r="N490">
        <v>30088.9</v>
      </c>
      <c r="O490">
        <v>94307.1</v>
      </c>
      <c r="P490">
        <v>20</v>
      </c>
      <c r="Q490">
        <v>68</v>
      </c>
      <c r="R490">
        <v>94.18</v>
      </c>
    </row>
    <row r="491" spans="1:18" x14ac:dyDescent="0.35">
      <c r="A491" t="s">
        <v>101</v>
      </c>
      <c r="B491" t="str">
        <f>VLOOKUP(Table1[[#This Row],[Region]],Table3[#All],2,0)</f>
        <v>Bill Gabril</v>
      </c>
      <c r="C491" t="s">
        <v>213</v>
      </c>
      <c r="D491">
        <v>461344</v>
      </c>
      <c r="E491">
        <v>235085</v>
      </c>
      <c r="F491">
        <v>50.96</v>
      </c>
      <c r="G491" s="2">
        <v>41661</v>
      </c>
      <c r="H491">
        <f>YEAR(Table1[[#This Row],[Order Date]])</f>
        <v>2014</v>
      </c>
      <c r="I491" t="s">
        <v>259</v>
      </c>
      <c r="J491" s="4">
        <f>WEEKDAY(Table1[[#This Row],[Order Date]])</f>
        <v>4</v>
      </c>
      <c r="K491" t="s">
        <v>219</v>
      </c>
      <c r="L491" t="s">
        <v>238</v>
      </c>
      <c r="M491">
        <v>235085</v>
      </c>
      <c r="N491">
        <v>90783.15</v>
      </c>
      <c r="O491">
        <v>144301.85</v>
      </c>
      <c r="P491">
        <v>10</v>
      </c>
      <c r="Q491">
        <v>56</v>
      </c>
      <c r="R491">
        <v>81.45</v>
      </c>
    </row>
    <row r="492" spans="1:18" x14ac:dyDescent="0.35">
      <c r="A492" t="s">
        <v>102</v>
      </c>
      <c r="B492" t="str">
        <f>VLOOKUP(Table1[[#This Row],[Region]],Table3[#All],2,0)</f>
        <v>Sam Thomas</v>
      </c>
      <c r="C492" t="s">
        <v>215</v>
      </c>
      <c r="D492">
        <v>387605</v>
      </c>
      <c r="E492">
        <v>331610</v>
      </c>
      <c r="F492">
        <v>85.55</v>
      </c>
      <c r="G492" s="2">
        <v>41661</v>
      </c>
      <c r="H492">
        <f>YEAR(Table1[[#This Row],[Order Date]])</f>
        <v>2014</v>
      </c>
      <c r="I492" t="s">
        <v>259</v>
      </c>
      <c r="J492" s="4">
        <f>WEEKDAY(Table1[[#This Row],[Order Date]])</f>
        <v>4</v>
      </c>
      <c r="K492" t="s">
        <v>228</v>
      </c>
      <c r="L492" t="s">
        <v>236</v>
      </c>
      <c r="M492">
        <v>331610</v>
      </c>
      <c r="N492">
        <v>118914.15</v>
      </c>
      <c r="O492">
        <v>212695.85</v>
      </c>
      <c r="P492">
        <v>10</v>
      </c>
      <c r="Q492">
        <v>56</v>
      </c>
      <c r="R492">
        <v>66.44</v>
      </c>
    </row>
    <row r="493" spans="1:18" x14ac:dyDescent="0.35">
      <c r="A493" t="s">
        <v>103</v>
      </c>
      <c r="B493" t="str">
        <f>VLOOKUP(Table1[[#This Row],[Region]],Table3[#All],2,0)</f>
        <v>Bill Gabril</v>
      </c>
      <c r="C493" t="s">
        <v>213</v>
      </c>
      <c r="D493">
        <v>319725</v>
      </c>
      <c r="E493">
        <v>343549</v>
      </c>
      <c r="F493">
        <v>107.45</v>
      </c>
      <c r="G493" s="2">
        <v>40794</v>
      </c>
      <c r="H493">
        <f>YEAR(Table1[[#This Row],[Order Date]])</f>
        <v>2011</v>
      </c>
      <c r="I493" t="s">
        <v>258</v>
      </c>
      <c r="J493" s="4">
        <f>WEEKDAY(Table1[[#This Row],[Order Date]])</f>
        <v>5</v>
      </c>
      <c r="K493" t="s">
        <v>233</v>
      </c>
      <c r="L493" t="s">
        <v>237</v>
      </c>
      <c r="M493">
        <v>343549</v>
      </c>
      <c r="N493">
        <v>83723.64</v>
      </c>
      <c r="O493">
        <v>259825.36</v>
      </c>
      <c r="P493">
        <v>30</v>
      </c>
      <c r="Q493">
        <v>33</v>
      </c>
      <c r="R493">
        <v>80</v>
      </c>
    </row>
    <row r="494" spans="1:18" x14ac:dyDescent="0.35">
      <c r="A494" t="s">
        <v>104</v>
      </c>
      <c r="B494" t="str">
        <f>VLOOKUP(Table1[[#This Row],[Region]],Table3[#All],2,0)</f>
        <v>William Grek</v>
      </c>
      <c r="C494" t="s">
        <v>214</v>
      </c>
      <c r="D494">
        <v>477914</v>
      </c>
      <c r="E494">
        <v>380488</v>
      </c>
      <c r="F494">
        <v>79.61</v>
      </c>
      <c r="G494" s="2">
        <v>40548</v>
      </c>
      <c r="H494">
        <f>YEAR(Table1[[#This Row],[Order Date]])</f>
        <v>2011</v>
      </c>
      <c r="I494" t="s">
        <v>259</v>
      </c>
      <c r="J494" s="4">
        <f>WEEKDAY(Table1[[#This Row],[Order Date]])</f>
        <v>4</v>
      </c>
      <c r="K494" t="s">
        <v>231</v>
      </c>
      <c r="L494" t="s">
        <v>236</v>
      </c>
      <c r="M494">
        <v>380488</v>
      </c>
      <c r="N494">
        <v>92499.44</v>
      </c>
      <c r="O494">
        <v>287988.56</v>
      </c>
      <c r="P494">
        <v>20</v>
      </c>
      <c r="Q494">
        <v>29</v>
      </c>
      <c r="R494">
        <v>76.55</v>
      </c>
    </row>
    <row r="495" spans="1:18" x14ac:dyDescent="0.35">
      <c r="A495" t="s">
        <v>105</v>
      </c>
      <c r="B495" t="str">
        <f>VLOOKUP(Table1[[#This Row],[Region]],Table3[#All],2,0)</f>
        <v>Anne Paul</v>
      </c>
      <c r="C495" t="s">
        <v>212</v>
      </c>
      <c r="D495">
        <v>320998</v>
      </c>
      <c r="E495">
        <v>291465</v>
      </c>
      <c r="F495">
        <v>90.8</v>
      </c>
      <c r="G495" s="2">
        <v>40548</v>
      </c>
      <c r="H495">
        <f>YEAR(Table1[[#This Row],[Order Date]])</f>
        <v>2011</v>
      </c>
      <c r="I495" t="s">
        <v>259</v>
      </c>
      <c r="J495" s="4">
        <f>WEEKDAY(Table1[[#This Row],[Order Date]])</f>
        <v>4</v>
      </c>
      <c r="K495" t="s">
        <v>228</v>
      </c>
      <c r="L495" t="s">
        <v>236</v>
      </c>
      <c r="M495">
        <v>291465</v>
      </c>
      <c r="N495">
        <v>77063.38</v>
      </c>
      <c r="O495">
        <v>214401.62</v>
      </c>
      <c r="P495">
        <v>20</v>
      </c>
      <c r="Q495">
        <v>81</v>
      </c>
      <c r="R495">
        <v>90.05</v>
      </c>
    </row>
    <row r="496" spans="1:18" x14ac:dyDescent="0.35">
      <c r="A496" t="s">
        <v>106</v>
      </c>
      <c r="B496" t="str">
        <f>VLOOKUP(Table1[[#This Row],[Region]],Table3[#All],2,0)</f>
        <v>Anne Paul</v>
      </c>
      <c r="C496" t="s">
        <v>212</v>
      </c>
      <c r="D496">
        <v>151891</v>
      </c>
      <c r="E496">
        <v>166455</v>
      </c>
      <c r="F496">
        <v>109.59</v>
      </c>
      <c r="G496" s="2">
        <v>40548</v>
      </c>
      <c r="H496">
        <f>YEAR(Table1[[#This Row],[Order Date]])</f>
        <v>2011</v>
      </c>
      <c r="I496" t="s">
        <v>259</v>
      </c>
      <c r="J496" s="4">
        <f>WEEKDAY(Table1[[#This Row],[Order Date]])</f>
        <v>4</v>
      </c>
      <c r="K496" t="s">
        <v>222</v>
      </c>
      <c r="L496" t="s">
        <v>236</v>
      </c>
      <c r="M496">
        <v>166455</v>
      </c>
      <c r="N496">
        <v>72467.820000000007</v>
      </c>
      <c r="O496">
        <v>93987.18</v>
      </c>
      <c r="P496">
        <v>30</v>
      </c>
      <c r="Q496">
        <v>90</v>
      </c>
      <c r="R496">
        <v>63.37</v>
      </c>
    </row>
    <row r="497" spans="1:18" x14ac:dyDescent="0.35">
      <c r="A497" t="s">
        <v>107</v>
      </c>
      <c r="B497" t="str">
        <f>VLOOKUP(Table1[[#This Row],[Region]],Table3[#All],2,0)</f>
        <v>Sam Thomas</v>
      </c>
      <c r="C497" t="s">
        <v>215</v>
      </c>
      <c r="D497">
        <v>289248</v>
      </c>
      <c r="E497">
        <v>239076</v>
      </c>
      <c r="F497">
        <v>82.65</v>
      </c>
      <c r="G497" s="2">
        <v>41514</v>
      </c>
      <c r="H497">
        <f>YEAR(Table1[[#This Row],[Order Date]])</f>
        <v>2013</v>
      </c>
      <c r="I497" t="s">
        <v>262</v>
      </c>
      <c r="J497" s="4">
        <f>WEEKDAY(Table1[[#This Row],[Order Date]])</f>
        <v>4</v>
      </c>
      <c r="K497" t="s">
        <v>225</v>
      </c>
      <c r="L497" t="s">
        <v>239</v>
      </c>
      <c r="M497">
        <v>239076</v>
      </c>
      <c r="N497">
        <v>94855.3</v>
      </c>
      <c r="O497">
        <v>144220.70000000001</v>
      </c>
      <c r="P497">
        <v>30</v>
      </c>
      <c r="Q497">
        <v>54</v>
      </c>
      <c r="R497">
        <v>90.36</v>
      </c>
    </row>
    <row r="498" spans="1:18" x14ac:dyDescent="0.35">
      <c r="A498" t="s">
        <v>108</v>
      </c>
      <c r="B498" t="str">
        <f>VLOOKUP(Table1[[#This Row],[Region]],Table3[#All],2,0)</f>
        <v>William Grek</v>
      </c>
      <c r="C498" t="s">
        <v>214</v>
      </c>
      <c r="D498">
        <v>401934</v>
      </c>
      <c r="E498">
        <v>292475</v>
      </c>
      <c r="F498">
        <v>72.77</v>
      </c>
      <c r="G498" s="2">
        <v>41514</v>
      </c>
      <c r="H498">
        <f>YEAR(Table1[[#This Row],[Order Date]])</f>
        <v>2013</v>
      </c>
      <c r="I498" t="s">
        <v>262</v>
      </c>
      <c r="J498" s="4">
        <f>WEEKDAY(Table1[[#This Row],[Order Date]])</f>
        <v>4</v>
      </c>
      <c r="K498" t="s">
        <v>233</v>
      </c>
      <c r="L498" t="s">
        <v>237</v>
      </c>
      <c r="M498">
        <v>292475</v>
      </c>
      <c r="N498">
        <v>117713.27</v>
      </c>
      <c r="O498">
        <v>174761.73</v>
      </c>
      <c r="P498">
        <v>10</v>
      </c>
      <c r="Q498">
        <v>67</v>
      </c>
      <c r="R498">
        <v>91.14</v>
      </c>
    </row>
    <row r="499" spans="1:18" x14ac:dyDescent="0.35">
      <c r="A499" t="s">
        <v>109</v>
      </c>
      <c r="B499" t="str">
        <f>VLOOKUP(Table1[[#This Row],[Region]],Table3[#All],2,0)</f>
        <v>Bill Gabril</v>
      </c>
      <c r="C499" t="s">
        <v>213</v>
      </c>
      <c r="D499">
        <v>250220</v>
      </c>
      <c r="E499">
        <v>246679</v>
      </c>
      <c r="F499">
        <v>98.58</v>
      </c>
      <c r="G499" s="2">
        <v>41514</v>
      </c>
      <c r="H499">
        <f>YEAR(Table1[[#This Row],[Order Date]])</f>
        <v>2013</v>
      </c>
      <c r="I499" t="s">
        <v>262</v>
      </c>
      <c r="J499" s="4">
        <f>WEEKDAY(Table1[[#This Row],[Order Date]])</f>
        <v>4</v>
      </c>
      <c r="K499" t="s">
        <v>216</v>
      </c>
      <c r="L499" t="s">
        <v>236</v>
      </c>
      <c r="M499">
        <v>246679</v>
      </c>
      <c r="N499">
        <v>75934.16</v>
      </c>
      <c r="O499">
        <v>170744.84</v>
      </c>
      <c r="P499">
        <v>20</v>
      </c>
      <c r="Q499">
        <v>63</v>
      </c>
      <c r="R499">
        <v>82.09</v>
      </c>
    </row>
    <row r="500" spans="1:18" x14ac:dyDescent="0.35">
      <c r="A500" t="s">
        <v>110</v>
      </c>
      <c r="B500" t="str">
        <f>VLOOKUP(Table1[[#This Row],[Region]],Table3[#All],2,0)</f>
        <v>Bill Gabril</v>
      </c>
      <c r="C500" t="s">
        <v>213</v>
      </c>
      <c r="D500">
        <v>141477</v>
      </c>
      <c r="E500">
        <v>91971</v>
      </c>
      <c r="F500">
        <v>65.010000000000005</v>
      </c>
      <c r="G500" s="2">
        <v>41514</v>
      </c>
      <c r="H500">
        <f>YEAR(Table1[[#This Row],[Order Date]])</f>
        <v>2013</v>
      </c>
      <c r="I500" t="s">
        <v>262</v>
      </c>
      <c r="J500" s="4">
        <f>WEEKDAY(Table1[[#This Row],[Order Date]])</f>
        <v>4</v>
      </c>
      <c r="K500" t="s">
        <v>220</v>
      </c>
      <c r="L500" t="s">
        <v>237</v>
      </c>
      <c r="M500">
        <v>91971</v>
      </c>
      <c r="N500">
        <v>37336.120000000003</v>
      </c>
      <c r="O500">
        <v>54634.879999999997</v>
      </c>
      <c r="P500">
        <v>10</v>
      </c>
      <c r="Q500">
        <v>100</v>
      </c>
      <c r="R500">
        <v>69.36</v>
      </c>
    </row>
    <row r="501" spans="1:18" x14ac:dyDescent="0.35">
      <c r="A501" t="s">
        <v>111</v>
      </c>
      <c r="B501" t="str">
        <f>VLOOKUP(Table1[[#This Row],[Region]],Table3[#All],2,0)</f>
        <v>Bill Gabril</v>
      </c>
      <c r="C501" t="s">
        <v>213</v>
      </c>
      <c r="D501">
        <v>333254</v>
      </c>
      <c r="E501">
        <v>371354</v>
      </c>
      <c r="F501">
        <v>111.43</v>
      </c>
      <c r="G501" s="2">
        <v>40690</v>
      </c>
      <c r="H501">
        <f>YEAR(Table1[[#This Row],[Order Date]])</f>
        <v>2011</v>
      </c>
      <c r="I501" t="s">
        <v>261</v>
      </c>
      <c r="J501" s="4">
        <f>WEEKDAY(Table1[[#This Row],[Order Date]])</f>
        <v>6</v>
      </c>
      <c r="K501" t="s">
        <v>227</v>
      </c>
      <c r="L501" t="s">
        <v>237</v>
      </c>
      <c r="M501">
        <v>371354</v>
      </c>
      <c r="N501">
        <v>139556.04999999999</v>
      </c>
      <c r="O501">
        <v>231797.95</v>
      </c>
      <c r="P501">
        <v>30</v>
      </c>
      <c r="Q501">
        <v>12</v>
      </c>
      <c r="R501">
        <v>64.38</v>
      </c>
    </row>
    <row r="502" spans="1:18" x14ac:dyDescent="0.35">
      <c r="A502" t="s">
        <v>112</v>
      </c>
      <c r="B502" t="str">
        <f>VLOOKUP(Table1[[#This Row],[Region]],Table3[#All],2,0)</f>
        <v>William Grek</v>
      </c>
      <c r="C502" t="s">
        <v>214</v>
      </c>
      <c r="D502">
        <v>231935</v>
      </c>
      <c r="E502">
        <v>136955</v>
      </c>
      <c r="F502">
        <v>59.05</v>
      </c>
      <c r="G502" s="2">
        <v>40690</v>
      </c>
      <c r="H502">
        <f>YEAR(Table1[[#This Row],[Order Date]])</f>
        <v>2011</v>
      </c>
      <c r="I502" t="s">
        <v>261</v>
      </c>
      <c r="J502" s="4">
        <f>WEEKDAY(Table1[[#This Row],[Order Date]])</f>
        <v>6</v>
      </c>
      <c r="K502" t="s">
        <v>216</v>
      </c>
      <c r="L502" t="s">
        <v>236</v>
      </c>
      <c r="M502">
        <v>136955</v>
      </c>
      <c r="N502">
        <v>52164.29</v>
      </c>
      <c r="O502">
        <v>84790.71</v>
      </c>
      <c r="P502">
        <v>10</v>
      </c>
      <c r="Q502">
        <v>70</v>
      </c>
      <c r="R502">
        <v>79.2</v>
      </c>
    </row>
    <row r="503" spans="1:18" x14ac:dyDescent="0.35">
      <c r="A503" t="s">
        <v>113</v>
      </c>
      <c r="B503" t="str">
        <f>VLOOKUP(Table1[[#This Row],[Region]],Table3[#All],2,0)</f>
        <v>Anne Paul</v>
      </c>
      <c r="C503" t="s">
        <v>212</v>
      </c>
      <c r="D503">
        <v>308148</v>
      </c>
      <c r="E503">
        <v>291432</v>
      </c>
      <c r="F503">
        <v>94.58</v>
      </c>
      <c r="G503" s="2">
        <v>41354</v>
      </c>
      <c r="H503">
        <f>YEAR(Table1[[#This Row],[Order Date]])</f>
        <v>2013</v>
      </c>
      <c r="I503" t="s">
        <v>263</v>
      </c>
      <c r="J503" s="4">
        <f>WEEKDAY(Table1[[#This Row],[Order Date]])</f>
        <v>5</v>
      </c>
      <c r="K503" t="s">
        <v>230</v>
      </c>
      <c r="L503" t="s">
        <v>238</v>
      </c>
      <c r="M503">
        <v>291432</v>
      </c>
      <c r="N503">
        <v>122769.9</v>
      </c>
      <c r="O503">
        <v>168662.1</v>
      </c>
      <c r="P503">
        <v>20</v>
      </c>
      <c r="Q503">
        <v>93</v>
      </c>
      <c r="R503">
        <v>92.61</v>
      </c>
    </row>
    <row r="504" spans="1:18" x14ac:dyDescent="0.35">
      <c r="A504" t="s">
        <v>114</v>
      </c>
      <c r="B504" t="str">
        <f>VLOOKUP(Table1[[#This Row],[Region]],Table3[#All],2,0)</f>
        <v>Bill Gabril</v>
      </c>
      <c r="C504" t="s">
        <v>213</v>
      </c>
      <c r="D504">
        <v>220248</v>
      </c>
      <c r="E504">
        <v>174977</v>
      </c>
      <c r="F504">
        <v>79.45</v>
      </c>
      <c r="G504" s="2">
        <v>41915</v>
      </c>
      <c r="H504">
        <f>YEAR(Table1[[#This Row],[Order Date]])</f>
        <v>2014</v>
      </c>
      <c r="I504" t="s">
        <v>255</v>
      </c>
      <c r="J504" s="4">
        <f>WEEKDAY(Table1[[#This Row],[Order Date]])</f>
        <v>6</v>
      </c>
      <c r="K504" t="s">
        <v>227</v>
      </c>
      <c r="L504" t="s">
        <v>237</v>
      </c>
      <c r="M504">
        <v>174977</v>
      </c>
      <c r="N504">
        <v>54602.59</v>
      </c>
      <c r="O504">
        <v>120374.41</v>
      </c>
      <c r="P504">
        <v>10</v>
      </c>
      <c r="Q504">
        <v>31</v>
      </c>
      <c r="R504">
        <v>61</v>
      </c>
    </row>
    <row r="505" spans="1:18" x14ac:dyDescent="0.35">
      <c r="A505" t="s">
        <v>115</v>
      </c>
      <c r="B505" t="str">
        <f>VLOOKUP(Table1[[#This Row],[Region]],Table3[#All],2,0)</f>
        <v>Sam Thomas</v>
      </c>
      <c r="C505" t="s">
        <v>215</v>
      </c>
      <c r="D505">
        <v>349642</v>
      </c>
      <c r="E505">
        <v>297292</v>
      </c>
      <c r="F505">
        <v>85.03</v>
      </c>
      <c r="G505" s="2">
        <v>41915</v>
      </c>
      <c r="H505">
        <f>YEAR(Table1[[#This Row],[Order Date]])</f>
        <v>2014</v>
      </c>
      <c r="I505" t="s">
        <v>255</v>
      </c>
      <c r="J505" s="4">
        <f>WEEKDAY(Table1[[#This Row],[Order Date]])</f>
        <v>6</v>
      </c>
      <c r="K505" t="s">
        <v>225</v>
      </c>
      <c r="L505" t="s">
        <v>239</v>
      </c>
      <c r="M505">
        <v>297292</v>
      </c>
      <c r="N505">
        <v>99722.559999999998</v>
      </c>
      <c r="O505">
        <v>197569.44</v>
      </c>
      <c r="P505">
        <v>20</v>
      </c>
      <c r="Q505">
        <v>99</v>
      </c>
      <c r="R505">
        <v>78.88</v>
      </c>
    </row>
    <row r="506" spans="1:18" x14ac:dyDescent="0.35">
      <c r="A506" t="s">
        <v>116</v>
      </c>
      <c r="B506" t="str">
        <f>VLOOKUP(Table1[[#This Row],[Region]],Table3[#All],2,0)</f>
        <v>Bill Gabril</v>
      </c>
      <c r="C506" t="s">
        <v>213</v>
      </c>
      <c r="D506">
        <v>492645</v>
      </c>
      <c r="E506">
        <v>579691</v>
      </c>
      <c r="F506">
        <v>117.67</v>
      </c>
      <c r="G506" s="2">
        <v>41915</v>
      </c>
      <c r="H506">
        <f>YEAR(Table1[[#This Row],[Order Date]])</f>
        <v>2014</v>
      </c>
      <c r="I506" t="s">
        <v>255</v>
      </c>
      <c r="J506" s="4">
        <f>WEEKDAY(Table1[[#This Row],[Order Date]])</f>
        <v>6</v>
      </c>
      <c r="K506" t="s">
        <v>235</v>
      </c>
      <c r="L506" t="s">
        <v>239</v>
      </c>
      <c r="M506">
        <v>579691</v>
      </c>
      <c r="N506">
        <v>198812.02</v>
      </c>
      <c r="O506">
        <v>380878.98</v>
      </c>
      <c r="P506">
        <v>10</v>
      </c>
      <c r="Q506">
        <v>49</v>
      </c>
      <c r="R506">
        <v>91.81</v>
      </c>
    </row>
    <row r="507" spans="1:18" x14ac:dyDescent="0.35">
      <c r="A507" t="s">
        <v>117</v>
      </c>
      <c r="B507" t="str">
        <f>VLOOKUP(Table1[[#This Row],[Region]],Table3[#All],2,0)</f>
        <v>Bill Gabril</v>
      </c>
      <c r="C507" t="s">
        <v>213</v>
      </c>
      <c r="D507">
        <v>219080</v>
      </c>
      <c r="E507">
        <v>133016</v>
      </c>
      <c r="F507">
        <v>60.72</v>
      </c>
      <c r="G507" s="2">
        <v>41915</v>
      </c>
      <c r="H507">
        <f>YEAR(Table1[[#This Row],[Order Date]])</f>
        <v>2014</v>
      </c>
      <c r="I507" t="s">
        <v>255</v>
      </c>
      <c r="J507" s="4">
        <f>WEEKDAY(Table1[[#This Row],[Order Date]])</f>
        <v>6</v>
      </c>
      <c r="K507" t="s">
        <v>232</v>
      </c>
      <c r="L507" t="s">
        <v>240</v>
      </c>
      <c r="M507">
        <v>133016</v>
      </c>
      <c r="N507">
        <v>51911.49</v>
      </c>
      <c r="O507">
        <v>81104.509999999995</v>
      </c>
      <c r="P507">
        <v>10</v>
      </c>
      <c r="Q507">
        <v>48</v>
      </c>
      <c r="R507">
        <v>60.37</v>
      </c>
    </row>
    <row r="508" spans="1:18" x14ac:dyDescent="0.35">
      <c r="A508" t="s">
        <v>118</v>
      </c>
      <c r="B508" t="str">
        <f>VLOOKUP(Table1[[#This Row],[Region]],Table3[#All],2,0)</f>
        <v>William Grek</v>
      </c>
      <c r="C508" t="s">
        <v>214</v>
      </c>
      <c r="D508">
        <v>250346</v>
      </c>
      <c r="E508">
        <v>248170</v>
      </c>
      <c r="F508">
        <v>99.13</v>
      </c>
      <c r="G508" s="2">
        <v>41372</v>
      </c>
      <c r="H508">
        <f>YEAR(Table1[[#This Row],[Order Date]])</f>
        <v>2013</v>
      </c>
      <c r="I508" t="s">
        <v>256</v>
      </c>
      <c r="J508" s="4">
        <f>WEEKDAY(Table1[[#This Row],[Order Date]])</f>
        <v>2</v>
      </c>
      <c r="K508" t="s">
        <v>226</v>
      </c>
      <c r="L508" t="s">
        <v>239</v>
      </c>
      <c r="M508">
        <v>248170</v>
      </c>
      <c r="N508">
        <v>72879.839999999997</v>
      </c>
      <c r="O508">
        <v>175290.16</v>
      </c>
      <c r="P508">
        <v>20</v>
      </c>
      <c r="Q508">
        <v>71</v>
      </c>
      <c r="R508">
        <v>70.489999999999995</v>
      </c>
    </row>
    <row r="509" spans="1:18" x14ac:dyDescent="0.35">
      <c r="A509" t="s">
        <v>119</v>
      </c>
      <c r="B509" t="str">
        <f>VLOOKUP(Table1[[#This Row],[Region]],Table3[#All],2,0)</f>
        <v>Bill Gabril</v>
      </c>
      <c r="C509" t="s">
        <v>213</v>
      </c>
      <c r="D509">
        <v>253575</v>
      </c>
      <c r="E509">
        <v>283287</v>
      </c>
      <c r="F509">
        <v>111.72</v>
      </c>
      <c r="G509" s="2">
        <v>41250</v>
      </c>
      <c r="H509">
        <f>YEAR(Table1[[#This Row],[Order Date]])</f>
        <v>2012</v>
      </c>
      <c r="I509" t="s">
        <v>257</v>
      </c>
      <c r="J509" s="4">
        <f>WEEKDAY(Table1[[#This Row],[Order Date]])</f>
        <v>6</v>
      </c>
      <c r="K509" t="s">
        <v>222</v>
      </c>
      <c r="L509" t="s">
        <v>236</v>
      </c>
      <c r="M509">
        <v>283287</v>
      </c>
      <c r="N509">
        <v>95053.08</v>
      </c>
      <c r="O509">
        <v>188233.92</v>
      </c>
      <c r="P509">
        <v>20</v>
      </c>
      <c r="Q509">
        <v>81</v>
      </c>
      <c r="R509">
        <v>75.3</v>
      </c>
    </row>
    <row r="510" spans="1:18" x14ac:dyDescent="0.35">
      <c r="A510" t="s">
        <v>120</v>
      </c>
      <c r="B510" t="str">
        <f>VLOOKUP(Table1[[#This Row],[Region]],Table3[#All],2,0)</f>
        <v>William Grek</v>
      </c>
      <c r="C510" t="s">
        <v>214</v>
      </c>
      <c r="D510">
        <v>474833</v>
      </c>
      <c r="E510">
        <v>441743</v>
      </c>
      <c r="F510">
        <v>93.03</v>
      </c>
      <c r="G510" s="2">
        <v>41536</v>
      </c>
      <c r="H510">
        <f>YEAR(Table1[[#This Row],[Order Date]])</f>
        <v>2013</v>
      </c>
      <c r="I510" t="s">
        <v>258</v>
      </c>
      <c r="J510" s="4">
        <f>WEEKDAY(Table1[[#This Row],[Order Date]])</f>
        <v>5</v>
      </c>
      <c r="K510" t="s">
        <v>229</v>
      </c>
      <c r="L510" t="s">
        <v>240</v>
      </c>
      <c r="M510">
        <v>441743</v>
      </c>
      <c r="N510">
        <v>186020.59</v>
      </c>
      <c r="O510">
        <v>255722.41</v>
      </c>
      <c r="P510">
        <v>20</v>
      </c>
      <c r="Q510">
        <v>40</v>
      </c>
      <c r="R510">
        <v>78.08</v>
      </c>
    </row>
    <row r="511" spans="1:18" x14ac:dyDescent="0.35">
      <c r="A511" t="s">
        <v>121</v>
      </c>
      <c r="B511" t="str">
        <f>VLOOKUP(Table1[[#This Row],[Region]],Table3[#All],2,0)</f>
        <v>Sam Thomas</v>
      </c>
      <c r="C511" t="s">
        <v>215</v>
      </c>
      <c r="D511">
        <v>439978</v>
      </c>
      <c r="E511">
        <v>498880</v>
      </c>
      <c r="F511">
        <v>113.39</v>
      </c>
      <c r="G511" s="2">
        <v>40906</v>
      </c>
      <c r="H511">
        <f>YEAR(Table1[[#This Row],[Order Date]])</f>
        <v>2011</v>
      </c>
      <c r="I511" t="s">
        <v>257</v>
      </c>
      <c r="J511" s="4">
        <f>WEEKDAY(Table1[[#This Row],[Order Date]])</f>
        <v>5</v>
      </c>
      <c r="K511" t="s">
        <v>227</v>
      </c>
      <c r="L511" t="s">
        <v>237</v>
      </c>
      <c r="M511">
        <v>498880</v>
      </c>
      <c r="N511">
        <v>221303.07</v>
      </c>
      <c r="O511">
        <v>277576.93</v>
      </c>
      <c r="P511">
        <v>10</v>
      </c>
      <c r="Q511">
        <v>27</v>
      </c>
      <c r="R511">
        <v>70.14</v>
      </c>
    </row>
    <row r="512" spans="1:18" x14ac:dyDescent="0.35">
      <c r="A512" t="s">
        <v>122</v>
      </c>
      <c r="B512" t="str">
        <f>VLOOKUP(Table1[[#This Row],[Region]],Table3[#All],2,0)</f>
        <v>Bill Gabril</v>
      </c>
      <c r="C512" t="s">
        <v>213</v>
      </c>
      <c r="D512">
        <v>337380</v>
      </c>
      <c r="E512">
        <v>240028</v>
      </c>
      <c r="F512">
        <v>71.14</v>
      </c>
      <c r="G512" s="2">
        <v>40906</v>
      </c>
      <c r="H512">
        <f>YEAR(Table1[[#This Row],[Order Date]])</f>
        <v>2011</v>
      </c>
      <c r="I512" t="s">
        <v>257</v>
      </c>
      <c r="J512" s="4">
        <f>WEEKDAY(Table1[[#This Row],[Order Date]])</f>
        <v>5</v>
      </c>
      <c r="K512" t="s">
        <v>235</v>
      </c>
      <c r="L512" t="s">
        <v>239</v>
      </c>
      <c r="M512">
        <v>240028</v>
      </c>
      <c r="N512">
        <v>106491.58</v>
      </c>
      <c r="O512">
        <v>133536.42000000001</v>
      </c>
      <c r="P512">
        <v>10</v>
      </c>
      <c r="Q512">
        <v>16</v>
      </c>
      <c r="R512">
        <v>93.94</v>
      </c>
    </row>
    <row r="513" spans="1:18" x14ac:dyDescent="0.35">
      <c r="A513" t="s">
        <v>123</v>
      </c>
      <c r="B513" t="str">
        <f>VLOOKUP(Table1[[#This Row],[Region]],Table3[#All],2,0)</f>
        <v>Anne Paul</v>
      </c>
      <c r="C513" t="s">
        <v>212</v>
      </c>
      <c r="D513">
        <v>153620</v>
      </c>
      <c r="E513">
        <v>113787</v>
      </c>
      <c r="F513">
        <v>74.069999999999993</v>
      </c>
      <c r="G513" s="2">
        <v>41844</v>
      </c>
      <c r="H513">
        <f>YEAR(Table1[[#This Row],[Order Date]])</f>
        <v>2014</v>
      </c>
      <c r="I513" t="s">
        <v>260</v>
      </c>
      <c r="J513" s="4">
        <f>WEEKDAY(Table1[[#This Row],[Order Date]])</f>
        <v>5</v>
      </c>
      <c r="K513" t="s">
        <v>220</v>
      </c>
      <c r="L513" t="s">
        <v>237</v>
      </c>
      <c r="M513">
        <v>113787</v>
      </c>
      <c r="N513">
        <v>32479.5</v>
      </c>
      <c r="O513">
        <v>81307.5</v>
      </c>
      <c r="P513">
        <v>10</v>
      </c>
      <c r="Q513">
        <v>39</v>
      </c>
      <c r="R513">
        <v>63.16</v>
      </c>
    </row>
    <row r="514" spans="1:18" x14ac:dyDescent="0.35">
      <c r="A514" t="s">
        <v>124</v>
      </c>
      <c r="B514" t="str">
        <f>VLOOKUP(Table1[[#This Row],[Region]],Table3[#All],2,0)</f>
        <v>Anne Paul</v>
      </c>
      <c r="C514" t="s">
        <v>212</v>
      </c>
      <c r="D514">
        <v>213869</v>
      </c>
      <c r="E514">
        <v>196564</v>
      </c>
      <c r="F514">
        <v>91.91</v>
      </c>
      <c r="G514" s="2">
        <v>41901</v>
      </c>
      <c r="H514">
        <f>YEAR(Table1[[#This Row],[Order Date]])</f>
        <v>2014</v>
      </c>
      <c r="I514" t="s">
        <v>258</v>
      </c>
      <c r="J514" s="4">
        <f>WEEKDAY(Table1[[#This Row],[Order Date]])</f>
        <v>6</v>
      </c>
      <c r="K514" t="s">
        <v>232</v>
      </c>
      <c r="L514" t="s">
        <v>240</v>
      </c>
      <c r="M514">
        <v>196564</v>
      </c>
      <c r="N514">
        <v>51948.41</v>
      </c>
      <c r="O514">
        <v>144615.59</v>
      </c>
      <c r="P514">
        <v>30</v>
      </c>
      <c r="Q514">
        <v>57</v>
      </c>
      <c r="R514">
        <v>76.23</v>
      </c>
    </row>
    <row r="515" spans="1:18" x14ac:dyDescent="0.35">
      <c r="A515" t="s">
        <v>125</v>
      </c>
      <c r="B515" t="str">
        <f>VLOOKUP(Table1[[#This Row],[Region]],Table3[#All],2,0)</f>
        <v>Anne Paul</v>
      </c>
      <c r="C515" t="s">
        <v>212</v>
      </c>
      <c r="D515">
        <v>142060</v>
      </c>
      <c r="E515">
        <v>169408</v>
      </c>
      <c r="F515">
        <v>119.25</v>
      </c>
      <c r="G515" s="2">
        <v>41152</v>
      </c>
      <c r="H515">
        <f>YEAR(Table1[[#This Row],[Order Date]])</f>
        <v>2012</v>
      </c>
      <c r="I515" t="s">
        <v>262</v>
      </c>
      <c r="J515" s="4">
        <f>WEEKDAY(Table1[[#This Row],[Order Date]])</f>
        <v>6</v>
      </c>
      <c r="K515" t="s">
        <v>222</v>
      </c>
      <c r="L515" t="s">
        <v>236</v>
      </c>
      <c r="M515">
        <v>169408</v>
      </c>
      <c r="N515">
        <v>71159.649999999994</v>
      </c>
      <c r="O515">
        <v>98248.35</v>
      </c>
      <c r="P515">
        <v>10</v>
      </c>
      <c r="Q515">
        <v>79</v>
      </c>
      <c r="R515">
        <v>76.459999999999994</v>
      </c>
    </row>
    <row r="516" spans="1:18" x14ac:dyDescent="0.35">
      <c r="A516" t="s">
        <v>126</v>
      </c>
      <c r="B516" t="str">
        <f>VLOOKUP(Table1[[#This Row],[Region]],Table3[#All],2,0)</f>
        <v>William Grek</v>
      </c>
      <c r="C516" t="s">
        <v>214</v>
      </c>
      <c r="D516">
        <v>300056</v>
      </c>
      <c r="E516">
        <v>153335</v>
      </c>
      <c r="F516">
        <v>51.1</v>
      </c>
      <c r="G516" s="2">
        <v>41947</v>
      </c>
      <c r="H516">
        <f>YEAR(Table1[[#This Row],[Order Date]])</f>
        <v>2014</v>
      </c>
      <c r="I516" t="s">
        <v>253</v>
      </c>
      <c r="J516" s="4">
        <f>WEEKDAY(Table1[[#This Row],[Order Date]])</f>
        <v>3</v>
      </c>
      <c r="K516" t="s">
        <v>219</v>
      </c>
      <c r="L516" t="s">
        <v>238</v>
      </c>
      <c r="M516">
        <v>153335</v>
      </c>
      <c r="N516">
        <v>58966.6</v>
      </c>
      <c r="O516">
        <v>94368.4</v>
      </c>
      <c r="P516">
        <v>20</v>
      </c>
      <c r="Q516">
        <v>41</v>
      </c>
      <c r="R516">
        <v>85.82</v>
      </c>
    </row>
    <row r="517" spans="1:18" x14ac:dyDescent="0.35">
      <c r="A517" t="s">
        <v>127</v>
      </c>
      <c r="B517" t="str">
        <f>VLOOKUP(Table1[[#This Row],[Region]],Table3[#All],2,0)</f>
        <v>Anne Paul</v>
      </c>
      <c r="C517" t="s">
        <v>212</v>
      </c>
      <c r="D517">
        <v>341610</v>
      </c>
      <c r="E517">
        <v>363565</v>
      </c>
      <c r="F517">
        <v>106.43</v>
      </c>
      <c r="G517" s="2">
        <v>40947</v>
      </c>
      <c r="H517">
        <f>YEAR(Table1[[#This Row],[Order Date]])</f>
        <v>2012</v>
      </c>
      <c r="I517" t="s">
        <v>264</v>
      </c>
      <c r="J517" s="4">
        <f>WEEKDAY(Table1[[#This Row],[Order Date]])</f>
        <v>4</v>
      </c>
      <c r="K517" t="s">
        <v>219</v>
      </c>
      <c r="L517" t="s">
        <v>238</v>
      </c>
      <c r="M517">
        <v>363565</v>
      </c>
      <c r="N517">
        <v>130211.65</v>
      </c>
      <c r="O517">
        <v>233353.35</v>
      </c>
      <c r="P517">
        <v>20</v>
      </c>
      <c r="Q517">
        <v>49</v>
      </c>
      <c r="R517">
        <v>92.77</v>
      </c>
    </row>
    <row r="518" spans="1:18" x14ac:dyDescent="0.35">
      <c r="A518" t="s">
        <v>128</v>
      </c>
      <c r="B518" t="str">
        <f>VLOOKUP(Table1[[#This Row],[Region]],Table3[#All],2,0)</f>
        <v>William Grek</v>
      </c>
      <c r="C518" t="s">
        <v>214</v>
      </c>
      <c r="D518">
        <v>481805</v>
      </c>
      <c r="E518">
        <v>263019</v>
      </c>
      <c r="F518">
        <v>54.59</v>
      </c>
      <c r="G518" s="2">
        <v>40557</v>
      </c>
      <c r="H518">
        <f>YEAR(Table1[[#This Row],[Order Date]])</f>
        <v>2011</v>
      </c>
      <c r="I518" t="s">
        <v>259</v>
      </c>
      <c r="J518" s="4">
        <f>WEEKDAY(Table1[[#This Row],[Order Date]])</f>
        <v>6</v>
      </c>
      <c r="K518" t="s">
        <v>226</v>
      </c>
      <c r="L518" t="s">
        <v>239</v>
      </c>
      <c r="M518">
        <v>263019</v>
      </c>
      <c r="N518">
        <v>111521.68</v>
      </c>
      <c r="O518">
        <v>151497.32</v>
      </c>
      <c r="P518">
        <v>20</v>
      </c>
      <c r="Q518">
        <v>35</v>
      </c>
      <c r="R518">
        <v>72.61</v>
      </c>
    </row>
    <row r="519" spans="1:18" x14ac:dyDescent="0.35">
      <c r="A519" t="s">
        <v>129</v>
      </c>
      <c r="B519" t="str">
        <f>VLOOKUP(Table1[[#This Row],[Region]],Table3[#All],2,0)</f>
        <v>Anne Paul</v>
      </c>
      <c r="C519" t="s">
        <v>212</v>
      </c>
      <c r="D519">
        <v>214183</v>
      </c>
      <c r="E519">
        <v>136694</v>
      </c>
      <c r="F519">
        <v>63.82</v>
      </c>
      <c r="G519" s="2">
        <v>40557</v>
      </c>
      <c r="H519">
        <f>YEAR(Table1[[#This Row],[Order Date]])</f>
        <v>2011</v>
      </c>
      <c r="I519" t="s">
        <v>259</v>
      </c>
      <c r="J519" s="4">
        <f>WEEKDAY(Table1[[#This Row],[Order Date]])</f>
        <v>6</v>
      </c>
      <c r="K519" t="s">
        <v>231</v>
      </c>
      <c r="L519" t="s">
        <v>236</v>
      </c>
      <c r="M519">
        <v>136694</v>
      </c>
      <c r="N519">
        <v>55039.29</v>
      </c>
      <c r="O519">
        <v>81654.710000000006</v>
      </c>
      <c r="P519">
        <v>10</v>
      </c>
      <c r="Q519">
        <v>45</v>
      </c>
      <c r="R519">
        <v>80.459999999999994</v>
      </c>
    </row>
    <row r="520" spans="1:18" x14ac:dyDescent="0.35">
      <c r="A520" t="s">
        <v>130</v>
      </c>
      <c r="B520" t="str">
        <f>VLOOKUP(Table1[[#This Row],[Region]],Table3[#All],2,0)</f>
        <v>Bill Gabril</v>
      </c>
      <c r="C520" t="s">
        <v>213</v>
      </c>
      <c r="D520">
        <v>227448</v>
      </c>
      <c r="E520">
        <v>116064</v>
      </c>
      <c r="F520">
        <v>51.03</v>
      </c>
      <c r="G520" s="2">
        <v>40557</v>
      </c>
      <c r="H520">
        <f>YEAR(Table1[[#This Row],[Order Date]])</f>
        <v>2011</v>
      </c>
      <c r="I520" t="s">
        <v>259</v>
      </c>
      <c r="J520" s="4">
        <f>WEEKDAY(Table1[[#This Row],[Order Date]])</f>
        <v>6</v>
      </c>
      <c r="K520" t="s">
        <v>218</v>
      </c>
      <c r="L520" t="s">
        <v>238</v>
      </c>
      <c r="M520">
        <v>116064</v>
      </c>
      <c r="N520">
        <v>34062.239999999998</v>
      </c>
      <c r="O520">
        <v>82001.759999999995</v>
      </c>
      <c r="P520">
        <v>20</v>
      </c>
      <c r="Q520">
        <v>21</v>
      </c>
      <c r="R520">
        <v>68.709999999999994</v>
      </c>
    </row>
    <row r="521" spans="1:18" x14ac:dyDescent="0.35">
      <c r="A521" t="s">
        <v>131</v>
      </c>
      <c r="B521" t="str">
        <f>VLOOKUP(Table1[[#This Row],[Region]],Table3[#All],2,0)</f>
        <v>Bill Gabril</v>
      </c>
      <c r="C521" t="s">
        <v>213</v>
      </c>
      <c r="D521">
        <v>459632</v>
      </c>
      <c r="E521">
        <v>407246</v>
      </c>
      <c r="F521">
        <v>88.6</v>
      </c>
      <c r="G521" s="2">
        <v>40557</v>
      </c>
      <c r="H521">
        <f>YEAR(Table1[[#This Row],[Order Date]])</f>
        <v>2011</v>
      </c>
      <c r="I521" t="s">
        <v>259</v>
      </c>
      <c r="J521" s="4">
        <f>WEEKDAY(Table1[[#This Row],[Order Date]])</f>
        <v>6</v>
      </c>
      <c r="K521" t="s">
        <v>230</v>
      </c>
      <c r="L521" t="s">
        <v>238</v>
      </c>
      <c r="M521">
        <v>407246</v>
      </c>
      <c r="N521">
        <v>160188.04999999999</v>
      </c>
      <c r="O521">
        <v>247057.95</v>
      </c>
      <c r="P521">
        <v>20</v>
      </c>
      <c r="Q521">
        <v>78</v>
      </c>
      <c r="R521">
        <v>87.7</v>
      </c>
    </row>
    <row r="522" spans="1:18" x14ac:dyDescent="0.35">
      <c r="A522" t="s">
        <v>132</v>
      </c>
      <c r="B522" t="str">
        <f>VLOOKUP(Table1[[#This Row],[Region]],Table3[#All],2,0)</f>
        <v>William Grek</v>
      </c>
      <c r="C522" t="s">
        <v>214</v>
      </c>
      <c r="D522">
        <v>221988</v>
      </c>
      <c r="E522">
        <v>194025</v>
      </c>
      <c r="F522">
        <v>87.4</v>
      </c>
      <c r="G522" s="2">
        <v>40557</v>
      </c>
      <c r="H522">
        <f>YEAR(Table1[[#This Row],[Order Date]])</f>
        <v>2011</v>
      </c>
      <c r="I522" t="s">
        <v>259</v>
      </c>
      <c r="J522" s="4">
        <f>WEEKDAY(Table1[[#This Row],[Order Date]])</f>
        <v>6</v>
      </c>
      <c r="K522" t="s">
        <v>225</v>
      </c>
      <c r="L522" t="s">
        <v>239</v>
      </c>
      <c r="M522">
        <v>194025</v>
      </c>
      <c r="N522">
        <v>50124.88</v>
      </c>
      <c r="O522">
        <v>143900.12</v>
      </c>
      <c r="P522">
        <v>30</v>
      </c>
      <c r="Q522">
        <v>34</v>
      </c>
      <c r="R522">
        <v>60.75</v>
      </c>
    </row>
    <row r="523" spans="1:18" x14ac:dyDescent="0.35">
      <c r="A523" t="s">
        <v>133</v>
      </c>
      <c r="B523" t="str">
        <f>VLOOKUP(Table1[[#This Row],[Region]],Table3[#All],2,0)</f>
        <v>Bill Gabril</v>
      </c>
      <c r="C523" t="s">
        <v>213</v>
      </c>
      <c r="D523">
        <v>479793</v>
      </c>
      <c r="E523">
        <v>310534</v>
      </c>
      <c r="F523">
        <v>64.72</v>
      </c>
      <c r="G523" s="2">
        <v>40677</v>
      </c>
      <c r="H523">
        <f>YEAR(Table1[[#This Row],[Order Date]])</f>
        <v>2011</v>
      </c>
      <c r="I523" t="s">
        <v>261</v>
      </c>
      <c r="J523" s="4">
        <f>WEEKDAY(Table1[[#This Row],[Order Date]])</f>
        <v>7</v>
      </c>
      <c r="K523" t="s">
        <v>217</v>
      </c>
      <c r="L523" t="s">
        <v>237</v>
      </c>
      <c r="M523">
        <v>310534</v>
      </c>
      <c r="N523">
        <v>110056.16</v>
      </c>
      <c r="O523">
        <v>200477.84</v>
      </c>
      <c r="P523">
        <v>30</v>
      </c>
      <c r="Q523">
        <v>47</v>
      </c>
      <c r="R523">
        <v>79</v>
      </c>
    </row>
    <row r="524" spans="1:18" x14ac:dyDescent="0.35">
      <c r="A524" t="s">
        <v>134</v>
      </c>
      <c r="B524" t="str">
        <f>VLOOKUP(Table1[[#This Row],[Region]],Table3[#All],2,0)</f>
        <v>Bill Gabril</v>
      </c>
      <c r="C524" t="s">
        <v>213</v>
      </c>
      <c r="D524">
        <v>397114</v>
      </c>
      <c r="E524">
        <v>296403</v>
      </c>
      <c r="F524">
        <v>74.64</v>
      </c>
      <c r="G524" s="2">
        <v>41414</v>
      </c>
      <c r="H524">
        <f>YEAR(Table1[[#This Row],[Order Date]])</f>
        <v>2013</v>
      </c>
      <c r="I524" t="s">
        <v>261</v>
      </c>
      <c r="J524" s="4">
        <f>WEEKDAY(Table1[[#This Row],[Order Date]])</f>
        <v>2</v>
      </c>
      <c r="K524" t="s">
        <v>225</v>
      </c>
      <c r="L524" t="s">
        <v>239</v>
      </c>
      <c r="M524">
        <v>296403</v>
      </c>
      <c r="N524">
        <v>119419.51</v>
      </c>
      <c r="O524">
        <v>176983.49</v>
      </c>
      <c r="P524">
        <v>20</v>
      </c>
      <c r="Q524">
        <v>86</v>
      </c>
      <c r="R524">
        <v>92.01</v>
      </c>
    </row>
    <row r="525" spans="1:18" x14ac:dyDescent="0.35">
      <c r="A525" t="s">
        <v>135</v>
      </c>
      <c r="B525" t="str">
        <f>VLOOKUP(Table1[[#This Row],[Region]],Table3[#All],2,0)</f>
        <v>William Grek</v>
      </c>
      <c r="C525" t="s">
        <v>214</v>
      </c>
      <c r="D525">
        <v>378468</v>
      </c>
      <c r="E525">
        <v>270511</v>
      </c>
      <c r="F525">
        <v>71.48</v>
      </c>
      <c r="G525" s="2">
        <v>41670</v>
      </c>
      <c r="H525">
        <f>YEAR(Table1[[#This Row],[Order Date]])</f>
        <v>2014</v>
      </c>
      <c r="I525" t="s">
        <v>259</v>
      </c>
      <c r="J525" s="4">
        <f>WEEKDAY(Table1[[#This Row],[Order Date]])</f>
        <v>6</v>
      </c>
      <c r="K525" t="s">
        <v>232</v>
      </c>
      <c r="L525" t="s">
        <v>240</v>
      </c>
      <c r="M525">
        <v>270511</v>
      </c>
      <c r="N525">
        <v>68756.98</v>
      </c>
      <c r="O525">
        <v>201754.02</v>
      </c>
      <c r="P525">
        <v>30</v>
      </c>
      <c r="Q525">
        <v>68</v>
      </c>
      <c r="R525">
        <v>60.03</v>
      </c>
    </row>
    <row r="526" spans="1:18" x14ac:dyDescent="0.35">
      <c r="A526" t="s">
        <v>136</v>
      </c>
      <c r="B526" t="str">
        <f>VLOOKUP(Table1[[#This Row],[Region]],Table3[#All],2,0)</f>
        <v>Bill Gabril</v>
      </c>
      <c r="C526" t="s">
        <v>213</v>
      </c>
      <c r="D526">
        <v>197273</v>
      </c>
      <c r="E526">
        <v>103543</v>
      </c>
      <c r="F526">
        <v>52.49</v>
      </c>
      <c r="G526" s="2">
        <v>41670</v>
      </c>
      <c r="H526">
        <f>YEAR(Table1[[#This Row],[Order Date]])</f>
        <v>2014</v>
      </c>
      <c r="I526" t="s">
        <v>259</v>
      </c>
      <c r="J526" s="4">
        <f>WEEKDAY(Table1[[#This Row],[Order Date]])</f>
        <v>6</v>
      </c>
      <c r="K526" t="s">
        <v>225</v>
      </c>
      <c r="L526" t="s">
        <v>239</v>
      </c>
      <c r="M526">
        <v>103543</v>
      </c>
      <c r="N526">
        <v>27666.17</v>
      </c>
      <c r="O526">
        <v>75876.83</v>
      </c>
      <c r="P526">
        <v>30</v>
      </c>
      <c r="Q526">
        <v>18</v>
      </c>
      <c r="R526">
        <v>83.04</v>
      </c>
    </row>
    <row r="527" spans="1:18" x14ac:dyDescent="0.35">
      <c r="A527" t="s">
        <v>137</v>
      </c>
      <c r="B527" t="str">
        <f>VLOOKUP(Table1[[#This Row],[Region]],Table3[#All],2,0)</f>
        <v>Bill Gabril</v>
      </c>
      <c r="C527" t="s">
        <v>213</v>
      </c>
      <c r="D527">
        <v>374763</v>
      </c>
      <c r="E527">
        <v>448240</v>
      </c>
      <c r="F527">
        <v>119.61</v>
      </c>
      <c r="G527" s="2">
        <v>41670</v>
      </c>
      <c r="H527">
        <f>YEAR(Table1[[#This Row],[Order Date]])</f>
        <v>2014</v>
      </c>
      <c r="I527" t="s">
        <v>259</v>
      </c>
      <c r="J527" s="4">
        <f>WEEKDAY(Table1[[#This Row],[Order Date]])</f>
        <v>6</v>
      </c>
      <c r="K527" t="s">
        <v>221</v>
      </c>
      <c r="L527" t="s">
        <v>239</v>
      </c>
      <c r="M527">
        <v>448240</v>
      </c>
      <c r="N527">
        <v>141683.39000000001</v>
      </c>
      <c r="O527">
        <v>306556.61</v>
      </c>
      <c r="P527">
        <v>20</v>
      </c>
      <c r="Q527">
        <v>92</v>
      </c>
      <c r="R527">
        <v>71.27</v>
      </c>
    </row>
    <row r="528" spans="1:18" x14ac:dyDescent="0.35">
      <c r="A528" t="s">
        <v>138</v>
      </c>
      <c r="B528" t="str">
        <f>VLOOKUP(Table1[[#This Row],[Region]],Table3[#All],2,0)</f>
        <v>Anne Paul</v>
      </c>
      <c r="C528" t="s">
        <v>212</v>
      </c>
      <c r="D528">
        <v>445448</v>
      </c>
      <c r="E528">
        <v>257683</v>
      </c>
      <c r="F528">
        <v>57.85</v>
      </c>
      <c r="G528" s="2">
        <v>41670</v>
      </c>
      <c r="H528">
        <f>YEAR(Table1[[#This Row],[Order Date]])</f>
        <v>2014</v>
      </c>
      <c r="I528" t="s">
        <v>259</v>
      </c>
      <c r="J528" s="4">
        <f>WEEKDAY(Table1[[#This Row],[Order Date]])</f>
        <v>6</v>
      </c>
      <c r="K528" t="s">
        <v>219</v>
      </c>
      <c r="L528" t="s">
        <v>238</v>
      </c>
      <c r="M528">
        <v>257683</v>
      </c>
      <c r="N528">
        <v>115031.85</v>
      </c>
      <c r="O528">
        <v>142651.15</v>
      </c>
      <c r="P528">
        <v>10</v>
      </c>
      <c r="Q528">
        <v>23</v>
      </c>
      <c r="R528">
        <v>76.989999999999995</v>
      </c>
    </row>
    <row r="529" spans="1:18" x14ac:dyDescent="0.35">
      <c r="A529" t="s">
        <v>139</v>
      </c>
      <c r="B529" t="str">
        <f>VLOOKUP(Table1[[#This Row],[Region]],Table3[#All],2,0)</f>
        <v>Anne Paul</v>
      </c>
      <c r="C529" t="s">
        <v>212</v>
      </c>
      <c r="D529">
        <v>399374</v>
      </c>
      <c r="E529">
        <v>403424</v>
      </c>
      <c r="F529">
        <v>101.01</v>
      </c>
      <c r="G529" s="2">
        <v>41670</v>
      </c>
      <c r="H529">
        <f>YEAR(Table1[[#This Row],[Order Date]])</f>
        <v>2014</v>
      </c>
      <c r="I529" t="s">
        <v>259</v>
      </c>
      <c r="J529" s="4">
        <f>WEEKDAY(Table1[[#This Row],[Order Date]])</f>
        <v>6</v>
      </c>
      <c r="K529" t="s">
        <v>232</v>
      </c>
      <c r="L529" t="s">
        <v>240</v>
      </c>
      <c r="M529">
        <v>403424</v>
      </c>
      <c r="N529">
        <v>195771.3</v>
      </c>
      <c r="O529">
        <v>207652.7</v>
      </c>
      <c r="P529">
        <v>10</v>
      </c>
      <c r="Q529">
        <v>19</v>
      </c>
      <c r="R529">
        <v>60.46</v>
      </c>
    </row>
    <row r="530" spans="1:18" x14ac:dyDescent="0.35">
      <c r="A530" t="s">
        <v>140</v>
      </c>
      <c r="B530" t="str">
        <f>VLOOKUP(Table1[[#This Row],[Region]],Table3[#All],2,0)</f>
        <v>William Grek</v>
      </c>
      <c r="C530" t="s">
        <v>214</v>
      </c>
      <c r="D530">
        <v>357638</v>
      </c>
      <c r="E530">
        <v>422194</v>
      </c>
      <c r="F530">
        <v>118.05</v>
      </c>
      <c r="G530" s="2">
        <v>41670</v>
      </c>
      <c r="H530">
        <f>YEAR(Table1[[#This Row],[Order Date]])</f>
        <v>2014</v>
      </c>
      <c r="I530" t="s">
        <v>259</v>
      </c>
      <c r="J530" s="4">
        <f>WEEKDAY(Table1[[#This Row],[Order Date]])</f>
        <v>6</v>
      </c>
      <c r="K530" t="s">
        <v>218</v>
      </c>
      <c r="L530" t="s">
        <v>238</v>
      </c>
      <c r="M530">
        <v>422194</v>
      </c>
      <c r="N530">
        <v>109641.26</v>
      </c>
      <c r="O530">
        <v>312552.74</v>
      </c>
      <c r="P530">
        <v>20</v>
      </c>
      <c r="Q530">
        <v>81</v>
      </c>
      <c r="R530">
        <v>86.02</v>
      </c>
    </row>
    <row r="531" spans="1:18" x14ac:dyDescent="0.35">
      <c r="A531" t="s">
        <v>141</v>
      </c>
      <c r="B531" t="str">
        <f>VLOOKUP(Table1[[#This Row],[Region]],Table3[#All],2,0)</f>
        <v>Bill Gabril</v>
      </c>
      <c r="C531" t="s">
        <v>213</v>
      </c>
      <c r="D531">
        <v>471423</v>
      </c>
      <c r="E531">
        <v>266277</v>
      </c>
      <c r="F531">
        <v>56.48</v>
      </c>
      <c r="G531" s="2">
        <v>40723</v>
      </c>
      <c r="H531">
        <f>YEAR(Table1[[#This Row],[Order Date]])</f>
        <v>2011</v>
      </c>
      <c r="I531" t="s">
        <v>254</v>
      </c>
      <c r="J531" s="4">
        <f>WEEKDAY(Table1[[#This Row],[Order Date]])</f>
        <v>4</v>
      </c>
      <c r="K531" t="s">
        <v>225</v>
      </c>
      <c r="L531" t="s">
        <v>239</v>
      </c>
      <c r="M531">
        <v>266277</v>
      </c>
      <c r="N531">
        <v>90878.68</v>
      </c>
      <c r="O531">
        <v>175398.32</v>
      </c>
      <c r="P531">
        <v>10</v>
      </c>
      <c r="Q531">
        <v>48</v>
      </c>
      <c r="R531">
        <v>62.73</v>
      </c>
    </row>
    <row r="532" spans="1:18" x14ac:dyDescent="0.35">
      <c r="A532" t="s">
        <v>142</v>
      </c>
      <c r="B532" t="str">
        <f>VLOOKUP(Table1[[#This Row],[Region]],Table3[#All],2,0)</f>
        <v>William Grek</v>
      </c>
      <c r="C532" t="s">
        <v>214</v>
      </c>
      <c r="D532">
        <v>150918</v>
      </c>
      <c r="E532">
        <v>88726</v>
      </c>
      <c r="F532">
        <v>58.79</v>
      </c>
      <c r="G532" s="2">
        <v>41142</v>
      </c>
      <c r="H532">
        <f>YEAR(Table1[[#This Row],[Order Date]])</f>
        <v>2012</v>
      </c>
      <c r="I532" t="s">
        <v>262</v>
      </c>
      <c r="J532" s="4">
        <f>WEEKDAY(Table1[[#This Row],[Order Date]])</f>
        <v>3</v>
      </c>
      <c r="K532" t="s">
        <v>231</v>
      </c>
      <c r="L532" t="s">
        <v>236</v>
      </c>
      <c r="M532">
        <v>88726</v>
      </c>
      <c r="N532">
        <v>39319.980000000003</v>
      </c>
      <c r="O532">
        <v>49406.02</v>
      </c>
      <c r="P532">
        <v>30</v>
      </c>
      <c r="Q532">
        <v>41</v>
      </c>
      <c r="R532">
        <v>79.95</v>
      </c>
    </row>
    <row r="533" spans="1:18" x14ac:dyDescent="0.35">
      <c r="A533" t="s">
        <v>143</v>
      </c>
      <c r="B533" t="str">
        <f>VLOOKUP(Table1[[#This Row],[Region]],Table3[#All],2,0)</f>
        <v>William Grek</v>
      </c>
      <c r="C533" t="s">
        <v>214</v>
      </c>
      <c r="D533">
        <v>492793</v>
      </c>
      <c r="E533">
        <v>539022</v>
      </c>
      <c r="F533">
        <v>109.38</v>
      </c>
      <c r="G533" s="2">
        <v>41142</v>
      </c>
      <c r="H533">
        <f>YEAR(Table1[[#This Row],[Order Date]])</f>
        <v>2012</v>
      </c>
      <c r="I533" t="s">
        <v>262</v>
      </c>
      <c r="J533" s="4">
        <f>WEEKDAY(Table1[[#This Row],[Order Date]])</f>
        <v>3</v>
      </c>
      <c r="K533" t="s">
        <v>224</v>
      </c>
      <c r="L533" t="s">
        <v>240</v>
      </c>
      <c r="M533">
        <v>539022</v>
      </c>
      <c r="N533">
        <v>145597.91</v>
      </c>
      <c r="O533">
        <v>393424.09</v>
      </c>
      <c r="P533">
        <v>20</v>
      </c>
      <c r="Q533">
        <v>96</v>
      </c>
      <c r="R533">
        <v>76.06</v>
      </c>
    </row>
    <row r="534" spans="1:18" x14ac:dyDescent="0.35">
      <c r="A534" t="s">
        <v>144</v>
      </c>
      <c r="B534" t="str">
        <f>VLOOKUP(Table1[[#This Row],[Region]],Table3[#All],2,0)</f>
        <v>Bill Gabril</v>
      </c>
      <c r="C534" t="s">
        <v>213</v>
      </c>
      <c r="D534">
        <v>187456</v>
      </c>
      <c r="E534">
        <v>141017</v>
      </c>
      <c r="F534">
        <v>75.23</v>
      </c>
      <c r="G534" s="2">
        <v>41142</v>
      </c>
      <c r="H534">
        <f>YEAR(Table1[[#This Row],[Order Date]])</f>
        <v>2012</v>
      </c>
      <c r="I534" t="s">
        <v>262</v>
      </c>
      <c r="J534" s="4">
        <f>WEEKDAY(Table1[[#This Row],[Order Date]])</f>
        <v>3</v>
      </c>
      <c r="K534" t="s">
        <v>235</v>
      </c>
      <c r="L534" t="s">
        <v>239</v>
      </c>
      <c r="M534">
        <v>141017</v>
      </c>
      <c r="N534">
        <v>49157.42</v>
      </c>
      <c r="O534">
        <v>91859.58</v>
      </c>
      <c r="P534">
        <v>10</v>
      </c>
      <c r="Q534">
        <v>78</v>
      </c>
      <c r="R534">
        <v>94.95</v>
      </c>
    </row>
    <row r="535" spans="1:18" x14ac:dyDescent="0.35">
      <c r="A535" t="s">
        <v>145</v>
      </c>
      <c r="B535" t="str">
        <f>VLOOKUP(Table1[[#This Row],[Region]],Table3[#All],2,0)</f>
        <v>Bill Gabril</v>
      </c>
      <c r="C535" t="s">
        <v>213</v>
      </c>
      <c r="D535">
        <v>265231</v>
      </c>
      <c r="E535">
        <v>276815</v>
      </c>
      <c r="F535">
        <v>104.37</v>
      </c>
      <c r="G535" s="2">
        <v>41142</v>
      </c>
      <c r="H535">
        <f>YEAR(Table1[[#This Row],[Order Date]])</f>
        <v>2012</v>
      </c>
      <c r="I535" t="s">
        <v>262</v>
      </c>
      <c r="J535" s="4">
        <f>WEEKDAY(Table1[[#This Row],[Order Date]])</f>
        <v>3</v>
      </c>
      <c r="K535" t="s">
        <v>233</v>
      </c>
      <c r="L535" t="s">
        <v>237</v>
      </c>
      <c r="M535">
        <v>276815</v>
      </c>
      <c r="N535">
        <v>104164.66</v>
      </c>
      <c r="O535">
        <v>172650.34</v>
      </c>
      <c r="P535">
        <v>10</v>
      </c>
      <c r="Q535">
        <v>51</v>
      </c>
      <c r="R535">
        <v>81.290000000000006</v>
      </c>
    </row>
    <row r="536" spans="1:18" x14ac:dyDescent="0.35">
      <c r="A536" t="s">
        <v>146</v>
      </c>
      <c r="B536" t="str">
        <f>VLOOKUP(Table1[[#This Row],[Region]],Table3[#All],2,0)</f>
        <v>William Grek</v>
      </c>
      <c r="C536" t="s">
        <v>214</v>
      </c>
      <c r="D536">
        <v>388483</v>
      </c>
      <c r="E536">
        <v>327456</v>
      </c>
      <c r="F536">
        <v>84.29</v>
      </c>
      <c r="G536" s="2">
        <v>41185</v>
      </c>
      <c r="H536">
        <f>YEAR(Table1[[#This Row],[Order Date]])</f>
        <v>2012</v>
      </c>
      <c r="I536" t="s">
        <v>255</v>
      </c>
      <c r="J536" s="4">
        <f>WEEKDAY(Table1[[#This Row],[Order Date]])</f>
        <v>4</v>
      </c>
      <c r="K536" t="s">
        <v>227</v>
      </c>
      <c r="L536" t="s">
        <v>237</v>
      </c>
      <c r="M536">
        <v>327456</v>
      </c>
      <c r="N536">
        <v>119767.05</v>
      </c>
      <c r="O536">
        <v>207688.95</v>
      </c>
      <c r="P536">
        <v>30</v>
      </c>
      <c r="Q536">
        <v>14</v>
      </c>
      <c r="R536">
        <v>94.4</v>
      </c>
    </row>
    <row r="537" spans="1:18" x14ac:dyDescent="0.35">
      <c r="A537" t="s">
        <v>147</v>
      </c>
      <c r="B537" t="str">
        <f>VLOOKUP(Table1[[#This Row],[Region]],Table3[#All],2,0)</f>
        <v>Anne Paul</v>
      </c>
      <c r="C537" t="s">
        <v>212</v>
      </c>
      <c r="D537">
        <v>170823</v>
      </c>
      <c r="E537">
        <v>202107</v>
      </c>
      <c r="F537">
        <v>118.31</v>
      </c>
      <c r="G537" s="2">
        <v>41185</v>
      </c>
      <c r="H537">
        <f>YEAR(Table1[[#This Row],[Order Date]])</f>
        <v>2012</v>
      </c>
      <c r="I537" t="s">
        <v>255</v>
      </c>
      <c r="J537" s="4">
        <f>WEEKDAY(Table1[[#This Row],[Order Date]])</f>
        <v>4</v>
      </c>
      <c r="K537" t="s">
        <v>217</v>
      </c>
      <c r="L537" t="s">
        <v>237</v>
      </c>
      <c r="M537">
        <v>202107</v>
      </c>
      <c r="N537">
        <v>82843.62</v>
      </c>
      <c r="O537">
        <v>119263.38</v>
      </c>
      <c r="P537">
        <v>20</v>
      </c>
      <c r="Q537">
        <v>50</v>
      </c>
      <c r="R537">
        <v>60.76</v>
      </c>
    </row>
    <row r="538" spans="1:18" x14ac:dyDescent="0.35">
      <c r="A538" t="s">
        <v>148</v>
      </c>
      <c r="B538" t="str">
        <f>VLOOKUP(Table1[[#This Row],[Region]],Table3[#All],2,0)</f>
        <v>Sam Thomas</v>
      </c>
      <c r="C538" t="s">
        <v>215</v>
      </c>
      <c r="D538">
        <v>368053</v>
      </c>
      <c r="E538">
        <v>329862</v>
      </c>
      <c r="F538">
        <v>89.62</v>
      </c>
      <c r="G538" s="2">
        <v>41185</v>
      </c>
      <c r="H538">
        <f>YEAR(Table1[[#This Row],[Order Date]])</f>
        <v>2012</v>
      </c>
      <c r="I538" t="s">
        <v>255</v>
      </c>
      <c r="J538" s="4">
        <f>WEEKDAY(Table1[[#This Row],[Order Date]])</f>
        <v>4</v>
      </c>
      <c r="K538" t="s">
        <v>221</v>
      </c>
      <c r="L538" t="s">
        <v>239</v>
      </c>
      <c r="M538">
        <v>329862</v>
      </c>
      <c r="N538">
        <v>155600.48000000001</v>
      </c>
      <c r="O538">
        <v>174261.52</v>
      </c>
      <c r="P538">
        <v>20</v>
      </c>
      <c r="Q538">
        <v>29</v>
      </c>
      <c r="R538">
        <v>64.84</v>
      </c>
    </row>
    <row r="539" spans="1:18" x14ac:dyDescent="0.35">
      <c r="A539" t="s">
        <v>149</v>
      </c>
      <c r="B539" t="str">
        <f>VLOOKUP(Table1[[#This Row],[Region]],Table3[#All],2,0)</f>
        <v>Sam Thomas</v>
      </c>
      <c r="C539" t="s">
        <v>215</v>
      </c>
      <c r="D539">
        <v>230996</v>
      </c>
      <c r="E539">
        <v>176576</v>
      </c>
      <c r="F539">
        <v>76.44</v>
      </c>
      <c r="G539" s="2">
        <v>41185</v>
      </c>
      <c r="H539">
        <f>YEAR(Table1[[#This Row],[Order Date]])</f>
        <v>2012</v>
      </c>
      <c r="I539" t="s">
        <v>255</v>
      </c>
      <c r="J539" s="4">
        <f>WEEKDAY(Table1[[#This Row],[Order Date]])</f>
        <v>4</v>
      </c>
      <c r="K539" t="s">
        <v>233</v>
      </c>
      <c r="L539" t="s">
        <v>237</v>
      </c>
      <c r="M539">
        <v>176576</v>
      </c>
      <c r="N539">
        <v>83419.53</v>
      </c>
      <c r="O539">
        <v>93156.47</v>
      </c>
      <c r="P539">
        <v>30</v>
      </c>
      <c r="Q539">
        <v>37</v>
      </c>
      <c r="R539">
        <v>85.7</v>
      </c>
    </row>
    <row r="540" spans="1:18" x14ac:dyDescent="0.35">
      <c r="A540" t="s">
        <v>150</v>
      </c>
      <c r="B540" t="str">
        <f>VLOOKUP(Table1[[#This Row],[Region]],Table3[#All],2,0)</f>
        <v>Sam Thomas</v>
      </c>
      <c r="C540" t="s">
        <v>215</v>
      </c>
      <c r="D540">
        <v>352986</v>
      </c>
      <c r="E540">
        <v>221818</v>
      </c>
      <c r="F540">
        <v>62.84</v>
      </c>
      <c r="G540" s="2">
        <v>41052</v>
      </c>
      <c r="H540">
        <f>YEAR(Table1[[#This Row],[Order Date]])</f>
        <v>2012</v>
      </c>
      <c r="I540" t="s">
        <v>261</v>
      </c>
      <c r="J540" s="4">
        <f>WEEKDAY(Table1[[#This Row],[Order Date]])</f>
        <v>4</v>
      </c>
      <c r="K540" t="s">
        <v>224</v>
      </c>
      <c r="L540" t="s">
        <v>240</v>
      </c>
      <c r="M540">
        <v>221818</v>
      </c>
      <c r="N540">
        <v>71299.100000000006</v>
      </c>
      <c r="O540">
        <v>150518.9</v>
      </c>
      <c r="P540">
        <v>20</v>
      </c>
      <c r="Q540">
        <v>83</v>
      </c>
      <c r="R540">
        <v>73.349999999999994</v>
      </c>
    </row>
    <row r="541" spans="1:18" x14ac:dyDescent="0.35">
      <c r="A541" t="s">
        <v>151</v>
      </c>
      <c r="B541" t="str">
        <f>VLOOKUP(Table1[[#This Row],[Region]],Table3[#All],2,0)</f>
        <v>Anne Paul</v>
      </c>
      <c r="C541" t="s">
        <v>212</v>
      </c>
      <c r="D541">
        <v>275316</v>
      </c>
      <c r="E541">
        <v>228865</v>
      </c>
      <c r="F541">
        <v>83.13</v>
      </c>
      <c r="G541" s="2">
        <v>41716</v>
      </c>
      <c r="H541">
        <f>YEAR(Table1[[#This Row],[Order Date]])</f>
        <v>2014</v>
      </c>
      <c r="I541" t="s">
        <v>263</v>
      </c>
      <c r="J541" s="4">
        <f>WEEKDAY(Table1[[#This Row],[Order Date]])</f>
        <v>3</v>
      </c>
      <c r="K541" t="s">
        <v>223</v>
      </c>
      <c r="L541" t="s">
        <v>240</v>
      </c>
      <c r="M541">
        <v>228865</v>
      </c>
      <c r="N541">
        <v>50562.27</v>
      </c>
      <c r="O541">
        <v>178302.73</v>
      </c>
      <c r="P541">
        <v>20</v>
      </c>
      <c r="Q541">
        <v>39</v>
      </c>
      <c r="R541">
        <v>86.17</v>
      </c>
    </row>
    <row r="542" spans="1:18" x14ac:dyDescent="0.35">
      <c r="A542" t="s">
        <v>152</v>
      </c>
      <c r="B542" t="str">
        <f>VLOOKUP(Table1[[#This Row],[Region]],Table3[#All],2,0)</f>
        <v>Anne Paul</v>
      </c>
      <c r="C542" t="s">
        <v>212</v>
      </c>
      <c r="D542">
        <v>431451</v>
      </c>
      <c r="E542">
        <v>416258</v>
      </c>
      <c r="F542">
        <v>96.48</v>
      </c>
      <c r="G542" s="2">
        <v>41255</v>
      </c>
      <c r="H542">
        <f>YEAR(Table1[[#This Row],[Order Date]])</f>
        <v>2012</v>
      </c>
      <c r="I542" t="s">
        <v>257</v>
      </c>
      <c r="J542" s="4">
        <f>WEEKDAY(Table1[[#This Row],[Order Date]])</f>
        <v>4</v>
      </c>
      <c r="K542" t="s">
        <v>234</v>
      </c>
      <c r="L542" t="s">
        <v>238</v>
      </c>
      <c r="M542">
        <v>416258</v>
      </c>
      <c r="N542">
        <v>142645.37</v>
      </c>
      <c r="O542">
        <v>273612.63</v>
      </c>
      <c r="P542">
        <v>30</v>
      </c>
      <c r="Q542">
        <v>82</v>
      </c>
      <c r="R542">
        <v>65.239999999999995</v>
      </c>
    </row>
    <row r="543" spans="1:18" x14ac:dyDescent="0.35">
      <c r="A543" t="s">
        <v>153</v>
      </c>
      <c r="B543" t="str">
        <f>VLOOKUP(Table1[[#This Row],[Region]],Table3[#All],2,0)</f>
        <v>William Grek</v>
      </c>
      <c r="C543" t="s">
        <v>214</v>
      </c>
      <c r="D543">
        <v>126486</v>
      </c>
      <c r="E543">
        <v>151537</v>
      </c>
      <c r="F543">
        <v>119.81</v>
      </c>
      <c r="G543" s="2">
        <v>41086</v>
      </c>
      <c r="H543">
        <f>YEAR(Table1[[#This Row],[Order Date]])</f>
        <v>2012</v>
      </c>
      <c r="I543" t="s">
        <v>254</v>
      </c>
      <c r="J543" s="4">
        <f>WEEKDAY(Table1[[#This Row],[Order Date]])</f>
        <v>3</v>
      </c>
      <c r="K543" t="s">
        <v>223</v>
      </c>
      <c r="L543" t="s">
        <v>240</v>
      </c>
      <c r="M543">
        <v>151537</v>
      </c>
      <c r="N543">
        <v>41543.56</v>
      </c>
      <c r="O543">
        <v>109993.44</v>
      </c>
      <c r="P543">
        <v>30</v>
      </c>
      <c r="Q543">
        <v>21</v>
      </c>
      <c r="R543">
        <v>67.77</v>
      </c>
    </row>
    <row r="544" spans="1:18" x14ac:dyDescent="0.35">
      <c r="A544" t="s">
        <v>154</v>
      </c>
      <c r="B544" t="str">
        <f>VLOOKUP(Table1[[#This Row],[Region]],Table3[#All],2,0)</f>
        <v>Sam Thomas</v>
      </c>
      <c r="C544" t="s">
        <v>215</v>
      </c>
      <c r="D544">
        <v>306738</v>
      </c>
      <c r="E544">
        <v>192169</v>
      </c>
      <c r="F544">
        <v>62.65</v>
      </c>
      <c r="G544" s="2">
        <v>41086</v>
      </c>
      <c r="H544">
        <f>YEAR(Table1[[#This Row],[Order Date]])</f>
        <v>2012</v>
      </c>
      <c r="I544" t="s">
        <v>254</v>
      </c>
      <c r="J544" s="4">
        <f>WEEKDAY(Table1[[#This Row],[Order Date]])</f>
        <v>3</v>
      </c>
      <c r="K544" t="s">
        <v>228</v>
      </c>
      <c r="L544" t="s">
        <v>236</v>
      </c>
      <c r="M544">
        <v>192169</v>
      </c>
      <c r="N544">
        <v>91325.72</v>
      </c>
      <c r="O544">
        <v>100843.28</v>
      </c>
      <c r="P544">
        <v>10</v>
      </c>
      <c r="Q544">
        <v>16</v>
      </c>
      <c r="R544">
        <v>79.19</v>
      </c>
    </row>
    <row r="545" spans="1:18" x14ac:dyDescent="0.35">
      <c r="A545" t="s">
        <v>155</v>
      </c>
      <c r="B545" t="str">
        <f>VLOOKUP(Table1[[#This Row],[Region]],Table3[#All],2,0)</f>
        <v>Sam Thomas</v>
      </c>
      <c r="C545" t="s">
        <v>215</v>
      </c>
      <c r="D545">
        <v>308942</v>
      </c>
      <c r="E545">
        <v>286020</v>
      </c>
      <c r="F545">
        <v>92.58</v>
      </c>
      <c r="G545" s="2">
        <v>41086</v>
      </c>
      <c r="H545">
        <f>YEAR(Table1[[#This Row],[Order Date]])</f>
        <v>2012</v>
      </c>
      <c r="I545" t="s">
        <v>254</v>
      </c>
      <c r="J545" s="4">
        <f>WEEKDAY(Table1[[#This Row],[Order Date]])</f>
        <v>3</v>
      </c>
      <c r="K545" t="s">
        <v>229</v>
      </c>
      <c r="L545" t="s">
        <v>240</v>
      </c>
      <c r="M545">
        <v>286020</v>
      </c>
      <c r="N545">
        <v>77623</v>
      </c>
      <c r="O545">
        <v>208397</v>
      </c>
      <c r="P545">
        <v>20</v>
      </c>
      <c r="Q545">
        <v>35</v>
      </c>
      <c r="R545">
        <v>77.08</v>
      </c>
    </row>
    <row r="546" spans="1:18" x14ac:dyDescent="0.35">
      <c r="A546" t="s">
        <v>156</v>
      </c>
      <c r="B546" t="str">
        <f>VLOOKUP(Table1[[#This Row],[Region]],Table3[#All],2,0)</f>
        <v>William Grek</v>
      </c>
      <c r="C546" t="s">
        <v>214</v>
      </c>
      <c r="D546">
        <v>422959</v>
      </c>
      <c r="E546">
        <v>486335</v>
      </c>
      <c r="F546">
        <v>114.98</v>
      </c>
      <c r="G546" s="2">
        <v>41086</v>
      </c>
      <c r="H546">
        <f>YEAR(Table1[[#This Row],[Order Date]])</f>
        <v>2012</v>
      </c>
      <c r="I546" t="s">
        <v>254</v>
      </c>
      <c r="J546" s="4">
        <f>WEEKDAY(Table1[[#This Row],[Order Date]])</f>
        <v>3</v>
      </c>
      <c r="K546" t="s">
        <v>216</v>
      </c>
      <c r="L546" t="s">
        <v>236</v>
      </c>
      <c r="M546">
        <v>486335</v>
      </c>
      <c r="N546">
        <v>232714.61</v>
      </c>
      <c r="O546">
        <v>253620.39</v>
      </c>
      <c r="P546">
        <v>30</v>
      </c>
      <c r="Q546">
        <v>51</v>
      </c>
      <c r="R546">
        <v>83.97</v>
      </c>
    </row>
    <row r="547" spans="1:18" x14ac:dyDescent="0.35">
      <c r="A547" t="s">
        <v>157</v>
      </c>
      <c r="B547" t="str">
        <f>VLOOKUP(Table1[[#This Row],[Region]],Table3[#All],2,0)</f>
        <v>Anne Paul</v>
      </c>
      <c r="C547" t="s">
        <v>212</v>
      </c>
      <c r="D547">
        <v>452189</v>
      </c>
      <c r="E547">
        <v>442930</v>
      </c>
      <c r="F547">
        <v>97.95</v>
      </c>
      <c r="G547" s="2">
        <v>41415</v>
      </c>
      <c r="H547">
        <f>YEAR(Table1[[#This Row],[Order Date]])</f>
        <v>2013</v>
      </c>
      <c r="I547" t="s">
        <v>261</v>
      </c>
      <c r="J547" s="4">
        <f>WEEKDAY(Table1[[#This Row],[Order Date]])</f>
        <v>3</v>
      </c>
      <c r="K547" t="s">
        <v>232</v>
      </c>
      <c r="L547" t="s">
        <v>240</v>
      </c>
      <c r="M547">
        <v>442930</v>
      </c>
      <c r="N547">
        <v>175182.2</v>
      </c>
      <c r="O547">
        <v>267747.8</v>
      </c>
      <c r="P547">
        <v>10</v>
      </c>
      <c r="Q547">
        <v>86</v>
      </c>
      <c r="R547">
        <v>82.94</v>
      </c>
    </row>
    <row r="548" spans="1:18" x14ac:dyDescent="0.35">
      <c r="A548" t="s">
        <v>158</v>
      </c>
      <c r="B548" t="str">
        <f>VLOOKUP(Table1[[#This Row],[Region]],Table3[#All],2,0)</f>
        <v>Sam Thomas</v>
      </c>
      <c r="C548" t="s">
        <v>215</v>
      </c>
      <c r="D548">
        <v>283352</v>
      </c>
      <c r="E548">
        <v>303214</v>
      </c>
      <c r="F548">
        <v>107.01</v>
      </c>
      <c r="G548" s="2">
        <v>40806</v>
      </c>
      <c r="H548">
        <f>YEAR(Table1[[#This Row],[Order Date]])</f>
        <v>2011</v>
      </c>
      <c r="I548" t="s">
        <v>258</v>
      </c>
      <c r="J548" s="4">
        <f>WEEKDAY(Table1[[#This Row],[Order Date]])</f>
        <v>3</v>
      </c>
      <c r="K548" t="s">
        <v>229</v>
      </c>
      <c r="L548" t="s">
        <v>240</v>
      </c>
      <c r="M548">
        <v>303214</v>
      </c>
      <c r="N548">
        <v>111540.6</v>
      </c>
      <c r="O548">
        <v>191673.4</v>
      </c>
      <c r="P548">
        <v>20</v>
      </c>
      <c r="Q548">
        <v>39</v>
      </c>
      <c r="R548">
        <v>66.989999999999995</v>
      </c>
    </row>
    <row r="549" spans="1:18" x14ac:dyDescent="0.35">
      <c r="A549" t="s">
        <v>159</v>
      </c>
      <c r="B549" t="str">
        <f>VLOOKUP(Table1[[#This Row],[Region]],Table3[#All],2,0)</f>
        <v>Sam Thomas</v>
      </c>
      <c r="C549" t="s">
        <v>215</v>
      </c>
      <c r="D549">
        <v>497270</v>
      </c>
      <c r="E549">
        <v>293626</v>
      </c>
      <c r="F549">
        <v>59.05</v>
      </c>
      <c r="G549" s="2">
        <v>40806</v>
      </c>
      <c r="H549">
        <f>YEAR(Table1[[#This Row],[Order Date]])</f>
        <v>2011</v>
      </c>
      <c r="I549" t="s">
        <v>258</v>
      </c>
      <c r="J549" s="4">
        <f>WEEKDAY(Table1[[#This Row],[Order Date]])</f>
        <v>3</v>
      </c>
      <c r="K549" t="s">
        <v>230</v>
      </c>
      <c r="L549" t="s">
        <v>238</v>
      </c>
      <c r="M549">
        <v>293626</v>
      </c>
      <c r="N549">
        <v>125403.41</v>
      </c>
      <c r="O549">
        <v>168222.59</v>
      </c>
      <c r="P549">
        <v>10</v>
      </c>
      <c r="Q549">
        <v>28</v>
      </c>
      <c r="R549">
        <v>90.41</v>
      </c>
    </row>
    <row r="550" spans="1:18" x14ac:dyDescent="0.35">
      <c r="A550" t="s">
        <v>160</v>
      </c>
      <c r="B550" t="str">
        <f>VLOOKUP(Table1[[#This Row],[Region]],Table3[#All],2,0)</f>
        <v>Sam Thomas</v>
      </c>
      <c r="C550" t="s">
        <v>215</v>
      </c>
      <c r="D550">
        <v>279973</v>
      </c>
      <c r="E550">
        <v>321860</v>
      </c>
      <c r="F550">
        <v>114.96</v>
      </c>
      <c r="G550" s="2">
        <v>41904</v>
      </c>
      <c r="H550">
        <f>YEAR(Table1[[#This Row],[Order Date]])</f>
        <v>2014</v>
      </c>
      <c r="I550" t="s">
        <v>258</v>
      </c>
      <c r="J550" s="4">
        <f>WEEKDAY(Table1[[#This Row],[Order Date]])</f>
        <v>2</v>
      </c>
      <c r="K550" t="s">
        <v>234</v>
      </c>
      <c r="L550" t="s">
        <v>238</v>
      </c>
      <c r="M550">
        <v>321860</v>
      </c>
      <c r="N550">
        <v>117472.95</v>
      </c>
      <c r="O550">
        <v>204387.05</v>
      </c>
      <c r="P550">
        <v>30</v>
      </c>
      <c r="Q550">
        <v>36</v>
      </c>
      <c r="R550">
        <v>85.9</v>
      </c>
    </row>
    <row r="551" spans="1:18" x14ac:dyDescent="0.35">
      <c r="A551" t="s">
        <v>161</v>
      </c>
      <c r="B551" t="str">
        <f>VLOOKUP(Table1[[#This Row],[Region]],Table3[#All],2,0)</f>
        <v>William Grek</v>
      </c>
      <c r="C551" t="s">
        <v>214</v>
      </c>
      <c r="D551">
        <v>386483</v>
      </c>
      <c r="E551">
        <v>328852</v>
      </c>
      <c r="F551">
        <v>85.09</v>
      </c>
      <c r="G551" s="2">
        <v>41267</v>
      </c>
      <c r="H551">
        <f>YEAR(Table1[[#This Row],[Order Date]])</f>
        <v>2012</v>
      </c>
      <c r="I551" t="s">
        <v>257</v>
      </c>
      <c r="J551" s="4">
        <f>WEEKDAY(Table1[[#This Row],[Order Date]])</f>
        <v>2</v>
      </c>
      <c r="K551" t="s">
        <v>235</v>
      </c>
      <c r="L551" t="s">
        <v>239</v>
      </c>
      <c r="M551">
        <v>328852</v>
      </c>
      <c r="N551">
        <v>102959.42</v>
      </c>
      <c r="O551">
        <v>225892.58</v>
      </c>
      <c r="P551">
        <v>20</v>
      </c>
      <c r="Q551">
        <v>98</v>
      </c>
      <c r="R551">
        <v>84.46</v>
      </c>
    </row>
    <row r="552" spans="1:18" x14ac:dyDescent="0.35">
      <c r="A552" t="s">
        <v>162</v>
      </c>
      <c r="B552" t="str">
        <f>VLOOKUP(Table1[[#This Row],[Region]],Table3[#All],2,0)</f>
        <v>Anne Paul</v>
      </c>
      <c r="C552" t="s">
        <v>212</v>
      </c>
      <c r="D552">
        <v>405662</v>
      </c>
      <c r="E552">
        <v>479025</v>
      </c>
      <c r="F552">
        <v>118.08</v>
      </c>
      <c r="G552" s="2">
        <v>41267</v>
      </c>
      <c r="H552">
        <f>YEAR(Table1[[#This Row],[Order Date]])</f>
        <v>2012</v>
      </c>
      <c r="I552" t="s">
        <v>257</v>
      </c>
      <c r="J552" s="4">
        <f>WEEKDAY(Table1[[#This Row],[Order Date]])</f>
        <v>2</v>
      </c>
      <c r="K552" t="s">
        <v>234</v>
      </c>
      <c r="L552" t="s">
        <v>238</v>
      </c>
      <c r="M552">
        <v>479025</v>
      </c>
      <c r="N552">
        <v>215036.29</v>
      </c>
      <c r="O552">
        <v>263988.71000000002</v>
      </c>
      <c r="P552">
        <v>10</v>
      </c>
      <c r="Q552">
        <v>99</v>
      </c>
      <c r="R552">
        <v>81.63</v>
      </c>
    </row>
    <row r="553" spans="1:18" x14ac:dyDescent="0.35">
      <c r="A553" t="s">
        <v>163</v>
      </c>
      <c r="B553" t="str">
        <f>VLOOKUP(Table1[[#This Row],[Region]],Table3[#All],2,0)</f>
        <v>Anne Paul</v>
      </c>
      <c r="C553" t="s">
        <v>212</v>
      </c>
      <c r="D553">
        <v>443281</v>
      </c>
      <c r="E553">
        <v>226009</v>
      </c>
      <c r="F553">
        <v>50.99</v>
      </c>
      <c r="G553" s="2">
        <v>41267</v>
      </c>
      <c r="H553">
        <f>YEAR(Table1[[#This Row],[Order Date]])</f>
        <v>2012</v>
      </c>
      <c r="I553" t="s">
        <v>257</v>
      </c>
      <c r="J553" s="4">
        <f>WEEKDAY(Table1[[#This Row],[Order Date]])</f>
        <v>2</v>
      </c>
      <c r="K553" t="s">
        <v>218</v>
      </c>
      <c r="L553" t="s">
        <v>238</v>
      </c>
      <c r="M553">
        <v>226009</v>
      </c>
      <c r="N553">
        <v>68229.440000000002</v>
      </c>
      <c r="O553">
        <v>157779.56</v>
      </c>
      <c r="P553">
        <v>30</v>
      </c>
      <c r="Q553">
        <v>94</v>
      </c>
      <c r="R553">
        <v>72.61</v>
      </c>
    </row>
    <row r="554" spans="1:18" x14ac:dyDescent="0.35">
      <c r="A554" t="s">
        <v>164</v>
      </c>
      <c r="B554" t="str">
        <f>VLOOKUP(Table1[[#This Row],[Region]],Table3[#All],2,0)</f>
        <v>Anne Paul</v>
      </c>
      <c r="C554" t="s">
        <v>212</v>
      </c>
      <c r="D554">
        <v>253351</v>
      </c>
      <c r="E554">
        <v>296914</v>
      </c>
      <c r="F554">
        <v>117.19</v>
      </c>
      <c r="G554" s="2">
        <v>41240</v>
      </c>
      <c r="H554">
        <f>YEAR(Table1[[#This Row],[Order Date]])</f>
        <v>2012</v>
      </c>
      <c r="I554" t="s">
        <v>253</v>
      </c>
      <c r="J554" s="4">
        <f>WEEKDAY(Table1[[#This Row],[Order Date]])</f>
        <v>3</v>
      </c>
      <c r="K554" t="s">
        <v>229</v>
      </c>
      <c r="L554" t="s">
        <v>240</v>
      </c>
      <c r="M554">
        <v>296914</v>
      </c>
      <c r="N554">
        <v>61182.74</v>
      </c>
      <c r="O554">
        <v>235731.26</v>
      </c>
      <c r="P554">
        <v>30</v>
      </c>
      <c r="Q554">
        <v>100</v>
      </c>
      <c r="R554">
        <v>63.49</v>
      </c>
    </row>
    <row r="555" spans="1:18" x14ac:dyDescent="0.35">
      <c r="A555" t="s">
        <v>165</v>
      </c>
      <c r="B555" t="str">
        <f>VLOOKUP(Table1[[#This Row],[Region]],Table3[#All],2,0)</f>
        <v>Sam Thomas</v>
      </c>
      <c r="C555" t="s">
        <v>215</v>
      </c>
      <c r="D555">
        <v>413055</v>
      </c>
      <c r="E555">
        <v>485217</v>
      </c>
      <c r="F555">
        <v>117.47</v>
      </c>
      <c r="G555" s="2">
        <v>41691</v>
      </c>
      <c r="H555">
        <f>YEAR(Table1[[#This Row],[Order Date]])</f>
        <v>2014</v>
      </c>
      <c r="I555" t="s">
        <v>264</v>
      </c>
      <c r="J555" s="4">
        <f>WEEKDAY(Table1[[#This Row],[Order Date]])</f>
        <v>6</v>
      </c>
      <c r="K555" t="s">
        <v>219</v>
      </c>
      <c r="L555" t="s">
        <v>238</v>
      </c>
      <c r="M555">
        <v>485217</v>
      </c>
      <c r="N555">
        <v>213659.21</v>
      </c>
      <c r="O555">
        <v>271557.78999999998</v>
      </c>
      <c r="P555">
        <v>30</v>
      </c>
      <c r="Q555">
        <v>81</v>
      </c>
      <c r="R555">
        <v>92.42</v>
      </c>
    </row>
    <row r="556" spans="1:18" x14ac:dyDescent="0.35">
      <c r="A556" t="s">
        <v>166</v>
      </c>
      <c r="B556" t="str">
        <f>VLOOKUP(Table1[[#This Row],[Region]],Table3[#All],2,0)</f>
        <v>Anne Paul</v>
      </c>
      <c r="C556" t="s">
        <v>212</v>
      </c>
      <c r="D556">
        <v>229704</v>
      </c>
      <c r="E556">
        <v>253635</v>
      </c>
      <c r="F556">
        <v>110.42</v>
      </c>
      <c r="G556" s="2">
        <v>41691</v>
      </c>
      <c r="H556">
        <f>YEAR(Table1[[#This Row],[Order Date]])</f>
        <v>2014</v>
      </c>
      <c r="I556" t="s">
        <v>264</v>
      </c>
      <c r="J556" s="4">
        <f>WEEKDAY(Table1[[#This Row],[Order Date]])</f>
        <v>6</v>
      </c>
      <c r="K556" t="s">
        <v>233</v>
      </c>
      <c r="L556" t="s">
        <v>237</v>
      </c>
      <c r="M556">
        <v>253635</v>
      </c>
      <c r="N556">
        <v>89538.26</v>
      </c>
      <c r="O556">
        <v>164096.74</v>
      </c>
      <c r="P556">
        <v>30</v>
      </c>
      <c r="Q556">
        <v>12</v>
      </c>
      <c r="R556">
        <v>72.14</v>
      </c>
    </row>
    <row r="557" spans="1:18" x14ac:dyDescent="0.35">
      <c r="A557" t="s">
        <v>167</v>
      </c>
      <c r="B557" t="str">
        <f>VLOOKUP(Table1[[#This Row],[Region]],Table3[#All],2,0)</f>
        <v>Sam Thomas</v>
      </c>
      <c r="C557" t="s">
        <v>215</v>
      </c>
      <c r="D557">
        <v>427801</v>
      </c>
      <c r="E557">
        <v>372406</v>
      </c>
      <c r="F557">
        <v>87.05</v>
      </c>
      <c r="G557" s="2">
        <v>41505</v>
      </c>
      <c r="H557">
        <f>YEAR(Table1[[#This Row],[Order Date]])</f>
        <v>2013</v>
      </c>
      <c r="I557" t="s">
        <v>262</v>
      </c>
      <c r="J557" s="4">
        <f>WEEKDAY(Table1[[#This Row],[Order Date]])</f>
        <v>2</v>
      </c>
      <c r="K557" t="s">
        <v>228</v>
      </c>
      <c r="L557" t="s">
        <v>236</v>
      </c>
      <c r="M557">
        <v>372406</v>
      </c>
      <c r="N557">
        <v>95496.87</v>
      </c>
      <c r="O557">
        <v>276909.13</v>
      </c>
      <c r="P557">
        <v>30</v>
      </c>
      <c r="Q557">
        <v>59</v>
      </c>
      <c r="R557">
        <v>91.16</v>
      </c>
    </row>
    <row r="558" spans="1:18" x14ac:dyDescent="0.35">
      <c r="A558" t="s">
        <v>168</v>
      </c>
      <c r="B558" t="str">
        <f>VLOOKUP(Table1[[#This Row],[Region]],Table3[#All],2,0)</f>
        <v>Anne Paul</v>
      </c>
      <c r="C558" t="s">
        <v>212</v>
      </c>
      <c r="D558">
        <v>246902</v>
      </c>
      <c r="E558">
        <v>182586</v>
      </c>
      <c r="F558">
        <v>73.95</v>
      </c>
      <c r="G558" s="2">
        <v>41346</v>
      </c>
      <c r="H558">
        <f>YEAR(Table1[[#This Row],[Order Date]])</f>
        <v>2013</v>
      </c>
      <c r="I558" t="s">
        <v>263</v>
      </c>
      <c r="J558" s="4">
        <f>WEEKDAY(Table1[[#This Row],[Order Date]])</f>
        <v>4</v>
      </c>
      <c r="K558" t="s">
        <v>228</v>
      </c>
      <c r="L558" t="s">
        <v>236</v>
      </c>
      <c r="M558">
        <v>182586</v>
      </c>
      <c r="N558">
        <v>42149.5</v>
      </c>
      <c r="O558">
        <v>140436.5</v>
      </c>
      <c r="P558">
        <v>30</v>
      </c>
      <c r="Q558">
        <v>21</v>
      </c>
      <c r="R558">
        <v>85.55</v>
      </c>
    </row>
    <row r="559" spans="1:18" x14ac:dyDescent="0.35">
      <c r="A559" t="s">
        <v>169</v>
      </c>
      <c r="B559" t="str">
        <f>VLOOKUP(Table1[[#This Row],[Region]],Table3[#All],2,0)</f>
        <v>William Grek</v>
      </c>
      <c r="C559" t="s">
        <v>214</v>
      </c>
      <c r="D559">
        <v>226018</v>
      </c>
      <c r="E559">
        <v>263190</v>
      </c>
      <c r="F559">
        <v>116.45</v>
      </c>
      <c r="G559" s="2">
        <v>41752</v>
      </c>
      <c r="H559">
        <f>YEAR(Table1[[#This Row],[Order Date]])</f>
        <v>2014</v>
      </c>
      <c r="I559" t="s">
        <v>256</v>
      </c>
      <c r="J559" s="4">
        <f>WEEKDAY(Table1[[#This Row],[Order Date]])</f>
        <v>4</v>
      </c>
      <c r="K559" t="s">
        <v>231</v>
      </c>
      <c r="L559" t="s">
        <v>236</v>
      </c>
      <c r="M559">
        <v>263190</v>
      </c>
      <c r="N559">
        <v>54964.3</v>
      </c>
      <c r="O559">
        <v>208225.7</v>
      </c>
      <c r="P559">
        <v>30</v>
      </c>
      <c r="Q559">
        <v>52</v>
      </c>
      <c r="R559">
        <v>75.72</v>
      </c>
    </row>
    <row r="560" spans="1:18" x14ac:dyDescent="0.35">
      <c r="A560" t="s">
        <v>170</v>
      </c>
      <c r="B560" t="str">
        <f>VLOOKUP(Table1[[#This Row],[Region]],Table3[#All],2,0)</f>
        <v>William Grek</v>
      </c>
      <c r="C560" t="s">
        <v>214</v>
      </c>
      <c r="D560">
        <v>442083</v>
      </c>
      <c r="E560">
        <v>293695</v>
      </c>
      <c r="F560">
        <v>66.430000000000007</v>
      </c>
      <c r="G560" s="2">
        <v>40848</v>
      </c>
      <c r="H560">
        <f>YEAR(Table1[[#This Row],[Order Date]])</f>
        <v>2011</v>
      </c>
      <c r="I560" t="s">
        <v>253</v>
      </c>
      <c r="J560" s="4">
        <f>WEEKDAY(Table1[[#This Row],[Order Date]])</f>
        <v>3</v>
      </c>
      <c r="K560" t="s">
        <v>221</v>
      </c>
      <c r="L560" t="s">
        <v>239</v>
      </c>
      <c r="M560">
        <v>293695</v>
      </c>
      <c r="N560">
        <v>70846.2</v>
      </c>
      <c r="O560">
        <v>222848.8</v>
      </c>
      <c r="P560">
        <v>10</v>
      </c>
      <c r="Q560">
        <v>100</v>
      </c>
      <c r="R560">
        <v>91.45</v>
      </c>
    </row>
    <row r="561" spans="1:18" x14ac:dyDescent="0.35">
      <c r="A561" t="s">
        <v>171</v>
      </c>
      <c r="B561" t="str">
        <f>VLOOKUP(Table1[[#This Row],[Region]],Table3[#All],2,0)</f>
        <v>William Grek</v>
      </c>
      <c r="C561" t="s">
        <v>214</v>
      </c>
      <c r="D561">
        <v>176101</v>
      </c>
      <c r="E561">
        <v>174063</v>
      </c>
      <c r="F561">
        <v>98.84</v>
      </c>
      <c r="G561" s="2">
        <v>40848</v>
      </c>
      <c r="H561">
        <f>YEAR(Table1[[#This Row],[Order Date]])</f>
        <v>2011</v>
      </c>
      <c r="I561" t="s">
        <v>253</v>
      </c>
      <c r="J561" s="4">
        <f>WEEKDAY(Table1[[#This Row],[Order Date]])</f>
        <v>3</v>
      </c>
      <c r="K561" t="s">
        <v>221</v>
      </c>
      <c r="L561" t="s">
        <v>239</v>
      </c>
      <c r="M561">
        <v>174063</v>
      </c>
      <c r="N561">
        <v>70452.2</v>
      </c>
      <c r="O561">
        <v>103610.8</v>
      </c>
      <c r="P561">
        <v>20</v>
      </c>
      <c r="Q561">
        <v>25</v>
      </c>
      <c r="R561">
        <v>66.44</v>
      </c>
    </row>
    <row r="562" spans="1:18" x14ac:dyDescent="0.35">
      <c r="A562" t="s">
        <v>172</v>
      </c>
      <c r="B562" t="str">
        <f>VLOOKUP(Table1[[#This Row],[Region]],Table3[#All],2,0)</f>
        <v>William Grek</v>
      </c>
      <c r="C562" t="s">
        <v>214</v>
      </c>
      <c r="D562">
        <v>115457</v>
      </c>
      <c r="E562">
        <v>99499</v>
      </c>
      <c r="F562">
        <v>86.18</v>
      </c>
      <c r="G562" s="2">
        <v>40942</v>
      </c>
      <c r="H562">
        <f>YEAR(Table1[[#This Row],[Order Date]])</f>
        <v>2012</v>
      </c>
      <c r="I562" t="s">
        <v>264</v>
      </c>
      <c r="J562" s="4">
        <f>WEEKDAY(Table1[[#This Row],[Order Date]])</f>
        <v>6</v>
      </c>
      <c r="K562" t="s">
        <v>223</v>
      </c>
      <c r="L562" t="s">
        <v>240</v>
      </c>
      <c r="M562">
        <v>99499</v>
      </c>
      <c r="N562">
        <v>40694.65</v>
      </c>
      <c r="O562">
        <v>58804.35</v>
      </c>
      <c r="P562">
        <v>20</v>
      </c>
      <c r="Q562">
        <v>91</v>
      </c>
      <c r="R562">
        <v>92.66</v>
      </c>
    </row>
    <row r="563" spans="1:18" x14ac:dyDescent="0.35">
      <c r="A563" t="s">
        <v>173</v>
      </c>
      <c r="B563" t="str">
        <f>VLOOKUP(Table1[[#This Row],[Region]],Table3[#All],2,0)</f>
        <v>Sam Thomas</v>
      </c>
      <c r="C563" t="s">
        <v>215</v>
      </c>
      <c r="D563">
        <v>198531</v>
      </c>
      <c r="E563">
        <v>127254</v>
      </c>
      <c r="F563">
        <v>64.099999999999994</v>
      </c>
      <c r="G563" s="2">
        <v>40942</v>
      </c>
      <c r="H563">
        <f>YEAR(Table1[[#This Row],[Order Date]])</f>
        <v>2012</v>
      </c>
      <c r="I563" t="s">
        <v>264</v>
      </c>
      <c r="J563" s="4">
        <f>WEEKDAY(Table1[[#This Row],[Order Date]])</f>
        <v>6</v>
      </c>
      <c r="K563" t="s">
        <v>216</v>
      </c>
      <c r="L563" t="s">
        <v>236</v>
      </c>
      <c r="M563">
        <v>127254</v>
      </c>
      <c r="N563">
        <v>62626.85</v>
      </c>
      <c r="O563">
        <v>64627.15</v>
      </c>
      <c r="P563">
        <v>10</v>
      </c>
      <c r="Q563">
        <v>88</v>
      </c>
      <c r="R563">
        <v>69.34</v>
      </c>
    </row>
    <row r="564" spans="1:18" x14ac:dyDescent="0.35">
      <c r="A564" t="s">
        <v>174</v>
      </c>
      <c r="B564" t="str">
        <f>VLOOKUP(Table1[[#This Row],[Region]],Table3[#All],2,0)</f>
        <v>William Grek</v>
      </c>
      <c r="C564" t="s">
        <v>214</v>
      </c>
      <c r="D564">
        <v>221730</v>
      </c>
      <c r="E564">
        <v>171397</v>
      </c>
      <c r="F564">
        <v>77.3</v>
      </c>
      <c r="G564" s="2">
        <v>40829</v>
      </c>
      <c r="H564">
        <f>YEAR(Table1[[#This Row],[Order Date]])</f>
        <v>2011</v>
      </c>
      <c r="I564" t="s">
        <v>255</v>
      </c>
      <c r="J564" s="4">
        <f>WEEKDAY(Table1[[#This Row],[Order Date]])</f>
        <v>5</v>
      </c>
      <c r="K564" t="s">
        <v>234</v>
      </c>
      <c r="L564" t="s">
        <v>238</v>
      </c>
      <c r="M564">
        <v>171397</v>
      </c>
      <c r="N564">
        <v>81611.94</v>
      </c>
      <c r="O564">
        <v>89785.06</v>
      </c>
      <c r="P564">
        <v>30</v>
      </c>
      <c r="Q564">
        <v>27</v>
      </c>
      <c r="R564">
        <v>77.58</v>
      </c>
    </row>
    <row r="565" spans="1:18" x14ac:dyDescent="0.35">
      <c r="A565" t="s">
        <v>175</v>
      </c>
      <c r="B565" t="str">
        <f>VLOOKUP(Table1[[#This Row],[Region]],Table3[#All],2,0)</f>
        <v>Bill Gabril</v>
      </c>
      <c r="C565" t="s">
        <v>213</v>
      </c>
      <c r="D565">
        <v>440560</v>
      </c>
      <c r="E565">
        <v>416342</v>
      </c>
      <c r="F565">
        <v>94.5</v>
      </c>
      <c r="G565" s="2">
        <v>40829</v>
      </c>
      <c r="H565">
        <f>YEAR(Table1[[#This Row],[Order Date]])</f>
        <v>2011</v>
      </c>
      <c r="I565" t="s">
        <v>255</v>
      </c>
      <c r="J565" s="4">
        <f>WEEKDAY(Table1[[#This Row],[Order Date]])</f>
        <v>5</v>
      </c>
      <c r="K565" t="s">
        <v>231</v>
      </c>
      <c r="L565" t="s">
        <v>236</v>
      </c>
      <c r="M565">
        <v>416342</v>
      </c>
      <c r="N565">
        <v>146788.17000000001</v>
      </c>
      <c r="O565">
        <v>269553.83</v>
      </c>
      <c r="P565">
        <v>20</v>
      </c>
      <c r="Q565">
        <v>34</v>
      </c>
      <c r="R565">
        <v>67.92</v>
      </c>
    </row>
    <row r="566" spans="1:18" x14ac:dyDescent="0.35">
      <c r="A566" t="s">
        <v>176</v>
      </c>
      <c r="B566" t="str">
        <f>VLOOKUP(Table1[[#This Row],[Region]],Table3[#All],2,0)</f>
        <v>Bill Gabril</v>
      </c>
      <c r="C566" t="s">
        <v>213</v>
      </c>
      <c r="D566">
        <v>107871</v>
      </c>
      <c r="E566">
        <v>89305</v>
      </c>
      <c r="F566">
        <v>82.79</v>
      </c>
      <c r="G566" s="2">
        <v>40829</v>
      </c>
      <c r="H566">
        <f>YEAR(Table1[[#This Row],[Order Date]])</f>
        <v>2011</v>
      </c>
      <c r="I566" t="s">
        <v>255</v>
      </c>
      <c r="J566" s="4">
        <f>WEEKDAY(Table1[[#This Row],[Order Date]])</f>
        <v>5</v>
      </c>
      <c r="K566" t="s">
        <v>229</v>
      </c>
      <c r="L566" t="s">
        <v>240</v>
      </c>
      <c r="M566">
        <v>89305</v>
      </c>
      <c r="N566">
        <v>24763.38</v>
      </c>
      <c r="O566">
        <v>64541.62</v>
      </c>
      <c r="P566">
        <v>30</v>
      </c>
      <c r="Q566">
        <v>36</v>
      </c>
      <c r="R566">
        <v>62.31</v>
      </c>
    </row>
    <row r="567" spans="1:18" x14ac:dyDescent="0.35">
      <c r="A567" t="s">
        <v>177</v>
      </c>
      <c r="B567" t="str">
        <f>VLOOKUP(Table1[[#This Row],[Region]],Table3[#All],2,0)</f>
        <v>Bill Gabril</v>
      </c>
      <c r="C567" t="s">
        <v>213</v>
      </c>
      <c r="D567">
        <v>356871</v>
      </c>
      <c r="E567">
        <v>358754</v>
      </c>
      <c r="F567">
        <v>100.53</v>
      </c>
      <c r="G567" s="2">
        <v>40829</v>
      </c>
      <c r="H567">
        <f>YEAR(Table1[[#This Row],[Order Date]])</f>
        <v>2011</v>
      </c>
      <c r="I567" t="s">
        <v>255</v>
      </c>
      <c r="J567" s="4">
        <f>WEEKDAY(Table1[[#This Row],[Order Date]])</f>
        <v>5</v>
      </c>
      <c r="K567" t="s">
        <v>227</v>
      </c>
      <c r="L567" t="s">
        <v>237</v>
      </c>
      <c r="M567">
        <v>358754</v>
      </c>
      <c r="N567">
        <v>83849.39</v>
      </c>
      <c r="O567">
        <v>274904.61</v>
      </c>
      <c r="P567">
        <v>20</v>
      </c>
      <c r="Q567">
        <v>15</v>
      </c>
      <c r="R567">
        <v>81.28</v>
      </c>
    </row>
    <row r="568" spans="1:18" x14ac:dyDescent="0.35">
      <c r="A568" t="s">
        <v>178</v>
      </c>
      <c r="B568" t="str">
        <f>VLOOKUP(Table1[[#This Row],[Region]],Table3[#All],2,0)</f>
        <v>Bill Gabril</v>
      </c>
      <c r="C568" t="s">
        <v>213</v>
      </c>
      <c r="D568">
        <v>264048</v>
      </c>
      <c r="E568">
        <v>235348</v>
      </c>
      <c r="F568">
        <v>89.13</v>
      </c>
      <c r="G568" s="2">
        <v>41774</v>
      </c>
      <c r="H568">
        <f>YEAR(Table1[[#This Row],[Order Date]])</f>
        <v>2014</v>
      </c>
      <c r="I568" t="s">
        <v>261</v>
      </c>
      <c r="J568" s="4">
        <f>WEEKDAY(Table1[[#This Row],[Order Date]])</f>
        <v>5</v>
      </c>
      <c r="K568" t="s">
        <v>226</v>
      </c>
      <c r="L568" t="s">
        <v>239</v>
      </c>
      <c r="M568">
        <v>235348</v>
      </c>
      <c r="N568">
        <v>80913.88</v>
      </c>
      <c r="O568">
        <v>154434.12</v>
      </c>
      <c r="P568">
        <v>30</v>
      </c>
      <c r="Q568">
        <v>15</v>
      </c>
      <c r="R568">
        <v>90.72</v>
      </c>
    </row>
    <row r="569" spans="1:18" x14ac:dyDescent="0.35">
      <c r="A569" t="s">
        <v>179</v>
      </c>
      <c r="B569" t="str">
        <f>VLOOKUP(Table1[[#This Row],[Region]],Table3[#All],2,0)</f>
        <v>William Grek</v>
      </c>
      <c r="C569" t="s">
        <v>214</v>
      </c>
      <c r="D569">
        <v>381998</v>
      </c>
      <c r="E569">
        <v>398413</v>
      </c>
      <c r="F569">
        <v>104.3</v>
      </c>
      <c r="G569" s="2">
        <v>41774</v>
      </c>
      <c r="H569">
        <f>YEAR(Table1[[#This Row],[Order Date]])</f>
        <v>2014</v>
      </c>
      <c r="I569" t="s">
        <v>261</v>
      </c>
      <c r="J569" s="4">
        <f>WEEKDAY(Table1[[#This Row],[Order Date]])</f>
        <v>5</v>
      </c>
      <c r="K569" t="s">
        <v>218</v>
      </c>
      <c r="L569" t="s">
        <v>238</v>
      </c>
      <c r="M569">
        <v>398413</v>
      </c>
      <c r="N569">
        <v>137517.03</v>
      </c>
      <c r="O569">
        <v>260895.97</v>
      </c>
      <c r="P569">
        <v>10</v>
      </c>
      <c r="Q569">
        <v>16</v>
      </c>
      <c r="R569">
        <v>66.64</v>
      </c>
    </row>
    <row r="570" spans="1:18" x14ac:dyDescent="0.35">
      <c r="A570" t="s">
        <v>180</v>
      </c>
      <c r="B570" t="str">
        <f>VLOOKUP(Table1[[#This Row],[Region]],Table3[#All],2,0)</f>
        <v>Bill Gabril</v>
      </c>
      <c r="C570" t="s">
        <v>213</v>
      </c>
      <c r="D570">
        <v>259674</v>
      </c>
      <c r="E570">
        <v>204787</v>
      </c>
      <c r="F570">
        <v>78.86</v>
      </c>
      <c r="G570" s="2">
        <v>40988</v>
      </c>
      <c r="H570">
        <f>YEAR(Table1[[#This Row],[Order Date]])</f>
        <v>2012</v>
      </c>
      <c r="I570" t="s">
        <v>263</v>
      </c>
      <c r="J570" s="4">
        <f>WEEKDAY(Table1[[#This Row],[Order Date]])</f>
        <v>3</v>
      </c>
      <c r="K570" t="s">
        <v>229</v>
      </c>
      <c r="L570" t="s">
        <v>240</v>
      </c>
      <c r="M570">
        <v>204787</v>
      </c>
      <c r="N570">
        <v>76439.070000000007</v>
      </c>
      <c r="O570">
        <v>128347.93</v>
      </c>
      <c r="P570">
        <v>30</v>
      </c>
      <c r="Q570">
        <v>16</v>
      </c>
      <c r="R570">
        <v>84.15</v>
      </c>
    </row>
    <row r="571" spans="1:18" x14ac:dyDescent="0.35">
      <c r="A571" t="s">
        <v>181</v>
      </c>
      <c r="B571" t="str">
        <f>VLOOKUP(Table1[[#This Row],[Region]],Table3[#All],2,0)</f>
        <v>William Grek</v>
      </c>
      <c r="C571" t="s">
        <v>214</v>
      </c>
      <c r="D571">
        <v>438743</v>
      </c>
      <c r="E571">
        <v>456190</v>
      </c>
      <c r="F571">
        <v>103.98</v>
      </c>
      <c r="G571" s="2">
        <v>41533</v>
      </c>
      <c r="H571">
        <f>YEAR(Table1[[#This Row],[Order Date]])</f>
        <v>2013</v>
      </c>
      <c r="I571" t="s">
        <v>258</v>
      </c>
      <c r="J571" s="4">
        <f>WEEKDAY(Table1[[#This Row],[Order Date]])</f>
        <v>2</v>
      </c>
      <c r="K571" t="s">
        <v>230</v>
      </c>
      <c r="L571" t="s">
        <v>238</v>
      </c>
      <c r="M571">
        <v>456190</v>
      </c>
      <c r="N571">
        <v>203492.03</v>
      </c>
      <c r="O571">
        <v>252697.97</v>
      </c>
      <c r="P571">
        <v>20</v>
      </c>
      <c r="Q571">
        <v>99</v>
      </c>
      <c r="R571">
        <v>79.12</v>
      </c>
    </row>
    <row r="572" spans="1:18" x14ac:dyDescent="0.35">
      <c r="A572" t="s">
        <v>182</v>
      </c>
      <c r="B572" t="str">
        <f>VLOOKUP(Table1[[#This Row],[Region]],Table3[#All],2,0)</f>
        <v>Bill Gabril</v>
      </c>
      <c r="C572" t="s">
        <v>213</v>
      </c>
      <c r="D572">
        <v>269586</v>
      </c>
      <c r="E572">
        <v>252990</v>
      </c>
      <c r="F572">
        <v>93.84</v>
      </c>
      <c r="G572" s="2">
        <v>40722</v>
      </c>
      <c r="H572">
        <f>YEAR(Table1[[#This Row],[Order Date]])</f>
        <v>2011</v>
      </c>
      <c r="I572" t="s">
        <v>254</v>
      </c>
      <c r="J572" s="4">
        <f>WEEKDAY(Table1[[#This Row],[Order Date]])</f>
        <v>3</v>
      </c>
      <c r="K572" t="s">
        <v>219</v>
      </c>
      <c r="L572" t="s">
        <v>238</v>
      </c>
      <c r="M572">
        <v>252990</v>
      </c>
      <c r="N572">
        <v>92061.99</v>
      </c>
      <c r="O572">
        <v>160928.01</v>
      </c>
      <c r="P572">
        <v>30</v>
      </c>
      <c r="Q572">
        <v>35</v>
      </c>
      <c r="R572">
        <v>90.89</v>
      </c>
    </row>
    <row r="573" spans="1:18" x14ac:dyDescent="0.35">
      <c r="A573" t="s">
        <v>183</v>
      </c>
      <c r="B573" t="str">
        <f>VLOOKUP(Table1[[#This Row],[Region]],Table3[#All],2,0)</f>
        <v>Anne Paul</v>
      </c>
      <c r="C573" t="s">
        <v>212</v>
      </c>
      <c r="D573">
        <v>269908</v>
      </c>
      <c r="E573">
        <v>316283</v>
      </c>
      <c r="F573">
        <v>117.18</v>
      </c>
      <c r="G573" s="2">
        <v>40722</v>
      </c>
      <c r="H573">
        <f>YEAR(Table1[[#This Row],[Order Date]])</f>
        <v>2011</v>
      </c>
      <c r="I573" t="s">
        <v>254</v>
      </c>
      <c r="J573" s="4">
        <f>WEEKDAY(Table1[[#This Row],[Order Date]])</f>
        <v>3</v>
      </c>
      <c r="K573" t="s">
        <v>222</v>
      </c>
      <c r="L573" t="s">
        <v>236</v>
      </c>
      <c r="M573">
        <v>316283</v>
      </c>
      <c r="N573">
        <v>149488.82999999999</v>
      </c>
      <c r="O573">
        <v>166794.17000000001</v>
      </c>
      <c r="P573">
        <v>20</v>
      </c>
      <c r="Q573">
        <v>91</v>
      </c>
      <c r="R573">
        <v>72.7</v>
      </c>
    </row>
    <row r="574" spans="1:18" x14ac:dyDescent="0.35">
      <c r="A574" t="s">
        <v>184</v>
      </c>
      <c r="B574" t="str">
        <f>VLOOKUP(Table1[[#This Row],[Region]],Table3[#All],2,0)</f>
        <v>Bill Gabril</v>
      </c>
      <c r="C574" t="s">
        <v>213</v>
      </c>
      <c r="D574">
        <v>368260</v>
      </c>
      <c r="E574">
        <v>344581</v>
      </c>
      <c r="F574">
        <v>93.57</v>
      </c>
      <c r="G574" s="2">
        <v>40722</v>
      </c>
      <c r="H574">
        <f>YEAR(Table1[[#This Row],[Order Date]])</f>
        <v>2011</v>
      </c>
      <c r="I574" t="s">
        <v>254</v>
      </c>
      <c r="J574" s="4">
        <f>WEEKDAY(Table1[[#This Row],[Order Date]])</f>
        <v>3</v>
      </c>
      <c r="K574" t="s">
        <v>231</v>
      </c>
      <c r="L574" t="s">
        <v>236</v>
      </c>
      <c r="M574">
        <v>344581</v>
      </c>
      <c r="N574">
        <v>115398.88</v>
      </c>
      <c r="O574">
        <v>229182.12</v>
      </c>
      <c r="P574">
        <v>30</v>
      </c>
      <c r="Q574">
        <v>31</v>
      </c>
      <c r="R574">
        <v>91.93</v>
      </c>
    </row>
    <row r="575" spans="1:18" x14ac:dyDescent="0.35">
      <c r="A575" t="s">
        <v>185</v>
      </c>
      <c r="B575" t="str">
        <f>VLOOKUP(Table1[[#This Row],[Region]],Table3[#All],2,0)</f>
        <v>William Grek</v>
      </c>
      <c r="C575" t="s">
        <v>214</v>
      </c>
      <c r="D575">
        <v>175815</v>
      </c>
      <c r="E575">
        <v>111351</v>
      </c>
      <c r="F575">
        <v>63.33</v>
      </c>
      <c r="G575" s="2">
        <v>40722</v>
      </c>
      <c r="H575">
        <f>YEAR(Table1[[#This Row],[Order Date]])</f>
        <v>2011</v>
      </c>
      <c r="I575" t="s">
        <v>254</v>
      </c>
      <c r="J575" s="4">
        <f>WEEKDAY(Table1[[#This Row],[Order Date]])</f>
        <v>3</v>
      </c>
      <c r="K575" t="s">
        <v>218</v>
      </c>
      <c r="L575" t="s">
        <v>238</v>
      </c>
      <c r="M575">
        <v>111351</v>
      </c>
      <c r="N575">
        <v>45384.59</v>
      </c>
      <c r="O575">
        <v>65966.41</v>
      </c>
      <c r="P575">
        <v>20</v>
      </c>
      <c r="Q575">
        <v>67</v>
      </c>
      <c r="R575">
        <v>70.11</v>
      </c>
    </row>
    <row r="576" spans="1:18" x14ac:dyDescent="0.35">
      <c r="A576" t="s">
        <v>186</v>
      </c>
      <c r="B576" t="str">
        <f>VLOOKUP(Table1[[#This Row],[Region]],Table3[#All],2,0)</f>
        <v>William Grek</v>
      </c>
      <c r="C576" t="s">
        <v>214</v>
      </c>
      <c r="D576">
        <v>168981</v>
      </c>
      <c r="E576">
        <v>111078</v>
      </c>
      <c r="F576">
        <v>65.73</v>
      </c>
      <c r="G576" s="2">
        <v>41811</v>
      </c>
      <c r="H576">
        <f>YEAR(Table1[[#This Row],[Order Date]])</f>
        <v>2014</v>
      </c>
      <c r="I576" t="s">
        <v>254</v>
      </c>
      <c r="J576" s="4">
        <f>WEEKDAY(Table1[[#This Row],[Order Date]])</f>
        <v>7</v>
      </c>
      <c r="K576" t="s">
        <v>234</v>
      </c>
      <c r="L576" t="s">
        <v>238</v>
      </c>
      <c r="M576">
        <v>111078</v>
      </c>
      <c r="N576">
        <v>55132.2</v>
      </c>
      <c r="O576">
        <v>55945.8</v>
      </c>
      <c r="P576">
        <v>20</v>
      </c>
      <c r="Q576">
        <v>73</v>
      </c>
      <c r="R576">
        <v>79.02</v>
      </c>
    </row>
    <row r="577" spans="1:18" x14ac:dyDescent="0.35">
      <c r="A577" t="s">
        <v>187</v>
      </c>
      <c r="B577" t="str">
        <f>VLOOKUP(Table1[[#This Row],[Region]],Table3[#All],2,0)</f>
        <v>Anne Paul</v>
      </c>
      <c r="C577" t="s">
        <v>212</v>
      </c>
      <c r="D577">
        <v>358718</v>
      </c>
      <c r="E577">
        <v>241717</v>
      </c>
      <c r="F577">
        <v>67.38</v>
      </c>
      <c r="G577" s="2">
        <v>41811</v>
      </c>
      <c r="H577">
        <f>YEAR(Table1[[#This Row],[Order Date]])</f>
        <v>2014</v>
      </c>
      <c r="I577" t="s">
        <v>254</v>
      </c>
      <c r="J577" s="4">
        <f>WEEKDAY(Table1[[#This Row],[Order Date]])</f>
        <v>7</v>
      </c>
      <c r="K577" t="s">
        <v>231</v>
      </c>
      <c r="L577" t="s">
        <v>236</v>
      </c>
      <c r="M577">
        <v>241717</v>
      </c>
      <c r="N577">
        <v>87955.61</v>
      </c>
      <c r="O577">
        <v>153761.39000000001</v>
      </c>
      <c r="P577">
        <v>20</v>
      </c>
      <c r="Q577">
        <v>86</v>
      </c>
      <c r="R577">
        <v>81</v>
      </c>
    </row>
    <row r="578" spans="1:18" x14ac:dyDescent="0.35">
      <c r="A578" t="s">
        <v>188</v>
      </c>
      <c r="B578" t="str">
        <f>VLOOKUP(Table1[[#This Row],[Region]],Table3[#All],2,0)</f>
        <v>William Grek</v>
      </c>
      <c r="C578" t="s">
        <v>214</v>
      </c>
      <c r="D578">
        <v>245811</v>
      </c>
      <c r="E578">
        <v>285372</v>
      </c>
      <c r="F578">
        <v>116.09</v>
      </c>
      <c r="G578" s="2">
        <v>40672</v>
      </c>
      <c r="H578">
        <f>YEAR(Table1[[#This Row],[Order Date]])</f>
        <v>2011</v>
      </c>
      <c r="I578" t="s">
        <v>261</v>
      </c>
      <c r="J578" s="4">
        <f>WEEKDAY(Table1[[#This Row],[Order Date]])</f>
        <v>2</v>
      </c>
      <c r="K578" t="s">
        <v>221</v>
      </c>
      <c r="L578" t="s">
        <v>239</v>
      </c>
      <c r="M578">
        <v>285372</v>
      </c>
      <c r="N578">
        <v>138497.98000000001</v>
      </c>
      <c r="O578">
        <v>146874.01999999999</v>
      </c>
      <c r="P578">
        <v>30</v>
      </c>
      <c r="Q578">
        <v>93</v>
      </c>
      <c r="R578">
        <v>72.22</v>
      </c>
    </row>
    <row r="579" spans="1:18" x14ac:dyDescent="0.35">
      <c r="A579" t="s">
        <v>189</v>
      </c>
      <c r="B579" t="str">
        <f>VLOOKUP(Table1[[#This Row],[Region]],Table3[#All],2,0)</f>
        <v>William Grek</v>
      </c>
      <c r="C579" t="s">
        <v>214</v>
      </c>
      <c r="D579">
        <v>449698</v>
      </c>
      <c r="E579">
        <v>527936</v>
      </c>
      <c r="F579">
        <v>117.4</v>
      </c>
      <c r="G579" s="2">
        <v>40672</v>
      </c>
      <c r="H579">
        <f>YEAR(Table1[[#This Row],[Order Date]])</f>
        <v>2011</v>
      </c>
      <c r="I579" t="s">
        <v>261</v>
      </c>
      <c r="J579" s="4">
        <f>WEEKDAY(Table1[[#This Row],[Order Date]])</f>
        <v>2</v>
      </c>
      <c r="K579" t="s">
        <v>225</v>
      </c>
      <c r="L579" t="s">
        <v>239</v>
      </c>
      <c r="M579">
        <v>527936</v>
      </c>
      <c r="N579">
        <v>211526.36</v>
      </c>
      <c r="O579">
        <v>316409.64</v>
      </c>
      <c r="P579">
        <v>20</v>
      </c>
      <c r="Q579">
        <v>23</v>
      </c>
      <c r="R579">
        <v>74.59</v>
      </c>
    </row>
    <row r="580" spans="1:18" x14ac:dyDescent="0.35">
      <c r="A580" t="s">
        <v>190</v>
      </c>
      <c r="B580" t="str">
        <f>VLOOKUP(Table1[[#This Row],[Region]],Table3[#All],2,0)</f>
        <v>William Grek</v>
      </c>
      <c r="C580" t="s">
        <v>214</v>
      </c>
      <c r="D580">
        <v>452368</v>
      </c>
      <c r="E580">
        <v>375281</v>
      </c>
      <c r="F580">
        <v>82.96</v>
      </c>
      <c r="G580" s="2">
        <v>41873</v>
      </c>
      <c r="H580">
        <f>YEAR(Table1[[#This Row],[Order Date]])</f>
        <v>2014</v>
      </c>
      <c r="I580" t="s">
        <v>262</v>
      </c>
      <c r="J580" s="4">
        <f>WEEKDAY(Table1[[#This Row],[Order Date]])</f>
        <v>6</v>
      </c>
      <c r="K580" t="s">
        <v>221</v>
      </c>
      <c r="L580" t="s">
        <v>239</v>
      </c>
      <c r="M580">
        <v>375281</v>
      </c>
      <c r="N580">
        <v>78851.05</v>
      </c>
      <c r="O580">
        <v>296429.95</v>
      </c>
      <c r="P580">
        <v>30</v>
      </c>
      <c r="Q580">
        <v>56</v>
      </c>
      <c r="R580">
        <v>92.6</v>
      </c>
    </row>
    <row r="581" spans="1:18" x14ac:dyDescent="0.35">
      <c r="A581" t="s">
        <v>191</v>
      </c>
      <c r="B581" t="str">
        <f>VLOOKUP(Table1[[#This Row],[Region]],Table3[#All],2,0)</f>
        <v>Anne Paul</v>
      </c>
      <c r="C581" t="s">
        <v>212</v>
      </c>
      <c r="D581">
        <v>256916</v>
      </c>
      <c r="E581">
        <v>213083</v>
      </c>
      <c r="F581">
        <v>82.94</v>
      </c>
      <c r="G581" s="2">
        <v>41873</v>
      </c>
      <c r="H581">
        <f>YEAR(Table1[[#This Row],[Order Date]])</f>
        <v>2014</v>
      </c>
      <c r="I581" t="s">
        <v>262</v>
      </c>
      <c r="J581" s="4">
        <f>WEEKDAY(Table1[[#This Row],[Order Date]])</f>
        <v>6</v>
      </c>
      <c r="K581" t="s">
        <v>227</v>
      </c>
      <c r="L581" t="s">
        <v>237</v>
      </c>
      <c r="M581">
        <v>213083</v>
      </c>
      <c r="N581">
        <v>54106.16</v>
      </c>
      <c r="O581">
        <v>158976.84</v>
      </c>
      <c r="P581">
        <v>10</v>
      </c>
      <c r="Q581">
        <v>80</v>
      </c>
      <c r="R581">
        <v>62.27</v>
      </c>
    </row>
    <row r="582" spans="1:18" x14ac:dyDescent="0.35">
      <c r="A582" t="s">
        <v>192</v>
      </c>
      <c r="B582" t="str">
        <f>VLOOKUP(Table1[[#This Row],[Region]],Table3[#All],2,0)</f>
        <v>Bill Gabril</v>
      </c>
      <c r="C582" t="s">
        <v>213</v>
      </c>
      <c r="D582">
        <v>163975</v>
      </c>
      <c r="E582">
        <v>173032</v>
      </c>
      <c r="F582">
        <v>105.52</v>
      </c>
      <c r="G582" s="2">
        <v>41873</v>
      </c>
      <c r="H582">
        <f>YEAR(Table1[[#This Row],[Order Date]])</f>
        <v>2014</v>
      </c>
      <c r="I582" t="s">
        <v>262</v>
      </c>
      <c r="J582" s="4">
        <f>WEEKDAY(Table1[[#This Row],[Order Date]])</f>
        <v>6</v>
      </c>
      <c r="K582" t="s">
        <v>233</v>
      </c>
      <c r="L582" t="s">
        <v>237</v>
      </c>
      <c r="M582">
        <v>173032</v>
      </c>
      <c r="N582">
        <v>59156.9</v>
      </c>
      <c r="O582">
        <v>113875.1</v>
      </c>
      <c r="P582">
        <v>10</v>
      </c>
      <c r="Q582">
        <v>99</v>
      </c>
      <c r="R582">
        <v>67.319999999999993</v>
      </c>
    </row>
    <row r="583" spans="1:18" x14ac:dyDescent="0.35">
      <c r="A583" t="s">
        <v>193</v>
      </c>
      <c r="B583" t="str">
        <f>VLOOKUP(Table1[[#This Row],[Region]],Table3[#All],2,0)</f>
        <v>Anne Paul</v>
      </c>
      <c r="C583" t="s">
        <v>212</v>
      </c>
      <c r="D583">
        <v>399560</v>
      </c>
      <c r="E583">
        <v>477100</v>
      </c>
      <c r="F583">
        <v>119.41</v>
      </c>
      <c r="G583" s="2">
        <v>41807</v>
      </c>
      <c r="H583">
        <f>YEAR(Table1[[#This Row],[Order Date]])</f>
        <v>2014</v>
      </c>
      <c r="I583" t="s">
        <v>254</v>
      </c>
      <c r="J583" s="4">
        <f>WEEKDAY(Table1[[#This Row],[Order Date]])</f>
        <v>3</v>
      </c>
      <c r="K583" t="s">
        <v>218</v>
      </c>
      <c r="L583" t="s">
        <v>238</v>
      </c>
      <c r="M583">
        <v>477100</v>
      </c>
      <c r="N583">
        <v>134913.26999999999</v>
      </c>
      <c r="O583">
        <v>342186.73</v>
      </c>
      <c r="P583">
        <v>20</v>
      </c>
      <c r="Q583">
        <v>100</v>
      </c>
      <c r="R583">
        <v>70.05</v>
      </c>
    </row>
    <row r="584" spans="1:18" x14ac:dyDescent="0.35">
      <c r="A584" t="s">
        <v>194</v>
      </c>
      <c r="B584" t="str">
        <f>VLOOKUP(Table1[[#This Row],[Region]],Table3[#All],2,0)</f>
        <v>Sam Thomas</v>
      </c>
      <c r="C584" t="s">
        <v>215</v>
      </c>
      <c r="D584">
        <v>375456</v>
      </c>
      <c r="E584">
        <v>373249</v>
      </c>
      <c r="F584">
        <v>99.41</v>
      </c>
      <c r="G584" s="2">
        <v>41807</v>
      </c>
      <c r="H584">
        <f>YEAR(Table1[[#This Row],[Order Date]])</f>
        <v>2014</v>
      </c>
      <c r="I584" t="s">
        <v>254</v>
      </c>
      <c r="J584" s="4">
        <f>WEEKDAY(Table1[[#This Row],[Order Date]])</f>
        <v>3</v>
      </c>
      <c r="K584" t="s">
        <v>231</v>
      </c>
      <c r="L584" t="s">
        <v>236</v>
      </c>
      <c r="M584">
        <v>373249</v>
      </c>
      <c r="N584">
        <v>128430.6</v>
      </c>
      <c r="O584">
        <v>244818.4</v>
      </c>
      <c r="P584">
        <v>30</v>
      </c>
      <c r="Q584">
        <v>73</v>
      </c>
      <c r="R584">
        <v>88.28</v>
      </c>
    </row>
    <row r="585" spans="1:18" x14ac:dyDescent="0.35">
      <c r="A585" t="s">
        <v>195</v>
      </c>
      <c r="B585" t="str">
        <f>VLOOKUP(Table1[[#This Row],[Region]],Table3[#All],2,0)</f>
        <v>William Grek</v>
      </c>
      <c r="C585" t="s">
        <v>214</v>
      </c>
      <c r="D585">
        <v>252299</v>
      </c>
      <c r="E585">
        <v>176888</v>
      </c>
      <c r="F585">
        <v>70.11</v>
      </c>
      <c r="G585" s="2">
        <v>41807</v>
      </c>
      <c r="H585">
        <f>YEAR(Table1[[#This Row],[Order Date]])</f>
        <v>2014</v>
      </c>
      <c r="I585" t="s">
        <v>254</v>
      </c>
      <c r="J585" s="4">
        <f>WEEKDAY(Table1[[#This Row],[Order Date]])</f>
        <v>3</v>
      </c>
      <c r="K585" t="s">
        <v>230</v>
      </c>
      <c r="L585" t="s">
        <v>238</v>
      </c>
      <c r="M585">
        <v>176888</v>
      </c>
      <c r="N585">
        <v>87171.11</v>
      </c>
      <c r="O585">
        <v>89716.89</v>
      </c>
      <c r="P585">
        <v>20</v>
      </c>
      <c r="Q585">
        <v>25</v>
      </c>
      <c r="R585">
        <v>85.81</v>
      </c>
    </row>
    <row r="586" spans="1:18" x14ac:dyDescent="0.35">
      <c r="A586" t="s">
        <v>196</v>
      </c>
      <c r="B586" t="str">
        <f>VLOOKUP(Table1[[#This Row],[Region]],Table3[#All],2,0)</f>
        <v>William Grek</v>
      </c>
      <c r="C586" t="s">
        <v>214</v>
      </c>
      <c r="D586">
        <v>422598</v>
      </c>
      <c r="E586">
        <v>428685</v>
      </c>
      <c r="F586">
        <v>101.44</v>
      </c>
      <c r="G586" s="2">
        <v>41807</v>
      </c>
      <c r="H586">
        <f>YEAR(Table1[[#This Row],[Order Date]])</f>
        <v>2014</v>
      </c>
      <c r="I586" t="s">
        <v>254</v>
      </c>
      <c r="J586" s="4">
        <f>WEEKDAY(Table1[[#This Row],[Order Date]])</f>
        <v>3</v>
      </c>
      <c r="K586" t="s">
        <v>224</v>
      </c>
      <c r="L586" t="s">
        <v>240</v>
      </c>
      <c r="M586">
        <v>428685</v>
      </c>
      <c r="N586">
        <v>171414.98</v>
      </c>
      <c r="O586">
        <v>257270.02</v>
      </c>
      <c r="P586">
        <v>30</v>
      </c>
      <c r="Q586">
        <v>91</v>
      </c>
      <c r="R586">
        <v>67.430000000000007</v>
      </c>
    </row>
    <row r="587" spans="1:18" x14ac:dyDescent="0.35">
      <c r="A587" t="s">
        <v>197</v>
      </c>
      <c r="B587" t="str">
        <f>VLOOKUP(Table1[[#This Row],[Region]],Table3[#All],2,0)</f>
        <v>William Grek</v>
      </c>
      <c r="C587" t="s">
        <v>214</v>
      </c>
      <c r="D587">
        <v>247653</v>
      </c>
      <c r="E587">
        <v>190520</v>
      </c>
      <c r="F587">
        <v>76.930000000000007</v>
      </c>
      <c r="G587" s="2">
        <v>41479</v>
      </c>
      <c r="H587">
        <f>YEAR(Table1[[#This Row],[Order Date]])</f>
        <v>2013</v>
      </c>
      <c r="I587" t="s">
        <v>260</v>
      </c>
      <c r="J587" s="4">
        <f>WEEKDAY(Table1[[#This Row],[Order Date]])</f>
        <v>4</v>
      </c>
      <c r="K587" t="s">
        <v>234</v>
      </c>
      <c r="L587" t="s">
        <v>238</v>
      </c>
      <c r="M587">
        <v>190520</v>
      </c>
      <c r="N587">
        <v>78096.97</v>
      </c>
      <c r="O587">
        <v>112423.03</v>
      </c>
      <c r="P587">
        <v>30</v>
      </c>
      <c r="Q587">
        <v>10</v>
      </c>
      <c r="R587">
        <v>63.98</v>
      </c>
    </row>
    <row r="588" spans="1:18" x14ac:dyDescent="0.35">
      <c r="A588" t="s">
        <v>198</v>
      </c>
      <c r="B588" t="str">
        <f>VLOOKUP(Table1[[#This Row],[Region]],Table3[#All],2,0)</f>
        <v>Sam Thomas</v>
      </c>
      <c r="C588" t="s">
        <v>215</v>
      </c>
      <c r="D588">
        <v>307643</v>
      </c>
      <c r="E588">
        <v>343717</v>
      </c>
      <c r="F588">
        <v>111.73</v>
      </c>
      <c r="G588" s="2">
        <v>41479</v>
      </c>
      <c r="H588">
        <f>YEAR(Table1[[#This Row],[Order Date]])</f>
        <v>2013</v>
      </c>
      <c r="I588" t="s">
        <v>260</v>
      </c>
      <c r="J588" s="4">
        <f>WEEKDAY(Table1[[#This Row],[Order Date]])</f>
        <v>4</v>
      </c>
      <c r="K588" t="s">
        <v>226</v>
      </c>
      <c r="L588" t="s">
        <v>239</v>
      </c>
      <c r="M588">
        <v>343717</v>
      </c>
      <c r="N588">
        <v>86062.33</v>
      </c>
      <c r="O588">
        <v>257654.67</v>
      </c>
      <c r="P588">
        <v>10</v>
      </c>
      <c r="Q588">
        <v>53</v>
      </c>
      <c r="R588">
        <v>92.28</v>
      </c>
    </row>
    <row r="589" spans="1:18" x14ac:dyDescent="0.35">
      <c r="A589" t="s">
        <v>199</v>
      </c>
      <c r="B589" t="str">
        <f>VLOOKUP(Table1[[#This Row],[Region]],Table3[#All],2,0)</f>
        <v>Bill Gabril</v>
      </c>
      <c r="C589" t="s">
        <v>213</v>
      </c>
      <c r="D589">
        <v>118642</v>
      </c>
      <c r="E589">
        <v>77114</v>
      </c>
      <c r="F589">
        <v>65</v>
      </c>
      <c r="G589" s="2">
        <v>41479</v>
      </c>
      <c r="H589">
        <f>YEAR(Table1[[#This Row],[Order Date]])</f>
        <v>2013</v>
      </c>
      <c r="I589" t="s">
        <v>260</v>
      </c>
      <c r="J589" s="4">
        <f>WEEKDAY(Table1[[#This Row],[Order Date]])</f>
        <v>4</v>
      </c>
      <c r="K589" t="s">
        <v>229</v>
      </c>
      <c r="L589" t="s">
        <v>240</v>
      </c>
      <c r="M589">
        <v>77114</v>
      </c>
      <c r="N589">
        <v>24047.22</v>
      </c>
      <c r="O589">
        <v>53066.78</v>
      </c>
      <c r="P589">
        <v>30</v>
      </c>
      <c r="Q589">
        <v>78</v>
      </c>
      <c r="R589">
        <v>91.36</v>
      </c>
    </row>
    <row r="590" spans="1:18" x14ac:dyDescent="0.35">
      <c r="A590" t="s">
        <v>200</v>
      </c>
      <c r="B590" t="str">
        <f>VLOOKUP(Table1[[#This Row],[Region]],Table3[#All],2,0)</f>
        <v>Bill Gabril</v>
      </c>
      <c r="C590" t="s">
        <v>213</v>
      </c>
      <c r="D590">
        <v>317030</v>
      </c>
      <c r="E590">
        <v>353179</v>
      </c>
      <c r="F590">
        <v>111.4</v>
      </c>
      <c r="G590" s="2">
        <v>40794</v>
      </c>
      <c r="H590">
        <f>YEAR(Table1[[#This Row],[Order Date]])</f>
        <v>2011</v>
      </c>
      <c r="I590" t="s">
        <v>258</v>
      </c>
      <c r="J590" s="4">
        <f>WEEKDAY(Table1[[#This Row],[Order Date]])</f>
        <v>5</v>
      </c>
      <c r="K590" t="s">
        <v>234</v>
      </c>
      <c r="L590" t="s">
        <v>238</v>
      </c>
      <c r="M590">
        <v>353179</v>
      </c>
      <c r="N590">
        <v>116731.74</v>
      </c>
      <c r="O590">
        <v>236447.26</v>
      </c>
      <c r="P590">
        <v>30</v>
      </c>
      <c r="Q590">
        <v>81</v>
      </c>
      <c r="R590">
        <v>78.760000000000005</v>
      </c>
    </row>
    <row r="591" spans="1:18" x14ac:dyDescent="0.35">
      <c r="A591" t="s">
        <v>201</v>
      </c>
      <c r="B591" t="str">
        <f>VLOOKUP(Table1[[#This Row],[Region]],Table3[#All],2,0)</f>
        <v>William Grek</v>
      </c>
      <c r="C591" t="s">
        <v>214</v>
      </c>
      <c r="D591">
        <v>459395</v>
      </c>
      <c r="E591">
        <v>403613</v>
      </c>
      <c r="F591">
        <v>87.86</v>
      </c>
      <c r="G591" s="2">
        <v>41948</v>
      </c>
      <c r="H591">
        <f>YEAR(Table1[[#This Row],[Order Date]])</f>
        <v>2014</v>
      </c>
      <c r="I591" t="s">
        <v>253</v>
      </c>
      <c r="J591" s="4">
        <f>WEEKDAY(Table1[[#This Row],[Order Date]])</f>
        <v>4</v>
      </c>
      <c r="K591" t="s">
        <v>217</v>
      </c>
      <c r="L591" t="s">
        <v>237</v>
      </c>
      <c r="M591">
        <v>403613</v>
      </c>
      <c r="N591">
        <v>84401.94</v>
      </c>
      <c r="O591">
        <v>319211.06</v>
      </c>
      <c r="P591">
        <v>20</v>
      </c>
      <c r="Q591">
        <v>13</v>
      </c>
      <c r="R591">
        <v>71.87</v>
      </c>
    </row>
    <row r="592" spans="1:18" x14ac:dyDescent="0.35">
      <c r="A592" t="s">
        <v>202</v>
      </c>
      <c r="B592" t="str">
        <f>VLOOKUP(Table1[[#This Row],[Region]],Table3[#All],2,0)</f>
        <v>Bill Gabril</v>
      </c>
      <c r="C592" t="s">
        <v>213</v>
      </c>
      <c r="D592">
        <v>380113</v>
      </c>
      <c r="E592">
        <v>277071</v>
      </c>
      <c r="F592">
        <v>72.89</v>
      </c>
      <c r="G592" s="2">
        <v>41341</v>
      </c>
      <c r="H592">
        <f>YEAR(Table1[[#This Row],[Order Date]])</f>
        <v>2013</v>
      </c>
      <c r="I592" t="s">
        <v>263</v>
      </c>
      <c r="J592" s="4">
        <f>WEEKDAY(Table1[[#This Row],[Order Date]])</f>
        <v>6</v>
      </c>
      <c r="K592" t="s">
        <v>235</v>
      </c>
      <c r="L592" t="s">
        <v>239</v>
      </c>
      <c r="M592">
        <v>277071</v>
      </c>
      <c r="N592">
        <v>122960.32000000001</v>
      </c>
      <c r="O592">
        <v>154110.68</v>
      </c>
      <c r="P592">
        <v>20</v>
      </c>
      <c r="Q592">
        <v>49</v>
      </c>
      <c r="R592">
        <v>84.68</v>
      </c>
    </row>
    <row r="593" spans="1:18" x14ac:dyDescent="0.35">
      <c r="A593" t="s">
        <v>203</v>
      </c>
      <c r="B593" t="str">
        <f>VLOOKUP(Table1[[#This Row],[Region]],Table3[#All],2,0)</f>
        <v>Sam Thomas</v>
      </c>
      <c r="C593" t="s">
        <v>215</v>
      </c>
      <c r="D593">
        <v>116582</v>
      </c>
      <c r="E593">
        <v>93876</v>
      </c>
      <c r="F593">
        <v>80.52</v>
      </c>
      <c r="G593" s="2">
        <v>41233</v>
      </c>
      <c r="H593">
        <f>YEAR(Table1[[#This Row],[Order Date]])</f>
        <v>2012</v>
      </c>
      <c r="I593" t="s">
        <v>253</v>
      </c>
      <c r="J593" s="4">
        <f>WEEKDAY(Table1[[#This Row],[Order Date]])</f>
        <v>3</v>
      </c>
      <c r="K593" t="s">
        <v>224</v>
      </c>
      <c r="L593" t="s">
        <v>240</v>
      </c>
      <c r="M593">
        <v>93876</v>
      </c>
      <c r="N593">
        <v>32939.56</v>
      </c>
      <c r="O593">
        <v>60936.44</v>
      </c>
      <c r="P593">
        <v>30</v>
      </c>
      <c r="Q593">
        <v>67</v>
      </c>
      <c r="R593">
        <v>89.03</v>
      </c>
    </row>
    <row r="594" spans="1:18" x14ac:dyDescent="0.35">
      <c r="A594" t="s">
        <v>204</v>
      </c>
      <c r="B594" t="str">
        <f>VLOOKUP(Table1[[#This Row],[Region]],Table3[#All],2,0)</f>
        <v>Sam Thomas</v>
      </c>
      <c r="C594" t="s">
        <v>215</v>
      </c>
      <c r="D594">
        <v>375303</v>
      </c>
      <c r="E594">
        <v>346152</v>
      </c>
      <c r="F594">
        <v>92.23</v>
      </c>
      <c r="G594" s="2">
        <v>41233</v>
      </c>
      <c r="H594">
        <f>YEAR(Table1[[#This Row],[Order Date]])</f>
        <v>2012</v>
      </c>
      <c r="I594" t="s">
        <v>253</v>
      </c>
      <c r="J594" s="4">
        <f>WEEKDAY(Table1[[#This Row],[Order Date]])</f>
        <v>3</v>
      </c>
      <c r="K594" t="s">
        <v>222</v>
      </c>
      <c r="L594" t="s">
        <v>236</v>
      </c>
      <c r="M594">
        <v>346152</v>
      </c>
      <c r="N594">
        <v>134215.35</v>
      </c>
      <c r="O594">
        <v>211936.65</v>
      </c>
      <c r="P594">
        <v>10</v>
      </c>
      <c r="Q594">
        <v>35</v>
      </c>
      <c r="R594">
        <v>91.97</v>
      </c>
    </row>
    <row r="595" spans="1:18" x14ac:dyDescent="0.35">
      <c r="A595" t="s">
        <v>205</v>
      </c>
      <c r="B595" t="str">
        <f>VLOOKUP(Table1[[#This Row],[Region]],Table3[#All],2,0)</f>
        <v>Bill Gabril</v>
      </c>
      <c r="C595" t="s">
        <v>213</v>
      </c>
      <c r="D595">
        <v>113073</v>
      </c>
      <c r="E595">
        <v>119799</v>
      </c>
      <c r="F595">
        <v>105.95</v>
      </c>
      <c r="G595" s="2">
        <v>41233</v>
      </c>
      <c r="H595">
        <f>YEAR(Table1[[#This Row],[Order Date]])</f>
        <v>2012</v>
      </c>
      <c r="I595" t="s">
        <v>253</v>
      </c>
      <c r="J595" s="4">
        <f>WEEKDAY(Table1[[#This Row],[Order Date]])</f>
        <v>3</v>
      </c>
      <c r="K595" t="s">
        <v>221</v>
      </c>
      <c r="L595" t="s">
        <v>239</v>
      </c>
      <c r="M595">
        <v>119799</v>
      </c>
      <c r="N595">
        <v>53063.35</v>
      </c>
      <c r="O595">
        <v>66735.649999999994</v>
      </c>
      <c r="P595">
        <v>20</v>
      </c>
      <c r="Q595">
        <v>77</v>
      </c>
      <c r="R595">
        <v>70.86</v>
      </c>
    </row>
    <row r="596" spans="1:18" x14ac:dyDescent="0.35">
      <c r="A596" t="s">
        <v>206</v>
      </c>
      <c r="B596" t="str">
        <f>VLOOKUP(Table1[[#This Row],[Region]],Table3[#All],2,0)</f>
        <v>Sam Thomas</v>
      </c>
      <c r="C596" t="s">
        <v>215</v>
      </c>
      <c r="D596">
        <v>151512</v>
      </c>
      <c r="E596">
        <v>143408</v>
      </c>
      <c r="F596">
        <v>94.65</v>
      </c>
      <c r="G596" s="2">
        <v>41586</v>
      </c>
      <c r="H596">
        <f>YEAR(Table1[[#This Row],[Order Date]])</f>
        <v>2013</v>
      </c>
      <c r="I596" t="s">
        <v>253</v>
      </c>
      <c r="J596" s="4">
        <f>WEEKDAY(Table1[[#This Row],[Order Date]])</f>
        <v>6</v>
      </c>
      <c r="K596" t="s">
        <v>216</v>
      </c>
      <c r="L596" t="s">
        <v>236</v>
      </c>
      <c r="M596">
        <v>143408</v>
      </c>
      <c r="N596">
        <v>40531.230000000003</v>
      </c>
      <c r="O596">
        <v>102876.77</v>
      </c>
      <c r="P596">
        <v>20</v>
      </c>
      <c r="Q596">
        <v>76</v>
      </c>
      <c r="R596">
        <v>64.05</v>
      </c>
    </row>
    <row r="597" spans="1:18" x14ac:dyDescent="0.35">
      <c r="A597" t="s">
        <v>207</v>
      </c>
      <c r="B597" t="str">
        <f>VLOOKUP(Table1[[#This Row],[Region]],Table3[#All],2,0)</f>
        <v>Sam Thomas</v>
      </c>
      <c r="C597" t="s">
        <v>215</v>
      </c>
      <c r="D597">
        <v>460213</v>
      </c>
      <c r="E597">
        <v>541683</v>
      </c>
      <c r="F597">
        <v>117.7</v>
      </c>
      <c r="G597" s="2">
        <v>41586</v>
      </c>
      <c r="H597">
        <f>YEAR(Table1[[#This Row],[Order Date]])</f>
        <v>2013</v>
      </c>
      <c r="I597" t="s">
        <v>253</v>
      </c>
      <c r="J597" s="4">
        <f>WEEKDAY(Table1[[#This Row],[Order Date]])</f>
        <v>6</v>
      </c>
      <c r="K597" t="s">
        <v>234</v>
      </c>
      <c r="L597" t="s">
        <v>238</v>
      </c>
      <c r="M597">
        <v>541683</v>
      </c>
      <c r="N597">
        <v>194971.88</v>
      </c>
      <c r="O597">
        <v>346711.12</v>
      </c>
      <c r="P597">
        <v>10</v>
      </c>
      <c r="Q597">
        <v>76</v>
      </c>
      <c r="R597">
        <v>86.82</v>
      </c>
    </row>
    <row r="598" spans="1:18" x14ac:dyDescent="0.35">
      <c r="A598" t="s">
        <v>208</v>
      </c>
      <c r="B598" t="str">
        <f>VLOOKUP(Table1[[#This Row],[Region]],Table3[#All],2,0)</f>
        <v>Sam Thomas</v>
      </c>
      <c r="C598" t="s">
        <v>215</v>
      </c>
      <c r="D598">
        <v>402807</v>
      </c>
      <c r="E598">
        <v>365055</v>
      </c>
      <c r="F598">
        <v>90.63</v>
      </c>
      <c r="G598" s="2">
        <v>41586</v>
      </c>
      <c r="H598">
        <f>YEAR(Table1[[#This Row],[Order Date]])</f>
        <v>2013</v>
      </c>
      <c r="I598" t="s">
        <v>253</v>
      </c>
      <c r="J598" s="4">
        <f>WEEKDAY(Table1[[#This Row],[Order Date]])</f>
        <v>6</v>
      </c>
      <c r="K598" t="s">
        <v>228</v>
      </c>
      <c r="L598" t="s">
        <v>236</v>
      </c>
      <c r="M598">
        <v>365055</v>
      </c>
      <c r="N598">
        <v>160563.35999999999</v>
      </c>
      <c r="O598">
        <v>204491.64</v>
      </c>
      <c r="P598">
        <v>20</v>
      </c>
      <c r="Q598">
        <v>78</v>
      </c>
      <c r="R598">
        <v>71.17</v>
      </c>
    </row>
    <row r="599" spans="1:18" x14ac:dyDescent="0.35">
      <c r="A599" t="s">
        <v>209</v>
      </c>
      <c r="B599" t="str">
        <f>VLOOKUP(Table1[[#This Row],[Region]],Table3[#All],2,0)</f>
        <v>Bill Gabril</v>
      </c>
      <c r="C599" t="s">
        <v>213</v>
      </c>
      <c r="D599">
        <v>161682</v>
      </c>
      <c r="E599">
        <v>116578</v>
      </c>
      <c r="F599">
        <v>72.099999999999994</v>
      </c>
      <c r="G599" s="2">
        <v>41586</v>
      </c>
      <c r="H599">
        <f>YEAR(Table1[[#This Row],[Order Date]])</f>
        <v>2013</v>
      </c>
      <c r="I599" t="s">
        <v>253</v>
      </c>
      <c r="J599" s="4">
        <f>WEEKDAY(Table1[[#This Row],[Order Date]])</f>
        <v>6</v>
      </c>
      <c r="K599" t="s">
        <v>216</v>
      </c>
      <c r="L599" t="s">
        <v>236</v>
      </c>
      <c r="M599">
        <v>116578</v>
      </c>
      <c r="N599">
        <v>48718.99</v>
      </c>
      <c r="O599">
        <v>67859.009999999995</v>
      </c>
      <c r="P599">
        <v>30</v>
      </c>
      <c r="Q599">
        <v>89</v>
      </c>
      <c r="R599">
        <v>79.59</v>
      </c>
    </row>
    <row r="600" spans="1:18" x14ac:dyDescent="0.35">
      <c r="A600" t="s">
        <v>210</v>
      </c>
      <c r="B600" t="str">
        <f>VLOOKUP(Table1[[#This Row],[Region]],Table3[#All],2,0)</f>
        <v>Anne Paul</v>
      </c>
      <c r="C600" t="s">
        <v>212</v>
      </c>
      <c r="D600">
        <v>384441</v>
      </c>
      <c r="E600">
        <v>375887</v>
      </c>
      <c r="F600">
        <v>97.77</v>
      </c>
      <c r="G600" s="2">
        <v>41195</v>
      </c>
      <c r="H600">
        <f>YEAR(Table1[[#This Row],[Order Date]])</f>
        <v>2012</v>
      </c>
      <c r="I600" t="s">
        <v>255</v>
      </c>
      <c r="J600" s="4">
        <f>WEEKDAY(Table1[[#This Row],[Order Date]])</f>
        <v>7</v>
      </c>
      <c r="K600" t="s">
        <v>225</v>
      </c>
      <c r="L600" t="s">
        <v>239</v>
      </c>
      <c r="M600">
        <v>375887</v>
      </c>
      <c r="N600">
        <v>157378.01</v>
      </c>
      <c r="O600">
        <v>218508.99</v>
      </c>
      <c r="P600">
        <v>30</v>
      </c>
      <c r="Q600">
        <v>46</v>
      </c>
      <c r="R600">
        <v>80.09</v>
      </c>
    </row>
    <row r="601" spans="1:18" x14ac:dyDescent="0.35">
      <c r="A601" t="s">
        <v>211</v>
      </c>
      <c r="B601" t="str">
        <f>VLOOKUP(Table1[[#This Row],[Region]],Table3[#All],2,0)</f>
        <v>William Grek</v>
      </c>
      <c r="C601" t="s">
        <v>214</v>
      </c>
      <c r="D601">
        <v>263251</v>
      </c>
      <c r="E601">
        <v>292388</v>
      </c>
      <c r="F601">
        <v>111.07</v>
      </c>
      <c r="G601" s="2">
        <v>41195</v>
      </c>
      <c r="H601">
        <f>YEAR(Table1[[#This Row],[Order Date]])</f>
        <v>2012</v>
      </c>
      <c r="I601" t="s">
        <v>255</v>
      </c>
      <c r="J601" s="4">
        <f>WEEKDAY(Table1[[#This Row],[Order Date]])</f>
        <v>7</v>
      </c>
      <c r="K601" t="s">
        <v>227</v>
      </c>
      <c r="L601" t="s">
        <v>237</v>
      </c>
      <c r="M601">
        <v>292388</v>
      </c>
      <c r="N601">
        <v>141744.48000000001</v>
      </c>
      <c r="O601">
        <v>150643.51999999999</v>
      </c>
      <c r="P601">
        <v>30</v>
      </c>
      <c r="Q601">
        <v>96</v>
      </c>
      <c r="R601">
        <v>61.77</v>
      </c>
    </row>
    <row r="602" spans="1:18" x14ac:dyDescent="0.35">
      <c r="A602" t="s">
        <v>12</v>
      </c>
      <c r="B602" t="str">
        <f>VLOOKUP(Table1[[#This Row],[Region]],Table3[#All],2,0)</f>
        <v>Bill Gabril</v>
      </c>
      <c r="C602" t="s">
        <v>213</v>
      </c>
      <c r="D602">
        <v>145151</v>
      </c>
      <c r="E602">
        <v>128472</v>
      </c>
      <c r="F602">
        <v>88.51</v>
      </c>
      <c r="G602" s="2">
        <v>41641</v>
      </c>
      <c r="H602">
        <f>YEAR(Table1[[#This Row],[Order Date]])</f>
        <v>2014</v>
      </c>
      <c r="I602" t="s">
        <v>259</v>
      </c>
      <c r="J602" s="4">
        <f>WEEKDAY(Table1[[#This Row],[Order Date]])</f>
        <v>5</v>
      </c>
      <c r="K602" t="s">
        <v>229</v>
      </c>
      <c r="L602" t="s">
        <v>240</v>
      </c>
      <c r="M602">
        <v>128472</v>
      </c>
      <c r="N602">
        <v>37076.6</v>
      </c>
      <c r="O602">
        <v>91395.4</v>
      </c>
      <c r="P602">
        <v>20</v>
      </c>
      <c r="Q602">
        <v>90</v>
      </c>
      <c r="R602">
        <v>89.27</v>
      </c>
    </row>
    <row r="603" spans="1:18" x14ac:dyDescent="0.35">
      <c r="A603" t="s">
        <v>13</v>
      </c>
      <c r="B603" t="str">
        <f>VLOOKUP(Table1[[#This Row],[Region]],Table3[#All],2,0)</f>
        <v>Bill Gabril</v>
      </c>
      <c r="C603" t="s">
        <v>213</v>
      </c>
      <c r="D603">
        <v>286449</v>
      </c>
      <c r="E603">
        <v>225128</v>
      </c>
      <c r="F603">
        <v>78.59</v>
      </c>
      <c r="G603" s="2">
        <v>40582</v>
      </c>
      <c r="H603">
        <f>YEAR(Table1[[#This Row],[Order Date]])</f>
        <v>2011</v>
      </c>
      <c r="I603" t="s">
        <v>264</v>
      </c>
      <c r="J603" s="4">
        <f>WEEKDAY(Table1[[#This Row],[Order Date]])</f>
        <v>3</v>
      </c>
      <c r="K603" t="s">
        <v>220</v>
      </c>
      <c r="L603" t="s">
        <v>237</v>
      </c>
      <c r="M603">
        <v>225128</v>
      </c>
      <c r="N603">
        <v>64415.96</v>
      </c>
      <c r="O603">
        <v>160712.04</v>
      </c>
      <c r="P603">
        <v>20</v>
      </c>
      <c r="Q603">
        <v>78</v>
      </c>
      <c r="R603">
        <v>62.75</v>
      </c>
    </row>
    <row r="604" spans="1:18" x14ac:dyDescent="0.35">
      <c r="A604" t="s">
        <v>14</v>
      </c>
      <c r="B604" t="str">
        <f>VLOOKUP(Table1[[#This Row],[Region]],Table3[#All],2,0)</f>
        <v>Bill Gabril</v>
      </c>
      <c r="C604" t="s">
        <v>213</v>
      </c>
      <c r="D604">
        <v>169098</v>
      </c>
      <c r="E604">
        <v>96727</v>
      </c>
      <c r="F604">
        <v>57.2</v>
      </c>
      <c r="G604" s="2">
        <v>41446</v>
      </c>
      <c r="H604">
        <f>YEAR(Table1[[#This Row],[Order Date]])</f>
        <v>2013</v>
      </c>
      <c r="I604" t="s">
        <v>254</v>
      </c>
      <c r="J604" s="4">
        <f>WEEKDAY(Table1[[#This Row],[Order Date]])</f>
        <v>6</v>
      </c>
      <c r="K604" t="s">
        <v>224</v>
      </c>
      <c r="L604" t="s">
        <v>240</v>
      </c>
      <c r="M604">
        <v>96727</v>
      </c>
      <c r="N604">
        <v>35143.31</v>
      </c>
      <c r="O604">
        <v>61583.69</v>
      </c>
      <c r="P604">
        <v>20</v>
      </c>
      <c r="Q604">
        <v>100</v>
      </c>
      <c r="R604">
        <v>86.83</v>
      </c>
    </row>
    <row r="605" spans="1:18" x14ac:dyDescent="0.35">
      <c r="A605" t="s">
        <v>15</v>
      </c>
      <c r="B605" t="str">
        <f>VLOOKUP(Table1[[#This Row],[Region]],Table3[#All],2,0)</f>
        <v>Bill Gabril</v>
      </c>
      <c r="C605" t="s">
        <v>213</v>
      </c>
      <c r="D605">
        <v>217332</v>
      </c>
      <c r="E605">
        <v>146341</v>
      </c>
      <c r="F605">
        <v>67.34</v>
      </c>
      <c r="G605" s="2">
        <v>41446</v>
      </c>
      <c r="H605">
        <f>YEAR(Table1[[#This Row],[Order Date]])</f>
        <v>2013</v>
      </c>
      <c r="I605" t="s">
        <v>254</v>
      </c>
      <c r="J605" s="4">
        <f>WEEKDAY(Table1[[#This Row],[Order Date]])</f>
        <v>6</v>
      </c>
      <c r="K605" t="s">
        <v>225</v>
      </c>
      <c r="L605" t="s">
        <v>239</v>
      </c>
      <c r="M605">
        <v>146341</v>
      </c>
      <c r="N605">
        <v>33093.78</v>
      </c>
      <c r="O605">
        <v>113247.22</v>
      </c>
      <c r="P605">
        <v>20</v>
      </c>
      <c r="Q605">
        <v>99</v>
      </c>
      <c r="R605">
        <v>92.1</v>
      </c>
    </row>
    <row r="606" spans="1:18" x14ac:dyDescent="0.35">
      <c r="A606" t="s">
        <v>16</v>
      </c>
      <c r="B606" t="str">
        <f>VLOOKUP(Table1[[#This Row],[Region]],Table3[#All],2,0)</f>
        <v>Sam Thomas</v>
      </c>
      <c r="C606" t="s">
        <v>215</v>
      </c>
      <c r="D606">
        <v>270268</v>
      </c>
      <c r="E606">
        <v>253959</v>
      </c>
      <c r="F606">
        <v>93.97</v>
      </c>
      <c r="G606" s="2">
        <v>41423</v>
      </c>
      <c r="H606">
        <f>YEAR(Table1[[#This Row],[Order Date]])</f>
        <v>2013</v>
      </c>
      <c r="I606" t="s">
        <v>261</v>
      </c>
      <c r="J606" s="4">
        <f>WEEKDAY(Table1[[#This Row],[Order Date]])</f>
        <v>4</v>
      </c>
      <c r="K606" t="s">
        <v>224</v>
      </c>
      <c r="L606" t="s">
        <v>240</v>
      </c>
      <c r="M606">
        <v>253959</v>
      </c>
      <c r="N606">
        <v>121999.48</v>
      </c>
      <c r="O606">
        <v>131959.51999999999</v>
      </c>
      <c r="P606">
        <v>30</v>
      </c>
      <c r="Q606">
        <v>71</v>
      </c>
      <c r="R606">
        <v>76.14</v>
      </c>
    </row>
    <row r="607" spans="1:18" x14ac:dyDescent="0.35">
      <c r="A607" t="s">
        <v>17</v>
      </c>
      <c r="B607" t="str">
        <f>VLOOKUP(Table1[[#This Row],[Region]],Table3[#All],2,0)</f>
        <v>William Grek</v>
      </c>
      <c r="C607" t="s">
        <v>214</v>
      </c>
      <c r="D607">
        <v>282774</v>
      </c>
      <c r="E607">
        <v>299837</v>
      </c>
      <c r="F607">
        <v>106.03</v>
      </c>
      <c r="G607" s="2">
        <v>41324</v>
      </c>
      <c r="H607">
        <f>YEAR(Table1[[#This Row],[Order Date]])</f>
        <v>2013</v>
      </c>
      <c r="I607" t="s">
        <v>264</v>
      </c>
      <c r="J607" s="4">
        <f>WEEKDAY(Table1[[#This Row],[Order Date]])</f>
        <v>3</v>
      </c>
      <c r="K607" t="s">
        <v>221</v>
      </c>
      <c r="L607" t="s">
        <v>239</v>
      </c>
      <c r="M607">
        <v>299837</v>
      </c>
      <c r="N607">
        <v>104227.87</v>
      </c>
      <c r="O607">
        <v>195609.13</v>
      </c>
      <c r="P607">
        <v>10</v>
      </c>
      <c r="Q607">
        <v>23</v>
      </c>
      <c r="R607">
        <v>71.41</v>
      </c>
    </row>
    <row r="608" spans="1:18" x14ac:dyDescent="0.35">
      <c r="A608" t="s">
        <v>18</v>
      </c>
      <c r="B608" t="str">
        <f>VLOOKUP(Table1[[#This Row],[Region]],Table3[#All],2,0)</f>
        <v>Anne Paul</v>
      </c>
      <c r="C608" t="s">
        <v>212</v>
      </c>
      <c r="D608">
        <v>258396</v>
      </c>
      <c r="E608">
        <v>268854</v>
      </c>
      <c r="F608">
        <v>104.05</v>
      </c>
      <c r="G608" s="2">
        <v>41324</v>
      </c>
      <c r="H608">
        <f>YEAR(Table1[[#This Row],[Order Date]])</f>
        <v>2013</v>
      </c>
      <c r="I608" t="s">
        <v>264</v>
      </c>
      <c r="J608" s="4">
        <f>WEEKDAY(Table1[[#This Row],[Order Date]])</f>
        <v>3</v>
      </c>
      <c r="K608" t="s">
        <v>223</v>
      </c>
      <c r="L608" t="s">
        <v>240</v>
      </c>
      <c r="M608">
        <v>268854</v>
      </c>
      <c r="N608">
        <v>86796.61</v>
      </c>
      <c r="O608">
        <v>182057.39</v>
      </c>
      <c r="P608">
        <v>30</v>
      </c>
      <c r="Q608">
        <v>41</v>
      </c>
      <c r="R608">
        <v>79.180000000000007</v>
      </c>
    </row>
    <row r="609" spans="1:18" x14ac:dyDescent="0.35">
      <c r="A609" t="s">
        <v>19</v>
      </c>
      <c r="B609" t="str">
        <f>VLOOKUP(Table1[[#This Row],[Region]],Table3[#All],2,0)</f>
        <v>Bill Gabril</v>
      </c>
      <c r="C609" t="s">
        <v>213</v>
      </c>
      <c r="D609">
        <v>134634</v>
      </c>
      <c r="E609">
        <v>111975</v>
      </c>
      <c r="F609">
        <v>83.17</v>
      </c>
      <c r="G609" s="2">
        <v>40758</v>
      </c>
      <c r="H609">
        <f>YEAR(Table1[[#This Row],[Order Date]])</f>
        <v>2011</v>
      </c>
      <c r="I609" t="s">
        <v>262</v>
      </c>
      <c r="J609" s="4">
        <f>WEEKDAY(Table1[[#This Row],[Order Date]])</f>
        <v>4</v>
      </c>
      <c r="K609" t="s">
        <v>231</v>
      </c>
      <c r="L609" t="s">
        <v>236</v>
      </c>
      <c r="M609">
        <v>111975</v>
      </c>
      <c r="N609">
        <v>29640.43</v>
      </c>
      <c r="O609">
        <v>82334.570000000007</v>
      </c>
      <c r="P609">
        <v>20</v>
      </c>
      <c r="Q609">
        <v>53</v>
      </c>
      <c r="R609">
        <v>79.06</v>
      </c>
    </row>
    <row r="610" spans="1:18" x14ac:dyDescent="0.35">
      <c r="A610" t="s">
        <v>20</v>
      </c>
      <c r="B610" t="str">
        <f>VLOOKUP(Table1[[#This Row],[Region]],Table3[#All],2,0)</f>
        <v>William Grek</v>
      </c>
      <c r="C610" t="s">
        <v>214</v>
      </c>
      <c r="D610">
        <v>447399</v>
      </c>
      <c r="E610">
        <v>264538</v>
      </c>
      <c r="F610">
        <v>59.13</v>
      </c>
      <c r="G610" s="2">
        <v>40758</v>
      </c>
      <c r="H610">
        <f>YEAR(Table1[[#This Row],[Order Date]])</f>
        <v>2011</v>
      </c>
      <c r="I610" t="s">
        <v>262</v>
      </c>
      <c r="J610" s="4">
        <f>WEEKDAY(Table1[[#This Row],[Order Date]])</f>
        <v>4</v>
      </c>
      <c r="K610" t="s">
        <v>235</v>
      </c>
      <c r="L610" t="s">
        <v>239</v>
      </c>
      <c r="M610">
        <v>264538</v>
      </c>
      <c r="N610">
        <v>123196.18</v>
      </c>
      <c r="O610">
        <v>141341.82</v>
      </c>
      <c r="P610">
        <v>30</v>
      </c>
      <c r="Q610">
        <v>51</v>
      </c>
      <c r="R610">
        <v>79.430000000000007</v>
      </c>
    </row>
    <row r="611" spans="1:18" x14ac:dyDescent="0.35">
      <c r="A611" t="s">
        <v>21</v>
      </c>
      <c r="B611" t="str">
        <f>VLOOKUP(Table1[[#This Row],[Region]],Table3[#All],2,0)</f>
        <v>Bill Gabril</v>
      </c>
      <c r="C611" t="s">
        <v>213</v>
      </c>
      <c r="D611">
        <v>261499</v>
      </c>
      <c r="E611">
        <v>237125</v>
      </c>
      <c r="F611">
        <v>90.68</v>
      </c>
      <c r="G611" s="2">
        <v>40758</v>
      </c>
      <c r="H611">
        <f>YEAR(Table1[[#This Row],[Order Date]])</f>
        <v>2011</v>
      </c>
      <c r="I611" t="s">
        <v>262</v>
      </c>
      <c r="J611" s="4">
        <f>WEEKDAY(Table1[[#This Row],[Order Date]])</f>
        <v>4</v>
      </c>
      <c r="K611" t="s">
        <v>230</v>
      </c>
      <c r="L611" t="s">
        <v>238</v>
      </c>
      <c r="M611">
        <v>237125</v>
      </c>
      <c r="N611">
        <v>69797.13</v>
      </c>
      <c r="O611">
        <v>167327.87</v>
      </c>
      <c r="P611">
        <v>10</v>
      </c>
      <c r="Q611">
        <v>58</v>
      </c>
      <c r="R611">
        <v>71.459999999999994</v>
      </c>
    </row>
    <row r="612" spans="1:18" x14ac:dyDescent="0.35">
      <c r="A612" t="s">
        <v>22</v>
      </c>
      <c r="B612" t="str">
        <f>VLOOKUP(Table1[[#This Row],[Region]],Table3[#All],2,0)</f>
        <v>Anne Paul</v>
      </c>
      <c r="C612" t="s">
        <v>212</v>
      </c>
      <c r="D612">
        <v>214091</v>
      </c>
      <c r="E612">
        <v>143461</v>
      </c>
      <c r="F612">
        <v>67.010000000000005</v>
      </c>
      <c r="G612" s="2">
        <v>41740</v>
      </c>
      <c r="H612">
        <f>YEAR(Table1[[#This Row],[Order Date]])</f>
        <v>2014</v>
      </c>
      <c r="I612" t="s">
        <v>256</v>
      </c>
      <c r="J612" s="4">
        <f>WEEKDAY(Table1[[#This Row],[Order Date]])</f>
        <v>6</v>
      </c>
      <c r="K612" t="s">
        <v>226</v>
      </c>
      <c r="L612" t="s">
        <v>239</v>
      </c>
      <c r="M612">
        <v>143461</v>
      </c>
      <c r="N612">
        <v>39147.160000000003</v>
      </c>
      <c r="O612">
        <v>104313.84</v>
      </c>
      <c r="P612">
        <v>30</v>
      </c>
      <c r="Q612">
        <v>67</v>
      </c>
      <c r="R612">
        <v>78.59</v>
      </c>
    </row>
    <row r="613" spans="1:18" x14ac:dyDescent="0.35">
      <c r="A613" t="s">
        <v>23</v>
      </c>
      <c r="B613" t="str">
        <f>VLOOKUP(Table1[[#This Row],[Region]],Table3[#All],2,0)</f>
        <v>Bill Gabril</v>
      </c>
      <c r="C613" t="s">
        <v>213</v>
      </c>
      <c r="D613">
        <v>403002</v>
      </c>
      <c r="E613">
        <v>435941</v>
      </c>
      <c r="F613">
        <v>108.17</v>
      </c>
      <c r="G613" s="2">
        <v>41740</v>
      </c>
      <c r="H613">
        <f>YEAR(Table1[[#This Row],[Order Date]])</f>
        <v>2014</v>
      </c>
      <c r="I613" t="s">
        <v>256</v>
      </c>
      <c r="J613" s="4">
        <f>WEEKDAY(Table1[[#This Row],[Order Date]])</f>
        <v>6</v>
      </c>
      <c r="K613" t="s">
        <v>216</v>
      </c>
      <c r="L613" t="s">
        <v>236</v>
      </c>
      <c r="M613">
        <v>435941</v>
      </c>
      <c r="N613">
        <v>128840.17</v>
      </c>
      <c r="O613">
        <v>307100.83</v>
      </c>
      <c r="P613">
        <v>10</v>
      </c>
      <c r="Q613">
        <v>82</v>
      </c>
      <c r="R613">
        <v>87.8</v>
      </c>
    </row>
    <row r="614" spans="1:18" x14ac:dyDescent="0.35">
      <c r="A614" t="s">
        <v>24</v>
      </c>
      <c r="B614" t="str">
        <f>VLOOKUP(Table1[[#This Row],[Region]],Table3[#All],2,0)</f>
        <v>Sam Thomas</v>
      </c>
      <c r="C614" t="s">
        <v>215</v>
      </c>
      <c r="D614">
        <v>476329</v>
      </c>
      <c r="E614">
        <v>418657</v>
      </c>
      <c r="F614">
        <v>87.89</v>
      </c>
      <c r="G614" s="2">
        <v>40703</v>
      </c>
      <c r="H614">
        <f>YEAR(Table1[[#This Row],[Order Date]])</f>
        <v>2011</v>
      </c>
      <c r="I614" t="s">
        <v>254</v>
      </c>
      <c r="J614" s="4">
        <f>WEEKDAY(Table1[[#This Row],[Order Date]])</f>
        <v>5</v>
      </c>
      <c r="K614" t="s">
        <v>230</v>
      </c>
      <c r="L614" t="s">
        <v>238</v>
      </c>
      <c r="M614">
        <v>418657</v>
      </c>
      <c r="N614">
        <v>132527.03</v>
      </c>
      <c r="O614">
        <v>286129.96999999997</v>
      </c>
      <c r="P614">
        <v>20</v>
      </c>
      <c r="Q614">
        <v>26</v>
      </c>
      <c r="R614">
        <v>89.84</v>
      </c>
    </row>
    <row r="615" spans="1:18" x14ac:dyDescent="0.35">
      <c r="A615" t="s">
        <v>25</v>
      </c>
      <c r="B615" t="str">
        <f>VLOOKUP(Table1[[#This Row],[Region]],Table3[#All],2,0)</f>
        <v>Anne Paul</v>
      </c>
      <c r="C615" t="s">
        <v>212</v>
      </c>
      <c r="D615">
        <v>387773</v>
      </c>
      <c r="E615">
        <v>221740</v>
      </c>
      <c r="F615">
        <v>57.18</v>
      </c>
      <c r="G615" s="2">
        <v>40703</v>
      </c>
      <c r="H615">
        <f>YEAR(Table1[[#This Row],[Order Date]])</f>
        <v>2011</v>
      </c>
      <c r="I615" t="s">
        <v>254</v>
      </c>
      <c r="J615" s="4">
        <f>WEEKDAY(Table1[[#This Row],[Order Date]])</f>
        <v>5</v>
      </c>
      <c r="K615" t="s">
        <v>234</v>
      </c>
      <c r="L615" t="s">
        <v>238</v>
      </c>
      <c r="M615">
        <v>221740</v>
      </c>
      <c r="N615">
        <v>103572.65</v>
      </c>
      <c r="O615">
        <v>118167.35</v>
      </c>
      <c r="P615">
        <v>30</v>
      </c>
      <c r="Q615">
        <v>13</v>
      </c>
      <c r="R615">
        <v>68.23</v>
      </c>
    </row>
    <row r="616" spans="1:18" x14ac:dyDescent="0.35">
      <c r="A616" t="s">
        <v>26</v>
      </c>
      <c r="B616" t="str">
        <f>VLOOKUP(Table1[[#This Row],[Region]],Table3[#All],2,0)</f>
        <v>Bill Gabril</v>
      </c>
      <c r="C616" t="s">
        <v>213</v>
      </c>
      <c r="D616">
        <v>266790</v>
      </c>
      <c r="E616">
        <v>319982</v>
      </c>
      <c r="F616">
        <v>119.94</v>
      </c>
      <c r="G616" s="2">
        <v>41279</v>
      </c>
      <c r="H616">
        <f>YEAR(Table1[[#This Row],[Order Date]])</f>
        <v>2013</v>
      </c>
      <c r="I616" t="s">
        <v>259</v>
      </c>
      <c r="J616" s="4">
        <f>WEEKDAY(Table1[[#This Row],[Order Date]])</f>
        <v>7</v>
      </c>
      <c r="K616" t="s">
        <v>223</v>
      </c>
      <c r="L616" t="s">
        <v>240</v>
      </c>
      <c r="M616">
        <v>319982</v>
      </c>
      <c r="N616">
        <v>123362.82</v>
      </c>
      <c r="O616">
        <v>196619.18</v>
      </c>
      <c r="P616">
        <v>30</v>
      </c>
      <c r="Q616">
        <v>94</v>
      </c>
      <c r="R616">
        <v>66.069999999999993</v>
      </c>
    </row>
    <row r="617" spans="1:18" x14ac:dyDescent="0.35">
      <c r="A617" t="s">
        <v>27</v>
      </c>
      <c r="B617" t="str">
        <f>VLOOKUP(Table1[[#This Row],[Region]],Table3[#All],2,0)</f>
        <v>William Grek</v>
      </c>
      <c r="C617" t="s">
        <v>214</v>
      </c>
      <c r="D617">
        <v>391200</v>
      </c>
      <c r="E617">
        <v>397238</v>
      </c>
      <c r="F617">
        <v>101.54</v>
      </c>
      <c r="G617" s="2">
        <v>41279</v>
      </c>
      <c r="H617">
        <f>YEAR(Table1[[#This Row],[Order Date]])</f>
        <v>2013</v>
      </c>
      <c r="I617" t="s">
        <v>259</v>
      </c>
      <c r="J617" s="4">
        <f>WEEKDAY(Table1[[#This Row],[Order Date]])</f>
        <v>7</v>
      </c>
      <c r="K617" t="s">
        <v>227</v>
      </c>
      <c r="L617" t="s">
        <v>237</v>
      </c>
      <c r="M617">
        <v>397238</v>
      </c>
      <c r="N617">
        <v>180234.75</v>
      </c>
      <c r="O617">
        <v>217003.25</v>
      </c>
      <c r="P617">
        <v>30</v>
      </c>
      <c r="Q617">
        <v>95</v>
      </c>
      <c r="R617">
        <v>64.39</v>
      </c>
    </row>
    <row r="618" spans="1:18" x14ac:dyDescent="0.35">
      <c r="A618" t="s">
        <v>28</v>
      </c>
      <c r="B618" t="str">
        <f>VLOOKUP(Table1[[#This Row],[Region]],Table3[#All],2,0)</f>
        <v>Anne Paul</v>
      </c>
      <c r="C618" t="s">
        <v>212</v>
      </c>
      <c r="D618">
        <v>439942</v>
      </c>
      <c r="E618">
        <v>228206</v>
      </c>
      <c r="F618">
        <v>51.87</v>
      </c>
      <c r="G618" s="2">
        <v>41279</v>
      </c>
      <c r="H618">
        <f>YEAR(Table1[[#This Row],[Order Date]])</f>
        <v>2013</v>
      </c>
      <c r="I618" t="s">
        <v>259</v>
      </c>
      <c r="J618" s="4">
        <f>WEEKDAY(Table1[[#This Row],[Order Date]])</f>
        <v>7</v>
      </c>
      <c r="K618" t="s">
        <v>231</v>
      </c>
      <c r="L618" t="s">
        <v>236</v>
      </c>
      <c r="M618">
        <v>228206</v>
      </c>
      <c r="N618">
        <v>69060.149999999994</v>
      </c>
      <c r="O618">
        <v>159145.85</v>
      </c>
      <c r="P618">
        <v>30</v>
      </c>
      <c r="Q618">
        <v>27</v>
      </c>
      <c r="R618">
        <v>62.96</v>
      </c>
    </row>
    <row r="619" spans="1:18" x14ac:dyDescent="0.35">
      <c r="A619" t="s">
        <v>29</v>
      </c>
      <c r="B619" t="str">
        <f>VLOOKUP(Table1[[#This Row],[Region]],Table3[#All],2,0)</f>
        <v>Bill Gabril</v>
      </c>
      <c r="C619" t="s">
        <v>213</v>
      </c>
      <c r="D619">
        <v>464584</v>
      </c>
      <c r="E619">
        <v>549187</v>
      </c>
      <c r="F619">
        <v>118.21</v>
      </c>
      <c r="G619" s="2">
        <v>40554</v>
      </c>
      <c r="H619">
        <f>YEAR(Table1[[#This Row],[Order Date]])</f>
        <v>2011</v>
      </c>
      <c r="I619" t="s">
        <v>259</v>
      </c>
      <c r="J619" s="4">
        <f>WEEKDAY(Table1[[#This Row],[Order Date]])</f>
        <v>3</v>
      </c>
      <c r="K619" t="s">
        <v>229</v>
      </c>
      <c r="L619" t="s">
        <v>240</v>
      </c>
      <c r="M619">
        <v>549187</v>
      </c>
      <c r="N619">
        <v>199729.26</v>
      </c>
      <c r="O619">
        <v>349457.74</v>
      </c>
      <c r="P619">
        <v>20</v>
      </c>
      <c r="Q619">
        <v>67</v>
      </c>
      <c r="R619">
        <v>73.47</v>
      </c>
    </row>
    <row r="620" spans="1:18" x14ac:dyDescent="0.35">
      <c r="A620" t="s">
        <v>30</v>
      </c>
      <c r="B620" t="str">
        <f>VLOOKUP(Table1[[#This Row],[Region]],Table3[#All],2,0)</f>
        <v>William Grek</v>
      </c>
      <c r="C620" t="s">
        <v>214</v>
      </c>
      <c r="D620">
        <v>322702</v>
      </c>
      <c r="E620">
        <v>319836</v>
      </c>
      <c r="F620">
        <v>99.11</v>
      </c>
      <c r="G620" s="2">
        <v>40554</v>
      </c>
      <c r="H620">
        <f>YEAR(Table1[[#This Row],[Order Date]])</f>
        <v>2011</v>
      </c>
      <c r="I620" t="s">
        <v>259</v>
      </c>
      <c r="J620" s="4">
        <f>WEEKDAY(Table1[[#This Row],[Order Date]])</f>
        <v>3</v>
      </c>
      <c r="K620" t="s">
        <v>218</v>
      </c>
      <c r="L620" t="s">
        <v>238</v>
      </c>
      <c r="M620">
        <v>319836</v>
      </c>
      <c r="N620">
        <v>78666.490000000005</v>
      </c>
      <c r="O620">
        <v>241169.51</v>
      </c>
      <c r="P620">
        <v>10</v>
      </c>
      <c r="Q620">
        <v>74</v>
      </c>
      <c r="R620">
        <v>69.42</v>
      </c>
    </row>
    <row r="621" spans="1:18" x14ac:dyDescent="0.35">
      <c r="A621" t="s">
        <v>31</v>
      </c>
      <c r="B621" t="str">
        <f>VLOOKUP(Table1[[#This Row],[Region]],Table3[#All],2,0)</f>
        <v>Sam Thomas</v>
      </c>
      <c r="C621" t="s">
        <v>215</v>
      </c>
      <c r="D621">
        <v>119852</v>
      </c>
      <c r="E621">
        <v>134394</v>
      </c>
      <c r="F621">
        <v>112.13</v>
      </c>
      <c r="G621" s="2">
        <v>41547</v>
      </c>
      <c r="H621">
        <f>YEAR(Table1[[#This Row],[Order Date]])</f>
        <v>2013</v>
      </c>
      <c r="I621" t="s">
        <v>258</v>
      </c>
      <c r="J621" s="4">
        <f>WEEKDAY(Table1[[#This Row],[Order Date]])</f>
        <v>2</v>
      </c>
      <c r="K621" t="s">
        <v>232</v>
      </c>
      <c r="L621" t="s">
        <v>240</v>
      </c>
      <c r="M621">
        <v>134394</v>
      </c>
      <c r="N621">
        <v>62634.42</v>
      </c>
      <c r="O621">
        <v>71759.58</v>
      </c>
      <c r="P621">
        <v>10</v>
      </c>
      <c r="Q621">
        <v>98</v>
      </c>
      <c r="R621">
        <v>62.8</v>
      </c>
    </row>
    <row r="622" spans="1:18" x14ac:dyDescent="0.35">
      <c r="A622" t="s">
        <v>32</v>
      </c>
      <c r="B622" t="str">
        <f>VLOOKUP(Table1[[#This Row],[Region]],Table3[#All],2,0)</f>
        <v>Sam Thomas</v>
      </c>
      <c r="C622" t="s">
        <v>215</v>
      </c>
      <c r="D622">
        <v>371030</v>
      </c>
      <c r="E622">
        <v>206023</v>
      </c>
      <c r="F622">
        <v>55.53</v>
      </c>
      <c r="G622" s="2">
        <v>40639</v>
      </c>
      <c r="H622">
        <f>YEAR(Table1[[#This Row],[Order Date]])</f>
        <v>2011</v>
      </c>
      <c r="I622" t="s">
        <v>256</v>
      </c>
      <c r="J622" s="4">
        <f>WEEKDAY(Table1[[#This Row],[Order Date]])</f>
        <v>4</v>
      </c>
      <c r="K622" t="s">
        <v>226</v>
      </c>
      <c r="L622" t="s">
        <v>239</v>
      </c>
      <c r="M622">
        <v>206023</v>
      </c>
      <c r="N622">
        <v>87854.51</v>
      </c>
      <c r="O622">
        <v>118168.49</v>
      </c>
      <c r="P622">
        <v>30</v>
      </c>
      <c r="Q622">
        <v>94</v>
      </c>
      <c r="R622">
        <v>93.61</v>
      </c>
    </row>
    <row r="623" spans="1:18" x14ac:dyDescent="0.35">
      <c r="A623" t="s">
        <v>33</v>
      </c>
      <c r="B623" t="str">
        <f>VLOOKUP(Table1[[#This Row],[Region]],Table3[#All],2,0)</f>
        <v>Anne Paul</v>
      </c>
      <c r="C623" t="s">
        <v>212</v>
      </c>
      <c r="D623">
        <v>432234</v>
      </c>
      <c r="E623">
        <v>498811</v>
      </c>
      <c r="F623">
        <v>115.4</v>
      </c>
      <c r="G623" s="2">
        <v>41521</v>
      </c>
      <c r="H623">
        <f>YEAR(Table1[[#This Row],[Order Date]])</f>
        <v>2013</v>
      </c>
      <c r="I623" t="s">
        <v>258</v>
      </c>
      <c r="J623" s="4">
        <f>WEEKDAY(Table1[[#This Row],[Order Date]])</f>
        <v>4</v>
      </c>
      <c r="K623" t="s">
        <v>225</v>
      </c>
      <c r="L623" t="s">
        <v>239</v>
      </c>
      <c r="M623">
        <v>498811</v>
      </c>
      <c r="N623">
        <v>157668.29999999999</v>
      </c>
      <c r="O623">
        <v>341142.7</v>
      </c>
      <c r="P623">
        <v>20</v>
      </c>
      <c r="Q623">
        <v>78</v>
      </c>
      <c r="R623">
        <v>87.25</v>
      </c>
    </row>
    <row r="624" spans="1:18" x14ac:dyDescent="0.35">
      <c r="A624" t="s">
        <v>34</v>
      </c>
      <c r="B624" t="str">
        <f>VLOOKUP(Table1[[#This Row],[Region]],Table3[#All],2,0)</f>
        <v>Bill Gabril</v>
      </c>
      <c r="C624" t="s">
        <v>213</v>
      </c>
      <c r="D624">
        <v>368783</v>
      </c>
      <c r="E624">
        <v>421907</v>
      </c>
      <c r="F624">
        <v>114.41</v>
      </c>
      <c r="G624" s="2">
        <v>41521</v>
      </c>
      <c r="H624">
        <f>YEAR(Table1[[#This Row],[Order Date]])</f>
        <v>2013</v>
      </c>
      <c r="I624" t="s">
        <v>258</v>
      </c>
      <c r="J624" s="4">
        <f>WEEKDAY(Table1[[#This Row],[Order Date]])</f>
        <v>4</v>
      </c>
      <c r="K624" t="s">
        <v>232</v>
      </c>
      <c r="L624" t="s">
        <v>240</v>
      </c>
      <c r="M624">
        <v>421907</v>
      </c>
      <c r="N624">
        <v>157664.60999999999</v>
      </c>
      <c r="O624">
        <v>264242.39</v>
      </c>
      <c r="P624">
        <v>10</v>
      </c>
      <c r="Q624">
        <v>47</v>
      </c>
      <c r="R624">
        <v>70.12</v>
      </c>
    </row>
    <row r="625" spans="1:18" x14ac:dyDescent="0.35">
      <c r="A625" t="s">
        <v>35</v>
      </c>
      <c r="B625" t="str">
        <f>VLOOKUP(Table1[[#This Row],[Region]],Table3[#All],2,0)</f>
        <v>Anne Paul</v>
      </c>
      <c r="C625" t="s">
        <v>212</v>
      </c>
      <c r="D625">
        <v>413333</v>
      </c>
      <c r="E625">
        <v>366086</v>
      </c>
      <c r="F625">
        <v>88.57</v>
      </c>
      <c r="G625" s="2">
        <v>41201</v>
      </c>
      <c r="H625">
        <f>YEAR(Table1[[#This Row],[Order Date]])</f>
        <v>2012</v>
      </c>
      <c r="I625" t="s">
        <v>255</v>
      </c>
      <c r="J625" s="4">
        <f>WEEKDAY(Table1[[#This Row],[Order Date]])</f>
        <v>6</v>
      </c>
      <c r="K625" t="s">
        <v>225</v>
      </c>
      <c r="L625" t="s">
        <v>239</v>
      </c>
      <c r="M625">
        <v>366086</v>
      </c>
      <c r="N625">
        <v>176297.75</v>
      </c>
      <c r="O625">
        <v>189788.25</v>
      </c>
      <c r="P625">
        <v>10</v>
      </c>
      <c r="Q625">
        <v>31</v>
      </c>
      <c r="R625">
        <v>80.05</v>
      </c>
    </row>
    <row r="626" spans="1:18" x14ac:dyDescent="0.35">
      <c r="A626" t="s">
        <v>36</v>
      </c>
      <c r="B626" t="str">
        <f>VLOOKUP(Table1[[#This Row],[Region]],Table3[#All],2,0)</f>
        <v>Sam Thomas</v>
      </c>
      <c r="C626" t="s">
        <v>215</v>
      </c>
      <c r="D626">
        <v>486599</v>
      </c>
      <c r="E626">
        <v>570620</v>
      </c>
      <c r="F626">
        <v>117.27</v>
      </c>
      <c r="G626" s="2">
        <v>40887</v>
      </c>
      <c r="H626">
        <f>YEAR(Table1[[#This Row],[Order Date]])</f>
        <v>2011</v>
      </c>
      <c r="I626" t="s">
        <v>257</v>
      </c>
      <c r="J626" s="4">
        <f>WEEKDAY(Table1[[#This Row],[Order Date]])</f>
        <v>7</v>
      </c>
      <c r="K626" t="s">
        <v>234</v>
      </c>
      <c r="L626" t="s">
        <v>238</v>
      </c>
      <c r="M626">
        <v>570620</v>
      </c>
      <c r="N626">
        <v>202325.84</v>
      </c>
      <c r="O626">
        <v>368294.16</v>
      </c>
      <c r="P626">
        <v>10</v>
      </c>
      <c r="Q626">
        <v>19</v>
      </c>
      <c r="R626">
        <v>89.8</v>
      </c>
    </row>
    <row r="627" spans="1:18" x14ac:dyDescent="0.35">
      <c r="A627" t="s">
        <v>37</v>
      </c>
      <c r="B627" t="str">
        <f>VLOOKUP(Table1[[#This Row],[Region]],Table3[#All],2,0)</f>
        <v>Sam Thomas</v>
      </c>
      <c r="C627" t="s">
        <v>215</v>
      </c>
      <c r="D627">
        <v>169488</v>
      </c>
      <c r="E627">
        <v>165457</v>
      </c>
      <c r="F627">
        <v>97.62</v>
      </c>
      <c r="G627" s="2">
        <v>40887</v>
      </c>
      <c r="H627">
        <f>YEAR(Table1[[#This Row],[Order Date]])</f>
        <v>2011</v>
      </c>
      <c r="I627" t="s">
        <v>257</v>
      </c>
      <c r="J627" s="4">
        <f>WEEKDAY(Table1[[#This Row],[Order Date]])</f>
        <v>7</v>
      </c>
      <c r="K627" t="s">
        <v>233</v>
      </c>
      <c r="L627" t="s">
        <v>237</v>
      </c>
      <c r="M627">
        <v>165457</v>
      </c>
      <c r="N627">
        <v>40146.9</v>
      </c>
      <c r="O627">
        <v>125310.1</v>
      </c>
      <c r="P627">
        <v>10</v>
      </c>
      <c r="Q627">
        <v>24</v>
      </c>
      <c r="R627">
        <v>81.13</v>
      </c>
    </row>
    <row r="628" spans="1:18" x14ac:dyDescent="0.35">
      <c r="A628" t="s">
        <v>38</v>
      </c>
      <c r="B628" t="str">
        <f>VLOOKUP(Table1[[#This Row],[Region]],Table3[#All],2,0)</f>
        <v>William Grek</v>
      </c>
      <c r="C628" t="s">
        <v>214</v>
      </c>
      <c r="D628">
        <v>334174</v>
      </c>
      <c r="E628">
        <v>264019</v>
      </c>
      <c r="F628">
        <v>79.010000000000005</v>
      </c>
      <c r="G628" s="2">
        <v>41877</v>
      </c>
      <c r="H628">
        <f>YEAR(Table1[[#This Row],[Order Date]])</f>
        <v>2014</v>
      </c>
      <c r="I628" t="s">
        <v>262</v>
      </c>
      <c r="J628" s="4">
        <f>WEEKDAY(Table1[[#This Row],[Order Date]])</f>
        <v>3</v>
      </c>
      <c r="K628" t="s">
        <v>228</v>
      </c>
      <c r="L628" t="s">
        <v>236</v>
      </c>
      <c r="M628">
        <v>264019</v>
      </c>
      <c r="N628">
        <v>70028.850000000006</v>
      </c>
      <c r="O628">
        <v>193990.15</v>
      </c>
      <c r="P628">
        <v>10</v>
      </c>
      <c r="Q628">
        <v>33</v>
      </c>
      <c r="R628">
        <v>87.98</v>
      </c>
    </row>
    <row r="629" spans="1:18" x14ac:dyDescent="0.35">
      <c r="A629" t="s">
        <v>39</v>
      </c>
      <c r="B629" t="str">
        <f>VLOOKUP(Table1[[#This Row],[Region]],Table3[#All],2,0)</f>
        <v>Anne Paul</v>
      </c>
      <c r="C629" t="s">
        <v>212</v>
      </c>
      <c r="D629">
        <v>144250</v>
      </c>
      <c r="E629">
        <v>91139</v>
      </c>
      <c r="F629">
        <v>63.18</v>
      </c>
      <c r="G629" s="2">
        <v>41291</v>
      </c>
      <c r="H629">
        <f>YEAR(Table1[[#This Row],[Order Date]])</f>
        <v>2013</v>
      </c>
      <c r="I629" t="s">
        <v>259</v>
      </c>
      <c r="J629" s="4">
        <f>WEEKDAY(Table1[[#This Row],[Order Date]])</f>
        <v>5</v>
      </c>
      <c r="K629" t="s">
        <v>221</v>
      </c>
      <c r="L629" t="s">
        <v>239</v>
      </c>
      <c r="M629">
        <v>91139</v>
      </c>
      <c r="N629">
        <v>22667.7</v>
      </c>
      <c r="O629">
        <v>68471.3</v>
      </c>
      <c r="P629">
        <v>10</v>
      </c>
      <c r="Q629">
        <v>62</v>
      </c>
      <c r="R629">
        <v>86.96</v>
      </c>
    </row>
    <row r="630" spans="1:18" x14ac:dyDescent="0.35">
      <c r="A630" t="s">
        <v>40</v>
      </c>
      <c r="B630" t="str">
        <f>VLOOKUP(Table1[[#This Row],[Region]],Table3[#All],2,0)</f>
        <v>William Grek</v>
      </c>
      <c r="C630" t="s">
        <v>214</v>
      </c>
      <c r="D630">
        <v>330783</v>
      </c>
      <c r="E630">
        <v>355707</v>
      </c>
      <c r="F630">
        <v>107.53</v>
      </c>
      <c r="G630" s="2">
        <v>41291</v>
      </c>
      <c r="H630">
        <f>YEAR(Table1[[#This Row],[Order Date]])</f>
        <v>2013</v>
      </c>
      <c r="I630" t="s">
        <v>259</v>
      </c>
      <c r="J630" s="4">
        <f>WEEKDAY(Table1[[#This Row],[Order Date]])</f>
        <v>5</v>
      </c>
      <c r="K630" t="s">
        <v>216</v>
      </c>
      <c r="L630" t="s">
        <v>236</v>
      </c>
      <c r="M630">
        <v>355707</v>
      </c>
      <c r="N630">
        <v>116199.8</v>
      </c>
      <c r="O630">
        <v>239507.20000000001</v>
      </c>
      <c r="P630">
        <v>20</v>
      </c>
      <c r="Q630">
        <v>16</v>
      </c>
      <c r="R630">
        <v>82.48</v>
      </c>
    </row>
    <row r="631" spans="1:18" x14ac:dyDescent="0.35">
      <c r="A631" t="s">
        <v>41</v>
      </c>
      <c r="B631" t="str">
        <f>VLOOKUP(Table1[[#This Row],[Region]],Table3[#All],2,0)</f>
        <v>Anne Paul</v>
      </c>
      <c r="C631" t="s">
        <v>212</v>
      </c>
      <c r="D631">
        <v>187870</v>
      </c>
      <c r="E631">
        <v>215573</v>
      </c>
      <c r="F631">
        <v>114.75</v>
      </c>
      <c r="G631" s="2">
        <v>41291</v>
      </c>
      <c r="H631">
        <f>YEAR(Table1[[#This Row],[Order Date]])</f>
        <v>2013</v>
      </c>
      <c r="I631" t="s">
        <v>259</v>
      </c>
      <c r="J631" s="4">
        <f>WEEKDAY(Table1[[#This Row],[Order Date]])</f>
        <v>5</v>
      </c>
      <c r="K631" t="s">
        <v>223</v>
      </c>
      <c r="L631" t="s">
        <v>240</v>
      </c>
      <c r="M631">
        <v>215573</v>
      </c>
      <c r="N631">
        <v>88296.52</v>
      </c>
      <c r="O631">
        <v>127276.48</v>
      </c>
      <c r="P631">
        <v>30</v>
      </c>
      <c r="Q631">
        <v>78</v>
      </c>
      <c r="R631">
        <v>68.180000000000007</v>
      </c>
    </row>
    <row r="632" spans="1:18" x14ac:dyDescent="0.35">
      <c r="A632" t="s">
        <v>42</v>
      </c>
      <c r="B632" t="str">
        <f>VLOOKUP(Table1[[#This Row],[Region]],Table3[#All],2,0)</f>
        <v>Bill Gabril</v>
      </c>
      <c r="C632" t="s">
        <v>213</v>
      </c>
      <c r="D632">
        <v>237691</v>
      </c>
      <c r="E632">
        <v>156895</v>
      </c>
      <c r="F632">
        <v>66.010000000000005</v>
      </c>
      <c r="G632" s="2">
        <v>40803</v>
      </c>
      <c r="H632">
        <f>YEAR(Table1[[#This Row],[Order Date]])</f>
        <v>2011</v>
      </c>
      <c r="I632" t="s">
        <v>258</v>
      </c>
      <c r="J632" s="4">
        <f>WEEKDAY(Table1[[#This Row],[Order Date]])</f>
        <v>7</v>
      </c>
      <c r="K632" t="s">
        <v>235</v>
      </c>
      <c r="L632" t="s">
        <v>239</v>
      </c>
      <c r="M632">
        <v>156895</v>
      </c>
      <c r="N632">
        <v>77889.119999999995</v>
      </c>
      <c r="O632">
        <v>79005.88</v>
      </c>
      <c r="P632">
        <v>10</v>
      </c>
      <c r="Q632">
        <v>67</v>
      </c>
      <c r="R632">
        <v>73.37</v>
      </c>
    </row>
    <row r="633" spans="1:18" x14ac:dyDescent="0.35">
      <c r="A633" t="s">
        <v>43</v>
      </c>
      <c r="B633" t="str">
        <f>VLOOKUP(Table1[[#This Row],[Region]],Table3[#All],2,0)</f>
        <v>Sam Thomas</v>
      </c>
      <c r="C633" t="s">
        <v>215</v>
      </c>
      <c r="D633">
        <v>458023</v>
      </c>
      <c r="E633">
        <v>250516</v>
      </c>
      <c r="F633">
        <v>54.7</v>
      </c>
      <c r="G633" s="2">
        <v>41974</v>
      </c>
      <c r="H633">
        <f>YEAR(Table1[[#This Row],[Order Date]])</f>
        <v>2014</v>
      </c>
      <c r="I633" t="s">
        <v>257</v>
      </c>
      <c r="J633" s="4">
        <f>WEEKDAY(Table1[[#This Row],[Order Date]])</f>
        <v>2</v>
      </c>
      <c r="K633" t="s">
        <v>234</v>
      </c>
      <c r="L633" t="s">
        <v>238</v>
      </c>
      <c r="M633">
        <v>250516</v>
      </c>
      <c r="N633">
        <v>53396.21</v>
      </c>
      <c r="O633">
        <v>197119.79</v>
      </c>
      <c r="P633">
        <v>20</v>
      </c>
      <c r="Q633">
        <v>93</v>
      </c>
      <c r="R633">
        <v>90.04</v>
      </c>
    </row>
    <row r="634" spans="1:18" x14ac:dyDescent="0.35">
      <c r="A634" t="s">
        <v>44</v>
      </c>
      <c r="B634" t="str">
        <f>VLOOKUP(Table1[[#This Row],[Region]],Table3[#All],2,0)</f>
        <v>Sam Thomas</v>
      </c>
      <c r="C634" t="s">
        <v>215</v>
      </c>
      <c r="D634">
        <v>240030</v>
      </c>
      <c r="E634">
        <v>145777</v>
      </c>
      <c r="F634">
        <v>60.73</v>
      </c>
      <c r="G634" s="2">
        <v>41974</v>
      </c>
      <c r="H634">
        <f>YEAR(Table1[[#This Row],[Order Date]])</f>
        <v>2014</v>
      </c>
      <c r="I634" t="s">
        <v>257</v>
      </c>
      <c r="J634" s="4">
        <f>WEEKDAY(Table1[[#This Row],[Order Date]])</f>
        <v>2</v>
      </c>
      <c r="K634" t="s">
        <v>227</v>
      </c>
      <c r="L634" t="s">
        <v>237</v>
      </c>
      <c r="M634">
        <v>145777</v>
      </c>
      <c r="N634">
        <v>52722.79</v>
      </c>
      <c r="O634">
        <v>93054.21</v>
      </c>
      <c r="P634">
        <v>20</v>
      </c>
      <c r="Q634">
        <v>40</v>
      </c>
      <c r="R634">
        <v>85.7</v>
      </c>
    </row>
    <row r="635" spans="1:18" x14ac:dyDescent="0.35">
      <c r="A635" t="s">
        <v>45</v>
      </c>
      <c r="B635" t="str">
        <f>VLOOKUP(Table1[[#This Row],[Region]],Table3[#All],2,0)</f>
        <v>William Grek</v>
      </c>
      <c r="C635" t="s">
        <v>214</v>
      </c>
      <c r="D635">
        <v>276898</v>
      </c>
      <c r="E635">
        <v>316108</v>
      </c>
      <c r="F635">
        <v>114.16</v>
      </c>
      <c r="G635" s="2">
        <v>41191</v>
      </c>
      <c r="H635">
        <f>YEAR(Table1[[#This Row],[Order Date]])</f>
        <v>2012</v>
      </c>
      <c r="I635" t="s">
        <v>255</v>
      </c>
      <c r="J635" s="4">
        <f>WEEKDAY(Table1[[#This Row],[Order Date]])</f>
        <v>3</v>
      </c>
      <c r="K635" t="s">
        <v>228</v>
      </c>
      <c r="L635" t="s">
        <v>236</v>
      </c>
      <c r="M635">
        <v>316108</v>
      </c>
      <c r="N635">
        <v>106122.59</v>
      </c>
      <c r="O635">
        <v>209985.41</v>
      </c>
      <c r="P635">
        <v>30</v>
      </c>
      <c r="Q635">
        <v>18</v>
      </c>
      <c r="R635">
        <v>60.42</v>
      </c>
    </row>
    <row r="636" spans="1:18" x14ac:dyDescent="0.35">
      <c r="A636" t="s">
        <v>46</v>
      </c>
      <c r="B636" t="str">
        <f>VLOOKUP(Table1[[#This Row],[Region]],Table3[#All],2,0)</f>
        <v>Anne Paul</v>
      </c>
      <c r="C636" t="s">
        <v>212</v>
      </c>
      <c r="D636">
        <v>154477</v>
      </c>
      <c r="E636">
        <v>167087</v>
      </c>
      <c r="F636">
        <v>108.16</v>
      </c>
      <c r="G636" s="2">
        <v>41997</v>
      </c>
      <c r="H636">
        <f>YEAR(Table1[[#This Row],[Order Date]])</f>
        <v>2014</v>
      </c>
      <c r="I636" t="s">
        <v>257</v>
      </c>
      <c r="J636" s="4">
        <f>WEEKDAY(Table1[[#This Row],[Order Date]])</f>
        <v>4</v>
      </c>
      <c r="K636" t="s">
        <v>232</v>
      </c>
      <c r="L636" t="s">
        <v>240</v>
      </c>
      <c r="M636">
        <v>167087</v>
      </c>
      <c r="N636">
        <v>72545.02</v>
      </c>
      <c r="O636">
        <v>94541.98</v>
      </c>
      <c r="P636">
        <v>30</v>
      </c>
      <c r="Q636">
        <v>34</v>
      </c>
      <c r="R636">
        <v>61.19</v>
      </c>
    </row>
    <row r="637" spans="1:18" x14ac:dyDescent="0.35">
      <c r="A637" t="s">
        <v>47</v>
      </c>
      <c r="B637" t="str">
        <f>VLOOKUP(Table1[[#This Row],[Region]],Table3[#All],2,0)</f>
        <v>Anne Paul</v>
      </c>
      <c r="C637" t="s">
        <v>212</v>
      </c>
      <c r="D637">
        <v>411499</v>
      </c>
      <c r="E637">
        <v>319427</v>
      </c>
      <c r="F637">
        <v>77.63</v>
      </c>
      <c r="G637" s="2">
        <v>41570</v>
      </c>
      <c r="H637">
        <f>YEAR(Table1[[#This Row],[Order Date]])</f>
        <v>2013</v>
      </c>
      <c r="I637" t="s">
        <v>255</v>
      </c>
      <c r="J637" s="4">
        <f>WEEKDAY(Table1[[#This Row],[Order Date]])</f>
        <v>4</v>
      </c>
      <c r="K637" t="s">
        <v>226</v>
      </c>
      <c r="L637" t="s">
        <v>239</v>
      </c>
      <c r="M637">
        <v>319427</v>
      </c>
      <c r="N637">
        <v>91860.01</v>
      </c>
      <c r="O637">
        <v>227566.99</v>
      </c>
      <c r="P637">
        <v>10</v>
      </c>
      <c r="Q637">
        <v>87</v>
      </c>
      <c r="R637">
        <v>64.55</v>
      </c>
    </row>
    <row r="638" spans="1:18" x14ac:dyDescent="0.35">
      <c r="A638" t="s">
        <v>48</v>
      </c>
      <c r="B638" t="str">
        <f>VLOOKUP(Table1[[#This Row],[Region]],Table3[#All],2,0)</f>
        <v>William Grek</v>
      </c>
      <c r="C638" t="s">
        <v>214</v>
      </c>
      <c r="D638">
        <v>464722</v>
      </c>
      <c r="E638">
        <v>328967</v>
      </c>
      <c r="F638">
        <v>70.790000000000006</v>
      </c>
      <c r="G638" s="2">
        <v>40662</v>
      </c>
      <c r="H638">
        <f>YEAR(Table1[[#This Row],[Order Date]])</f>
        <v>2011</v>
      </c>
      <c r="I638" t="s">
        <v>256</v>
      </c>
      <c r="J638" s="4">
        <f>WEEKDAY(Table1[[#This Row],[Order Date]])</f>
        <v>6</v>
      </c>
      <c r="K638" t="s">
        <v>233</v>
      </c>
      <c r="L638" t="s">
        <v>237</v>
      </c>
      <c r="M638">
        <v>328967</v>
      </c>
      <c r="N638">
        <v>118399.61</v>
      </c>
      <c r="O638">
        <v>210567.39</v>
      </c>
      <c r="P638">
        <v>30</v>
      </c>
      <c r="Q638">
        <v>91</v>
      </c>
      <c r="R638">
        <v>75.87</v>
      </c>
    </row>
    <row r="639" spans="1:18" x14ac:dyDescent="0.35">
      <c r="A639" t="s">
        <v>49</v>
      </c>
      <c r="B639" t="str">
        <f>VLOOKUP(Table1[[#This Row],[Region]],Table3[#All],2,0)</f>
        <v>Sam Thomas</v>
      </c>
      <c r="C639" t="s">
        <v>215</v>
      </c>
      <c r="D639">
        <v>323862</v>
      </c>
      <c r="E639">
        <v>343392</v>
      </c>
      <c r="F639">
        <v>106.03</v>
      </c>
      <c r="G639" s="2">
        <v>41024</v>
      </c>
      <c r="H639">
        <f>YEAR(Table1[[#This Row],[Order Date]])</f>
        <v>2012</v>
      </c>
      <c r="I639" t="s">
        <v>256</v>
      </c>
      <c r="J639" s="4">
        <f>WEEKDAY(Table1[[#This Row],[Order Date]])</f>
        <v>4</v>
      </c>
      <c r="K639" t="s">
        <v>233</v>
      </c>
      <c r="L639" t="s">
        <v>237</v>
      </c>
      <c r="M639">
        <v>343392</v>
      </c>
      <c r="N639">
        <v>155010.65</v>
      </c>
      <c r="O639">
        <v>188381.35</v>
      </c>
      <c r="P639">
        <v>30</v>
      </c>
      <c r="Q639">
        <v>17</v>
      </c>
      <c r="R639">
        <v>73.400000000000006</v>
      </c>
    </row>
    <row r="640" spans="1:18" x14ac:dyDescent="0.35">
      <c r="A640" t="s">
        <v>50</v>
      </c>
      <c r="B640" t="str">
        <f>VLOOKUP(Table1[[#This Row],[Region]],Table3[#All],2,0)</f>
        <v>Sam Thomas</v>
      </c>
      <c r="C640" t="s">
        <v>215</v>
      </c>
      <c r="D640">
        <v>235391</v>
      </c>
      <c r="E640">
        <v>187075</v>
      </c>
      <c r="F640">
        <v>79.47</v>
      </c>
      <c r="G640" s="2">
        <v>41817</v>
      </c>
      <c r="H640">
        <f>YEAR(Table1[[#This Row],[Order Date]])</f>
        <v>2014</v>
      </c>
      <c r="I640" t="s">
        <v>254</v>
      </c>
      <c r="J640" s="4">
        <f>WEEKDAY(Table1[[#This Row],[Order Date]])</f>
        <v>6</v>
      </c>
      <c r="K640" t="s">
        <v>231</v>
      </c>
      <c r="L640" t="s">
        <v>236</v>
      </c>
      <c r="M640">
        <v>187075</v>
      </c>
      <c r="N640">
        <v>89642.68</v>
      </c>
      <c r="O640">
        <v>97432.320000000007</v>
      </c>
      <c r="P640">
        <v>20</v>
      </c>
      <c r="Q640">
        <v>35</v>
      </c>
      <c r="R640">
        <v>81.36</v>
      </c>
    </row>
    <row r="641" spans="1:18" x14ac:dyDescent="0.35">
      <c r="A641" t="s">
        <v>51</v>
      </c>
      <c r="B641" t="str">
        <f>VLOOKUP(Table1[[#This Row],[Region]],Table3[#All],2,0)</f>
        <v>William Grek</v>
      </c>
      <c r="C641" t="s">
        <v>214</v>
      </c>
      <c r="D641">
        <v>357979</v>
      </c>
      <c r="E641">
        <v>207413</v>
      </c>
      <c r="F641">
        <v>57.94</v>
      </c>
      <c r="G641" s="2">
        <v>41927</v>
      </c>
      <c r="H641">
        <f>YEAR(Table1[[#This Row],[Order Date]])</f>
        <v>2014</v>
      </c>
      <c r="I641" t="s">
        <v>255</v>
      </c>
      <c r="J641" s="4">
        <f>WEEKDAY(Table1[[#This Row],[Order Date]])</f>
        <v>4</v>
      </c>
      <c r="K641" t="s">
        <v>231</v>
      </c>
      <c r="L641" t="s">
        <v>236</v>
      </c>
      <c r="M641">
        <v>207413</v>
      </c>
      <c r="N641">
        <v>90117.64</v>
      </c>
      <c r="O641">
        <v>117295.36</v>
      </c>
      <c r="P641">
        <v>20</v>
      </c>
      <c r="Q641">
        <v>66</v>
      </c>
      <c r="R641">
        <v>85.04</v>
      </c>
    </row>
    <row r="642" spans="1:18" x14ac:dyDescent="0.35">
      <c r="A642" t="s">
        <v>52</v>
      </c>
      <c r="B642" t="str">
        <f>VLOOKUP(Table1[[#This Row],[Region]],Table3[#All],2,0)</f>
        <v>Anne Paul</v>
      </c>
      <c r="C642" t="s">
        <v>212</v>
      </c>
      <c r="D642">
        <v>138230</v>
      </c>
      <c r="E642">
        <v>78344</v>
      </c>
      <c r="F642">
        <v>56.68</v>
      </c>
      <c r="G642" s="2">
        <v>40886</v>
      </c>
      <c r="H642">
        <f>YEAR(Table1[[#This Row],[Order Date]])</f>
        <v>2011</v>
      </c>
      <c r="I642" t="s">
        <v>257</v>
      </c>
      <c r="J642" s="4">
        <f>WEEKDAY(Table1[[#This Row],[Order Date]])</f>
        <v>6</v>
      </c>
      <c r="K642" t="s">
        <v>225</v>
      </c>
      <c r="L642" t="s">
        <v>239</v>
      </c>
      <c r="M642">
        <v>78344</v>
      </c>
      <c r="N642">
        <v>20904.439999999999</v>
      </c>
      <c r="O642">
        <v>57439.56</v>
      </c>
      <c r="P642">
        <v>20</v>
      </c>
      <c r="Q642">
        <v>73</v>
      </c>
      <c r="R642">
        <v>65.209999999999994</v>
      </c>
    </row>
    <row r="643" spans="1:18" x14ac:dyDescent="0.35">
      <c r="A643" t="s">
        <v>53</v>
      </c>
      <c r="B643" t="str">
        <f>VLOOKUP(Table1[[#This Row],[Region]],Table3[#All],2,0)</f>
        <v>Anne Paul</v>
      </c>
      <c r="C643" t="s">
        <v>212</v>
      </c>
      <c r="D643">
        <v>448444</v>
      </c>
      <c r="E643">
        <v>428947</v>
      </c>
      <c r="F643">
        <v>95.65</v>
      </c>
      <c r="G643" s="2">
        <v>41811</v>
      </c>
      <c r="H643">
        <f>YEAR(Table1[[#This Row],[Order Date]])</f>
        <v>2014</v>
      </c>
      <c r="I643" t="s">
        <v>254</v>
      </c>
      <c r="J643" s="4">
        <f>WEEKDAY(Table1[[#This Row],[Order Date]])</f>
        <v>7</v>
      </c>
      <c r="K643" t="s">
        <v>220</v>
      </c>
      <c r="L643" t="s">
        <v>237</v>
      </c>
      <c r="M643">
        <v>428947</v>
      </c>
      <c r="N643">
        <v>124387.53</v>
      </c>
      <c r="O643">
        <v>304559.46999999997</v>
      </c>
      <c r="P643">
        <v>10</v>
      </c>
      <c r="Q643">
        <v>83</v>
      </c>
      <c r="R643">
        <v>60.13</v>
      </c>
    </row>
    <row r="644" spans="1:18" x14ac:dyDescent="0.35">
      <c r="A644" t="s">
        <v>54</v>
      </c>
      <c r="B644" t="str">
        <f>VLOOKUP(Table1[[#This Row],[Region]],Table3[#All],2,0)</f>
        <v>Bill Gabril</v>
      </c>
      <c r="C644" t="s">
        <v>213</v>
      </c>
      <c r="D644">
        <v>328619</v>
      </c>
      <c r="E644">
        <v>270192</v>
      </c>
      <c r="F644">
        <v>82.22</v>
      </c>
      <c r="G644" s="2">
        <v>41811</v>
      </c>
      <c r="H644">
        <f>YEAR(Table1[[#This Row],[Order Date]])</f>
        <v>2014</v>
      </c>
      <c r="I644" t="s">
        <v>254</v>
      </c>
      <c r="J644" s="4">
        <f>WEEKDAY(Table1[[#This Row],[Order Date]])</f>
        <v>7</v>
      </c>
      <c r="K644" t="s">
        <v>219</v>
      </c>
      <c r="L644" t="s">
        <v>238</v>
      </c>
      <c r="M644">
        <v>270192</v>
      </c>
      <c r="N644">
        <v>134827.91</v>
      </c>
      <c r="O644">
        <v>135364.09</v>
      </c>
      <c r="P644">
        <v>10</v>
      </c>
      <c r="Q644">
        <v>71</v>
      </c>
      <c r="R644">
        <v>64.239999999999995</v>
      </c>
    </row>
    <row r="645" spans="1:18" x14ac:dyDescent="0.35">
      <c r="A645" t="s">
        <v>55</v>
      </c>
      <c r="B645" t="str">
        <f>VLOOKUP(Table1[[#This Row],[Region]],Table3[#All],2,0)</f>
        <v>Sam Thomas</v>
      </c>
      <c r="C645" t="s">
        <v>215</v>
      </c>
      <c r="D645">
        <v>457478</v>
      </c>
      <c r="E645">
        <v>387508</v>
      </c>
      <c r="F645">
        <v>84.71</v>
      </c>
      <c r="G645" s="2">
        <v>41817</v>
      </c>
      <c r="H645">
        <f>YEAR(Table1[[#This Row],[Order Date]])</f>
        <v>2014</v>
      </c>
      <c r="I645" t="s">
        <v>254</v>
      </c>
      <c r="J645" s="4">
        <f>WEEKDAY(Table1[[#This Row],[Order Date]])</f>
        <v>6</v>
      </c>
      <c r="K645" t="s">
        <v>224</v>
      </c>
      <c r="L645" t="s">
        <v>240</v>
      </c>
      <c r="M645">
        <v>387508</v>
      </c>
      <c r="N645">
        <v>120250.8</v>
      </c>
      <c r="O645">
        <v>267257.2</v>
      </c>
      <c r="P645">
        <v>30</v>
      </c>
      <c r="Q645">
        <v>21</v>
      </c>
      <c r="R645">
        <v>72.790000000000006</v>
      </c>
    </row>
    <row r="646" spans="1:18" x14ac:dyDescent="0.35">
      <c r="A646" t="s">
        <v>56</v>
      </c>
      <c r="B646" t="str">
        <f>VLOOKUP(Table1[[#This Row],[Region]],Table3[#All],2,0)</f>
        <v>Sam Thomas</v>
      </c>
      <c r="C646" t="s">
        <v>215</v>
      </c>
      <c r="D646">
        <v>340983</v>
      </c>
      <c r="E646">
        <v>369839</v>
      </c>
      <c r="F646">
        <v>108.46</v>
      </c>
      <c r="G646" s="2">
        <v>41817</v>
      </c>
      <c r="H646">
        <f>YEAR(Table1[[#This Row],[Order Date]])</f>
        <v>2014</v>
      </c>
      <c r="I646" t="s">
        <v>254</v>
      </c>
      <c r="J646" s="4">
        <f>WEEKDAY(Table1[[#This Row],[Order Date]])</f>
        <v>6</v>
      </c>
      <c r="K646" t="s">
        <v>220</v>
      </c>
      <c r="L646" t="s">
        <v>237</v>
      </c>
      <c r="M646">
        <v>369839</v>
      </c>
      <c r="N646">
        <v>165323.4</v>
      </c>
      <c r="O646">
        <v>204515.6</v>
      </c>
      <c r="P646">
        <v>30</v>
      </c>
      <c r="Q646">
        <v>59</v>
      </c>
      <c r="R646">
        <v>83.13</v>
      </c>
    </row>
    <row r="647" spans="1:18" x14ac:dyDescent="0.35">
      <c r="A647" t="s">
        <v>57</v>
      </c>
      <c r="B647" t="str">
        <f>VLOOKUP(Table1[[#This Row],[Region]],Table3[#All],2,0)</f>
        <v>Sam Thomas</v>
      </c>
      <c r="C647" t="s">
        <v>215</v>
      </c>
      <c r="D647">
        <v>304527</v>
      </c>
      <c r="E647">
        <v>180251</v>
      </c>
      <c r="F647">
        <v>59.19</v>
      </c>
      <c r="G647" s="2">
        <v>41817</v>
      </c>
      <c r="H647">
        <f>YEAR(Table1[[#This Row],[Order Date]])</f>
        <v>2014</v>
      </c>
      <c r="I647" t="s">
        <v>254</v>
      </c>
      <c r="J647" s="4">
        <f>WEEKDAY(Table1[[#This Row],[Order Date]])</f>
        <v>6</v>
      </c>
      <c r="K647" t="s">
        <v>227</v>
      </c>
      <c r="L647" t="s">
        <v>237</v>
      </c>
      <c r="M647">
        <v>180251</v>
      </c>
      <c r="N647">
        <v>85536.54</v>
      </c>
      <c r="O647">
        <v>94714.46</v>
      </c>
      <c r="P647">
        <v>10</v>
      </c>
      <c r="Q647">
        <v>34</v>
      </c>
      <c r="R647">
        <v>64.900000000000006</v>
      </c>
    </row>
    <row r="648" spans="1:18" x14ac:dyDescent="0.35">
      <c r="A648" t="s">
        <v>58</v>
      </c>
      <c r="B648" t="str">
        <f>VLOOKUP(Table1[[#This Row],[Region]],Table3[#All],2,0)</f>
        <v>William Grek</v>
      </c>
      <c r="C648" t="s">
        <v>214</v>
      </c>
      <c r="D648">
        <v>477350</v>
      </c>
      <c r="E648">
        <v>549549</v>
      </c>
      <c r="F648">
        <v>115.12</v>
      </c>
      <c r="G648" s="2">
        <v>41589</v>
      </c>
      <c r="H648">
        <f>YEAR(Table1[[#This Row],[Order Date]])</f>
        <v>2013</v>
      </c>
      <c r="I648" t="s">
        <v>253</v>
      </c>
      <c r="J648" s="4">
        <f>WEEKDAY(Table1[[#This Row],[Order Date]])</f>
        <v>2</v>
      </c>
      <c r="K648" t="s">
        <v>231</v>
      </c>
      <c r="L648" t="s">
        <v>236</v>
      </c>
      <c r="M648">
        <v>549549</v>
      </c>
      <c r="N648">
        <v>210680.46</v>
      </c>
      <c r="O648">
        <v>338868.54</v>
      </c>
      <c r="P648">
        <v>10</v>
      </c>
      <c r="Q648">
        <v>92</v>
      </c>
      <c r="R648">
        <v>70.77</v>
      </c>
    </row>
    <row r="649" spans="1:18" x14ac:dyDescent="0.35">
      <c r="A649" t="s">
        <v>59</v>
      </c>
      <c r="B649" t="str">
        <f>VLOOKUP(Table1[[#This Row],[Region]],Table3[#All],2,0)</f>
        <v>Bill Gabril</v>
      </c>
      <c r="C649" t="s">
        <v>213</v>
      </c>
      <c r="D649">
        <v>119421</v>
      </c>
      <c r="E649">
        <v>104180</v>
      </c>
      <c r="F649">
        <v>87.24</v>
      </c>
      <c r="G649" s="2">
        <v>41589</v>
      </c>
      <c r="H649">
        <f>YEAR(Table1[[#This Row],[Order Date]])</f>
        <v>2013</v>
      </c>
      <c r="I649" t="s">
        <v>253</v>
      </c>
      <c r="J649" s="4">
        <f>WEEKDAY(Table1[[#This Row],[Order Date]])</f>
        <v>2</v>
      </c>
      <c r="K649" t="s">
        <v>234</v>
      </c>
      <c r="L649" t="s">
        <v>238</v>
      </c>
      <c r="M649">
        <v>104180</v>
      </c>
      <c r="N649">
        <v>27468.77</v>
      </c>
      <c r="O649">
        <v>76711.23</v>
      </c>
      <c r="P649">
        <v>20</v>
      </c>
      <c r="Q649">
        <v>25</v>
      </c>
      <c r="R649">
        <v>67.41</v>
      </c>
    </row>
    <row r="650" spans="1:18" x14ac:dyDescent="0.35">
      <c r="A650" t="s">
        <v>60</v>
      </c>
      <c r="B650" t="str">
        <f>VLOOKUP(Table1[[#This Row],[Region]],Table3[#All],2,0)</f>
        <v>Bill Gabril</v>
      </c>
      <c r="C650" t="s">
        <v>213</v>
      </c>
      <c r="D650">
        <v>381312</v>
      </c>
      <c r="E650">
        <v>268750</v>
      </c>
      <c r="F650">
        <v>70.48</v>
      </c>
      <c r="G650" s="2">
        <v>41551</v>
      </c>
      <c r="H650">
        <f>YEAR(Table1[[#This Row],[Order Date]])</f>
        <v>2013</v>
      </c>
      <c r="I650" t="s">
        <v>255</v>
      </c>
      <c r="J650" s="4">
        <f>WEEKDAY(Table1[[#This Row],[Order Date]])</f>
        <v>6</v>
      </c>
      <c r="K650" t="s">
        <v>221</v>
      </c>
      <c r="L650" t="s">
        <v>239</v>
      </c>
      <c r="M650">
        <v>268750</v>
      </c>
      <c r="N650">
        <v>59811.73</v>
      </c>
      <c r="O650">
        <v>208938.27</v>
      </c>
      <c r="P650">
        <v>10</v>
      </c>
      <c r="Q650">
        <v>28</v>
      </c>
      <c r="R650">
        <v>77.11</v>
      </c>
    </row>
    <row r="651" spans="1:18" x14ac:dyDescent="0.35">
      <c r="A651" t="s">
        <v>61</v>
      </c>
      <c r="B651" t="str">
        <f>VLOOKUP(Table1[[#This Row],[Region]],Table3[#All],2,0)</f>
        <v>Anne Paul</v>
      </c>
      <c r="C651" t="s">
        <v>212</v>
      </c>
      <c r="D651">
        <v>424205</v>
      </c>
      <c r="E651">
        <v>236115</v>
      </c>
      <c r="F651">
        <v>55.66</v>
      </c>
      <c r="G651" s="2">
        <v>40795</v>
      </c>
      <c r="H651">
        <f>YEAR(Table1[[#This Row],[Order Date]])</f>
        <v>2011</v>
      </c>
      <c r="I651" t="s">
        <v>258</v>
      </c>
      <c r="J651" s="4">
        <f>WEEKDAY(Table1[[#This Row],[Order Date]])</f>
        <v>6</v>
      </c>
      <c r="K651" t="s">
        <v>216</v>
      </c>
      <c r="L651" t="s">
        <v>236</v>
      </c>
      <c r="M651">
        <v>236115</v>
      </c>
      <c r="N651">
        <v>117039.95</v>
      </c>
      <c r="O651">
        <v>119075.05</v>
      </c>
      <c r="P651">
        <v>10</v>
      </c>
      <c r="Q651">
        <v>49</v>
      </c>
      <c r="R651">
        <v>88.73</v>
      </c>
    </row>
    <row r="652" spans="1:18" x14ac:dyDescent="0.35">
      <c r="A652" t="s">
        <v>62</v>
      </c>
      <c r="B652" t="str">
        <f>VLOOKUP(Table1[[#This Row],[Region]],Table3[#All],2,0)</f>
        <v>Anne Paul</v>
      </c>
      <c r="C652" t="s">
        <v>212</v>
      </c>
      <c r="D652">
        <v>420458</v>
      </c>
      <c r="E652">
        <v>299719</v>
      </c>
      <c r="F652">
        <v>71.28</v>
      </c>
      <c r="G652" s="2">
        <v>41942</v>
      </c>
      <c r="H652">
        <f>YEAR(Table1[[#This Row],[Order Date]])</f>
        <v>2014</v>
      </c>
      <c r="I652" t="s">
        <v>255</v>
      </c>
      <c r="J652" s="4">
        <f>WEEKDAY(Table1[[#This Row],[Order Date]])</f>
        <v>5</v>
      </c>
      <c r="K652" t="s">
        <v>226</v>
      </c>
      <c r="L652" t="s">
        <v>239</v>
      </c>
      <c r="M652">
        <v>299719</v>
      </c>
      <c r="N652">
        <v>76326.42</v>
      </c>
      <c r="O652">
        <v>223392.58</v>
      </c>
      <c r="P652">
        <v>30</v>
      </c>
      <c r="Q652">
        <v>73</v>
      </c>
      <c r="R652">
        <v>80.819999999999993</v>
      </c>
    </row>
    <row r="653" spans="1:18" x14ac:dyDescent="0.35">
      <c r="A653" t="s">
        <v>63</v>
      </c>
      <c r="B653" t="str">
        <f>VLOOKUP(Table1[[#This Row],[Region]],Table3[#All],2,0)</f>
        <v>William Grek</v>
      </c>
      <c r="C653" t="s">
        <v>214</v>
      </c>
      <c r="D653">
        <v>206242</v>
      </c>
      <c r="E653">
        <v>214849</v>
      </c>
      <c r="F653">
        <v>104.17</v>
      </c>
      <c r="G653" s="2">
        <v>41375</v>
      </c>
      <c r="H653">
        <f>YEAR(Table1[[#This Row],[Order Date]])</f>
        <v>2013</v>
      </c>
      <c r="I653" t="s">
        <v>256</v>
      </c>
      <c r="J653" s="4">
        <f>WEEKDAY(Table1[[#This Row],[Order Date]])</f>
        <v>5</v>
      </c>
      <c r="K653" t="s">
        <v>227</v>
      </c>
      <c r="L653" t="s">
        <v>237</v>
      </c>
      <c r="M653">
        <v>214849</v>
      </c>
      <c r="N653">
        <v>86526.03</v>
      </c>
      <c r="O653">
        <v>128322.97</v>
      </c>
      <c r="P653">
        <v>30</v>
      </c>
      <c r="Q653">
        <v>83</v>
      </c>
      <c r="R653">
        <v>79.11</v>
      </c>
    </row>
    <row r="654" spans="1:18" x14ac:dyDescent="0.35">
      <c r="A654" t="s">
        <v>64</v>
      </c>
      <c r="B654" t="str">
        <f>VLOOKUP(Table1[[#This Row],[Region]],Table3[#All],2,0)</f>
        <v>Sam Thomas</v>
      </c>
      <c r="C654" t="s">
        <v>215</v>
      </c>
      <c r="D654">
        <v>211794</v>
      </c>
      <c r="E654">
        <v>117847</v>
      </c>
      <c r="F654">
        <v>55.64</v>
      </c>
      <c r="G654" s="2">
        <v>41955</v>
      </c>
      <c r="H654">
        <f>YEAR(Table1[[#This Row],[Order Date]])</f>
        <v>2014</v>
      </c>
      <c r="I654" t="s">
        <v>253</v>
      </c>
      <c r="J654" s="4">
        <f>WEEKDAY(Table1[[#This Row],[Order Date]])</f>
        <v>4</v>
      </c>
      <c r="K654" t="s">
        <v>221</v>
      </c>
      <c r="L654" t="s">
        <v>239</v>
      </c>
      <c r="M654">
        <v>117847</v>
      </c>
      <c r="N654">
        <v>47062.07</v>
      </c>
      <c r="O654">
        <v>70784.929999999993</v>
      </c>
      <c r="P654">
        <v>20</v>
      </c>
      <c r="Q654">
        <v>28</v>
      </c>
      <c r="R654">
        <v>86.51</v>
      </c>
    </row>
    <row r="655" spans="1:18" x14ac:dyDescent="0.35">
      <c r="A655" t="s">
        <v>65</v>
      </c>
      <c r="B655" t="str">
        <f>VLOOKUP(Table1[[#This Row],[Region]],Table3[#All],2,0)</f>
        <v>William Grek</v>
      </c>
      <c r="C655" t="s">
        <v>214</v>
      </c>
      <c r="D655">
        <v>293948</v>
      </c>
      <c r="E655">
        <v>292046</v>
      </c>
      <c r="F655">
        <v>99.35</v>
      </c>
      <c r="G655" s="2">
        <v>41955</v>
      </c>
      <c r="H655">
        <f>YEAR(Table1[[#This Row],[Order Date]])</f>
        <v>2014</v>
      </c>
      <c r="I655" t="s">
        <v>253</v>
      </c>
      <c r="J655" s="4">
        <f>WEEKDAY(Table1[[#This Row],[Order Date]])</f>
        <v>4</v>
      </c>
      <c r="K655" t="s">
        <v>231</v>
      </c>
      <c r="L655" t="s">
        <v>236</v>
      </c>
      <c r="M655">
        <v>292046</v>
      </c>
      <c r="N655">
        <v>124676.37</v>
      </c>
      <c r="O655">
        <v>167369.63</v>
      </c>
      <c r="P655">
        <v>10</v>
      </c>
      <c r="Q655">
        <v>27</v>
      </c>
      <c r="R655">
        <v>63.5</v>
      </c>
    </row>
    <row r="656" spans="1:18" x14ac:dyDescent="0.35">
      <c r="A656" t="s">
        <v>66</v>
      </c>
      <c r="B656" t="str">
        <f>VLOOKUP(Table1[[#This Row],[Region]],Table3[#All],2,0)</f>
        <v>Bill Gabril</v>
      </c>
      <c r="C656" t="s">
        <v>213</v>
      </c>
      <c r="D656">
        <v>182708</v>
      </c>
      <c r="E656">
        <v>93402</v>
      </c>
      <c r="F656">
        <v>51.12</v>
      </c>
      <c r="G656" s="2">
        <v>41898</v>
      </c>
      <c r="H656">
        <f>YEAR(Table1[[#This Row],[Order Date]])</f>
        <v>2014</v>
      </c>
      <c r="I656" t="s">
        <v>258</v>
      </c>
      <c r="J656" s="4">
        <f>WEEKDAY(Table1[[#This Row],[Order Date]])</f>
        <v>3</v>
      </c>
      <c r="K656" t="s">
        <v>224</v>
      </c>
      <c r="L656" t="s">
        <v>240</v>
      </c>
      <c r="M656">
        <v>93402</v>
      </c>
      <c r="N656">
        <v>46523.08</v>
      </c>
      <c r="O656">
        <v>46878.92</v>
      </c>
      <c r="P656">
        <v>30</v>
      </c>
      <c r="Q656">
        <v>21</v>
      </c>
      <c r="R656">
        <v>84.74</v>
      </c>
    </row>
    <row r="657" spans="1:18" x14ac:dyDescent="0.35">
      <c r="A657" t="s">
        <v>67</v>
      </c>
      <c r="B657" t="str">
        <f>VLOOKUP(Table1[[#This Row],[Region]],Table3[#All],2,0)</f>
        <v>Sam Thomas</v>
      </c>
      <c r="C657" t="s">
        <v>215</v>
      </c>
      <c r="D657">
        <v>463595</v>
      </c>
      <c r="E657">
        <v>481364</v>
      </c>
      <c r="F657">
        <v>103.83</v>
      </c>
      <c r="G657" s="2">
        <v>41373</v>
      </c>
      <c r="H657">
        <f>YEAR(Table1[[#This Row],[Order Date]])</f>
        <v>2013</v>
      </c>
      <c r="I657" t="s">
        <v>256</v>
      </c>
      <c r="J657" s="4">
        <f>WEEKDAY(Table1[[#This Row],[Order Date]])</f>
        <v>3</v>
      </c>
      <c r="K657" t="s">
        <v>216</v>
      </c>
      <c r="L657" t="s">
        <v>236</v>
      </c>
      <c r="M657">
        <v>481364</v>
      </c>
      <c r="N657">
        <v>220018.8</v>
      </c>
      <c r="O657">
        <v>261345.2</v>
      </c>
      <c r="P657">
        <v>10</v>
      </c>
      <c r="Q657">
        <v>67</v>
      </c>
      <c r="R657">
        <v>74.42</v>
      </c>
    </row>
    <row r="658" spans="1:18" x14ac:dyDescent="0.35">
      <c r="A658" t="s">
        <v>68</v>
      </c>
      <c r="B658" t="str">
        <f>VLOOKUP(Table1[[#This Row],[Region]],Table3[#All],2,0)</f>
        <v>William Grek</v>
      </c>
      <c r="C658" t="s">
        <v>214</v>
      </c>
      <c r="D658">
        <v>462636</v>
      </c>
      <c r="E658">
        <v>251042</v>
      </c>
      <c r="F658">
        <v>54.26</v>
      </c>
      <c r="G658" s="2">
        <v>41373</v>
      </c>
      <c r="H658">
        <f>YEAR(Table1[[#This Row],[Order Date]])</f>
        <v>2013</v>
      </c>
      <c r="I658" t="s">
        <v>256</v>
      </c>
      <c r="J658" s="4">
        <f>WEEKDAY(Table1[[#This Row],[Order Date]])</f>
        <v>3</v>
      </c>
      <c r="K658" t="s">
        <v>221</v>
      </c>
      <c r="L658" t="s">
        <v>239</v>
      </c>
      <c r="M658">
        <v>251042</v>
      </c>
      <c r="N658">
        <v>71506.899999999994</v>
      </c>
      <c r="O658">
        <v>179535.1</v>
      </c>
      <c r="P658">
        <v>10</v>
      </c>
      <c r="Q658">
        <v>21</v>
      </c>
      <c r="R658">
        <v>81.95</v>
      </c>
    </row>
    <row r="659" spans="1:18" x14ac:dyDescent="0.35">
      <c r="A659" t="s">
        <v>69</v>
      </c>
      <c r="B659" t="str">
        <f>VLOOKUP(Table1[[#This Row],[Region]],Table3[#All],2,0)</f>
        <v>Sam Thomas</v>
      </c>
      <c r="C659" t="s">
        <v>215</v>
      </c>
      <c r="D659">
        <v>319564</v>
      </c>
      <c r="E659">
        <v>160980</v>
      </c>
      <c r="F659">
        <v>50.37</v>
      </c>
      <c r="G659" s="2">
        <v>41373</v>
      </c>
      <c r="H659">
        <f>YEAR(Table1[[#This Row],[Order Date]])</f>
        <v>2013</v>
      </c>
      <c r="I659" t="s">
        <v>256</v>
      </c>
      <c r="J659" s="4">
        <f>WEEKDAY(Table1[[#This Row],[Order Date]])</f>
        <v>3</v>
      </c>
      <c r="K659" t="s">
        <v>221</v>
      </c>
      <c r="L659" t="s">
        <v>239</v>
      </c>
      <c r="M659">
        <v>160980</v>
      </c>
      <c r="N659">
        <v>71222.240000000005</v>
      </c>
      <c r="O659">
        <v>89757.759999999995</v>
      </c>
      <c r="P659">
        <v>20</v>
      </c>
      <c r="Q659">
        <v>22</v>
      </c>
      <c r="R659">
        <v>81.66</v>
      </c>
    </row>
    <row r="660" spans="1:18" x14ac:dyDescent="0.35">
      <c r="A660" t="s">
        <v>70</v>
      </c>
      <c r="B660" t="str">
        <f>VLOOKUP(Table1[[#This Row],[Region]],Table3[#All],2,0)</f>
        <v>William Grek</v>
      </c>
      <c r="C660" t="s">
        <v>214</v>
      </c>
      <c r="D660">
        <v>428447</v>
      </c>
      <c r="E660">
        <v>323331</v>
      </c>
      <c r="F660">
        <v>75.47</v>
      </c>
      <c r="G660" s="2">
        <v>42004</v>
      </c>
      <c r="H660">
        <f>YEAR(Table1[[#This Row],[Order Date]])</f>
        <v>2014</v>
      </c>
      <c r="I660" t="s">
        <v>257</v>
      </c>
      <c r="J660" s="4">
        <f>WEEKDAY(Table1[[#This Row],[Order Date]])</f>
        <v>4</v>
      </c>
      <c r="K660" t="s">
        <v>217</v>
      </c>
      <c r="L660" t="s">
        <v>237</v>
      </c>
      <c r="M660">
        <v>323331</v>
      </c>
      <c r="N660">
        <v>142874.89000000001</v>
      </c>
      <c r="O660">
        <v>180456.11</v>
      </c>
      <c r="P660">
        <v>10</v>
      </c>
      <c r="Q660">
        <v>97</v>
      </c>
      <c r="R660">
        <v>89.53</v>
      </c>
    </row>
    <row r="661" spans="1:18" x14ac:dyDescent="0.35">
      <c r="A661" t="s">
        <v>71</v>
      </c>
      <c r="B661" t="str">
        <f>VLOOKUP(Table1[[#This Row],[Region]],Table3[#All],2,0)</f>
        <v>Bill Gabril</v>
      </c>
      <c r="C661" t="s">
        <v>213</v>
      </c>
      <c r="D661">
        <v>192444</v>
      </c>
      <c r="E661">
        <v>138102</v>
      </c>
      <c r="F661">
        <v>71.760000000000005</v>
      </c>
      <c r="G661" s="2">
        <v>42004</v>
      </c>
      <c r="H661">
        <f>YEAR(Table1[[#This Row],[Order Date]])</f>
        <v>2014</v>
      </c>
      <c r="I661" t="s">
        <v>257</v>
      </c>
      <c r="J661" s="4">
        <f>WEEKDAY(Table1[[#This Row],[Order Date]])</f>
        <v>4</v>
      </c>
      <c r="K661" t="s">
        <v>230</v>
      </c>
      <c r="L661" t="s">
        <v>238</v>
      </c>
      <c r="M661">
        <v>138102</v>
      </c>
      <c r="N661">
        <v>42334.03</v>
      </c>
      <c r="O661">
        <v>95767.97</v>
      </c>
      <c r="P661">
        <v>20</v>
      </c>
      <c r="Q661">
        <v>65</v>
      </c>
      <c r="R661">
        <v>68.8</v>
      </c>
    </row>
    <row r="662" spans="1:18" x14ac:dyDescent="0.35">
      <c r="A662" t="s">
        <v>72</v>
      </c>
      <c r="B662" t="str">
        <f>VLOOKUP(Table1[[#This Row],[Region]],Table3[#All],2,0)</f>
        <v>Bill Gabril</v>
      </c>
      <c r="C662" t="s">
        <v>213</v>
      </c>
      <c r="D662">
        <v>154746</v>
      </c>
      <c r="E662">
        <v>174420</v>
      </c>
      <c r="F662">
        <v>112.71</v>
      </c>
      <c r="G662" s="2">
        <v>42004</v>
      </c>
      <c r="H662">
        <f>YEAR(Table1[[#This Row],[Order Date]])</f>
        <v>2014</v>
      </c>
      <c r="I662" t="s">
        <v>257</v>
      </c>
      <c r="J662" s="4">
        <f>WEEKDAY(Table1[[#This Row],[Order Date]])</f>
        <v>4</v>
      </c>
      <c r="K662" t="s">
        <v>219</v>
      </c>
      <c r="L662" t="s">
        <v>238</v>
      </c>
      <c r="M662">
        <v>174420</v>
      </c>
      <c r="N662">
        <v>78940.11</v>
      </c>
      <c r="O662">
        <v>95479.89</v>
      </c>
      <c r="P662">
        <v>30</v>
      </c>
      <c r="Q662">
        <v>75</v>
      </c>
      <c r="R662">
        <v>64.06</v>
      </c>
    </row>
    <row r="663" spans="1:18" x14ac:dyDescent="0.35">
      <c r="A663" t="s">
        <v>73</v>
      </c>
      <c r="B663" t="str">
        <f>VLOOKUP(Table1[[#This Row],[Region]],Table3[#All],2,0)</f>
        <v>William Grek</v>
      </c>
      <c r="C663" t="s">
        <v>214</v>
      </c>
      <c r="D663">
        <v>333214</v>
      </c>
      <c r="E663">
        <v>321981</v>
      </c>
      <c r="F663">
        <v>96.63</v>
      </c>
      <c r="G663" s="2">
        <v>41885</v>
      </c>
      <c r="H663">
        <f>YEAR(Table1[[#This Row],[Order Date]])</f>
        <v>2014</v>
      </c>
      <c r="I663" t="s">
        <v>258</v>
      </c>
      <c r="J663" s="4">
        <f>WEEKDAY(Table1[[#This Row],[Order Date]])</f>
        <v>4</v>
      </c>
      <c r="K663" t="s">
        <v>225</v>
      </c>
      <c r="L663" t="s">
        <v>239</v>
      </c>
      <c r="M663">
        <v>321981</v>
      </c>
      <c r="N663">
        <v>120511.09</v>
      </c>
      <c r="O663">
        <v>201469.91</v>
      </c>
      <c r="P663">
        <v>30</v>
      </c>
      <c r="Q663">
        <v>51</v>
      </c>
      <c r="R663">
        <v>68.05</v>
      </c>
    </row>
    <row r="664" spans="1:18" x14ac:dyDescent="0.35">
      <c r="A664" t="s">
        <v>74</v>
      </c>
      <c r="B664" t="str">
        <f>VLOOKUP(Table1[[#This Row],[Region]],Table3[#All],2,0)</f>
        <v>Anne Paul</v>
      </c>
      <c r="C664" t="s">
        <v>212</v>
      </c>
      <c r="D664">
        <v>219423</v>
      </c>
      <c r="E664">
        <v>135417</v>
      </c>
      <c r="F664">
        <v>61.72</v>
      </c>
      <c r="G664" s="2">
        <v>41885</v>
      </c>
      <c r="H664">
        <f>YEAR(Table1[[#This Row],[Order Date]])</f>
        <v>2014</v>
      </c>
      <c r="I664" t="s">
        <v>258</v>
      </c>
      <c r="J664" s="4">
        <f>WEEKDAY(Table1[[#This Row],[Order Date]])</f>
        <v>4</v>
      </c>
      <c r="K664" t="s">
        <v>231</v>
      </c>
      <c r="L664" t="s">
        <v>236</v>
      </c>
      <c r="M664">
        <v>135417</v>
      </c>
      <c r="N664">
        <v>32369.279999999999</v>
      </c>
      <c r="O664">
        <v>103047.72</v>
      </c>
      <c r="P664">
        <v>30</v>
      </c>
      <c r="Q664">
        <v>38</v>
      </c>
      <c r="R664">
        <v>62.57</v>
      </c>
    </row>
    <row r="665" spans="1:18" x14ac:dyDescent="0.35">
      <c r="A665" t="s">
        <v>75</v>
      </c>
      <c r="B665" t="str">
        <f>VLOOKUP(Table1[[#This Row],[Region]],Table3[#All],2,0)</f>
        <v>Bill Gabril</v>
      </c>
      <c r="C665" t="s">
        <v>213</v>
      </c>
      <c r="D665">
        <v>328518</v>
      </c>
      <c r="E665">
        <v>202254</v>
      </c>
      <c r="F665">
        <v>61.57</v>
      </c>
      <c r="G665" s="2">
        <v>41885</v>
      </c>
      <c r="H665">
        <f>YEAR(Table1[[#This Row],[Order Date]])</f>
        <v>2014</v>
      </c>
      <c r="I665" t="s">
        <v>258</v>
      </c>
      <c r="J665" s="4">
        <f>WEEKDAY(Table1[[#This Row],[Order Date]])</f>
        <v>4</v>
      </c>
      <c r="K665" t="s">
        <v>231</v>
      </c>
      <c r="L665" t="s">
        <v>236</v>
      </c>
      <c r="M665">
        <v>202254</v>
      </c>
      <c r="N665">
        <v>90322.95</v>
      </c>
      <c r="O665">
        <v>111931.05</v>
      </c>
      <c r="P665">
        <v>30</v>
      </c>
      <c r="Q665">
        <v>68</v>
      </c>
      <c r="R665">
        <v>85.19</v>
      </c>
    </row>
    <row r="666" spans="1:18" x14ac:dyDescent="0.35">
      <c r="A666" t="s">
        <v>76</v>
      </c>
      <c r="B666" t="str">
        <f>VLOOKUP(Table1[[#This Row],[Region]],Table3[#All],2,0)</f>
        <v>Sam Thomas</v>
      </c>
      <c r="C666" t="s">
        <v>215</v>
      </c>
      <c r="D666">
        <v>206016</v>
      </c>
      <c r="E666">
        <v>191059</v>
      </c>
      <c r="F666">
        <v>92.74</v>
      </c>
      <c r="G666" s="2">
        <v>41060</v>
      </c>
      <c r="H666">
        <f>YEAR(Table1[[#This Row],[Order Date]])</f>
        <v>2012</v>
      </c>
      <c r="I666" t="s">
        <v>261</v>
      </c>
      <c r="J666" s="4">
        <f>WEEKDAY(Table1[[#This Row],[Order Date]])</f>
        <v>5</v>
      </c>
      <c r="K666" t="s">
        <v>222</v>
      </c>
      <c r="L666" t="s">
        <v>236</v>
      </c>
      <c r="M666">
        <v>191059</v>
      </c>
      <c r="N666">
        <v>55853.58</v>
      </c>
      <c r="O666">
        <v>135205.42000000001</v>
      </c>
      <c r="P666">
        <v>20</v>
      </c>
      <c r="Q666">
        <v>27</v>
      </c>
      <c r="R666">
        <v>63.89</v>
      </c>
    </row>
    <row r="667" spans="1:18" x14ac:dyDescent="0.35">
      <c r="A667" t="s">
        <v>77</v>
      </c>
      <c r="B667" t="str">
        <f>VLOOKUP(Table1[[#This Row],[Region]],Table3[#All],2,0)</f>
        <v>Bill Gabril</v>
      </c>
      <c r="C667" t="s">
        <v>213</v>
      </c>
      <c r="D667">
        <v>319269</v>
      </c>
      <c r="E667">
        <v>204513</v>
      </c>
      <c r="F667">
        <v>64.06</v>
      </c>
      <c r="G667" s="2">
        <v>41971</v>
      </c>
      <c r="H667">
        <f>YEAR(Table1[[#This Row],[Order Date]])</f>
        <v>2014</v>
      </c>
      <c r="I667" t="s">
        <v>253</v>
      </c>
      <c r="J667" s="4">
        <f>WEEKDAY(Table1[[#This Row],[Order Date]])</f>
        <v>6</v>
      </c>
      <c r="K667" t="s">
        <v>220</v>
      </c>
      <c r="L667" t="s">
        <v>237</v>
      </c>
      <c r="M667">
        <v>204513</v>
      </c>
      <c r="N667">
        <v>47871.85</v>
      </c>
      <c r="O667">
        <v>156641.15</v>
      </c>
      <c r="P667">
        <v>20</v>
      </c>
      <c r="Q667">
        <v>91</v>
      </c>
      <c r="R667">
        <v>93.35</v>
      </c>
    </row>
    <row r="668" spans="1:18" x14ac:dyDescent="0.35">
      <c r="A668" t="s">
        <v>78</v>
      </c>
      <c r="B668" t="str">
        <f>VLOOKUP(Table1[[#This Row],[Region]],Table3[#All],2,0)</f>
        <v>William Grek</v>
      </c>
      <c r="C668" t="s">
        <v>214</v>
      </c>
      <c r="D668">
        <v>389803</v>
      </c>
      <c r="E668">
        <v>315331</v>
      </c>
      <c r="F668">
        <v>80.89</v>
      </c>
      <c r="G668" s="2">
        <v>41971</v>
      </c>
      <c r="H668">
        <f>YEAR(Table1[[#This Row],[Order Date]])</f>
        <v>2014</v>
      </c>
      <c r="I668" t="s">
        <v>253</v>
      </c>
      <c r="J668" s="4">
        <f>WEEKDAY(Table1[[#This Row],[Order Date]])</f>
        <v>6</v>
      </c>
      <c r="K668" t="s">
        <v>218</v>
      </c>
      <c r="L668" t="s">
        <v>238</v>
      </c>
      <c r="M668">
        <v>315331</v>
      </c>
      <c r="N668">
        <v>76596.38</v>
      </c>
      <c r="O668">
        <v>238734.62</v>
      </c>
      <c r="P668">
        <v>30</v>
      </c>
      <c r="Q668">
        <v>37</v>
      </c>
      <c r="R668">
        <v>80.709999999999994</v>
      </c>
    </row>
    <row r="669" spans="1:18" x14ac:dyDescent="0.35">
      <c r="A669" t="s">
        <v>79</v>
      </c>
      <c r="B669" t="str">
        <f>VLOOKUP(Table1[[#This Row],[Region]],Table3[#All],2,0)</f>
        <v>Bill Gabril</v>
      </c>
      <c r="C669" t="s">
        <v>213</v>
      </c>
      <c r="D669">
        <v>107604</v>
      </c>
      <c r="E669">
        <v>109915</v>
      </c>
      <c r="F669">
        <v>102.15</v>
      </c>
      <c r="G669" s="2">
        <v>40709</v>
      </c>
      <c r="H669">
        <f>YEAR(Table1[[#This Row],[Order Date]])</f>
        <v>2011</v>
      </c>
      <c r="I669" t="s">
        <v>254</v>
      </c>
      <c r="J669" s="4">
        <f>WEEKDAY(Table1[[#This Row],[Order Date]])</f>
        <v>4</v>
      </c>
      <c r="K669" t="s">
        <v>216</v>
      </c>
      <c r="L669" t="s">
        <v>236</v>
      </c>
      <c r="M669">
        <v>109915</v>
      </c>
      <c r="N669">
        <v>44165.08</v>
      </c>
      <c r="O669">
        <v>65749.919999999998</v>
      </c>
      <c r="P669">
        <v>30</v>
      </c>
      <c r="Q669">
        <v>85</v>
      </c>
      <c r="R669">
        <v>93.12</v>
      </c>
    </row>
    <row r="670" spans="1:18" x14ac:dyDescent="0.35">
      <c r="A670" t="s">
        <v>80</v>
      </c>
      <c r="B670" t="str">
        <f>VLOOKUP(Table1[[#This Row],[Region]],Table3[#All],2,0)</f>
        <v>Anne Paul</v>
      </c>
      <c r="C670" t="s">
        <v>212</v>
      </c>
      <c r="D670">
        <v>123186</v>
      </c>
      <c r="E670">
        <v>66843</v>
      </c>
      <c r="F670">
        <v>54.26</v>
      </c>
      <c r="G670" s="2">
        <v>40709</v>
      </c>
      <c r="H670">
        <f>YEAR(Table1[[#This Row],[Order Date]])</f>
        <v>2011</v>
      </c>
      <c r="I670" t="s">
        <v>254</v>
      </c>
      <c r="J670" s="4">
        <f>WEEKDAY(Table1[[#This Row],[Order Date]])</f>
        <v>4</v>
      </c>
      <c r="K670" t="s">
        <v>224</v>
      </c>
      <c r="L670" t="s">
        <v>240</v>
      </c>
      <c r="M670">
        <v>66843</v>
      </c>
      <c r="N670">
        <v>24885.03</v>
      </c>
      <c r="O670">
        <v>41957.97</v>
      </c>
      <c r="P670">
        <v>30</v>
      </c>
      <c r="Q670">
        <v>99</v>
      </c>
      <c r="R670">
        <v>88.75</v>
      </c>
    </row>
    <row r="671" spans="1:18" x14ac:dyDescent="0.35">
      <c r="A671" t="s">
        <v>81</v>
      </c>
      <c r="B671" t="str">
        <f>VLOOKUP(Table1[[#This Row],[Region]],Table3[#All],2,0)</f>
        <v>Bill Gabril</v>
      </c>
      <c r="C671" t="s">
        <v>213</v>
      </c>
      <c r="D671">
        <v>226097</v>
      </c>
      <c r="E671">
        <v>134829</v>
      </c>
      <c r="F671">
        <v>59.63</v>
      </c>
      <c r="G671" s="2">
        <v>40709</v>
      </c>
      <c r="H671">
        <f>YEAR(Table1[[#This Row],[Order Date]])</f>
        <v>2011</v>
      </c>
      <c r="I671" t="s">
        <v>254</v>
      </c>
      <c r="J671" s="4">
        <f>WEEKDAY(Table1[[#This Row],[Order Date]])</f>
        <v>4</v>
      </c>
      <c r="K671" t="s">
        <v>226</v>
      </c>
      <c r="L671" t="s">
        <v>239</v>
      </c>
      <c r="M671">
        <v>134829</v>
      </c>
      <c r="N671">
        <v>39377.089999999997</v>
      </c>
      <c r="O671">
        <v>95451.91</v>
      </c>
      <c r="P671">
        <v>20</v>
      </c>
      <c r="Q671">
        <v>37</v>
      </c>
      <c r="R671">
        <v>64.64</v>
      </c>
    </row>
    <row r="672" spans="1:18" x14ac:dyDescent="0.35">
      <c r="A672" t="s">
        <v>82</v>
      </c>
      <c r="B672" t="str">
        <f>VLOOKUP(Table1[[#This Row],[Region]],Table3[#All],2,0)</f>
        <v>Sam Thomas</v>
      </c>
      <c r="C672" t="s">
        <v>215</v>
      </c>
      <c r="D672">
        <v>439549</v>
      </c>
      <c r="E672">
        <v>267342</v>
      </c>
      <c r="F672">
        <v>60.82</v>
      </c>
      <c r="G672" s="2">
        <v>41339</v>
      </c>
      <c r="H672">
        <f>YEAR(Table1[[#This Row],[Order Date]])</f>
        <v>2013</v>
      </c>
      <c r="I672" t="s">
        <v>263</v>
      </c>
      <c r="J672" s="4">
        <f>WEEKDAY(Table1[[#This Row],[Order Date]])</f>
        <v>4</v>
      </c>
      <c r="K672" t="s">
        <v>218</v>
      </c>
      <c r="L672" t="s">
        <v>238</v>
      </c>
      <c r="M672">
        <v>267342</v>
      </c>
      <c r="N672">
        <v>80012.600000000006</v>
      </c>
      <c r="O672">
        <v>187329.4</v>
      </c>
      <c r="P672">
        <v>30</v>
      </c>
      <c r="Q672">
        <v>68</v>
      </c>
      <c r="R672">
        <v>90.03</v>
      </c>
    </row>
    <row r="673" spans="1:18" x14ac:dyDescent="0.35">
      <c r="A673" t="s">
        <v>83</v>
      </c>
      <c r="B673" t="str">
        <f>VLOOKUP(Table1[[#This Row],[Region]],Table3[#All],2,0)</f>
        <v>Anne Paul</v>
      </c>
      <c r="C673" t="s">
        <v>212</v>
      </c>
      <c r="D673">
        <v>343144</v>
      </c>
      <c r="E673">
        <v>373903</v>
      </c>
      <c r="F673">
        <v>108.96</v>
      </c>
      <c r="G673" s="2">
        <v>41339</v>
      </c>
      <c r="H673">
        <f>YEAR(Table1[[#This Row],[Order Date]])</f>
        <v>2013</v>
      </c>
      <c r="I673" t="s">
        <v>263</v>
      </c>
      <c r="J673" s="4">
        <f>WEEKDAY(Table1[[#This Row],[Order Date]])</f>
        <v>4</v>
      </c>
      <c r="K673" t="s">
        <v>231</v>
      </c>
      <c r="L673" t="s">
        <v>236</v>
      </c>
      <c r="M673">
        <v>373903</v>
      </c>
      <c r="N673">
        <v>166205.97</v>
      </c>
      <c r="O673">
        <v>207697.03</v>
      </c>
      <c r="P673">
        <v>20</v>
      </c>
      <c r="Q673">
        <v>90</v>
      </c>
      <c r="R673">
        <v>76.25</v>
      </c>
    </row>
    <row r="674" spans="1:18" x14ac:dyDescent="0.35">
      <c r="A674" t="s">
        <v>84</v>
      </c>
      <c r="B674" t="str">
        <f>VLOOKUP(Table1[[#This Row],[Region]],Table3[#All],2,0)</f>
        <v>Anne Paul</v>
      </c>
      <c r="C674" t="s">
        <v>212</v>
      </c>
      <c r="D674">
        <v>137066</v>
      </c>
      <c r="E674">
        <v>118979</v>
      </c>
      <c r="F674">
        <v>86.8</v>
      </c>
      <c r="G674" s="2">
        <v>40882</v>
      </c>
      <c r="H674">
        <f>YEAR(Table1[[#This Row],[Order Date]])</f>
        <v>2011</v>
      </c>
      <c r="I674" t="s">
        <v>257</v>
      </c>
      <c r="J674" s="4">
        <f>WEEKDAY(Table1[[#This Row],[Order Date]])</f>
        <v>2</v>
      </c>
      <c r="K674" t="s">
        <v>217</v>
      </c>
      <c r="L674" t="s">
        <v>237</v>
      </c>
      <c r="M674">
        <v>118979</v>
      </c>
      <c r="N674">
        <v>48903.11</v>
      </c>
      <c r="O674">
        <v>70075.89</v>
      </c>
      <c r="P674">
        <v>10</v>
      </c>
      <c r="Q674">
        <v>99</v>
      </c>
      <c r="R674">
        <v>93.11</v>
      </c>
    </row>
    <row r="675" spans="1:18" x14ac:dyDescent="0.35">
      <c r="A675" t="s">
        <v>85</v>
      </c>
      <c r="B675" t="str">
        <f>VLOOKUP(Table1[[#This Row],[Region]],Table3[#All],2,0)</f>
        <v>William Grek</v>
      </c>
      <c r="C675" t="s">
        <v>214</v>
      </c>
      <c r="D675">
        <v>458961</v>
      </c>
      <c r="E675">
        <v>271925</v>
      </c>
      <c r="F675">
        <v>59.25</v>
      </c>
      <c r="G675" s="2">
        <v>41010</v>
      </c>
      <c r="H675">
        <f>YEAR(Table1[[#This Row],[Order Date]])</f>
        <v>2012</v>
      </c>
      <c r="I675" t="s">
        <v>256</v>
      </c>
      <c r="J675" s="4">
        <f>WEEKDAY(Table1[[#This Row],[Order Date]])</f>
        <v>4</v>
      </c>
      <c r="K675" t="s">
        <v>225</v>
      </c>
      <c r="L675" t="s">
        <v>239</v>
      </c>
      <c r="M675">
        <v>271925</v>
      </c>
      <c r="N675">
        <v>75940.97</v>
      </c>
      <c r="O675">
        <v>195984.03</v>
      </c>
      <c r="P675">
        <v>30</v>
      </c>
      <c r="Q675">
        <v>96</v>
      </c>
      <c r="R675">
        <v>72.739999999999995</v>
      </c>
    </row>
    <row r="676" spans="1:18" x14ac:dyDescent="0.35">
      <c r="A676" t="s">
        <v>86</v>
      </c>
      <c r="B676" t="str">
        <f>VLOOKUP(Table1[[#This Row],[Region]],Table3[#All],2,0)</f>
        <v>Anne Paul</v>
      </c>
      <c r="C676" t="s">
        <v>212</v>
      </c>
      <c r="D676">
        <v>300778</v>
      </c>
      <c r="E676">
        <v>246226</v>
      </c>
      <c r="F676">
        <v>81.86</v>
      </c>
      <c r="G676" s="2">
        <v>41010</v>
      </c>
      <c r="H676">
        <f>YEAR(Table1[[#This Row],[Order Date]])</f>
        <v>2012</v>
      </c>
      <c r="I676" t="s">
        <v>256</v>
      </c>
      <c r="J676" s="4">
        <f>WEEKDAY(Table1[[#This Row],[Order Date]])</f>
        <v>4</v>
      </c>
      <c r="K676" t="s">
        <v>224</v>
      </c>
      <c r="L676" t="s">
        <v>240</v>
      </c>
      <c r="M676">
        <v>246226</v>
      </c>
      <c r="N676">
        <v>96109.06</v>
      </c>
      <c r="O676">
        <v>150116.94</v>
      </c>
      <c r="P676">
        <v>20</v>
      </c>
      <c r="Q676">
        <v>81</v>
      </c>
      <c r="R676">
        <v>84.67</v>
      </c>
    </row>
    <row r="677" spans="1:18" x14ac:dyDescent="0.35">
      <c r="A677" t="s">
        <v>87</v>
      </c>
      <c r="B677" t="str">
        <f>VLOOKUP(Table1[[#This Row],[Region]],Table3[#All],2,0)</f>
        <v>William Grek</v>
      </c>
      <c r="C677" t="s">
        <v>214</v>
      </c>
      <c r="D677">
        <v>275599</v>
      </c>
      <c r="E677">
        <v>200355</v>
      </c>
      <c r="F677">
        <v>72.7</v>
      </c>
      <c r="G677" s="2">
        <v>41010</v>
      </c>
      <c r="H677">
        <f>YEAR(Table1[[#This Row],[Order Date]])</f>
        <v>2012</v>
      </c>
      <c r="I677" t="s">
        <v>256</v>
      </c>
      <c r="J677" s="4">
        <f>WEEKDAY(Table1[[#This Row],[Order Date]])</f>
        <v>4</v>
      </c>
      <c r="K677" t="s">
        <v>226</v>
      </c>
      <c r="L677" t="s">
        <v>239</v>
      </c>
      <c r="M677">
        <v>200355</v>
      </c>
      <c r="N677">
        <v>61166.07</v>
      </c>
      <c r="O677">
        <v>139188.93</v>
      </c>
      <c r="P677">
        <v>20</v>
      </c>
      <c r="Q677">
        <v>84</v>
      </c>
      <c r="R677">
        <v>90.49</v>
      </c>
    </row>
    <row r="678" spans="1:18" x14ac:dyDescent="0.35">
      <c r="A678" t="s">
        <v>88</v>
      </c>
      <c r="B678" t="str">
        <f>VLOOKUP(Table1[[#This Row],[Region]],Table3[#All],2,0)</f>
        <v>William Grek</v>
      </c>
      <c r="C678" t="s">
        <v>214</v>
      </c>
      <c r="D678">
        <v>490603</v>
      </c>
      <c r="E678">
        <v>363495</v>
      </c>
      <c r="F678">
        <v>74.09</v>
      </c>
      <c r="G678" s="2">
        <v>41533</v>
      </c>
      <c r="H678">
        <f>YEAR(Table1[[#This Row],[Order Date]])</f>
        <v>2013</v>
      </c>
      <c r="I678" t="s">
        <v>258</v>
      </c>
      <c r="J678" s="4">
        <f>WEEKDAY(Table1[[#This Row],[Order Date]])</f>
        <v>2</v>
      </c>
      <c r="K678" t="s">
        <v>233</v>
      </c>
      <c r="L678" t="s">
        <v>237</v>
      </c>
      <c r="M678">
        <v>363495</v>
      </c>
      <c r="N678">
        <v>83829.25</v>
      </c>
      <c r="O678">
        <v>279665.75</v>
      </c>
      <c r="P678">
        <v>20</v>
      </c>
      <c r="Q678">
        <v>64</v>
      </c>
      <c r="R678">
        <v>69.7</v>
      </c>
    </row>
    <row r="679" spans="1:18" x14ac:dyDescent="0.35">
      <c r="A679" t="s">
        <v>89</v>
      </c>
      <c r="B679" t="str">
        <f>VLOOKUP(Table1[[#This Row],[Region]],Table3[#All],2,0)</f>
        <v>Anne Paul</v>
      </c>
      <c r="C679" t="s">
        <v>212</v>
      </c>
      <c r="D679">
        <v>280998</v>
      </c>
      <c r="E679">
        <v>259095</v>
      </c>
      <c r="F679">
        <v>92.21</v>
      </c>
      <c r="G679" s="2">
        <v>40799</v>
      </c>
      <c r="H679">
        <f>YEAR(Table1[[#This Row],[Order Date]])</f>
        <v>2011</v>
      </c>
      <c r="I679" t="s">
        <v>258</v>
      </c>
      <c r="J679" s="4">
        <f>WEEKDAY(Table1[[#This Row],[Order Date]])</f>
        <v>3</v>
      </c>
      <c r="K679" t="s">
        <v>224</v>
      </c>
      <c r="L679" t="s">
        <v>240</v>
      </c>
      <c r="M679">
        <v>259095</v>
      </c>
      <c r="N679">
        <v>93002.37</v>
      </c>
      <c r="O679">
        <v>166092.63</v>
      </c>
      <c r="P679">
        <v>10</v>
      </c>
      <c r="Q679">
        <v>78</v>
      </c>
      <c r="R679">
        <v>91.48</v>
      </c>
    </row>
    <row r="680" spans="1:18" x14ac:dyDescent="0.35">
      <c r="A680" t="s">
        <v>90</v>
      </c>
      <c r="B680" t="str">
        <f>VLOOKUP(Table1[[#This Row],[Region]],Table3[#All],2,0)</f>
        <v>Bill Gabril</v>
      </c>
      <c r="C680" t="s">
        <v>213</v>
      </c>
      <c r="D680">
        <v>293014</v>
      </c>
      <c r="E680">
        <v>323010</v>
      </c>
      <c r="F680">
        <v>110.24</v>
      </c>
      <c r="G680" s="2">
        <v>40799</v>
      </c>
      <c r="H680">
        <f>YEAR(Table1[[#This Row],[Order Date]])</f>
        <v>2011</v>
      </c>
      <c r="I680" t="s">
        <v>258</v>
      </c>
      <c r="J680" s="4">
        <f>WEEKDAY(Table1[[#This Row],[Order Date]])</f>
        <v>3</v>
      </c>
      <c r="K680" t="s">
        <v>219</v>
      </c>
      <c r="L680" t="s">
        <v>238</v>
      </c>
      <c r="M680">
        <v>323010</v>
      </c>
      <c r="N680">
        <v>75076.899999999994</v>
      </c>
      <c r="O680">
        <v>247933.1</v>
      </c>
      <c r="P680">
        <v>30</v>
      </c>
      <c r="Q680">
        <v>20</v>
      </c>
      <c r="R680">
        <v>73.67</v>
      </c>
    </row>
    <row r="681" spans="1:18" x14ac:dyDescent="0.35">
      <c r="A681" t="s">
        <v>91</v>
      </c>
      <c r="B681" t="str">
        <f>VLOOKUP(Table1[[#This Row],[Region]],Table3[#All],2,0)</f>
        <v>William Grek</v>
      </c>
      <c r="C681" t="s">
        <v>214</v>
      </c>
      <c r="D681">
        <v>140342</v>
      </c>
      <c r="E681">
        <v>84505</v>
      </c>
      <c r="F681">
        <v>60.21</v>
      </c>
      <c r="G681" s="2">
        <v>41187</v>
      </c>
      <c r="H681">
        <f>YEAR(Table1[[#This Row],[Order Date]])</f>
        <v>2012</v>
      </c>
      <c r="I681" t="s">
        <v>255</v>
      </c>
      <c r="J681" s="4">
        <f>WEEKDAY(Table1[[#This Row],[Order Date]])</f>
        <v>6</v>
      </c>
      <c r="K681" t="s">
        <v>228</v>
      </c>
      <c r="L681" t="s">
        <v>236</v>
      </c>
      <c r="M681">
        <v>84505</v>
      </c>
      <c r="N681">
        <v>39412.51</v>
      </c>
      <c r="O681">
        <v>45092.49</v>
      </c>
      <c r="P681">
        <v>20</v>
      </c>
      <c r="Q681">
        <v>29</v>
      </c>
      <c r="R681">
        <v>90.62</v>
      </c>
    </row>
    <row r="682" spans="1:18" x14ac:dyDescent="0.35">
      <c r="A682" t="s">
        <v>92</v>
      </c>
      <c r="B682" t="str">
        <f>VLOOKUP(Table1[[#This Row],[Region]],Table3[#All],2,0)</f>
        <v>Anne Paul</v>
      </c>
      <c r="C682" t="s">
        <v>212</v>
      </c>
      <c r="D682">
        <v>318385</v>
      </c>
      <c r="E682">
        <v>338079</v>
      </c>
      <c r="F682">
        <v>106.19</v>
      </c>
      <c r="G682" s="2">
        <v>41187</v>
      </c>
      <c r="H682">
        <f>YEAR(Table1[[#This Row],[Order Date]])</f>
        <v>2012</v>
      </c>
      <c r="I682" t="s">
        <v>255</v>
      </c>
      <c r="J682" s="4">
        <f>WEEKDAY(Table1[[#This Row],[Order Date]])</f>
        <v>6</v>
      </c>
      <c r="K682" t="s">
        <v>221</v>
      </c>
      <c r="L682" t="s">
        <v>239</v>
      </c>
      <c r="M682">
        <v>338079</v>
      </c>
      <c r="N682">
        <v>120974.31</v>
      </c>
      <c r="O682">
        <v>217104.69</v>
      </c>
      <c r="P682">
        <v>30</v>
      </c>
      <c r="Q682">
        <v>92</v>
      </c>
      <c r="R682">
        <v>60.75</v>
      </c>
    </row>
    <row r="683" spans="1:18" x14ac:dyDescent="0.35">
      <c r="A683" t="s">
        <v>93</v>
      </c>
      <c r="B683" t="str">
        <f>VLOOKUP(Table1[[#This Row],[Region]],Table3[#All],2,0)</f>
        <v>William Grek</v>
      </c>
      <c r="C683" t="s">
        <v>214</v>
      </c>
      <c r="D683">
        <v>111553</v>
      </c>
      <c r="E683">
        <v>86227</v>
      </c>
      <c r="F683">
        <v>77.3</v>
      </c>
      <c r="G683" s="2">
        <v>41744</v>
      </c>
      <c r="H683">
        <f>YEAR(Table1[[#This Row],[Order Date]])</f>
        <v>2014</v>
      </c>
      <c r="I683" t="s">
        <v>256</v>
      </c>
      <c r="J683" s="4">
        <f>WEEKDAY(Table1[[#This Row],[Order Date]])</f>
        <v>3</v>
      </c>
      <c r="K683" t="s">
        <v>225</v>
      </c>
      <c r="L683" t="s">
        <v>239</v>
      </c>
      <c r="M683">
        <v>86227</v>
      </c>
      <c r="N683">
        <v>32463.82</v>
      </c>
      <c r="O683">
        <v>53763.18</v>
      </c>
      <c r="P683">
        <v>20</v>
      </c>
      <c r="Q683">
        <v>92</v>
      </c>
      <c r="R683">
        <v>87.54</v>
      </c>
    </row>
    <row r="684" spans="1:18" x14ac:dyDescent="0.35">
      <c r="A684" t="s">
        <v>94</v>
      </c>
      <c r="B684" t="str">
        <f>VLOOKUP(Table1[[#This Row],[Region]],Table3[#All],2,0)</f>
        <v>Bill Gabril</v>
      </c>
      <c r="C684" t="s">
        <v>213</v>
      </c>
      <c r="D684">
        <v>449099</v>
      </c>
      <c r="E684">
        <v>502508</v>
      </c>
      <c r="F684">
        <v>111.89</v>
      </c>
      <c r="G684" s="2">
        <v>41744</v>
      </c>
      <c r="H684">
        <f>YEAR(Table1[[#This Row],[Order Date]])</f>
        <v>2014</v>
      </c>
      <c r="I684" t="s">
        <v>256</v>
      </c>
      <c r="J684" s="4">
        <f>WEEKDAY(Table1[[#This Row],[Order Date]])</f>
        <v>3</v>
      </c>
      <c r="K684" t="s">
        <v>235</v>
      </c>
      <c r="L684" t="s">
        <v>239</v>
      </c>
      <c r="M684">
        <v>502508</v>
      </c>
      <c r="N684">
        <v>182208.33</v>
      </c>
      <c r="O684">
        <v>320299.67</v>
      </c>
      <c r="P684">
        <v>30</v>
      </c>
      <c r="Q684">
        <v>49</v>
      </c>
      <c r="R684">
        <v>66.010000000000005</v>
      </c>
    </row>
    <row r="685" spans="1:18" x14ac:dyDescent="0.35">
      <c r="A685" t="s">
        <v>95</v>
      </c>
      <c r="B685" t="str">
        <f>VLOOKUP(Table1[[#This Row],[Region]],Table3[#All],2,0)</f>
        <v>Sam Thomas</v>
      </c>
      <c r="C685" t="s">
        <v>215</v>
      </c>
      <c r="D685">
        <v>353882</v>
      </c>
      <c r="E685">
        <v>274432</v>
      </c>
      <c r="F685">
        <v>77.55</v>
      </c>
      <c r="G685" s="2">
        <v>41744</v>
      </c>
      <c r="H685">
        <f>YEAR(Table1[[#This Row],[Order Date]])</f>
        <v>2014</v>
      </c>
      <c r="I685" t="s">
        <v>256</v>
      </c>
      <c r="J685" s="4">
        <f>WEEKDAY(Table1[[#This Row],[Order Date]])</f>
        <v>3</v>
      </c>
      <c r="K685" t="s">
        <v>217</v>
      </c>
      <c r="L685" t="s">
        <v>237</v>
      </c>
      <c r="M685">
        <v>274432</v>
      </c>
      <c r="N685">
        <v>125003.36</v>
      </c>
      <c r="O685">
        <v>149428.64000000001</v>
      </c>
      <c r="P685">
        <v>10</v>
      </c>
      <c r="Q685">
        <v>31</v>
      </c>
      <c r="R685">
        <v>81.650000000000006</v>
      </c>
    </row>
    <row r="686" spans="1:18" x14ac:dyDescent="0.35">
      <c r="A686" t="s">
        <v>96</v>
      </c>
      <c r="B686" t="str">
        <f>VLOOKUP(Table1[[#This Row],[Region]],Table3[#All],2,0)</f>
        <v>William Grek</v>
      </c>
      <c r="C686" t="s">
        <v>214</v>
      </c>
      <c r="D686">
        <v>380660</v>
      </c>
      <c r="E686">
        <v>339881</v>
      </c>
      <c r="F686">
        <v>89.29</v>
      </c>
      <c r="G686" s="2">
        <v>41885</v>
      </c>
      <c r="H686">
        <f>YEAR(Table1[[#This Row],[Order Date]])</f>
        <v>2014</v>
      </c>
      <c r="I686" t="s">
        <v>258</v>
      </c>
      <c r="J686" s="4">
        <f>WEEKDAY(Table1[[#This Row],[Order Date]])</f>
        <v>4</v>
      </c>
      <c r="K686" t="s">
        <v>216</v>
      </c>
      <c r="L686" t="s">
        <v>236</v>
      </c>
      <c r="M686">
        <v>339881</v>
      </c>
      <c r="N686">
        <v>84358.63</v>
      </c>
      <c r="O686">
        <v>255522.37</v>
      </c>
      <c r="P686">
        <v>20</v>
      </c>
      <c r="Q686">
        <v>95</v>
      </c>
      <c r="R686">
        <v>87.81</v>
      </c>
    </row>
    <row r="687" spans="1:18" x14ac:dyDescent="0.35">
      <c r="A687" t="s">
        <v>97</v>
      </c>
      <c r="B687" t="str">
        <f>VLOOKUP(Table1[[#This Row],[Region]],Table3[#All],2,0)</f>
        <v>William Grek</v>
      </c>
      <c r="C687" t="s">
        <v>214</v>
      </c>
      <c r="D687">
        <v>161298</v>
      </c>
      <c r="E687">
        <v>86042</v>
      </c>
      <c r="F687">
        <v>53.34</v>
      </c>
      <c r="G687" s="2">
        <v>41446</v>
      </c>
      <c r="H687">
        <f>YEAR(Table1[[#This Row],[Order Date]])</f>
        <v>2013</v>
      </c>
      <c r="I687" t="s">
        <v>254</v>
      </c>
      <c r="J687" s="4">
        <f>WEEKDAY(Table1[[#This Row],[Order Date]])</f>
        <v>6</v>
      </c>
      <c r="K687" t="s">
        <v>220</v>
      </c>
      <c r="L687" t="s">
        <v>237</v>
      </c>
      <c r="M687">
        <v>86042</v>
      </c>
      <c r="N687">
        <v>31640.52</v>
      </c>
      <c r="O687">
        <v>54401.48</v>
      </c>
      <c r="P687">
        <v>20</v>
      </c>
      <c r="Q687">
        <v>36</v>
      </c>
      <c r="R687">
        <v>79.69</v>
      </c>
    </row>
    <row r="688" spans="1:18" x14ac:dyDescent="0.35">
      <c r="A688" t="s">
        <v>98</v>
      </c>
      <c r="B688" t="str">
        <f>VLOOKUP(Table1[[#This Row],[Region]],Table3[#All],2,0)</f>
        <v>Anne Paul</v>
      </c>
      <c r="C688" t="s">
        <v>212</v>
      </c>
      <c r="D688">
        <v>266169</v>
      </c>
      <c r="E688">
        <v>223221</v>
      </c>
      <c r="F688">
        <v>83.86</v>
      </c>
      <c r="G688" s="2">
        <v>41446</v>
      </c>
      <c r="H688">
        <f>YEAR(Table1[[#This Row],[Order Date]])</f>
        <v>2013</v>
      </c>
      <c r="I688" t="s">
        <v>254</v>
      </c>
      <c r="J688" s="4">
        <f>WEEKDAY(Table1[[#This Row],[Order Date]])</f>
        <v>6</v>
      </c>
      <c r="K688" t="s">
        <v>228</v>
      </c>
      <c r="L688" t="s">
        <v>236</v>
      </c>
      <c r="M688">
        <v>223221</v>
      </c>
      <c r="N688">
        <v>81580.86</v>
      </c>
      <c r="O688">
        <v>141640.14000000001</v>
      </c>
      <c r="P688">
        <v>10</v>
      </c>
      <c r="Q688">
        <v>78</v>
      </c>
      <c r="R688">
        <v>70.55</v>
      </c>
    </row>
    <row r="689" spans="1:18" x14ac:dyDescent="0.35">
      <c r="A689" t="s">
        <v>99</v>
      </c>
      <c r="B689" t="str">
        <f>VLOOKUP(Table1[[#This Row],[Region]],Table3[#All],2,0)</f>
        <v>Anne Paul</v>
      </c>
      <c r="C689" t="s">
        <v>212</v>
      </c>
      <c r="D689">
        <v>361838</v>
      </c>
      <c r="E689">
        <v>382381</v>
      </c>
      <c r="F689">
        <v>105.68</v>
      </c>
      <c r="G689" s="2">
        <v>41446</v>
      </c>
      <c r="H689">
        <f>YEAR(Table1[[#This Row],[Order Date]])</f>
        <v>2013</v>
      </c>
      <c r="I689" t="s">
        <v>254</v>
      </c>
      <c r="J689" s="4">
        <f>WEEKDAY(Table1[[#This Row],[Order Date]])</f>
        <v>6</v>
      </c>
      <c r="K689" t="s">
        <v>231</v>
      </c>
      <c r="L689" t="s">
        <v>236</v>
      </c>
      <c r="M689">
        <v>382381</v>
      </c>
      <c r="N689">
        <v>84757.28</v>
      </c>
      <c r="O689">
        <v>297623.71999999997</v>
      </c>
      <c r="P689">
        <v>30</v>
      </c>
      <c r="Q689">
        <v>79</v>
      </c>
      <c r="R689">
        <v>94.15</v>
      </c>
    </row>
    <row r="690" spans="1:18" x14ac:dyDescent="0.35">
      <c r="A690" t="s">
        <v>100</v>
      </c>
      <c r="B690" t="str">
        <f>VLOOKUP(Table1[[#This Row],[Region]],Table3[#All],2,0)</f>
        <v>Sam Thomas</v>
      </c>
      <c r="C690" t="s">
        <v>215</v>
      </c>
      <c r="D690">
        <v>469859</v>
      </c>
      <c r="E690">
        <v>389885</v>
      </c>
      <c r="F690">
        <v>82.98</v>
      </c>
      <c r="G690" s="2">
        <v>41446</v>
      </c>
      <c r="H690">
        <f>YEAR(Table1[[#This Row],[Order Date]])</f>
        <v>2013</v>
      </c>
      <c r="I690" t="s">
        <v>254</v>
      </c>
      <c r="J690" s="4">
        <f>WEEKDAY(Table1[[#This Row],[Order Date]])</f>
        <v>6</v>
      </c>
      <c r="K690" t="s">
        <v>232</v>
      </c>
      <c r="L690" t="s">
        <v>240</v>
      </c>
      <c r="M690">
        <v>389885</v>
      </c>
      <c r="N690">
        <v>81532.100000000006</v>
      </c>
      <c r="O690">
        <v>308352.90000000002</v>
      </c>
      <c r="P690">
        <v>20</v>
      </c>
      <c r="Q690">
        <v>83</v>
      </c>
      <c r="R690">
        <v>83.34</v>
      </c>
    </row>
    <row r="691" spans="1:18" x14ac:dyDescent="0.35">
      <c r="A691" t="s">
        <v>101</v>
      </c>
      <c r="B691" t="str">
        <f>VLOOKUP(Table1[[#This Row],[Region]],Table3[#All],2,0)</f>
        <v>Bill Gabril</v>
      </c>
      <c r="C691" t="s">
        <v>213</v>
      </c>
      <c r="D691">
        <v>461311</v>
      </c>
      <c r="E691">
        <v>289540</v>
      </c>
      <c r="F691">
        <v>62.76</v>
      </c>
      <c r="G691" s="2">
        <v>41949</v>
      </c>
      <c r="H691">
        <f>YEAR(Table1[[#This Row],[Order Date]])</f>
        <v>2014</v>
      </c>
      <c r="I691" t="s">
        <v>253</v>
      </c>
      <c r="J691" s="4">
        <f>WEEKDAY(Table1[[#This Row],[Order Date]])</f>
        <v>5</v>
      </c>
      <c r="K691" t="s">
        <v>224</v>
      </c>
      <c r="L691" t="s">
        <v>240</v>
      </c>
      <c r="M691">
        <v>289540</v>
      </c>
      <c r="N691">
        <v>132659.41</v>
      </c>
      <c r="O691">
        <v>156880.59</v>
      </c>
      <c r="P691">
        <v>10</v>
      </c>
      <c r="Q691">
        <v>49</v>
      </c>
      <c r="R691">
        <v>60.87</v>
      </c>
    </row>
    <row r="692" spans="1:18" x14ac:dyDescent="0.35">
      <c r="A692" t="s">
        <v>102</v>
      </c>
      <c r="B692" t="str">
        <f>VLOOKUP(Table1[[#This Row],[Region]],Table3[#All],2,0)</f>
        <v>William Grek</v>
      </c>
      <c r="C692" t="s">
        <v>214</v>
      </c>
      <c r="D692">
        <v>287377</v>
      </c>
      <c r="E692">
        <v>167931</v>
      </c>
      <c r="F692">
        <v>58.44</v>
      </c>
      <c r="G692" s="2">
        <v>41256</v>
      </c>
      <c r="H692">
        <f>YEAR(Table1[[#This Row],[Order Date]])</f>
        <v>2012</v>
      </c>
      <c r="I692" t="s">
        <v>257</v>
      </c>
      <c r="J692" s="4">
        <f>WEEKDAY(Table1[[#This Row],[Order Date]])</f>
        <v>5</v>
      </c>
      <c r="K692" t="s">
        <v>217</v>
      </c>
      <c r="L692" t="s">
        <v>237</v>
      </c>
      <c r="M692">
        <v>167931</v>
      </c>
      <c r="N692">
        <v>53327.27</v>
      </c>
      <c r="O692">
        <v>114603.73</v>
      </c>
      <c r="P692">
        <v>20</v>
      </c>
      <c r="Q692">
        <v>77</v>
      </c>
      <c r="R692">
        <v>67.78</v>
      </c>
    </row>
    <row r="693" spans="1:18" x14ac:dyDescent="0.35">
      <c r="A693" t="s">
        <v>103</v>
      </c>
      <c r="B693" t="str">
        <f>VLOOKUP(Table1[[#This Row],[Region]],Table3[#All],2,0)</f>
        <v>Sam Thomas</v>
      </c>
      <c r="C693" t="s">
        <v>215</v>
      </c>
      <c r="D693">
        <v>111821</v>
      </c>
      <c r="E693">
        <v>66866</v>
      </c>
      <c r="F693">
        <v>59.8</v>
      </c>
      <c r="G693" s="2">
        <v>41256</v>
      </c>
      <c r="H693">
        <f>YEAR(Table1[[#This Row],[Order Date]])</f>
        <v>2012</v>
      </c>
      <c r="I693" t="s">
        <v>257</v>
      </c>
      <c r="J693" s="4">
        <f>WEEKDAY(Table1[[#This Row],[Order Date]])</f>
        <v>5</v>
      </c>
      <c r="K693" t="s">
        <v>235</v>
      </c>
      <c r="L693" t="s">
        <v>239</v>
      </c>
      <c r="M693">
        <v>66866</v>
      </c>
      <c r="N693">
        <v>19851.240000000002</v>
      </c>
      <c r="O693">
        <v>47014.76</v>
      </c>
      <c r="P693">
        <v>20</v>
      </c>
      <c r="Q693">
        <v>75</v>
      </c>
      <c r="R693">
        <v>73.8</v>
      </c>
    </row>
    <row r="694" spans="1:18" x14ac:dyDescent="0.35">
      <c r="A694" t="s">
        <v>104</v>
      </c>
      <c r="B694" t="str">
        <f>VLOOKUP(Table1[[#This Row],[Region]],Table3[#All],2,0)</f>
        <v>Bill Gabril</v>
      </c>
      <c r="C694" t="s">
        <v>213</v>
      </c>
      <c r="D694">
        <v>416235</v>
      </c>
      <c r="E694">
        <v>476319</v>
      </c>
      <c r="F694">
        <v>114.44</v>
      </c>
      <c r="G694" s="2">
        <v>41445</v>
      </c>
      <c r="H694">
        <f>YEAR(Table1[[#This Row],[Order Date]])</f>
        <v>2013</v>
      </c>
      <c r="I694" t="s">
        <v>254</v>
      </c>
      <c r="J694" s="4">
        <f>WEEKDAY(Table1[[#This Row],[Order Date]])</f>
        <v>5</v>
      </c>
      <c r="K694" t="s">
        <v>234</v>
      </c>
      <c r="L694" t="s">
        <v>238</v>
      </c>
      <c r="M694">
        <v>476319</v>
      </c>
      <c r="N694">
        <v>181350.17</v>
      </c>
      <c r="O694">
        <v>294968.83</v>
      </c>
      <c r="P694">
        <v>20</v>
      </c>
      <c r="Q694">
        <v>64</v>
      </c>
      <c r="R694">
        <v>72.94</v>
      </c>
    </row>
    <row r="695" spans="1:18" x14ac:dyDescent="0.35">
      <c r="A695" t="s">
        <v>105</v>
      </c>
      <c r="B695" t="str">
        <f>VLOOKUP(Table1[[#This Row],[Region]],Table3[#All],2,0)</f>
        <v>Sam Thomas</v>
      </c>
      <c r="C695" t="s">
        <v>215</v>
      </c>
      <c r="D695">
        <v>249238</v>
      </c>
      <c r="E695">
        <v>215037</v>
      </c>
      <c r="F695">
        <v>86.28</v>
      </c>
      <c r="G695" s="2">
        <v>41622</v>
      </c>
      <c r="H695">
        <f>YEAR(Table1[[#This Row],[Order Date]])</f>
        <v>2013</v>
      </c>
      <c r="I695" t="s">
        <v>257</v>
      </c>
      <c r="J695" s="4">
        <f>WEEKDAY(Table1[[#This Row],[Order Date]])</f>
        <v>7</v>
      </c>
      <c r="K695" t="s">
        <v>233</v>
      </c>
      <c r="L695" t="s">
        <v>237</v>
      </c>
      <c r="M695">
        <v>215037</v>
      </c>
      <c r="N695">
        <v>44457.38</v>
      </c>
      <c r="O695">
        <v>170579.62</v>
      </c>
      <c r="P695">
        <v>30</v>
      </c>
      <c r="Q695">
        <v>21</v>
      </c>
      <c r="R695">
        <v>67.55</v>
      </c>
    </row>
    <row r="696" spans="1:18" x14ac:dyDescent="0.35">
      <c r="A696" t="s">
        <v>106</v>
      </c>
      <c r="B696" t="str">
        <f>VLOOKUP(Table1[[#This Row],[Region]],Table3[#All],2,0)</f>
        <v>Bill Gabril</v>
      </c>
      <c r="C696" t="s">
        <v>213</v>
      </c>
      <c r="D696">
        <v>317899</v>
      </c>
      <c r="E696">
        <v>369630</v>
      </c>
      <c r="F696">
        <v>116.27</v>
      </c>
      <c r="G696" s="2">
        <v>41622</v>
      </c>
      <c r="H696">
        <f>YEAR(Table1[[#This Row],[Order Date]])</f>
        <v>2013</v>
      </c>
      <c r="I696" t="s">
        <v>257</v>
      </c>
      <c r="J696" s="4">
        <f>WEEKDAY(Table1[[#This Row],[Order Date]])</f>
        <v>7</v>
      </c>
      <c r="K696" t="s">
        <v>232</v>
      </c>
      <c r="L696" t="s">
        <v>240</v>
      </c>
      <c r="M696">
        <v>369630</v>
      </c>
      <c r="N696">
        <v>166652.45000000001</v>
      </c>
      <c r="O696">
        <v>202977.55</v>
      </c>
      <c r="P696">
        <v>10</v>
      </c>
      <c r="Q696">
        <v>64</v>
      </c>
      <c r="R696">
        <v>85.5</v>
      </c>
    </row>
    <row r="697" spans="1:18" x14ac:dyDescent="0.35">
      <c r="A697" t="s">
        <v>107</v>
      </c>
      <c r="B697" t="str">
        <f>VLOOKUP(Table1[[#This Row],[Region]],Table3[#All],2,0)</f>
        <v>Bill Gabril</v>
      </c>
      <c r="C697" t="s">
        <v>213</v>
      </c>
      <c r="D697">
        <v>407851</v>
      </c>
      <c r="E697">
        <v>249054</v>
      </c>
      <c r="F697">
        <v>61.06</v>
      </c>
      <c r="G697" s="2">
        <v>41058</v>
      </c>
      <c r="H697">
        <f>YEAR(Table1[[#This Row],[Order Date]])</f>
        <v>2012</v>
      </c>
      <c r="I697" t="s">
        <v>261</v>
      </c>
      <c r="J697" s="4">
        <f>WEEKDAY(Table1[[#This Row],[Order Date]])</f>
        <v>3</v>
      </c>
      <c r="K697" t="s">
        <v>216</v>
      </c>
      <c r="L697" t="s">
        <v>236</v>
      </c>
      <c r="M697">
        <v>249054</v>
      </c>
      <c r="N697">
        <v>101870.72</v>
      </c>
      <c r="O697">
        <v>147183.28</v>
      </c>
      <c r="P697">
        <v>10</v>
      </c>
      <c r="Q697">
        <v>77</v>
      </c>
      <c r="R697">
        <v>94.53</v>
      </c>
    </row>
    <row r="698" spans="1:18" x14ac:dyDescent="0.35">
      <c r="A698" t="s">
        <v>108</v>
      </c>
      <c r="B698" t="str">
        <f>VLOOKUP(Table1[[#This Row],[Region]],Table3[#All],2,0)</f>
        <v>Anne Paul</v>
      </c>
      <c r="C698" t="s">
        <v>212</v>
      </c>
      <c r="D698">
        <v>496421</v>
      </c>
      <c r="E698">
        <v>445222</v>
      </c>
      <c r="F698">
        <v>89.69</v>
      </c>
      <c r="G698" s="2">
        <v>41058</v>
      </c>
      <c r="H698">
        <f>YEAR(Table1[[#This Row],[Order Date]])</f>
        <v>2012</v>
      </c>
      <c r="I698" t="s">
        <v>261</v>
      </c>
      <c r="J698" s="4">
        <f>WEEKDAY(Table1[[#This Row],[Order Date]])</f>
        <v>3</v>
      </c>
      <c r="K698" t="s">
        <v>230</v>
      </c>
      <c r="L698" t="s">
        <v>238</v>
      </c>
      <c r="M698">
        <v>445222</v>
      </c>
      <c r="N698">
        <v>167920.73</v>
      </c>
      <c r="O698">
        <v>277301.27</v>
      </c>
      <c r="P698">
        <v>10</v>
      </c>
      <c r="Q698">
        <v>63</v>
      </c>
      <c r="R698">
        <v>66.12</v>
      </c>
    </row>
    <row r="699" spans="1:18" x14ac:dyDescent="0.35">
      <c r="A699" t="s">
        <v>109</v>
      </c>
      <c r="B699" t="str">
        <f>VLOOKUP(Table1[[#This Row],[Region]],Table3[#All],2,0)</f>
        <v>Bill Gabril</v>
      </c>
      <c r="C699" t="s">
        <v>213</v>
      </c>
      <c r="D699">
        <v>397751</v>
      </c>
      <c r="E699">
        <v>270664</v>
      </c>
      <c r="F699">
        <v>68.05</v>
      </c>
      <c r="G699" s="2">
        <v>41058</v>
      </c>
      <c r="H699">
        <f>YEAR(Table1[[#This Row],[Order Date]])</f>
        <v>2012</v>
      </c>
      <c r="I699" t="s">
        <v>261</v>
      </c>
      <c r="J699" s="4">
        <f>WEEKDAY(Table1[[#This Row],[Order Date]])</f>
        <v>3</v>
      </c>
      <c r="K699" t="s">
        <v>216</v>
      </c>
      <c r="L699" t="s">
        <v>236</v>
      </c>
      <c r="M699">
        <v>270664</v>
      </c>
      <c r="N699">
        <v>67751.23</v>
      </c>
      <c r="O699">
        <v>202912.77</v>
      </c>
      <c r="P699">
        <v>10</v>
      </c>
      <c r="Q699">
        <v>72</v>
      </c>
      <c r="R699">
        <v>61.48</v>
      </c>
    </row>
    <row r="700" spans="1:18" x14ac:dyDescent="0.35">
      <c r="A700" t="s">
        <v>110</v>
      </c>
      <c r="B700" t="str">
        <f>VLOOKUP(Table1[[#This Row],[Region]],Table3[#All],2,0)</f>
        <v>Sam Thomas</v>
      </c>
      <c r="C700" t="s">
        <v>215</v>
      </c>
      <c r="D700">
        <v>259338</v>
      </c>
      <c r="E700">
        <v>259194</v>
      </c>
      <c r="F700">
        <v>99.94</v>
      </c>
      <c r="G700" s="2">
        <v>41116</v>
      </c>
      <c r="H700">
        <f>YEAR(Table1[[#This Row],[Order Date]])</f>
        <v>2012</v>
      </c>
      <c r="I700" t="s">
        <v>260</v>
      </c>
      <c r="J700" s="4">
        <f>WEEKDAY(Table1[[#This Row],[Order Date]])</f>
        <v>5</v>
      </c>
      <c r="K700" t="s">
        <v>235</v>
      </c>
      <c r="L700" t="s">
        <v>239</v>
      </c>
      <c r="M700">
        <v>259194</v>
      </c>
      <c r="N700">
        <v>112138.71</v>
      </c>
      <c r="O700">
        <v>147055.29</v>
      </c>
      <c r="P700">
        <v>20</v>
      </c>
      <c r="Q700">
        <v>29</v>
      </c>
      <c r="R700">
        <v>69.19</v>
      </c>
    </row>
    <row r="701" spans="1:18" x14ac:dyDescent="0.35">
      <c r="A701" t="s">
        <v>111</v>
      </c>
      <c r="B701" t="str">
        <f>VLOOKUP(Table1[[#This Row],[Region]],Table3[#All],2,0)</f>
        <v>Bill Gabril</v>
      </c>
      <c r="C701" t="s">
        <v>213</v>
      </c>
      <c r="D701">
        <v>442786</v>
      </c>
      <c r="E701">
        <v>372224</v>
      </c>
      <c r="F701">
        <v>84.06</v>
      </c>
      <c r="G701" s="2">
        <v>41972</v>
      </c>
      <c r="H701">
        <f>YEAR(Table1[[#This Row],[Order Date]])</f>
        <v>2014</v>
      </c>
      <c r="I701" t="s">
        <v>253</v>
      </c>
      <c r="J701" s="4">
        <f>WEEKDAY(Table1[[#This Row],[Order Date]])</f>
        <v>7</v>
      </c>
      <c r="K701" t="s">
        <v>229</v>
      </c>
      <c r="L701" t="s">
        <v>240</v>
      </c>
      <c r="M701">
        <v>372224</v>
      </c>
      <c r="N701">
        <v>131184.41</v>
      </c>
      <c r="O701">
        <v>241039.59</v>
      </c>
      <c r="P701">
        <v>30</v>
      </c>
      <c r="Q701">
        <v>41</v>
      </c>
      <c r="R701">
        <v>61</v>
      </c>
    </row>
    <row r="702" spans="1:18" x14ac:dyDescent="0.35">
      <c r="A702" t="s">
        <v>112</v>
      </c>
      <c r="B702" t="str">
        <f>VLOOKUP(Table1[[#This Row],[Region]],Table3[#All],2,0)</f>
        <v>Sam Thomas</v>
      </c>
      <c r="C702" t="s">
        <v>215</v>
      </c>
      <c r="D702">
        <v>134983</v>
      </c>
      <c r="E702">
        <v>145988</v>
      </c>
      <c r="F702">
        <v>108.15</v>
      </c>
      <c r="G702" s="2">
        <v>41972</v>
      </c>
      <c r="H702">
        <f>YEAR(Table1[[#This Row],[Order Date]])</f>
        <v>2014</v>
      </c>
      <c r="I702" t="s">
        <v>253</v>
      </c>
      <c r="J702" s="4">
        <f>WEEKDAY(Table1[[#This Row],[Order Date]])</f>
        <v>7</v>
      </c>
      <c r="K702" t="s">
        <v>227</v>
      </c>
      <c r="L702" t="s">
        <v>237</v>
      </c>
      <c r="M702">
        <v>145988</v>
      </c>
      <c r="N702">
        <v>48223.87</v>
      </c>
      <c r="O702">
        <v>97764.13</v>
      </c>
      <c r="P702">
        <v>10</v>
      </c>
      <c r="Q702">
        <v>90</v>
      </c>
      <c r="R702">
        <v>84.01</v>
      </c>
    </row>
    <row r="703" spans="1:18" x14ac:dyDescent="0.35">
      <c r="A703" t="s">
        <v>113</v>
      </c>
      <c r="B703" t="str">
        <f>VLOOKUP(Table1[[#This Row],[Region]],Table3[#All],2,0)</f>
        <v>Anne Paul</v>
      </c>
      <c r="C703" t="s">
        <v>212</v>
      </c>
      <c r="D703">
        <v>368711</v>
      </c>
      <c r="E703">
        <v>376495</v>
      </c>
      <c r="F703">
        <v>102.11</v>
      </c>
      <c r="G703" s="2">
        <v>41972</v>
      </c>
      <c r="H703">
        <f>YEAR(Table1[[#This Row],[Order Date]])</f>
        <v>2014</v>
      </c>
      <c r="I703" t="s">
        <v>253</v>
      </c>
      <c r="J703" s="4">
        <f>WEEKDAY(Table1[[#This Row],[Order Date]])</f>
        <v>7</v>
      </c>
      <c r="K703" t="s">
        <v>226</v>
      </c>
      <c r="L703" t="s">
        <v>239</v>
      </c>
      <c r="M703">
        <v>376495</v>
      </c>
      <c r="N703">
        <v>92774.38</v>
      </c>
      <c r="O703">
        <v>283720.62</v>
      </c>
      <c r="P703">
        <v>30</v>
      </c>
      <c r="Q703">
        <v>17</v>
      </c>
      <c r="R703">
        <v>65.11</v>
      </c>
    </row>
    <row r="704" spans="1:18" x14ac:dyDescent="0.35">
      <c r="A704" t="s">
        <v>114</v>
      </c>
      <c r="B704" t="str">
        <f>VLOOKUP(Table1[[#This Row],[Region]],Table3[#All],2,0)</f>
        <v>Bill Gabril</v>
      </c>
      <c r="C704" t="s">
        <v>213</v>
      </c>
      <c r="D704">
        <v>171039</v>
      </c>
      <c r="E704">
        <v>132362</v>
      </c>
      <c r="F704">
        <v>77.39</v>
      </c>
      <c r="G704" s="2">
        <v>41972</v>
      </c>
      <c r="H704">
        <f>YEAR(Table1[[#This Row],[Order Date]])</f>
        <v>2014</v>
      </c>
      <c r="I704" t="s">
        <v>253</v>
      </c>
      <c r="J704" s="4">
        <f>WEEKDAY(Table1[[#This Row],[Order Date]])</f>
        <v>7</v>
      </c>
      <c r="K704" t="s">
        <v>222</v>
      </c>
      <c r="L704" t="s">
        <v>236</v>
      </c>
      <c r="M704">
        <v>132362</v>
      </c>
      <c r="N704">
        <v>55353.64</v>
      </c>
      <c r="O704">
        <v>77008.36</v>
      </c>
      <c r="P704">
        <v>10</v>
      </c>
      <c r="Q704">
        <v>55</v>
      </c>
      <c r="R704">
        <v>61.71</v>
      </c>
    </row>
    <row r="705" spans="1:18" x14ac:dyDescent="0.35">
      <c r="A705" t="s">
        <v>115</v>
      </c>
      <c r="B705" t="str">
        <f>VLOOKUP(Table1[[#This Row],[Region]],Table3[#All],2,0)</f>
        <v>Sam Thomas</v>
      </c>
      <c r="C705" t="s">
        <v>215</v>
      </c>
      <c r="D705">
        <v>434991</v>
      </c>
      <c r="E705">
        <v>257774</v>
      </c>
      <c r="F705">
        <v>59.26</v>
      </c>
      <c r="G705" s="2">
        <v>41972</v>
      </c>
      <c r="H705">
        <f>YEAR(Table1[[#This Row],[Order Date]])</f>
        <v>2014</v>
      </c>
      <c r="I705" t="s">
        <v>253</v>
      </c>
      <c r="J705" s="4">
        <f>WEEKDAY(Table1[[#This Row],[Order Date]])</f>
        <v>7</v>
      </c>
      <c r="K705" t="s">
        <v>221</v>
      </c>
      <c r="L705" t="s">
        <v>239</v>
      </c>
      <c r="M705">
        <v>257774</v>
      </c>
      <c r="N705">
        <v>69616.320000000007</v>
      </c>
      <c r="O705">
        <v>188157.68</v>
      </c>
      <c r="P705">
        <v>10</v>
      </c>
      <c r="Q705">
        <v>22</v>
      </c>
      <c r="R705">
        <v>80.959999999999994</v>
      </c>
    </row>
    <row r="706" spans="1:18" x14ac:dyDescent="0.35">
      <c r="A706" t="s">
        <v>116</v>
      </c>
      <c r="B706" t="str">
        <f>VLOOKUP(Table1[[#This Row],[Region]],Table3[#All],2,0)</f>
        <v>William Grek</v>
      </c>
      <c r="C706" t="s">
        <v>214</v>
      </c>
      <c r="D706">
        <v>269138</v>
      </c>
      <c r="E706">
        <v>217461</v>
      </c>
      <c r="F706">
        <v>80.8</v>
      </c>
      <c r="G706" s="2">
        <v>41733</v>
      </c>
      <c r="H706">
        <f>YEAR(Table1[[#This Row],[Order Date]])</f>
        <v>2014</v>
      </c>
      <c r="I706" t="s">
        <v>256</v>
      </c>
      <c r="J706" s="4">
        <f>WEEKDAY(Table1[[#This Row],[Order Date]])</f>
        <v>6</v>
      </c>
      <c r="K706" t="s">
        <v>233</v>
      </c>
      <c r="L706" t="s">
        <v>237</v>
      </c>
      <c r="M706">
        <v>217461</v>
      </c>
      <c r="N706">
        <v>64013.32</v>
      </c>
      <c r="O706">
        <v>153447.67999999999</v>
      </c>
      <c r="P706">
        <v>20</v>
      </c>
      <c r="Q706">
        <v>22</v>
      </c>
      <c r="R706">
        <v>78.7</v>
      </c>
    </row>
    <row r="707" spans="1:18" x14ac:dyDescent="0.35">
      <c r="A707" t="s">
        <v>117</v>
      </c>
      <c r="B707" t="str">
        <f>VLOOKUP(Table1[[#This Row],[Region]],Table3[#All],2,0)</f>
        <v>Sam Thomas</v>
      </c>
      <c r="C707" t="s">
        <v>215</v>
      </c>
      <c r="D707">
        <v>106762</v>
      </c>
      <c r="E707">
        <v>71331</v>
      </c>
      <c r="F707">
        <v>66.81</v>
      </c>
      <c r="G707" s="2">
        <v>42002</v>
      </c>
      <c r="H707">
        <f>YEAR(Table1[[#This Row],[Order Date]])</f>
        <v>2014</v>
      </c>
      <c r="I707" t="s">
        <v>257</v>
      </c>
      <c r="J707" s="4">
        <f>WEEKDAY(Table1[[#This Row],[Order Date]])</f>
        <v>2</v>
      </c>
      <c r="K707" t="s">
        <v>225</v>
      </c>
      <c r="L707" t="s">
        <v>239</v>
      </c>
      <c r="M707">
        <v>71331</v>
      </c>
      <c r="N707">
        <v>27683.26</v>
      </c>
      <c r="O707">
        <v>43647.74</v>
      </c>
      <c r="P707">
        <v>20</v>
      </c>
      <c r="Q707">
        <v>53</v>
      </c>
      <c r="R707">
        <v>92.23</v>
      </c>
    </row>
    <row r="708" spans="1:18" x14ac:dyDescent="0.35">
      <c r="A708" t="s">
        <v>118</v>
      </c>
      <c r="B708" t="str">
        <f>VLOOKUP(Table1[[#This Row],[Region]],Table3[#All],2,0)</f>
        <v>William Grek</v>
      </c>
      <c r="C708" t="s">
        <v>214</v>
      </c>
      <c r="D708">
        <v>214229</v>
      </c>
      <c r="E708">
        <v>147629</v>
      </c>
      <c r="F708">
        <v>68.91</v>
      </c>
      <c r="G708" s="2">
        <v>42002</v>
      </c>
      <c r="H708">
        <f>YEAR(Table1[[#This Row],[Order Date]])</f>
        <v>2014</v>
      </c>
      <c r="I708" t="s">
        <v>257</v>
      </c>
      <c r="J708" s="4">
        <f>WEEKDAY(Table1[[#This Row],[Order Date]])</f>
        <v>2</v>
      </c>
      <c r="K708" t="s">
        <v>221</v>
      </c>
      <c r="L708" t="s">
        <v>239</v>
      </c>
      <c r="M708">
        <v>147629</v>
      </c>
      <c r="N708">
        <v>36985.19</v>
      </c>
      <c r="O708">
        <v>110643.81</v>
      </c>
      <c r="P708">
        <v>20</v>
      </c>
      <c r="Q708">
        <v>81</v>
      </c>
      <c r="R708">
        <v>81.47</v>
      </c>
    </row>
    <row r="709" spans="1:18" x14ac:dyDescent="0.35">
      <c r="A709" t="s">
        <v>119</v>
      </c>
      <c r="B709" t="str">
        <f>VLOOKUP(Table1[[#This Row],[Region]],Table3[#All],2,0)</f>
        <v>Anne Paul</v>
      </c>
      <c r="C709" t="s">
        <v>212</v>
      </c>
      <c r="D709">
        <v>341430</v>
      </c>
      <c r="E709">
        <v>190742</v>
      </c>
      <c r="F709">
        <v>55.87</v>
      </c>
      <c r="G709" s="2">
        <v>41974</v>
      </c>
      <c r="H709">
        <f>YEAR(Table1[[#This Row],[Order Date]])</f>
        <v>2014</v>
      </c>
      <c r="I709" t="s">
        <v>257</v>
      </c>
      <c r="J709" s="4">
        <f>WEEKDAY(Table1[[#This Row],[Order Date]])</f>
        <v>2</v>
      </c>
      <c r="K709" t="s">
        <v>219</v>
      </c>
      <c r="L709" t="s">
        <v>238</v>
      </c>
      <c r="M709">
        <v>190742</v>
      </c>
      <c r="N709">
        <v>42531.09</v>
      </c>
      <c r="O709">
        <v>148210.91</v>
      </c>
      <c r="P709">
        <v>30</v>
      </c>
      <c r="Q709">
        <v>49</v>
      </c>
      <c r="R709">
        <v>84.19</v>
      </c>
    </row>
    <row r="710" spans="1:18" x14ac:dyDescent="0.35">
      <c r="A710" t="s">
        <v>120</v>
      </c>
      <c r="B710" t="str">
        <f>VLOOKUP(Table1[[#This Row],[Region]],Table3[#All],2,0)</f>
        <v>William Grek</v>
      </c>
      <c r="C710" t="s">
        <v>214</v>
      </c>
      <c r="D710">
        <v>413340</v>
      </c>
      <c r="E710">
        <v>480936</v>
      </c>
      <c r="F710">
        <v>116.35</v>
      </c>
      <c r="G710" s="2">
        <v>41775</v>
      </c>
      <c r="H710">
        <f>YEAR(Table1[[#This Row],[Order Date]])</f>
        <v>2014</v>
      </c>
      <c r="I710" t="s">
        <v>261</v>
      </c>
      <c r="J710" s="4">
        <f>WEEKDAY(Table1[[#This Row],[Order Date]])</f>
        <v>6</v>
      </c>
      <c r="K710" t="s">
        <v>220</v>
      </c>
      <c r="L710" t="s">
        <v>237</v>
      </c>
      <c r="M710">
        <v>480936</v>
      </c>
      <c r="N710">
        <v>138043.79999999999</v>
      </c>
      <c r="O710">
        <v>342892.2</v>
      </c>
      <c r="P710">
        <v>20</v>
      </c>
      <c r="Q710">
        <v>25</v>
      </c>
      <c r="R710">
        <v>67.78</v>
      </c>
    </row>
    <row r="711" spans="1:18" x14ac:dyDescent="0.35">
      <c r="A711" t="s">
        <v>121</v>
      </c>
      <c r="B711" t="str">
        <f>VLOOKUP(Table1[[#This Row],[Region]],Table3[#All],2,0)</f>
        <v>William Grek</v>
      </c>
      <c r="C711" t="s">
        <v>214</v>
      </c>
      <c r="D711">
        <v>218790</v>
      </c>
      <c r="E711">
        <v>189985</v>
      </c>
      <c r="F711">
        <v>86.83</v>
      </c>
      <c r="G711" s="2">
        <v>41775</v>
      </c>
      <c r="H711">
        <f>YEAR(Table1[[#This Row],[Order Date]])</f>
        <v>2014</v>
      </c>
      <c r="I711" t="s">
        <v>261</v>
      </c>
      <c r="J711" s="4">
        <f>WEEKDAY(Table1[[#This Row],[Order Date]])</f>
        <v>6</v>
      </c>
      <c r="K711" t="s">
        <v>216</v>
      </c>
      <c r="L711" t="s">
        <v>236</v>
      </c>
      <c r="M711">
        <v>189985</v>
      </c>
      <c r="N711">
        <v>87570.65</v>
      </c>
      <c r="O711">
        <v>102414.35</v>
      </c>
      <c r="P711">
        <v>20</v>
      </c>
      <c r="Q711">
        <v>98</v>
      </c>
      <c r="R711">
        <v>86.71</v>
      </c>
    </row>
    <row r="712" spans="1:18" x14ac:dyDescent="0.35">
      <c r="A712" t="s">
        <v>122</v>
      </c>
      <c r="B712" t="str">
        <f>VLOOKUP(Table1[[#This Row],[Region]],Table3[#All],2,0)</f>
        <v>Anne Paul</v>
      </c>
      <c r="C712" t="s">
        <v>212</v>
      </c>
      <c r="D712">
        <v>109859</v>
      </c>
      <c r="E712">
        <v>118401</v>
      </c>
      <c r="F712">
        <v>107.78</v>
      </c>
      <c r="G712" s="2">
        <v>41775</v>
      </c>
      <c r="H712">
        <f>YEAR(Table1[[#This Row],[Order Date]])</f>
        <v>2014</v>
      </c>
      <c r="I712" t="s">
        <v>261</v>
      </c>
      <c r="J712" s="4">
        <f>WEEKDAY(Table1[[#This Row],[Order Date]])</f>
        <v>6</v>
      </c>
      <c r="K712" t="s">
        <v>224</v>
      </c>
      <c r="L712" t="s">
        <v>240</v>
      </c>
      <c r="M712">
        <v>118401</v>
      </c>
      <c r="N712">
        <v>52226.05</v>
      </c>
      <c r="O712">
        <v>66174.95</v>
      </c>
      <c r="P712">
        <v>10</v>
      </c>
      <c r="Q712">
        <v>94</v>
      </c>
      <c r="R712">
        <v>77.97</v>
      </c>
    </row>
    <row r="713" spans="1:18" x14ac:dyDescent="0.35">
      <c r="A713" t="s">
        <v>123</v>
      </c>
      <c r="B713" t="str">
        <f>VLOOKUP(Table1[[#This Row],[Region]],Table3[#All],2,0)</f>
        <v>Anne Paul</v>
      </c>
      <c r="C713" t="s">
        <v>212</v>
      </c>
      <c r="D713">
        <v>162349</v>
      </c>
      <c r="E713">
        <v>114336</v>
      </c>
      <c r="F713">
        <v>70.430000000000007</v>
      </c>
      <c r="G713" s="2">
        <v>41174</v>
      </c>
      <c r="H713">
        <f>YEAR(Table1[[#This Row],[Order Date]])</f>
        <v>2012</v>
      </c>
      <c r="I713" t="s">
        <v>258</v>
      </c>
      <c r="J713" s="4">
        <f>WEEKDAY(Table1[[#This Row],[Order Date]])</f>
        <v>7</v>
      </c>
      <c r="K713" t="s">
        <v>230</v>
      </c>
      <c r="L713" t="s">
        <v>238</v>
      </c>
      <c r="M713">
        <v>114336</v>
      </c>
      <c r="N713">
        <v>46821.31</v>
      </c>
      <c r="O713">
        <v>67514.69</v>
      </c>
      <c r="P713">
        <v>10</v>
      </c>
      <c r="Q713">
        <v>22</v>
      </c>
      <c r="R713">
        <v>87.38</v>
      </c>
    </row>
    <row r="714" spans="1:18" x14ac:dyDescent="0.35">
      <c r="A714" t="s">
        <v>124</v>
      </c>
      <c r="B714" t="str">
        <f>VLOOKUP(Table1[[#This Row],[Region]],Table3[#All],2,0)</f>
        <v>William Grek</v>
      </c>
      <c r="C714" t="s">
        <v>214</v>
      </c>
      <c r="D714">
        <v>204870</v>
      </c>
      <c r="E714">
        <v>150874</v>
      </c>
      <c r="F714">
        <v>73.64</v>
      </c>
      <c r="G714" s="2">
        <v>41958</v>
      </c>
      <c r="H714">
        <f>YEAR(Table1[[#This Row],[Order Date]])</f>
        <v>2014</v>
      </c>
      <c r="I714" t="s">
        <v>253</v>
      </c>
      <c r="J714" s="4">
        <f>WEEKDAY(Table1[[#This Row],[Order Date]])</f>
        <v>7</v>
      </c>
      <c r="K714" t="s">
        <v>217</v>
      </c>
      <c r="L714" t="s">
        <v>237</v>
      </c>
      <c r="M714">
        <v>150874</v>
      </c>
      <c r="N714">
        <v>71328.13</v>
      </c>
      <c r="O714">
        <v>79545.87</v>
      </c>
      <c r="P714">
        <v>20</v>
      </c>
      <c r="Q714">
        <v>45</v>
      </c>
      <c r="R714">
        <v>93.21</v>
      </c>
    </row>
    <row r="715" spans="1:18" x14ac:dyDescent="0.35">
      <c r="A715" t="s">
        <v>125</v>
      </c>
      <c r="B715" t="str">
        <f>VLOOKUP(Table1[[#This Row],[Region]],Table3[#All],2,0)</f>
        <v>Sam Thomas</v>
      </c>
      <c r="C715" t="s">
        <v>215</v>
      </c>
      <c r="D715">
        <v>184178</v>
      </c>
      <c r="E715">
        <v>204173</v>
      </c>
      <c r="F715">
        <v>110.86</v>
      </c>
      <c r="G715" s="2">
        <v>41240</v>
      </c>
      <c r="H715">
        <f>YEAR(Table1[[#This Row],[Order Date]])</f>
        <v>2012</v>
      </c>
      <c r="I715" t="s">
        <v>253</v>
      </c>
      <c r="J715" s="4">
        <f>WEEKDAY(Table1[[#This Row],[Order Date]])</f>
        <v>3</v>
      </c>
      <c r="K715" t="s">
        <v>221</v>
      </c>
      <c r="L715" t="s">
        <v>239</v>
      </c>
      <c r="M715">
        <v>204173</v>
      </c>
      <c r="N715">
        <v>71159.850000000006</v>
      </c>
      <c r="O715">
        <v>133013.15</v>
      </c>
      <c r="P715">
        <v>20</v>
      </c>
      <c r="Q715">
        <v>84</v>
      </c>
      <c r="R715">
        <v>86.71</v>
      </c>
    </row>
    <row r="716" spans="1:18" x14ac:dyDescent="0.35">
      <c r="A716" t="s">
        <v>126</v>
      </c>
      <c r="B716" t="str">
        <f>VLOOKUP(Table1[[#This Row],[Region]],Table3[#All],2,0)</f>
        <v>William Grek</v>
      </c>
      <c r="C716" t="s">
        <v>214</v>
      </c>
      <c r="D716">
        <v>200426</v>
      </c>
      <c r="E716">
        <v>174100</v>
      </c>
      <c r="F716">
        <v>86.86</v>
      </c>
      <c r="G716" s="2">
        <v>41519</v>
      </c>
      <c r="H716">
        <f>YEAR(Table1[[#This Row],[Order Date]])</f>
        <v>2013</v>
      </c>
      <c r="I716" t="s">
        <v>258</v>
      </c>
      <c r="J716" s="4">
        <f>WEEKDAY(Table1[[#This Row],[Order Date]])</f>
        <v>2</v>
      </c>
      <c r="K716" t="s">
        <v>222</v>
      </c>
      <c r="L716" t="s">
        <v>236</v>
      </c>
      <c r="M716">
        <v>174100</v>
      </c>
      <c r="N716">
        <v>36199.919999999998</v>
      </c>
      <c r="O716">
        <v>137900.07999999999</v>
      </c>
      <c r="P716">
        <v>30</v>
      </c>
      <c r="Q716">
        <v>37</v>
      </c>
      <c r="R716">
        <v>92.22</v>
      </c>
    </row>
    <row r="717" spans="1:18" x14ac:dyDescent="0.35">
      <c r="A717" t="s">
        <v>127</v>
      </c>
      <c r="B717" t="str">
        <f>VLOOKUP(Table1[[#This Row],[Region]],Table3[#All],2,0)</f>
        <v>Bill Gabril</v>
      </c>
      <c r="C717" t="s">
        <v>213</v>
      </c>
      <c r="D717">
        <v>466022</v>
      </c>
      <c r="E717">
        <v>542016</v>
      </c>
      <c r="F717">
        <v>116.31</v>
      </c>
      <c r="G717" s="2">
        <v>40808</v>
      </c>
      <c r="H717">
        <f>YEAR(Table1[[#This Row],[Order Date]])</f>
        <v>2011</v>
      </c>
      <c r="I717" t="s">
        <v>258</v>
      </c>
      <c r="J717" s="4">
        <f>WEEKDAY(Table1[[#This Row],[Order Date]])</f>
        <v>5</v>
      </c>
      <c r="K717" t="s">
        <v>231</v>
      </c>
      <c r="L717" t="s">
        <v>236</v>
      </c>
      <c r="M717">
        <v>542016</v>
      </c>
      <c r="N717">
        <v>161489.49</v>
      </c>
      <c r="O717">
        <v>380526.51</v>
      </c>
      <c r="P717">
        <v>30</v>
      </c>
      <c r="Q717">
        <v>55</v>
      </c>
      <c r="R717">
        <v>94.35</v>
      </c>
    </row>
    <row r="718" spans="1:18" x14ac:dyDescent="0.35">
      <c r="A718" t="s">
        <v>128</v>
      </c>
      <c r="B718" t="str">
        <f>VLOOKUP(Table1[[#This Row],[Region]],Table3[#All],2,0)</f>
        <v>Bill Gabril</v>
      </c>
      <c r="C718" t="s">
        <v>213</v>
      </c>
      <c r="D718">
        <v>369615</v>
      </c>
      <c r="E718">
        <v>244458</v>
      </c>
      <c r="F718">
        <v>66.14</v>
      </c>
      <c r="G718" s="2">
        <v>41739</v>
      </c>
      <c r="H718">
        <f>YEAR(Table1[[#This Row],[Order Date]])</f>
        <v>2014</v>
      </c>
      <c r="I718" t="s">
        <v>256</v>
      </c>
      <c r="J718" s="4">
        <f>WEEKDAY(Table1[[#This Row],[Order Date]])</f>
        <v>5</v>
      </c>
      <c r="K718" t="s">
        <v>224</v>
      </c>
      <c r="L718" t="s">
        <v>240</v>
      </c>
      <c r="M718">
        <v>244458</v>
      </c>
      <c r="N718">
        <v>66389.210000000006</v>
      </c>
      <c r="O718">
        <v>178068.79</v>
      </c>
      <c r="P718">
        <v>10</v>
      </c>
      <c r="Q718">
        <v>69</v>
      </c>
      <c r="R718">
        <v>63.86</v>
      </c>
    </row>
    <row r="719" spans="1:18" x14ac:dyDescent="0.35">
      <c r="A719" t="s">
        <v>129</v>
      </c>
      <c r="B719" t="str">
        <f>VLOOKUP(Table1[[#This Row],[Region]],Table3[#All],2,0)</f>
        <v>William Grek</v>
      </c>
      <c r="C719" t="s">
        <v>214</v>
      </c>
      <c r="D719">
        <v>499650</v>
      </c>
      <c r="E719">
        <v>439224</v>
      </c>
      <c r="F719">
        <v>87.91</v>
      </c>
      <c r="G719" s="2">
        <v>41739</v>
      </c>
      <c r="H719">
        <f>YEAR(Table1[[#This Row],[Order Date]])</f>
        <v>2014</v>
      </c>
      <c r="I719" t="s">
        <v>256</v>
      </c>
      <c r="J719" s="4">
        <f>WEEKDAY(Table1[[#This Row],[Order Date]])</f>
        <v>5</v>
      </c>
      <c r="K719" t="s">
        <v>217</v>
      </c>
      <c r="L719" t="s">
        <v>237</v>
      </c>
      <c r="M719">
        <v>439224</v>
      </c>
      <c r="N719">
        <v>208774.42</v>
      </c>
      <c r="O719">
        <v>230449.58</v>
      </c>
      <c r="P719">
        <v>30</v>
      </c>
      <c r="Q719">
        <v>59</v>
      </c>
      <c r="R719">
        <v>69.930000000000007</v>
      </c>
    </row>
    <row r="720" spans="1:18" x14ac:dyDescent="0.35">
      <c r="A720" t="s">
        <v>130</v>
      </c>
      <c r="B720" t="str">
        <f>VLOOKUP(Table1[[#This Row],[Region]],Table3[#All],2,0)</f>
        <v>Sam Thomas</v>
      </c>
      <c r="C720" t="s">
        <v>215</v>
      </c>
      <c r="D720">
        <v>332760</v>
      </c>
      <c r="E720">
        <v>225591</v>
      </c>
      <c r="F720">
        <v>67.790000000000006</v>
      </c>
      <c r="G720" s="2">
        <v>41739</v>
      </c>
      <c r="H720">
        <f>YEAR(Table1[[#This Row],[Order Date]])</f>
        <v>2014</v>
      </c>
      <c r="I720" t="s">
        <v>256</v>
      </c>
      <c r="J720" s="4">
        <f>WEEKDAY(Table1[[#This Row],[Order Date]])</f>
        <v>5</v>
      </c>
      <c r="K720" t="s">
        <v>235</v>
      </c>
      <c r="L720" t="s">
        <v>239</v>
      </c>
      <c r="M720">
        <v>225591</v>
      </c>
      <c r="N720">
        <v>93129.2</v>
      </c>
      <c r="O720">
        <v>132461.79999999999</v>
      </c>
      <c r="P720">
        <v>20</v>
      </c>
      <c r="Q720">
        <v>34</v>
      </c>
      <c r="R720">
        <v>89.99</v>
      </c>
    </row>
    <row r="721" spans="1:18" x14ac:dyDescent="0.35">
      <c r="A721" t="s">
        <v>131</v>
      </c>
      <c r="B721" t="str">
        <f>VLOOKUP(Table1[[#This Row],[Region]],Table3[#All],2,0)</f>
        <v>Bill Gabril</v>
      </c>
      <c r="C721" t="s">
        <v>213</v>
      </c>
      <c r="D721">
        <v>292645</v>
      </c>
      <c r="E721">
        <v>193323</v>
      </c>
      <c r="F721">
        <v>66.06</v>
      </c>
      <c r="G721" s="2">
        <v>41739</v>
      </c>
      <c r="H721">
        <f>YEAR(Table1[[#This Row],[Order Date]])</f>
        <v>2014</v>
      </c>
      <c r="I721" t="s">
        <v>256</v>
      </c>
      <c r="J721" s="4">
        <f>WEEKDAY(Table1[[#This Row],[Order Date]])</f>
        <v>5</v>
      </c>
      <c r="K721" t="s">
        <v>218</v>
      </c>
      <c r="L721" t="s">
        <v>238</v>
      </c>
      <c r="M721">
        <v>193323</v>
      </c>
      <c r="N721">
        <v>57682.05</v>
      </c>
      <c r="O721">
        <v>135640.95000000001</v>
      </c>
      <c r="P721">
        <v>20</v>
      </c>
      <c r="Q721">
        <v>76</v>
      </c>
      <c r="R721">
        <v>83.05</v>
      </c>
    </row>
    <row r="722" spans="1:18" x14ac:dyDescent="0.35">
      <c r="A722" t="s">
        <v>132</v>
      </c>
      <c r="B722" t="str">
        <f>VLOOKUP(Table1[[#This Row],[Region]],Table3[#All],2,0)</f>
        <v>Anne Paul</v>
      </c>
      <c r="C722" t="s">
        <v>212</v>
      </c>
      <c r="D722">
        <v>175165</v>
      </c>
      <c r="E722">
        <v>139330</v>
      </c>
      <c r="F722">
        <v>79.540000000000006</v>
      </c>
      <c r="G722" s="2">
        <v>41739</v>
      </c>
      <c r="H722">
        <f>YEAR(Table1[[#This Row],[Order Date]])</f>
        <v>2014</v>
      </c>
      <c r="I722" t="s">
        <v>256</v>
      </c>
      <c r="J722" s="4">
        <f>WEEKDAY(Table1[[#This Row],[Order Date]])</f>
        <v>5</v>
      </c>
      <c r="K722" t="s">
        <v>224</v>
      </c>
      <c r="L722" t="s">
        <v>240</v>
      </c>
      <c r="M722">
        <v>139330</v>
      </c>
      <c r="N722">
        <v>38673.879999999997</v>
      </c>
      <c r="O722">
        <v>100656.12</v>
      </c>
      <c r="P722">
        <v>10</v>
      </c>
      <c r="Q722">
        <v>31</v>
      </c>
      <c r="R722">
        <v>62.26</v>
      </c>
    </row>
    <row r="723" spans="1:18" x14ac:dyDescent="0.35">
      <c r="A723" t="s">
        <v>133</v>
      </c>
      <c r="B723" t="str">
        <f>VLOOKUP(Table1[[#This Row],[Region]],Table3[#All],2,0)</f>
        <v>William Grek</v>
      </c>
      <c r="C723" t="s">
        <v>214</v>
      </c>
      <c r="D723">
        <v>204995</v>
      </c>
      <c r="E723">
        <v>208478</v>
      </c>
      <c r="F723">
        <v>101.7</v>
      </c>
      <c r="G723" s="2">
        <v>40560</v>
      </c>
      <c r="H723">
        <f>YEAR(Table1[[#This Row],[Order Date]])</f>
        <v>2011</v>
      </c>
      <c r="I723" t="s">
        <v>259</v>
      </c>
      <c r="J723" s="4">
        <f>WEEKDAY(Table1[[#This Row],[Order Date]])</f>
        <v>2</v>
      </c>
      <c r="K723" t="s">
        <v>219</v>
      </c>
      <c r="L723" t="s">
        <v>238</v>
      </c>
      <c r="M723">
        <v>208478</v>
      </c>
      <c r="N723">
        <v>51820.81</v>
      </c>
      <c r="O723">
        <v>156657.19</v>
      </c>
      <c r="P723">
        <v>20</v>
      </c>
      <c r="Q723">
        <v>45</v>
      </c>
      <c r="R723">
        <v>86.77</v>
      </c>
    </row>
    <row r="724" spans="1:18" x14ac:dyDescent="0.35">
      <c r="A724" t="s">
        <v>134</v>
      </c>
      <c r="B724" t="str">
        <f>VLOOKUP(Table1[[#This Row],[Region]],Table3[#All],2,0)</f>
        <v>Sam Thomas</v>
      </c>
      <c r="C724" t="s">
        <v>215</v>
      </c>
      <c r="D724">
        <v>437552</v>
      </c>
      <c r="E724">
        <v>428614</v>
      </c>
      <c r="F724">
        <v>97.96</v>
      </c>
      <c r="G724" s="2">
        <v>40560</v>
      </c>
      <c r="H724">
        <f>YEAR(Table1[[#This Row],[Order Date]])</f>
        <v>2011</v>
      </c>
      <c r="I724" t="s">
        <v>259</v>
      </c>
      <c r="J724" s="4">
        <f>WEEKDAY(Table1[[#This Row],[Order Date]])</f>
        <v>2</v>
      </c>
      <c r="K724" t="s">
        <v>227</v>
      </c>
      <c r="L724" t="s">
        <v>237</v>
      </c>
      <c r="M724">
        <v>428614</v>
      </c>
      <c r="N724">
        <v>128582.87</v>
      </c>
      <c r="O724">
        <v>300031.13</v>
      </c>
      <c r="P724">
        <v>20</v>
      </c>
      <c r="Q724">
        <v>72</v>
      </c>
      <c r="R724">
        <v>77.900000000000006</v>
      </c>
    </row>
    <row r="725" spans="1:18" x14ac:dyDescent="0.35">
      <c r="A725" t="s">
        <v>135</v>
      </c>
      <c r="B725" t="str">
        <f>VLOOKUP(Table1[[#This Row],[Region]],Table3[#All],2,0)</f>
        <v>William Grek</v>
      </c>
      <c r="C725" t="s">
        <v>214</v>
      </c>
      <c r="D725">
        <v>338359</v>
      </c>
      <c r="E725">
        <v>197500</v>
      </c>
      <c r="F725">
        <v>58.37</v>
      </c>
      <c r="G725" s="2">
        <v>40560</v>
      </c>
      <c r="H725">
        <f>YEAR(Table1[[#This Row],[Order Date]])</f>
        <v>2011</v>
      </c>
      <c r="I725" t="s">
        <v>259</v>
      </c>
      <c r="J725" s="4">
        <f>WEEKDAY(Table1[[#This Row],[Order Date]])</f>
        <v>2</v>
      </c>
      <c r="K725" t="s">
        <v>234</v>
      </c>
      <c r="L725" t="s">
        <v>238</v>
      </c>
      <c r="M725">
        <v>197500</v>
      </c>
      <c r="N725">
        <v>69756.52</v>
      </c>
      <c r="O725">
        <v>127743.48</v>
      </c>
      <c r="P725">
        <v>20</v>
      </c>
      <c r="Q725">
        <v>27</v>
      </c>
      <c r="R725">
        <v>61.04</v>
      </c>
    </row>
    <row r="726" spans="1:18" x14ac:dyDescent="0.35">
      <c r="A726" t="s">
        <v>136</v>
      </c>
      <c r="B726" t="str">
        <f>VLOOKUP(Table1[[#This Row],[Region]],Table3[#All],2,0)</f>
        <v>Anne Paul</v>
      </c>
      <c r="C726" t="s">
        <v>212</v>
      </c>
      <c r="D726">
        <v>361166</v>
      </c>
      <c r="E726">
        <v>358344</v>
      </c>
      <c r="F726">
        <v>99.22</v>
      </c>
      <c r="G726" s="2">
        <v>40560</v>
      </c>
      <c r="H726">
        <f>YEAR(Table1[[#This Row],[Order Date]])</f>
        <v>2011</v>
      </c>
      <c r="I726" t="s">
        <v>259</v>
      </c>
      <c r="J726" s="4">
        <f>WEEKDAY(Table1[[#This Row],[Order Date]])</f>
        <v>2</v>
      </c>
      <c r="K726" t="s">
        <v>219</v>
      </c>
      <c r="L726" t="s">
        <v>238</v>
      </c>
      <c r="M726">
        <v>358344</v>
      </c>
      <c r="N726">
        <v>138037.73000000001</v>
      </c>
      <c r="O726">
        <v>220306.27</v>
      </c>
      <c r="P726">
        <v>20</v>
      </c>
      <c r="Q726">
        <v>29</v>
      </c>
      <c r="R726">
        <v>70.599999999999994</v>
      </c>
    </row>
    <row r="727" spans="1:18" x14ac:dyDescent="0.35">
      <c r="A727" t="s">
        <v>137</v>
      </c>
      <c r="B727" t="str">
        <f>VLOOKUP(Table1[[#This Row],[Region]],Table3[#All],2,0)</f>
        <v>Anne Paul</v>
      </c>
      <c r="C727" t="s">
        <v>212</v>
      </c>
      <c r="D727">
        <v>140117</v>
      </c>
      <c r="E727">
        <v>156707</v>
      </c>
      <c r="F727">
        <v>111.84</v>
      </c>
      <c r="G727" s="2">
        <v>41918</v>
      </c>
      <c r="H727">
        <f>YEAR(Table1[[#This Row],[Order Date]])</f>
        <v>2014</v>
      </c>
      <c r="I727" t="s">
        <v>255</v>
      </c>
      <c r="J727" s="4">
        <f>WEEKDAY(Table1[[#This Row],[Order Date]])</f>
        <v>2</v>
      </c>
      <c r="K727" t="s">
        <v>235</v>
      </c>
      <c r="L727" t="s">
        <v>239</v>
      </c>
      <c r="M727">
        <v>156707</v>
      </c>
      <c r="N727">
        <v>41085.53</v>
      </c>
      <c r="O727">
        <v>115621.47</v>
      </c>
      <c r="P727">
        <v>30</v>
      </c>
      <c r="Q727">
        <v>94</v>
      </c>
      <c r="R727">
        <v>77.430000000000007</v>
      </c>
    </row>
    <row r="728" spans="1:18" x14ac:dyDescent="0.35">
      <c r="A728" t="s">
        <v>138</v>
      </c>
      <c r="B728" t="str">
        <f>VLOOKUP(Table1[[#This Row],[Region]],Table3[#All],2,0)</f>
        <v>Sam Thomas</v>
      </c>
      <c r="C728" t="s">
        <v>215</v>
      </c>
      <c r="D728">
        <v>280153</v>
      </c>
      <c r="E728">
        <v>281772</v>
      </c>
      <c r="F728">
        <v>100.58</v>
      </c>
      <c r="G728" s="2">
        <v>41918</v>
      </c>
      <c r="H728">
        <f>YEAR(Table1[[#This Row],[Order Date]])</f>
        <v>2014</v>
      </c>
      <c r="I728" t="s">
        <v>255</v>
      </c>
      <c r="J728" s="4">
        <f>WEEKDAY(Table1[[#This Row],[Order Date]])</f>
        <v>2</v>
      </c>
      <c r="K728" t="s">
        <v>226</v>
      </c>
      <c r="L728" t="s">
        <v>239</v>
      </c>
      <c r="M728">
        <v>281772</v>
      </c>
      <c r="N728">
        <v>60362.85</v>
      </c>
      <c r="O728">
        <v>221409.15</v>
      </c>
      <c r="P728">
        <v>30</v>
      </c>
      <c r="Q728">
        <v>65</v>
      </c>
      <c r="R728">
        <v>90.8</v>
      </c>
    </row>
    <row r="729" spans="1:18" x14ac:dyDescent="0.35">
      <c r="A729" t="s">
        <v>139</v>
      </c>
      <c r="B729" t="str">
        <f>VLOOKUP(Table1[[#This Row],[Region]],Table3[#All],2,0)</f>
        <v>Anne Paul</v>
      </c>
      <c r="C729" t="s">
        <v>212</v>
      </c>
      <c r="D729">
        <v>335990</v>
      </c>
      <c r="E729">
        <v>250454</v>
      </c>
      <c r="F729">
        <v>74.540000000000006</v>
      </c>
      <c r="G729" s="2">
        <v>41830</v>
      </c>
      <c r="H729">
        <f>YEAR(Table1[[#This Row],[Order Date]])</f>
        <v>2014</v>
      </c>
      <c r="I729" t="s">
        <v>260</v>
      </c>
      <c r="J729" s="4">
        <f>WEEKDAY(Table1[[#This Row],[Order Date]])</f>
        <v>5</v>
      </c>
      <c r="K729" t="s">
        <v>223</v>
      </c>
      <c r="L729" t="s">
        <v>240</v>
      </c>
      <c r="M729">
        <v>250454</v>
      </c>
      <c r="N729">
        <v>90690.18</v>
      </c>
      <c r="O729">
        <v>159763.82</v>
      </c>
      <c r="P729">
        <v>30</v>
      </c>
      <c r="Q729">
        <v>81</v>
      </c>
      <c r="R729">
        <v>83.08</v>
      </c>
    </row>
    <row r="730" spans="1:18" x14ac:dyDescent="0.35">
      <c r="A730" t="s">
        <v>140</v>
      </c>
      <c r="B730" t="str">
        <f>VLOOKUP(Table1[[#This Row],[Region]],Table3[#All],2,0)</f>
        <v>Sam Thomas</v>
      </c>
      <c r="C730" t="s">
        <v>215</v>
      </c>
      <c r="D730">
        <v>186058</v>
      </c>
      <c r="E730">
        <v>157448</v>
      </c>
      <c r="F730">
        <v>84.62</v>
      </c>
      <c r="G730" s="2">
        <v>41647</v>
      </c>
      <c r="H730">
        <f>YEAR(Table1[[#This Row],[Order Date]])</f>
        <v>2014</v>
      </c>
      <c r="I730" t="s">
        <v>259</v>
      </c>
      <c r="J730" s="4">
        <f>WEEKDAY(Table1[[#This Row],[Order Date]])</f>
        <v>4</v>
      </c>
      <c r="K730" t="s">
        <v>229</v>
      </c>
      <c r="L730" t="s">
        <v>240</v>
      </c>
      <c r="M730">
        <v>157448</v>
      </c>
      <c r="N730">
        <v>63965.15</v>
      </c>
      <c r="O730">
        <v>93482.85</v>
      </c>
      <c r="P730">
        <v>30</v>
      </c>
      <c r="Q730">
        <v>24</v>
      </c>
      <c r="R730">
        <v>79.91</v>
      </c>
    </row>
    <row r="731" spans="1:18" x14ac:dyDescent="0.35">
      <c r="A731" t="s">
        <v>141</v>
      </c>
      <c r="B731" t="str">
        <f>VLOOKUP(Table1[[#This Row],[Region]],Table3[#All],2,0)</f>
        <v>Bill Gabril</v>
      </c>
      <c r="C731" t="s">
        <v>213</v>
      </c>
      <c r="D731">
        <v>390342</v>
      </c>
      <c r="E731">
        <v>441491</v>
      </c>
      <c r="F731">
        <v>113.1</v>
      </c>
      <c r="G731" s="2">
        <v>41425</v>
      </c>
      <c r="H731">
        <f>YEAR(Table1[[#This Row],[Order Date]])</f>
        <v>2013</v>
      </c>
      <c r="I731" t="s">
        <v>261</v>
      </c>
      <c r="J731" s="4">
        <f>WEEKDAY(Table1[[#This Row],[Order Date]])</f>
        <v>6</v>
      </c>
      <c r="K731" t="s">
        <v>229</v>
      </c>
      <c r="L731" t="s">
        <v>240</v>
      </c>
      <c r="M731">
        <v>441491</v>
      </c>
      <c r="N731">
        <v>153636.43</v>
      </c>
      <c r="O731">
        <v>287854.57</v>
      </c>
      <c r="P731">
        <v>30</v>
      </c>
      <c r="Q731">
        <v>73</v>
      </c>
      <c r="R731">
        <v>80.69</v>
      </c>
    </row>
    <row r="732" spans="1:18" x14ac:dyDescent="0.35">
      <c r="A732" t="s">
        <v>142</v>
      </c>
      <c r="B732" t="str">
        <f>VLOOKUP(Table1[[#This Row],[Region]],Table3[#All],2,0)</f>
        <v>Bill Gabril</v>
      </c>
      <c r="C732" t="s">
        <v>213</v>
      </c>
      <c r="D732">
        <v>454674</v>
      </c>
      <c r="E732">
        <v>412286</v>
      </c>
      <c r="F732">
        <v>90.68</v>
      </c>
      <c r="G732" s="2">
        <v>41252</v>
      </c>
      <c r="H732">
        <f>YEAR(Table1[[#This Row],[Order Date]])</f>
        <v>2012</v>
      </c>
      <c r="I732" t="s">
        <v>257</v>
      </c>
      <c r="J732" s="4">
        <f>WEEKDAY(Table1[[#This Row],[Order Date]])</f>
        <v>1</v>
      </c>
      <c r="K732" t="s">
        <v>233</v>
      </c>
      <c r="L732" t="s">
        <v>237</v>
      </c>
      <c r="M732">
        <v>412286</v>
      </c>
      <c r="N732">
        <v>198545.73</v>
      </c>
      <c r="O732">
        <v>213740.27</v>
      </c>
      <c r="P732">
        <v>10</v>
      </c>
      <c r="Q732">
        <v>26</v>
      </c>
      <c r="R732">
        <v>89.29</v>
      </c>
    </row>
    <row r="733" spans="1:18" x14ac:dyDescent="0.35">
      <c r="A733" t="s">
        <v>143</v>
      </c>
      <c r="B733" t="str">
        <f>VLOOKUP(Table1[[#This Row],[Region]],Table3[#All],2,0)</f>
        <v>Sam Thomas</v>
      </c>
      <c r="C733" t="s">
        <v>215</v>
      </c>
      <c r="D733">
        <v>489051</v>
      </c>
      <c r="E733">
        <v>550691</v>
      </c>
      <c r="F733">
        <v>112.6</v>
      </c>
      <c r="G733" s="2">
        <v>41551</v>
      </c>
      <c r="H733">
        <f>YEAR(Table1[[#This Row],[Order Date]])</f>
        <v>2013</v>
      </c>
      <c r="I733" t="s">
        <v>255</v>
      </c>
      <c r="J733" s="4">
        <f>WEEKDAY(Table1[[#This Row],[Order Date]])</f>
        <v>6</v>
      </c>
      <c r="K733" t="s">
        <v>234</v>
      </c>
      <c r="L733" t="s">
        <v>238</v>
      </c>
      <c r="M733">
        <v>550691</v>
      </c>
      <c r="N733">
        <v>212472</v>
      </c>
      <c r="O733">
        <v>338219</v>
      </c>
      <c r="P733">
        <v>20</v>
      </c>
      <c r="Q733">
        <v>55</v>
      </c>
      <c r="R733">
        <v>74.42</v>
      </c>
    </row>
    <row r="734" spans="1:18" x14ac:dyDescent="0.35">
      <c r="A734" t="s">
        <v>144</v>
      </c>
      <c r="B734" t="str">
        <f>VLOOKUP(Table1[[#This Row],[Region]],Table3[#All],2,0)</f>
        <v>Anne Paul</v>
      </c>
      <c r="C734" t="s">
        <v>212</v>
      </c>
      <c r="D734">
        <v>228046</v>
      </c>
      <c r="E734">
        <v>178933</v>
      </c>
      <c r="F734">
        <v>78.459999999999994</v>
      </c>
      <c r="G734" s="2">
        <v>40858</v>
      </c>
      <c r="H734">
        <f>YEAR(Table1[[#This Row],[Order Date]])</f>
        <v>2011</v>
      </c>
      <c r="I734" t="s">
        <v>253</v>
      </c>
      <c r="J734" s="4">
        <f>WEEKDAY(Table1[[#This Row],[Order Date]])</f>
        <v>6</v>
      </c>
      <c r="K734" t="s">
        <v>228</v>
      </c>
      <c r="L734" t="s">
        <v>236</v>
      </c>
      <c r="M734">
        <v>178933</v>
      </c>
      <c r="N734">
        <v>57659.46</v>
      </c>
      <c r="O734">
        <v>121273.54</v>
      </c>
      <c r="P734">
        <v>10</v>
      </c>
      <c r="Q734">
        <v>18</v>
      </c>
      <c r="R734">
        <v>90.41</v>
      </c>
    </row>
    <row r="735" spans="1:18" x14ac:dyDescent="0.35">
      <c r="A735" t="s">
        <v>145</v>
      </c>
      <c r="B735" t="str">
        <f>VLOOKUP(Table1[[#This Row],[Region]],Table3[#All],2,0)</f>
        <v>Anne Paul</v>
      </c>
      <c r="C735" t="s">
        <v>212</v>
      </c>
      <c r="D735">
        <v>189013</v>
      </c>
      <c r="E735">
        <v>99673</v>
      </c>
      <c r="F735">
        <v>52.73</v>
      </c>
      <c r="G735" s="2">
        <v>40858</v>
      </c>
      <c r="H735">
        <f>YEAR(Table1[[#This Row],[Order Date]])</f>
        <v>2011</v>
      </c>
      <c r="I735" t="s">
        <v>253</v>
      </c>
      <c r="J735" s="4">
        <f>WEEKDAY(Table1[[#This Row],[Order Date]])</f>
        <v>6</v>
      </c>
      <c r="K735" t="s">
        <v>225</v>
      </c>
      <c r="L735" t="s">
        <v>239</v>
      </c>
      <c r="M735">
        <v>99673</v>
      </c>
      <c r="N735">
        <v>48718.84</v>
      </c>
      <c r="O735">
        <v>50954.16</v>
      </c>
      <c r="P735">
        <v>20</v>
      </c>
      <c r="Q735">
        <v>64</v>
      </c>
      <c r="R735">
        <v>79.88</v>
      </c>
    </row>
    <row r="736" spans="1:18" x14ac:dyDescent="0.35">
      <c r="A736" t="s">
        <v>146</v>
      </c>
      <c r="B736" t="str">
        <f>VLOOKUP(Table1[[#This Row],[Region]],Table3[#All],2,0)</f>
        <v>Bill Gabril</v>
      </c>
      <c r="C736" t="s">
        <v>213</v>
      </c>
      <c r="D736">
        <v>110696</v>
      </c>
      <c r="E736">
        <v>116912</v>
      </c>
      <c r="F736">
        <v>105.62</v>
      </c>
      <c r="G736" s="2">
        <v>40858</v>
      </c>
      <c r="H736">
        <f>YEAR(Table1[[#This Row],[Order Date]])</f>
        <v>2011</v>
      </c>
      <c r="I736" t="s">
        <v>253</v>
      </c>
      <c r="J736" s="4">
        <f>WEEKDAY(Table1[[#This Row],[Order Date]])</f>
        <v>6</v>
      </c>
      <c r="K736" t="s">
        <v>226</v>
      </c>
      <c r="L736" t="s">
        <v>239</v>
      </c>
      <c r="M736">
        <v>116912</v>
      </c>
      <c r="N736">
        <v>23881.68</v>
      </c>
      <c r="O736">
        <v>93030.32</v>
      </c>
      <c r="P736">
        <v>20</v>
      </c>
      <c r="Q736">
        <v>59</v>
      </c>
      <c r="R736">
        <v>71.28</v>
      </c>
    </row>
    <row r="737" spans="1:18" x14ac:dyDescent="0.35">
      <c r="A737" t="s">
        <v>147</v>
      </c>
      <c r="B737" t="str">
        <f>VLOOKUP(Table1[[#This Row],[Region]],Table3[#All],2,0)</f>
        <v>Anne Paul</v>
      </c>
      <c r="C737" t="s">
        <v>212</v>
      </c>
      <c r="D737">
        <v>356040</v>
      </c>
      <c r="E737">
        <v>204249</v>
      </c>
      <c r="F737">
        <v>57.37</v>
      </c>
      <c r="G737" s="2">
        <v>41912</v>
      </c>
      <c r="H737">
        <f>YEAR(Table1[[#This Row],[Order Date]])</f>
        <v>2014</v>
      </c>
      <c r="I737" t="s">
        <v>258</v>
      </c>
      <c r="J737" s="4">
        <f>WEEKDAY(Table1[[#This Row],[Order Date]])</f>
        <v>3</v>
      </c>
      <c r="K737" t="s">
        <v>228</v>
      </c>
      <c r="L737" t="s">
        <v>236</v>
      </c>
      <c r="M737">
        <v>204249</v>
      </c>
      <c r="N737">
        <v>71687.429999999993</v>
      </c>
      <c r="O737">
        <v>132561.57</v>
      </c>
      <c r="P737">
        <v>20</v>
      </c>
      <c r="Q737">
        <v>95</v>
      </c>
      <c r="R737">
        <v>71.88</v>
      </c>
    </row>
    <row r="738" spans="1:18" x14ac:dyDescent="0.35">
      <c r="A738" t="s">
        <v>148</v>
      </c>
      <c r="B738" t="str">
        <f>VLOOKUP(Table1[[#This Row],[Region]],Table3[#All],2,0)</f>
        <v>Sam Thomas</v>
      </c>
      <c r="C738" t="s">
        <v>215</v>
      </c>
      <c r="D738">
        <v>328584</v>
      </c>
      <c r="E738">
        <v>217181</v>
      </c>
      <c r="F738">
        <v>66.099999999999994</v>
      </c>
      <c r="G738" s="2">
        <v>41912</v>
      </c>
      <c r="H738">
        <f>YEAR(Table1[[#This Row],[Order Date]])</f>
        <v>2014</v>
      </c>
      <c r="I738" t="s">
        <v>258</v>
      </c>
      <c r="J738" s="4">
        <f>WEEKDAY(Table1[[#This Row],[Order Date]])</f>
        <v>3</v>
      </c>
      <c r="K738" t="s">
        <v>224</v>
      </c>
      <c r="L738" t="s">
        <v>240</v>
      </c>
      <c r="M738">
        <v>217181</v>
      </c>
      <c r="N738">
        <v>53836.1</v>
      </c>
      <c r="O738">
        <v>163344.9</v>
      </c>
      <c r="P738">
        <v>10</v>
      </c>
      <c r="Q738">
        <v>46</v>
      </c>
      <c r="R738">
        <v>69.28</v>
      </c>
    </row>
    <row r="739" spans="1:18" x14ac:dyDescent="0.35">
      <c r="A739" t="s">
        <v>149</v>
      </c>
      <c r="B739" t="str">
        <f>VLOOKUP(Table1[[#This Row],[Region]],Table3[#All],2,0)</f>
        <v>Sam Thomas</v>
      </c>
      <c r="C739" t="s">
        <v>215</v>
      </c>
      <c r="D739">
        <v>310778</v>
      </c>
      <c r="E739">
        <v>366310</v>
      </c>
      <c r="F739">
        <v>117.87</v>
      </c>
      <c r="G739" s="2">
        <v>41912</v>
      </c>
      <c r="H739">
        <f>YEAR(Table1[[#This Row],[Order Date]])</f>
        <v>2014</v>
      </c>
      <c r="I739" t="s">
        <v>258</v>
      </c>
      <c r="J739" s="4">
        <f>WEEKDAY(Table1[[#This Row],[Order Date]])</f>
        <v>3</v>
      </c>
      <c r="K739" t="s">
        <v>222</v>
      </c>
      <c r="L739" t="s">
        <v>236</v>
      </c>
      <c r="M739">
        <v>366310</v>
      </c>
      <c r="N739">
        <v>104284.04</v>
      </c>
      <c r="O739">
        <v>262025.96</v>
      </c>
      <c r="P739">
        <v>20</v>
      </c>
      <c r="Q739">
        <v>85</v>
      </c>
      <c r="R739">
        <v>71.790000000000006</v>
      </c>
    </row>
    <row r="740" spans="1:18" x14ac:dyDescent="0.35">
      <c r="A740" t="s">
        <v>150</v>
      </c>
      <c r="B740" t="str">
        <f>VLOOKUP(Table1[[#This Row],[Region]],Table3[#All],2,0)</f>
        <v>Anne Paul</v>
      </c>
      <c r="C740" t="s">
        <v>212</v>
      </c>
      <c r="D740">
        <v>378430</v>
      </c>
      <c r="E740">
        <v>438392</v>
      </c>
      <c r="F740">
        <v>115.84</v>
      </c>
      <c r="G740" s="2">
        <v>40978</v>
      </c>
      <c r="H740">
        <f>YEAR(Table1[[#This Row],[Order Date]])</f>
        <v>2012</v>
      </c>
      <c r="I740" t="s">
        <v>263</v>
      </c>
      <c r="J740" s="4">
        <f>WEEKDAY(Table1[[#This Row],[Order Date]])</f>
        <v>7</v>
      </c>
      <c r="K740" t="s">
        <v>229</v>
      </c>
      <c r="L740" t="s">
        <v>240</v>
      </c>
      <c r="M740">
        <v>438392</v>
      </c>
      <c r="N740">
        <v>173517.77</v>
      </c>
      <c r="O740">
        <v>264874.23</v>
      </c>
      <c r="P740">
        <v>20</v>
      </c>
      <c r="Q740">
        <v>48</v>
      </c>
      <c r="R740">
        <v>77.66</v>
      </c>
    </row>
    <row r="741" spans="1:18" x14ac:dyDescent="0.35">
      <c r="A741" t="s">
        <v>151</v>
      </c>
      <c r="B741" t="str">
        <f>VLOOKUP(Table1[[#This Row],[Region]],Table3[#All],2,0)</f>
        <v>Sam Thomas</v>
      </c>
      <c r="C741" t="s">
        <v>215</v>
      </c>
      <c r="D741">
        <v>447842</v>
      </c>
      <c r="E741">
        <v>507009</v>
      </c>
      <c r="F741">
        <v>113.21</v>
      </c>
      <c r="G741" s="2">
        <v>41781</v>
      </c>
      <c r="H741">
        <f>YEAR(Table1[[#This Row],[Order Date]])</f>
        <v>2014</v>
      </c>
      <c r="I741" t="s">
        <v>261</v>
      </c>
      <c r="J741" s="4">
        <f>WEEKDAY(Table1[[#This Row],[Order Date]])</f>
        <v>5</v>
      </c>
      <c r="K741" t="s">
        <v>220</v>
      </c>
      <c r="L741" t="s">
        <v>237</v>
      </c>
      <c r="M741">
        <v>507009</v>
      </c>
      <c r="N741">
        <v>190486.18</v>
      </c>
      <c r="O741">
        <v>316522.82</v>
      </c>
      <c r="P741">
        <v>30</v>
      </c>
      <c r="Q741">
        <v>75</v>
      </c>
      <c r="R741">
        <v>75.86</v>
      </c>
    </row>
    <row r="742" spans="1:18" x14ac:dyDescent="0.35">
      <c r="A742" t="s">
        <v>152</v>
      </c>
      <c r="B742" t="str">
        <f>VLOOKUP(Table1[[#This Row],[Region]],Table3[#All],2,0)</f>
        <v>William Grek</v>
      </c>
      <c r="C742" t="s">
        <v>214</v>
      </c>
      <c r="D742">
        <v>429171</v>
      </c>
      <c r="E742">
        <v>485235</v>
      </c>
      <c r="F742">
        <v>113.06</v>
      </c>
      <c r="G742" s="2">
        <v>41781</v>
      </c>
      <c r="H742">
        <f>YEAR(Table1[[#This Row],[Order Date]])</f>
        <v>2014</v>
      </c>
      <c r="I742" t="s">
        <v>261</v>
      </c>
      <c r="J742" s="4">
        <f>WEEKDAY(Table1[[#This Row],[Order Date]])</f>
        <v>5</v>
      </c>
      <c r="K742" t="s">
        <v>231</v>
      </c>
      <c r="L742" t="s">
        <v>236</v>
      </c>
      <c r="M742">
        <v>485235</v>
      </c>
      <c r="N742">
        <v>211617.85</v>
      </c>
      <c r="O742">
        <v>273617.15000000002</v>
      </c>
      <c r="P742">
        <v>30</v>
      </c>
      <c r="Q742">
        <v>69</v>
      </c>
      <c r="R742">
        <v>69.38</v>
      </c>
    </row>
    <row r="743" spans="1:18" x14ac:dyDescent="0.35">
      <c r="A743" t="s">
        <v>153</v>
      </c>
      <c r="B743" t="str">
        <f>VLOOKUP(Table1[[#This Row],[Region]],Table3[#All],2,0)</f>
        <v>Bill Gabril</v>
      </c>
      <c r="C743" t="s">
        <v>213</v>
      </c>
      <c r="D743">
        <v>480955</v>
      </c>
      <c r="E743">
        <v>569078</v>
      </c>
      <c r="F743">
        <v>118.32</v>
      </c>
      <c r="G743" s="2">
        <v>40997</v>
      </c>
      <c r="H743">
        <f>YEAR(Table1[[#This Row],[Order Date]])</f>
        <v>2012</v>
      </c>
      <c r="I743" t="s">
        <v>263</v>
      </c>
      <c r="J743" s="4">
        <f>WEEKDAY(Table1[[#This Row],[Order Date]])</f>
        <v>5</v>
      </c>
      <c r="K743" t="s">
        <v>219</v>
      </c>
      <c r="L743" t="s">
        <v>238</v>
      </c>
      <c r="M743">
        <v>569078</v>
      </c>
      <c r="N743">
        <v>222348.79</v>
      </c>
      <c r="O743">
        <v>346729.21</v>
      </c>
      <c r="P743">
        <v>20</v>
      </c>
      <c r="Q743">
        <v>29</v>
      </c>
      <c r="R743">
        <v>86.13</v>
      </c>
    </row>
    <row r="744" spans="1:18" x14ac:dyDescent="0.35">
      <c r="A744" t="s">
        <v>154</v>
      </c>
      <c r="B744" t="str">
        <f>VLOOKUP(Table1[[#This Row],[Region]],Table3[#All],2,0)</f>
        <v>Sam Thomas</v>
      </c>
      <c r="C744" t="s">
        <v>215</v>
      </c>
      <c r="D744">
        <v>315094</v>
      </c>
      <c r="E744">
        <v>241080</v>
      </c>
      <c r="F744">
        <v>76.510000000000005</v>
      </c>
      <c r="G744" s="2">
        <v>41527</v>
      </c>
      <c r="H744">
        <f>YEAR(Table1[[#This Row],[Order Date]])</f>
        <v>2013</v>
      </c>
      <c r="I744" t="s">
        <v>258</v>
      </c>
      <c r="J744" s="4">
        <f>WEEKDAY(Table1[[#This Row],[Order Date]])</f>
        <v>3</v>
      </c>
      <c r="K744" t="s">
        <v>219</v>
      </c>
      <c r="L744" t="s">
        <v>238</v>
      </c>
      <c r="M744">
        <v>241080</v>
      </c>
      <c r="N744">
        <v>59356.28</v>
      </c>
      <c r="O744">
        <v>181723.72</v>
      </c>
      <c r="P744">
        <v>30</v>
      </c>
      <c r="Q744">
        <v>46</v>
      </c>
      <c r="R744">
        <v>82.61</v>
      </c>
    </row>
    <row r="745" spans="1:18" x14ac:dyDescent="0.35">
      <c r="A745" t="s">
        <v>155</v>
      </c>
      <c r="B745" t="str">
        <f>VLOOKUP(Table1[[#This Row],[Region]],Table3[#All],2,0)</f>
        <v>Sam Thomas</v>
      </c>
      <c r="C745" t="s">
        <v>215</v>
      </c>
      <c r="D745">
        <v>415218</v>
      </c>
      <c r="E745">
        <v>331409</v>
      </c>
      <c r="F745">
        <v>79.819999999999993</v>
      </c>
      <c r="G745" s="2">
        <v>41513</v>
      </c>
      <c r="H745">
        <f>YEAR(Table1[[#This Row],[Order Date]])</f>
        <v>2013</v>
      </c>
      <c r="I745" t="s">
        <v>262</v>
      </c>
      <c r="J745" s="4">
        <f>WEEKDAY(Table1[[#This Row],[Order Date]])</f>
        <v>3</v>
      </c>
      <c r="K745" t="s">
        <v>229</v>
      </c>
      <c r="L745" t="s">
        <v>240</v>
      </c>
      <c r="M745">
        <v>331409</v>
      </c>
      <c r="N745">
        <v>154414.20000000001</v>
      </c>
      <c r="O745">
        <v>176994.8</v>
      </c>
      <c r="P745">
        <v>10</v>
      </c>
      <c r="Q745">
        <v>41</v>
      </c>
      <c r="R745">
        <v>87.9</v>
      </c>
    </row>
    <row r="746" spans="1:18" x14ac:dyDescent="0.35">
      <c r="A746" t="s">
        <v>156</v>
      </c>
      <c r="B746" t="str">
        <f>VLOOKUP(Table1[[#This Row],[Region]],Table3[#All],2,0)</f>
        <v>Sam Thomas</v>
      </c>
      <c r="C746" t="s">
        <v>215</v>
      </c>
      <c r="D746">
        <v>354480</v>
      </c>
      <c r="E746">
        <v>323994</v>
      </c>
      <c r="F746">
        <v>91.4</v>
      </c>
      <c r="G746" s="2">
        <v>41513</v>
      </c>
      <c r="H746">
        <f>YEAR(Table1[[#This Row],[Order Date]])</f>
        <v>2013</v>
      </c>
      <c r="I746" t="s">
        <v>262</v>
      </c>
      <c r="J746" s="4">
        <f>WEEKDAY(Table1[[#This Row],[Order Date]])</f>
        <v>3</v>
      </c>
      <c r="K746" t="s">
        <v>223</v>
      </c>
      <c r="L746" t="s">
        <v>240</v>
      </c>
      <c r="M746">
        <v>323994</v>
      </c>
      <c r="N746">
        <v>99117.34</v>
      </c>
      <c r="O746">
        <v>224876.66</v>
      </c>
      <c r="P746">
        <v>20</v>
      </c>
      <c r="Q746">
        <v>30</v>
      </c>
      <c r="R746">
        <v>69.540000000000006</v>
      </c>
    </row>
    <row r="747" spans="1:18" x14ac:dyDescent="0.35">
      <c r="A747" t="s">
        <v>157</v>
      </c>
      <c r="B747" t="str">
        <f>VLOOKUP(Table1[[#This Row],[Region]],Table3[#All],2,0)</f>
        <v>Anne Paul</v>
      </c>
      <c r="C747" t="s">
        <v>212</v>
      </c>
      <c r="D747">
        <v>245632</v>
      </c>
      <c r="E747">
        <v>267180</v>
      </c>
      <c r="F747">
        <v>108.77</v>
      </c>
      <c r="G747" s="2">
        <v>40684</v>
      </c>
      <c r="H747">
        <f>YEAR(Table1[[#This Row],[Order Date]])</f>
        <v>2011</v>
      </c>
      <c r="I747" t="s">
        <v>261</v>
      </c>
      <c r="J747" s="4">
        <f>WEEKDAY(Table1[[#This Row],[Order Date]])</f>
        <v>7</v>
      </c>
      <c r="K747" t="s">
        <v>222</v>
      </c>
      <c r="L747" t="s">
        <v>236</v>
      </c>
      <c r="M747">
        <v>267180</v>
      </c>
      <c r="N747">
        <v>56338.63</v>
      </c>
      <c r="O747">
        <v>210841.37</v>
      </c>
      <c r="P747">
        <v>10</v>
      </c>
      <c r="Q747">
        <v>12</v>
      </c>
      <c r="R747">
        <v>61.94</v>
      </c>
    </row>
    <row r="748" spans="1:18" x14ac:dyDescent="0.35">
      <c r="A748" t="s">
        <v>158</v>
      </c>
      <c r="B748" t="str">
        <f>VLOOKUP(Table1[[#This Row],[Region]],Table3[#All],2,0)</f>
        <v>Anne Paul</v>
      </c>
      <c r="C748" t="s">
        <v>212</v>
      </c>
      <c r="D748">
        <v>415411</v>
      </c>
      <c r="E748">
        <v>363931</v>
      </c>
      <c r="F748">
        <v>87.61</v>
      </c>
      <c r="G748" s="2">
        <v>40684</v>
      </c>
      <c r="H748">
        <f>YEAR(Table1[[#This Row],[Order Date]])</f>
        <v>2011</v>
      </c>
      <c r="I748" t="s">
        <v>261</v>
      </c>
      <c r="J748" s="4">
        <f>WEEKDAY(Table1[[#This Row],[Order Date]])</f>
        <v>7</v>
      </c>
      <c r="K748" t="s">
        <v>218</v>
      </c>
      <c r="L748" t="s">
        <v>238</v>
      </c>
      <c r="M748">
        <v>363931</v>
      </c>
      <c r="N748">
        <v>84056.42</v>
      </c>
      <c r="O748">
        <v>279874.58</v>
      </c>
      <c r="P748">
        <v>30</v>
      </c>
      <c r="Q748">
        <v>21</v>
      </c>
      <c r="R748">
        <v>73.89</v>
      </c>
    </row>
    <row r="749" spans="1:18" x14ac:dyDescent="0.35">
      <c r="A749" t="s">
        <v>159</v>
      </c>
      <c r="B749" t="str">
        <f>VLOOKUP(Table1[[#This Row],[Region]],Table3[#All],2,0)</f>
        <v>William Grek</v>
      </c>
      <c r="C749" t="s">
        <v>214</v>
      </c>
      <c r="D749">
        <v>158684</v>
      </c>
      <c r="E749">
        <v>154180</v>
      </c>
      <c r="F749">
        <v>97.16</v>
      </c>
      <c r="G749" s="2">
        <v>41210</v>
      </c>
      <c r="H749">
        <f>YEAR(Table1[[#This Row],[Order Date]])</f>
        <v>2012</v>
      </c>
      <c r="I749" t="s">
        <v>255</v>
      </c>
      <c r="J749" s="4">
        <f>WEEKDAY(Table1[[#This Row],[Order Date]])</f>
        <v>1</v>
      </c>
      <c r="K749" t="s">
        <v>226</v>
      </c>
      <c r="L749" t="s">
        <v>239</v>
      </c>
      <c r="M749">
        <v>154180</v>
      </c>
      <c r="N749">
        <v>52947.38</v>
      </c>
      <c r="O749">
        <v>101232.62</v>
      </c>
      <c r="P749">
        <v>30</v>
      </c>
      <c r="Q749">
        <v>77</v>
      </c>
      <c r="R749">
        <v>68.81</v>
      </c>
    </row>
    <row r="750" spans="1:18" x14ac:dyDescent="0.35">
      <c r="A750" t="s">
        <v>160</v>
      </c>
      <c r="B750" t="str">
        <f>VLOOKUP(Table1[[#This Row],[Region]],Table3[#All],2,0)</f>
        <v>Anne Paul</v>
      </c>
      <c r="C750" t="s">
        <v>212</v>
      </c>
      <c r="D750">
        <v>414479</v>
      </c>
      <c r="E750">
        <v>271347</v>
      </c>
      <c r="F750">
        <v>65.47</v>
      </c>
      <c r="G750" s="2">
        <v>41210</v>
      </c>
      <c r="H750">
        <f>YEAR(Table1[[#This Row],[Order Date]])</f>
        <v>2012</v>
      </c>
      <c r="I750" t="s">
        <v>255</v>
      </c>
      <c r="J750" s="4">
        <f>WEEKDAY(Table1[[#This Row],[Order Date]])</f>
        <v>1</v>
      </c>
      <c r="K750" t="s">
        <v>233</v>
      </c>
      <c r="L750" t="s">
        <v>237</v>
      </c>
      <c r="M750">
        <v>271347</v>
      </c>
      <c r="N750">
        <v>67918.09</v>
      </c>
      <c r="O750">
        <v>203428.91</v>
      </c>
      <c r="P750">
        <v>10</v>
      </c>
      <c r="Q750">
        <v>40</v>
      </c>
      <c r="R750">
        <v>92.74</v>
      </c>
    </row>
    <row r="751" spans="1:18" x14ac:dyDescent="0.35">
      <c r="A751" t="s">
        <v>161</v>
      </c>
      <c r="B751" t="str">
        <f>VLOOKUP(Table1[[#This Row],[Region]],Table3[#All],2,0)</f>
        <v>William Grek</v>
      </c>
      <c r="C751" t="s">
        <v>214</v>
      </c>
      <c r="D751">
        <v>156001</v>
      </c>
      <c r="E751">
        <v>100957</v>
      </c>
      <c r="F751">
        <v>64.72</v>
      </c>
      <c r="G751" s="2">
        <v>41210</v>
      </c>
      <c r="H751">
        <f>YEAR(Table1[[#This Row],[Order Date]])</f>
        <v>2012</v>
      </c>
      <c r="I751" t="s">
        <v>255</v>
      </c>
      <c r="J751" s="4">
        <f>WEEKDAY(Table1[[#This Row],[Order Date]])</f>
        <v>1</v>
      </c>
      <c r="K751" t="s">
        <v>228</v>
      </c>
      <c r="L751" t="s">
        <v>236</v>
      </c>
      <c r="M751">
        <v>100957</v>
      </c>
      <c r="N751">
        <v>37168.06</v>
      </c>
      <c r="O751">
        <v>63788.94</v>
      </c>
      <c r="P751">
        <v>20</v>
      </c>
      <c r="Q751">
        <v>85</v>
      </c>
      <c r="R751">
        <v>61.96</v>
      </c>
    </row>
    <row r="752" spans="1:18" x14ac:dyDescent="0.35">
      <c r="A752" t="s">
        <v>162</v>
      </c>
      <c r="B752" t="str">
        <f>VLOOKUP(Table1[[#This Row],[Region]],Table3[#All],2,0)</f>
        <v>Sam Thomas</v>
      </c>
      <c r="C752" t="s">
        <v>215</v>
      </c>
      <c r="D752">
        <v>159224</v>
      </c>
      <c r="E752">
        <v>121094</v>
      </c>
      <c r="F752">
        <v>76.05</v>
      </c>
      <c r="G752" s="2">
        <v>41210</v>
      </c>
      <c r="H752">
        <f>YEAR(Table1[[#This Row],[Order Date]])</f>
        <v>2012</v>
      </c>
      <c r="I752" t="s">
        <v>255</v>
      </c>
      <c r="J752" s="4">
        <f>WEEKDAY(Table1[[#This Row],[Order Date]])</f>
        <v>1</v>
      </c>
      <c r="K752" t="s">
        <v>235</v>
      </c>
      <c r="L752" t="s">
        <v>239</v>
      </c>
      <c r="M752">
        <v>121094</v>
      </c>
      <c r="N752">
        <v>43296.4</v>
      </c>
      <c r="O752">
        <v>77797.600000000006</v>
      </c>
      <c r="P752">
        <v>30</v>
      </c>
      <c r="Q752">
        <v>45</v>
      </c>
      <c r="R752">
        <v>90.78</v>
      </c>
    </row>
    <row r="753" spans="1:18" x14ac:dyDescent="0.35">
      <c r="A753" t="s">
        <v>163</v>
      </c>
      <c r="B753" t="str">
        <f>VLOOKUP(Table1[[#This Row],[Region]],Table3[#All],2,0)</f>
        <v>William Grek</v>
      </c>
      <c r="C753" t="s">
        <v>214</v>
      </c>
      <c r="D753">
        <v>349153</v>
      </c>
      <c r="E753">
        <v>362184</v>
      </c>
      <c r="F753">
        <v>103.73</v>
      </c>
      <c r="G753" s="2">
        <v>41592</v>
      </c>
      <c r="H753">
        <f>YEAR(Table1[[#This Row],[Order Date]])</f>
        <v>2013</v>
      </c>
      <c r="I753" t="s">
        <v>253</v>
      </c>
      <c r="J753" s="4">
        <f>WEEKDAY(Table1[[#This Row],[Order Date]])</f>
        <v>5</v>
      </c>
      <c r="K753" t="s">
        <v>233</v>
      </c>
      <c r="L753" t="s">
        <v>237</v>
      </c>
      <c r="M753">
        <v>362184</v>
      </c>
      <c r="N753">
        <v>178802.18</v>
      </c>
      <c r="O753">
        <v>183381.82</v>
      </c>
      <c r="P753">
        <v>30</v>
      </c>
      <c r="Q753">
        <v>87</v>
      </c>
      <c r="R753">
        <v>61.22</v>
      </c>
    </row>
    <row r="754" spans="1:18" x14ac:dyDescent="0.35">
      <c r="A754" t="s">
        <v>164</v>
      </c>
      <c r="B754" t="str">
        <f>VLOOKUP(Table1[[#This Row],[Region]],Table3[#All],2,0)</f>
        <v>Anne Paul</v>
      </c>
      <c r="C754" t="s">
        <v>212</v>
      </c>
      <c r="D754">
        <v>452111</v>
      </c>
      <c r="E754">
        <v>351714</v>
      </c>
      <c r="F754">
        <v>77.790000000000006</v>
      </c>
      <c r="G754" s="2">
        <v>41121</v>
      </c>
      <c r="H754">
        <f>YEAR(Table1[[#This Row],[Order Date]])</f>
        <v>2012</v>
      </c>
      <c r="I754" t="s">
        <v>260</v>
      </c>
      <c r="J754" s="4">
        <f>WEEKDAY(Table1[[#This Row],[Order Date]])</f>
        <v>3</v>
      </c>
      <c r="K754" t="s">
        <v>227</v>
      </c>
      <c r="L754" t="s">
        <v>237</v>
      </c>
      <c r="M754">
        <v>351714</v>
      </c>
      <c r="N754">
        <v>143224.78</v>
      </c>
      <c r="O754">
        <v>208489.22</v>
      </c>
      <c r="P754">
        <v>30</v>
      </c>
      <c r="Q754">
        <v>56</v>
      </c>
      <c r="R754">
        <v>91.61</v>
      </c>
    </row>
    <row r="755" spans="1:18" x14ac:dyDescent="0.35">
      <c r="A755" t="s">
        <v>165</v>
      </c>
      <c r="B755" t="str">
        <f>VLOOKUP(Table1[[#This Row],[Region]],Table3[#All],2,0)</f>
        <v>Anne Paul</v>
      </c>
      <c r="C755" t="s">
        <v>212</v>
      </c>
      <c r="D755">
        <v>223932</v>
      </c>
      <c r="E755">
        <v>227939</v>
      </c>
      <c r="F755">
        <v>101.79</v>
      </c>
      <c r="G755" s="2">
        <v>41121</v>
      </c>
      <c r="H755">
        <f>YEAR(Table1[[#This Row],[Order Date]])</f>
        <v>2012</v>
      </c>
      <c r="I755" t="s">
        <v>260</v>
      </c>
      <c r="J755" s="4">
        <f>WEEKDAY(Table1[[#This Row],[Order Date]])</f>
        <v>3</v>
      </c>
      <c r="K755" t="s">
        <v>224</v>
      </c>
      <c r="L755" t="s">
        <v>240</v>
      </c>
      <c r="M755">
        <v>227939</v>
      </c>
      <c r="N755">
        <v>51756.57</v>
      </c>
      <c r="O755">
        <v>176182.43</v>
      </c>
      <c r="P755">
        <v>10</v>
      </c>
      <c r="Q755">
        <v>42</v>
      </c>
      <c r="R755">
        <v>70.53</v>
      </c>
    </row>
    <row r="756" spans="1:18" x14ac:dyDescent="0.35">
      <c r="A756" t="s">
        <v>166</v>
      </c>
      <c r="B756" t="str">
        <f>VLOOKUP(Table1[[#This Row],[Region]],Table3[#All],2,0)</f>
        <v>William Grek</v>
      </c>
      <c r="C756" t="s">
        <v>214</v>
      </c>
      <c r="D756">
        <v>210303</v>
      </c>
      <c r="E756">
        <v>147153</v>
      </c>
      <c r="F756">
        <v>69.97</v>
      </c>
      <c r="G756" s="2">
        <v>41121</v>
      </c>
      <c r="H756">
        <f>YEAR(Table1[[#This Row],[Order Date]])</f>
        <v>2012</v>
      </c>
      <c r="I756" t="s">
        <v>260</v>
      </c>
      <c r="J756" s="4">
        <f>WEEKDAY(Table1[[#This Row],[Order Date]])</f>
        <v>3</v>
      </c>
      <c r="K756" t="s">
        <v>232</v>
      </c>
      <c r="L756" t="s">
        <v>240</v>
      </c>
      <c r="M756">
        <v>147153</v>
      </c>
      <c r="N756">
        <v>34751.629999999997</v>
      </c>
      <c r="O756">
        <v>112401.37</v>
      </c>
      <c r="P756">
        <v>10</v>
      </c>
      <c r="Q756">
        <v>62</v>
      </c>
      <c r="R756">
        <v>87.63</v>
      </c>
    </row>
    <row r="757" spans="1:18" x14ac:dyDescent="0.35">
      <c r="A757" t="s">
        <v>167</v>
      </c>
      <c r="B757" t="str">
        <f>VLOOKUP(Table1[[#This Row],[Region]],Table3[#All],2,0)</f>
        <v>Sam Thomas</v>
      </c>
      <c r="C757" t="s">
        <v>215</v>
      </c>
      <c r="D757">
        <v>357788</v>
      </c>
      <c r="E757">
        <v>302387</v>
      </c>
      <c r="F757">
        <v>84.52</v>
      </c>
      <c r="G757" s="2">
        <v>41148</v>
      </c>
      <c r="H757">
        <f>YEAR(Table1[[#This Row],[Order Date]])</f>
        <v>2012</v>
      </c>
      <c r="I757" t="s">
        <v>262</v>
      </c>
      <c r="J757" s="4">
        <f>WEEKDAY(Table1[[#This Row],[Order Date]])</f>
        <v>2</v>
      </c>
      <c r="K757" t="s">
        <v>232</v>
      </c>
      <c r="L757" t="s">
        <v>240</v>
      </c>
      <c r="M757">
        <v>302387</v>
      </c>
      <c r="N757">
        <v>86115.04</v>
      </c>
      <c r="O757">
        <v>216271.96</v>
      </c>
      <c r="P757">
        <v>30</v>
      </c>
      <c r="Q757">
        <v>22</v>
      </c>
      <c r="R757">
        <v>88.85</v>
      </c>
    </row>
    <row r="758" spans="1:18" x14ac:dyDescent="0.35">
      <c r="A758" t="s">
        <v>168</v>
      </c>
      <c r="B758" t="str">
        <f>VLOOKUP(Table1[[#This Row],[Region]],Table3[#All],2,0)</f>
        <v>Sam Thomas</v>
      </c>
      <c r="C758" t="s">
        <v>215</v>
      </c>
      <c r="D758">
        <v>134795</v>
      </c>
      <c r="E758">
        <v>113515</v>
      </c>
      <c r="F758">
        <v>84.21</v>
      </c>
      <c r="G758" s="2">
        <v>41226</v>
      </c>
      <c r="H758">
        <f>YEAR(Table1[[#This Row],[Order Date]])</f>
        <v>2012</v>
      </c>
      <c r="I758" t="s">
        <v>253</v>
      </c>
      <c r="J758" s="4">
        <f>WEEKDAY(Table1[[#This Row],[Order Date]])</f>
        <v>3</v>
      </c>
      <c r="K758" t="s">
        <v>232</v>
      </c>
      <c r="L758" t="s">
        <v>240</v>
      </c>
      <c r="M758">
        <v>113515</v>
      </c>
      <c r="N758">
        <v>41321.9</v>
      </c>
      <c r="O758">
        <v>72193.100000000006</v>
      </c>
      <c r="P758">
        <v>20</v>
      </c>
      <c r="Q758">
        <v>16</v>
      </c>
      <c r="R758">
        <v>82.45</v>
      </c>
    </row>
    <row r="759" spans="1:18" x14ac:dyDescent="0.35">
      <c r="A759" t="s">
        <v>169</v>
      </c>
      <c r="B759" t="str">
        <f>VLOOKUP(Table1[[#This Row],[Region]],Table3[#All],2,0)</f>
        <v>William Grek</v>
      </c>
      <c r="C759" t="s">
        <v>214</v>
      </c>
      <c r="D759">
        <v>332471</v>
      </c>
      <c r="E759">
        <v>373595</v>
      </c>
      <c r="F759">
        <v>112.37</v>
      </c>
      <c r="G759" s="2">
        <v>41219</v>
      </c>
      <c r="H759">
        <f>YEAR(Table1[[#This Row],[Order Date]])</f>
        <v>2012</v>
      </c>
      <c r="I759" t="s">
        <v>253</v>
      </c>
      <c r="J759" s="4">
        <f>WEEKDAY(Table1[[#This Row],[Order Date]])</f>
        <v>3</v>
      </c>
      <c r="K759" t="s">
        <v>222</v>
      </c>
      <c r="L759" t="s">
        <v>236</v>
      </c>
      <c r="M759">
        <v>373595</v>
      </c>
      <c r="N759">
        <v>141891.92000000001</v>
      </c>
      <c r="O759">
        <v>231703.08</v>
      </c>
      <c r="P759">
        <v>10</v>
      </c>
      <c r="Q759">
        <v>50</v>
      </c>
      <c r="R759">
        <v>80.150000000000006</v>
      </c>
    </row>
    <row r="760" spans="1:18" x14ac:dyDescent="0.35">
      <c r="A760" t="s">
        <v>170</v>
      </c>
      <c r="B760" t="str">
        <f>VLOOKUP(Table1[[#This Row],[Region]],Table3[#All],2,0)</f>
        <v>Anne Paul</v>
      </c>
      <c r="C760" t="s">
        <v>212</v>
      </c>
      <c r="D760">
        <v>230864</v>
      </c>
      <c r="E760">
        <v>250794</v>
      </c>
      <c r="F760">
        <v>108.63</v>
      </c>
      <c r="G760" s="2">
        <v>41219</v>
      </c>
      <c r="H760">
        <f>YEAR(Table1[[#This Row],[Order Date]])</f>
        <v>2012</v>
      </c>
      <c r="I760" t="s">
        <v>253</v>
      </c>
      <c r="J760" s="4">
        <f>WEEKDAY(Table1[[#This Row],[Order Date]])</f>
        <v>3</v>
      </c>
      <c r="K760" t="s">
        <v>231</v>
      </c>
      <c r="L760" t="s">
        <v>236</v>
      </c>
      <c r="M760">
        <v>250794</v>
      </c>
      <c r="N760">
        <v>65760.02</v>
      </c>
      <c r="O760">
        <v>185033.98</v>
      </c>
      <c r="P760">
        <v>20</v>
      </c>
      <c r="Q760">
        <v>71</v>
      </c>
      <c r="R760">
        <v>90.57</v>
      </c>
    </row>
    <row r="761" spans="1:18" x14ac:dyDescent="0.35">
      <c r="A761" t="s">
        <v>171</v>
      </c>
      <c r="B761" t="str">
        <f>VLOOKUP(Table1[[#This Row],[Region]],Table3[#All],2,0)</f>
        <v>William Grek</v>
      </c>
      <c r="C761" t="s">
        <v>214</v>
      </c>
      <c r="D761">
        <v>190952</v>
      </c>
      <c r="E761">
        <v>181349</v>
      </c>
      <c r="F761">
        <v>94.97</v>
      </c>
      <c r="G761" s="2">
        <v>42000</v>
      </c>
      <c r="H761">
        <f>YEAR(Table1[[#This Row],[Order Date]])</f>
        <v>2014</v>
      </c>
      <c r="I761" t="s">
        <v>257</v>
      </c>
      <c r="J761" s="4">
        <f>WEEKDAY(Table1[[#This Row],[Order Date]])</f>
        <v>7</v>
      </c>
      <c r="K761" t="s">
        <v>220</v>
      </c>
      <c r="L761" t="s">
        <v>237</v>
      </c>
      <c r="M761">
        <v>181349</v>
      </c>
      <c r="N761">
        <v>86082.8</v>
      </c>
      <c r="O761">
        <v>95266.2</v>
      </c>
      <c r="P761">
        <v>10</v>
      </c>
      <c r="Q761">
        <v>60</v>
      </c>
      <c r="R761">
        <v>90.67</v>
      </c>
    </row>
    <row r="762" spans="1:18" x14ac:dyDescent="0.35">
      <c r="A762" t="s">
        <v>172</v>
      </c>
      <c r="B762" t="str">
        <f>VLOOKUP(Table1[[#This Row],[Region]],Table3[#All],2,0)</f>
        <v>William Grek</v>
      </c>
      <c r="C762" t="s">
        <v>214</v>
      </c>
      <c r="D762">
        <v>112042</v>
      </c>
      <c r="E762">
        <v>129228</v>
      </c>
      <c r="F762">
        <v>115.34</v>
      </c>
      <c r="G762" s="2">
        <v>41853</v>
      </c>
      <c r="H762">
        <f>YEAR(Table1[[#This Row],[Order Date]])</f>
        <v>2014</v>
      </c>
      <c r="I762" t="s">
        <v>262</v>
      </c>
      <c r="J762" s="4">
        <f>WEEKDAY(Table1[[#This Row],[Order Date]])</f>
        <v>7</v>
      </c>
      <c r="K762" t="s">
        <v>221</v>
      </c>
      <c r="L762" t="s">
        <v>239</v>
      </c>
      <c r="M762">
        <v>129228</v>
      </c>
      <c r="N762">
        <v>29457.08</v>
      </c>
      <c r="O762">
        <v>99770.92</v>
      </c>
      <c r="P762">
        <v>10</v>
      </c>
      <c r="Q762">
        <v>35</v>
      </c>
      <c r="R762">
        <v>69.16</v>
      </c>
    </row>
    <row r="763" spans="1:18" x14ac:dyDescent="0.35">
      <c r="A763" t="s">
        <v>173</v>
      </c>
      <c r="B763" t="str">
        <f>VLOOKUP(Table1[[#This Row],[Region]],Table3[#All],2,0)</f>
        <v>William Grek</v>
      </c>
      <c r="C763" t="s">
        <v>214</v>
      </c>
      <c r="D763">
        <v>310257</v>
      </c>
      <c r="E763">
        <v>317134</v>
      </c>
      <c r="F763">
        <v>102.22</v>
      </c>
      <c r="G763" s="2">
        <v>40871</v>
      </c>
      <c r="H763">
        <f>YEAR(Table1[[#This Row],[Order Date]])</f>
        <v>2011</v>
      </c>
      <c r="I763" t="s">
        <v>253</v>
      </c>
      <c r="J763" s="4">
        <f>WEEKDAY(Table1[[#This Row],[Order Date]])</f>
        <v>5</v>
      </c>
      <c r="K763" t="s">
        <v>232</v>
      </c>
      <c r="L763" t="s">
        <v>240</v>
      </c>
      <c r="M763">
        <v>317134</v>
      </c>
      <c r="N763">
        <v>144367.21</v>
      </c>
      <c r="O763">
        <v>172766.79</v>
      </c>
      <c r="P763">
        <v>20</v>
      </c>
      <c r="Q763">
        <v>31</v>
      </c>
      <c r="R763">
        <v>93.15</v>
      </c>
    </row>
    <row r="764" spans="1:18" x14ac:dyDescent="0.35">
      <c r="A764" t="s">
        <v>174</v>
      </c>
      <c r="B764" t="str">
        <f>VLOOKUP(Table1[[#This Row],[Region]],Table3[#All],2,0)</f>
        <v>Anne Paul</v>
      </c>
      <c r="C764" t="s">
        <v>212</v>
      </c>
      <c r="D764">
        <v>476744</v>
      </c>
      <c r="E764">
        <v>514062</v>
      </c>
      <c r="F764">
        <v>107.83</v>
      </c>
      <c r="G764" s="2">
        <v>41808</v>
      </c>
      <c r="H764">
        <f>YEAR(Table1[[#This Row],[Order Date]])</f>
        <v>2014</v>
      </c>
      <c r="I764" t="s">
        <v>254</v>
      </c>
      <c r="J764" s="4">
        <f>WEEKDAY(Table1[[#This Row],[Order Date]])</f>
        <v>4</v>
      </c>
      <c r="K764" t="s">
        <v>223</v>
      </c>
      <c r="L764" t="s">
        <v>240</v>
      </c>
      <c r="M764">
        <v>514062</v>
      </c>
      <c r="N764">
        <v>129452.51</v>
      </c>
      <c r="O764">
        <v>384609.49</v>
      </c>
      <c r="P764">
        <v>20</v>
      </c>
      <c r="Q764">
        <v>38</v>
      </c>
      <c r="R764">
        <v>84.97</v>
      </c>
    </row>
    <row r="765" spans="1:18" x14ac:dyDescent="0.35">
      <c r="A765" t="s">
        <v>175</v>
      </c>
      <c r="B765" t="str">
        <f>VLOOKUP(Table1[[#This Row],[Region]],Table3[#All],2,0)</f>
        <v>William Grek</v>
      </c>
      <c r="C765" t="s">
        <v>214</v>
      </c>
      <c r="D765">
        <v>239566</v>
      </c>
      <c r="E765">
        <v>195270</v>
      </c>
      <c r="F765">
        <v>81.510000000000005</v>
      </c>
      <c r="G765" s="2">
        <v>41808</v>
      </c>
      <c r="H765">
        <f>YEAR(Table1[[#This Row],[Order Date]])</f>
        <v>2014</v>
      </c>
      <c r="I765" t="s">
        <v>254</v>
      </c>
      <c r="J765" s="4">
        <f>WEEKDAY(Table1[[#This Row],[Order Date]])</f>
        <v>4</v>
      </c>
      <c r="K765" t="s">
        <v>223</v>
      </c>
      <c r="L765" t="s">
        <v>240</v>
      </c>
      <c r="M765">
        <v>195270</v>
      </c>
      <c r="N765">
        <v>90007.79</v>
      </c>
      <c r="O765">
        <v>105262.21</v>
      </c>
      <c r="P765">
        <v>20</v>
      </c>
      <c r="Q765">
        <v>86</v>
      </c>
      <c r="R765">
        <v>67.540000000000006</v>
      </c>
    </row>
    <row r="766" spans="1:18" x14ac:dyDescent="0.35">
      <c r="A766" t="s">
        <v>176</v>
      </c>
      <c r="B766" t="str">
        <f>VLOOKUP(Table1[[#This Row],[Region]],Table3[#All],2,0)</f>
        <v>Sam Thomas</v>
      </c>
      <c r="C766" t="s">
        <v>215</v>
      </c>
      <c r="D766">
        <v>455041</v>
      </c>
      <c r="E766">
        <v>326800</v>
      </c>
      <c r="F766">
        <v>71.819999999999993</v>
      </c>
      <c r="G766" s="2">
        <v>41264</v>
      </c>
      <c r="H766">
        <f>YEAR(Table1[[#This Row],[Order Date]])</f>
        <v>2012</v>
      </c>
      <c r="I766" t="s">
        <v>257</v>
      </c>
      <c r="J766" s="4">
        <f>WEEKDAY(Table1[[#This Row],[Order Date]])</f>
        <v>6</v>
      </c>
      <c r="K766" t="s">
        <v>229</v>
      </c>
      <c r="L766" t="s">
        <v>240</v>
      </c>
      <c r="M766">
        <v>326800</v>
      </c>
      <c r="N766">
        <v>123348.3</v>
      </c>
      <c r="O766">
        <v>203451.7</v>
      </c>
      <c r="P766">
        <v>10</v>
      </c>
      <c r="Q766">
        <v>47</v>
      </c>
      <c r="R766">
        <v>94.16</v>
      </c>
    </row>
    <row r="767" spans="1:18" x14ac:dyDescent="0.35">
      <c r="A767" t="s">
        <v>177</v>
      </c>
      <c r="B767" t="str">
        <f>VLOOKUP(Table1[[#This Row],[Region]],Table3[#All],2,0)</f>
        <v>William Grek</v>
      </c>
      <c r="C767" t="s">
        <v>214</v>
      </c>
      <c r="D767">
        <v>336441</v>
      </c>
      <c r="E767">
        <v>233315</v>
      </c>
      <c r="F767">
        <v>69.349999999999994</v>
      </c>
      <c r="G767" s="2">
        <v>41264</v>
      </c>
      <c r="H767">
        <f>YEAR(Table1[[#This Row],[Order Date]])</f>
        <v>2012</v>
      </c>
      <c r="I767" t="s">
        <v>257</v>
      </c>
      <c r="J767" s="4">
        <f>WEEKDAY(Table1[[#This Row],[Order Date]])</f>
        <v>6</v>
      </c>
      <c r="K767" t="s">
        <v>227</v>
      </c>
      <c r="L767" t="s">
        <v>237</v>
      </c>
      <c r="M767">
        <v>233315</v>
      </c>
      <c r="N767">
        <v>110656.26</v>
      </c>
      <c r="O767">
        <v>122658.74</v>
      </c>
      <c r="P767">
        <v>20</v>
      </c>
      <c r="Q767">
        <v>51</v>
      </c>
      <c r="R767">
        <v>94.1</v>
      </c>
    </row>
    <row r="768" spans="1:18" x14ac:dyDescent="0.35">
      <c r="A768" t="s">
        <v>178</v>
      </c>
      <c r="B768" t="str">
        <f>VLOOKUP(Table1[[#This Row],[Region]],Table3[#All],2,0)</f>
        <v>Bill Gabril</v>
      </c>
      <c r="C768" t="s">
        <v>213</v>
      </c>
      <c r="D768">
        <v>211263</v>
      </c>
      <c r="E768">
        <v>206162</v>
      </c>
      <c r="F768">
        <v>97.59</v>
      </c>
      <c r="G768" s="2">
        <v>41169</v>
      </c>
      <c r="H768">
        <f>YEAR(Table1[[#This Row],[Order Date]])</f>
        <v>2012</v>
      </c>
      <c r="I768" t="s">
        <v>258</v>
      </c>
      <c r="J768" s="4">
        <f>WEEKDAY(Table1[[#This Row],[Order Date]])</f>
        <v>2</v>
      </c>
      <c r="K768" t="s">
        <v>232</v>
      </c>
      <c r="L768" t="s">
        <v>240</v>
      </c>
      <c r="M768">
        <v>206162</v>
      </c>
      <c r="N768">
        <v>98562.61</v>
      </c>
      <c r="O768">
        <v>107599.39</v>
      </c>
      <c r="P768">
        <v>20</v>
      </c>
      <c r="Q768">
        <v>16</v>
      </c>
      <c r="R768">
        <v>71.650000000000006</v>
      </c>
    </row>
    <row r="769" spans="1:18" x14ac:dyDescent="0.35">
      <c r="A769" t="s">
        <v>179</v>
      </c>
      <c r="B769" t="str">
        <f>VLOOKUP(Table1[[#This Row],[Region]],Table3[#All],2,0)</f>
        <v>William Grek</v>
      </c>
      <c r="C769" t="s">
        <v>214</v>
      </c>
      <c r="D769">
        <v>285756</v>
      </c>
      <c r="E769">
        <v>301835</v>
      </c>
      <c r="F769">
        <v>105.63</v>
      </c>
      <c r="G769" s="2">
        <v>41096</v>
      </c>
      <c r="H769">
        <f>YEAR(Table1[[#This Row],[Order Date]])</f>
        <v>2012</v>
      </c>
      <c r="I769" t="s">
        <v>260</v>
      </c>
      <c r="J769" s="4">
        <f>WEEKDAY(Table1[[#This Row],[Order Date]])</f>
        <v>6</v>
      </c>
      <c r="K769" t="s">
        <v>226</v>
      </c>
      <c r="L769" t="s">
        <v>239</v>
      </c>
      <c r="M769">
        <v>301835</v>
      </c>
      <c r="N769">
        <v>150432.06</v>
      </c>
      <c r="O769">
        <v>151402.94</v>
      </c>
      <c r="P769">
        <v>20</v>
      </c>
      <c r="Q769">
        <v>58</v>
      </c>
      <c r="R769">
        <v>70.59</v>
      </c>
    </row>
    <row r="770" spans="1:18" x14ac:dyDescent="0.35">
      <c r="A770" t="s">
        <v>180</v>
      </c>
      <c r="B770" t="str">
        <f>VLOOKUP(Table1[[#This Row],[Region]],Table3[#All],2,0)</f>
        <v>Bill Gabril</v>
      </c>
      <c r="C770" t="s">
        <v>213</v>
      </c>
      <c r="D770">
        <v>294459</v>
      </c>
      <c r="E770">
        <v>181894</v>
      </c>
      <c r="F770">
        <v>61.77</v>
      </c>
      <c r="G770" s="2">
        <v>41096</v>
      </c>
      <c r="H770">
        <f>YEAR(Table1[[#This Row],[Order Date]])</f>
        <v>2012</v>
      </c>
      <c r="I770" t="s">
        <v>260</v>
      </c>
      <c r="J770" s="4">
        <f>WEEKDAY(Table1[[#This Row],[Order Date]])</f>
        <v>6</v>
      </c>
      <c r="K770" t="s">
        <v>226</v>
      </c>
      <c r="L770" t="s">
        <v>239</v>
      </c>
      <c r="M770">
        <v>181894</v>
      </c>
      <c r="N770">
        <v>59270.87</v>
      </c>
      <c r="O770">
        <v>122623.13</v>
      </c>
      <c r="P770">
        <v>20</v>
      </c>
      <c r="Q770">
        <v>74</v>
      </c>
      <c r="R770">
        <v>77.25</v>
      </c>
    </row>
    <row r="771" spans="1:18" x14ac:dyDescent="0.35">
      <c r="A771" t="s">
        <v>181</v>
      </c>
      <c r="B771" t="str">
        <f>VLOOKUP(Table1[[#This Row],[Region]],Table3[#All],2,0)</f>
        <v>Sam Thomas</v>
      </c>
      <c r="C771" t="s">
        <v>215</v>
      </c>
      <c r="D771">
        <v>169163</v>
      </c>
      <c r="E771">
        <v>96331</v>
      </c>
      <c r="F771">
        <v>56.95</v>
      </c>
      <c r="G771" s="2">
        <v>41096</v>
      </c>
      <c r="H771">
        <f>YEAR(Table1[[#This Row],[Order Date]])</f>
        <v>2012</v>
      </c>
      <c r="I771" t="s">
        <v>260</v>
      </c>
      <c r="J771" s="4">
        <f>WEEKDAY(Table1[[#This Row],[Order Date]])</f>
        <v>6</v>
      </c>
      <c r="K771" t="s">
        <v>227</v>
      </c>
      <c r="L771" t="s">
        <v>237</v>
      </c>
      <c r="M771">
        <v>96331</v>
      </c>
      <c r="N771">
        <v>44067.7</v>
      </c>
      <c r="O771">
        <v>52263.3</v>
      </c>
      <c r="P771">
        <v>20</v>
      </c>
      <c r="Q771">
        <v>15</v>
      </c>
      <c r="R771">
        <v>94.25</v>
      </c>
    </row>
    <row r="772" spans="1:18" x14ac:dyDescent="0.35">
      <c r="A772" t="s">
        <v>182</v>
      </c>
      <c r="B772" t="str">
        <f>VLOOKUP(Table1[[#This Row],[Region]],Table3[#All],2,0)</f>
        <v>Bill Gabril</v>
      </c>
      <c r="C772" t="s">
        <v>213</v>
      </c>
      <c r="D772">
        <v>492074</v>
      </c>
      <c r="E772">
        <v>435091</v>
      </c>
      <c r="F772">
        <v>88.42</v>
      </c>
      <c r="G772" s="2">
        <v>41096</v>
      </c>
      <c r="H772">
        <f>YEAR(Table1[[#This Row],[Order Date]])</f>
        <v>2012</v>
      </c>
      <c r="I772" t="s">
        <v>260</v>
      </c>
      <c r="J772" s="4">
        <f>WEEKDAY(Table1[[#This Row],[Order Date]])</f>
        <v>6</v>
      </c>
      <c r="K772" t="s">
        <v>232</v>
      </c>
      <c r="L772" t="s">
        <v>240</v>
      </c>
      <c r="M772">
        <v>435091</v>
      </c>
      <c r="N772">
        <v>99706.41</v>
      </c>
      <c r="O772">
        <v>335384.59000000003</v>
      </c>
      <c r="P772">
        <v>20</v>
      </c>
      <c r="Q772">
        <v>43</v>
      </c>
      <c r="R772">
        <v>78.09</v>
      </c>
    </row>
    <row r="773" spans="1:18" x14ac:dyDescent="0.35">
      <c r="A773" t="s">
        <v>183</v>
      </c>
      <c r="B773" t="str">
        <f>VLOOKUP(Table1[[#This Row],[Region]],Table3[#All],2,0)</f>
        <v>Bill Gabril</v>
      </c>
      <c r="C773" t="s">
        <v>213</v>
      </c>
      <c r="D773">
        <v>265435</v>
      </c>
      <c r="E773">
        <v>261501</v>
      </c>
      <c r="F773">
        <v>98.52</v>
      </c>
      <c r="G773" s="2">
        <v>41026</v>
      </c>
      <c r="H773">
        <f>YEAR(Table1[[#This Row],[Order Date]])</f>
        <v>2012</v>
      </c>
      <c r="I773" t="s">
        <v>256</v>
      </c>
      <c r="J773" s="4">
        <f>WEEKDAY(Table1[[#This Row],[Order Date]])</f>
        <v>6</v>
      </c>
      <c r="K773" t="s">
        <v>231</v>
      </c>
      <c r="L773" t="s">
        <v>236</v>
      </c>
      <c r="M773">
        <v>261501</v>
      </c>
      <c r="N773">
        <v>126575.2</v>
      </c>
      <c r="O773">
        <v>134925.79999999999</v>
      </c>
      <c r="P773">
        <v>20</v>
      </c>
      <c r="Q773">
        <v>39</v>
      </c>
      <c r="R773">
        <v>66.41</v>
      </c>
    </row>
    <row r="774" spans="1:18" x14ac:dyDescent="0.35">
      <c r="A774" t="s">
        <v>184</v>
      </c>
      <c r="B774" t="str">
        <f>VLOOKUP(Table1[[#This Row],[Region]],Table3[#All],2,0)</f>
        <v>Bill Gabril</v>
      </c>
      <c r="C774" t="s">
        <v>213</v>
      </c>
      <c r="D774">
        <v>185749</v>
      </c>
      <c r="E774">
        <v>185405</v>
      </c>
      <c r="F774">
        <v>99.81</v>
      </c>
      <c r="G774" s="2">
        <v>41026</v>
      </c>
      <c r="H774">
        <f>YEAR(Table1[[#This Row],[Order Date]])</f>
        <v>2012</v>
      </c>
      <c r="I774" t="s">
        <v>256</v>
      </c>
      <c r="J774" s="4">
        <f>WEEKDAY(Table1[[#This Row],[Order Date]])</f>
        <v>6</v>
      </c>
      <c r="K774" t="s">
        <v>223</v>
      </c>
      <c r="L774" t="s">
        <v>240</v>
      </c>
      <c r="M774">
        <v>185405</v>
      </c>
      <c r="N774">
        <v>86249.07</v>
      </c>
      <c r="O774">
        <v>99155.93</v>
      </c>
      <c r="P774">
        <v>10</v>
      </c>
      <c r="Q774">
        <v>73</v>
      </c>
      <c r="R774">
        <v>61.43</v>
      </c>
    </row>
    <row r="775" spans="1:18" x14ac:dyDescent="0.35">
      <c r="A775" t="s">
        <v>185</v>
      </c>
      <c r="B775" t="str">
        <f>VLOOKUP(Table1[[#This Row],[Region]],Table3[#All],2,0)</f>
        <v>Sam Thomas</v>
      </c>
      <c r="C775" t="s">
        <v>215</v>
      </c>
      <c r="D775">
        <v>394049</v>
      </c>
      <c r="E775">
        <v>451408</v>
      </c>
      <c r="F775">
        <v>114.56</v>
      </c>
      <c r="G775" s="2">
        <v>41026</v>
      </c>
      <c r="H775">
        <f>YEAR(Table1[[#This Row],[Order Date]])</f>
        <v>2012</v>
      </c>
      <c r="I775" t="s">
        <v>256</v>
      </c>
      <c r="J775" s="4">
        <f>WEEKDAY(Table1[[#This Row],[Order Date]])</f>
        <v>6</v>
      </c>
      <c r="K775" t="s">
        <v>223</v>
      </c>
      <c r="L775" t="s">
        <v>240</v>
      </c>
      <c r="M775">
        <v>451408</v>
      </c>
      <c r="N775">
        <v>210470.21</v>
      </c>
      <c r="O775">
        <v>240937.79</v>
      </c>
      <c r="P775">
        <v>20</v>
      </c>
      <c r="Q775">
        <v>28</v>
      </c>
      <c r="R775">
        <v>64.33</v>
      </c>
    </row>
    <row r="776" spans="1:18" x14ac:dyDescent="0.35">
      <c r="A776" t="s">
        <v>186</v>
      </c>
      <c r="B776" t="str">
        <f>VLOOKUP(Table1[[#This Row],[Region]],Table3[#All],2,0)</f>
        <v>Anne Paul</v>
      </c>
      <c r="C776" t="s">
        <v>212</v>
      </c>
      <c r="D776">
        <v>248958</v>
      </c>
      <c r="E776">
        <v>171836</v>
      </c>
      <c r="F776">
        <v>69.02</v>
      </c>
      <c r="G776" s="2">
        <v>41076</v>
      </c>
      <c r="H776">
        <f>YEAR(Table1[[#This Row],[Order Date]])</f>
        <v>2012</v>
      </c>
      <c r="I776" t="s">
        <v>254</v>
      </c>
      <c r="J776" s="4">
        <f>WEEKDAY(Table1[[#This Row],[Order Date]])</f>
        <v>7</v>
      </c>
      <c r="K776" t="s">
        <v>228</v>
      </c>
      <c r="L776" t="s">
        <v>236</v>
      </c>
      <c r="M776">
        <v>171836</v>
      </c>
      <c r="N776">
        <v>56882.15</v>
      </c>
      <c r="O776">
        <v>114953.85</v>
      </c>
      <c r="P776">
        <v>10</v>
      </c>
      <c r="Q776">
        <v>37</v>
      </c>
      <c r="R776">
        <v>80.42</v>
      </c>
    </row>
    <row r="777" spans="1:18" x14ac:dyDescent="0.35">
      <c r="A777" t="s">
        <v>187</v>
      </c>
      <c r="B777" t="str">
        <f>VLOOKUP(Table1[[#This Row],[Region]],Table3[#All],2,0)</f>
        <v>Anne Paul</v>
      </c>
      <c r="C777" t="s">
        <v>212</v>
      </c>
      <c r="D777">
        <v>399257</v>
      </c>
      <c r="E777">
        <v>294298</v>
      </c>
      <c r="F777">
        <v>73.709999999999994</v>
      </c>
      <c r="G777" s="2">
        <v>41991</v>
      </c>
      <c r="H777">
        <f>YEAR(Table1[[#This Row],[Order Date]])</f>
        <v>2014</v>
      </c>
      <c r="I777" t="s">
        <v>257</v>
      </c>
      <c r="J777" s="4">
        <f>WEEKDAY(Table1[[#This Row],[Order Date]])</f>
        <v>5</v>
      </c>
      <c r="K777" t="s">
        <v>224</v>
      </c>
      <c r="L777" t="s">
        <v>240</v>
      </c>
      <c r="M777">
        <v>294298</v>
      </c>
      <c r="N777">
        <v>125415.91</v>
      </c>
      <c r="O777">
        <v>168882.09</v>
      </c>
      <c r="P777">
        <v>30</v>
      </c>
      <c r="Q777">
        <v>22</v>
      </c>
      <c r="R777">
        <v>91.06</v>
      </c>
    </row>
    <row r="778" spans="1:18" x14ac:dyDescent="0.35">
      <c r="A778" t="s">
        <v>188</v>
      </c>
      <c r="B778" t="str">
        <f>VLOOKUP(Table1[[#This Row],[Region]],Table3[#All],2,0)</f>
        <v>Anne Paul</v>
      </c>
      <c r="C778" t="s">
        <v>212</v>
      </c>
      <c r="D778">
        <v>457203</v>
      </c>
      <c r="E778">
        <v>292559</v>
      </c>
      <c r="F778">
        <v>63.99</v>
      </c>
      <c r="G778" s="2">
        <v>41285</v>
      </c>
      <c r="H778">
        <f>YEAR(Table1[[#This Row],[Order Date]])</f>
        <v>2013</v>
      </c>
      <c r="I778" t="s">
        <v>259</v>
      </c>
      <c r="J778" s="4">
        <f>WEEKDAY(Table1[[#This Row],[Order Date]])</f>
        <v>6</v>
      </c>
      <c r="K778" t="s">
        <v>232</v>
      </c>
      <c r="L778" t="s">
        <v>240</v>
      </c>
      <c r="M778">
        <v>292559</v>
      </c>
      <c r="N778">
        <v>94466.85</v>
      </c>
      <c r="O778">
        <v>198092.15</v>
      </c>
      <c r="P778">
        <v>30</v>
      </c>
      <c r="Q778">
        <v>51</v>
      </c>
      <c r="R778">
        <v>65.38</v>
      </c>
    </row>
    <row r="779" spans="1:18" x14ac:dyDescent="0.35">
      <c r="A779" t="s">
        <v>189</v>
      </c>
      <c r="B779" t="str">
        <f>VLOOKUP(Table1[[#This Row],[Region]],Table3[#All],2,0)</f>
        <v>Anne Paul</v>
      </c>
      <c r="C779" t="s">
        <v>212</v>
      </c>
      <c r="D779">
        <v>471042</v>
      </c>
      <c r="E779">
        <v>487103</v>
      </c>
      <c r="F779">
        <v>103.41</v>
      </c>
      <c r="G779" s="2">
        <v>41285</v>
      </c>
      <c r="H779">
        <f>YEAR(Table1[[#This Row],[Order Date]])</f>
        <v>2013</v>
      </c>
      <c r="I779" t="s">
        <v>259</v>
      </c>
      <c r="J779" s="4">
        <f>WEEKDAY(Table1[[#This Row],[Order Date]])</f>
        <v>6</v>
      </c>
      <c r="K779" t="s">
        <v>232</v>
      </c>
      <c r="L779" t="s">
        <v>240</v>
      </c>
      <c r="M779">
        <v>487103</v>
      </c>
      <c r="N779">
        <v>156719.9</v>
      </c>
      <c r="O779">
        <v>330383.09999999998</v>
      </c>
      <c r="P779">
        <v>10</v>
      </c>
      <c r="Q779">
        <v>15</v>
      </c>
      <c r="R779">
        <v>82.97</v>
      </c>
    </row>
    <row r="780" spans="1:18" x14ac:dyDescent="0.35">
      <c r="A780" t="s">
        <v>190</v>
      </c>
      <c r="B780" t="str">
        <f>VLOOKUP(Table1[[#This Row],[Region]],Table3[#All],2,0)</f>
        <v>Bill Gabril</v>
      </c>
      <c r="C780" t="s">
        <v>213</v>
      </c>
      <c r="D780">
        <v>483540</v>
      </c>
      <c r="E780">
        <v>540172</v>
      </c>
      <c r="F780">
        <v>111.71</v>
      </c>
      <c r="G780" s="2">
        <v>41285</v>
      </c>
      <c r="H780">
        <f>YEAR(Table1[[#This Row],[Order Date]])</f>
        <v>2013</v>
      </c>
      <c r="I780" t="s">
        <v>259</v>
      </c>
      <c r="J780" s="4">
        <f>WEEKDAY(Table1[[#This Row],[Order Date]])</f>
        <v>6</v>
      </c>
      <c r="K780" t="s">
        <v>216</v>
      </c>
      <c r="L780" t="s">
        <v>236</v>
      </c>
      <c r="M780">
        <v>540172</v>
      </c>
      <c r="N780">
        <v>130190.28</v>
      </c>
      <c r="O780">
        <v>409981.72</v>
      </c>
      <c r="P780">
        <v>20</v>
      </c>
      <c r="Q780">
        <v>46</v>
      </c>
      <c r="R780">
        <v>71.31</v>
      </c>
    </row>
    <row r="781" spans="1:18" x14ac:dyDescent="0.35">
      <c r="A781" t="s">
        <v>191</v>
      </c>
      <c r="B781" t="str">
        <f>VLOOKUP(Table1[[#This Row],[Region]],Table3[#All],2,0)</f>
        <v>Anne Paul</v>
      </c>
      <c r="C781" t="s">
        <v>212</v>
      </c>
      <c r="D781">
        <v>137079</v>
      </c>
      <c r="E781">
        <v>140255</v>
      </c>
      <c r="F781">
        <v>102.32</v>
      </c>
      <c r="G781" s="2">
        <v>40735</v>
      </c>
      <c r="H781">
        <f>YEAR(Table1[[#This Row],[Order Date]])</f>
        <v>2011</v>
      </c>
      <c r="I781" t="s">
        <v>260</v>
      </c>
      <c r="J781" s="4">
        <f>WEEKDAY(Table1[[#This Row],[Order Date]])</f>
        <v>2</v>
      </c>
      <c r="K781" t="s">
        <v>235</v>
      </c>
      <c r="L781" t="s">
        <v>239</v>
      </c>
      <c r="M781">
        <v>140255</v>
      </c>
      <c r="N781">
        <v>66233.279999999999</v>
      </c>
      <c r="O781">
        <v>74021.72</v>
      </c>
      <c r="P781">
        <v>10</v>
      </c>
      <c r="Q781">
        <v>40</v>
      </c>
      <c r="R781">
        <v>93.78</v>
      </c>
    </row>
    <row r="782" spans="1:18" x14ac:dyDescent="0.35">
      <c r="A782" t="s">
        <v>192</v>
      </c>
      <c r="B782" t="str">
        <f>VLOOKUP(Table1[[#This Row],[Region]],Table3[#All],2,0)</f>
        <v>Bill Gabril</v>
      </c>
      <c r="C782" t="s">
        <v>213</v>
      </c>
      <c r="D782">
        <v>110754</v>
      </c>
      <c r="E782">
        <v>82669</v>
      </c>
      <c r="F782">
        <v>74.64</v>
      </c>
      <c r="G782" s="2">
        <v>40735</v>
      </c>
      <c r="H782">
        <f>YEAR(Table1[[#This Row],[Order Date]])</f>
        <v>2011</v>
      </c>
      <c r="I782" t="s">
        <v>260</v>
      </c>
      <c r="J782" s="4">
        <f>WEEKDAY(Table1[[#This Row],[Order Date]])</f>
        <v>2</v>
      </c>
      <c r="K782" t="s">
        <v>231</v>
      </c>
      <c r="L782" t="s">
        <v>236</v>
      </c>
      <c r="M782">
        <v>82669</v>
      </c>
      <c r="N782">
        <v>22002.54</v>
      </c>
      <c r="O782">
        <v>60666.46</v>
      </c>
      <c r="P782">
        <v>30</v>
      </c>
      <c r="Q782">
        <v>93</v>
      </c>
      <c r="R782">
        <v>65.39</v>
      </c>
    </row>
    <row r="783" spans="1:18" x14ac:dyDescent="0.35">
      <c r="A783" t="s">
        <v>193</v>
      </c>
      <c r="B783" t="str">
        <f>VLOOKUP(Table1[[#This Row],[Region]],Table3[#All],2,0)</f>
        <v>Sam Thomas</v>
      </c>
      <c r="C783" t="s">
        <v>215</v>
      </c>
      <c r="D783">
        <v>326680</v>
      </c>
      <c r="E783">
        <v>356248</v>
      </c>
      <c r="F783">
        <v>109.05</v>
      </c>
      <c r="G783" s="2">
        <v>40735</v>
      </c>
      <c r="H783">
        <f>YEAR(Table1[[#This Row],[Order Date]])</f>
        <v>2011</v>
      </c>
      <c r="I783" t="s">
        <v>260</v>
      </c>
      <c r="J783" s="4">
        <f>WEEKDAY(Table1[[#This Row],[Order Date]])</f>
        <v>2</v>
      </c>
      <c r="K783" t="s">
        <v>220</v>
      </c>
      <c r="L783" t="s">
        <v>237</v>
      </c>
      <c r="M783">
        <v>356248</v>
      </c>
      <c r="N783">
        <v>139751.35999999999</v>
      </c>
      <c r="O783">
        <v>216496.64000000001</v>
      </c>
      <c r="P783">
        <v>10</v>
      </c>
      <c r="Q783">
        <v>57</v>
      </c>
      <c r="R783">
        <v>77.94</v>
      </c>
    </row>
    <row r="784" spans="1:18" x14ac:dyDescent="0.35">
      <c r="A784" t="s">
        <v>194</v>
      </c>
      <c r="B784" t="str">
        <f>VLOOKUP(Table1[[#This Row],[Region]],Table3[#All],2,0)</f>
        <v>Bill Gabril</v>
      </c>
      <c r="C784" t="s">
        <v>213</v>
      </c>
      <c r="D784">
        <v>303470</v>
      </c>
      <c r="E784">
        <v>276630</v>
      </c>
      <c r="F784">
        <v>91.16</v>
      </c>
      <c r="G784" s="2">
        <v>40735</v>
      </c>
      <c r="H784">
        <f>YEAR(Table1[[#This Row],[Order Date]])</f>
        <v>2011</v>
      </c>
      <c r="I784" t="s">
        <v>260</v>
      </c>
      <c r="J784" s="4">
        <f>WEEKDAY(Table1[[#This Row],[Order Date]])</f>
        <v>2</v>
      </c>
      <c r="K784" t="s">
        <v>227</v>
      </c>
      <c r="L784" t="s">
        <v>237</v>
      </c>
      <c r="M784">
        <v>276630</v>
      </c>
      <c r="N784">
        <v>130827.54</v>
      </c>
      <c r="O784">
        <v>145802.46</v>
      </c>
      <c r="P784">
        <v>30</v>
      </c>
      <c r="Q784">
        <v>57</v>
      </c>
      <c r="R784">
        <v>81.489999999999995</v>
      </c>
    </row>
    <row r="785" spans="1:18" x14ac:dyDescent="0.35">
      <c r="A785" t="s">
        <v>195</v>
      </c>
      <c r="B785" t="str">
        <f>VLOOKUP(Table1[[#This Row],[Region]],Table3[#All],2,0)</f>
        <v>Bill Gabril</v>
      </c>
      <c r="C785" t="s">
        <v>213</v>
      </c>
      <c r="D785">
        <v>323355</v>
      </c>
      <c r="E785">
        <v>186042</v>
      </c>
      <c r="F785">
        <v>57.53</v>
      </c>
      <c r="G785" s="2">
        <v>40735</v>
      </c>
      <c r="H785">
        <f>YEAR(Table1[[#This Row],[Order Date]])</f>
        <v>2011</v>
      </c>
      <c r="I785" t="s">
        <v>260</v>
      </c>
      <c r="J785" s="4">
        <f>WEEKDAY(Table1[[#This Row],[Order Date]])</f>
        <v>2</v>
      </c>
      <c r="K785" t="s">
        <v>234</v>
      </c>
      <c r="L785" t="s">
        <v>238</v>
      </c>
      <c r="M785">
        <v>186042</v>
      </c>
      <c r="N785">
        <v>38700.17</v>
      </c>
      <c r="O785">
        <v>147341.82999999999</v>
      </c>
      <c r="P785">
        <v>10</v>
      </c>
      <c r="Q785">
        <v>92</v>
      </c>
      <c r="R785">
        <v>84.02</v>
      </c>
    </row>
    <row r="786" spans="1:18" x14ac:dyDescent="0.35">
      <c r="A786" t="s">
        <v>196</v>
      </c>
      <c r="B786" t="str">
        <f>VLOOKUP(Table1[[#This Row],[Region]],Table3[#All],2,0)</f>
        <v>William Grek</v>
      </c>
      <c r="C786" t="s">
        <v>214</v>
      </c>
      <c r="D786">
        <v>376445</v>
      </c>
      <c r="E786">
        <v>232246</v>
      </c>
      <c r="F786">
        <v>61.69</v>
      </c>
      <c r="G786" s="2">
        <v>41599</v>
      </c>
      <c r="H786">
        <f>YEAR(Table1[[#This Row],[Order Date]])</f>
        <v>2013</v>
      </c>
      <c r="I786" t="s">
        <v>253</v>
      </c>
      <c r="J786" s="4">
        <f>WEEKDAY(Table1[[#This Row],[Order Date]])</f>
        <v>5</v>
      </c>
      <c r="K786" t="s">
        <v>227</v>
      </c>
      <c r="L786" t="s">
        <v>237</v>
      </c>
      <c r="M786">
        <v>232246</v>
      </c>
      <c r="N786">
        <v>85650.78</v>
      </c>
      <c r="O786">
        <v>146595.22</v>
      </c>
      <c r="P786">
        <v>10</v>
      </c>
      <c r="Q786">
        <v>71</v>
      </c>
      <c r="R786">
        <v>70.510000000000005</v>
      </c>
    </row>
    <row r="787" spans="1:18" x14ac:dyDescent="0.35">
      <c r="A787" t="s">
        <v>197</v>
      </c>
      <c r="B787" t="str">
        <f>VLOOKUP(Table1[[#This Row],[Region]],Table3[#All],2,0)</f>
        <v>William Grek</v>
      </c>
      <c r="C787" t="s">
        <v>214</v>
      </c>
      <c r="D787">
        <v>257500</v>
      </c>
      <c r="E787">
        <v>193933</v>
      </c>
      <c r="F787">
        <v>75.31</v>
      </c>
      <c r="G787" s="2">
        <v>41599</v>
      </c>
      <c r="H787">
        <f>YEAR(Table1[[#This Row],[Order Date]])</f>
        <v>2013</v>
      </c>
      <c r="I787" t="s">
        <v>253</v>
      </c>
      <c r="J787" s="4">
        <f>WEEKDAY(Table1[[#This Row],[Order Date]])</f>
        <v>5</v>
      </c>
      <c r="K787" t="s">
        <v>235</v>
      </c>
      <c r="L787" t="s">
        <v>239</v>
      </c>
      <c r="M787">
        <v>193933</v>
      </c>
      <c r="N787">
        <v>79775.41</v>
      </c>
      <c r="O787">
        <v>114157.59</v>
      </c>
      <c r="P787">
        <v>10</v>
      </c>
      <c r="Q787">
        <v>19</v>
      </c>
      <c r="R787">
        <v>92.11</v>
      </c>
    </row>
    <row r="788" spans="1:18" x14ac:dyDescent="0.35">
      <c r="A788" t="s">
        <v>198</v>
      </c>
      <c r="B788" t="str">
        <f>VLOOKUP(Table1[[#This Row],[Region]],Table3[#All],2,0)</f>
        <v>Anne Paul</v>
      </c>
      <c r="C788" t="s">
        <v>212</v>
      </c>
      <c r="D788">
        <v>322777</v>
      </c>
      <c r="E788">
        <v>269658</v>
      </c>
      <c r="F788">
        <v>83.54</v>
      </c>
      <c r="G788" s="2">
        <v>41599</v>
      </c>
      <c r="H788">
        <f>YEAR(Table1[[#This Row],[Order Date]])</f>
        <v>2013</v>
      </c>
      <c r="I788" t="s">
        <v>253</v>
      </c>
      <c r="J788" s="4">
        <f>WEEKDAY(Table1[[#This Row],[Order Date]])</f>
        <v>5</v>
      </c>
      <c r="K788" t="s">
        <v>218</v>
      </c>
      <c r="L788" t="s">
        <v>238</v>
      </c>
      <c r="M788">
        <v>269658</v>
      </c>
      <c r="N788">
        <v>81367.53</v>
      </c>
      <c r="O788">
        <v>188290.47</v>
      </c>
      <c r="P788">
        <v>10</v>
      </c>
      <c r="Q788">
        <v>42</v>
      </c>
      <c r="R788">
        <v>72.44</v>
      </c>
    </row>
    <row r="789" spans="1:18" x14ac:dyDescent="0.35">
      <c r="A789" t="s">
        <v>199</v>
      </c>
      <c r="B789" t="str">
        <f>VLOOKUP(Table1[[#This Row],[Region]],Table3[#All],2,0)</f>
        <v>Anne Paul</v>
      </c>
      <c r="C789" t="s">
        <v>212</v>
      </c>
      <c r="D789">
        <v>363949</v>
      </c>
      <c r="E789">
        <v>186238</v>
      </c>
      <c r="F789">
        <v>51.17</v>
      </c>
      <c r="G789" s="2">
        <v>41387</v>
      </c>
      <c r="H789">
        <f>YEAR(Table1[[#This Row],[Order Date]])</f>
        <v>2013</v>
      </c>
      <c r="I789" t="s">
        <v>256</v>
      </c>
      <c r="J789" s="4">
        <f>WEEKDAY(Table1[[#This Row],[Order Date]])</f>
        <v>3</v>
      </c>
      <c r="K789" t="s">
        <v>218</v>
      </c>
      <c r="L789" t="s">
        <v>238</v>
      </c>
      <c r="M789">
        <v>186238</v>
      </c>
      <c r="N789">
        <v>83087.17</v>
      </c>
      <c r="O789">
        <v>103150.83</v>
      </c>
      <c r="P789">
        <v>10</v>
      </c>
      <c r="Q789">
        <v>60</v>
      </c>
      <c r="R789">
        <v>61.58</v>
      </c>
    </row>
    <row r="790" spans="1:18" x14ac:dyDescent="0.35">
      <c r="A790" t="s">
        <v>200</v>
      </c>
      <c r="B790" t="str">
        <f>VLOOKUP(Table1[[#This Row],[Region]],Table3[#All],2,0)</f>
        <v>Bill Gabril</v>
      </c>
      <c r="C790" t="s">
        <v>213</v>
      </c>
      <c r="D790">
        <v>256053</v>
      </c>
      <c r="E790">
        <v>210325</v>
      </c>
      <c r="F790">
        <v>82.14</v>
      </c>
      <c r="G790" s="2">
        <v>41073</v>
      </c>
      <c r="H790">
        <f>YEAR(Table1[[#This Row],[Order Date]])</f>
        <v>2012</v>
      </c>
      <c r="I790" t="s">
        <v>254</v>
      </c>
      <c r="J790" s="4">
        <f>WEEKDAY(Table1[[#This Row],[Order Date]])</f>
        <v>4</v>
      </c>
      <c r="K790" t="s">
        <v>235</v>
      </c>
      <c r="L790" t="s">
        <v>239</v>
      </c>
      <c r="M790">
        <v>210325</v>
      </c>
      <c r="N790">
        <v>57375.34</v>
      </c>
      <c r="O790">
        <v>152949.66</v>
      </c>
      <c r="P790">
        <v>30</v>
      </c>
      <c r="Q790">
        <v>43</v>
      </c>
      <c r="R790">
        <v>71.95</v>
      </c>
    </row>
    <row r="791" spans="1:18" x14ac:dyDescent="0.35">
      <c r="A791" t="s">
        <v>201</v>
      </c>
      <c r="B791" t="str">
        <f>VLOOKUP(Table1[[#This Row],[Region]],Table3[#All],2,0)</f>
        <v>William Grek</v>
      </c>
      <c r="C791" t="s">
        <v>214</v>
      </c>
      <c r="D791">
        <v>197039</v>
      </c>
      <c r="E791">
        <v>119024</v>
      </c>
      <c r="F791">
        <v>60.41</v>
      </c>
      <c r="G791" s="2">
        <v>41964</v>
      </c>
      <c r="H791">
        <f>YEAR(Table1[[#This Row],[Order Date]])</f>
        <v>2014</v>
      </c>
      <c r="I791" t="s">
        <v>253</v>
      </c>
      <c r="J791" s="4">
        <f>WEEKDAY(Table1[[#This Row],[Order Date]])</f>
        <v>6</v>
      </c>
      <c r="K791" t="s">
        <v>225</v>
      </c>
      <c r="L791" t="s">
        <v>239</v>
      </c>
      <c r="M791">
        <v>119024</v>
      </c>
      <c r="N791">
        <v>28389.040000000001</v>
      </c>
      <c r="O791">
        <v>90634.96</v>
      </c>
      <c r="P791">
        <v>10</v>
      </c>
      <c r="Q791">
        <v>78</v>
      </c>
      <c r="R791">
        <v>60.63</v>
      </c>
    </row>
    <row r="792" spans="1:18" x14ac:dyDescent="0.35">
      <c r="A792" t="s">
        <v>202</v>
      </c>
      <c r="B792" t="str">
        <f>VLOOKUP(Table1[[#This Row],[Region]],Table3[#All],2,0)</f>
        <v>Bill Gabril</v>
      </c>
      <c r="C792" t="s">
        <v>213</v>
      </c>
      <c r="D792">
        <v>106975</v>
      </c>
      <c r="E792">
        <v>75996</v>
      </c>
      <c r="F792">
        <v>71.040000000000006</v>
      </c>
      <c r="G792" s="2">
        <v>41964</v>
      </c>
      <c r="H792">
        <f>YEAR(Table1[[#This Row],[Order Date]])</f>
        <v>2014</v>
      </c>
      <c r="I792" t="s">
        <v>253</v>
      </c>
      <c r="J792" s="4">
        <f>WEEKDAY(Table1[[#This Row],[Order Date]])</f>
        <v>6</v>
      </c>
      <c r="K792" t="s">
        <v>223</v>
      </c>
      <c r="L792" t="s">
        <v>240</v>
      </c>
      <c r="M792">
        <v>75996</v>
      </c>
      <c r="N792">
        <v>22225.65</v>
      </c>
      <c r="O792">
        <v>53770.35</v>
      </c>
      <c r="P792">
        <v>10</v>
      </c>
      <c r="Q792">
        <v>87</v>
      </c>
      <c r="R792">
        <v>85.41</v>
      </c>
    </row>
    <row r="793" spans="1:18" x14ac:dyDescent="0.35">
      <c r="A793" t="s">
        <v>203</v>
      </c>
      <c r="B793" t="str">
        <f>VLOOKUP(Table1[[#This Row],[Region]],Table3[#All],2,0)</f>
        <v>Sam Thomas</v>
      </c>
      <c r="C793" t="s">
        <v>215</v>
      </c>
      <c r="D793">
        <v>423351</v>
      </c>
      <c r="E793">
        <v>400800</v>
      </c>
      <c r="F793">
        <v>94.67</v>
      </c>
      <c r="G793" s="2">
        <v>41354</v>
      </c>
      <c r="H793">
        <f>YEAR(Table1[[#This Row],[Order Date]])</f>
        <v>2013</v>
      </c>
      <c r="I793" t="s">
        <v>263</v>
      </c>
      <c r="J793" s="4">
        <f>WEEKDAY(Table1[[#This Row],[Order Date]])</f>
        <v>5</v>
      </c>
      <c r="K793" t="s">
        <v>232</v>
      </c>
      <c r="L793" t="s">
        <v>240</v>
      </c>
      <c r="M793">
        <v>400800</v>
      </c>
      <c r="N793">
        <v>189862.75</v>
      </c>
      <c r="O793">
        <v>210937.25</v>
      </c>
      <c r="P793">
        <v>10</v>
      </c>
      <c r="Q793">
        <v>34</v>
      </c>
      <c r="R793">
        <v>63.92</v>
      </c>
    </row>
    <row r="794" spans="1:18" x14ac:dyDescent="0.35">
      <c r="A794" t="s">
        <v>204</v>
      </c>
      <c r="B794" t="str">
        <f>VLOOKUP(Table1[[#This Row],[Region]],Table3[#All],2,0)</f>
        <v>Anne Paul</v>
      </c>
      <c r="C794" t="s">
        <v>212</v>
      </c>
      <c r="D794">
        <v>198682</v>
      </c>
      <c r="E794">
        <v>106370</v>
      </c>
      <c r="F794">
        <v>53.54</v>
      </c>
      <c r="G794" s="2">
        <v>41524</v>
      </c>
      <c r="H794">
        <f>YEAR(Table1[[#This Row],[Order Date]])</f>
        <v>2013</v>
      </c>
      <c r="I794" t="s">
        <v>258</v>
      </c>
      <c r="J794" s="4">
        <f>WEEKDAY(Table1[[#This Row],[Order Date]])</f>
        <v>7</v>
      </c>
      <c r="K794" t="s">
        <v>231</v>
      </c>
      <c r="L794" t="s">
        <v>236</v>
      </c>
      <c r="M794">
        <v>106370</v>
      </c>
      <c r="N794">
        <v>32486.78</v>
      </c>
      <c r="O794">
        <v>73883.22</v>
      </c>
      <c r="P794">
        <v>20</v>
      </c>
      <c r="Q794">
        <v>65</v>
      </c>
      <c r="R794">
        <v>89.47</v>
      </c>
    </row>
    <row r="795" spans="1:18" x14ac:dyDescent="0.35">
      <c r="A795" t="s">
        <v>205</v>
      </c>
      <c r="B795" t="str">
        <f>VLOOKUP(Table1[[#This Row],[Region]],Table3[#All],2,0)</f>
        <v>William Grek</v>
      </c>
      <c r="C795" t="s">
        <v>214</v>
      </c>
      <c r="D795">
        <v>257767</v>
      </c>
      <c r="E795">
        <v>250367</v>
      </c>
      <c r="F795">
        <v>97.13</v>
      </c>
      <c r="G795" s="2">
        <v>41524</v>
      </c>
      <c r="H795">
        <f>YEAR(Table1[[#This Row],[Order Date]])</f>
        <v>2013</v>
      </c>
      <c r="I795" t="s">
        <v>258</v>
      </c>
      <c r="J795" s="4">
        <f>WEEKDAY(Table1[[#This Row],[Order Date]])</f>
        <v>7</v>
      </c>
      <c r="K795" t="s">
        <v>231</v>
      </c>
      <c r="L795" t="s">
        <v>236</v>
      </c>
      <c r="M795">
        <v>250367</v>
      </c>
      <c r="N795">
        <v>93496.11</v>
      </c>
      <c r="O795">
        <v>156870.89000000001</v>
      </c>
      <c r="P795">
        <v>30</v>
      </c>
      <c r="Q795">
        <v>29</v>
      </c>
      <c r="R795">
        <v>85.86</v>
      </c>
    </row>
    <row r="796" spans="1:18" x14ac:dyDescent="0.35">
      <c r="A796" t="s">
        <v>206</v>
      </c>
      <c r="B796" t="str">
        <f>VLOOKUP(Table1[[#This Row],[Region]],Table3[#All],2,0)</f>
        <v>Bill Gabril</v>
      </c>
      <c r="C796" t="s">
        <v>213</v>
      </c>
      <c r="D796">
        <v>347196</v>
      </c>
      <c r="E796">
        <v>178743</v>
      </c>
      <c r="F796">
        <v>51.48</v>
      </c>
      <c r="G796" s="2">
        <v>41830</v>
      </c>
      <c r="H796">
        <f>YEAR(Table1[[#This Row],[Order Date]])</f>
        <v>2014</v>
      </c>
      <c r="I796" t="s">
        <v>260</v>
      </c>
      <c r="J796" s="4">
        <f>WEEKDAY(Table1[[#This Row],[Order Date]])</f>
        <v>5</v>
      </c>
      <c r="K796" t="s">
        <v>229</v>
      </c>
      <c r="L796" t="s">
        <v>240</v>
      </c>
      <c r="M796">
        <v>178743</v>
      </c>
      <c r="N796">
        <v>78575.149999999994</v>
      </c>
      <c r="O796">
        <v>100167.85</v>
      </c>
      <c r="P796">
        <v>10</v>
      </c>
      <c r="Q796">
        <v>60</v>
      </c>
      <c r="R796">
        <v>61.78</v>
      </c>
    </row>
    <row r="797" spans="1:18" x14ac:dyDescent="0.35">
      <c r="A797" t="s">
        <v>207</v>
      </c>
      <c r="B797" t="str">
        <f>VLOOKUP(Table1[[#This Row],[Region]],Table3[#All],2,0)</f>
        <v>Anne Paul</v>
      </c>
      <c r="C797" t="s">
        <v>212</v>
      </c>
      <c r="D797">
        <v>430516</v>
      </c>
      <c r="E797">
        <v>441639</v>
      </c>
      <c r="F797">
        <v>102.58</v>
      </c>
      <c r="G797" s="2">
        <v>41830</v>
      </c>
      <c r="H797">
        <f>YEAR(Table1[[#This Row],[Order Date]])</f>
        <v>2014</v>
      </c>
      <c r="I797" t="s">
        <v>260</v>
      </c>
      <c r="J797" s="4">
        <f>WEEKDAY(Table1[[#This Row],[Order Date]])</f>
        <v>5</v>
      </c>
      <c r="K797" t="s">
        <v>223</v>
      </c>
      <c r="L797" t="s">
        <v>240</v>
      </c>
      <c r="M797">
        <v>441639</v>
      </c>
      <c r="N797">
        <v>123162.74</v>
      </c>
      <c r="O797">
        <v>318476.26</v>
      </c>
      <c r="P797">
        <v>30</v>
      </c>
      <c r="Q797">
        <v>80</v>
      </c>
      <c r="R797">
        <v>94.97</v>
      </c>
    </row>
    <row r="798" spans="1:18" x14ac:dyDescent="0.35">
      <c r="A798" t="s">
        <v>208</v>
      </c>
      <c r="B798" t="str">
        <f>VLOOKUP(Table1[[#This Row],[Region]],Table3[#All],2,0)</f>
        <v>Anne Paul</v>
      </c>
      <c r="C798" t="s">
        <v>212</v>
      </c>
      <c r="D798">
        <v>309547</v>
      </c>
      <c r="E798">
        <v>282201</v>
      </c>
      <c r="F798">
        <v>91.17</v>
      </c>
      <c r="G798" s="2">
        <v>41925</v>
      </c>
      <c r="H798">
        <f>YEAR(Table1[[#This Row],[Order Date]])</f>
        <v>2014</v>
      </c>
      <c r="I798" t="s">
        <v>255</v>
      </c>
      <c r="J798" s="4">
        <f>WEEKDAY(Table1[[#This Row],[Order Date]])</f>
        <v>2</v>
      </c>
      <c r="K798" t="s">
        <v>235</v>
      </c>
      <c r="L798" t="s">
        <v>239</v>
      </c>
      <c r="M798">
        <v>282201</v>
      </c>
      <c r="N798">
        <v>121467.29</v>
      </c>
      <c r="O798">
        <v>160733.71</v>
      </c>
      <c r="P798">
        <v>10</v>
      </c>
      <c r="Q798">
        <v>12</v>
      </c>
      <c r="R798">
        <v>74.77</v>
      </c>
    </row>
    <row r="799" spans="1:18" x14ac:dyDescent="0.35">
      <c r="A799" t="s">
        <v>209</v>
      </c>
      <c r="B799" t="str">
        <f>VLOOKUP(Table1[[#This Row],[Region]],Table3[#All],2,0)</f>
        <v>Sam Thomas</v>
      </c>
      <c r="C799" t="s">
        <v>215</v>
      </c>
      <c r="D799">
        <v>133297</v>
      </c>
      <c r="E799">
        <v>101755</v>
      </c>
      <c r="F799">
        <v>76.34</v>
      </c>
      <c r="G799" s="2">
        <v>41342</v>
      </c>
      <c r="H799">
        <f>YEAR(Table1[[#This Row],[Order Date]])</f>
        <v>2013</v>
      </c>
      <c r="I799" t="s">
        <v>263</v>
      </c>
      <c r="J799" s="4">
        <f>WEEKDAY(Table1[[#This Row],[Order Date]])</f>
        <v>7</v>
      </c>
      <c r="K799" t="s">
        <v>223</v>
      </c>
      <c r="L799" t="s">
        <v>240</v>
      </c>
      <c r="M799">
        <v>101755</v>
      </c>
      <c r="N799">
        <v>47307.71</v>
      </c>
      <c r="O799">
        <v>54447.29</v>
      </c>
      <c r="P799">
        <v>20</v>
      </c>
      <c r="Q799">
        <v>92</v>
      </c>
      <c r="R799">
        <v>72.14</v>
      </c>
    </row>
    <row r="800" spans="1:18" x14ac:dyDescent="0.35">
      <c r="A800" t="s">
        <v>210</v>
      </c>
      <c r="B800" t="str">
        <f>VLOOKUP(Table1[[#This Row],[Region]],Table3[#All],2,0)</f>
        <v>Bill Gabril</v>
      </c>
      <c r="C800" t="s">
        <v>213</v>
      </c>
      <c r="D800">
        <v>184585</v>
      </c>
      <c r="E800">
        <v>130042</v>
      </c>
      <c r="F800">
        <v>70.45</v>
      </c>
      <c r="G800" s="2">
        <v>41342</v>
      </c>
      <c r="H800">
        <f>YEAR(Table1[[#This Row],[Order Date]])</f>
        <v>2013</v>
      </c>
      <c r="I800" t="s">
        <v>263</v>
      </c>
      <c r="J800" s="4">
        <f>WEEKDAY(Table1[[#This Row],[Order Date]])</f>
        <v>7</v>
      </c>
      <c r="K800" t="s">
        <v>231</v>
      </c>
      <c r="L800" t="s">
        <v>236</v>
      </c>
      <c r="M800">
        <v>130042</v>
      </c>
      <c r="N800">
        <v>51606.62</v>
      </c>
      <c r="O800">
        <v>78435.38</v>
      </c>
      <c r="P800">
        <v>30</v>
      </c>
      <c r="Q800">
        <v>38</v>
      </c>
      <c r="R800">
        <v>80.569999999999993</v>
      </c>
    </row>
    <row r="801" spans="1:18" x14ac:dyDescent="0.35">
      <c r="A801" t="s">
        <v>211</v>
      </c>
      <c r="B801" t="str">
        <f>VLOOKUP(Table1[[#This Row],[Region]],Table3[#All],2,0)</f>
        <v>Sam Thomas</v>
      </c>
      <c r="C801" t="s">
        <v>215</v>
      </c>
      <c r="D801">
        <v>474970</v>
      </c>
      <c r="E801">
        <v>483096</v>
      </c>
      <c r="F801">
        <v>101.71</v>
      </c>
      <c r="G801" s="2">
        <v>40690</v>
      </c>
      <c r="H801">
        <f>YEAR(Table1[[#This Row],[Order Date]])</f>
        <v>2011</v>
      </c>
      <c r="I801" t="s">
        <v>261</v>
      </c>
      <c r="J801" s="4">
        <f>WEEKDAY(Table1[[#This Row],[Order Date]])</f>
        <v>6</v>
      </c>
      <c r="K801" t="s">
        <v>228</v>
      </c>
      <c r="L801" t="s">
        <v>236</v>
      </c>
      <c r="M801">
        <v>483096</v>
      </c>
      <c r="N801">
        <v>136765.20000000001</v>
      </c>
      <c r="O801">
        <v>346330.8</v>
      </c>
      <c r="P801">
        <v>20</v>
      </c>
      <c r="Q801">
        <v>63</v>
      </c>
      <c r="R801">
        <v>89.16</v>
      </c>
    </row>
    <row r="802" spans="1:18" x14ac:dyDescent="0.35">
      <c r="A802" t="s">
        <v>12</v>
      </c>
      <c r="B802" t="str">
        <f>VLOOKUP(Table1[[#This Row],[Region]],Table3[#All],2,0)</f>
        <v>Sam Thomas</v>
      </c>
      <c r="C802" t="s">
        <v>215</v>
      </c>
      <c r="D802">
        <v>347634</v>
      </c>
      <c r="E802">
        <v>383467</v>
      </c>
      <c r="F802">
        <v>110.31</v>
      </c>
      <c r="G802" s="2">
        <v>40690</v>
      </c>
      <c r="H802">
        <f>YEAR(Table1[[#This Row],[Order Date]])</f>
        <v>2011</v>
      </c>
      <c r="I802" t="s">
        <v>261</v>
      </c>
      <c r="J802" s="4">
        <f>WEEKDAY(Table1[[#This Row],[Order Date]])</f>
        <v>6</v>
      </c>
      <c r="K802" t="s">
        <v>216</v>
      </c>
      <c r="L802" t="s">
        <v>236</v>
      </c>
      <c r="M802">
        <v>383467</v>
      </c>
      <c r="N802">
        <v>159239.59</v>
      </c>
      <c r="O802">
        <v>224227.41</v>
      </c>
      <c r="P802">
        <v>20</v>
      </c>
      <c r="Q802">
        <v>95</v>
      </c>
      <c r="R802">
        <v>76.900000000000006</v>
      </c>
    </row>
    <row r="803" spans="1:18" x14ac:dyDescent="0.35">
      <c r="A803" t="s">
        <v>13</v>
      </c>
      <c r="B803" t="str">
        <f>VLOOKUP(Table1[[#This Row],[Region]],Table3[#All],2,0)</f>
        <v>William Grek</v>
      </c>
      <c r="C803" t="s">
        <v>214</v>
      </c>
      <c r="D803">
        <v>181953</v>
      </c>
      <c r="E803">
        <v>170372</v>
      </c>
      <c r="F803">
        <v>93.64</v>
      </c>
      <c r="G803" s="2">
        <v>41093</v>
      </c>
      <c r="H803">
        <f>YEAR(Table1[[#This Row],[Order Date]])</f>
        <v>2012</v>
      </c>
      <c r="I803" t="s">
        <v>260</v>
      </c>
      <c r="J803" s="4">
        <f>WEEKDAY(Table1[[#This Row],[Order Date]])</f>
        <v>3</v>
      </c>
      <c r="K803" t="s">
        <v>224</v>
      </c>
      <c r="L803" t="s">
        <v>240</v>
      </c>
      <c r="M803">
        <v>170372</v>
      </c>
      <c r="N803">
        <v>44629.84</v>
      </c>
      <c r="O803">
        <v>125742.16</v>
      </c>
      <c r="P803">
        <v>10</v>
      </c>
      <c r="Q803">
        <v>73</v>
      </c>
      <c r="R803">
        <v>70.63</v>
      </c>
    </row>
    <row r="804" spans="1:18" x14ac:dyDescent="0.35">
      <c r="A804" t="s">
        <v>14</v>
      </c>
      <c r="B804" t="str">
        <f>VLOOKUP(Table1[[#This Row],[Region]],Table3[#All],2,0)</f>
        <v>William Grek</v>
      </c>
      <c r="C804" t="s">
        <v>214</v>
      </c>
      <c r="D804">
        <v>124667</v>
      </c>
      <c r="E804">
        <v>64709</v>
      </c>
      <c r="F804">
        <v>51.91</v>
      </c>
      <c r="G804" s="2">
        <v>41093</v>
      </c>
      <c r="H804">
        <f>YEAR(Table1[[#This Row],[Order Date]])</f>
        <v>2012</v>
      </c>
      <c r="I804" t="s">
        <v>260</v>
      </c>
      <c r="J804" s="4">
        <f>WEEKDAY(Table1[[#This Row],[Order Date]])</f>
        <v>3</v>
      </c>
      <c r="K804" t="s">
        <v>233</v>
      </c>
      <c r="L804" t="s">
        <v>237</v>
      </c>
      <c r="M804">
        <v>64709</v>
      </c>
      <c r="N804">
        <v>25423.31</v>
      </c>
      <c r="O804">
        <v>39285.69</v>
      </c>
      <c r="P804">
        <v>30</v>
      </c>
      <c r="Q804">
        <v>74</v>
      </c>
      <c r="R804">
        <v>61.12</v>
      </c>
    </row>
    <row r="805" spans="1:18" x14ac:dyDescent="0.35">
      <c r="A805" t="s">
        <v>15</v>
      </c>
      <c r="B805" t="str">
        <f>VLOOKUP(Table1[[#This Row],[Region]],Table3[#All],2,0)</f>
        <v>Anne Paul</v>
      </c>
      <c r="C805" t="s">
        <v>212</v>
      </c>
      <c r="D805">
        <v>325769</v>
      </c>
      <c r="E805">
        <v>192760</v>
      </c>
      <c r="F805">
        <v>59.17</v>
      </c>
      <c r="G805" s="2">
        <v>41093</v>
      </c>
      <c r="H805">
        <f>YEAR(Table1[[#This Row],[Order Date]])</f>
        <v>2012</v>
      </c>
      <c r="I805" t="s">
        <v>260</v>
      </c>
      <c r="J805" s="4">
        <f>WEEKDAY(Table1[[#This Row],[Order Date]])</f>
        <v>3</v>
      </c>
      <c r="K805" t="s">
        <v>221</v>
      </c>
      <c r="L805" t="s">
        <v>239</v>
      </c>
      <c r="M805">
        <v>192760</v>
      </c>
      <c r="N805">
        <v>89400.85</v>
      </c>
      <c r="O805">
        <v>103359.15</v>
      </c>
      <c r="P805">
        <v>30</v>
      </c>
      <c r="Q805">
        <v>43</v>
      </c>
      <c r="R805">
        <v>94.78</v>
      </c>
    </row>
    <row r="806" spans="1:18" x14ac:dyDescent="0.35">
      <c r="A806" t="s">
        <v>16</v>
      </c>
      <c r="B806" t="str">
        <f>VLOOKUP(Table1[[#This Row],[Region]],Table3[#All],2,0)</f>
        <v>Sam Thomas</v>
      </c>
      <c r="C806" t="s">
        <v>215</v>
      </c>
      <c r="D806">
        <v>124471</v>
      </c>
      <c r="E806">
        <v>135245</v>
      </c>
      <c r="F806">
        <v>108.66</v>
      </c>
      <c r="G806" s="2">
        <v>41003</v>
      </c>
      <c r="H806">
        <f>YEAR(Table1[[#This Row],[Order Date]])</f>
        <v>2012</v>
      </c>
      <c r="I806" t="s">
        <v>256</v>
      </c>
      <c r="J806" s="4">
        <f>WEEKDAY(Table1[[#This Row],[Order Date]])</f>
        <v>4</v>
      </c>
      <c r="K806" t="s">
        <v>220</v>
      </c>
      <c r="L806" t="s">
        <v>237</v>
      </c>
      <c r="M806">
        <v>135245</v>
      </c>
      <c r="N806">
        <v>32996.74</v>
      </c>
      <c r="O806">
        <v>102248.26</v>
      </c>
      <c r="P806">
        <v>30</v>
      </c>
      <c r="Q806">
        <v>87</v>
      </c>
      <c r="R806">
        <v>83.43</v>
      </c>
    </row>
    <row r="807" spans="1:18" x14ac:dyDescent="0.35">
      <c r="A807" t="s">
        <v>17</v>
      </c>
      <c r="B807" t="str">
        <f>VLOOKUP(Table1[[#This Row],[Region]],Table3[#All],2,0)</f>
        <v>Anne Paul</v>
      </c>
      <c r="C807" t="s">
        <v>212</v>
      </c>
      <c r="D807">
        <v>339670</v>
      </c>
      <c r="E807">
        <v>390454</v>
      </c>
      <c r="F807">
        <v>114.95</v>
      </c>
      <c r="G807" s="2">
        <v>41003</v>
      </c>
      <c r="H807">
        <f>YEAR(Table1[[#This Row],[Order Date]])</f>
        <v>2012</v>
      </c>
      <c r="I807" t="s">
        <v>256</v>
      </c>
      <c r="J807" s="4">
        <f>WEEKDAY(Table1[[#This Row],[Order Date]])</f>
        <v>4</v>
      </c>
      <c r="K807" t="s">
        <v>230</v>
      </c>
      <c r="L807" t="s">
        <v>238</v>
      </c>
      <c r="M807">
        <v>390454</v>
      </c>
      <c r="N807">
        <v>103667.21</v>
      </c>
      <c r="O807">
        <v>286786.78999999998</v>
      </c>
      <c r="P807">
        <v>30</v>
      </c>
      <c r="Q807">
        <v>23</v>
      </c>
      <c r="R807">
        <v>88.83</v>
      </c>
    </row>
    <row r="808" spans="1:18" x14ac:dyDescent="0.35">
      <c r="A808" t="s">
        <v>18</v>
      </c>
      <c r="B808" t="str">
        <f>VLOOKUP(Table1[[#This Row],[Region]],Table3[#All],2,0)</f>
        <v>Anne Paul</v>
      </c>
      <c r="C808" t="s">
        <v>212</v>
      </c>
      <c r="D808">
        <v>155265</v>
      </c>
      <c r="E808">
        <v>99527</v>
      </c>
      <c r="F808">
        <v>64.099999999999994</v>
      </c>
      <c r="G808" s="2">
        <v>41003</v>
      </c>
      <c r="H808">
        <f>YEAR(Table1[[#This Row],[Order Date]])</f>
        <v>2012</v>
      </c>
      <c r="I808" t="s">
        <v>256</v>
      </c>
      <c r="J808" s="4">
        <f>WEEKDAY(Table1[[#This Row],[Order Date]])</f>
        <v>4</v>
      </c>
      <c r="K808" t="s">
        <v>219</v>
      </c>
      <c r="L808" t="s">
        <v>238</v>
      </c>
      <c r="M808">
        <v>99527</v>
      </c>
      <c r="N808">
        <v>22563.200000000001</v>
      </c>
      <c r="O808">
        <v>76963.8</v>
      </c>
      <c r="P808">
        <v>10</v>
      </c>
      <c r="Q808">
        <v>47</v>
      </c>
      <c r="R808">
        <v>84.79</v>
      </c>
    </row>
    <row r="809" spans="1:18" x14ac:dyDescent="0.35">
      <c r="A809" t="s">
        <v>19</v>
      </c>
      <c r="B809" t="str">
        <f>VLOOKUP(Table1[[#This Row],[Region]],Table3[#All],2,0)</f>
        <v>Bill Gabril</v>
      </c>
      <c r="C809" t="s">
        <v>213</v>
      </c>
      <c r="D809">
        <v>152058</v>
      </c>
      <c r="E809">
        <v>96252</v>
      </c>
      <c r="F809">
        <v>63.3</v>
      </c>
      <c r="G809" s="2">
        <v>41003</v>
      </c>
      <c r="H809">
        <f>YEAR(Table1[[#This Row],[Order Date]])</f>
        <v>2012</v>
      </c>
      <c r="I809" t="s">
        <v>256</v>
      </c>
      <c r="J809" s="4">
        <f>WEEKDAY(Table1[[#This Row],[Order Date]])</f>
        <v>4</v>
      </c>
      <c r="K809" t="s">
        <v>233</v>
      </c>
      <c r="L809" t="s">
        <v>237</v>
      </c>
      <c r="M809">
        <v>96252</v>
      </c>
      <c r="N809">
        <v>24472.240000000002</v>
      </c>
      <c r="O809">
        <v>71779.759999999995</v>
      </c>
      <c r="P809">
        <v>10</v>
      </c>
      <c r="Q809">
        <v>35</v>
      </c>
      <c r="R809">
        <v>75.37</v>
      </c>
    </row>
    <row r="810" spans="1:18" x14ac:dyDescent="0.35">
      <c r="A810" t="s">
        <v>20</v>
      </c>
      <c r="B810" t="str">
        <f>VLOOKUP(Table1[[#This Row],[Region]],Table3[#All],2,0)</f>
        <v>Bill Gabril</v>
      </c>
      <c r="C810" t="s">
        <v>213</v>
      </c>
      <c r="D810">
        <v>103453</v>
      </c>
      <c r="E810">
        <v>83880</v>
      </c>
      <c r="F810">
        <v>81.08</v>
      </c>
      <c r="G810" s="2">
        <v>41984</v>
      </c>
      <c r="H810">
        <f>YEAR(Table1[[#This Row],[Order Date]])</f>
        <v>2014</v>
      </c>
      <c r="I810" t="s">
        <v>257</v>
      </c>
      <c r="J810" s="4">
        <f>WEEKDAY(Table1[[#This Row],[Order Date]])</f>
        <v>5</v>
      </c>
      <c r="K810" t="s">
        <v>232</v>
      </c>
      <c r="L810" t="s">
        <v>240</v>
      </c>
      <c r="M810">
        <v>83880</v>
      </c>
      <c r="N810">
        <v>34724.01</v>
      </c>
      <c r="O810">
        <v>49155.99</v>
      </c>
      <c r="P810">
        <v>20</v>
      </c>
      <c r="Q810">
        <v>44</v>
      </c>
      <c r="R810">
        <v>73.040000000000006</v>
      </c>
    </row>
    <row r="811" spans="1:18" x14ac:dyDescent="0.35">
      <c r="A811" t="s">
        <v>21</v>
      </c>
      <c r="B811" t="str">
        <f>VLOOKUP(Table1[[#This Row],[Region]],Table3[#All],2,0)</f>
        <v>Bill Gabril</v>
      </c>
      <c r="C811" t="s">
        <v>213</v>
      </c>
      <c r="D811">
        <v>430008</v>
      </c>
      <c r="E811">
        <v>343691</v>
      </c>
      <c r="F811">
        <v>79.930000000000007</v>
      </c>
      <c r="G811" s="2">
        <v>41984</v>
      </c>
      <c r="H811">
        <f>YEAR(Table1[[#This Row],[Order Date]])</f>
        <v>2014</v>
      </c>
      <c r="I811" t="s">
        <v>257</v>
      </c>
      <c r="J811" s="4">
        <f>WEEKDAY(Table1[[#This Row],[Order Date]])</f>
        <v>5</v>
      </c>
      <c r="K811" t="s">
        <v>231</v>
      </c>
      <c r="L811" t="s">
        <v>236</v>
      </c>
      <c r="M811">
        <v>343691</v>
      </c>
      <c r="N811">
        <v>90677.81</v>
      </c>
      <c r="O811">
        <v>253013.19</v>
      </c>
      <c r="P811">
        <v>10</v>
      </c>
      <c r="Q811">
        <v>64</v>
      </c>
      <c r="R811">
        <v>74.47</v>
      </c>
    </row>
    <row r="812" spans="1:18" x14ac:dyDescent="0.35">
      <c r="A812" t="s">
        <v>22</v>
      </c>
      <c r="B812" t="str">
        <f>VLOOKUP(Table1[[#This Row],[Region]],Table3[#All],2,0)</f>
        <v>Bill Gabril</v>
      </c>
      <c r="C812" t="s">
        <v>213</v>
      </c>
      <c r="D812">
        <v>370614</v>
      </c>
      <c r="E812">
        <v>393608</v>
      </c>
      <c r="F812">
        <v>106.2</v>
      </c>
      <c r="G812" s="2">
        <v>41603</v>
      </c>
      <c r="H812">
        <f>YEAR(Table1[[#This Row],[Order Date]])</f>
        <v>2013</v>
      </c>
      <c r="I812" t="s">
        <v>253</v>
      </c>
      <c r="J812" s="4">
        <f>WEEKDAY(Table1[[#This Row],[Order Date]])</f>
        <v>2</v>
      </c>
      <c r="K812" t="s">
        <v>217</v>
      </c>
      <c r="L812" t="s">
        <v>237</v>
      </c>
      <c r="M812">
        <v>393608</v>
      </c>
      <c r="N812">
        <v>144543.25</v>
      </c>
      <c r="O812">
        <v>249064.75</v>
      </c>
      <c r="P812">
        <v>30</v>
      </c>
      <c r="Q812">
        <v>76</v>
      </c>
      <c r="R812">
        <v>93.03</v>
      </c>
    </row>
    <row r="813" spans="1:18" x14ac:dyDescent="0.35">
      <c r="A813" t="s">
        <v>23</v>
      </c>
      <c r="B813" t="str">
        <f>VLOOKUP(Table1[[#This Row],[Region]],Table3[#All],2,0)</f>
        <v>Anne Paul</v>
      </c>
      <c r="C813" t="s">
        <v>212</v>
      </c>
      <c r="D813">
        <v>265048</v>
      </c>
      <c r="E813">
        <v>237814</v>
      </c>
      <c r="F813">
        <v>89.72</v>
      </c>
      <c r="G813" s="2">
        <v>40991</v>
      </c>
      <c r="H813">
        <f>YEAR(Table1[[#This Row],[Order Date]])</f>
        <v>2012</v>
      </c>
      <c r="I813" t="s">
        <v>263</v>
      </c>
      <c r="J813" s="4">
        <f>WEEKDAY(Table1[[#This Row],[Order Date]])</f>
        <v>6</v>
      </c>
      <c r="K813" t="s">
        <v>231</v>
      </c>
      <c r="L813" t="s">
        <v>236</v>
      </c>
      <c r="M813">
        <v>237814</v>
      </c>
      <c r="N813">
        <v>114521.59</v>
      </c>
      <c r="O813">
        <v>123292.41</v>
      </c>
      <c r="P813">
        <v>10</v>
      </c>
      <c r="Q813">
        <v>94</v>
      </c>
      <c r="R813">
        <v>92.29</v>
      </c>
    </row>
    <row r="814" spans="1:18" x14ac:dyDescent="0.35">
      <c r="A814" t="s">
        <v>24</v>
      </c>
      <c r="B814" t="str">
        <f>VLOOKUP(Table1[[#This Row],[Region]],Table3[#All],2,0)</f>
        <v>William Grek</v>
      </c>
      <c r="C814" t="s">
        <v>214</v>
      </c>
      <c r="D814">
        <v>130308</v>
      </c>
      <c r="E814">
        <v>147940</v>
      </c>
      <c r="F814">
        <v>113.53</v>
      </c>
      <c r="G814" s="2">
        <v>41015</v>
      </c>
      <c r="H814">
        <f>YEAR(Table1[[#This Row],[Order Date]])</f>
        <v>2012</v>
      </c>
      <c r="I814" t="s">
        <v>256</v>
      </c>
      <c r="J814" s="4">
        <f>WEEKDAY(Table1[[#This Row],[Order Date]])</f>
        <v>2</v>
      </c>
      <c r="K814" t="s">
        <v>225</v>
      </c>
      <c r="L814" t="s">
        <v>239</v>
      </c>
      <c r="M814">
        <v>147940</v>
      </c>
      <c r="N814">
        <v>55360.39</v>
      </c>
      <c r="O814">
        <v>92579.61</v>
      </c>
      <c r="P814">
        <v>20</v>
      </c>
      <c r="Q814">
        <v>99</v>
      </c>
      <c r="R814">
        <v>79.38</v>
      </c>
    </row>
    <row r="815" spans="1:18" x14ac:dyDescent="0.35">
      <c r="A815" t="s">
        <v>25</v>
      </c>
      <c r="B815" t="str">
        <f>VLOOKUP(Table1[[#This Row],[Region]],Table3[#All],2,0)</f>
        <v>Sam Thomas</v>
      </c>
      <c r="C815" t="s">
        <v>215</v>
      </c>
      <c r="D815">
        <v>489387</v>
      </c>
      <c r="E815">
        <v>409159</v>
      </c>
      <c r="F815">
        <v>83.61</v>
      </c>
      <c r="G815" s="2">
        <v>41015</v>
      </c>
      <c r="H815">
        <f>YEAR(Table1[[#This Row],[Order Date]])</f>
        <v>2012</v>
      </c>
      <c r="I815" t="s">
        <v>256</v>
      </c>
      <c r="J815" s="4">
        <f>WEEKDAY(Table1[[#This Row],[Order Date]])</f>
        <v>2</v>
      </c>
      <c r="K815" t="s">
        <v>217</v>
      </c>
      <c r="L815" t="s">
        <v>237</v>
      </c>
      <c r="M815">
        <v>409159</v>
      </c>
      <c r="N815">
        <v>103066.72</v>
      </c>
      <c r="O815">
        <v>306092.28000000003</v>
      </c>
      <c r="P815">
        <v>30</v>
      </c>
      <c r="Q815">
        <v>88</v>
      </c>
      <c r="R815">
        <v>92.22</v>
      </c>
    </row>
    <row r="816" spans="1:18" x14ac:dyDescent="0.35">
      <c r="A816" t="s">
        <v>26</v>
      </c>
      <c r="B816" t="str">
        <f>VLOOKUP(Table1[[#This Row],[Region]],Table3[#All],2,0)</f>
        <v>Bill Gabril</v>
      </c>
      <c r="C816" t="s">
        <v>213</v>
      </c>
      <c r="D816">
        <v>437578</v>
      </c>
      <c r="E816">
        <v>326338</v>
      </c>
      <c r="F816">
        <v>74.58</v>
      </c>
      <c r="G816" s="2">
        <v>41015</v>
      </c>
      <c r="H816">
        <f>YEAR(Table1[[#This Row],[Order Date]])</f>
        <v>2012</v>
      </c>
      <c r="I816" t="s">
        <v>256</v>
      </c>
      <c r="J816" s="4">
        <f>WEEKDAY(Table1[[#This Row],[Order Date]])</f>
        <v>2</v>
      </c>
      <c r="K816" t="s">
        <v>235</v>
      </c>
      <c r="L816" t="s">
        <v>239</v>
      </c>
      <c r="M816">
        <v>326338</v>
      </c>
      <c r="N816">
        <v>94885.62</v>
      </c>
      <c r="O816">
        <v>231452.38</v>
      </c>
      <c r="P816">
        <v>30</v>
      </c>
      <c r="Q816">
        <v>93</v>
      </c>
      <c r="R816">
        <v>74.16</v>
      </c>
    </row>
    <row r="817" spans="1:18" x14ac:dyDescent="0.35">
      <c r="A817" t="s">
        <v>27</v>
      </c>
      <c r="B817" t="str">
        <f>VLOOKUP(Table1[[#This Row],[Region]],Table3[#All],2,0)</f>
        <v>William Grek</v>
      </c>
      <c r="C817" t="s">
        <v>214</v>
      </c>
      <c r="D817">
        <v>144187</v>
      </c>
      <c r="E817">
        <v>76938</v>
      </c>
      <c r="F817">
        <v>53.36</v>
      </c>
      <c r="G817" s="2">
        <v>41015</v>
      </c>
      <c r="H817">
        <f>YEAR(Table1[[#This Row],[Order Date]])</f>
        <v>2012</v>
      </c>
      <c r="I817" t="s">
        <v>256</v>
      </c>
      <c r="J817" s="4">
        <f>WEEKDAY(Table1[[#This Row],[Order Date]])</f>
        <v>2</v>
      </c>
      <c r="K817" t="s">
        <v>225</v>
      </c>
      <c r="L817" t="s">
        <v>239</v>
      </c>
      <c r="M817">
        <v>76938</v>
      </c>
      <c r="N817">
        <v>29467.4</v>
      </c>
      <c r="O817">
        <v>47470.6</v>
      </c>
      <c r="P817">
        <v>20</v>
      </c>
      <c r="Q817">
        <v>26</v>
      </c>
      <c r="R817">
        <v>78.22</v>
      </c>
    </row>
    <row r="818" spans="1:18" x14ac:dyDescent="0.35">
      <c r="A818" t="s">
        <v>28</v>
      </c>
      <c r="B818" t="str">
        <f>VLOOKUP(Table1[[#This Row],[Region]],Table3[#All],2,0)</f>
        <v>Sam Thomas</v>
      </c>
      <c r="C818" t="s">
        <v>215</v>
      </c>
      <c r="D818">
        <v>148664</v>
      </c>
      <c r="E818">
        <v>141397</v>
      </c>
      <c r="F818">
        <v>95.11</v>
      </c>
      <c r="G818" s="2">
        <v>41015</v>
      </c>
      <c r="H818">
        <f>YEAR(Table1[[#This Row],[Order Date]])</f>
        <v>2012</v>
      </c>
      <c r="I818" t="s">
        <v>256</v>
      </c>
      <c r="J818" s="4">
        <f>WEEKDAY(Table1[[#This Row],[Order Date]])</f>
        <v>2</v>
      </c>
      <c r="K818" t="s">
        <v>225</v>
      </c>
      <c r="L818" t="s">
        <v>239</v>
      </c>
      <c r="M818">
        <v>141397</v>
      </c>
      <c r="N818">
        <v>48583.9</v>
      </c>
      <c r="O818">
        <v>92813.1</v>
      </c>
      <c r="P818">
        <v>20</v>
      </c>
      <c r="Q818">
        <v>30</v>
      </c>
      <c r="R818">
        <v>60.82</v>
      </c>
    </row>
    <row r="819" spans="1:18" x14ac:dyDescent="0.35">
      <c r="A819" t="s">
        <v>29</v>
      </c>
      <c r="B819" t="str">
        <f>VLOOKUP(Table1[[#This Row],[Region]],Table3[#All],2,0)</f>
        <v>Sam Thomas</v>
      </c>
      <c r="C819" t="s">
        <v>215</v>
      </c>
      <c r="D819">
        <v>259353</v>
      </c>
      <c r="E819">
        <v>240496</v>
      </c>
      <c r="F819">
        <v>92.73</v>
      </c>
      <c r="G819" s="2">
        <v>41015</v>
      </c>
      <c r="H819">
        <f>YEAR(Table1[[#This Row],[Order Date]])</f>
        <v>2012</v>
      </c>
      <c r="I819" t="s">
        <v>256</v>
      </c>
      <c r="J819" s="4">
        <f>WEEKDAY(Table1[[#This Row],[Order Date]])</f>
        <v>2</v>
      </c>
      <c r="K819" t="s">
        <v>226</v>
      </c>
      <c r="L819" t="s">
        <v>239</v>
      </c>
      <c r="M819">
        <v>240496</v>
      </c>
      <c r="N819">
        <v>67436.08</v>
      </c>
      <c r="O819">
        <v>173059.92</v>
      </c>
      <c r="P819">
        <v>30</v>
      </c>
      <c r="Q819">
        <v>43</v>
      </c>
      <c r="R819">
        <v>81.94</v>
      </c>
    </row>
    <row r="820" spans="1:18" x14ac:dyDescent="0.35">
      <c r="A820" t="s">
        <v>30</v>
      </c>
      <c r="B820" t="str">
        <f>VLOOKUP(Table1[[#This Row],[Region]],Table3[#All],2,0)</f>
        <v>Sam Thomas</v>
      </c>
      <c r="C820" t="s">
        <v>215</v>
      </c>
      <c r="D820">
        <v>125025</v>
      </c>
      <c r="E820">
        <v>147834</v>
      </c>
      <c r="F820">
        <v>118.24</v>
      </c>
      <c r="G820" s="2">
        <v>41549</v>
      </c>
      <c r="H820">
        <f>YEAR(Table1[[#This Row],[Order Date]])</f>
        <v>2013</v>
      </c>
      <c r="I820" t="s">
        <v>255</v>
      </c>
      <c r="J820" s="4">
        <f>WEEKDAY(Table1[[#This Row],[Order Date]])</f>
        <v>4</v>
      </c>
      <c r="K820" t="s">
        <v>218</v>
      </c>
      <c r="L820" t="s">
        <v>238</v>
      </c>
      <c r="M820">
        <v>147834</v>
      </c>
      <c r="N820">
        <v>60702.37</v>
      </c>
      <c r="O820">
        <v>87131.63</v>
      </c>
      <c r="P820">
        <v>10</v>
      </c>
      <c r="Q820">
        <v>68</v>
      </c>
      <c r="R820">
        <v>71.86</v>
      </c>
    </row>
    <row r="821" spans="1:18" x14ac:dyDescent="0.35">
      <c r="A821" t="s">
        <v>31</v>
      </c>
      <c r="B821" t="str">
        <f>VLOOKUP(Table1[[#This Row],[Region]],Table3[#All],2,0)</f>
        <v>William Grek</v>
      </c>
      <c r="C821" t="s">
        <v>214</v>
      </c>
      <c r="D821">
        <v>490992</v>
      </c>
      <c r="E821">
        <v>550418</v>
      </c>
      <c r="F821">
        <v>112.1</v>
      </c>
      <c r="G821" s="2">
        <v>41911</v>
      </c>
      <c r="H821">
        <f>YEAR(Table1[[#This Row],[Order Date]])</f>
        <v>2014</v>
      </c>
      <c r="I821" t="s">
        <v>258</v>
      </c>
      <c r="J821" s="4">
        <f>WEEKDAY(Table1[[#This Row],[Order Date]])</f>
        <v>2</v>
      </c>
      <c r="K821" t="s">
        <v>221</v>
      </c>
      <c r="L821" t="s">
        <v>239</v>
      </c>
      <c r="M821">
        <v>550418</v>
      </c>
      <c r="N821">
        <v>217359.44</v>
      </c>
      <c r="O821">
        <v>333058.56</v>
      </c>
      <c r="P821">
        <v>10</v>
      </c>
      <c r="Q821">
        <v>83</v>
      </c>
      <c r="R821">
        <v>83.54</v>
      </c>
    </row>
    <row r="822" spans="1:18" x14ac:dyDescent="0.35">
      <c r="A822" t="s">
        <v>32</v>
      </c>
      <c r="B822" t="str">
        <f>VLOOKUP(Table1[[#This Row],[Region]],Table3[#All],2,0)</f>
        <v>Bill Gabril</v>
      </c>
      <c r="C822" t="s">
        <v>213</v>
      </c>
      <c r="D822">
        <v>486668</v>
      </c>
      <c r="E822">
        <v>373165</v>
      </c>
      <c r="F822">
        <v>76.680000000000007</v>
      </c>
      <c r="G822" s="2">
        <v>41115</v>
      </c>
      <c r="H822">
        <f>YEAR(Table1[[#This Row],[Order Date]])</f>
        <v>2012</v>
      </c>
      <c r="I822" t="s">
        <v>260</v>
      </c>
      <c r="J822" s="4">
        <f>WEEKDAY(Table1[[#This Row],[Order Date]])</f>
        <v>4</v>
      </c>
      <c r="K822" t="s">
        <v>234</v>
      </c>
      <c r="L822" t="s">
        <v>238</v>
      </c>
      <c r="M822">
        <v>373165</v>
      </c>
      <c r="N822">
        <v>128765.98</v>
      </c>
      <c r="O822">
        <v>244399.02</v>
      </c>
      <c r="P822">
        <v>30</v>
      </c>
      <c r="Q822">
        <v>56</v>
      </c>
      <c r="R822">
        <v>75.900000000000006</v>
      </c>
    </row>
    <row r="823" spans="1:18" x14ac:dyDescent="0.35">
      <c r="A823" t="s">
        <v>33</v>
      </c>
      <c r="B823" t="str">
        <f>VLOOKUP(Table1[[#This Row],[Region]],Table3[#All],2,0)</f>
        <v>William Grek</v>
      </c>
      <c r="C823" t="s">
        <v>214</v>
      </c>
      <c r="D823">
        <v>323185</v>
      </c>
      <c r="E823">
        <v>378761</v>
      </c>
      <c r="F823">
        <v>117.2</v>
      </c>
      <c r="G823" s="2">
        <v>41233</v>
      </c>
      <c r="H823">
        <f>YEAR(Table1[[#This Row],[Order Date]])</f>
        <v>2012</v>
      </c>
      <c r="I823" t="s">
        <v>253</v>
      </c>
      <c r="J823" s="4">
        <f>WEEKDAY(Table1[[#This Row],[Order Date]])</f>
        <v>3</v>
      </c>
      <c r="K823" t="s">
        <v>224</v>
      </c>
      <c r="L823" t="s">
        <v>240</v>
      </c>
      <c r="M823">
        <v>378761</v>
      </c>
      <c r="N823">
        <v>178898.45</v>
      </c>
      <c r="O823">
        <v>199862.55</v>
      </c>
      <c r="P823">
        <v>30</v>
      </c>
      <c r="Q823">
        <v>26</v>
      </c>
      <c r="R823">
        <v>76.67</v>
      </c>
    </row>
    <row r="824" spans="1:18" x14ac:dyDescent="0.35">
      <c r="A824" t="s">
        <v>34</v>
      </c>
      <c r="B824" t="str">
        <f>VLOOKUP(Table1[[#This Row],[Region]],Table3[#All],2,0)</f>
        <v>Bill Gabril</v>
      </c>
      <c r="C824" t="s">
        <v>213</v>
      </c>
      <c r="D824">
        <v>293616</v>
      </c>
      <c r="E824">
        <v>324232</v>
      </c>
      <c r="F824">
        <v>110.43</v>
      </c>
      <c r="G824" s="2">
        <v>41393</v>
      </c>
      <c r="H824">
        <f>YEAR(Table1[[#This Row],[Order Date]])</f>
        <v>2013</v>
      </c>
      <c r="I824" t="s">
        <v>256</v>
      </c>
      <c r="J824" s="4">
        <f>WEEKDAY(Table1[[#This Row],[Order Date]])</f>
        <v>2</v>
      </c>
      <c r="K824" t="s">
        <v>235</v>
      </c>
      <c r="L824" t="s">
        <v>239</v>
      </c>
      <c r="M824">
        <v>324232</v>
      </c>
      <c r="N824">
        <v>104898.18</v>
      </c>
      <c r="O824">
        <v>219333.82</v>
      </c>
      <c r="P824">
        <v>30</v>
      </c>
      <c r="Q824">
        <v>60</v>
      </c>
      <c r="R824">
        <v>90.52</v>
      </c>
    </row>
    <row r="825" spans="1:18" x14ac:dyDescent="0.35">
      <c r="A825" t="s">
        <v>35</v>
      </c>
      <c r="B825" t="str">
        <f>VLOOKUP(Table1[[#This Row],[Region]],Table3[#All],2,0)</f>
        <v>Bill Gabril</v>
      </c>
      <c r="C825" t="s">
        <v>213</v>
      </c>
      <c r="D825">
        <v>321995</v>
      </c>
      <c r="E825">
        <v>276361</v>
      </c>
      <c r="F825">
        <v>85.83</v>
      </c>
      <c r="G825" s="2">
        <v>41958</v>
      </c>
      <c r="H825">
        <f>YEAR(Table1[[#This Row],[Order Date]])</f>
        <v>2014</v>
      </c>
      <c r="I825" t="s">
        <v>253</v>
      </c>
      <c r="J825" s="4">
        <f>WEEKDAY(Table1[[#This Row],[Order Date]])</f>
        <v>7</v>
      </c>
      <c r="K825" t="s">
        <v>223</v>
      </c>
      <c r="L825" t="s">
        <v>240</v>
      </c>
      <c r="M825">
        <v>276361</v>
      </c>
      <c r="N825">
        <v>69879.66</v>
      </c>
      <c r="O825">
        <v>206481.34</v>
      </c>
      <c r="P825">
        <v>10</v>
      </c>
      <c r="Q825">
        <v>26</v>
      </c>
      <c r="R825">
        <v>76.97</v>
      </c>
    </row>
    <row r="826" spans="1:18" x14ac:dyDescent="0.35">
      <c r="A826" t="s">
        <v>36</v>
      </c>
      <c r="B826" t="str">
        <f>VLOOKUP(Table1[[#This Row],[Region]],Table3[#All],2,0)</f>
        <v>Bill Gabril</v>
      </c>
      <c r="C826" t="s">
        <v>213</v>
      </c>
      <c r="D826">
        <v>469373</v>
      </c>
      <c r="E826">
        <v>503742</v>
      </c>
      <c r="F826">
        <v>107.32</v>
      </c>
      <c r="G826" s="2">
        <v>41591</v>
      </c>
      <c r="H826">
        <f>YEAR(Table1[[#This Row],[Order Date]])</f>
        <v>2013</v>
      </c>
      <c r="I826" t="s">
        <v>253</v>
      </c>
      <c r="J826" s="4">
        <f>WEEKDAY(Table1[[#This Row],[Order Date]])</f>
        <v>4</v>
      </c>
      <c r="K826" t="s">
        <v>226</v>
      </c>
      <c r="L826" t="s">
        <v>239</v>
      </c>
      <c r="M826">
        <v>503742</v>
      </c>
      <c r="N826">
        <v>146920.78</v>
      </c>
      <c r="O826">
        <v>356821.22</v>
      </c>
      <c r="P826">
        <v>10</v>
      </c>
      <c r="Q826">
        <v>14</v>
      </c>
      <c r="R826">
        <v>86.13</v>
      </c>
    </row>
    <row r="827" spans="1:18" x14ac:dyDescent="0.35">
      <c r="A827" t="s">
        <v>37</v>
      </c>
      <c r="B827" t="str">
        <f>VLOOKUP(Table1[[#This Row],[Region]],Table3[#All],2,0)</f>
        <v>Sam Thomas</v>
      </c>
      <c r="C827" t="s">
        <v>215</v>
      </c>
      <c r="D827">
        <v>415411</v>
      </c>
      <c r="E827">
        <v>421939</v>
      </c>
      <c r="F827">
        <v>101.57</v>
      </c>
      <c r="G827" s="2">
        <v>41591</v>
      </c>
      <c r="H827">
        <f>YEAR(Table1[[#This Row],[Order Date]])</f>
        <v>2013</v>
      </c>
      <c r="I827" t="s">
        <v>253</v>
      </c>
      <c r="J827" s="4">
        <f>WEEKDAY(Table1[[#This Row],[Order Date]])</f>
        <v>4</v>
      </c>
      <c r="K827" t="s">
        <v>230</v>
      </c>
      <c r="L827" t="s">
        <v>238</v>
      </c>
      <c r="M827">
        <v>421939</v>
      </c>
      <c r="N827">
        <v>164186.68</v>
      </c>
      <c r="O827">
        <v>257752.32000000001</v>
      </c>
      <c r="P827">
        <v>30</v>
      </c>
      <c r="Q827">
        <v>76</v>
      </c>
      <c r="R827">
        <v>65.37</v>
      </c>
    </row>
    <row r="828" spans="1:18" x14ac:dyDescent="0.35">
      <c r="A828" t="s">
        <v>38</v>
      </c>
      <c r="B828" t="str">
        <f>VLOOKUP(Table1[[#This Row],[Region]],Table3[#All],2,0)</f>
        <v>Sam Thomas</v>
      </c>
      <c r="C828" t="s">
        <v>215</v>
      </c>
      <c r="D828">
        <v>296324</v>
      </c>
      <c r="E828">
        <v>227659</v>
      </c>
      <c r="F828">
        <v>76.83</v>
      </c>
      <c r="G828" s="2">
        <v>41591</v>
      </c>
      <c r="H828">
        <f>YEAR(Table1[[#This Row],[Order Date]])</f>
        <v>2013</v>
      </c>
      <c r="I828" t="s">
        <v>253</v>
      </c>
      <c r="J828" s="4">
        <f>WEEKDAY(Table1[[#This Row],[Order Date]])</f>
        <v>4</v>
      </c>
      <c r="K828" t="s">
        <v>227</v>
      </c>
      <c r="L828" t="s">
        <v>237</v>
      </c>
      <c r="M828">
        <v>227659</v>
      </c>
      <c r="N828">
        <v>111918.68</v>
      </c>
      <c r="O828">
        <v>115740.32</v>
      </c>
      <c r="P828">
        <v>20</v>
      </c>
      <c r="Q828">
        <v>85</v>
      </c>
      <c r="R828">
        <v>74.760000000000005</v>
      </c>
    </row>
    <row r="829" spans="1:18" x14ac:dyDescent="0.35">
      <c r="A829" t="s">
        <v>39</v>
      </c>
      <c r="B829" t="str">
        <f>VLOOKUP(Table1[[#This Row],[Region]],Table3[#All],2,0)</f>
        <v>Sam Thomas</v>
      </c>
      <c r="C829" t="s">
        <v>215</v>
      </c>
      <c r="D829">
        <v>213026</v>
      </c>
      <c r="E829">
        <v>154505</v>
      </c>
      <c r="F829">
        <v>72.53</v>
      </c>
      <c r="G829" s="2">
        <v>41547</v>
      </c>
      <c r="H829">
        <f>YEAR(Table1[[#This Row],[Order Date]])</f>
        <v>2013</v>
      </c>
      <c r="I829" t="s">
        <v>258</v>
      </c>
      <c r="J829" s="4">
        <f>WEEKDAY(Table1[[#This Row],[Order Date]])</f>
        <v>2</v>
      </c>
      <c r="K829" t="s">
        <v>224</v>
      </c>
      <c r="L829" t="s">
        <v>240</v>
      </c>
      <c r="M829">
        <v>154505</v>
      </c>
      <c r="N829">
        <v>71582.42</v>
      </c>
      <c r="O829">
        <v>82922.58</v>
      </c>
      <c r="P829">
        <v>30</v>
      </c>
      <c r="Q829">
        <v>15</v>
      </c>
      <c r="R829">
        <v>74.62</v>
      </c>
    </row>
    <row r="830" spans="1:18" x14ac:dyDescent="0.35">
      <c r="A830" t="s">
        <v>40</v>
      </c>
      <c r="B830" t="str">
        <f>VLOOKUP(Table1[[#This Row],[Region]],Table3[#All],2,0)</f>
        <v>Sam Thomas</v>
      </c>
      <c r="C830" t="s">
        <v>215</v>
      </c>
      <c r="D830">
        <v>337174</v>
      </c>
      <c r="E830">
        <v>404591</v>
      </c>
      <c r="F830">
        <v>119.99</v>
      </c>
      <c r="G830" s="2">
        <v>41906</v>
      </c>
      <c r="H830">
        <f>YEAR(Table1[[#This Row],[Order Date]])</f>
        <v>2014</v>
      </c>
      <c r="I830" t="s">
        <v>258</v>
      </c>
      <c r="J830" s="4">
        <f>WEEKDAY(Table1[[#This Row],[Order Date]])</f>
        <v>4</v>
      </c>
      <c r="K830" t="s">
        <v>227</v>
      </c>
      <c r="L830" t="s">
        <v>237</v>
      </c>
      <c r="M830">
        <v>404591</v>
      </c>
      <c r="N830">
        <v>144613.66</v>
      </c>
      <c r="O830">
        <v>259977.34</v>
      </c>
      <c r="P830">
        <v>30</v>
      </c>
      <c r="Q830">
        <v>87</v>
      </c>
      <c r="R830">
        <v>64.650000000000006</v>
      </c>
    </row>
    <row r="831" spans="1:18" x14ac:dyDescent="0.35">
      <c r="A831" t="s">
        <v>41</v>
      </c>
      <c r="B831" t="str">
        <f>VLOOKUP(Table1[[#This Row],[Region]],Table3[#All],2,0)</f>
        <v>William Grek</v>
      </c>
      <c r="C831" t="s">
        <v>214</v>
      </c>
      <c r="D831">
        <v>433688</v>
      </c>
      <c r="E831">
        <v>458507</v>
      </c>
      <c r="F831">
        <v>105.72</v>
      </c>
      <c r="G831" s="2">
        <v>41906</v>
      </c>
      <c r="H831">
        <f>YEAR(Table1[[#This Row],[Order Date]])</f>
        <v>2014</v>
      </c>
      <c r="I831" t="s">
        <v>258</v>
      </c>
      <c r="J831" s="4">
        <f>WEEKDAY(Table1[[#This Row],[Order Date]])</f>
        <v>4</v>
      </c>
      <c r="K831" t="s">
        <v>223</v>
      </c>
      <c r="L831" t="s">
        <v>240</v>
      </c>
      <c r="M831">
        <v>458507</v>
      </c>
      <c r="N831">
        <v>208760.63</v>
      </c>
      <c r="O831">
        <v>249746.37</v>
      </c>
      <c r="P831">
        <v>10</v>
      </c>
      <c r="Q831">
        <v>21</v>
      </c>
      <c r="R831">
        <v>87.99</v>
      </c>
    </row>
    <row r="832" spans="1:18" x14ac:dyDescent="0.35">
      <c r="A832" t="s">
        <v>42</v>
      </c>
      <c r="B832" t="str">
        <f>VLOOKUP(Table1[[#This Row],[Region]],Table3[#All],2,0)</f>
        <v>Bill Gabril</v>
      </c>
      <c r="C832" t="s">
        <v>213</v>
      </c>
      <c r="D832">
        <v>222065</v>
      </c>
      <c r="E832">
        <v>214682</v>
      </c>
      <c r="F832">
        <v>96.68</v>
      </c>
      <c r="G832" s="2">
        <v>41906</v>
      </c>
      <c r="H832">
        <f>YEAR(Table1[[#This Row],[Order Date]])</f>
        <v>2014</v>
      </c>
      <c r="I832" t="s">
        <v>258</v>
      </c>
      <c r="J832" s="4">
        <f>WEEKDAY(Table1[[#This Row],[Order Date]])</f>
        <v>4</v>
      </c>
      <c r="K832" t="s">
        <v>217</v>
      </c>
      <c r="L832" t="s">
        <v>237</v>
      </c>
      <c r="M832">
        <v>214682</v>
      </c>
      <c r="N832">
        <v>45636.27</v>
      </c>
      <c r="O832">
        <v>169045.73</v>
      </c>
      <c r="P832">
        <v>30</v>
      </c>
      <c r="Q832">
        <v>45</v>
      </c>
      <c r="R832">
        <v>82.61</v>
      </c>
    </row>
    <row r="833" spans="1:18" x14ac:dyDescent="0.35">
      <c r="A833" t="s">
        <v>43</v>
      </c>
      <c r="B833" t="str">
        <f>VLOOKUP(Table1[[#This Row],[Region]],Table3[#All],2,0)</f>
        <v>William Grek</v>
      </c>
      <c r="C833" t="s">
        <v>214</v>
      </c>
      <c r="D833">
        <v>113004</v>
      </c>
      <c r="E833">
        <v>131474</v>
      </c>
      <c r="F833">
        <v>116.34</v>
      </c>
      <c r="G833" s="2">
        <v>41242</v>
      </c>
      <c r="H833">
        <f>YEAR(Table1[[#This Row],[Order Date]])</f>
        <v>2012</v>
      </c>
      <c r="I833" t="s">
        <v>253</v>
      </c>
      <c r="J833" s="4">
        <f>WEEKDAY(Table1[[#This Row],[Order Date]])</f>
        <v>5</v>
      </c>
      <c r="K833" t="s">
        <v>217</v>
      </c>
      <c r="L833" t="s">
        <v>237</v>
      </c>
      <c r="M833">
        <v>131474</v>
      </c>
      <c r="N833">
        <v>40339.61</v>
      </c>
      <c r="O833">
        <v>91134.39</v>
      </c>
      <c r="P833">
        <v>10</v>
      </c>
      <c r="Q833">
        <v>89</v>
      </c>
      <c r="R833">
        <v>78.959999999999994</v>
      </c>
    </row>
    <row r="834" spans="1:18" x14ac:dyDescent="0.35">
      <c r="A834" t="s">
        <v>44</v>
      </c>
      <c r="B834" t="str">
        <f>VLOOKUP(Table1[[#This Row],[Region]],Table3[#All],2,0)</f>
        <v>Anne Paul</v>
      </c>
      <c r="C834" t="s">
        <v>212</v>
      </c>
      <c r="D834">
        <v>373549</v>
      </c>
      <c r="E834">
        <v>236422</v>
      </c>
      <c r="F834">
        <v>63.29</v>
      </c>
      <c r="G834" s="2">
        <v>41242</v>
      </c>
      <c r="H834">
        <f>YEAR(Table1[[#This Row],[Order Date]])</f>
        <v>2012</v>
      </c>
      <c r="I834" t="s">
        <v>253</v>
      </c>
      <c r="J834" s="4">
        <f>WEEKDAY(Table1[[#This Row],[Order Date]])</f>
        <v>5</v>
      </c>
      <c r="K834" t="s">
        <v>224</v>
      </c>
      <c r="L834" t="s">
        <v>240</v>
      </c>
      <c r="M834">
        <v>236422</v>
      </c>
      <c r="N834">
        <v>109679.72</v>
      </c>
      <c r="O834">
        <v>126742.28</v>
      </c>
      <c r="P834">
        <v>20</v>
      </c>
      <c r="Q834">
        <v>33</v>
      </c>
      <c r="R834">
        <v>93.68</v>
      </c>
    </row>
    <row r="835" spans="1:18" x14ac:dyDescent="0.35">
      <c r="A835" t="s">
        <v>45</v>
      </c>
      <c r="B835" t="str">
        <f>VLOOKUP(Table1[[#This Row],[Region]],Table3[#All],2,0)</f>
        <v>Sam Thomas</v>
      </c>
      <c r="C835" t="s">
        <v>215</v>
      </c>
      <c r="D835">
        <v>207901</v>
      </c>
      <c r="E835">
        <v>168250</v>
      </c>
      <c r="F835">
        <v>80.930000000000007</v>
      </c>
      <c r="G835" s="2">
        <v>41335</v>
      </c>
      <c r="H835">
        <f>YEAR(Table1[[#This Row],[Order Date]])</f>
        <v>2013</v>
      </c>
      <c r="I835" t="s">
        <v>263</v>
      </c>
      <c r="J835" s="4">
        <f>WEEKDAY(Table1[[#This Row],[Order Date]])</f>
        <v>7</v>
      </c>
      <c r="K835" t="s">
        <v>235</v>
      </c>
      <c r="L835" t="s">
        <v>239</v>
      </c>
      <c r="M835">
        <v>168250</v>
      </c>
      <c r="N835">
        <v>79852.39</v>
      </c>
      <c r="O835">
        <v>88397.61</v>
      </c>
      <c r="P835">
        <v>30</v>
      </c>
      <c r="Q835">
        <v>51</v>
      </c>
      <c r="R835">
        <v>74.06</v>
      </c>
    </row>
    <row r="836" spans="1:18" x14ac:dyDescent="0.35">
      <c r="A836" t="s">
        <v>46</v>
      </c>
      <c r="B836" t="str">
        <f>VLOOKUP(Table1[[#This Row],[Region]],Table3[#All],2,0)</f>
        <v>Anne Paul</v>
      </c>
      <c r="C836" t="s">
        <v>212</v>
      </c>
      <c r="D836">
        <v>112196</v>
      </c>
      <c r="E836">
        <v>100656</v>
      </c>
      <c r="F836">
        <v>89.71</v>
      </c>
      <c r="G836" s="2">
        <v>41335</v>
      </c>
      <c r="H836">
        <f>YEAR(Table1[[#This Row],[Order Date]])</f>
        <v>2013</v>
      </c>
      <c r="I836" t="s">
        <v>263</v>
      </c>
      <c r="J836" s="4">
        <f>WEEKDAY(Table1[[#This Row],[Order Date]])</f>
        <v>7</v>
      </c>
      <c r="K836" t="s">
        <v>229</v>
      </c>
      <c r="L836" t="s">
        <v>240</v>
      </c>
      <c r="M836">
        <v>100656</v>
      </c>
      <c r="N836">
        <v>37798.25</v>
      </c>
      <c r="O836">
        <v>62857.75</v>
      </c>
      <c r="P836">
        <v>20</v>
      </c>
      <c r="Q836">
        <v>50</v>
      </c>
      <c r="R836">
        <v>73.37</v>
      </c>
    </row>
    <row r="837" spans="1:18" x14ac:dyDescent="0.35">
      <c r="A837" t="s">
        <v>47</v>
      </c>
      <c r="B837" t="str">
        <f>VLOOKUP(Table1[[#This Row],[Region]],Table3[#All],2,0)</f>
        <v>Anne Paul</v>
      </c>
      <c r="C837" t="s">
        <v>212</v>
      </c>
      <c r="D837">
        <v>152079</v>
      </c>
      <c r="E837">
        <v>147051</v>
      </c>
      <c r="F837">
        <v>96.69</v>
      </c>
      <c r="G837" s="2">
        <v>41335</v>
      </c>
      <c r="H837">
        <f>YEAR(Table1[[#This Row],[Order Date]])</f>
        <v>2013</v>
      </c>
      <c r="I837" t="s">
        <v>263</v>
      </c>
      <c r="J837" s="4">
        <f>WEEKDAY(Table1[[#This Row],[Order Date]])</f>
        <v>7</v>
      </c>
      <c r="K837" t="s">
        <v>228</v>
      </c>
      <c r="L837" t="s">
        <v>236</v>
      </c>
      <c r="M837">
        <v>147051</v>
      </c>
      <c r="N837">
        <v>67171.39</v>
      </c>
      <c r="O837">
        <v>79879.61</v>
      </c>
      <c r="P837">
        <v>30</v>
      </c>
      <c r="Q837">
        <v>21</v>
      </c>
      <c r="R837">
        <v>65.400000000000006</v>
      </c>
    </row>
    <row r="838" spans="1:18" x14ac:dyDescent="0.35">
      <c r="A838" t="s">
        <v>48</v>
      </c>
      <c r="B838" t="str">
        <f>VLOOKUP(Table1[[#This Row],[Region]],Table3[#All],2,0)</f>
        <v>Bill Gabril</v>
      </c>
      <c r="C838" t="s">
        <v>213</v>
      </c>
      <c r="D838">
        <v>188704</v>
      </c>
      <c r="E838">
        <v>109795</v>
      </c>
      <c r="F838">
        <v>58.18</v>
      </c>
      <c r="G838" s="2">
        <v>41335</v>
      </c>
      <c r="H838">
        <f>YEAR(Table1[[#This Row],[Order Date]])</f>
        <v>2013</v>
      </c>
      <c r="I838" t="s">
        <v>263</v>
      </c>
      <c r="J838" s="4">
        <f>WEEKDAY(Table1[[#This Row],[Order Date]])</f>
        <v>7</v>
      </c>
      <c r="K838" t="s">
        <v>225</v>
      </c>
      <c r="L838" t="s">
        <v>239</v>
      </c>
      <c r="M838">
        <v>109795</v>
      </c>
      <c r="N838">
        <v>48920.55</v>
      </c>
      <c r="O838">
        <v>60874.45</v>
      </c>
      <c r="P838">
        <v>20</v>
      </c>
      <c r="Q838">
        <v>48</v>
      </c>
      <c r="R838">
        <v>73.650000000000006</v>
      </c>
    </row>
    <row r="839" spans="1:18" x14ac:dyDescent="0.35">
      <c r="A839" t="s">
        <v>49</v>
      </c>
      <c r="B839" t="str">
        <f>VLOOKUP(Table1[[#This Row],[Region]],Table3[#All],2,0)</f>
        <v>Sam Thomas</v>
      </c>
      <c r="C839" t="s">
        <v>215</v>
      </c>
      <c r="D839">
        <v>316438</v>
      </c>
      <c r="E839">
        <v>243210</v>
      </c>
      <c r="F839">
        <v>76.86</v>
      </c>
      <c r="G839" s="2">
        <v>41499</v>
      </c>
      <c r="H839">
        <f>YEAR(Table1[[#This Row],[Order Date]])</f>
        <v>2013</v>
      </c>
      <c r="I839" t="s">
        <v>262</v>
      </c>
      <c r="J839" s="4">
        <f>WEEKDAY(Table1[[#This Row],[Order Date]])</f>
        <v>3</v>
      </c>
      <c r="K839" t="s">
        <v>227</v>
      </c>
      <c r="L839" t="s">
        <v>237</v>
      </c>
      <c r="M839">
        <v>243210</v>
      </c>
      <c r="N839">
        <v>52904.68</v>
      </c>
      <c r="O839">
        <v>190305.32</v>
      </c>
      <c r="P839">
        <v>10</v>
      </c>
      <c r="Q839">
        <v>16</v>
      </c>
      <c r="R839">
        <v>67.09</v>
      </c>
    </row>
    <row r="840" spans="1:18" x14ac:dyDescent="0.35">
      <c r="A840" t="s">
        <v>50</v>
      </c>
      <c r="B840" t="str">
        <f>VLOOKUP(Table1[[#This Row],[Region]],Table3[#All],2,0)</f>
        <v>William Grek</v>
      </c>
      <c r="C840" t="s">
        <v>214</v>
      </c>
      <c r="D840">
        <v>366664</v>
      </c>
      <c r="E840">
        <v>380566</v>
      </c>
      <c r="F840">
        <v>103.79</v>
      </c>
      <c r="G840" s="2">
        <v>41502</v>
      </c>
      <c r="H840">
        <f>YEAR(Table1[[#This Row],[Order Date]])</f>
        <v>2013</v>
      </c>
      <c r="I840" t="s">
        <v>262</v>
      </c>
      <c r="J840" s="4">
        <f>WEEKDAY(Table1[[#This Row],[Order Date]])</f>
        <v>6</v>
      </c>
      <c r="K840" t="s">
        <v>235</v>
      </c>
      <c r="L840" t="s">
        <v>239</v>
      </c>
      <c r="M840">
        <v>380566</v>
      </c>
      <c r="N840">
        <v>81895.09</v>
      </c>
      <c r="O840">
        <v>298670.90999999997</v>
      </c>
      <c r="P840">
        <v>30</v>
      </c>
      <c r="Q840">
        <v>50</v>
      </c>
      <c r="R840">
        <v>76.27</v>
      </c>
    </row>
    <row r="841" spans="1:18" x14ac:dyDescent="0.35">
      <c r="A841" t="s">
        <v>51</v>
      </c>
      <c r="B841" t="str">
        <f>VLOOKUP(Table1[[#This Row],[Region]],Table3[#All],2,0)</f>
        <v>Bill Gabril</v>
      </c>
      <c r="C841" t="s">
        <v>213</v>
      </c>
      <c r="D841">
        <v>353845</v>
      </c>
      <c r="E841">
        <v>184499</v>
      </c>
      <c r="F841">
        <v>52.14</v>
      </c>
      <c r="G841" s="2">
        <v>41502</v>
      </c>
      <c r="H841">
        <f>YEAR(Table1[[#This Row],[Order Date]])</f>
        <v>2013</v>
      </c>
      <c r="I841" t="s">
        <v>262</v>
      </c>
      <c r="J841" s="4">
        <f>WEEKDAY(Table1[[#This Row],[Order Date]])</f>
        <v>6</v>
      </c>
      <c r="K841" t="s">
        <v>229</v>
      </c>
      <c r="L841" t="s">
        <v>240</v>
      </c>
      <c r="M841">
        <v>184499</v>
      </c>
      <c r="N841">
        <v>41674.54</v>
      </c>
      <c r="O841">
        <v>142824.46</v>
      </c>
      <c r="P841">
        <v>30</v>
      </c>
      <c r="Q841">
        <v>80</v>
      </c>
      <c r="R841">
        <v>93.72</v>
      </c>
    </row>
    <row r="842" spans="1:18" x14ac:dyDescent="0.35">
      <c r="A842" t="s">
        <v>52</v>
      </c>
      <c r="B842" t="str">
        <f>VLOOKUP(Table1[[#This Row],[Region]],Table3[#All],2,0)</f>
        <v>Anne Paul</v>
      </c>
      <c r="C842" t="s">
        <v>212</v>
      </c>
      <c r="D842">
        <v>390826</v>
      </c>
      <c r="E842">
        <v>261248</v>
      </c>
      <c r="F842">
        <v>66.849999999999994</v>
      </c>
      <c r="G842" s="2">
        <v>41795</v>
      </c>
      <c r="H842">
        <f>YEAR(Table1[[#This Row],[Order Date]])</f>
        <v>2014</v>
      </c>
      <c r="I842" t="s">
        <v>254</v>
      </c>
      <c r="J842" s="4">
        <f>WEEKDAY(Table1[[#This Row],[Order Date]])</f>
        <v>5</v>
      </c>
      <c r="K842" t="s">
        <v>227</v>
      </c>
      <c r="L842" t="s">
        <v>237</v>
      </c>
      <c r="M842">
        <v>261248</v>
      </c>
      <c r="N842">
        <v>95670.41</v>
      </c>
      <c r="O842">
        <v>165577.59</v>
      </c>
      <c r="P842">
        <v>20</v>
      </c>
      <c r="Q842">
        <v>74</v>
      </c>
      <c r="R842">
        <v>67.12</v>
      </c>
    </row>
    <row r="843" spans="1:18" x14ac:dyDescent="0.35">
      <c r="A843" t="s">
        <v>53</v>
      </c>
      <c r="B843" t="str">
        <f>VLOOKUP(Table1[[#This Row],[Region]],Table3[#All],2,0)</f>
        <v>William Grek</v>
      </c>
      <c r="C843" t="s">
        <v>214</v>
      </c>
      <c r="D843">
        <v>383346</v>
      </c>
      <c r="E843">
        <v>279852</v>
      </c>
      <c r="F843">
        <v>73</v>
      </c>
      <c r="G843" s="2">
        <v>41795</v>
      </c>
      <c r="H843">
        <f>YEAR(Table1[[#This Row],[Order Date]])</f>
        <v>2014</v>
      </c>
      <c r="I843" t="s">
        <v>254</v>
      </c>
      <c r="J843" s="4">
        <f>WEEKDAY(Table1[[#This Row],[Order Date]])</f>
        <v>5</v>
      </c>
      <c r="K843" t="s">
        <v>231</v>
      </c>
      <c r="L843" t="s">
        <v>236</v>
      </c>
      <c r="M843">
        <v>279852</v>
      </c>
      <c r="N843">
        <v>59215.11</v>
      </c>
      <c r="O843">
        <v>220636.89</v>
      </c>
      <c r="P843">
        <v>10</v>
      </c>
      <c r="Q843">
        <v>15</v>
      </c>
      <c r="R843">
        <v>60.04</v>
      </c>
    </row>
    <row r="844" spans="1:18" x14ac:dyDescent="0.35">
      <c r="A844" t="s">
        <v>54</v>
      </c>
      <c r="B844" t="str">
        <f>VLOOKUP(Table1[[#This Row],[Region]],Table3[#All],2,0)</f>
        <v>Bill Gabril</v>
      </c>
      <c r="C844" t="s">
        <v>213</v>
      </c>
      <c r="D844">
        <v>251650</v>
      </c>
      <c r="E844">
        <v>297020</v>
      </c>
      <c r="F844">
        <v>118.03</v>
      </c>
      <c r="G844" s="2">
        <v>41249</v>
      </c>
      <c r="H844">
        <f>YEAR(Table1[[#This Row],[Order Date]])</f>
        <v>2012</v>
      </c>
      <c r="I844" t="s">
        <v>257</v>
      </c>
      <c r="J844" s="4">
        <f>WEEKDAY(Table1[[#This Row],[Order Date]])</f>
        <v>5</v>
      </c>
      <c r="K844" t="s">
        <v>222</v>
      </c>
      <c r="L844" t="s">
        <v>236</v>
      </c>
      <c r="M844">
        <v>297020</v>
      </c>
      <c r="N844">
        <v>143148.04</v>
      </c>
      <c r="O844">
        <v>153871.96</v>
      </c>
      <c r="P844">
        <v>20</v>
      </c>
      <c r="Q844">
        <v>44</v>
      </c>
      <c r="R844">
        <v>80.930000000000007</v>
      </c>
    </row>
    <row r="845" spans="1:18" x14ac:dyDescent="0.35">
      <c r="A845" t="s">
        <v>55</v>
      </c>
      <c r="B845" t="str">
        <f>VLOOKUP(Table1[[#This Row],[Region]],Table3[#All],2,0)</f>
        <v>Bill Gabril</v>
      </c>
      <c r="C845" t="s">
        <v>213</v>
      </c>
      <c r="D845">
        <v>431458</v>
      </c>
      <c r="E845">
        <v>327273</v>
      </c>
      <c r="F845">
        <v>75.849999999999994</v>
      </c>
      <c r="G845" s="2">
        <v>41249</v>
      </c>
      <c r="H845">
        <f>YEAR(Table1[[#This Row],[Order Date]])</f>
        <v>2012</v>
      </c>
      <c r="I845" t="s">
        <v>257</v>
      </c>
      <c r="J845" s="4">
        <f>WEEKDAY(Table1[[#This Row],[Order Date]])</f>
        <v>5</v>
      </c>
      <c r="K845" t="s">
        <v>225</v>
      </c>
      <c r="L845" t="s">
        <v>239</v>
      </c>
      <c r="M845">
        <v>327273</v>
      </c>
      <c r="N845">
        <v>159170.72</v>
      </c>
      <c r="O845">
        <v>168102.28</v>
      </c>
      <c r="P845">
        <v>20</v>
      </c>
      <c r="Q845">
        <v>82</v>
      </c>
      <c r="R845">
        <v>62.45</v>
      </c>
    </row>
    <row r="846" spans="1:18" x14ac:dyDescent="0.35">
      <c r="A846" t="s">
        <v>56</v>
      </c>
      <c r="B846" t="str">
        <f>VLOOKUP(Table1[[#This Row],[Region]],Table3[#All],2,0)</f>
        <v>Anne Paul</v>
      </c>
      <c r="C846" t="s">
        <v>212</v>
      </c>
      <c r="D846">
        <v>466178</v>
      </c>
      <c r="E846">
        <v>297564</v>
      </c>
      <c r="F846">
        <v>63.83</v>
      </c>
      <c r="G846" s="2">
        <v>41270</v>
      </c>
      <c r="H846">
        <f>YEAR(Table1[[#This Row],[Order Date]])</f>
        <v>2012</v>
      </c>
      <c r="I846" t="s">
        <v>257</v>
      </c>
      <c r="J846" s="4">
        <f>WEEKDAY(Table1[[#This Row],[Order Date]])</f>
        <v>5</v>
      </c>
      <c r="K846" t="s">
        <v>228</v>
      </c>
      <c r="L846" t="s">
        <v>236</v>
      </c>
      <c r="M846">
        <v>297564</v>
      </c>
      <c r="N846">
        <v>70378.710000000006</v>
      </c>
      <c r="O846">
        <v>227185.29</v>
      </c>
      <c r="P846">
        <v>10</v>
      </c>
      <c r="Q846">
        <v>74</v>
      </c>
      <c r="R846">
        <v>93.51</v>
      </c>
    </row>
    <row r="847" spans="1:18" x14ac:dyDescent="0.35">
      <c r="A847" t="s">
        <v>57</v>
      </c>
      <c r="B847" t="str">
        <f>VLOOKUP(Table1[[#This Row],[Region]],Table3[#All],2,0)</f>
        <v>Sam Thomas</v>
      </c>
      <c r="C847" t="s">
        <v>215</v>
      </c>
      <c r="D847">
        <v>279639</v>
      </c>
      <c r="E847">
        <v>306324</v>
      </c>
      <c r="F847">
        <v>109.54</v>
      </c>
      <c r="G847" s="2">
        <v>41270</v>
      </c>
      <c r="H847">
        <f>YEAR(Table1[[#This Row],[Order Date]])</f>
        <v>2012</v>
      </c>
      <c r="I847" t="s">
        <v>257</v>
      </c>
      <c r="J847" s="4">
        <f>WEEKDAY(Table1[[#This Row],[Order Date]])</f>
        <v>5</v>
      </c>
      <c r="K847" t="s">
        <v>227</v>
      </c>
      <c r="L847" t="s">
        <v>237</v>
      </c>
      <c r="M847">
        <v>306324</v>
      </c>
      <c r="N847">
        <v>128072.86</v>
      </c>
      <c r="O847">
        <v>178251.14</v>
      </c>
      <c r="P847">
        <v>20</v>
      </c>
      <c r="Q847">
        <v>51</v>
      </c>
      <c r="R847">
        <v>71.959999999999994</v>
      </c>
    </row>
    <row r="848" spans="1:18" x14ac:dyDescent="0.35">
      <c r="A848" t="s">
        <v>58</v>
      </c>
      <c r="B848" t="str">
        <f>VLOOKUP(Table1[[#This Row],[Region]],Table3[#All],2,0)</f>
        <v>Bill Gabril</v>
      </c>
      <c r="C848" t="s">
        <v>213</v>
      </c>
      <c r="D848">
        <v>272206</v>
      </c>
      <c r="E848">
        <v>140264</v>
      </c>
      <c r="F848">
        <v>51.53</v>
      </c>
      <c r="G848" s="2">
        <v>41661</v>
      </c>
      <c r="H848">
        <f>YEAR(Table1[[#This Row],[Order Date]])</f>
        <v>2014</v>
      </c>
      <c r="I848" t="s">
        <v>259</v>
      </c>
      <c r="J848" s="4">
        <f>WEEKDAY(Table1[[#This Row],[Order Date]])</f>
        <v>4</v>
      </c>
      <c r="K848" t="s">
        <v>222</v>
      </c>
      <c r="L848" t="s">
        <v>236</v>
      </c>
      <c r="M848">
        <v>140264</v>
      </c>
      <c r="N848">
        <v>44514.74</v>
      </c>
      <c r="O848">
        <v>95749.26</v>
      </c>
      <c r="P848">
        <v>20</v>
      </c>
      <c r="Q848">
        <v>11</v>
      </c>
      <c r="R848">
        <v>83.54</v>
      </c>
    </row>
    <row r="849" spans="1:18" x14ac:dyDescent="0.35">
      <c r="A849" t="s">
        <v>59</v>
      </c>
      <c r="B849" t="str">
        <f>VLOOKUP(Table1[[#This Row],[Region]],Table3[#All],2,0)</f>
        <v>Bill Gabril</v>
      </c>
      <c r="C849" t="s">
        <v>213</v>
      </c>
      <c r="D849">
        <v>465161</v>
      </c>
      <c r="E849">
        <v>488944</v>
      </c>
      <c r="F849">
        <v>105.11</v>
      </c>
      <c r="G849" s="2">
        <v>41661</v>
      </c>
      <c r="H849">
        <f>YEAR(Table1[[#This Row],[Order Date]])</f>
        <v>2014</v>
      </c>
      <c r="I849" t="s">
        <v>259</v>
      </c>
      <c r="J849" s="4">
        <f>WEEKDAY(Table1[[#This Row],[Order Date]])</f>
        <v>4</v>
      </c>
      <c r="K849" t="s">
        <v>224</v>
      </c>
      <c r="L849" t="s">
        <v>240</v>
      </c>
      <c r="M849">
        <v>488944</v>
      </c>
      <c r="N849">
        <v>128987.55</v>
      </c>
      <c r="O849">
        <v>359956.45</v>
      </c>
      <c r="P849">
        <v>30</v>
      </c>
      <c r="Q849">
        <v>19</v>
      </c>
      <c r="R849">
        <v>78.849999999999994</v>
      </c>
    </row>
    <row r="850" spans="1:18" x14ac:dyDescent="0.35">
      <c r="A850" t="s">
        <v>60</v>
      </c>
      <c r="B850" t="str">
        <f>VLOOKUP(Table1[[#This Row],[Region]],Table3[#All],2,0)</f>
        <v>Bill Gabril</v>
      </c>
      <c r="C850" t="s">
        <v>213</v>
      </c>
      <c r="D850">
        <v>164705</v>
      </c>
      <c r="E850">
        <v>128619</v>
      </c>
      <c r="F850">
        <v>78.09</v>
      </c>
      <c r="G850" s="2">
        <v>40719</v>
      </c>
      <c r="H850">
        <f>YEAR(Table1[[#This Row],[Order Date]])</f>
        <v>2011</v>
      </c>
      <c r="I850" t="s">
        <v>254</v>
      </c>
      <c r="J850" s="4">
        <f>WEEKDAY(Table1[[#This Row],[Order Date]])</f>
        <v>7</v>
      </c>
      <c r="K850" t="s">
        <v>232</v>
      </c>
      <c r="L850" t="s">
        <v>240</v>
      </c>
      <c r="M850">
        <v>128619</v>
      </c>
      <c r="N850">
        <v>49386.44</v>
      </c>
      <c r="O850">
        <v>79232.56</v>
      </c>
      <c r="P850">
        <v>20</v>
      </c>
      <c r="Q850">
        <v>99</v>
      </c>
      <c r="R850">
        <v>94.43</v>
      </c>
    </row>
    <row r="851" spans="1:18" x14ac:dyDescent="0.35">
      <c r="A851" t="s">
        <v>61</v>
      </c>
      <c r="B851" t="str">
        <f>VLOOKUP(Table1[[#This Row],[Region]],Table3[#All],2,0)</f>
        <v>Anne Paul</v>
      </c>
      <c r="C851" t="s">
        <v>212</v>
      </c>
      <c r="D851">
        <v>294238</v>
      </c>
      <c r="E851">
        <v>197710</v>
      </c>
      <c r="F851">
        <v>67.19</v>
      </c>
      <c r="G851" s="2">
        <v>41440</v>
      </c>
      <c r="H851">
        <f>YEAR(Table1[[#This Row],[Order Date]])</f>
        <v>2013</v>
      </c>
      <c r="I851" t="s">
        <v>254</v>
      </c>
      <c r="J851" s="4">
        <f>WEEKDAY(Table1[[#This Row],[Order Date]])</f>
        <v>7</v>
      </c>
      <c r="K851" t="s">
        <v>224</v>
      </c>
      <c r="L851" t="s">
        <v>240</v>
      </c>
      <c r="M851">
        <v>197710</v>
      </c>
      <c r="N851">
        <v>85715.94</v>
      </c>
      <c r="O851">
        <v>111994.06</v>
      </c>
      <c r="P851">
        <v>30</v>
      </c>
      <c r="Q851">
        <v>45</v>
      </c>
      <c r="R851">
        <v>83.82</v>
      </c>
    </row>
    <row r="852" spans="1:18" x14ac:dyDescent="0.35">
      <c r="A852" t="s">
        <v>62</v>
      </c>
      <c r="B852" t="str">
        <f>VLOOKUP(Table1[[#This Row],[Region]],Table3[#All],2,0)</f>
        <v>Sam Thomas</v>
      </c>
      <c r="C852" t="s">
        <v>215</v>
      </c>
      <c r="D852">
        <v>147168</v>
      </c>
      <c r="E852">
        <v>153989</v>
      </c>
      <c r="F852">
        <v>104.63</v>
      </c>
      <c r="G852" s="2">
        <v>41440</v>
      </c>
      <c r="H852">
        <f>YEAR(Table1[[#This Row],[Order Date]])</f>
        <v>2013</v>
      </c>
      <c r="I852" t="s">
        <v>254</v>
      </c>
      <c r="J852" s="4">
        <f>WEEKDAY(Table1[[#This Row],[Order Date]])</f>
        <v>7</v>
      </c>
      <c r="K852" t="s">
        <v>220</v>
      </c>
      <c r="L852" t="s">
        <v>237</v>
      </c>
      <c r="M852">
        <v>153989</v>
      </c>
      <c r="N852">
        <v>66172.56</v>
      </c>
      <c r="O852">
        <v>87816.44</v>
      </c>
      <c r="P852">
        <v>10</v>
      </c>
      <c r="Q852">
        <v>56</v>
      </c>
      <c r="R852">
        <v>61.29</v>
      </c>
    </row>
    <row r="853" spans="1:18" x14ac:dyDescent="0.35">
      <c r="A853" t="s">
        <v>63</v>
      </c>
      <c r="B853" t="str">
        <f>VLOOKUP(Table1[[#This Row],[Region]],Table3[#All],2,0)</f>
        <v>Bill Gabril</v>
      </c>
      <c r="C853" t="s">
        <v>213</v>
      </c>
      <c r="D853">
        <v>470654</v>
      </c>
      <c r="E853">
        <v>553059</v>
      </c>
      <c r="F853">
        <v>117.51</v>
      </c>
      <c r="G853" s="2">
        <v>41440</v>
      </c>
      <c r="H853">
        <f>YEAR(Table1[[#This Row],[Order Date]])</f>
        <v>2013</v>
      </c>
      <c r="I853" t="s">
        <v>254</v>
      </c>
      <c r="J853" s="4">
        <f>WEEKDAY(Table1[[#This Row],[Order Date]])</f>
        <v>7</v>
      </c>
      <c r="K853" t="s">
        <v>222</v>
      </c>
      <c r="L853" t="s">
        <v>236</v>
      </c>
      <c r="M853">
        <v>553059</v>
      </c>
      <c r="N853">
        <v>243995.23</v>
      </c>
      <c r="O853">
        <v>309063.77</v>
      </c>
      <c r="P853">
        <v>20</v>
      </c>
      <c r="Q853">
        <v>60</v>
      </c>
      <c r="R853">
        <v>63.88</v>
      </c>
    </row>
    <row r="854" spans="1:18" x14ac:dyDescent="0.35">
      <c r="A854" t="s">
        <v>64</v>
      </c>
      <c r="B854" t="str">
        <f>VLOOKUP(Table1[[#This Row],[Region]],Table3[#All],2,0)</f>
        <v>Sam Thomas</v>
      </c>
      <c r="C854" t="s">
        <v>215</v>
      </c>
      <c r="D854">
        <v>362314</v>
      </c>
      <c r="E854">
        <v>310659</v>
      </c>
      <c r="F854">
        <v>85.74</v>
      </c>
      <c r="G854" s="2">
        <v>41440</v>
      </c>
      <c r="H854">
        <f>YEAR(Table1[[#This Row],[Order Date]])</f>
        <v>2013</v>
      </c>
      <c r="I854" t="s">
        <v>254</v>
      </c>
      <c r="J854" s="4">
        <f>WEEKDAY(Table1[[#This Row],[Order Date]])</f>
        <v>7</v>
      </c>
      <c r="K854" t="s">
        <v>216</v>
      </c>
      <c r="L854" t="s">
        <v>236</v>
      </c>
      <c r="M854">
        <v>310659</v>
      </c>
      <c r="N854">
        <v>93834.08</v>
      </c>
      <c r="O854">
        <v>216824.92</v>
      </c>
      <c r="P854">
        <v>10</v>
      </c>
      <c r="Q854">
        <v>97</v>
      </c>
      <c r="R854">
        <v>81.099999999999994</v>
      </c>
    </row>
    <row r="855" spans="1:18" x14ac:dyDescent="0.35">
      <c r="A855" t="s">
        <v>65</v>
      </c>
      <c r="B855" t="str">
        <f>VLOOKUP(Table1[[#This Row],[Region]],Table3[#All],2,0)</f>
        <v>William Grek</v>
      </c>
      <c r="C855" t="s">
        <v>214</v>
      </c>
      <c r="D855">
        <v>408367</v>
      </c>
      <c r="E855">
        <v>271421</v>
      </c>
      <c r="F855">
        <v>66.459999999999994</v>
      </c>
      <c r="G855" s="2">
        <v>41751</v>
      </c>
      <c r="H855">
        <f>YEAR(Table1[[#This Row],[Order Date]])</f>
        <v>2014</v>
      </c>
      <c r="I855" t="s">
        <v>256</v>
      </c>
      <c r="J855" s="4">
        <f>WEEKDAY(Table1[[#This Row],[Order Date]])</f>
        <v>3</v>
      </c>
      <c r="K855" t="s">
        <v>219</v>
      </c>
      <c r="L855" t="s">
        <v>238</v>
      </c>
      <c r="M855">
        <v>271421</v>
      </c>
      <c r="N855">
        <v>114570.24000000001</v>
      </c>
      <c r="O855">
        <v>156850.76</v>
      </c>
      <c r="P855">
        <v>30</v>
      </c>
      <c r="Q855">
        <v>39</v>
      </c>
      <c r="R855">
        <v>90.84</v>
      </c>
    </row>
    <row r="856" spans="1:18" x14ac:dyDescent="0.35">
      <c r="A856" t="s">
        <v>66</v>
      </c>
      <c r="B856" t="str">
        <f>VLOOKUP(Table1[[#This Row],[Region]],Table3[#All],2,0)</f>
        <v>Sam Thomas</v>
      </c>
      <c r="C856" t="s">
        <v>215</v>
      </c>
      <c r="D856">
        <v>455456</v>
      </c>
      <c r="E856">
        <v>239848</v>
      </c>
      <c r="F856">
        <v>52.66</v>
      </c>
      <c r="G856" s="2">
        <v>41751</v>
      </c>
      <c r="H856">
        <f>YEAR(Table1[[#This Row],[Order Date]])</f>
        <v>2014</v>
      </c>
      <c r="I856" t="s">
        <v>256</v>
      </c>
      <c r="J856" s="4">
        <f>WEEKDAY(Table1[[#This Row],[Order Date]])</f>
        <v>3</v>
      </c>
      <c r="K856" t="s">
        <v>225</v>
      </c>
      <c r="L856" t="s">
        <v>239</v>
      </c>
      <c r="M856">
        <v>239848</v>
      </c>
      <c r="N856">
        <v>70946.05</v>
      </c>
      <c r="O856">
        <v>168901.95</v>
      </c>
      <c r="P856">
        <v>30</v>
      </c>
      <c r="Q856">
        <v>10</v>
      </c>
      <c r="R856">
        <v>92.83</v>
      </c>
    </row>
    <row r="857" spans="1:18" x14ac:dyDescent="0.35">
      <c r="A857" t="s">
        <v>67</v>
      </c>
      <c r="B857" t="str">
        <f>VLOOKUP(Table1[[#This Row],[Region]],Table3[#All],2,0)</f>
        <v>Anne Paul</v>
      </c>
      <c r="C857" t="s">
        <v>212</v>
      </c>
      <c r="D857">
        <v>326779</v>
      </c>
      <c r="E857">
        <v>384728</v>
      </c>
      <c r="F857">
        <v>117.73</v>
      </c>
      <c r="G857" s="2">
        <v>41569</v>
      </c>
      <c r="H857">
        <f>YEAR(Table1[[#This Row],[Order Date]])</f>
        <v>2013</v>
      </c>
      <c r="I857" t="s">
        <v>255</v>
      </c>
      <c r="J857" s="4">
        <f>WEEKDAY(Table1[[#This Row],[Order Date]])</f>
        <v>3</v>
      </c>
      <c r="K857" t="s">
        <v>232</v>
      </c>
      <c r="L857" t="s">
        <v>240</v>
      </c>
      <c r="M857">
        <v>384728</v>
      </c>
      <c r="N857">
        <v>178315.54</v>
      </c>
      <c r="O857">
        <v>206412.46</v>
      </c>
      <c r="P857">
        <v>30</v>
      </c>
      <c r="Q857">
        <v>73</v>
      </c>
      <c r="R857">
        <v>72.650000000000006</v>
      </c>
    </row>
    <row r="858" spans="1:18" x14ac:dyDescent="0.35">
      <c r="A858" t="s">
        <v>68</v>
      </c>
      <c r="B858" t="str">
        <f>VLOOKUP(Table1[[#This Row],[Region]],Table3[#All],2,0)</f>
        <v>Anne Paul</v>
      </c>
      <c r="C858" t="s">
        <v>212</v>
      </c>
      <c r="D858">
        <v>217727</v>
      </c>
      <c r="E858">
        <v>121174</v>
      </c>
      <c r="F858">
        <v>55.65</v>
      </c>
      <c r="G858" s="2">
        <v>41598</v>
      </c>
      <c r="H858">
        <f>YEAR(Table1[[#This Row],[Order Date]])</f>
        <v>2013</v>
      </c>
      <c r="I858" t="s">
        <v>253</v>
      </c>
      <c r="J858" s="4">
        <f>WEEKDAY(Table1[[#This Row],[Order Date]])</f>
        <v>4</v>
      </c>
      <c r="K858" t="s">
        <v>227</v>
      </c>
      <c r="L858" t="s">
        <v>237</v>
      </c>
      <c r="M858">
        <v>121174</v>
      </c>
      <c r="N858">
        <v>41232.71</v>
      </c>
      <c r="O858">
        <v>79941.289999999994</v>
      </c>
      <c r="P858">
        <v>20</v>
      </c>
      <c r="Q858">
        <v>60</v>
      </c>
      <c r="R858">
        <v>66.81</v>
      </c>
    </row>
    <row r="859" spans="1:18" x14ac:dyDescent="0.35">
      <c r="A859" t="s">
        <v>69</v>
      </c>
      <c r="B859" t="str">
        <f>VLOOKUP(Table1[[#This Row],[Region]],Table3[#All],2,0)</f>
        <v>Anne Paul</v>
      </c>
      <c r="C859" t="s">
        <v>212</v>
      </c>
      <c r="D859">
        <v>113302</v>
      </c>
      <c r="E859">
        <v>86224</v>
      </c>
      <c r="F859">
        <v>76.099999999999994</v>
      </c>
      <c r="G859" s="2">
        <v>41598</v>
      </c>
      <c r="H859">
        <f>YEAR(Table1[[#This Row],[Order Date]])</f>
        <v>2013</v>
      </c>
      <c r="I859" t="s">
        <v>253</v>
      </c>
      <c r="J859" s="4">
        <f>WEEKDAY(Table1[[#This Row],[Order Date]])</f>
        <v>4</v>
      </c>
      <c r="K859" t="s">
        <v>224</v>
      </c>
      <c r="L859" t="s">
        <v>240</v>
      </c>
      <c r="M859">
        <v>86224</v>
      </c>
      <c r="N859">
        <v>19391.900000000001</v>
      </c>
      <c r="O859">
        <v>66832.100000000006</v>
      </c>
      <c r="P859">
        <v>30</v>
      </c>
      <c r="Q859">
        <v>52</v>
      </c>
      <c r="R859">
        <v>70.88</v>
      </c>
    </row>
    <row r="860" spans="1:18" x14ac:dyDescent="0.35">
      <c r="A860" t="s">
        <v>70</v>
      </c>
      <c r="B860" t="str">
        <f>VLOOKUP(Table1[[#This Row],[Region]],Table3[#All],2,0)</f>
        <v>Anne Paul</v>
      </c>
      <c r="C860" t="s">
        <v>212</v>
      </c>
      <c r="D860">
        <v>351640</v>
      </c>
      <c r="E860">
        <v>289052</v>
      </c>
      <c r="F860">
        <v>82.2</v>
      </c>
      <c r="G860" s="2">
        <v>41598</v>
      </c>
      <c r="H860">
        <f>YEAR(Table1[[#This Row],[Order Date]])</f>
        <v>2013</v>
      </c>
      <c r="I860" t="s">
        <v>253</v>
      </c>
      <c r="J860" s="4">
        <f>WEEKDAY(Table1[[#This Row],[Order Date]])</f>
        <v>4</v>
      </c>
      <c r="K860" t="s">
        <v>234</v>
      </c>
      <c r="L860" t="s">
        <v>238</v>
      </c>
      <c r="M860">
        <v>289052</v>
      </c>
      <c r="N860">
        <v>71640.88</v>
      </c>
      <c r="O860">
        <v>217411.12</v>
      </c>
      <c r="P860">
        <v>30</v>
      </c>
      <c r="Q860">
        <v>70</v>
      </c>
      <c r="R860">
        <v>68.34</v>
      </c>
    </row>
    <row r="861" spans="1:18" x14ac:dyDescent="0.35">
      <c r="A861" t="s">
        <v>71</v>
      </c>
      <c r="B861" t="str">
        <f>VLOOKUP(Table1[[#This Row],[Region]],Table3[#All],2,0)</f>
        <v>Sam Thomas</v>
      </c>
      <c r="C861" t="s">
        <v>215</v>
      </c>
      <c r="D861">
        <v>274896</v>
      </c>
      <c r="E861">
        <v>273677</v>
      </c>
      <c r="F861">
        <v>99.56</v>
      </c>
      <c r="G861" s="2">
        <v>41598</v>
      </c>
      <c r="H861">
        <f>YEAR(Table1[[#This Row],[Order Date]])</f>
        <v>2013</v>
      </c>
      <c r="I861" t="s">
        <v>253</v>
      </c>
      <c r="J861" s="4">
        <f>WEEKDAY(Table1[[#This Row],[Order Date]])</f>
        <v>4</v>
      </c>
      <c r="K861" t="s">
        <v>222</v>
      </c>
      <c r="L861" t="s">
        <v>236</v>
      </c>
      <c r="M861">
        <v>273677</v>
      </c>
      <c r="N861">
        <v>73147.06</v>
      </c>
      <c r="O861">
        <v>200529.94</v>
      </c>
      <c r="P861">
        <v>20</v>
      </c>
      <c r="Q861">
        <v>22</v>
      </c>
      <c r="R861">
        <v>81.89</v>
      </c>
    </row>
    <row r="862" spans="1:18" x14ac:dyDescent="0.35">
      <c r="A862" t="s">
        <v>72</v>
      </c>
      <c r="B862" t="str">
        <f>VLOOKUP(Table1[[#This Row],[Region]],Table3[#All],2,0)</f>
        <v>Anne Paul</v>
      </c>
      <c r="C862" t="s">
        <v>212</v>
      </c>
      <c r="D862">
        <v>131817</v>
      </c>
      <c r="E862">
        <v>70278</v>
      </c>
      <c r="F862">
        <v>53.31</v>
      </c>
      <c r="G862" s="2">
        <v>41598</v>
      </c>
      <c r="H862">
        <f>YEAR(Table1[[#This Row],[Order Date]])</f>
        <v>2013</v>
      </c>
      <c r="I862" t="s">
        <v>253</v>
      </c>
      <c r="J862" s="4">
        <f>WEEKDAY(Table1[[#This Row],[Order Date]])</f>
        <v>4</v>
      </c>
      <c r="K862" t="s">
        <v>232</v>
      </c>
      <c r="L862" t="s">
        <v>240</v>
      </c>
      <c r="M862">
        <v>70278</v>
      </c>
      <c r="N862">
        <v>16373.01</v>
      </c>
      <c r="O862">
        <v>53904.99</v>
      </c>
      <c r="P862">
        <v>20</v>
      </c>
      <c r="Q862">
        <v>26</v>
      </c>
      <c r="R862">
        <v>62.17</v>
      </c>
    </row>
    <row r="863" spans="1:18" x14ac:dyDescent="0.35">
      <c r="A863" t="s">
        <v>73</v>
      </c>
      <c r="B863" t="str">
        <f>VLOOKUP(Table1[[#This Row],[Region]],Table3[#All],2,0)</f>
        <v>Bill Gabril</v>
      </c>
      <c r="C863" t="s">
        <v>213</v>
      </c>
      <c r="D863">
        <v>258057</v>
      </c>
      <c r="E863">
        <v>289129</v>
      </c>
      <c r="F863">
        <v>112.04</v>
      </c>
      <c r="G863" s="2">
        <v>41598</v>
      </c>
      <c r="H863">
        <f>YEAR(Table1[[#This Row],[Order Date]])</f>
        <v>2013</v>
      </c>
      <c r="I863" t="s">
        <v>253</v>
      </c>
      <c r="J863" s="4">
        <f>WEEKDAY(Table1[[#This Row],[Order Date]])</f>
        <v>4</v>
      </c>
      <c r="K863" t="s">
        <v>224</v>
      </c>
      <c r="L863" t="s">
        <v>240</v>
      </c>
      <c r="M863">
        <v>289129</v>
      </c>
      <c r="N863">
        <v>135732.10999999999</v>
      </c>
      <c r="O863">
        <v>153396.89000000001</v>
      </c>
      <c r="P863">
        <v>20</v>
      </c>
      <c r="Q863">
        <v>16</v>
      </c>
      <c r="R863">
        <v>70.319999999999993</v>
      </c>
    </row>
    <row r="864" spans="1:18" x14ac:dyDescent="0.35">
      <c r="A864" t="s">
        <v>74</v>
      </c>
      <c r="B864" t="str">
        <f>VLOOKUP(Table1[[#This Row],[Region]],Table3[#All],2,0)</f>
        <v>Bill Gabril</v>
      </c>
      <c r="C864" t="s">
        <v>213</v>
      </c>
      <c r="D864">
        <v>150242</v>
      </c>
      <c r="E864">
        <v>156032</v>
      </c>
      <c r="F864">
        <v>103.85</v>
      </c>
      <c r="G864" s="2">
        <v>41598</v>
      </c>
      <c r="H864">
        <f>YEAR(Table1[[#This Row],[Order Date]])</f>
        <v>2013</v>
      </c>
      <c r="I864" t="s">
        <v>253</v>
      </c>
      <c r="J864" s="4">
        <f>WEEKDAY(Table1[[#This Row],[Order Date]])</f>
        <v>4</v>
      </c>
      <c r="K864" t="s">
        <v>229</v>
      </c>
      <c r="L864" t="s">
        <v>240</v>
      </c>
      <c r="M864">
        <v>156032</v>
      </c>
      <c r="N864">
        <v>37545.230000000003</v>
      </c>
      <c r="O864">
        <v>118486.77</v>
      </c>
      <c r="P864">
        <v>30</v>
      </c>
      <c r="Q864">
        <v>89</v>
      </c>
      <c r="R864">
        <v>60.37</v>
      </c>
    </row>
    <row r="865" spans="1:18" x14ac:dyDescent="0.35">
      <c r="A865" t="s">
        <v>75</v>
      </c>
      <c r="B865" t="str">
        <f>VLOOKUP(Table1[[#This Row],[Region]],Table3[#All],2,0)</f>
        <v>Bill Gabril</v>
      </c>
      <c r="C865" t="s">
        <v>213</v>
      </c>
      <c r="D865">
        <v>324450</v>
      </c>
      <c r="E865">
        <v>324809</v>
      </c>
      <c r="F865">
        <v>100.11</v>
      </c>
      <c r="G865" s="2">
        <v>41598</v>
      </c>
      <c r="H865">
        <f>YEAR(Table1[[#This Row],[Order Date]])</f>
        <v>2013</v>
      </c>
      <c r="I865" t="s">
        <v>253</v>
      </c>
      <c r="J865" s="4">
        <f>WEEKDAY(Table1[[#This Row],[Order Date]])</f>
        <v>4</v>
      </c>
      <c r="K865" t="s">
        <v>226</v>
      </c>
      <c r="L865" t="s">
        <v>239</v>
      </c>
      <c r="M865">
        <v>324809</v>
      </c>
      <c r="N865">
        <v>129311.35</v>
      </c>
      <c r="O865">
        <v>195497.65</v>
      </c>
      <c r="P865">
        <v>30</v>
      </c>
      <c r="Q865">
        <v>13</v>
      </c>
      <c r="R865">
        <v>75.89</v>
      </c>
    </row>
    <row r="866" spans="1:18" x14ac:dyDescent="0.35">
      <c r="A866" t="s">
        <v>76</v>
      </c>
      <c r="B866" t="str">
        <f>VLOOKUP(Table1[[#This Row],[Region]],Table3[#All],2,0)</f>
        <v>Sam Thomas</v>
      </c>
      <c r="C866" t="s">
        <v>215</v>
      </c>
      <c r="D866">
        <v>200915</v>
      </c>
      <c r="E866">
        <v>128770</v>
      </c>
      <c r="F866">
        <v>64.09</v>
      </c>
      <c r="G866" s="2">
        <v>41992</v>
      </c>
      <c r="H866">
        <f>YEAR(Table1[[#This Row],[Order Date]])</f>
        <v>2014</v>
      </c>
      <c r="I866" t="s">
        <v>257</v>
      </c>
      <c r="J866" s="4">
        <f>WEEKDAY(Table1[[#This Row],[Order Date]])</f>
        <v>6</v>
      </c>
      <c r="K866" t="s">
        <v>230</v>
      </c>
      <c r="L866" t="s">
        <v>238</v>
      </c>
      <c r="M866">
        <v>128770</v>
      </c>
      <c r="N866">
        <v>41392.79</v>
      </c>
      <c r="O866">
        <v>87377.21</v>
      </c>
      <c r="P866">
        <v>20</v>
      </c>
      <c r="Q866">
        <v>34</v>
      </c>
      <c r="R866">
        <v>91.65</v>
      </c>
    </row>
    <row r="867" spans="1:18" x14ac:dyDescent="0.35">
      <c r="A867" t="s">
        <v>77</v>
      </c>
      <c r="B867" t="str">
        <f>VLOOKUP(Table1[[#This Row],[Region]],Table3[#All],2,0)</f>
        <v>William Grek</v>
      </c>
      <c r="C867" t="s">
        <v>214</v>
      </c>
      <c r="D867">
        <v>366809</v>
      </c>
      <c r="E867">
        <v>250587</v>
      </c>
      <c r="F867">
        <v>68.319999999999993</v>
      </c>
      <c r="G867" s="2">
        <v>41992</v>
      </c>
      <c r="H867">
        <f>YEAR(Table1[[#This Row],[Order Date]])</f>
        <v>2014</v>
      </c>
      <c r="I867" t="s">
        <v>257</v>
      </c>
      <c r="J867" s="4">
        <f>WEEKDAY(Table1[[#This Row],[Order Date]])</f>
        <v>6</v>
      </c>
      <c r="K867" t="s">
        <v>227</v>
      </c>
      <c r="L867" t="s">
        <v>237</v>
      </c>
      <c r="M867">
        <v>250587</v>
      </c>
      <c r="N867">
        <v>89103.78</v>
      </c>
      <c r="O867">
        <v>161483.22</v>
      </c>
      <c r="P867">
        <v>20</v>
      </c>
      <c r="Q867">
        <v>33</v>
      </c>
      <c r="R867">
        <v>68.510000000000005</v>
      </c>
    </row>
    <row r="868" spans="1:18" x14ac:dyDescent="0.35">
      <c r="A868" t="s">
        <v>78</v>
      </c>
      <c r="B868" t="str">
        <f>VLOOKUP(Table1[[#This Row],[Region]],Table3[#All],2,0)</f>
        <v>Anne Paul</v>
      </c>
      <c r="C868" t="s">
        <v>212</v>
      </c>
      <c r="D868">
        <v>166941</v>
      </c>
      <c r="E868">
        <v>124320</v>
      </c>
      <c r="F868">
        <v>74.47</v>
      </c>
      <c r="G868" s="2">
        <v>41992</v>
      </c>
      <c r="H868">
        <f>YEAR(Table1[[#This Row],[Order Date]])</f>
        <v>2014</v>
      </c>
      <c r="I868" t="s">
        <v>257</v>
      </c>
      <c r="J868" s="4">
        <f>WEEKDAY(Table1[[#This Row],[Order Date]])</f>
        <v>6</v>
      </c>
      <c r="K868" t="s">
        <v>235</v>
      </c>
      <c r="L868" t="s">
        <v>239</v>
      </c>
      <c r="M868">
        <v>124320</v>
      </c>
      <c r="N868">
        <v>43022.46</v>
      </c>
      <c r="O868">
        <v>81297.539999999994</v>
      </c>
      <c r="P868">
        <v>10</v>
      </c>
      <c r="Q868">
        <v>55</v>
      </c>
      <c r="R868">
        <v>70.89</v>
      </c>
    </row>
    <row r="869" spans="1:18" x14ac:dyDescent="0.35">
      <c r="A869" t="s">
        <v>79</v>
      </c>
      <c r="B869" t="str">
        <f>VLOOKUP(Table1[[#This Row],[Region]],Table3[#All],2,0)</f>
        <v>William Grek</v>
      </c>
      <c r="C869" t="s">
        <v>214</v>
      </c>
      <c r="D869">
        <v>346165</v>
      </c>
      <c r="E869">
        <v>253999</v>
      </c>
      <c r="F869">
        <v>73.38</v>
      </c>
      <c r="G869" s="2">
        <v>41478</v>
      </c>
      <c r="H869">
        <f>YEAR(Table1[[#This Row],[Order Date]])</f>
        <v>2013</v>
      </c>
      <c r="I869" t="s">
        <v>260</v>
      </c>
      <c r="J869" s="4">
        <f>WEEKDAY(Table1[[#This Row],[Order Date]])</f>
        <v>3</v>
      </c>
      <c r="K869" t="s">
        <v>225</v>
      </c>
      <c r="L869" t="s">
        <v>239</v>
      </c>
      <c r="M869">
        <v>253999</v>
      </c>
      <c r="N869">
        <v>104820.51</v>
      </c>
      <c r="O869">
        <v>149178.49</v>
      </c>
      <c r="P869">
        <v>10</v>
      </c>
      <c r="Q869">
        <v>76</v>
      </c>
      <c r="R869">
        <v>80.53</v>
      </c>
    </row>
    <row r="870" spans="1:18" x14ac:dyDescent="0.35">
      <c r="A870" t="s">
        <v>80</v>
      </c>
      <c r="B870" t="str">
        <f>VLOOKUP(Table1[[#This Row],[Region]],Table3[#All],2,0)</f>
        <v>William Grek</v>
      </c>
      <c r="C870" t="s">
        <v>214</v>
      </c>
      <c r="D870">
        <v>224459</v>
      </c>
      <c r="E870">
        <v>245164</v>
      </c>
      <c r="F870">
        <v>109.22</v>
      </c>
      <c r="G870" s="2">
        <v>41156</v>
      </c>
      <c r="H870">
        <f>YEAR(Table1[[#This Row],[Order Date]])</f>
        <v>2012</v>
      </c>
      <c r="I870" t="s">
        <v>258</v>
      </c>
      <c r="J870" s="4">
        <f>WEEKDAY(Table1[[#This Row],[Order Date]])</f>
        <v>3</v>
      </c>
      <c r="K870" t="s">
        <v>226</v>
      </c>
      <c r="L870" t="s">
        <v>239</v>
      </c>
      <c r="M870">
        <v>245164</v>
      </c>
      <c r="N870">
        <v>91539.74</v>
      </c>
      <c r="O870">
        <v>153624.26</v>
      </c>
      <c r="P870">
        <v>20</v>
      </c>
      <c r="Q870">
        <v>35</v>
      </c>
      <c r="R870">
        <v>82.42</v>
      </c>
    </row>
    <row r="871" spans="1:18" x14ac:dyDescent="0.35">
      <c r="A871" t="s">
        <v>81</v>
      </c>
      <c r="B871" t="str">
        <f>VLOOKUP(Table1[[#This Row],[Region]],Table3[#All],2,0)</f>
        <v>William Grek</v>
      </c>
      <c r="C871" t="s">
        <v>214</v>
      </c>
      <c r="D871">
        <v>135863</v>
      </c>
      <c r="E871">
        <v>112698</v>
      </c>
      <c r="F871">
        <v>82.95</v>
      </c>
      <c r="G871" s="2">
        <v>41156</v>
      </c>
      <c r="H871">
        <f>YEAR(Table1[[#This Row],[Order Date]])</f>
        <v>2012</v>
      </c>
      <c r="I871" t="s">
        <v>258</v>
      </c>
      <c r="J871" s="4">
        <f>WEEKDAY(Table1[[#This Row],[Order Date]])</f>
        <v>3</v>
      </c>
      <c r="K871" t="s">
        <v>231</v>
      </c>
      <c r="L871" t="s">
        <v>236</v>
      </c>
      <c r="M871">
        <v>112698</v>
      </c>
      <c r="N871">
        <v>32858.85</v>
      </c>
      <c r="O871">
        <v>79839.149999999994</v>
      </c>
      <c r="P871">
        <v>20</v>
      </c>
      <c r="Q871">
        <v>86</v>
      </c>
      <c r="R871">
        <v>84.23</v>
      </c>
    </row>
    <row r="872" spans="1:18" x14ac:dyDescent="0.35">
      <c r="A872" t="s">
        <v>82</v>
      </c>
      <c r="B872" t="str">
        <f>VLOOKUP(Table1[[#This Row],[Region]],Table3[#All],2,0)</f>
        <v>Sam Thomas</v>
      </c>
      <c r="C872" t="s">
        <v>215</v>
      </c>
      <c r="D872">
        <v>257093</v>
      </c>
      <c r="E872">
        <v>238304</v>
      </c>
      <c r="F872">
        <v>92.69</v>
      </c>
      <c r="G872" s="2">
        <v>41156</v>
      </c>
      <c r="H872">
        <f>YEAR(Table1[[#This Row],[Order Date]])</f>
        <v>2012</v>
      </c>
      <c r="I872" t="s">
        <v>258</v>
      </c>
      <c r="J872" s="4">
        <f>WEEKDAY(Table1[[#This Row],[Order Date]])</f>
        <v>3</v>
      </c>
      <c r="K872" t="s">
        <v>220</v>
      </c>
      <c r="L872" t="s">
        <v>237</v>
      </c>
      <c r="M872">
        <v>238304</v>
      </c>
      <c r="N872">
        <v>111656.3</v>
      </c>
      <c r="O872">
        <v>126647.7</v>
      </c>
      <c r="P872">
        <v>10</v>
      </c>
      <c r="Q872">
        <v>15</v>
      </c>
      <c r="R872">
        <v>77.36</v>
      </c>
    </row>
    <row r="873" spans="1:18" x14ac:dyDescent="0.35">
      <c r="A873" t="s">
        <v>83</v>
      </c>
      <c r="B873" t="str">
        <f>VLOOKUP(Table1[[#This Row],[Region]],Table3[#All],2,0)</f>
        <v>Anne Paul</v>
      </c>
      <c r="C873" t="s">
        <v>212</v>
      </c>
      <c r="D873">
        <v>216929</v>
      </c>
      <c r="E873">
        <v>168828</v>
      </c>
      <c r="F873">
        <v>77.83</v>
      </c>
      <c r="G873" s="2">
        <v>41156</v>
      </c>
      <c r="H873">
        <f>YEAR(Table1[[#This Row],[Order Date]])</f>
        <v>2012</v>
      </c>
      <c r="I873" t="s">
        <v>258</v>
      </c>
      <c r="J873" s="4">
        <f>WEEKDAY(Table1[[#This Row],[Order Date]])</f>
        <v>3</v>
      </c>
      <c r="K873" t="s">
        <v>229</v>
      </c>
      <c r="L873" t="s">
        <v>240</v>
      </c>
      <c r="M873">
        <v>168828</v>
      </c>
      <c r="N873">
        <v>72308.070000000007</v>
      </c>
      <c r="O873">
        <v>96519.93</v>
      </c>
      <c r="P873">
        <v>20</v>
      </c>
      <c r="Q873">
        <v>52</v>
      </c>
      <c r="R873">
        <v>88.25</v>
      </c>
    </row>
    <row r="874" spans="1:18" x14ac:dyDescent="0.35">
      <c r="A874" t="s">
        <v>84</v>
      </c>
      <c r="B874" t="str">
        <f>VLOOKUP(Table1[[#This Row],[Region]],Table3[#All],2,0)</f>
        <v>Bill Gabril</v>
      </c>
      <c r="C874" t="s">
        <v>213</v>
      </c>
      <c r="D874">
        <v>309879</v>
      </c>
      <c r="E874">
        <v>203237</v>
      </c>
      <c r="F874">
        <v>65.59</v>
      </c>
      <c r="G874" s="2">
        <v>40564</v>
      </c>
      <c r="H874">
        <f>YEAR(Table1[[#This Row],[Order Date]])</f>
        <v>2011</v>
      </c>
      <c r="I874" t="s">
        <v>259</v>
      </c>
      <c r="J874" s="4">
        <f>WEEKDAY(Table1[[#This Row],[Order Date]])</f>
        <v>6</v>
      </c>
      <c r="K874" t="s">
        <v>234</v>
      </c>
      <c r="L874" t="s">
        <v>238</v>
      </c>
      <c r="M874">
        <v>203237</v>
      </c>
      <c r="N874">
        <v>101015.37</v>
      </c>
      <c r="O874">
        <v>102221.63</v>
      </c>
      <c r="P874">
        <v>30</v>
      </c>
      <c r="Q874">
        <v>81</v>
      </c>
      <c r="R874">
        <v>64.03</v>
      </c>
    </row>
    <row r="875" spans="1:18" x14ac:dyDescent="0.35">
      <c r="A875" t="s">
        <v>85</v>
      </c>
      <c r="B875" t="str">
        <f>VLOOKUP(Table1[[#This Row],[Region]],Table3[#All],2,0)</f>
        <v>Sam Thomas</v>
      </c>
      <c r="C875" t="s">
        <v>215</v>
      </c>
      <c r="D875">
        <v>201923</v>
      </c>
      <c r="E875">
        <v>195309</v>
      </c>
      <c r="F875">
        <v>96.72</v>
      </c>
      <c r="G875" s="2">
        <v>40564</v>
      </c>
      <c r="H875">
        <f>YEAR(Table1[[#This Row],[Order Date]])</f>
        <v>2011</v>
      </c>
      <c r="I875" t="s">
        <v>259</v>
      </c>
      <c r="J875" s="4">
        <f>WEEKDAY(Table1[[#This Row],[Order Date]])</f>
        <v>6</v>
      </c>
      <c r="K875" t="s">
        <v>230</v>
      </c>
      <c r="L875" t="s">
        <v>238</v>
      </c>
      <c r="M875">
        <v>195309</v>
      </c>
      <c r="N875">
        <v>85987.35</v>
      </c>
      <c r="O875">
        <v>109321.65</v>
      </c>
      <c r="P875">
        <v>30</v>
      </c>
      <c r="Q875">
        <v>38</v>
      </c>
      <c r="R875">
        <v>90.99</v>
      </c>
    </row>
    <row r="876" spans="1:18" x14ac:dyDescent="0.35">
      <c r="A876" t="s">
        <v>86</v>
      </c>
      <c r="B876" t="str">
        <f>VLOOKUP(Table1[[#This Row],[Region]],Table3[#All],2,0)</f>
        <v>William Grek</v>
      </c>
      <c r="C876" t="s">
        <v>214</v>
      </c>
      <c r="D876">
        <v>390720</v>
      </c>
      <c r="E876">
        <v>324316</v>
      </c>
      <c r="F876">
        <v>83</v>
      </c>
      <c r="G876" s="2">
        <v>40564</v>
      </c>
      <c r="H876">
        <f>YEAR(Table1[[#This Row],[Order Date]])</f>
        <v>2011</v>
      </c>
      <c r="I876" t="s">
        <v>259</v>
      </c>
      <c r="J876" s="4">
        <f>WEEKDAY(Table1[[#This Row],[Order Date]])</f>
        <v>6</v>
      </c>
      <c r="K876" t="s">
        <v>216</v>
      </c>
      <c r="L876" t="s">
        <v>236</v>
      </c>
      <c r="M876">
        <v>324316</v>
      </c>
      <c r="N876">
        <v>160066.94</v>
      </c>
      <c r="O876">
        <v>164249.06</v>
      </c>
      <c r="P876">
        <v>30</v>
      </c>
      <c r="Q876">
        <v>22</v>
      </c>
      <c r="R876">
        <v>60.73</v>
      </c>
    </row>
    <row r="877" spans="1:18" x14ac:dyDescent="0.35">
      <c r="A877" t="s">
        <v>87</v>
      </c>
      <c r="B877" t="str">
        <f>VLOOKUP(Table1[[#This Row],[Region]],Table3[#All],2,0)</f>
        <v>William Grek</v>
      </c>
      <c r="C877" t="s">
        <v>214</v>
      </c>
      <c r="D877">
        <v>443340</v>
      </c>
      <c r="E877">
        <v>279849</v>
      </c>
      <c r="F877">
        <v>63.12</v>
      </c>
      <c r="G877" s="2">
        <v>40564</v>
      </c>
      <c r="H877">
        <f>YEAR(Table1[[#This Row],[Order Date]])</f>
        <v>2011</v>
      </c>
      <c r="I877" t="s">
        <v>259</v>
      </c>
      <c r="J877" s="4">
        <f>WEEKDAY(Table1[[#This Row],[Order Date]])</f>
        <v>6</v>
      </c>
      <c r="K877" t="s">
        <v>220</v>
      </c>
      <c r="L877" t="s">
        <v>237</v>
      </c>
      <c r="M877">
        <v>279849</v>
      </c>
      <c r="N877">
        <v>114312.24</v>
      </c>
      <c r="O877">
        <v>165536.76</v>
      </c>
      <c r="P877">
        <v>20</v>
      </c>
      <c r="Q877">
        <v>57</v>
      </c>
      <c r="R877">
        <v>83.13</v>
      </c>
    </row>
    <row r="878" spans="1:18" x14ac:dyDescent="0.35">
      <c r="A878" t="s">
        <v>88</v>
      </c>
      <c r="B878" t="str">
        <f>VLOOKUP(Table1[[#This Row],[Region]],Table3[#All],2,0)</f>
        <v>Bill Gabril</v>
      </c>
      <c r="C878" t="s">
        <v>213</v>
      </c>
      <c r="D878">
        <v>134276</v>
      </c>
      <c r="E878">
        <v>82669</v>
      </c>
      <c r="F878">
        <v>61.57</v>
      </c>
      <c r="G878" s="2">
        <v>40564</v>
      </c>
      <c r="H878">
        <f>YEAR(Table1[[#This Row],[Order Date]])</f>
        <v>2011</v>
      </c>
      <c r="I878" t="s">
        <v>259</v>
      </c>
      <c r="J878" s="4">
        <f>WEEKDAY(Table1[[#This Row],[Order Date]])</f>
        <v>6</v>
      </c>
      <c r="K878" t="s">
        <v>216</v>
      </c>
      <c r="L878" t="s">
        <v>236</v>
      </c>
      <c r="M878">
        <v>82669</v>
      </c>
      <c r="N878">
        <v>21620.47</v>
      </c>
      <c r="O878">
        <v>61048.53</v>
      </c>
      <c r="P878">
        <v>20</v>
      </c>
      <c r="Q878">
        <v>58</v>
      </c>
      <c r="R878">
        <v>84.3</v>
      </c>
    </row>
    <row r="879" spans="1:18" x14ac:dyDescent="0.35">
      <c r="A879" t="s">
        <v>89</v>
      </c>
      <c r="B879" t="str">
        <f>VLOOKUP(Table1[[#This Row],[Region]],Table3[#All],2,0)</f>
        <v>Sam Thomas</v>
      </c>
      <c r="C879" t="s">
        <v>215</v>
      </c>
      <c r="D879">
        <v>325202</v>
      </c>
      <c r="E879">
        <v>329362</v>
      </c>
      <c r="F879">
        <v>101.28</v>
      </c>
      <c r="G879" s="2">
        <v>40564</v>
      </c>
      <c r="H879">
        <f>YEAR(Table1[[#This Row],[Order Date]])</f>
        <v>2011</v>
      </c>
      <c r="I879" t="s">
        <v>259</v>
      </c>
      <c r="J879" s="4">
        <f>WEEKDAY(Table1[[#This Row],[Order Date]])</f>
        <v>6</v>
      </c>
      <c r="K879" t="s">
        <v>222</v>
      </c>
      <c r="L879" t="s">
        <v>236</v>
      </c>
      <c r="M879">
        <v>329362</v>
      </c>
      <c r="N879">
        <v>89281.9</v>
      </c>
      <c r="O879">
        <v>240080.1</v>
      </c>
      <c r="P879">
        <v>10</v>
      </c>
      <c r="Q879">
        <v>78</v>
      </c>
      <c r="R879">
        <v>70.3</v>
      </c>
    </row>
    <row r="880" spans="1:18" x14ac:dyDescent="0.35">
      <c r="A880" t="s">
        <v>90</v>
      </c>
      <c r="B880" t="str">
        <f>VLOOKUP(Table1[[#This Row],[Region]],Table3[#All],2,0)</f>
        <v>William Grek</v>
      </c>
      <c r="C880" t="s">
        <v>214</v>
      </c>
      <c r="D880">
        <v>229589</v>
      </c>
      <c r="E880">
        <v>128755</v>
      </c>
      <c r="F880">
        <v>56.08</v>
      </c>
      <c r="G880" s="2">
        <v>40970</v>
      </c>
      <c r="H880">
        <f>YEAR(Table1[[#This Row],[Order Date]])</f>
        <v>2012</v>
      </c>
      <c r="I880" t="s">
        <v>263</v>
      </c>
      <c r="J880" s="4">
        <f>WEEKDAY(Table1[[#This Row],[Order Date]])</f>
        <v>6</v>
      </c>
      <c r="K880" t="s">
        <v>220</v>
      </c>
      <c r="L880" t="s">
        <v>237</v>
      </c>
      <c r="M880">
        <v>128755</v>
      </c>
      <c r="N880">
        <v>31486.93</v>
      </c>
      <c r="O880">
        <v>97268.07</v>
      </c>
      <c r="P880">
        <v>20</v>
      </c>
      <c r="Q880">
        <v>72</v>
      </c>
      <c r="R880">
        <v>67.319999999999993</v>
      </c>
    </row>
    <row r="881" spans="1:18" x14ac:dyDescent="0.35">
      <c r="A881" t="s">
        <v>91</v>
      </c>
      <c r="B881" t="str">
        <f>VLOOKUP(Table1[[#This Row],[Region]],Table3[#All],2,0)</f>
        <v>Anne Paul</v>
      </c>
      <c r="C881" t="s">
        <v>212</v>
      </c>
      <c r="D881">
        <v>346765</v>
      </c>
      <c r="E881">
        <v>380737</v>
      </c>
      <c r="F881">
        <v>109.8</v>
      </c>
      <c r="G881" s="2">
        <v>40970</v>
      </c>
      <c r="H881">
        <f>YEAR(Table1[[#This Row],[Order Date]])</f>
        <v>2012</v>
      </c>
      <c r="I881" t="s">
        <v>263</v>
      </c>
      <c r="J881" s="4">
        <f>WEEKDAY(Table1[[#This Row],[Order Date]])</f>
        <v>6</v>
      </c>
      <c r="K881" t="s">
        <v>226</v>
      </c>
      <c r="L881" t="s">
        <v>239</v>
      </c>
      <c r="M881">
        <v>380737</v>
      </c>
      <c r="N881">
        <v>171244.06</v>
      </c>
      <c r="O881">
        <v>209492.94</v>
      </c>
      <c r="P881">
        <v>20</v>
      </c>
      <c r="Q881">
        <v>92</v>
      </c>
      <c r="R881">
        <v>86.29</v>
      </c>
    </row>
    <row r="882" spans="1:18" x14ac:dyDescent="0.35">
      <c r="A882" t="s">
        <v>92</v>
      </c>
      <c r="B882" t="str">
        <f>VLOOKUP(Table1[[#This Row],[Region]],Table3[#All],2,0)</f>
        <v>Sam Thomas</v>
      </c>
      <c r="C882" t="s">
        <v>215</v>
      </c>
      <c r="D882">
        <v>372049</v>
      </c>
      <c r="E882">
        <v>307728</v>
      </c>
      <c r="F882">
        <v>82.71</v>
      </c>
      <c r="G882" s="2">
        <v>41377</v>
      </c>
      <c r="H882">
        <f>YEAR(Table1[[#This Row],[Order Date]])</f>
        <v>2013</v>
      </c>
      <c r="I882" t="s">
        <v>256</v>
      </c>
      <c r="J882" s="4">
        <f>WEEKDAY(Table1[[#This Row],[Order Date]])</f>
        <v>7</v>
      </c>
      <c r="K882" t="s">
        <v>228</v>
      </c>
      <c r="L882" t="s">
        <v>236</v>
      </c>
      <c r="M882">
        <v>307728</v>
      </c>
      <c r="N882">
        <v>88088.35</v>
      </c>
      <c r="O882">
        <v>219639.65</v>
      </c>
      <c r="P882">
        <v>10</v>
      </c>
      <c r="Q882">
        <v>71</v>
      </c>
      <c r="R882">
        <v>85.05</v>
      </c>
    </row>
    <row r="883" spans="1:18" x14ac:dyDescent="0.35">
      <c r="A883" t="s">
        <v>93</v>
      </c>
      <c r="B883" t="str">
        <f>VLOOKUP(Table1[[#This Row],[Region]],Table3[#All],2,0)</f>
        <v>Bill Gabril</v>
      </c>
      <c r="C883" t="s">
        <v>213</v>
      </c>
      <c r="D883">
        <v>240685</v>
      </c>
      <c r="E883">
        <v>272696</v>
      </c>
      <c r="F883">
        <v>113.3</v>
      </c>
      <c r="G883" s="2">
        <v>41377</v>
      </c>
      <c r="H883">
        <f>YEAR(Table1[[#This Row],[Order Date]])</f>
        <v>2013</v>
      </c>
      <c r="I883" t="s">
        <v>256</v>
      </c>
      <c r="J883" s="4">
        <f>WEEKDAY(Table1[[#This Row],[Order Date]])</f>
        <v>7</v>
      </c>
      <c r="K883" t="s">
        <v>224</v>
      </c>
      <c r="L883" t="s">
        <v>240</v>
      </c>
      <c r="M883">
        <v>272696</v>
      </c>
      <c r="N883">
        <v>119397.25</v>
      </c>
      <c r="O883">
        <v>153298.75</v>
      </c>
      <c r="P883">
        <v>20</v>
      </c>
      <c r="Q883">
        <v>67</v>
      </c>
      <c r="R883">
        <v>90.21</v>
      </c>
    </row>
    <row r="884" spans="1:18" x14ac:dyDescent="0.35">
      <c r="A884" t="s">
        <v>94</v>
      </c>
      <c r="B884" t="str">
        <f>VLOOKUP(Table1[[#This Row],[Region]],Table3[#All],2,0)</f>
        <v>Bill Gabril</v>
      </c>
      <c r="C884" t="s">
        <v>213</v>
      </c>
      <c r="D884">
        <v>260431</v>
      </c>
      <c r="E884">
        <v>241632</v>
      </c>
      <c r="F884">
        <v>92.78</v>
      </c>
      <c r="G884" s="2">
        <v>41377</v>
      </c>
      <c r="H884">
        <f>YEAR(Table1[[#This Row],[Order Date]])</f>
        <v>2013</v>
      </c>
      <c r="I884" t="s">
        <v>256</v>
      </c>
      <c r="J884" s="4">
        <f>WEEKDAY(Table1[[#This Row],[Order Date]])</f>
        <v>7</v>
      </c>
      <c r="K884" t="s">
        <v>229</v>
      </c>
      <c r="L884" t="s">
        <v>240</v>
      </c>
      <c r="M884">
        <v>241632</v>
      </c>
      <c r="N884">
        <v>53002.06</v>
      </c>
      <c r="O884">
        <v>188629.94</v>
      </c>
      <c r="P884">
        <v>10</v>
      </c>
      <c r="Q884">
        <v>80</v>
      </c>
      <c r="R884">
        <v>62.97</v>
      </c>
    </row>
    <row r="885" spans="1:18" x14ac:dyDescent="0.35">
      <c r="A885" t="s">
        <v>95</v>
      </c>
      <c r="B885" t="str">
        <f>VLOOKUP(Table1[[#This Row],[Region]],Table3[#All],2,0)</f>
        <v>Anne Paul</v>
      </c>
      <c r="C885" t="s">
        <v>212</v>
      </c>
      <c r="D885">
        <v>333048</v>
      </c>
      <c r="E885">
        <v>302529</v>
      </c>
      <c r="F885">
        <v>90.84</v>
      </c>
      <c r="G885" s="2">
        <v>41615</v>
      </c>
      <c r="H885">
        <f>YEAR(Table1[[#This Row],[Order Date]])</f>
        <v>2013</v>
      </c>
      <c r="I885" t="s">
        <v>257</v>
      </c>
      <c r="J885" s="4">
        <f>WEEKDAY(Table1[[#This Row],[Order Date]])</f>
        <v>7</v>
      </c>
      <c r="K885" t="s">
        <v>220</v>
      </c>
      <c r="L885" t="s">
        <v>237</v>
      </c>
      <c r="M885">
        <v>302529</v>
      </c>
      <c r="N885">
        <v>98264.85</v>
      </c>
      <c r="O885">
        <v>204264.15</v>
      </c>
      <c r="P885">
        <v>20</v>
      </c>
      <c r="Q885">
        <v>89</v>
      </c>
      <c r="R885">
        <v>71.77</v>
      </c>
    </row>
    <row r="886" spans="1:18" x14ac:dyDescent="0.35">
      <c r="A886" t="s">
        <v>96</v>
      </c>
      <c r="B886" t="str">
        <f>VLOOKUP(Table1[[#This Row],[Region]],Table3[#All],2,0)</f>
        <v>Bill Gabril</v>
      </c>
      <c r="C886" t="s">
        <v>213</v>
      </c>
      <c r="D886">
        <v>326757</v>
      </c>
      <c r="E886">
        <v>270582</v>
      </c>
      <c r="F886">
        <v>82.81</v>
      </c>
      <c r="G886" s="2">
        <v>41431</v>
      </c>
      <c r="H886">
        <f>YEAR(Table1[[#This Row],[Order Date]])</f>
        <v>2013</v>
      </c>
      <c r="I886" t="s">
        <v>254</v>
      </c>
      <c r="J886" s="4">
        <f>WEEKDAY(Table1[[#This Row],[Order Date]])</f>
        <v>5</v>
      </c>
      <c r="K886" t="s">
        <v>227</v>
      </c>
      <c r="L886" t="s">
        <v>237</v>
      </c>
      <c r="M886">
        <v>270582</v>
      </c>
      <c r="N886">
        <v>109556.99</v>
      </c>
      <c r="O886">
        <v>161025.01</v>
      </c>
      <c r="P886">
        <v>20</v>
      </c>
      <c r="Q886">
        <v>32</v>
      </c>
      <c r="R886">
        <v>75.459999999999994</v>
      </c>
    </row>
    <row r="887" spans="1:18" x14ac:dyDescent="0.35">
      <c r="A887" t="s">
        <v>97</v>
      </c>
      <c r="B887" t="str">
        <f>VLOOKUP(Table1[[#This Row],[Region]],Table3[#All],2,0)</f>
        <v>Sam Thomas</v>
      </c>
      <c r="C887" t="s">
        <v>215</v>
      </c>
      <c r="D887">
        <v>139787</v>
      </c>
      <c r="E887">
        <v>116960</v>
      </c>
      <c r="F887">
        <v>83.67</v>
      </c>
      <c r="G887" s="2">
        <v>41431</v>
      </c>
      <c r="H887">
        <f>YEAR(Table1[[#This Row],[Order Date]])</f>
        <v>2013</v>
      </c>
      <c r="I887" t="s">
        <v>254</v>
      </c>
      <c r="J887" s="4">
        <f>WEEKDAY(Table1[[#This Row],[Order Date]])</f>
        <v>5</v>
      </c>
      <c r="K887" t="s">
        <v>234</v>
      </c>
      <c r="L887" t="s">
        <v>238</v>
      </c>
      <c r="M887">
        <v>116960</v>
      </c>
      <c r="N887">
        <v>28914.73</v>
      </c>
      <c r="O887">
        <v>88045.27</v>
      </c>
      <c r="P887">
        <v>20</v>
      </c>
      <c r="Q887">
        <v>92</v>
      </c>
      <c r="R887">
        <v>62.74</v>
      </c>
    </row>
    <row r="888" spans="1:18" x14ac:dyDescent="0.35">
      <c r="A888" t="s">
        <v>98</v>
      </c>
      <c r="B888" t="str">
        <f>VLOOKUP(Table1[[#This Row],[Region]],Table3[#All],2,0)</f>
        <v>Sam Thomas</v>
      </c>
      <c r="C888" t="s">
        <v>215</v>
      </c>
      <c r="D888">
        <v>151594</v>
      </c>
      <c r="E888">
        <v>91340</v>
      </c>
      <c r="F888">
        <v>60.25</v>
      </c>
      <c r="G888" s="2">
        <v>41620</v>
      </c>
      <c r="H888">
        <f>YEAR(Table1[[#This Row],[Order Date]])</f>
        <v>2013</v>
      </c>
      <c r="I888" t="s">
        <v>257</v>
      </c>
      <c r="J888" s="4">
        <f>WEEKDAY(Table1[[#This Row],[Order Date]])</f>
        <v>5</v>
      </c>
      <c r="K888" t="s">
        <v>234</v>
      </c>
      <c r="L888" t="s">
        <v>238</v>
      </c>
      <c r="M888">
        <v>91340</v>
      </c>
      <c r="N888">
        <v>44621.01</v>
      </c>
      <c r="O888">
        <v>46718.99</v>
      </c>
      <c r="P888">
        <v>20</v>
      </c>
      <c r="Q888">
        <v>35</v>
      </c>
      <c r="R888">
        <v>83.63</v>
      </c>
    </row>
    <row r="889" spans="1:18" x14ac:dyDescent="0.35">
      <c r="A889" t="s">
        <v>99</v>
      </c>
      <c r="B889" t="str">
        <f>VLOOKUP(Table1[[#This Row],[Region]],Table3[#All],2,0)</f>
        <v>Sam Thomas</v>
      </c>
      <c r="C889" t="s">
        <v>215</v>
      </c>
      <c r="D889">
        <v>490705</v>
      </c>
      <c r="E889">
        <v>389250</v>
      </c>
      <c r="F889">
        <v>79.319999999999993</v>
      </c>
      <c r="G889" s="2">
        <v>41591</v>
      </c>
      <c r="H889">
        <f>YEAR(Table1[[#This Row],[Order Date]])</f>
        <v>2013</v>
      </c>
      <c r="I889" t="s">
        <v>253</v>
      </c>
      <c r="J889" s="4">
        <f>WEEKDAY(Table1[[#This Row],[Order Date]])</f>
        <v>4</v>
      </c>
      <c r="K889" t="s">
        <v>216</v>
      </c>
      <c r="L889" t="s">
        <v>236</v>
      </c>
      <c r="M889">
        <v>389250</v>
      </c>
      <c r="N889">
        <v>78036.240000000005</v>
      </c>
      <c r="O889">
        <v>311213.76</v>
      </c>
      <c r="P889">
        <v>30</v>
      </c>
      <c r="Q889">
        <v>79</v>
      </c>
      <c r="R889">
        <v>91.93</v>
      </c>
    </row>
    <row r="890" spans="1:18" x14ac:dyDescent="0.35">
      <c r="A890" t="s">
        <v>100</v>
      </c>
      <c r="B890" t="str">
        <f>VLOOKUP(Table1[[#This Row],[Region]],Table3[#All],2,0)</f>
        <v>Anne Paul</v>
      </c>
      <c r="C890" t="s">
        <v>212</v>
      </c>
      <c r="D890">
        <v>257010</v>
      </c>
      <c r="E890">
        <v>202389</v>
      </c>
      <c r="F890">
        <v>78.75</v>
      </c>
      <c r="G890" s="2">
        <v>41591</v>
      </c>
      <c r="H890">
        <f>YEAR(Table1[[#This Row],[Order Date]])</f>
        <v>2013</v>
      </c>
      <c r="I890" t="s">
        <v>253</v>
      </c>
      <c r="J890" s="4">
        <f>WEEKDAY(Table1[[#This Row],[Order Date]])</f>
        <v>4</v>
      </c>
      <c r="K890" t="s">
        <v>227</v>
      </c>
      <c r="L890" t="s">
        <v>237</v>
      </c>
      <c r="M890">
        <v>202389</v>
      </c>
      <c r="N890">
        <v>43767.73</v>
      </c>
      <c r="O890">
        <v>158621.26999999999</v>
      </c>
      <c r="P890">
        <v>30</v>
      </c>
      <c r="Q890">
        <v>93</v>
      </c>
      <c r="R890">
        <v>60.42</v>
      </c>
    </row>
    <row r="891" spans="1:18" x14ac:dyDescent="0.35">
      <c r="A891" t="s">
        <v>101</v>
      </c>
      <c r="B891" t="str">
        <f>VLOOKUP(Table1[[#This Row],[Region]],Table3[#All],2,0)</f>
        <v>William Grek</v>
      </c>
      <c r="C891" t="s">
        <v>214</v>
      </c>
      <c r="D891">
        <v>219316</v>
      </c>
      <c r="E891">
        <v>169145</v>
      </c>
      <c r="F891">
        <v>77.12</v>
      </c>
      <c r="G891" s="2">
        <v>41591</v>
      </c>
      <c r="H891">
        <f>YEAR(Table1[[#This Row],[Order Date]])</f>
        <v>2013</v>
      </c>
      <c r="I891" t="s">
        <v>253</v>
      </c>
      <c r="J891" s="4">
        <f>WEEKDAY(Table1[[#This Row],[Order Date]])</f>
        <v>4</v>
      </c>
      <c r="K891" t="s">
        <v>231</v>
      </c>
      <c r="L891" t="s">
        <v>236</v>
      </c>
      <c r="M891">
        <v>169145</v>
      </c>
      <c r="N891">
        <v>72712.570000000007</v>
      </c>
      <c r="O891">
        <v>96432.43</v>
      </c>
      <c r="P891">
        <v>20</v>
      </c>
      <c r="Q891">
        <v>80</v>
      </c>
      <c r="R891">
        <v>86.52</v>
      </c>
    </row>
    <row r="892" spans="1:18" x14ac:dyDescent="0.35">
      <c r="A892" t="s">
        <v>102</v>
      </c>
      <c r="B892" t="str">
        <f>VLOOKUP(Table1[[#This Row],[Region]],Table3[#All],2,0)</f>
        <v>Bill Gabril</v>
      </c>
      <c r="C892" t="s">
        <v>213</v>
      </c>
      <c r="D892">
        <v>145023</v>
      </c>
      <c r="E892">
        <v>113546</v>
      </c>
      <c r="F892">
        <v>78.3</v>
      </c>
      <c r="G892" s="2">
        <v>41591</v>
      </c>
      <c r="H892">
        <f>YEAR(Table1[[#This Row],[Order Date]])</f>
        <v>2013</v>
      </c>
      <c r="I892" t="s">
        <v>253</v>
      </c>
      <c r="J892" s="4">
        <f>WEEKDAY(Table1[[#This Row],[Order Date]])</f>
        <v>4</v>
      </c>
      <c r="K892" t="s">
        <v>231</v>
      </c>
      <c r="L892" t="s">
        <v>236</v>
      </c>
      <c r="M892">
        <v>113546</v>
      </c>
      <c r="N892">
        <v>30539.41</v>
      </c>
      <c r="O892">
        <v>83006.59</v>
      </c>
      <c r="P892">
        <v>30</v>
      </c>
      <c r="Q892">
        <v>36</v>
      </c>
      <c r="R892">
        <v>75.349999999999994</v>
      </c>
    </row>
    <row r="893" spans="1:18" x14ac:dyDescent="0.35">
      <c r="A893" t="s">
        <v>103</v>
      </c>
      <c r="B893" t="str">
        <f>VLOOKUP(Table1[[#This Row],[Region]],Table3[#All],2,0)</f>
        <v>Anne Paul</v>
      </c>
      <c r="C893" t="s">
        <v>212</v>
      </c>
      <c r="D893">
        <v>172849</v>
      </c>
      <c r="E893">
        <v>162119</v>
      </c>
      <c r="F893">
        <v>93.79</v>
      </c>
      <c r="G893" s="2">
        <v>41591</v>
      </c>
      <c r="H893">
        <f>YEAR(Table1[[#This Row],[Order Date]])</f>
        <v>2013</v>
      </c>
      <c r="I893" t="s">
        <v>253</v>
      </c>
      <c r="J893" s="4">
        <f>WEEKDAY(Table1[[#This Row],[Order Date]])</f>
        <v>4</v>
      </c>
      <c r="K893" t="s">
        <v>228</v>
      </c>
      <c r="L893" t="s">
        <v>236</v>
      </c>
      <c r="M893">
        <v>162119</v>
      </c>
      <c r="N893">
        <v>35178.82</v>
      </c>
      <c r="O893">
        <v>126940.18</v>
      </c>
      <c r="P893">
        <v>10</v>
      </c>
      <c r="Q893">
        <v>94</v>
      </c>
      <c r="R893">
        <v>89.2</v>
      </c>
    </row>
    <row r="894" spans="1:18" x14ac:dyDescent="0.35">
      <c r="A894" t="s">
        <v>104</v>
      </c>
      <c r="B894" t="str">
        <f>VLOOKUP(Table1[[#This Row],[Region]],Table3[#All],2,0)</f>
        <v>Sam Thomas</v>
      </c>
      <c r="C894" t="s">
        <v>215</v>
      </c>
      <c r="D894">
        <v>319753</v>
      </c>
      <c r="E894">
        <v>271475</v>
      </c>
      <c r="F894">
        <v>84.9</v>
      </c>
      <c r="G894" s="2">
        <v>40815</v>
      </c>
      <c r="H894">
        <f>YEAR(Table1[[#This Row],[Order Date]])</f>
        <v>2011</v>
      </c>
      <c r="I894" t="s">
        <v>258</v>
      </c>
      <c r="J894" s="4">
        <f>WEEKDAY(Table1[[#This Row],[Order Date]])</f>
        <v>5</v>
      </c>
      <c r="K894" t="s">
        <v>232</v>
      </c>
      <c r="L894" t="s">
        <v>240</v>
      </c>
      <c r="M894">
        <v>271475</v>
      </c>
      <c r="N894">
        <v>109180.77</v>
      </c>
      <c r="O894">
        <v>162294.23000000001</v>
      </c>
      <c r="P894">
        <v>30</v>
      </c>
      <c r="Q894">
        <v>14</v>
      </c>
      <c r="R894">
        <v>92.28</v>
      </c>
    </row>
    <row r="895" spans="1:18" x14ac:dyDescent="0.35">
      <c r="A895" t="s">
        <v>105</v>
      </c>
      <c r="B895" t="str">
        <f>VLOOKUP(Table1[[#This Row],[Region]],Table3[#All],2,0)</f>
        <v>William Grek</v>
      </c>
      <c r="C895" t="s">
        <v>214</v>
      </c>
      <c r="D895">
        <v>397895</v>
      </c>
      <c r="E895">
        <v>403883</v>
      </c>
      <c r="F895">
        <v>101.5</v>
      </c>
      <c r="G895" s="2">
        <v>40815</v>
      </c>
      <c r="H895">
        <f>YEAR(Table1[[#This Row],[Order Date]])</f>
        <v>2011</v>
      </c>
      <c r="I895" t="s">
        <v>258</v>
      </c>
      <c r="J895" s="4">
        <f>WEEKDAY(Table1[[#This Row],[Order Date]])</f>
        <v>5</v>
      </c>
      <c r="K895" t="s">
        <v>229</v>
      </c>
      <c r="L895" t="s">
        <v>240</v>
      </c>
      <c r="M895">
        <v>403883</v>
      </c>
      <c r="N895">
        <v>86993.25</v>
      </c>
      <c r="O895">
        <v>316889.75</v>
      </c>
      <c r="P895">
        <v>10</v>
      </c>
      <c r="Q895">
        <v>59</v>
      </c>
      <c r="R895">
        <v>66.59</v>
      </c>
    </row>
    <row r="896" spans="1:18" x14ac:dyDescent="0.35">
      <c r="A896" t="s">
        <v>106</v>
      </c>
      <c r="B896" t="str">
        <f>VLOOKUP(Table1[[#This Row],[Region]],Table3[#All],2,0)</f>
        <v>Anne Paul</v>
      </c>
      <c r="C896" t="s">
        <v>212</v>
      </c>
      <c r="D896">
        <v>398589</v>
      </c>
      <c r="E896">
        <v>436028</v>
      </c>
      <c r="F896">
        <v>109.39</v>
      </c>
      <c r="G896" s="2">
        <v>40815</v>
      </c>
      <c r="H896">
        <f>YEAR(Table1[[#This Row],[Order Date]])</f>
        <v>2011</v>
      </c>
      <c r="I896" t="s">
        <v>258</v>
      </c>
      <c r="J896" s="4">
        <f>WEEKDAY(Table1[[#This Row],[Order Date]])</f>
        <v>5</v>
      </c>
      <c r="K896" t="s">
        <v>217</v>
      </c>
      <c r="L896" t="s">
        <v>237</v>
      </c>
      <c r="M896">
        <v>436028</v>
      </c>
      <c r="N896">
        <v>195590.35</v>
      </c>
      <c r="O896">
        <v>240437.65</v>
      </c>
      <c r="P896">
        <v>10</v>
      </c>
      <c r="Q896">
        <v>32</v>
      </c>
      <c r="R896">
        <v>61.12</v>
      </c>
    </row>
    <row r="897" spans="1:18" x14ac:dyDescent="0.35">
      <c r="A897" t="s">
        <v>107</v>
      </c>
      <c r="B897" t="str">
        <f>VLOOKUP(Table1[[#This Row],[Region]],Table3[#All],2,0)</f>
        <v>Bill Gabril</v>
      </c>
      <c r="C897" t="s">
        <v>213</v>
      </c>
      <c r="D897">
        <v>197880</v>
      </c>
      <c r="E897">
        <v>151106</v>
      </c>
      <c r="F897">
        <v>76.36</v>
      </c>
      <c r="G897" s="2">
        <v>40815</v>
      </c>
      <c r="H897">
        <f>YEAR(Table1[[#This Row],[Order Date]])</f>
        <v>2011</v>
      </c>
      <c r="I897" t="s">
        <v>258</v>
      </c>
      <c r="J897" s="4">
        <f>WEEKDAY(Table1[[#This Row],[Order Date]])</f>
        <v>5</v>
      </c>
      <c r="K897" t="s">
        <v>218</v>
      </c>
      <c r="L897" t="s">
        <v>238</v>
      </c>
      <c r="M897">
        <v>151106</v>
      </c>
      <c r="N897">
        <v>62687.040000000001</v>
      </c>
      <c r="O897">
        <v>88418.96</v>
      </c>
      <c r="P897">
        <v>10</v>
      </c>
      <c r="Q897">
        <v>94</v>
      </c>
      <c r="R897">
        <v>78.349999999999994</v>
      </c>
    </row>
    <row r="898" spans="1:18" x14ac:dyDescent="0.35">
      <c r="A898" t="s">
        <v>108</v>
      </c>
      <c r="B898" t="str">
        <f>VLOOKUP(Table1[[#This Row],[Region]],Table3[#All],2,0)</f>
        <v>Bill Gabril</v>
      </c>
      <c r="C898" t="s">
        <v>213</v>
      </c>
      <c r="D898">
        <v>293279</v>
      </c>
      <c r="E898">
        <v>282568</v>
      </c>
      <c r="F898">
        <v>96.35</v>
      </c>
      <c r="G898" s="2">
        <v>40815</v>
      </c>
      <c r="H898">
        <f>YEAR(Table1[[#This Row],[Order Date]])</f>
        <v>2011</v>
      </c>
      <c r="I898" t="s">
        <v>258</v>
      </c>
      <c r="J898" s="4">
        <f>WEEKDAY(Table1[[#This Row],[Order Date]])</f>
        <v>5</v>
      </c>
      <c r="K898" t="s">
        <v>219</v>
      </c>
      <c r="L898" t="s">
        <v>238</v>
      </c>
      <c r="M898">
        <v>282568</v>
      </c>
      <c r="N898">
        <v>113583.4</v>
      </c>
      <c r="O898">
        <v>168984.6</v>
      </c>
      <c r="P898">
        <v>30</v>
      </c>
      <c r="Q898">
        <v>60</v>
      </c>
      <c r="R898">
        <v>65.5</v>
      </c>
    </row>
    <row r="899" spans="1:18" x14ac:dyDescent="0.35">
      <c r="A899" t="s">
        <v>109</v>
      </c>
      <c r="B899" t="str">
        <f>VLOOKUP(Table1[[#This Row],[Region]],Table3[#All],2,0)</f>
        <v>Anne Paul</v>
      </c>
      <c r="C899" t="s">
        <v>212</v>
      </c>
      <c r="D899">
        <v>381255</v>
      </c>
      <c r="E899">
        <v>409996</v>
      </c>
      <c r="F899">
        <v>107.54</v>
      </c>
      <c r="G899" s="2">
        <v>41003</v>
      </c>
      <c r="H899">
        <f>YEAR(Table1[[#This Row],[Order Date]])</f>
        <v>2012</v>
      </c>
      <c r="I899" t="s">
        <v>256</v>
      </c>
      <c r="J899" s="4">
        <f>WEEKDAY(Table1[[#This Row],[Order Date]])</f>
        <v>4</v>
      </c>
      <c r="K899" t="s">
        <v>224</v>
      </c>
      <c r="L899" t="s">
        <v>240</v>
      </c>
      <c r="M899">
        <v>409996</v>
      </c>
      <c r="N899">
        <v>157152.34</v>
      </c>
      <c r="O899">
        <v>252843.66</v>
      </c>
      <c r="P899">
        <v>20</v>
      </c>
      <c r="Q899">
        <v>36</v>
      </c>
      <c r="R899">
        <v>64.55</v>
      </c>
    </row>
    <row r="900" spans="1:18" x14ac:dyDescent="0.35">
      <c r="A900" t="s">
        <v>110</v>
      </c>
      <c r="B900" t="str">
        <f>VLOOKUP(Table1[[#This Row],[Region]],Table3[#All],2,0)</f>
        <v>William Grek</v>
      </c>
      <c r="C900" t="s">
        <v>214</v>
      </c>
      <c r="D900">
        <v>326597</v>
      </c>
      <c r="E900">
        <v>377704</v>
      </c>
      <c r="F900">
        <v>115.65</v>
      </c>
      <c r="G900" s="2">
        <v>41003</v>
      </c>
      <c r="H900">
        <f>YEAR(Table1[[#This Row],[Order Date]])</f>
        <v>2012</v>
      </c>
      <c r="I900" t="s">
        <v>256</v>
      </c>
      <c r="J900" s="4">
        <f>WEEKDAY(Table1[[#This Row],[Order Date]])</f>
        <v>4</v>
      </c>
      <c r="K900" t="s">
        <v>229</v>
      </c>
      <c r="L900" t="s">
        <v>240</v>
      </c>
      <c r="M900">
        <v>377704</v>
      </c>
      <c r="N900">
        <v>120444.96</v>
      </c>
      <c r="O900">
        <v>257259.04</v>
      </c>
      <c r="P900">
        <v>20</v>
      </c>
      <c r="Q900">
        <v>85</v>
      </c>
      <c r="R900">
        <v>67.099999999999994</v>
      </c>
    </row>
    <row r="901" spans="1:18" x14ac:dyDescent="0.35">
      <c r="A901" t="s">
        <v>111</v>
      </c>
      <c r="B901" t="str">
        <f>VLOOKUP(Table1[[#This Row],[Region]],Table3[#All],2,0)</f>
        <v>Bill Gabril</v>
      </c>
      <c r="C901" t="s">
        <v>213</v>
      </c>
      <c r="D901">
        <v>205750</v>
      </c>
      <c r="E901">
        <v>104826</v>
      </c>
      <c r="F901">
        <v>50.95</v>
      </c>
      <c r="G901" s="2">
        <v>41003</v>
      </c>
      <c r="H901">
        <f>YEAR(Table1[[#This Row],[Order Date]])</f>
        <v>2012</v>
      </c>
      <c r="I901" t="s">
        <v>256</v>
      </c>
      <c r="J901" s="4">
        <f>WEEKDAY(Table1[[#This Row],[Order Date]])</f>
        <v>4</v>
      </c>
      <c r="K901" t="s">
        <v>231</v>
      </c>
      <c r="L901" t="s">
        <v>236</v>
      </c>
      <c r="M901">
        <v>104826</v>
      </c>
      <c r="N901">
        <v>50401.279999999999</v>
      </c>
      <c r="O901">
        <v>54424.72</v>
      </c>
      <c r="P901">
        <v>30</v>
      </c>
      <c r="Q901">
        <v>41</v>
      </c>
      <c r="R901">
        <v>78.400000000000006</v>
      </c>
    </row>
    <row r="902" spans="1:18" x14ac:dyDescent="0.35">
      <c r="A902" t="s">
        <v>112</v>
      </c>
      <c r="B902" t="str">
        <f>VLOOKUP(Table1[[#This Row],[Region]],Table3[#All],2,0)</f>
        <v>Bill Gabril</v>
      </c>
      <c r="C902" t="s">
        <v>213</v>
      </c>
      <c r="D902">
        <v>342585</v>
      </c>
      <c r="E902">
        <v>322321</v>
      </c>
      <c r="F902">
        <v>94.08</v>
      </c>
      <c r="G902" s="2">
        <v>41003</v>
      </c>
      <c r="H902">
        <f>YEAR(Table1[[#This Row],[Order Date]])</f>
        <v>2012</v>
      </c>
      <c r="I902" t="s">
        <v>256</v>
      </c>
      <c r="J902" s="4">
        <f>WEEKDAY(Table1[[#This Row],[Order Date]])</f>
        <v>4</v>
      </c>
      <c r="K902" t="s">
        <v>230</v>
      </c>
      <c r="L902" t="s">
        <v>238</v>
      </c>
      <c r="M902">
        <v>322321</v>
      </c>
      <c r="N902">
        <v>133320.5</v>
      </c>
      <c r="O902">
        <v>189000.5</v>
      </c>
      <c r="P902">
        <v>10</v>
      </c>
      <c r="Q902">
        <v>68</v>
      </c>
      <c r="R902">
        <v>72.14</v>
      </c>
    </row>
    <row r="903" spans="1:18" x14ac:dyDescent="0.35">
      <c r="A903" t="s">
        <v>113</v>
      </c>
      <c r="B903" t="str">
        <f>VLOOKUP(Table1[[#This Row],[Region]],Table3[#All],2,0)</f>
        <v>Sam Thomas</v>
      </c>
      <c r="C903" t="s">
        <v>215</v>
      </c>
      <c r="D903">
        <v>421402</v>
      </c>
      <c r="E903">
        <v>302517</v>
      </c>
      <c r="F903">
        <v>71.790000000000006</v>
      </c>
      <c r="G903" s="2">
        <v>41003</v>
      </c>
      <c r="H903">
        <f>YEAR(Table1[[#This Row],[Order Date]])</f>
        <v>2012</v>
      </c>
      <c r="I903" t="s">
        <v>256</v>
      </c>
      <c r="J903" s="4">
        <f>WEEKDAY(Table1[[#This Row],[Order Date]])</f>
        <v>4</v>
      </c>
      <c r="K903" t="s">
        <v>229</v>
      </c>
      <c r="L903" t="s">
        <v>240</v>
      </c>
      <c r="M903">
        <v>302517</v>
      </c>
      <c r="N903">
        <v>134960.87</v>
      </c>
      <c r="O903">
        <v>167556.13</v>
      </c>
      <c r="P903">
        <v>30</v>
      </c>
      <c r="Q903">
        <v>65</v>
      </c>
      <c r="R903">
        <v>76.02</v>
      </c>
    </row>
    <row r="904" spans="1:18" x14ac:dyDescent="0.35">
      <c r="A904" t="s">
        <v>114</v>
      </c>
      <c r="B904" t="str">
        <f>VLOOKUP(Table1[[#This Row],[Region]],Table3[#All],2,0)</f>
        <v>William Grek</v>
      </c>
      <c r="C904" t="s">
        <v>214</v>
      </c>
      <c r="D904">
        <v>398118</v>
      </c>
      <c r="E904">
        <v>249146</v>
      </c>
      <c r="F904">
        <v>62.58</v>
      </c>
      <c r="G904" s="2">
        <v>41037</v>
      </c>
      <c r="H904">
        <f>YEAR(Table1[[#This Row],[Order Date]])</f>
        <v>2012</v>
      </c>
      <c r="I904" t="s">
        <v>261</v>
      </c>
      <c r="J904" s="4">
        <f>WEEKDAY(Table1[[#This Row],[Order Date]])</f>
        <v>3</v>
      </c>
      <c r="K904" t="s">
        <v>224</v>
      </c>
      <c r="L904" t="s">
        <v>240</v>
      </c>
      <c r="M904">
        <v>249146</v>
      </c>
      <c r="N904">
        <v>106657.27</v>
      </c>
      <c r="O904">
        <v>142488.73000000001</v>
      </c>
      <c r="P904">
        <v>20</v>
      </c>
      <c r="Q904">
        <v>45</v>
      </c>
      <c r="R904">
        <v>90.89</v>
      </c>
    </row>
    <row r="905" spans="1:18" x14ac:dyDescent="0.35">
      <c r="A905" t="s">
        <v>115</v>
      </c>
      <c r="B905" t="str">
        <f>VLOOKUP(Table1[[#This Row],[Region]],Table3[#All],2,0)</f>
        <v>Sam Thomas</v>
      </c>
      <c r="C905" t="s">
        <v>215</v>
      </c>
      <c r="D905">
        <v>134993</v>
      </c>
      <c r="E905">
        <v>158990</v>
      </c>
      <c r="F905">
        <v>117.78</v>
      </c>
      <c r="G905" s="2">
        <v>41640</v>
      </c>
      <c r="H905">
        <f>YEAR(Table1[[#This Row],[Order Date]])</f>
        <v>2014</v>
      </c>
      <c r="I905" t="s">
        <v>259</v>
      </c>
      <c r="J905" s="4">
        <f>WEEKDAY(Table1[[#This Row],[Order Date]])</f>
        <v>4</v>
      </c>
      <c r="K905" t="s">
        <v>231</v>
      </c>
      <c r="L905" t="s">
        <v>236</v>
      </c>
      <c r="M905">
        <v>158990</v>
      </c>
      <c r="N905">
        <v>59878.27</v>
      </c>
      <c r="O905">
        <v>99111.73</v>
      </c>
      <c r="P905">
        <v>30</v>
      </c>
      <c r="Q905">
        <v>25</v>
      </c>
      <c r="R905">
        <v>94.84</v>
      </c>
    </row>
    <row r="906" spans="1:18" x14ac:dyDescent="0.35">
      <c r="A906" t="s">
        <v>116</v>
      </c>
      <c r="B906" t="str">
        <f>VLOOKUP(Table1[[#This Row],[Region]],Table3[#All],2,0)</f>
        <v>Anne Paul</v>
      </c>
      <c r="C906" t="s">
        <v>212</v>
      </c>
      <c r="D906">
        <v>155167</v>
      </c>
      <c r="E906">
        <v>143695</v>
      </c>
      <c r="F906">
        <v>92.61</v>
      </c>
      <c r="G906" s="2">
        <v>41640</v>
      </c>
      <c r="H906">
        <f>YEAR(Table1[[#This Row],[Order Date]])</f>
        <v>2014</v>
      </c>
      <c r="I906" t="s">
        <v>259</v>
      </c>
      <c r="J906" s="4">
        <f>WEEKDAY(Table1[[#This Row],[Order Date]])</f>
        <v>4</v>
      </c>
      <c r="K906" t="s">
        <v>227</v>
      </c>
      <c r="L906" t="s">
        <v>237</v>
      </c>
      <c r="M906">
        <v>143695</v>
      </c>
      <c r="N906">
        <v>52408.33</v>
      </c>
      <c r="O906">
        <v>91286.67</v>
      </c>
      <c r="P906">
        <v>30</v>
      </c>
      <c r="Q906">
        <v>74</v>
      </c>
      <c r="R906">
        <v>61.56</v>
      </c>
    </row>
    <row r="907" spans="1:18" x14ac:dyDescent="0.35">
      <c r="A907" t="s">
        <v>117</v>
      </c>
      <c r="B907" t="str">
        <f>VLOOKUP(Table1[[#This Row],[Region]],Table3[#All],2,0)</f>
        <v>Anne Paul</v>
      </c>
      <c r="C907" t="s">
        <v>212</v>
      </c>
      <c r="D907">
        <v>434950</v>
      </c>
      <c r="E907">
        <v>459645</v>
      </c>
      <c r="F907">
        <v>105.68</v>
      </c>
      <c r="G907" s="2">
        <v>40897</v>
      </c>
      <c r="H907">
        <f>YEAR(Table1[[#This Row],[Order Date]])</f>
        <v>2011</v>
      </c>
      <c r="I907" t="s">
        <v>257</v>
      </c>
      <c r="J907" s="4">
        <f>WEEKDAY(Table1[[#This Row],[Order Date]])</f>
        <v>3</v>
      </c>
      <c r="K907" t="s">
        <v>232</v>
      </c>
      <c r="L907" t="s">
        <v>240</v>
      </c>
      <c r="M907">
        <v>459645</v>
      </c>
      <c r="N907">
        <v>126959.82</v>
      </c>
      <c r="O907">
        <v>332685.18</v>
      </c>
      <c r="P907">
        <v>20</v>
      </c>
      <c r="Q907">
        <v>60</v>
      </c>
      <c r="R907">
        <v>61.32</v>
      </c>
    </row>
    <row r="908" spans="1:18" x14ac:dyDescent="0.35">
      <c r="A908" t="s">
        <v>118</v>
      </c>
      <c r="B908" t="str">
        <f>VLOOKUP(Table1[[#This Row],[Region]],Table3[#All],2,0)</f>
        <v>Sam Thomas</v>
      </c>
      <c r="C908" t="s">
        <v>215</v>
      </c>
      <c r="D908">
        <v>471772</v>
      </c>
      <c r="E908">
        <v>307441</v>
      </c>
      <c r="F908">
        <v>65.17</v>
      </c>
      <c r="G908" s="2">
        <v>40897</v>
      </c>
      <c r="H908">
        <f>YEAR(Table1[[#This Row],[Order Date]])</f>
        <v>2011</v>
      </c>
      <c r="I908" t="s">
        <v>257</v>
      </c>
      <c r="J908" s="4">
        <f>WEEKDAY(Table1[[#This Row],[Order Date]])</f>
        <v>3</v>
      </c>
      <c r="K908" t="s">
        <v>227</v>
      </c>
      <c r="L908" t="s">
        <v>237</v>
      </c>
      <c r="M908">
        <v>307441</v>
      </c>
      <c r="N908">
        <v>109010.04</v>
      </c>
      <c r="O908">
        <v>198430.96</v>
      </c>
      <c r="P908">
        <v>20</v>
      </c>
      <c r="Q908">
        <v>80</v>
      </c>
      <c r="R908">
        <v>83</v>
      </c>
    </row>
    <row r="909" spans="1:18" x14ac:dyDescent="0.35">
      <c r="A909" t="s">
        <v>119</v>
      </c>
      <c r="B909" t="str">
        <f>VLOOKUP(Table1[[#This Row],[Region]],Table3[#All],2,0)</f>
        <v>Bill Gabril</v>
      </c>
      <c r="C909" t="s">
        <v>213</v>
      </c>
      <c r="D909">
        <v>346828</v>
      </c>
      <c r="E909">
        <v>388483</v>
      </c>
      <c r="F909">
        <v>112.01</v>
      </c>
      <c r="G909" s="2">
        <v>40897</v>
      </c>
      <c r="H909">
        <f>YEAR(Table1[[#This Row],[Order Date]])</f>
        <v>2011</v>
      </c>
      <c r="I909" t="s">
        <v>257</v>
      </c>
      <c r="J909" s="4">
        <f>WEEKDAY(Table1[[#This Row],[Order Date]])</f>
        <v>3</v>
      </c>
      <c r="K909" t="s">
        <v>220</v>
      </c>
      <c r="L909" t="s">
        <v>237</v>
      </c>
      <c r="M909">
        <v>388483</v>
      </c>
      <c r="N909">
        <v>174360.21</v>
      </c>
      <c r="O909">
        <v>214122.79</v>
      </c>
      <c r="P909">
        <v>10</v>
      </c>
      <c r="Q909">
        <v>22</v>
      </c>
      <c r="R909">
        <v>66.2</v>
      </c>
    </row>
    <row r="910" spans="1:18" x14ac:dyDescent="0.35">
      <c r="A910" t="s">
        <v>120</v>
      </c>
      <c r="B910" t="str">
        <f>VLOOKUP(Table1[[#This Row],[Region]],Table3[#All],2,0)</f>
        <v>Anne Paul</v>
      </c>
      <c r="C910" t="s">
        <v>212</v>
      </c>
      <c r="D910">
        <v>488731</v>
      </c>
      <c r="E910">
        <v>449282</v>
      </c>
      <c r="F910">
        <v>91.93</v>
      </c>
      <c r="G910" s="2">
        <v>41458</v>
      </c>
      <c r="H910">
        <f>YEAR(Table1[[#This Row],[Order Date]])</f>
        <v>2013</v>
      </c>
      <c r="I910" t="s">
        <v>260</v>
      </c>
      <c r="J910" s="4">
        <f>WEEKDAY(Table1[[#This Row],[Order Date]])</f>
        <v>4</v>
      </c>
      <c r="K910" t="s">
        <v>222</v>
      </c>
      <c r="L910" t="s">
        <v>236</v>
      </c>
      <c r="M910">
        <v>449282</v>
      </c>
      <c r="N910">
        <v>134147.68</v>
      </c>
      <c r="O910">
        <v>315134.32</v>
      </c>
      <c r="P910">
        <v>10</v>
      </c>
      <c r="Q910">
        <v>44</v>
      </c>
      <c r="R910">
        <v>65.37</v>
      </c>
    </row>
    <row r="911" spans="1:18" x14ac:dyDescent="0.35">
      <c r="A911" t="s">
        <v>121</v>
      </c>
      <c r="B911" t="str">
        <f>VLOOKUP(Table1[[#This Row],[Region]],Table3[#All],2,0)</f>
        <v>Sam Thomas</v>
      </c>
      <c r="C911" t="s">
        <v>215</v>
      </c>
      <c r="D911">
        <v>213598</v>
      </c>
      <c r="E911">
        <v>115828</v>
      </c>
      <c r="F911">
        <v>54.23</v>
      </c>
      <c r="G911" s="2">
        <v>41820</v>
      </c>
      <c r="H911">
        <f>YEAR(Table1[[#This Row],[Order Date]])</f>
        <v>2014</v>
      </c>
      <c r="I911" t="s">
        <v>254</v>
      </c>
      <c r="J911" s="4">
        <f>WEEKDAY(Table1[[#This Row],[Order Date]])</f>
        <v>2</v>
      </c>
      <c r="K911" t="s">
        <v>221</v>
      </c>
      <c r="L911" t="s">
        <v>239</v>
      </c>
      <c r="M911">
        <v>115828</v>
      </c>
      <c r="N911">
        <v>42553.19</v>
      </c>
      <c r="O911">
        <v>73274.81</v>
      </c>
      <c r="P911">
        <v>20</v>
      </c>
      <c r="Q911">
        <v>91</v>
      </c>
      <c r="R911">
        <v>88.4</v>
      </c>
    </row>
    <row r="912" spans="1:18" x14ac:dyDescent="0.35">
      <c r="A912" t="s">
        <v>122</v>
      </c>
      <c r="B912" t="str">
        <f>VLOOKUP(Table1[[#This Row],[Region]],Table3[#All],2,0)</f>
        <v>Anne Paul</v>
      </c>
      <c r="C912" t="s">
        <v>212</v>
      </c>
      <c r="D912">
        <v>461940</v>
      </c>
      <c r="E912">
        <v>392620</v>
      </c>
      <c r="F912">
        <v>84.99</v>
      </c>
      <c r="G912" s="2">
        <v>41820</v>
      </c>
      <c r="H912">
        <f>YEAR(Table1[[#This Row],[Order Date]])</f>
        <v>2014</v>
      </c>
      <c r="I912" t="s">
        <v>254</v>
      </c>
      <c r="J912" s="4">
        <f>WEEKDAY(Table1[[#This Row],[Order Date]])</f>
        <v>2</v>
      </c>
      <c r="K912" t="s">
        <v>224</v>
      </c>
      <c r="L912" t="s">
        <v>240</v>
      </c>
      <c r="M912">
        <v>392620</v>
      </c>
      <c r="N912">
        <v>125849.78</v>
      </c>
      <c r="O912">
        <v>266770.21999999997</v>
      </c>
      <c r="P912">
        <v>10</v>
      </c>
      <c r="Q912">
        <v>58</v>
      </c>
      <c r="R912">
        <v>86.85</v>
      </c>
    </row>
    <row r="913" spans="1:18" x14ac:dyDescent="0.35">
      <c r="A913" t="s">
        <v>123</v>
      </c>
      <c r="B913" t="str">
        <f>VLOOKUP(Table1[[#This Row],[Region]],Table3[#All],2,0)</f>
        <v>William Grek</v>
      </c>
      <c r="C913" t="s">
        <v>214</v>
      </c>
      <c r="D913">
        <v>225063</v>
      </c>
      <c r="E913">
        <v>164956</v>
      </c>
      <c r="F913">
        <v>73.290000000000006</v>
      </c>
      <c r="G913" s="2">
        <v>40787</v>
      </c>
      <c r="H913">
        <f>YEAR(Table1[[#This Row],[Order Date]])</f>
        <v>2011</v>
      </c>
      <c r="I913" t="s">
        <v>258</v>
      </c>
      <c r="J913" s="4">
        <f>WEEKDAY(Table1[[#This Row],[Order Date]])</f>
        <v>5</v>
      </c>
      <c r="K913" t="s">
        <v>230</v>
      </c>
      <c r="L913" t="s">
        <v>238</v>
      </c>
      <c r="M913">
        <v>164956</v>
      </c>
      <c r="N913">
        <v>61610.27</v>
      </c>
      <c r="O913">
        <v>103345.73</v>
      </c>
      <c r="P913">
        <v>20</v>
      </c>
      <c r="Q913">
        <v>53</v>
      </c>
      <c r="R913">
        <v>88.72</v>
      </c>
    </row>
    <row r="914" spans="1:18" x14ac:dyDescent="0.35">
      <c r="A914" t="s">
        <v>124</v>
      </c>
      <c r="B914" t="str">
        <f>VLOOKUP(Table1[[#This Row],[Region]],Table3[#All],2,0)</f>
        <v>Anne Paul</v>
      </c>
      <c r="C914" t="s">
        <v>212</v>
      </c>
      <c r="D914">
        <v>150647</v>
      </c>
      <c r="E914">
        <v>179777</v>
      </c>
      <c r="F914">
        <v>119.34</v>
      </c>
      <c r="G914" s="2">
        <v>40605</v>
      </c>
      <c r="H914">
        <f>YEAR(Table1[[#This Row],[Order Date]])</f>
        <v>2011</v>
      </c>
      <c r="I914" t="s">
        <v>263</v>
      </c>
      <c r="J914" s="4">
        <f>WEEKDAY(Table1[[#This Row],[Order Date]])</f>
        <v>5</v>
      </c>
      <c r="K914" t="s">
        <v>216</v>
      </c>
      <c r="L914" t="s">
        <v>236</v>
      </c>
      <c r="M914">
        <v>179777</v>
      </c>
      <c r="N914">
        <v>87514.77</v>
      </c>
      <c r="O914">
        <v>92262.23</v>
      </c>
      <c r="P914">
        <v>30</v>
      </c>
      <c r="Q914">
        <v>51</v>
      </c>
      <c r="R914">
        <v>71.290000000000006</v>
      </c>
    </row>
    <row r="915" spans="1:18" x14ac:dyDescent="0.35">
      <c r="A915" t="s">
        <v>125</v>
      </c>
      <c r="B915" t="str">
        <f>VLOOKUP(Table1[[#This Row],[Region]],Table3[#All],2,0)</f>
        <v>William Grek</v>
      </c>
      <c r="C915" t="s">
        <v>214</v>
      </c>
      <c r="D915">
        <v>208590</v>
      </c>
      <c r="E915">
        <v>246299</v>
      </c>
      <c r="F915">
        <v>118.08</v>
      </c>
      <c r="G915" s="2">
        <v>40605</v>
      </c>
      <c r="H915">
        <f>YEAR(Table1[[#This Row],[Order Date]])</f>
        <v>2011</v>
      </c>
      <c r="I915" t="s">
        <v>263</v>
      </c>
      <c r="J915" s="4">
        <f>WEEKDAY(Table1[[#This Row],[Order Date]])</f>
        <v>5</v>
      </c>
      <c r="K915" t="s">
        <v>223</v>
      </c>
      <c r="L915" t="s">
        <v>240</v>
      </c>
      <c r="M915">
        <v>246299</v>
      </c>
      <c r="N915">
        <v>114223.33</v>
      </c>
      <c r="O915">
        <v>132075.67000000001</v>
      </c>
      <c r="P915">
        <v>10</v>
      </c>
      <c r="Q915">
        <v>55</v>
      </c>
      <c r="R915">
        <v>71.319999999999993</v>
      </c>
    </row>
    <row r="916" spans="1:18" x14ac:dyDescent="0.35">
      <c r="A916" t="s">
        <v>126</v>
      </c>
      <c r="B916" t="str">
        <f>VLOOKUP(Table1[[#This Row],[Region]],Table3[#All],2,0)</f>
        <v>Anne Paul</v>
      </c>
      <c r="C916" t="s">
        <v>212</v>
      </c>
      <c r="D916">
        <v>442880</v>
      </c>
      <c r="E916">
        <v>387240</v>
      </c>
      <c r="F916">
        <v>87.44</v>
      </c>
      <c r="G916" s="2">
        <v>40605</v>
      </c>
      <c r="H916">
        <f>YEAR(Table1[[#This Row],[Order Date]])</f>
        <v>2011</v>
      </c>
      <c r="I916" t="s">
        <v>263</v>
      </c>
      <c r="J916" s="4">
        <f>WEEKDAY(Table1[[#This Row],[Order Date]])</f>
        <v>5</v>
      </c>
      <c r="K916" t="s">
        <v>218</v>
      </c>
      <c r="L916" t="s">
        <v>238</v>
      </c>
      <c r="M916">
        <v>387240</v>
      </c>
      <c r="N916">
        <v>168902.32</v>
      </c>
      <c r="O916">
        <v>218337.68</v>
      </c>
      <c r="P916">
        <v>20</v>
      </c>
      <c r="Q916">
        <v>94</v>
      </c>
      <c r="R916">
        <v>88.53</v>
      </c>
    </row>
    <row r="917" spans="1:18" x14ac:dyDescent="0.35">
      <c r="A917" t="s">
        <v>127</v>
      </c>
      <c r="B917" t="str">
        <f>VLOOKUP(Table1[[#This Row],[Region]],Table3[#All],2,0)</f>
        <v>Sam Thomas</v>
      </c>
      <c r="C917" t="s">
        <v>215</v>
      </c>
      <c r="D917">
        <v>135300</v>
      </c>
      <c r="E917">
        <v>96297</v>
      </c>
      <c r="F917">
        <v>71.17</v>
      </c>
      <c r="G917" s="2">
        <v>40667</v>
      </c>
      <c r="H917">
        <f>YEAR(Table1[[#This Row],[Order Date]])</f>
        <v>2011</v>
      </c>
      <c r="I917" t="s">
        <v>261</v>
      </c>
      <c r="J917" s="4">
        <f>WEEKDAY(Table1[[#This Row],[Order Date]])</f>
        <v>4</v>
      </c>
      <c r="K917" t="s">
        <v>232</v>
      </c>
      <c r="L917" t="s">
        <v>240</v>
      </c>
      <c r="M917">
        <v>96297</v>
      </c>
      <c r="N917">
        <v>25974.81</v>
      </c>
      <c r="O917">
        <v>70322.19</v>
      </c>
      <c r="P917">
        <v>30</v>
      </c>
      <c r="Q917">
        <v>23</v>
      </c>
      <c r="R917">
        <v>84.94</v>
      </c>
    </row>
    <row r="918" spans="1:18" x14ac:dyDescent="0.35">
      <c r="A918" t="s">
        <v>128</v>
      </c>
      <c r="B918" t="str">
        <f>VLOOKUP(Table1[[#This Row],[Region]],Table3[#All],2,0)</f>
        <v>William Grek</v>
      </c>
      <c r="C918" t="s">
        <v>214</v>
      </c>
      <c r="D918">
        <v>149673</v>
      </c>
      <c r="E918">
        <v>153461</v>
      </c>
      <c r="F918">
        <v>102.53</v>
      </c>
      <c r="G918" s="2">
        <v>41215</v>
      </c>
      <c r="H918">
        <f>YEAR(Table1[[#This Row],[Order Date]])</f>
        <v>2012</v>
      </c>
      <c r="I918" t="s">
        <v>253</v>
      </c>
      <c r="J918" s="4">
        <f>WEEKDAY(Table1[[#This Row],[Order Date]])</f>
        <v>6</v>
      </c>
      <c r="K918" t="s">
        <v>227</v>
      </c>
      <c r="L918" t="s">
        <v>237</v>
      </c>
      <c r="M918">
        <v>153461</v>
      </c>
      <c r="N918">
        <v>45521.11</v>
      </c>
      <c r="O918">
        <v>107939.89</v>
      </c>
      <c r="P918">
        <v>30</v>
      </c>
      <c r="Q918">
        <v>98</v>
      </c>
      <c r="R918">
        <v>64.650000000000006</v>
      </c>
    </row>
    <row r="919" spans="1:18" x14ac:dyDescent="0.35">
      <c r="A919" t="s">
        <v>129</v>
      </c>
      <c r="B919" t="str">
        <f>VLOOKUP(Table1[[#This Row],[Region]],Table3[#All],2,0)</f>
        <v>William Grek</v>
      </c>
      <c r="C919" t="s">
        <v>214</v>
      </c>
      <c r="D919">
        <v>499358</v>
      </c>
      <c r="E919">
        <v>416385</v>
      </c>
      <c r="F919">
        <v>83.38</v>
      </c>
      <c r="G919" s="2">
        <v>41982</v>
      </c>
      <c r="H919">
        <f>YEAR(Table1[[#This Row],[Order Date]])</f>
        <v>2014</v>
      </c>
      <c r="I919" t="s">
        <v>257</v>
      </c>
      <c r="J919" s="4">
        <f>WEEKDAY(Table1[[#This Row],[Order Date]])</f>
        <v>3</v>
      </c>
      <c r="K919" t="s">
        <v>224</v>
      </c>
      <c r="L919" t="s">
        <v>240</v>
      </c>
      <c r="M919">
        <v>416385</v>
      </c>
      <c r="N919">
        <v>166332.66</v>
      </c>
      <c r="O919">
        <v>250052.34</v>
      </c>
      <c r="P919">
        <v>20</v>
      </c>
      <c r="Q919">
        <v>84</v>
      </c>
      <c r="R919">
        <v>75.709999999999994</v>
      </c>
    </row>
    <row r="920" spans="1:18" x14ac:dyDescent="0.35">
      <c r="A920" t="s">
        <v>130</v>
      </c>
      <c r="B920" t="str">
        <f>VLOOKUP(Table1[[#This Row],[Region]],Table3[#All],2,0)</f>
        <v>William Grek</v>
      </c>
      <c r="C920" t="s">
        <v>214</v>
      </c>
      <c r="D920">
        <v>408002</v>
      </c>
      <c r="E920">
        <v>210969</v>
      </c>
      <c r="F920">
        <v>51.71</v>
      </c>
      <c r="G920" s="2">
        <v>41982</v>
      </c>
      <c r="H920">
        <f>YEAR(Table1[[#This Row],[Order Date]])</f>
        <v>2014</v>
      </c>
      <c r="I920" t="s">
        <v>257</v>
      </c>
      <c r="J920" s="4">
        <f>WEEKDAY(Table1[[#This Row],[Order Date]])</f>
        <v>3</v>
      </c>
      <c r="K920" t="s">
        <v>222</v>
      </c>
      <c r="L920" t="s">
        <v>236</v>
      </c>
      <c r="M920">
        <v>210969</v>
      </c>
      <c r="N920">
        <v>66475.360000000001</v>
      </c>
      <c r="O920">
        <v>144493.64000000001</v>
      </c>
      <c r="P920">
        <v>20</v>
      </c>
      <c r="Q920">
        <v>49</v>
      </c>
      <c r="R920">
        <v>68.27</v>
      </c>
    </row>
    <row r="921" spans="1:18" x14ac:dyDescent="0.35">
      <c r="A921" t="s">
        <v>131</v>
      </c>
      <c r="B921" t="str">
        <f>VLOOKUP(Table1[[#This Row],[Region]],Table3[#All],2,0)</f>
        <v>Bill Gabril</v>
      </c>
      <c r="C921" t="s">
        <v>213</v>
      </c>
      <c r="D921">
        <v>227688</v>
      </c>
      <c r="E921">
        <v>134655</v>
      </c>
      <c r="F921">
        <v>59.14</v>
      </c>
      <c r="G921" s="2">
        <v>41982</v>
      </c>
      <c r="H921">
        <f>YEAR(Table1[[#This Row],[Order Date]])</f>
        <v>2014</v>
      </c>
      <c r="I921" t="s">
        <v>257</v>
      </c>
      <c r="J921" s="4">
        <f>WEEKDAY(Table1[[#This Row],[Order Date]])</f>
        <v>3</v>
      </c>
      <c r="K921" t="s">
        <v>219</v>
      </c>
      <c r="L921" t="s">
        <v>238</v>
      </c>
      <c r="M921">
        <v>134655</v>
      </c>
      <c r="N921">
        <v>52198.06</v>
      </c>
      <c r="O921">
        <v>82456.94</v>
      </c>
      <c r="P921">
        <v>30</v>
      </c>
      <c r="Q921">
        <v>29</v>
      </c>
      <c r="R921">
        <v>73.150000000000006</v>
      </c>
    </row>
    <row r="922" spans="1:18" x14ac:dyDescent="0.35">
      <c r="A922" t="s">
        <v>132</v>
      </c>
      <c r="B922" t="str">
        <f>VLOOKUP(Table1[[#This Row],[Region]],Table3[#All],2,0)</f>
        <v>Anne Paul</v>
      </c>
      <c r="C922" t="s">
        <v>212</v>
      </c>
      <c r="D922">
        <v>480270</v>
      </c>
      <c r="E922">
        <v>553698</v>
      </c>
      <c r="F922">
        <v>115.29</v>
      </c>
      <c r="G922" s="2">
        <v>40612</v>
      </c>
      <c r="H922">
        <f>YEAR(Table1[[#This Row],[Order Date]])</f>
        <v>2011</v>
      </c>
      <c r="I922" t="s">
        <v>263</v>
      </c>
      <c r="J922" s="4">
        <f>WEEKDAY(Table1[[#This Row],[Order Date]])</f>
        <v>5</v>
      </c>
      <c r="K922" t="s">
        <v>232</v>
      </c>
      <c r="L922" t="s">
        <v>240</v>
      </c>
      <c r="M922">
        <v>553698</v>
      </c>
      <c r="N922">
        <v>254545.99</v>
      </c>
      <c r="O922">
        <v>299152.01</v>
      </c>
      <c r="P922">
        <v>30</v>
      </c>
      <c r="Q922">
        <v>15</v>
      </c>
      <c r="R922">
        <v>78.23</v>
      </c>
    </row>
    <row r="923" spans="1:18" x14ac:dyDescent="0.35">
      <c r="A923" t="s">
        <v>133</v>
      </c>
      <c r="B923" t="str">
        <f>VLOOKUP(Table1[[#This Row],[Region]],Table3[#All],2,0)</f>
        <v>Bill Gabril</v>
      </c>
      <c r="C923" t="s">
        <v>213</v>
      </c>
      <c r="D923">
        <v>251233</v>
      </c>
      <c r="E923">
        <v>131827</v>
      </c>
      <c r="F923">
        <v>52.47</v>
      </c>
      <c r="G923" s="2">
        <v>40654</v>
      </c>
      <c r="H923">
        <f>YEAR(Table1[[#This Row],[Order Date]])</f>
        <v>2011</v>
      </c>
      <c r="I923" t="s">
        <v>256</v>
      </c>
      <c r="J923" s="4">
        <f>WEEKDAY(Table1[[#This Row],[Order Date]])</f>
        <v>5</v>
      </c>
      <c r="K923" t="s">
        <v>228</v>
      </c>
      <c r="L923" t="s">
        <v>236</v>
      </c>
      <c r="M923">
        <v>131827</v>
      </c>
      <c r="N923">
        <v>52359.24</v>
      </c>
      <c r="O923">
        <v>79467.759999999995</v>
      </c>
      <c r="P923">
        <v>20</v>
      </c>
      <c r="Q923">
        <v>16</v>
      </c>
      <c r="R923">
        <v>91.73</v>
      </c>
    </row>
    <row r="924" spans="1:18" x14ac:dyDescent="0.35">
      <c r="A924" t="s">
        <v>134</v>
      </c>
      <c r="B924" t="str">
        <f>VLOOKUP(Table1[[#This Row],[Region]],Table3[#All],2,0)</f>
        <v>William Grek</v>
      </c>
      <c r="C924" t="s">
        <v>214</v>
      </c>
      <c r="D924">
        <v>460369</v>
      </c>
      <c r="E924">
        <v>346808</v>
      </c>
      <c r="F924">
        <v>75.33</v>
      </c>
      <c r="G924" s="2">
        <v>41204</v>
      </c>
      <c r="H924">
        <f>YEAR(Table1[[#This Row],[Order Date]])</f>
        <v>2012</v>
      </c>
      <c r="I924" t="s">
        <v>255</v>
      </c>
      <c r="J924" s="4">
        <f>WEEKDAY(Table1[[#This Row],[Order Date]])</f>
        <v>2</v>
      </c>
      <c r="K924" t="s">
        <v>235</v>
      </c>
      <c r="L924" t="s">
        <v>239</v>
      </c>
      <c r="M924">
        <v>346808</v>
      </c>
      <c r="N924">
        <v>119148.81</v>
      </c>
      <c r="O924">
        <v>227659.19</v>
      </c>
      <c r="P924">
        <v>20</v>
      </c>
      <c r="Q924">
        <v>90</v>
      </c>
      <c r="R924">
        <v>60.21</v>
      </c>
    </row>
    <row r="925" spans="1:18" x14ac:dyDescent="0.35">
      <c r="A925" t="s">
        <v>135</v>
      </c>
      <c r="B925" t="str">
        <f>VLOOKUP(Table1[[#This Row],[Region]],Table3[#All],2,0)</f>
        <v>Bill Gabril</v>
      </c>
      <c r="C925" t="s">
        <v>213</v>
      </c>
      <c r="D925">
        <v>200907</v>
      </c>
      <c r="E925">
        <v>114112</v>
      </c>
      <c r="F925">
        <v>56.8</v>
      </c>
      <c r="G925" s="2">
        <v>41143</v>
      </c>
      <c r="H925">
        <f>YEAR(Table1[[#This Row],[Order Date]])</f>
        <v>2012</v>
      </c>
      <c r="I925" t="s">
        <v>262</v>
      </c>
      <c r="J925" s="4">
        <f>WEEKDAY(Table1[[#This Row],[Order Date]])</f>
        <v>4</v>
      </c>
      <c r="K925" t="s">
        <v>216</v>
      </c>
      <c r="L925" t="s">
        <v>236</v>
      </c>
      <c r="M925">
        <v>114112</v>
      </c>
      <c r="N925">
        <v>52757.59</v>
      </c>
      <c r="O925">
        <v>61354.41</v>
      </c>
      <c r="P925">
        <v>30</v>
      </c>
      <c r="Q925">
        <v>80</v>
      </c>
      <c r="R925">
        <v>89.09</v>
      </c>
    </row>
    <row r="926" spans="1:18" x14ac:dyDescent="0.35">
      <c r="A926" t="s">
        <v>136</v>
      </c>
      <c r="B926" t="str">
        <f>VLOOKUP(Table1[[#This Row],[Region]],Table3[#All],2,0)</f>
        <v>William Grek</v>
      </c>
      <c r="C926" t="s">
        <v>214</v>
      </c>
      <c r="D926">
        <v>366036</v>
      </c>
      <c r="E926">
        <v>203508</v>
      </c>
      <c r="F926">
        <v>55.6</v>
      </c>
      <c r="G926" s="2">
        <v>41516</v>
      </c>
      <c r="H926">
        <f>YEAR(Table1[[#This Row],[Order Date]])</f>
        <v>2013</v>
      </c>
      <c r="I926" t="s">
        <v>262</v>
      </c>
      <c r="J926" s="4">
        <f>WEEKDAY(Table1[[#This Row],[Order Date]])</f>
        <v>6</v>
      </c>
      <c r="K926" t="s">
        <v>223</v>
      </c>
      <c r="L926" t="s">
        <v>240</v>
      </c>
      <c r="M926">
        <v>203508</v>
      </c>
      <c r="N926">
        <v>82738.44</v>
      </c>
      <c r="O926">
        <v>120769.56</v>
      </c>
      <c r="P926">
        <v>30</v>
      </c>
      <c r="Q926">
        <v>41</v>
      </c>
      <c r="R926">
        <v>74.84</v>
      </c>
    </row>
    <row r="927" spans="1:18" x14ac:dyDescent="0.35">
      <c r="A927" t="s">
        <v>137</v>
      </c>
      <c r="B927" t="str">
        <f>VLOOKUP(Table1[[#This Row],[Region]],Table3[#All],2,0)</f>
        <v>William Grek</v>
      </c>
      <c r="C927" t="s">
        <v>214</v>
      </c>
      <c r="D927">
        <v>249607</v>
      </c>
      <c r="E927">
        <v>275908</v>
      </c>
      <c r="F927">
        <v>110.54</v>
      </c>
      <c r="G927" s="2">
        <v>40904</v>
      </c>
      <c r="H927">
        <f>YEAR(Table1[[#This Row],[Order Date]])</f>
        <v>2011</v>
      </c>
      <c r="I927" t="s">
        <v>257</v>
      </c>
      <c r="J927" s="4">
        <f>WEEKDAY(Table1[[#This Row],[Order Date]])</f>
        <v>3</v>
      </c>
      <c r="K927" t="s">
        <v>229</v>
      </c>
      <c r="L927" t="s">
        <v>240</v>
      </c>
      <c r="M927">
        <v>275908</v>
      </c>
      <c r="N927">
        <v>115451.43</v>
      </c>
      <c r="O927">
        <v>160456.57</v>
      </c>
      <c r="P927">
        <v>20</v>
      </c>
      <c r="Q927">
        <v>20</v>
      </c>
      <c r="R927">
        <v>93.29</v>
      </c>
    </row>
    <row r="928" spans="1:18" x14ac:dyDescent="0.35">
      <c r="A928" t="s">
        <v>138</v>
      </c>
      <c r="B928" t="str">
        <f>VLOOKUP(Table1[[#This Row],[Region]],Table3[#All],2,0)</f>
        <v>Sam Thomas</v>
      </c>
      <c r="C928" t="s">
        <v>215</v>
      </c>
      <c r="D928">
        <v>298032</v>
      </c>
      <c r="E928">
        <v>192994</v>
      </c>
      <c r="F928">
        <v>64.760000000000005</v>
      </c>
      <c r="G928" s="2">
        <v>41610</v>
      </c>
      <c r="H928">
        <f>YEAR(Table1[[#This Row],[Order Date]])</f>
        <v>2013</v>
      </c>
      <c r="I928" t="s">
        <v>257</v>
      </c>
      <c r="J928" s="4">
        <f>WEEKDAY(Table1[[#This Row],[Order Date]])</f>
        <v>2</v>
      </c>
      <c r="K928" t="s">
        <v>223</v>
      </c>
      <c r="L928" t="s">
        <v>240</v>
      </c>
      <c r="M928">
        <v>192994</v>
      </c>
      <c r="N928">
        <v>72023.59</v>
      </c>
      <c r="O928">
        <v>120970.41</v>
      </c>
      <c r="P928">
        <v>20</v>
      </c>
      <c r="Q928">
        <v>65</v>
      </c>
      <c r="R928">
        <v>86.61</v>
      </c>
    </row>
    <row r="929" spans="1:18" x14ac:dyDescent="0.35">
      <c r="A929" t="s">
        <v>139</v>
      </c>
      <c r="B929" t="str">
        <f>VLOOKUP(Table1[[#This Row],[Region]],Table3[#All],2,0)</f>
        <v>Bill Gabril</v>
      </c>
      <c r="C929" t="s">
        <v>213</v>
      </c>
      <c r="D929">
        <v>499470</v>
      </c>
      <c r="E929">
        <v>449708</v>
      </c>
      <c r="F929">
        <v>90.04</v>
      </c>
      <c r="G929" s="2">
        <v>41610</v>
      </c>
      <c r="H929">
        <f>YEAR(Table1[[#This Row],[Order Date]])</f>
        <v>2013</v>
      </c>
      <c r="I929" t="s">
        <v>257</v>
      </c>
      <c r="J929" s="4">
        <f>WEEKDAY(Table1[[#This Row],[Order Date]])</f>
        <v>2</v>
      </c>
      <c r="K929" t="s">
        <v>224</v>
      </c>
      <c r="L929" t="s">
        <v>240</v>
      </c>
      <c r="M929">
        <v>449708</v>
      </c>
      <c r="N929">
        <v>122474.6</v>
      </c>
      <c r="O929">
        <v>327233.40000000002</v>
      </c>
      <c r="P929">
        <v>30</v>
      </c>
      <c r="Q929">
        <v>86</v>
      </c>
      <c r="R929">
        <v>78.8</v>
      </c>
    </row>
    <row r="930" spans="1:18" x14ac:dyDescent="0.35">
      <c r="A930" t="s">
        <v>140</v>
      </c>
      <c r="B930" t="str">
        <f>VLOOKUP(Table1[[#This Row],[Region]],Table3[#All],2,0)</f>
        <v>William Grek</v>
      </c>
      <c r="C930" t="s">
        <v>214</v>
      </c>
      <c r="D930">
        <v>299465</v>
      </c>
      <c r="E930">
        <v>271275</v>
      </c>
      <c r="F930">
        <v>90.59</v>
      </c>
      <c r="G930" s="2">
        <v>41389</v>
      </c>
      <c r="H930">
        <f>YEAR(Table1[[#This Row],[Order Date]])</f>
        <v>2013</v>
      </c>
      <c r="I930" t="s">
        <v>256</v>
      </c>
      <c r="J930" s="4">
        <f>WEEKDAY(Table1[[#This Row],[Order Date]])</f>
        <v>5</v>
      </c>
      <c r="K930" t="s">
        <v>227</v>
      </c>
      <c r="L930" t="s">
        <v>237</v>
      </c>
      <c r="M930">
        <v>271275</v>
      </c>
      <c r="N930">
        <v>112587.88</v>
      </c>
      <c r="O930">
        <v>158687.12</v>
      </c>
      <c r="P930">
        <v>20</v>
      </c>
      <c r="Q930">
        <v>71</v>
      </c>
      <c r="R930">
        <v>62.52</v>
      </c>
    </row>
    <row r="931" spans="1:18" x14ac:dyDescent="0.35">
      <c r="A931" t="s">
        <v>141</v>
      </c>
      <c r="B931" t="str">
        <f>VLOOKUP(Table1[[#This Row],[Region]],Table3[#All],2,0)</f>
        <v>William Grek</v>
      </c>
      <c r="C931" t="s">
        <v>214</v>
      </c>
      <c r="D931">
        <v>346026</v>
      </c>
      <c r="E931">
        <v>224318</v>
      </c>
      <c r="F931">
        <v>64.83</v>
      </c>
      <c r="G931" s="2">
        <v>40715</v>
      </c>
      <c r="H931">
        <f>YEAR(Table1[[#This Row],[Order Date]])</f>
        <v>2011</v>
      </c>
      <c r="I931" t="s">
        <v>254</v>
      </c>
      <c r="J931" s="4">
        <f>WEEKDAY(Table1[[#This Row],[Order Date]])</f>
        <v>3</v>
      </c>
      <c r="K931" t="s">
        <v>216</v>
      </c>
      <c r="L931" t="s">
        <v>236</v>
      </c>
      <c r="M931">
        <v>224318</v>
      </c>
      <c r="N931">
        <v>111877.67</v>
      </c>
      <c r="O931">
        <v>112440.33</v>
      </c>
      <c r="P931">
        <v>20</v>
      </c>
      <c r="Q931">
        <v>57</v>
      </c>
      <c r="R931">
        <v>77.2</v>
      </c>
    </row>
    <row r="932" spans="1:18" x14ac:dyDescent="0.35">
      <c r="A932" t="s">
        <v>142</v>
      </c>
      <c r="B932" t="str">
        <f>VLOOKUP(Table1[[#This Row],[Region]],Table3[#All],2,0)</f>
        <v>Bill Gabril</v>
      </c>
      <c r="C932" t="s">
        <v>213</v>
      </c>
      <c r="D932">
        <v>489123</v>
      </c>
      <c r="E932">
        <v>440196</v>
      </c>
      <c r="F932">
        <v>90</v>
      </c>
      <c r="G932" s="2">
        <v>40715</v>
      </c>
      <c r="H932">
        <f>YEAR(Table1[[#This Row],[Order Date]])</f>
        <v>2011</v>
      </c>
      <c r="I932" t="s">
        <v>254</v>
      </c>
      <c r="J932" s="4">
        <f>WEEKDAY(Table1[[#This Row],[Order Date]])</f>
        <v>3</v>
      </c>
      <c r="K932" t="s">
        <v>223</v>
      </c>
      <c r="L932" t="s">
        <v>240</v>
      </c>
      <c r="M932">
        <v>440196</v>
      </c>
      <c r="N932">
        <v>179448.87</v>
      </c>
      <c r="O932">
        <v>260747.13</v>
      </c>
      <c r="P932">
        <v>20</v>
      </c>
      <c r="Q932">
        <v>19</v>
      </c>
      <c r="R932">
        <v>74.31</v>
      </c>
    </row>
    <row r="933" spans="1:18" x14ac:dyDescent="0.35">
      <c r="A933" t="s">
        <v>143</v>
      </c>
      <c r="B933" t="str">
        <f>VLOOKUP(Table1[[#This Row],[Region]],Table3[#All],2,0)</f>
        <v>Anne Paul</v>
      </c>
      <c r="C933" t="s">
        <v>212</v>
      </c>
      <c r="D933">
        <v>301759</v>
      </c>
      <c r="E933">
        <v>299149</v>
      </c>
      <c r="F933">
        <v>99.14</v>
      </c>
      <c r="G933" s="2">
        <v>41654</v>
      </c>
      <c r="H933">
        <f>YEAR(Table1[[#This Row],[Order Date]])</f>
        <v>2014</v>
      </c>
      <c r="I933" t="s">
        <v>259</v>
      </c>
      <c r="J933" s="4">
        <f>WEEKDAY(Table1[[#This Row],[Order Date]])</f>
        <v>4</v>
      </c>
      <c r="K933" t="s">
        <v>216</v>
      </c>
      <c r="L933" t="s">
        <v>236</v>
      </c>
      <c r="M933">
        <v>299149</v>
      </c>
      <c r="N933">
        <v>81103.7</v>
      </c>
      <c r="O933">
        <v>218045.3</v>
      </c>
      <c r="P933">
        <v>20</v>
      </c>
      <c r="Q933">
        <v>54</v>
      </c>
      <c r="R933">
        <v>77.84</v>
      </c>
    </row>
    <row r="934" spans="1:18" x14ac:dyDescent="0.35">
      <c r="A934" t="s">
        <v>144</v>
      </c>
      <c r="B934" t="str">
        <f>VLOOKUP(Table1[[#This Row],[Region]],Table3[#All],2,0)</f>
        <v>Bill Gabril</v>
      </c>
      <c r="C934" t="s">
        <v>213</v>
      </c>
      <c r="D934">
        <v>460966</v>
      </c>
      <c r="E934">
        <v>423515</v>
      </c>
      <c r="F934">
        <v>91.88</v>
      </c>
      <c r="G934" s="2">
        <v>41654</v>
      </c>
      <c r="H934">
        <f>YEAR(Table1[[#This Row],[Order Date]])</f>
        <v>2014</v>
      </c>
      <c r="I934" t="s">
        <v>259</v>
      </c>
      <c r="J934" s="4">
        <f>WEEKDAY(Table1[[#This Row],[Order Date]])</f>
        <v>4</v>
      </c>
      <c r="K934" t="s">
        <v>218</v>
      </c>
      <c r="L934" t="s">
        <v>238</v>
      </c>
      <c r="M934">
        <v>423515</v>
      </c>
      <c r="N934">
        <v>94039.12</v>
      </c>
      <c r="O934">
        <v>329475.88</v>
      </c>
      <c r="P934">
        <v>10</v>
      </c>
      <c r="Q934">
        <v>41</v>
      </c>
      <c r="R934">
        <v>76.72</v>
      </c>
    </row>
    <row r="935" spans="1:18" x14ac:dyDescent="0.35">
      <c r="A935" t="s">
        <v>145</v>
      </c>
      <c r="B935" t="str">
        <f>VLOOKUP(Table1[[#This Row],[Region]],Table3[#All],2,0)</f>
        <v>Sam Thomas</v>
      </c>
      <c r="C935" t="s">
        <v>215</v>
      </c>
      <c r="D935">
        <v>470440</v>
      </c>
      <c r="E935">
        <v>250034</v>
      </c>
      <c r="F935">
        <v>53.15</v>
      </c>
      <c r="G935" s="2">
        <v>40871</v>
      </c>
      <c r="H935">
        <f>YEAR(Table1[[#This Row],[Order Date]])</f>
        <v>2011</v>
      </c>
      <c r="I935" t="s">
        <v>253</v>
      </c>
      <c r="J935" s="4">
        <f>WEEKDAY(Table1[[#This Row],[Order Date]])</f>
        <v>5</v>
      </c>
      <c r="K935" t="s">
        <v>228</v>
      </c>
      <c r="L935" t="s">
        <v>236</v>
      </c>
      <c r="M935">
        <v>250034</v>
      </c>
      <c r="N935">
        <v>79603.149999999994</v>
      </c>
      <c r="O935">
        <v>170430.85</v>
      </c>
      <c r="P935">
        <v>10</v>
      </c>
      <c r="Q935">
        <v>28</v>
      </c>
      <c r="R935">
        <v>68.900000000000006</v>
      </c>
    </row>
    <row r="936" spans="1:18" x14ac:dyDescent="0.35">
      <c r="A936" t="s">
        <v>146</v>
      </c>
      <c r="B936" t="str">
        <f>VLOOKUP(Table1[[#This Row],[Region]],Table3[#All],2,0)</f>
        <v>William Grek</v>
      </c>
      <c r="C936" t="s">
        <v>214</v>
      </c>
      <c r="D936">
        <v>161200</v>
      </c>
      <c r="E936">
        <v>181652</v>
      </c>
      <c r="F936">
        <v>112.69</v>
      </c>
      <c r="G936" s="2">
        <v>40871</v>
      </c>
      <c r="H936">
        <f>YEAR(Table1[[#This Row],[Order Date]])</f>
        <v>2011</v>
      </c>
      <c r="I936" t="s">
        <v>253</v>
      </c>
      <c r="J936" s="4">
        <f>WEEKDAY(Table1[[#This Row],[Order Date]])</f>
        <v>5</v>
      </c>
      <c r="K936" t="s">
        <v>218</v>
      </c>
      <c r="L936" t="s">
        <v>238</v>
      </c>
      <c r="M936">
        <v>181652</v>
      </c>
      <c r="N936">
        <v>69154.899999999994</v>
      </c>
      <c r="O936">
        <v>112497.1</v>
      </c>
      <c r="P936">
        <v>30</v>
      </c>
      <c r="Q936">
        <v>20</v>
      </c>
      <c r="R936">
        <v>78.150000000000006</v>
      </c>
    </row>
    <row r="937" spans="1:18" x14ac:dyDescent="0.35">
      <c r="A937" t="s">
        <v>147</v>
      </c>
      <c r="B937" t="str">
        <f>VLOOKUP(Table1[[#This Row],[Region]],Table3[#All],2,0)</f>
        <v>William Grek</v>
      </c>
      <c r="C937" t="s">
        <v>214</v>
      </c>
      <c r="D937">
        <v>186939</v>
      </c>
      <c r="E937">
        <v>202225</v>
      </c>
      <c r="F937">
        <v>108.18</v>
      </c>
      <c r="G937" s="2">
        <v>40871</v>
      </c>
      <c r="H937">
        <f>YEAR(Table1[[#This Row],[Order Date]])</f>
        <v>2011</v>
      </c>
      <c r="I937" t="s">
        <v>253</v>
      </c>
      <c r="J937" s="4">
        <f>WEEKDAY(Table1[[#This Row],[Order Date]])</f>
        <v>5</v>
      </c>
      <c r="K937" t="s">
        <v>232</v>
      </c>
      <c r="L937" t="s">
        <v>240</v>
      </c>
      <c r="M937">
        <v>202225</v>
      </c>
      <c r="N937">
        <v>59140.49</v>
      </c>
      <c r="O937">
        <v>143084.51</v>
      </c>
      <c r="P937">
        <v>10</v>
      </c>
      <c r="Q937">
        <v>78</v>
      </c>
      <c r="R937">
        <v>83.05</v>
      </c>
    </row>
    <row r="938" spans="1:18" x14ac:dyDescent="0.35">
      <c r="A938" t="s">
        <v>148</v>
      </c>
      <c r="B938" t="str">
        <f>VLOOKUP(Table1[[#This Row],[Region]],Table3[#All],2,0)</f>
        <v>Bill Gabril</v>
      </c>
      <c r="C938" t="s">
        <v>213</v>
      </c>
      <c r="D938">
        <v>261469</v>
      </c>
      <c r="E938">
        <v>238634</v>
      </c>
      <c r="F938">
        <v>91.27</v>
      </c>
      <c r="G938" s="2">
        <v>40871</v>
      </c>
      <c r="H938">
        <f>YEAR(Table1[[#This Row],[Order Date]])</f>
        <v>2011</v>
      </c>
      <c r="I938" t="s">
        <v>253</v>
      </c>
      <c r="J938" s="4">
        <f>WEEKDAY(Table1[[#This Row],[Order Date]])</f>
        <v>5</v>
      </c>
      <c r="K938" t="s">
        <v>230</v>
      </c>
      <c r="L938" t="s">
        <v>238</v>
      </c>
      <c r="M938">
        <v>238634</v>
      </c>
      <c r="N938">
        <v>73772.73</v>
      </c>
      <c r="O938">
        <v>164861.26999999999</v>
      </c>
      <c r="P938">
        <v>20</v>
      </c>
      <c r="Q938">
        <v>54</v>
      </c>
      <c r="R938">
        <v>88.5</v>
      </c>
    </row>
    <row r="939" spans="1:18" x14ac:dyDescent="0.35">
      <c r="A939" t="s">
        <v>149</v>
      </c>
      <c r="B939" t="str">
        <f>VLOOKUP(Table1[[#This Row],[Region]],Table3[#All],2,0)</f>
        <v>Sam Thomas</v>
      </c>
      <c r="C939" t="s">
        <v>215</v>
      </c>
      <c r="D939">
        <v>209851</v>
      </c>
      <c r="E939">
        <v>209250</v>
      </c>
      <c r="F939">
        <v>99.71</v>
      </c>
      <c r="G939" s="2">
        <v>41697</v>
      </c>
      <c r="H939">
        <f>YEAR(Table1[[#This Row],[Order Date]])</f>
        <v>2014</v>
      </c>
      <c r="I939" t="s">
        <v>264</v>
      </c>
      <c r="J939" s="4">
        <f>WEEKDAY(Table1[[#This Row],[Order Date]])</f>
        <v>5</v>
      </c>
      <c r="K939" t="s">
        <v>217</v>
      </c>
      <c r="L939" t="s">
        <v>237</v>
      </c>
      <c r="M939">
        <v>209250</v>
      </c>
      <c r="N939">
        <v>42664.47</v>
      </c>
      <c r="O939">
        <v>166585.53</v>
      </c>
      <c r="P939">
        <v>10</v>
      </c>
      <c r="Q939">
        <v>10</v>
      </c>
      <c r="R939">
        <v>63.39</v>
      </c>
    </row>
    <row r="940" spans="1:18" x14ac:dyDescent="0.35">
      <c r="A940" t="s">
        <v>150</v>
      </c>
      <c r="B940" t="str">
        <f>VLOOKUP(Table1[[#This Row],[Region]],Table3[#All],2,0)</f>
        <v>Bill Gabril</v>
      </c>
      <c r="C940" t="s">
        <v>213</v>
      </c>
      <c r="D940">
        <v>318545</v>
      </c>
      <c r="E940">
        <v>330850</v>
      </c>
      <c r="F940">
        <v>103.86</v>
      </c>
      <c r="G940" s="2">
        <v>41697</v>
      </c>
      <c r="H940">
        <f>YEAR(Table1[[#This Row],[Order Date]])</f>
        <v>2014</v>
      </c>
      <c r="I940" t="s">
        <v>264</v>
      </c>
      <c r="J940" s="4">
        <f>WEEKDAY(Table1[[#This Row],[Order Date]])</f>
        <v>5</v>
      </c>
      <c r="K940" t="s">
        <v>227</v>
      </c>
      <c r="L940" t="s">
        <v>237</v>
      </c>
      <c r="M940">
        <v>330850</v>
      </c>
      <c r="N940">
        <v>148488.70000000001</v>
      </c>
      <c r="O940">
        <v>182361.3</v>
      </c>
      <c r="P940">
        <v>30</v>
      </c>
      <c r="Q940">
        <v>100</v>
      </c>
      <c r="R940">
        <v>64.7</v>
      </c>
    </row>
    <row r="941" spans="1:18" x14ac:dyDescent="0.35">
      <c r="A941" t="s">
        <v>151</v>
      </c>
      <c r="B941" t="str">
        <f>VLOOKUP(Table1[[#This Row],[Region]],Table3[#All],2,0)</f>
        <v>Bill Gabril</v>
      </c>
      <c r="C941" t="s">
        <v>213</v>
      </c>
      <c r="D941">
        <v>363514</v>
      </c>
      <c r="E941">
        <v>430396</v>
      </c>
      <c r="F941">
        <v>118.4</v>
      </c>
      <c r="G941" s="2">
        <v>41697</v>
      </c>
      <c r="H941">
        <f>YEAR(Table1[[#This Row],[Order Date]])</f>
        <v>2014</v>
      </c>
      <c r="I941" t="s">
        <v>264</v>
      </c>
      <c r="J941" s="4">
        <f>WEEKDAY(Table1[[#This Row],[Order Date]])</f>
        <v>5</v>
      </c>
      <c r="K941" t="s">
        <v>218</v>
      </c>
      <c r="L941" t="s">
        <v>238</v>
      </c>
      <c r="M941">
        <v>430396</v>
      </c>
      <c r="N941">
        <v>141975.74</v>
      </c>
      <c r="O941">
        <v>288420.26</v>
      </c>
      <c r="P941">
        <v>30</v>
      </c>
      <c r="Q941">
        <v>35</v>
      </c>
      <c r="R941">
        <v>62.06</v>
      </c>
    </row>
    <row r="942" spans="1:18" x14ac:dyDescent="0.35">
      <c r="A942" t="s">
        <v>152</v>
      </c>
      <c r="B942" t="str">
        <f>VLOOKUP(Table1[[#This Row],[Region]],Table3[#All],2,0)</f>
        <v>William Grek</v>
      </c>
      <c r="C942" t="s">
        <v>214</v>
      </c>
      <c r="D942">
        <v>498020</v>
      </c>
      <c r="E942">
        <v>349612</v>
      </c>
      <c r="F942">
        <v>70.2</v>
      </c>
      <c r="G942" s="2">
        <v>41697</v>
      </c>
      <c r="H942">
        <f>YEAR(Table1[[#This Row],[Order Date]])</f>
        <v>2014</v>
      </c>
      <c r="I942" t="s">
        <v>264</v>
      </c>
      <c r="J942" s="4">
        <f>WEEKDAY(Table1[[#This Row],[Order Date]])</f>
        <v>5</v>
      </c>
      <c r="K942" t="s">
        <v>227</v>
      </c>
      <c r="L942" t="s">
        <v>237</v>
      </c>
      <c r="M942">
        <v>349612</v>
      </c>
      <c r="N942">
        <v>128580.6</v>
      </c>
      <c r="O942">
        <v>221031.4</v>
      </c>
      <c r="P942">
        <v>30</v>
      </c>
      <c r="Q942">
        <v>23</v>
      </c>
      <c r="R942">
        <v>90.39</v>
      </c>
    </row>
    <row r="943" spans="1:18" x14ac:dyDescent="0.35">
      <c r="A943" t="s">
        <v>153</v>
      </c>
      <c r="B943" t="str">
        <f>VLOOKUP(Table1[[#This Row],[Region]],Table3[#All],2,0)</f>
        <v>William Grek</v>
      </c>
      <c r="C943" t="s">
        <v>214</v>
      </c>
      <c r="D943">
        <v>253682</v>
      </c>
      <c r="E943">
        <v>149308</v>
      </c>
      <c r="F943">
        <v>58.86</v>
      </c>
      <c r="G943" s="2">
        <v>41697</v>
      </c>
      <c r="H943">
        <f>YEAR(Table1[[#This Row],[Order Date]])</f>
        <v>2014</v>
      </c>
      <c r="I943" t="s">
        <v>264</v>
      </c>
      <c r="J943" s="4">
        <f>WEEKDAY(Table1[[#This Row],[Order Date]])</f>
        <v>5</v>
      </c>
      <c r="K943" t="s">
        <v>224</v>
      </c>
      <c r="L943" t="s">
        <v>240</v>
      </c>
      <c r="M943">
        <v>149308</v>
      </c>
      <c r="N943">
        <v>62257.16</v>
      </c>
      <c r="O943">
        <v>87050.84</v>
      </c>
      <c r="P943">
        <v>10</v>
      </c>
      <c r="Q943">
        <v>84</v>
      </c>
      <c r="R943">
        <v>68.22</v>
      </c>
    </row>
    <row r="944" spans="1:18" x14ac:dyDescent="0.35">
      <c r="A944" t="s">
        <v>154</v>
      </c>
      <c r="B944" t="str">
        <f>VLOOKUP(Table1[[#This Row],[Region]],Table3[#All],2,0)</f>
        <v>Bill Gabril</v>
      </c>
      <c r="C944" t="s">
        <v>213</v>
      </c>
      <c r="D944">
        <v>498738</v>
      </c>
      <c r="E944">
        <v>302222</v>
      </c>
      <c r="F944">
        <v>60.6</v>
      </c>
      <c r="G944" s="2">
        <v>41167</v>
      </c>
      <c r="H944">
        <f>YEAR(Table1[[#This Row],[Order Date]])</f>
        <v>2012</v>
      </c>
      <c r="I944" t="s">
        <v>258</v>
      </c>
      <c r="J944" s="4">
        <f>WEEKDAY(Table1[[#This Row],[Order Date]])</f>
        <v>7</v>
      </c>
      <c r="K944" t="s">
        <v>230</v>
      </c>
      <c r="L944" t="s">
        <v>238</v>
      </c>
      <c r="M944">
        <v>302222</v>
      </c>
      <c r="N944">
        <v>126986.36</v>
      </c>
      <c r="O944">
        <v>175235.64</v>
      </c>
      <c r="P944">
        <v>10</v>
      </c>
      <c r="Q944">
        <v>95</v>
      </c>
      <c r="R944">
        <v>80.39</v>
      </c>
    </row>
    <row r="945" spans="1:18" x14ac:dyDescent="0.35">
      <c r="A945" t="s">
        <v>155</v>
      </c>
      <c r="B945" t="str">
        <f>VLOOKUP(Table1[[#This Row],[Region]],Table3[#All],2,0)</f>
        <v>Anne Paul</v>
      </c>
      <c r="C945" t="s">
        <v>212</v>
      </c>
      <c r="D945">
        <v>210660</v>
      </c>
      <c r="E945">
        <v>242256</v>
      </c>
      <c r="F945">
        <v>115</v>
      </c>
      <c r="G945" s="2">
        <v>41167</v>
      </c>
      <c r="H945">
        <f>YEAR(Table1[[#This Row],[Order Date]])</f>
        <v>2012</v>
      </c>
      <c r="I945" t="s">
        <v>258</v>
      </c>
      <c r="J945" s="4">
        <f>WEEKDAY(Table1[[#This Row],[Order Date]])</f>
        <v>7</v>
      </c>
      <c r="K945" t="s">
        <v>218</v>
      </c>
      <c r="L945" t="s">
        <v>238</v>
      </c>
      <c r="M945">
        <v>242256</v>
      </c>
      <c r="N945">
        <v>77304.990000000005</v>
      </c>
      <c r="O945">
        <v>164951.01</v>
      </c>
      <c r="P945">
        <v>10</v>
      </c>
      <c r="Q945">
        <v>44</v>
      </c>
      <c r="R945">
        <v>92.62</v>
      </c>
    </row>
    <row r="946" spans="1:18" x14ac:dyDescent="0.35">
      <c r="A946" t="s">
        <v>156</v>
      </c>
      <c r="B946" t="str">
        <f>VLOOKUP(Table1[[#This Row],[Region]],Table3[#All],2,0)</f>
        <v>Bill Gabril</v>
      </c>
      <c r="C946" t="s">
        <v>213</v>
      </c>
      <c r="D946">
        <v>276700</v>
      </c>
      <c r="E946">
        <v>296782</v>
      </c>
      <c r="F946">
        <v>107.26</v>
      </c>
      <c r="G946" s="2">
        <v>41167</v>
      </c>
      <c r="H946">
        <f>YEAR(Table1[[#This Row],[Order Date]])</f>
        <v>2012</v>
      </c>
      <c r="I946" t="s">
        <v>258</v>
      </c>
      <c r="J946" s="4">
        <f>WEEKDAY(Table1[[#This Row],[Order Date]])</f>
        <v>7</v>
      </c>
      <c r="K946" t="s">
        <v>232</v>
      </c>
      <c r="L946" t="s">
        <v>240</v>
      </c>
      <c r="M946">
        <v>296782</v>
      </c>
      <c r="N946">
        <v>115378.29</v>
      </c>
      <c r="O946">
        <v>181403.71</v>
      </c>
      <c r="P946">
        <v>30</v>
      </c>
      <c r="Q946">
        <v>50</v>
      </c>
      <c r="R946">
        <v>88.59</v>
      </c>
    </row>
    <row r="947" spans="1:18" x14ac:dyDescent="0.35">
      <c r="A947" t="s">
        <v>157</v>
      </c>
      <c r="B947" t="str">
        <f>VLOOKUP(Table1[[#This Row],[Region]],Table3[#All],2,0)</f>
        <v>Sam Thomas</v>
      </c>
      <c r="C947" t="s">
        <v>215</v>
      </c>
      <c r="D947">
        <v>308913</v>
      </c>
      <c r="E947">
        <v>253660</v>
      </c>
      <c r="F947">
        <v>82.11</v>
      </c>
      <c r="G947" s="2">
        <v>41167</v>
      </c>
      <c r="H947">
        <f>YEAR(Table1[[#This Row],[Order Date]])</f>
        <v>2012</v>
      </c>
      <c r="I947" t="s">
        <v>258</v>
      </c>
      <c r="J947" s="4">
        <f>WEEKDAY(Table1[[#This Row],[Order Date]])</f>
        <v>7</v>
      </c>
      <c r="K947" t="s">
        <v>226</v>
      </c>
      <c r="L947" t="s">
        <v>239</v>
      </c>
      <c r="M947">
        <v>253660</v>
      </c>
      <c r="N947">
        <v>52611.24</v>
      </c>
      <c r="O947">
        <v>201048.76</v>
      </c>
      <c r="P947">
        <v>20</v>
      </c>
      <c r="Q947">
        <v>22</v>
      </c>
      <c r="R947">
        <v>60.11</v>
      </c>
    </row>
    <row r="948" spans="1:18" x14ac:dyDescent="0.35">
      <c r="A948" t="s">
        <v>158</v>
      </c>
      <c r="B948" t="str">
        <f>VLOOKUP(Table1[[#This Row],[Region]],Table3[#All],2,0)</f>
        <v>Bill Gabril</v>
      </c>
      <c r="C948" t="s">
        <v>213</v>
      </c>
      <c r="D948">
        <v>172804</v>
      </c>
      <c r="E948">
        <v>89767</v>
      </c>
      <c r="F948">
        <v>51.95</v>
      </c>
      <c r="G948" s="2">
        <v>41373</v>
      </c>
      <c r="H948">
        <f>YEAR(Table1[[#This Row],[Order Date]])</f>
        <v>2013</v>
      </c>
      <c r="I948" t="s">
        <v>256</v>
      </c>
      <c r="J948" s="4">
        <f>WEEKDAY(Table1[[#This Row],[Order Date]])</f>
        <v>3</v>
      </c>
      <c r="K948" t="s">
        <v>226</v>
      </c>
      <c r="L948" t="s">
        <v>239</v>
      </c>
      <c r="M948">
        <v>89767</v>
      </c>
      <c r="N948">
        <v>21481.1</v>
      </c>
      <c r="O948">
        <v>68285.899999999994</v>
      </c>
      <c r="P948">
        <v>20</v>
      </c>
      <c r="Q948">
        <v>99</v>
      </c>
      <c r="R948">
        <v>86.3</v>
      </c>
    </row>
    <row r="949" spans="1:18" x14ac:dyDescent="0.35">
      <c r="A949" t="s">
        <v>159</v>
      </c>
      <c r="B949" t="str">
        <f>VLOOKUP(Table1[[#This Row],[Region]],Table3[#All],2,0)</f>
        <v>William Grek</v>
      </c>
      <c r="C949" t="s">
        <v>214</v>
      </c>
      <c r="D949">
        <v>336935</v>
      </c>
      <c r="E949">
        <v>330564</v>
      </c>
      <c r="F949">
        <v>98.11</v>
      </c>
      <c r="G949" s="2">
        <v>41373</v>
      </c>
      <c r="H949">
        <f>YEAR(Table1[[#This Row],[Order Date]])</f>
        <v>2013</v>
      </c>
      <c r="I949" t="s">
        <v>256</v>
      </c>
      <c r="J949" s="4">
        <f>WEEKDAY(Table1[[#This Row],[Order Date]])</f>
        <v>3</v>
      </c>
      <c r="K949" t="s">
        <v>223</v>
      </c>
      <c r="L949" t="s">
        <v>240</v>
      </c>
      <c r="M949">
        <v>330564</v>
      </c>
      <c r="N949">
        <v>99807.679999999993</v>
      </c>
      <c r="O949">
        <v>230756.32</v>
      </c>
      <c r="P949">
        <v>30</v>
      </c>
      <c r="Q949">
        <v>91</v>
      </c>
      <c r="R949">
        <v>93.51</v>
      </c>
    </row>
    <row r="950" spans="1:18" x14ac:dyDescent="0.35">
      <c r="A950" t="s">
        <v>160</v>
      </c>
      <c r="B950" t="str">
        <f>VLOOKUP(Table1[[#This Row],[Region]],Table3[#All],2,0)</f>
        <v>Sam Thomas</v>
      </c>
      <c r="C950" t="s">
        <v>215</v>
      </c>
      <c r="D950">
        <v>432281</v>
      </c>
      <c r="E950">
        <v>404991</v>
      </c>
      <c r="F950">
        <v>93.69</v>
      </c>
      <c r="G950" s="2">
        <v>41373</v>
      </c>
      <c r="H950">
        <f>YEAR(Table1[[#This Row],[Order Date]])</f>
        <v>2013</v>
      </c>
      <c r="I950" t="s">
        <v>256</v>
      </c>
      <c r="J950" s="4">
        <f>WEEKDAY(Table1[[#This Row],[Order Date]])</f>
        <v>3</v>
      </c>
      <c r="K950" t="s">
        <v>234</v>
      </c>
      <c r="L950" t="s">
        <v>238</v>
      </c>
      <c r="M950">
        <v>404991</v>
      </c>
      <c r="N950">
        <v>120128.91</v>
      </c>
      <c r="O950">
        <v>284862.09000000003</v>
      </c>
      <c r="P950">
        <v>30</v>
      </c>
      <c r="Q950">
        <v>72</v>
      </c>
      <c r="R950">
        <v>74.010000000000005</v>
      </c>
    </row>
    <row r="951" spans="1:18" x14ac:dyDescent="0.35">
      <c r="A951" t="s">
        <v>161</v>
      </c>
      <c r="B951" t="str">
        <f>VLOOKUP(Table1[[#This Row],[Region]],Table3[#All],2,0)</f>
        <v>Anne Paul</v>
      </c>
      <c r="C951" t="s">
        <v>212</v>
      </c>
      <c r="D951">
        <v>324351</v>
      </c>
      <c r="E951">
        <v>286987</v>
      </c>
      <c r="F951">
        <v>88.48</v>
      </c>
      <c r="G951" s="2">
        <v>41474</v>
      </c>
      <c r="H951">
        <f>YEAR(Table1[[#This Row],[Order Date]])</f>
        <v>2013</v>
      </c>
      <c r="I951" t="s">
        <v>260</v>
      </c>
      <c r="J951" s="4">
        <f>WEEKDAY(Table1[[#This Row],[Order Date]])</f>
        <v>6</v>
      </c>
      <c r="K951" t="s">
        <v>218</v>
      </c>
      <c r="L951" t="s">
        <v>238</v>
      </c>
      <c r="M951">
        <v>286987</v>
      </c>
      <c r="N951">
        <v>118193.04</v>
      </c>
      <c r="O951">
        <v>168793.96</v>
      </c>
      <c r="P951">
        <v>30</v>
      </c>
      <c r="Q951">
        <v>28</v>
      </c>
      <c r="R951">
        <v>90.45</v>
      </c>
    </row>
    <row r="952" spans="1:18" x14ac:dyDescent="0.35">
      <c r="A952" t="s">
        <v>162</v>
      </c>
      <c r="B952" t="str">
        <f>VLOOKUP(Table1[[#This Row],[Region]],Table3[#All],2,0)</f>
        <v>Anne Paul</v>
      </c>
      <c r="C952" t="s">
        <v>212</v>
      </c>
      <c r="D952">
        <v>361056</v>
      </c>
      <c r="E952">
        <v>389409</v>
      </c>
      <c r="F952">
        <v>107.85</v>
      </c>
      <c r="G952" s="2">
        <v>41474</v>
      </c>
      <c r="H952">
        <f>YEAR(Table1[[#This Row],[Order Date]])</f>
        <v>2013</v>
      </c>
      <c r="I952" t="s">
        <v>260</v>
      </c>
      <c r="J952" s="4">
        <f>WEEKDAY(Table1[[#This Row],[Order Date]])</f>
        <v>6</v>
      </c>
      <c r="K952" t="s">
        <v>234</v>
      </c>
      <c r="L952" t="s">
        <v>238</v>
      </c>
      <c r="M952">
        <v>389409</v>
      </c>
      <c r="N952">
        <v>97466.65</v>
      </c>
      <c r="O952">
        <v>291942.34999999998</v>
      </c>
      <c r="P952">
        <v>30</v>
      </c>
      <c r="Q952">
        <v>69</v>
      </c>
      <c r="R952">
        <v>65.88</v>
      </c>
    </row>
    <row r="953" spans="1:18" x14ac:dyDescent="0.35">
      <c r="A953" t="s">
        <v>163</v>
      </c>
      <c r="B953" t="str">
        <f>VLOOKUP(Table1[[#This Row],[Region]],Table3[#All],2,0)</f>
        <v>Bill Gabril</v>
      </c>
      <c r="C953" t="s">
        <v>213</v>
      </c>
      <c r="D953">
        <v>352795</v>
      </c>
      <c r="E953">
        <v>350104</v>
      </c>
      <c r="F953">
        <v>99.24</v>
      </c>
      <c r="G953" s="2">
        <v>41474</v>
      </c>
      <c r="H953">
        <f>YEAR(Table1[[#This Row],[Order Date]])</f>
        <v>2013</v>
      </c>
      <c r="I953" t="s">
        <v>260</v>
      </c>
      <c r="J953" s="4">
        <f>WEEKDAY(Table1[[#This Row],[Order Date]])</f>
        <v>6</v>
      </c>
      <c r="K953" t="s">
        <v>221</v>
      </c>
      <c r="L953" t="s">
        <v>239</v>
      </c>
      <c r="M953">
        <v>350104</v>
      </c>
      <c r="N953">
        <v>149492.03</v>
      </c>
      <c r="O953">
        <v>200611.97</v>
      </c>
      <c r="P953">
        <v>20</v>
      </c>
      <c r="Q953">
        <v>94</v>
      </c>
      <c r="R953">
        <v>84.5</v>
      </c>
    </row>
    <row r="954" spans="1:18" x14ac:dyDescent="0.35">
      <c r="A954" t="s">
        <v>164</v>
      </c>
      <c r="B954" t="str">
        <f>VLOOKUP(Table1[[#This Row],[Region]],Table3[#All],2,0)</f>
        <v>Anne Paul</v>
      </c>
      <c r="C954" t="s">
        <v>212</v>
      </c>
      <c r="D954">
        <v>475267</v>
      </c>
      <c r="E954">
        <v>252953</v>
      </c>
      <c r="F954">
        <v>53.22</v>
      </c>
      <c r="G954" s="2">
        <v>41474</v>
      </c>
      <c r="H954">
        <f>YEAR(Table1[[#This Row],[Order Date]])</f>
        <v>2013</v>
      </c>
      <c r="I954" t="s">
        <v>260</v>
      </c>
      <c r="J954" s="4">
        <f>WEEKDAY(Table1[[#This Row],[Order Date]])</f>
        <v>6</v>
      </c>
      <c r="K954" t="s">
        <v>228</v>
      </c>
      <c r="L954" t="s">
        <v>236</v>
      </c>
      <c r="M954">
        <v>252953</v>
      </c>
      <c r="N954">
        <v>57978.2</v>
      </c>
      <c r="O954">
        <v>194974.8</v>
      </c>
      <c r="P954">
        <v>10</v>
      </c>
      <c r="Q954">
        <v>38</v>
      </c>
      <c r="R954">
        <v>85.17</v>
      </c>
    </row>
    <row r="955" spans="1:18" x14ac:dyDescent="0.35">
      <c r="A955" t="s">
        <v>165</v>
      </c>
      <c r="B955" t="str">
        <f>VLOOKUP(Table1[[#This Row],[Region]],Table3[#All],2,0)</f>
        <v>Bill Gabril</v>
      </c>
      <c r="C955" t="s">
        <v>213</v>
      </c>
      <c r="D955">
        <v>164538</v>
      </c>
      <c r="E955">
        <v>169494</v>
      </c>
      <c r="F955">
        <v>103.01</v>
      </c>
      <c r="G955" s="2">
        <v>41853</v>
      </c>
      <c r="H955">
        <f>YEAR(Table1[[#This Row],[Order Date]])</f>
        <v>2014</v>
      </c>
      <c r="I955" t="s">
        <v>262</v>
      </c>
      <c r="J955" s="4">
        <f>WEEKDAY(Table1[[#This Row],[Order Date]])</f>
        <v>7</v>
      </c>
      <c r="K955" t="s">
        <v>231</v>
      </c>
      <c r="L955" t="s">
        <v>236</v>
      </c>
      <c r="M955">
        <v>169494</v>
      </c>
      <c r="N955">
        <v>80148.2</v>
      </c>
      <c r="O955">
        <v>89345.8</v>
      </c>
      <c r="P955">
        <v>10</v>
      </c>
      <c r="Q955">
        <v>38</v>
      </c>
      <c r="R955">
        <v>92.61</v>
      </c>
    </row>
    <row r="956" spans="1:18" x14ac:dyDescent="0.35">
      <c r="A956" t="s">
        <v>166</v>
      </c>
      <c r="B956" t="str">
        <f>VLOOKUP(Table1[[#This Row],[Region]],Table3[#All],2,0)</f>
        <v>Anne Paul</v>
      </c>
      <c r="C956" t="s">
        <v>212</v>
      </c>
      <c r="D956">
        <v>279949</v>
      </c>
      <c r="E956">
        <v>238804</v>
      </c>
      <c r="F956">
        <v>85.3</v>
      </c>
      <c r="G956" s="2">
        <v>41470</v>
      </c>
      <c r="H956">
        <f>YEAR(Table1[[#This Row],[Order Date]])</f>
        <v>2013</v>
      </c>
      <c r="I956" t="s">
        <v>260</v>
      </c>
      <c r="J956" s="4">
        <f>WEEKDAY(Table1[[#This Row],[Order Date]])</f>
        <v>2</v>
      </c>
      <c r="K956" t="s">
        <v>223</v>
      </c>
      <c r="L956" t="s">
        <v>240</v>
      </c>
      <c r="M956">
        <v>238804</v>
      </c>
      <c r="N956">
        <v>61483.85</v>
      </c>
      <c r="O956">
        <v>177320.15</v>
      </c>
      <c r="P956">
        <v>20</v>
      </c>
      <c r="Q956">
        <v>24</v>
      </c>
      <c r="R956">
        <v>70.180000000000007</v>
      </c>
    </row>
    <row r="957" spans="1:18" x14ac:dyDescent="0.35">
      <c r="A957" t="s">
        <v>167</v>
      </c>
      <c r="B957" t="str">
        <f>VLOOKUP(Table1[[#This Row],[Region]],Table3[#All],2,0)</f>
        <v>Anne Paul</v>
      </c>
      <c r="C957" t="s">
        <v>212</v>
      </c>
      <c r="D957">
        <v>278382</v>
      </c>
      <c r="E957">
        <v>333329</v>
      </c>
      <c r="F957">
        <v>119.74</v>
      </c>
      <c r="G957" s="2">
        <v>41470</v>
      </c>
      <c r="H957">
        <f>YEAR(Table1[[#This Row],[Order Date]])</f>
        <v>2013</v>
      </c>
      <c r="I957" t="s">
        <v>260</v>
      </c>
      <c r="J957" s="4">
        <f>WEEKDAY(Table1[[#This Row],[Order Date]])</f>
        <v>2</v>
      </c>
      <c r="K957" t="s">
        <v>221</v>
      </c>
      <c r="L957" t="s">
        <v>239</v>
      </c>
      <c r="M957">
        <v>333329</v>
      </c>
      <c r="N957">
        <v>92203.69</v>
      </c>
      <c r="O957">
        <v>241125.31</v>
      </c>
      <c r="P957">
        <v>10</v>
      </c>
      <c r="Q957">
        <v>57</v>
      </c>
      <c r="R957">
        <v>64.459999999999994</v>
      </c>
    </row>
    <row r="958" spans="1:18" x14ac:dyDescent="0.35">
      <c r="A958" t="s">
        <v>168</v>
      </c>
      <c r="B958" t="str">
        <f>VLOOKUP(Table1[[#This Row],[Region]],Table3[#All],2,0)</f>
        <v>Sam Thomas</v>
      </c>
      <c r="C958" t="s">
        <v>215</v>
      </c>
      <c r="D958">
        <v>402470</v>
      </c>
      <c r="E958">
        <v>202115</v>
      </c>
      <c r="F958">
        <v>50.22</v>
      </c>
      <c r="G958" s="2">
        <v>41470</v>
      </c>
      <c r="H958">
        <f>YEAR(Table1[[#This Row],[Order Date]])</f>
        <v>2013</v>
      </c>
      <c r="I958" t="s">
        <v>260</v>
      </c>
      <c r="J958" s="4">
        <f>WEEKDAY(Table1[[#This Row],[Order Date]])</f>
        <v>2</v>
      </c>
      <c r="K958" t="s">
        <v>217</v>
      </c>
      <c r="L958" t="s">
        <v>237</v>
      </c>
      <c r="M958">
        <v>202115</v>
      </c>
      <c r="N958">
        <v>65279.519999999997</v>
      </c>
      <c r="O958">
        <v>136835.48000000001</v>
      </c>
      <c r="P958">
        <v>20</v>
      </c>
      <c r="Q958">
        <v>59</v>
      </c>
      <c r="R958">
        <v>94.29</v>
      </c>
    </row>
    <row r="959" spans="1:18" x14ac:dyDescent="0.35">
      <c r="A959" t="s">
        <v>169</v>
      </c>
      <c r="B959" t="str">
        <f>VLOOKUP(Table1[[#This Row],[Region]],Table3[#All],2,0)</f>
        <v>Sam Thomas</v>
      </c>
      <c r="C959" t="s">
        <v>215</v>
      </c>
      <c r="D959">
        <v>291377</v>
      </c>
      <c r="E959">
        <v>323762</v>
      </c>
      <c r="F959">
        <v>111.11</v>
      </c>
      <c r="G959" s="2">
        <v>41470</v>
      </c>
      <c r="H959">
        <f>YEAR(Table1[[#This Row],[Order Date]])</f>
        <v>2013</v>
      </c>
      <c r="I959" t="s">
        <v>260</v>
      </c>
      <c r="J959" s="4">
        <f>WEEKDAY(Table1[[#This Row],[Order Date]])</f>
        <v>2</v>
      </c>
      <c r="K959" t="s">
        <v>216</v>
      </c>
      <c r="L959" t="s">
        <v>236</v>
      </c>
      <c r="M959">
        <v>323762</v>
      </c>
      <c r="N959">
        <v>151528.46</v>
      </c>
      <c r="O959">
        <v>172233.54</v>
      </c>
      <c r="P959">
        <v>10</v>
      </c>
      <c r="Q959">
        <v>68</v>
      </c>
      <c r="R959">
        <v>71.06</v>
      </c>
    </row>
    <row r="960" spans="1:18" x14ac:dyDescent="0.35">
      <c r="A960" t="s">
        <v>170</v>
      </c>
      <c r="B960" t="str">
        <f>VLOOKUP(Table1[[#This Row],[Region]],Table3[#All],2,0)</f>
        <v>Sam Thomas</v>
      </c>
      <c r="C960" t="s">
        <v>215</v>
      </c>
      <c r="D960">
        <v>362056</v>
      </c>
      <c r="E960">
        <v>359280</v>
      </c>
      <c r="F960">
        <v>99.23</v>
      </c>
      <c r="G960" s="2">
        <v>41470</v>
      </c>
      <c r="H960">
        <f>YEAR(Table1[[#This Row],[Order Date]])</f>
        <v>2013</v>
      </c>
      <c r="I960" t="s">
        <v>260</v>
      </c>
      <c r="J960" s="4">
        <f>WEEKDAY(Table1[[#This Row],[Order Date]])</f>
        <v>2</v>
      </c>
      <c r="K960" t="s">
        <v>229</v>
      </c>
      <c r="L960" t="s">
        <v>240</v>
      </c>
      <c r="M960">
        <v>359280</v>
      </c>
      <c r="N960">
        <v>114811.65</v>
      </c>
      <c r="O960">
        <v>244468.35</v>
      </c>
      <c r="P960">
        <v>20</v>
      </c>
      <c r="Q960">
        <v>95</v>
      </c>
      <c r="R960">
        <v>89.72</v>
      </c>
    </row>
    <row r="961" spans="1:18" x14ac:dyDescent="0.35">
      <c r="A961" t="s">
        <v>171</v>
      </c>
      <c r="B961" t="str">
        <f>VLOOKUP(Table1[[#This Row],[Region]],Table3[#All],2,0)</f>
        <v>Anne Paul</v>
      </c>
      <c r="C961" t="s">
        <v>212</v>
      </c>
      <c r="D961">
        <v>267845</v>
      </c>
      <c r="E961">
        <v>214896</v>
      </c>
      <c r="F961">
        <v>80.23</v>
      </c>
      <c r="G961" s="2">
        <v>41470</v>
      </c>
      <c r="H961">
        <f>YEAR(Table1[[#This Row],[Order Date]])</f>
        <v>2013</v>
      </c>
      <c r="I961" t="s">
        <v>260</v>
      </c>
      <c r="J961" s="4">
        <f>WEEKDAY(Table1[[#This Row],[Order Date]])</f>
        <v>2</v>
      </c>
      <c r="K961" t="s">
        <v>226</v>
      </c>
      <c r="L961" t="s">
        <v>239</v>
      </c>
      <c r="M961">
        <v>214896</v>
      </c>
      <c r="N961">
        <v>89818.84</v>
      </c>
      <c r="O961">
        <v>125077.16</v>
      </c>
      <c r="P961">
        <v>10</v>
      </c>
      <c r="Q961">
        <v>83</v>
      </c>
      <c r="R961">
        <v>76.739999999999995</v>
      </c>
    </row>
    <row r="962" spans="1:18" x14ac:dyDescent="0.35">
      <c r="A962" t="s">
        <v>172</v>
      </c>
      <c r="B962" t="str">
        <f>VLOOKUP(Table1[[#This Row],[Region]],Table3[#All],2,0)</f>
        <v>William Grek</v>
      </c>
      <c r="C962" t="s">
        <v>214</v>
      </c>
      <c r="D962">
        <v>252827</v>
      </c>
      <c r="E962">
        <v>225164</v>
      </c>
      <c r="F962">
        <v>89.06</v>
      </c>
      <c r="G962" s="2">
        <v>41892</v>
      </c>
      <c r="H962">
        <f>YEAR(Table1[[#This Row],[Order Date]])</f>
        <v>2014</v>
      </c>
      <c r="I962" t="s">
        <v>258</v>
      </c>
      <c r="J962" s="4">
        <f>WEEKDAY(Table1[[#This Row],[Order Date]])</f>
        <v>4</v>
      </c>
      <c r="K962" t="s">
        <v>234</v>
      </c>
      <c r="L962" t="s">
        <v>238</v>
      </c>
      <c r="M962">
        <v>225164</v>
      </c>
      <c r="N962">
        <v>102267.09</v>
      </c>
      <c r="O962">
        <v>122896.91</v>
      </c>
      <c r="P962">
        <v>30</v>
      </c>
      <c r="Q962">
        <v>38</v>
      </c>
      <c r="R962">
        <v>84.51</v>
      </c>
    </row>
    <row r="963" spans="1:18" x14ac:dyDescent="0.35">
      <c r="A963" t="s">
        <v>173</v>
      </c>
      <c r="B963" t="str">
        <f>VLOOKUP(Table1[[#This Row],[Region]],Table3[#All],2,0)</f>
        <v>Anne Paul</v>
      </c>
      <c r="C963" t="s">
        <v>212</v>
      </c>
      <c r="D963">
        <v>193858</v>
      </c>
      <c r="E963">
        <v>224725</v>
      </c>
      <c r="F963">
        <v>115.92</v>
      </c>
      <c r="G963" s="2">
        <v>41892</v>
      </c>
      <c r="H963">
        <f>YEAR(Table1[[#This Row],[Order Date]])</f>
        <v>2014</v>
      </c>
      <c r="I963" t="s">
        <v>258</v>
      </c>
      <c r="J963" s="4">
        <f>WEEKDAY(Table1[[#This Row],[Order Date]])</f>
        <v>4</v>
      </c>
      <c r="K963" t="s">
        <v>232</v>
      </c>
      <c r="L963" t="s">
        <v>240</v>
      </c>
      <c r="M963">
        <v>224725</v>
      </c>
      <c r="N963">
        <v>45997.42</v>
      </c>
      <c r="O963">
        <v>178727.58</v>
      </c>
      <c r="P963">
        <v>30</v>
      </c>
      <c r="Q963">
        <v>30</v>
      </c>
      <c r="R963">
        <v>94.69</v>
      </c>
    </row>
    <row r="964" spans="1:18" x14ac:dyDescent="0.35">
      <c r="A964" t="s">
        <v>174</v>
      </c>
      <c r="B964" t="str">
        <f>VLOOKUP(Table1[[#This Row],[Region]],Table3[#All],2,0)</f>
        <v>Bill Gabril</v>
      </c>
      <c r="C964" t="s">
        <v>213</v>
      </c>
      <c r="D964">
        <v>321478</v>
      </c>
      <c r="E964">
        <v>338446</v>
      </c>
      <c r="F964">
        <v>105.28</v>
      </c>
      <c r="G964" s="2">
        <v>41892</v>
      </c>
      <c r="H964">
        <f>YEAR(Table1[[#This Row],[Order Date]])</f>
        <v>2014</v>
      </c>
      <c r="I964" t="s">
        <v>258</v>
      </c>
      <c r="J964" s="4">
        <f>WEEKDAY(Table1[[#This Row],[Order Date]])</f>
        <v>4</v>
      </c>
      <c r="K964" t="s">
        <v>232</v>
      </c>
      <c r="L964" t="s">
        <v>240</v>
      </c>
      <c r="M964">
        <v>338446</v>
      </c>
      <c r="N964">
        <v>92289.4</v>
      </c>
      <c r="O964">
        <v>246156.6</v>
      </c>
      <c r="P964">
        <v>10</v>
      </c>
      <c r="Q964">
        <v>77</v>
      </c>
      <c r="R964">
        <v>85.44</v>
      </c>
    </row>
    <row r="965" spans="1:18" x14ac:dyDescent="0.35">
      <c r="A965" t="s">
        <v>175</v>
      </c>
      <c r="B965" t="str">
        <f>VLOOKUP(Table1[[#This Row],[Region]],Table3[#All],2,0)</f>
        <v>Sam Thomas</v>
      </c>
      <c r="C965" t="s">
        <v>215</v>
      </c>
      <c r="D965">
        <v>202284</v>
      </c>
      <c r="E965">
        <v>204367</v>
      </c>
      <c r="F965">
        <v>101.03</v>
      </c>
      <c r="G965" s="2">
        <v>41892</v>
      </c>
      <c r="H965">
        <f>YEAR(Table1[[#This Row],[Order Date]])</f>
        <v>2014</v>
      </c>
      <c r="I965" t="s">
        <v>258</v>
      </c>
      <c r="J965" s="4">
        <f>WEEKDAY(Table1[[#This Row],[Order Date]])</f>
        <v>4</v>
      </c>
      <c r="K965" t="s">
        <v>219</v>
      </c>
      <c r="L965" t="s">
        <v>238</v>
      </c>
      <c r="M965">
        <v>204367</v>
      </c>
      <c r="N965">
        <v>82354.67</v>
      </c>
      <c r="O965">
        <v>122012.33</v>
      </c>
      <c r="P965">
        <v>20</v>
      </c>
      <c r="Q965">
        <v>16</v>
      </c>
      <c r="R965">
        <v>89.74</v>
      </c>
    </row>
    <row r="966" spans="1:18" x14ac:dyDescent="0.35">
      <c r="A966" t="s">
        <v>176</v>
      </c>
      <c r="B966" t="str">
        <f>VLOOKUP(Table1[[#This Row],[Region]],Table3[#All],2,0)</f>
        <v>Sam Thomas</v>
      </c>
      <c r="C966" t="s">
        <v>215</v>
      </c>
      <c r="D966">
        <v>443216</v>
      </c>
      <c r="E966">
        <v>307431</v>
      </c>
      <c r="F966">
        <v>69.36</v>
      </c>
      <c r="G966" s="2">
        <v>41892</v>
      </c>
      <c r="H966">
        <f>YEAR(Table1[[#This Row],[Order Date]])</f>
        <v>2014</v>
      </c>
      <c r="I966" t="s">
        <v>258</v>
      </c>
      <c r="J966" s="4">
        <f>WEEKDAY(Table1[[#This Row],[Order Date]])</f>
        <v>4</v>
      </c>
      <c r="K966" t="s">
        <v>221</v>
      </c>
      <c r="L966" t="s">
        <v>239</v>
      </c>
      <c r="M966">
        <v>307431</v>
      </c>
      <c r="N966">
        <v>112960.87</v>
      </c>
      <c r="O966">
        <v>194470.13</v>
      </c>
      <c r="P966">
        <v>10</v>
      </c>
      <c r="Q966">
        <v>28</v>
      </c>
      <c r="R966">
        <v>67.34</v>
      </c>
    </row>
    <row r="967" spans="1:18" x14ac:dyDescent="0.35">
      <c r="A967" t="s">
        <v>177</v>
      </c>
      <c r="B967" t="str">
        <f>VLOOKUP(Table1[[#This Row],[Region]],Table3[#All],2,0)</f>
        <v>William Grek</v>
      </c>
      <c r="C967" t="s">
        <v>214</v>
      </c>
      <c r="D967">
        <v>441436</v>
      </c>
      <c r="E967">
        <v>225506</v>
      </c>
      <c r="F967">
        <v>51.08</v>
      </c>
      <c r="G967" s="2">
        <v>41892</v>
      </c>
      <c r="H967">
        <f>YEAR(Table1[[#This Row],[Order Date]])</f>
        <v>2014</v>
      </c>
      <c r="I967" t="s">
        <v>258</v>
      </c>
      <c r="J967" s="4">
        <f>WEEKDAY(Table1[[#This Row],[Order Date]])</f>
        <v>4</v>
      </c>
      <c r="K967" t="s">
        <v>217</v>
      </c>
      <c r="L967" t="s">
        <v>237</v>
      </c>
      <c r="M967">
        <v>225506</v>
      </c>
      <c r="N967">
        <v>66863.58</v>
      </c>
      <c r="O967">
        <v>158642.42000000001</v>
      </c>
      <c r="P967">
        <v>10</v>
      </c>
      <c r="Q967">
        <v>28</v>
      </c>
      <c r="R967">
        <v>73.180000000000007</v>
      </c>
    </row>
    <row r="968" spans="1:18" x14ac:dyDescent="0.35">
      <c r="A968" t="s">
        <v>178</v>
      </c>
      <c r="B968" t="str">
        <f>VLOOKUP(Table1[[#This Row],[Region]],Table3[#All],2,0)</f>
        <v>Bill Gabril</v>
      </c>
      <c r="C968" t="s">
        <v>213</v>
      </c>
      <c r="D968">
        <v>188197</v>
      </c>
      <c r="E968">
        <v>108864</v>
      </c>
      <c r="F968">
        <v>57.85</v>
      </c>
      <c r="G968" s="2">
        <v>41892</v>
      </c>
      <c r="H968">
        <f>YEAR(Table1[[#This Row],[Order Date]])</f>
        <v>2014</v>
      </c>
      <c r="I968" t="s">
        <v>258</v>
      </c>
      <c r="J968" s="4">
        <f>WEEKDAY(Table1[[#This Row],[Order Date]])</f>
        <v>4</v>
      </c>
      <c r="K968" t="s">
        <v>234</v>
      </c>
      <c r="L968" t="s">
        <v>238</v>
      </c>
      <c r="M968">
        <v>108864</v>
      </c>
      <c r="N968">
        <v>22616.75</v>
      </c>
      <c r="O968">
        <v>86247.25</v>
      </c>
      <c r="P968">
        <v>30</v>
      </c>
      <c r="Q968">
        <v>16</v>
      </c>
      <c r="R968">
        <v>64.11</v>
      </c>
    </row>
    <row r="969" spans="1:18" x14ac:dyDescent="0.35">
      <c r="A969" t="s">
        <v>179</v>
      </c>
      <c r="B969" t="str">
        <f>VLOOKUP(Table1[[#This Row],[Region]],Table3[#All],2,0)</f>
        <v>Sam Thomas</v>
      </c>
      <c r="C969" t="s">
        <v>215</v>
      </c>
      <c r="D969">
        <v>327447</v>
      </c>
      <c r="E969">
        <v>202669</v>
      </c>
      <c r="F969">
        <v>61.89</v>
      </c>
      <c r="G969" s="2">
        <v>41892</v>
      </c>
      <c r="H969">
        <f>YEAR(Table1[[#This Row],[Order Date]])</f>
        <v>2014</v>
      </c>
      <c r="I969" t="s">
        <v>258</v>
      </c>
      <c r="J969" s="4">
        <f>WEEKDAY(Table1[[#This Row],[Order Date]])</f>
        <v>4</v>
      </c>
      <c r="K969" t="s">
        <v>229</v>
      </c>
      <c r="L969" t="s">
        <v>240</v>
      </c>
      <c r="M969">
        <v>202669</v>
      </c>
      <c r="N969">
        <v>99267.71</v>
      </c>
      <c r="O969">
        <v>103401.29</v>
      </c>
      <c r="P969">
        <v>20</v>
      </c>
      <c r="Q969">
        <v>72</v>
      </c>
      <c r="R969">
        <v>70.59</v>
      </c>
    </row>
    <row r="970" spans="1:18" x14ac:dyDescent="0.35">
      <c r="A970" t="s">
        <v>180</v>
      </c>
      <c r="B970" t="str">
        <f>VLOOKUP(Table1[[#This Row],[Region]],Table3[#All],2,0)</f>
        <v>William Grek</v>
      </c>
      <c r="C970" t="s">
        <v>214</v>
      </c>
      <c r="D970">
        <v>490699</v>
      </c>
      <c r="E970">
        <v>442151</v>
      </c>
      <c r="F970">
        <v>90.11</v>
      </c>
      <c r="G970" s="2">
        <v>40736</v>
      </c>
      <c r="H970">
        <f>YEAR(Table1[[#This Row],[Order Date]])</f>
        <v>2011</v>
      </c>
      <c r="I970" t="s">
        <v>260</v>
      </c>
      <c r="J970" s="4">
        <f>WEEKDAY(Table1[[#This Row],[Order Date]])</f>
        <v>3</v>
      </c>
      <c r="K970" t="s">
        <v>218</v>
      </c>
      <c r="L970" t="s">
        <v>238</v>
      </c>
      <c r="M970">
        <v>442151</v>
      </c>
      <c r="N970">
        <v>106351.14</v>
      </c>
      <c r="O970">
        <v>335799.86</v>
      </c>
      <c r="P970">
        <v>30</v>
      </c>
      <c r="Q970">
        <v>45</v>
      </c>
      <c r="R970">
        <v>82.13</v>
      </c>
    </row>
    <row r="971" spans="1:18" x14ac:dyDescent="0.35">
      <c r="A971" t="s">
        <v>181</v>
      </c>
      <c r="B971" t="str">
        <f>VLOOKUP(Table1[[#This Row],[Region]],Table3[#All],2,0)</f>
        <v>Bill Gabril</v>
      </c>
      <c r="C971" t="s">
        <v>213</v>
      </c>
      <c r="D971">
        <v>106083</v>
      </c>
      <c r="E971">
        <v>68769</v>
      </c>
      <c r="F971">
        <v>64.83</v>
      </c>
      <c r="G971" s="2">
        <v>40736</v>
      </c>
      <c r="H971">
        <f>YEAR(Table1[[#This Row],[Order Date]])</f>
        <v>2011</v>
      </c>
      <c r="I971" t="s">
        <v>260</v>
      </c>
      <c r="J971" s="4">
        <f>WEEKDAY(Table1[[#This Row],[Order Date]])</f>
        <v>3</v>
      </c>
      <c r="K971" t="s">
        <v>230</v>
      </c>
      <c r="L971" t="s">
        <v>238</v>
      </c>
      <c r="M971">
        <v>68769</v>
      </c>
      <c r="N971">
        <v>31866.49</v>
      </c>
      <c r="O971">
        <v>36902.51</v>
      </c>
      <c r="P971">
        <v>10</v>
      </c>
      <c r="Q971">
        <v>75</v>
      </c>
      <c r="R971">
        <v>67.87</v>
      </c>
    </row>
    <row r="972" spans="1:18" x14ac:dyDescent="0.35">
      <c r="A972" t="s">
        <v>182</v>
      </c>
      <c r="B972" t="str">
        <f>VLOOKUP(Table1[[#This Row],[Region]],Table3[#All],2,0)</f>
        <v>Bill Gabril</v>
      </c>
      <c r="C972" t="s">
        <v>213</v>
      </c>
      <c r="D972">
        <v>463712</v>
      </c>
      <c r="E972">
        <v>281429</v>
      </c>
      <c r="F972">
        <v>60.69</v>
      </c>
      <c r="G972" s="2">
        <v>41613</v>
      </c>
      <c r="H972">
        <f>YEAR(Table1[[#This Row],[Order Date]])</f>
        <v>2013</v>
      </c>
      <c r="I972" t="s">
        <v>257</v>
      </c>
      <c r="J972" s="4">
        <f>WEEKDAY(Table1[[#This Row],[Order Date]])</f>
        <v>5</v>
      </c>
      <c r="K972" t="s">
        <v>221</v>
      </c>
      <c r="L972" t="s">
        <v>239</v>
      </c>
      <c r="M972">
        <v>281429</v>
      </c>
      <c r="N972">
        <v>108297.27</v>
      </c>
      <c r="O972">
        <v>173131.73</v>
      </c>
      <c r="P972">
        <v>30</v>
      </c>
      <c r="Q972">
        <v>99</v>
      </c>
      <c r="R972">
        <v>75.180000000000007</v>
      </c>
    </row>
    <row r="973" spans="1:18" x14ac:dyDescent="0.35">
      <c r="A973" t="s">
        <v>183</v>
      </c>
      <c r="B973" t="str">
        <f>VLOOKUP(Table1[[#This Row],[Region]],Table3[#All],2,0)</f>
        <v>William Grek</v>
      </c>
      <c r="C973" t="s">
        <v>214</v>
      </c>
      <c r="D973">
        <v>270513</v>
      </c>
      <c r="E973">
        <v>151901</v>
      </c>
      <c r="F973">
        <v>56.15</v>
      </c>
      <c r="G973" s="2">
        <v>41613</v>
      </c>
      <c r="H973">
        <f>YEAR(Table1[[#This Row],[Order Date]])</f>
        <v>2013</v>
      </c>
      <c r="I973" t="s">
        <v>257</v>
      </c>
      <c r="J973" s="4">
        <f>WEEKDAY(Table1[[#This Row],[Order Date]])</f>
        <v>5</v>
      </c>
      <c r="K973" t="s">
        <v>221</v>
      </c>
      <c r="L973" t="s">
        <v>239</v>
      </c>
      <c r="M973">
        <v>151901</v>
      </c>
      <c r="N973">
        <v>57479.47</v>
      </c>
      <c r="O973">
        <v>94421.53</v>
      </c>
      <c r="P973">
        <v>20</v>
      </c>
      <c r="Q973">
        <v>60</v>
      </c>
      <c r="R973">
        <v>79.459999999999994</v>
      </c>
    </row>
    <row r="974" spans="1:18" x14ac:dyDescent="0.35">
      <c r="A974" t="s">
        <v>184</v>
      </c>
      <c r="B974" t="str">
        <f>VLOOKUP(Table1[[#This Row],[Region]],Table3[#All],2,0)</f>
        <v>Bill Gabril</v>
      </c>
      <c r="C974" t="s">
        <v>213</v>
      </c>
      <c r="D974">
        <v>372053</v>
      </c>
      <c r="E974">
        <v>405478</v>
      </c>
      <c r="F974">
        <v>108.98</v>
      </c>
      <c r="G974" s="2">
        <v>41613</v>
      </c>
      <c r="H974">
        <f>YEAR(Table1[[#This Row],[Order Date]])</f>
        <v>2013</v>
      </c>
      <c r="I974" t="s">
        <v>257</v>
      </c>
      <c r="J974" s="4">
        <f>WEEKDAY(Table1[[#This Row],[Order Date]])</f>
        <v>5</v>
      </c>
      <c r="K974" t="s">
        <v>226</v>
      </c>
      <c r="L974" t="s">
        <v>239</v>
      </c>
      <c r="M974">
        <v>405478</v>
      </c>
      <c r="N974">
        <v>111079.7</v>
      </c>
      <c r="O974">
        <v>294398.3</v>
      </c>
      <c r="P974">
        <v>10</v>
      </c>
      <c r="Q974">
        <v>94</v>
      </c>
      <c r="R974">
        <v>91.42</v>
      </c>
    </row>
    <row r="975" spans="1:18" x14ac:dyDescent="0.35">
      <c r="A975" t="s">
        <v>185</v>
      </c>
      <c r="B975" t="str">
        <f>VLOOKUP(Table1[[#This Row],[Region]],Table3[#All],2,0)</f>
        <v>William Grek</v>
      </c>
      <c r="C975" t="s">
        <v>214</v>
      </c>
      <c r="D975">
        <v>464493</v>
      </c>
      <c r="E975">
        <v>326585</v>
      </c>
      <c r="F975">
        <v>70.31</v>
      </c>
      <c r="G975" s="2">
        <v>41613</v>
      </c>
      <c r="H975">
        <f>YEAR(Table1[[#This Row],[Order Date]])</f>
        <v>2013</v>
      </c>
      <c r="I975" t="s">
        <v>257</v>
      </c>
      <c r="J975" s="4">
        <f>WEEKDAY(Table1[[#This Row],[Order Date]])</f>
        <v>5</v>
      </c>
      <c r="K975" t="s">
        <v>218</v>
      </c>
      <c r="L975" t="s">
        <v>238</v>
      </c>
      <c r="M975">
        <v>326585</v>
      </c>
      <c r="N975">
        <v>84861.84</v>
      </c>
      <c r="O975">
        <v>241723.16</v>
      </c>
      <c r="P975">
        <v>10</v>
      </c>
      <c r="Q975">
        <v>26</v>
      </c>
      <c r="R975">
        <v>80.13</v>
      </c>
    </row>
    <row r="976" spans="1:18" x14ac:dyDescent="0.35">
      <c r="A976" t="s">
        <v>186</v>
      </c>
      <c r="B976" t="str">
        <f>VLOOKUP(Table1[[#This Row],[Region]],Table3[#All],2,0)</f>
        <v>William Grek</v>
      </c>
      <c r="C976" t="s">
        <v>214</v>
      </c>
      <c r="D976">
        <v>394910</v>
      </c>
      <c r="E976">
        <v>332071</v>
      </c>
      <c r="F976">
        <v>84.09</v>
      </c>
      <c r="G976" s="2">
        <v>41613</v>
      </c>
      <c r="H976">
        <f>YEAR(Table1[[#This Row],[Order Date]])</f>
        <v>2013</v>
      </c>
      <c r="I976" t="s">
        <v>257</v>
      </c>
      <c r="J976" s="4">
        <f>WEEKDAY(Table1[[#This Row],[Order Date]])</f>
        <v>5</v>
      </c>
      <c r="K976" t="s">
        <v>230</v>
      </c>
      <c r="L976" t="s">
        <v>238</v>
      </c>
      <c r="M976">
        <v>332071</v>
      </c>
      <c r="N976">
        <v>68413.759999999995</v>
      </c>
      <c r="O976">
        <v>263657.24</v>
      </c>
      <c r="P976">
        <v>30</v>
      </c>
      <c r="Q976">
        <v>56</v>
      </c>
      <c r="R976">
        <v>93.82</v>
      </c>
    </row>
    <row r="977" spans="1:18" x14ac:dyDescent="0.35">
      <c r="A977" t="s">
        <v>187</v>
      </c>
      <c r="B977" t="str">
        <f>VLOOKUP(Table1[[#This Row],[Region]],Table3[#All],2,0)</f>
        <v>William Grek</v>
      </c>
      <c r="C977" t="s">
        <v>214</v>
      </c>
      <c r="D977">
        <v>445065</v>
      </c>
      <c r="E977">
        <v>222576</v>
      </c>
      <c r="F977">
        <v>50.01</v>
      </c>
      <c r="G977" s="2">
        <v>41613</v>
      </c>
      <c r="H977">
        <f>YEAR(Table1[[#This Row],[Order Date]])</f>
        <v>2013</v>
      </c>
      <c r="I977" t="s">
        <v>257</v>
      </c>
      <c r="J977" s="4">
        <f>WEEKDAY(Table1[[#This Row],[Order Date]])</f>
        <v>5</v>
      </c>
      <c r="K977" t="s">
        <v>228</v>
      </c>
      <c r="L977" t="s">
        <v>236</v>
      </c>
      <c r="M977">
        <v>222576</v>
      </c>
      <c r="N977">
        <v>108205.35</v>
      </c>
      <c r="O977">
        <v>114370.65</v>
      </c>
      <c r="P977">
        <v>20</v>
      </c>
      <c r="Q977">
        <v>47</v>
      </c>
      <c r="R977">
        <v>83.07</v>
      </c>
    </row>
    <row r="978" spans="1:18" x14ac:dyDescent="0.35">
      <c r="A978" t="s">
        <v>188</v>
      </c>
      <c r="B978" t="str">
        <f>VLOOKUP(Table1[[#This Row],[Region]],Table3[#All],2,0)</f>
        <v>Bill Gabril</v>
      </c>
      <c r="C978" t="s">
        <v>213</v>
      </c>
      <c r="D978">
        <v>402551</v>
      </c>
      <c r="E978">
        <v>458408</v>
      </c>
      <c r="F978">
        <v>113.88</v>
      </c>
      <c r="G978" s="2">
        <v>41950</v>
      </c>
      <c r="H978">
        <f>YEAR(Table1[[#This Row],[Order Date]])</f>
        <v>2014</v>
      </c>
      <c r="I978" t="s">
        <v>253</v>
      </c>
      <c r="J978" s="4">
        <f>WEEKDAY(Table1[[#This Row],[Order Date]])</f>
        <v>6</v>
      </c>
      <c r="K978" t="s">
        <v>233</v>
      </c>
      <c r="L978" t="s">
        <v>237</v>
      </c>
      <c r="M978">
        <v>458408</v>
      </c>
      <c r="N978">
        <v>145841.75</v>
      </c>
      <c r="O978">
        <v>312566.25</v>
      </c>
      <c r="P978">
        <v>20</v>
      </c>
      <c r="Q978">
        <v>98</v>
      </c>
      <c r="R978">
        <v>63.47</v>
      </c>
    </row>
    <row r="979" spans="1:18" x14ac:dyDescent="0.35">
      <c r="A979" t="s">
        <v>189</v>
      </c>
      <c r="B979" t="str">
        <f>VLOOKUP(Table1[[#This Row],[Region]],Table3[#All],2,0)</f>
        <v>Anne Paul</v>
      </c>
      <c r="C979" t="s">
        <v>212</v>
      </c>
      <c r="D979">
        <v>119259</v>
      </c>
      <c r="E979">
        <v>84280</v>
      </c>
      <c r="F979">
        <v>70.67</v>
      </c>
      <c r="G979" s="2">
        <v>41950</v>
      </c>
      <c r="H979">
        <f>YEAR(Table1[[#This Row],[Order Date]])</f>
        <v>2014</v>
      </c>
      <c r="I979" t="s">
        <v>253</v>
      </c>
      <c r="J979" s="4">
        <f>WEEKDAY(Table1[[#This Row],[Order Date]])</f>
        <v>6</v>
      </c>
      <c r="K979" t="s">
        <v>228</v>
      </c>
      <c r="L979" t="s">
        <v>236</v>
      </c>
      <c r="M979">
        <v>84280</v>
      </c>
      <c r="N979">
        <v>20494.740000000002</v>
      </c>
      <c r="O979">
        <v>63785.26</v>
      </c>
      <c r="P979">
        <v>20</v>
      </c>
      <c r="Q979">
        <v>27</v>
      </c>
      <c r="R979">
        <v>81.08</v>
      </c>
    </row>
    <row r="980" spans="1:18" x14ac:dyDescent="0.35">
      <c r="A980" t="s">
        <v>190</v>
      </c>
      <c r="B980" t="str">
        <f>VLOOKUP(Table1[[#This Row],[Region]],Table3[#All],2,0)</f>
        <v>William Grek</v>
      </c>
      <c r="C980" t="s">
        <v>214</v>
      </c>
      <c r="D980">
        <v>288253</v>
      </c>
      <c r="E980">
        <v>216843</v>
      </c>
      <c r="F980">
        <v>75.23</v>
      </c>
      <c r="G980" s="2">
        <v>41950</v>
      </c>
      <c r="H980">
        <f>YEAR(Table1[[#This Row],[Order Date]])</f>
        <v>2014</v>
      </c>
      <c r="I980" t="s">
        <v>253</v>
      </c>
      <c r="J980" s="4">
        <f>WEEKDAY(Table1[[#This Row],[Order Date]])</f>
        <v>6</v>
      </c>
      <c r="K980" t="s">
        <v>231</v>
      </c>
      <c r="L980" t="s">
        <v>236</v>
      </c>
      <c r="M980">
        <v>216843</v>
      </c>
      <c r="N980">
        <v>103584.19</v>
      </c>
      <c r="O980">
        <v>113258.81</v>
      </c>
      <c r="P980">
        <v>20</v>
      </c>
      <c r="Q980">
        <v>58</v>
      </c>
      <c r="R980">
        <v>82.74</v>
      </c>
    </row>
    <row r="981" spans="1:18" x14ac:dyDescent="0.35">
      <c r="A981" t="s">
        <v>191</v>
      </c>
      <c r="B981" t="str">
        <f>VLOOKUP(Table1[[#This Row],[Region]],Table3[#All],2,0)</f>
        <v>William Grek</v>
      </c>
      <c r="C981" t="s">
        <v>214</v>
      </c>
      <c r="D981">
        <v>339110</v>
      </c>
      <c r="E981">
        <v>191379</v>
      </c>
      <c r="F981">
        <v>56.44</v>
      </c>
      <c r="G981" s="2">
        <v>41213</v>
      </c>
      <c r="H981">
        <f>YEAR(Table1[[#This Row],[Order Date]])</f>
        <v>2012</v>
      </c>
      <c r="I981" t="s">
        <v>255</v>
      </c>
      <c r="J981" s="4">
        <f>WEEKDAY(Table1[[#This Row],[Order Date]])</f>
        <v>4</v>
      </c>
      <c r="K981" t="s">
        <v>227</v>
      </c>
      <c r="L981" t="s">
        <v>237</v>
      </c>
      <c r="M981">
        <v>191379</v>
      </c>
      <c r="N981">
        <v>41709.18</v>
      </c>
      <c r="O981">
        <v>149669.82</v>
      </c>
      <c r="P981">
        <v>20</v>
      </c>
      <c r="Q981">
        <v>36</v>
      </c>
      <c r="R981">
        <v>62.47</v>
      </c>
    </row>
    <row r="982" spans="1:18" x14ac:dyDescent="0.35">
      <c r="A982" t="s">
        <v>192</v>
      </c>
      <c r="B982" t="str">
        <f>VLOOKUP(Table1[[#This Row],[Region]],Table3[#All],2,0)</f>
        <v>Sam Thomas</v>
      </c>
      <c r="C982" t="s">
        <v>215</v>
      </c>
      <c r="D982">
        <v>465325</v>
      </c>
      <c r="E982">
        <v>333654</v>
      </c>
      <c r="F982">
        <v>71.7</v>
      </c>
      <c r="G982" s="2">
        <v>41213</v>
      </c>
      <c r="H982">
        <f>YEAR(Table1[[#This Row],[Order Date]])</f>
        <v>2012</v>
      </c>
      <c r="I982" t="s">
        <v>255</v>
      </c>
      <c r="J982" s="4">
        <f>WEEKDAY(Table1[[#This Row],[Order Date]])</f>
        <v>4</v>
      </c>
      <c r="K982" t="s">
        <v>220</v>
      </c>
      <c r="L982" t="s">
        <v>237</v>
      </c>
      <c r="M982">
        <v>333654</v>
      </c>
      <c r="N982">
        <v>124817.98</v>
      </c>
      <c r="O982">
        <v>208836.02</v>
      </c>
      <c r="P982">
        <v>10</v>
      </c>
      <c r="Q982">
        <v>65</v>
      </c>
      <c r="R982">
        <v>73.260000000000005</v>
      </c>
    </row>
    <row r="983" spans="1:18" x14ac:dyDescent="0.35">
      <c r="A983" t="s">
        <v>193</v>
      </c>
      <c r="B983" t="str">
        <f>VLOOKUP(Table1[[#This Row],[Region]],Table3[#All],2,0)</f>
        <v>William Grek</v>
      </c>
      <c r="C983" t="s">
        <v>214</v>
      </c>
      <c r="D983">
        <v>241623</v>
      </c>
      <c r="E983">
        <v>153479</v>
      </c>
      <c r="F983">
        <v>63.52</v>
      </c>
      <c r="G983" s="2">
        <v>41425</v>
      </c>
      <c r="H983">
        <f>YEAR(Table1[[#This Row],[Order Date]])</f>
        <v>2013</v>
      </c>
      <c r="I983" t="s">
        <v>261</v>
      </c>
      <c r="J983" s="4">
        <f>WEEKDAY(Table1[[#This Row],[Order Date]])</f>
        <v>6</v>
      </c>
      <c r="K983" t="s">
        <v>226</v>
      </c>
      <c r="L983" t="s">
        <v>239</v>
      </c>
      <c r="M983">
        <v>153479</v>
      </c>
      <c r="N983">
        <v>45246.559999999998</v>
      </c>
      <c r="O983">
        <v>108232.44</v>
      </c>
      <c r="P983">
        <v>10</v>
      </c>
      <c r="Q983">
        <v>52</v>
      </c>
      <c r="R983">
        <v>82.41</v>
      </c>
    </row>
    <row r="984" spans="1:18" x14ac:dyDescent="0.35">
      <c r="A984" t="s">
        <v>194</v>
      </c>
      <c r="B984" t="str">
        <f>VLOOKUP(Table1[[#This Row],[Region]],Table3[#All],2,0)</f>
        <v>Sam Thomas</v>
      </c>
      <c r="C984" t="s">
        <v>215</v>
      </c>
      <c r="D984">
        <v>243263</v>
      </c>
      <c r="E984">
        <v>159990</v>
      </c>
      <c r="F984">
        <v>65.77</v>
      </c>
      <c r="G984" s="2">
        <v>41576</v>
      </c>
      <c r="H984">
        <f>YEAR(Table1[[#This Row],[Order Date]])</f>
        <v>2013</v>
      </c>
      <c r="I984" t="s">
        <v>255</v>
      </c>
      <c r="J984" s="4">
        <f>WEEKDAY(Table1[[#This Row],[Order Date]])</f>
        <v>3</v>
      </c>
      <c r="K984" t="s">
        <v>228</v>
      </c>
      <c r="L984" t="s">
        <v>236</v>
      </c>
      <c r="M984">
        <v>159990</v>
      </c>
      <c r="N984">
        <v>79521.59</v>
      </c>
      <c r="O984">
        <v>80468.41</v>
      </c>
      <c r="P984">
        <v>20</v>
      </c>
      <c r="Q984">
        <v>38</v>
      </c>
      <c r="R984">
        <v>73.25</v>
      </c>
    </row>
    <row r="985" spans="1:18" x14ac:dyDescent="0.35">
      <c r="A985" t="s">
        <v>195</v>
      </c>
      <c r="B985" t="str">
        <f>VLOOKUP(Table1[[#This Row],[Region]],Table3[#All],2,0)</f>
        <v>Anne Paul</v>
      </c>
      <c r="C985" t="s">
        <v>212</v>
      </c>
      <c r="D985">
        <v>164751</v>
      </c>
      <c r="E985">
        <v>105408</v>
      </c>
      <c r="F985">
        <v>63.98</v>
      </c>
      <c r="G985" s="2">
        <v>41576</v>
      </c>
      <c r="H985">
        <f>YEAR(Table1[[#This Row],[Order Date]])</f>
        <v>2013</v>
      </c>
      <c r="I985" t="s">
        <v>255</v>
      </c>
      <c r="J985" s="4">
        <f>WEEKDAY(Table1[[#This Row],[Order Date]])</f>
        <v>3</v>
      </c>
      <c r="K985" t="s">
        <v>225</v>
      </c>
      <c r="L985" t="s">
        <v>239</v>
      </c>
      <c r="M985">
        <v>105408</v>
      </c>
      <c r="N985">
        <v>34083.879999999997</v>
      </c>
      <c r="O985">
        <v>71324.12</v>
      </c>
      <c r="P985">
        <v>20</v>
      </c>
      <c r="Q985">
        <v>22</v>
      </c>
      <c r="R985">
        <v>78.510000000000005</v>
      </c>
    </row>
    <row r="986" spans="1:18" x14ac:dyDescent="0.35">
      <c r="A986" t="s">
        <v>196</v>
      </c>
      <c r="B986" t="str">
        <f>VLOOKUP(Table1[[#This Row],[Region]],Table3[#All],2,0)</f>
        <v>Sam Thomas</v>
      </c>
      <c r="C986" t="s">
        <v>215</v>
      </c>
      <c r="D986">
        <v>242110</v>
      </c>
      <c r="E986">
        <v>280298</v>
      </c>
      <c r="F986">
        <v>115.77</v>
      </c>
      <c r="G986" s="2">
        <v>41576</v>
      </c>
      <c r="H986">
        <f>YEAR(Table1[[#This Row],[Order Date]])</f>
        <v>2013</v>
      </c>
      <c r="I986" t="s">
        <v>255</v>
      </c>
      <c r="J986" s="4">
        <f>WEEKDAY(Table1[[#This Row],[Order Date]])</f>
        <v>3</v>
      </c>
      <c r="K986" t="s">
        <v>230</v>
      </c>
      <c r="L986" t="s">
        <v>238</v>
      </c>
      <c r="M986">
        <v>280298</v>
      </c>
      <c r="N986">
        <v>125790.95</v>
      </c>
      <c r="O986">
        <v>154507.04999999999</v>
      </c>
      <c r="P986">
        <v>10</v>
      </c>
      <c r="Q986">
        <v>59</v>
      </c>
      <c r="R986">
        <v>66.319999999999993</v>
      </c>
    </row>
    <row r="987" spans="1:18" x14ac:dyDescent="0.35">
      <c r="A987" t="s">
        <v>197</v>
      </c>
      <c r="B987" t="str">
        <f>VLOOKUP(Table1[[#This Row],[Region]],Table3[#All],2,0)</f>
        <v>Bill Gabril</v>
      </c>
      <c r="C987" t="s">
        <v>213</v>
      </c>
      <c r="D987">
        <v>410541</v>
      </c>
      <c r="E987">
        <v>272154</v>
      </c>
      <c r="F987">
        <v>66.290000000000006</v>
      </c>
      <c r="G987" s="2">
        <v>40766</v>
      </c>
      <c r="H987">
        <f>YEAR(Table1[[#This Row],[Order Date]])</f>
        <v>2011</v>
      </c>
      <c r="I987" t="s">
        <v>262</v>
      </c>
      <c r="J987" s="4">
        <f>WEEKDAY(Table1[[#This Row],[Order Date]])</f>
        <v>5</v>
      </c>
      <c r="K987" t="s">
        <v>217</v>
      </c>
      <c r="L987" t="s">
        <v>237</v>
      </c>
      <c r="M987">
        <v>272154</v>
      </c>
      <c r="N987">
        <v>80013.960000000006</v>
      </c>
      <c r="O987">
        <v>192140.04</v>
      </c>
      <c r="P987">
        <v>10</v>
      </c>
      <c r="Q987">
        <v>94</v>
      </c>
      <c r="R987">
        <v>64.42</v>
      </c>
    </row>
    <row r="988" spans="1:18" x14ac:dyDescent="0.35">
      <c r="A988" t="s">
        <v>198</v>
      </c>
      <c r="B988" t="str">
        <f>VLOOKUP(Table1[[#This Row],[Region]],Table3[#All],2,0)</f>
        <v>Bill Gabril</v>
      </c>
      <c r="C988" t="s">
        <v>213</v>
      </c>
      <c r="D988">
        <v>485573</v>
      </c>
      <c r="E988">
        <v>382964</v>
      </c>
      <c r="F988">
        <v>78.87</v>
      </c>
      <c r="G988" s="2">
        <v>40766</v>
      </c>
      <c r="H988">
        <f>YEAR(Table1[[#This Row],[Order Date]])</f>
        <v>2011</v>
      </c>
      <c r="I988" t="s">
        <v>262</v>
      </c>
      <c r="J988" s="4">
        <f>WEEKDAY(Table1[[#This Row],[Order Date]])</f>
        <v>5</v>
      </c>
      <c r="K988" t="s">
        <v>234</v>
      </c>
      <c r="L988" t="s">
        <v>238</v>
      </c>
      <c r="M988">
        <v>382964</v>
      </c>
      <c r="N988">
        <v>110197.61</v>
      </c>
      <c r="O988">
        <v>272766.39</v>
      </c>
      <c r="P988">
        <v>20</v>
      </c>
      <c r="Q988">
        <v>87</v>
      </c>
      <c r="R988">
        <v>74.64</v>
      </c>
    </row>
    <row r="989" spans="1:18" x14ac:dyDescent="0.35">
      <c r="A989" t="s">
        <v>199</v>
      </c>
      <c r="B989" t="str">
        <f>VLOOKUP(Table1[[#This Row],[Region]],Table3[#All],2,0)</f>
        <v>Bill Gabril</v>
      </c>
      <c r="C989" t="s">
        <v>213</v>
      </c>
      <c r="D989">
        <v>330141</v>
      </c>
      <c r="E989">
        <v>257869</v>
      </c>
      <c r="F989">
        <v>78.11</v>
      </c>
      <c r="G989" s="2">
        <v>40766</v>
      </c>
      <c r="H989">
        <f>YEAR(Table1[[#This Row],[Order Date]])</f>
        <v>2011</v>
      </c>
      <c r="I989" t="s">
        <v>262</v>
      </c>
      <c r="J989" s="4">
        <f>WEEKDAY(Table1[[#This Row],[Order Date]])</f>
        <v>5</v>
      </c>
      <c r="K989" t="s">
        <v>232</v>
      </c>
      <c r="L989" t="s">
        <v>240</v>
      </c>
      <c r="M989">
        <v>257869</v>
      </c>
      <c r="N989">
        <v>107596.64</v>
      </c>
      <c r="O989">
        <v>150272.35999999999</v>
      </c>
      <c r="P989">
        <v>20</v>
      </c>
      <c r="Q989">
        <v>39</v>
      </c>
      <c r="R989">
        <v>70.680000000000007</v>
      </c>
    </row>
    <row r="990" spans="1:18" x14ac:dyDescent="0.35">
      <c r="A990" t="s">
        <v>200</v>
      </c>
      <c r="B990" t="str">
        <f>VLOOKUP(Table1[[#This Row],[Region]],Table3[#All],2,0)</f>
        <v>Anne Paul</v>
      </c>
      <c r="C990" t="s">
        <v>212</v>
      </c>
      <c r="D990">
        <v>313130</v>
      </c>
      <c r="E990">
        <v>358567</v>
      </c>
      <c r="F990">
        <v>114.51</v>
      </c>
      <c r="G990" s="2">
        <v>41516</v>
      </c>
      <c r="H990">
        <f>YEAR(Table1[[#This Row],[Order Date]])</f>
        <v>2013</v>
      </c>
      <c r="I990" t="s">
        <v>262</v>
      </c>
      <c r="J990" s="4">
        <f>WEEKDAY(Table1[[#This Row],[Order Date]])</f>
        <v>6</v>
      </c>
      <c r="K990" t="s">
        <v>217</v>
      </c>
      <c r="L990" t="s">
        <v>237</v>
      </c>
      <c r="M990">
        <v>358567</v>
      </c>
      <c r="N990">
        <v>111011.27</v>
      </c>
      <c r="O990">
        <v>247555.73</v>
      </c>
      <c r="P990">
        <v>10</v>
      </c>
      <c r="Q990">
        <v>40</v>
      </c>
      <c r="R990">
        <v>93.07</v>
      </c>
    </row>
    <row r="991" spans="1:18" x14ac:dyDescent="0.35">
      <c r="A991" t="s">
        <v>201</v>
      </c>
      <c r="B991" t="str">
        <f>VLOOKUP(Table1[[#This Row],[Region]],Table3[#All],2,0)</f>
        <v>William Grek</v>
      </c>
      <c r="C991" t="s">
        <v>214</v>
      </c>
      <c r="D991">
        <v>130100</v>
      </c>
      <c r="E991">
        <v>76136</v>
      </c>
      <c r="F991">
        <v>58.52</v>
      </c>
      <c r="G991" s="2">
        <v>41320</v>
      </c>
      <c r="H991">
        <f>YEAR(Table1[[#This Row],[Order Date]])</f>
        <v>2013</v>
      </c>
      <c r="I991" t="s">
        <v>264</v>
      </c>
      <c r="J991" s="4">
        <f>WEEKDAY(Table1[[#This Row],[Order Date]])</f>
        <v>6</v>
      </c>
      <c r="K991" t="s">
        <v>227</v>
      </c>
      <c r="L991" t="s">
        <v>237</v>
      </c>
      <c r="M991">
        <v>76136</v>
      </c>
      <c r="N991">
        <v>19604.71</v>
      </c>
      <c r="O991">
        <v>56531.29</v>
      </c>
      <c r="P991">
        <v>30</v>
      </c>
      <c r="Q991">
        <v>64</v>
      </c>
      <c r="R991">
        <v>83.7</v>
      </c>
    </row>
    <row r="992" spans="1:18" x14ac:dyDescent="0.35">
      <c r="A992" t="s">
        <v>202</v>
      </c>
      <c r="B992" t="str">
        <f>VLOOKUP(Table1[[#This Row],[Region]],Table3[#All],2,0)</f>
        <v>William Grek</v>
      </c>
      <c r="C992" t="s">
        <v>214</v>
      </c>
      <c r="D992">
        <v>360993</v>
      </c>
      <c r="E992">
        <v>315503</v>
      </c>
      <c r="F992">
        <v>87.4</v>
      </c>
      <c r="G992" s="2">
        <v>41320</v>
      </c>
      <c r="H992">
        <f>YEAR(Table1[[#This Row],[Order Date]])</f>
        <v>2013</v>
      </c>
      <c r="I992" t="s">
        <v>264</v>
      </c>
      <c r="J992" s="4">
        <f>WEEKDAY(Table1[[#This Row],[Order Date]])</f>
        <v>6</v>
      </c>
      <c r="K992" t="s">
        <v>226</v>
      </c>
      <c r="L992" t="s">
        <v>239</v>
      </c>
      <c r="M992">
        <v>315503</v>
      </c>
      <c r="N992">
        <v>119373.26</v>
      </c>
      <c r="O992">
        <v>196129.74</v>
      </c>
      <c r="P992">
        <v>30</v>
      </c>
      <c r="Q992">
        <v>10</v>
      </c>
      <c r="R992">
        <v>85</v>
      </c>
    </row>
    <row r="993" spans="1:18" x14ac:dyDescent="0.35">
      <c r="A993" t="s">
        <v>203</v>
      </c>
      <c r="B993" t="str">
        <f>VLOOKUP(Table1[[#This Row],[Region]],Table3[#All],2,0)</f>
        <v>Sam Thomas</v>
      </c>
      <c r="C993" t="s">
        <v>215</v>
      </c>
      <c r="D993">
        <v>487439</v>
      </c>
      <c r="E993">
        <v>520601</v>
      </c>
      <c r="F993">
        <v>106.8</v>
      </c>
      <c r="G993" s="2">
        <v>41774</v>
      </c>
      <c r="H993">
        <f>YEAR(Table1[[#This Row],[Order Date]])</f>
        <v>2014</v>
      </c>
      <c r="I993" t="s">
        <v>261</v>
      </c>
      <c r="J993" s="4">
        <f>WEEKDAY(Table1[[#This Row],[Order Date]])</f>
        <v>5</v>
      </c>
      <c r="K993" t="s">
        <v>226</v>
      </c>
      <c r="L993" t="s">
        <v>239</v>
      </c>
      <c r="M993">
        <v>520601</v>
      </c>
      <c r="N993">
        <v>165440.72</v>
      </c>
      <c r="O993">
        <v>355160.28</v>
      </c>
      <c r="P993">
        <v>30</v>
      </c>
      <c r="Q993">
        <v>96</v>
      </c>
      <c r="R993">
        <v>92.56</v>
      </c>
    </row>
    <row r="994" spans="1:18" x14ac:dyDescent="0.35">
      <c r="A994" t="s">
        <v>204</v>
      </c>
      <c r="B994" t="str">
        <f>VLOOKUP(Table1[[#This Row],[Region]],Table3[#All],2,0)</f>
        <v>William Grek</v>
      </c>
      <c r="C994" t="s">
        <v>214</v>
      </c>
      <c r="D994">
        <v>139385</v>
      </c>
      <c r="E994">
        <v>117802</v>
      </c>
      <c r="F994">
        <v>84.52</v>
      </c>
      <c r="G994" s="2">
        <v>40889</v>
      </c>
      <c r="H994">
        <f>YEAR(Table1[[#This Row],[Order Date]])</f>
        <v>2011</v>
      </c>
      <c r="I994" t="s">
        <v>257</v>
      </c>
      <c r="J994" s="4">
        <f>WEEKDAY(Table1[[#This Row],[Order Date]])</f>
        <v>2</v>
      </c>
      <c r="K994" t="s">
        <v>228</v>
      </c>
      <c r="L994" t="s">
        <v>236</v>
      </c>
      <c r="M994">
        <v>117802</v>
      </c>
      <c r="N994">
        <v>25239.66</v>
      </c>
      <c r="O994">
        <v>92562.34</v>
      </c>
      <c r="P994">
        <v>10</v>
      </c>
      <c r="Q994">
        <v>58</v>
      </c>
      <c r="R994">
        <v>65.97</v>
      </c>
    </row>
    <row r="995" spans="1:18" x14ac:dyDescent="0.35">
      <c r="A995" t="s">
        <v>205</v>
      </c>
      <c r="B995" t="str">
        <f>VLOOKUP(Table1[[#This Row],[Region]],Table3[#All],2,0)</f>
        <v>Anne Paul</v>
      </c>
      <c r="C995" t="s">
        <v>212</v>
      </c>
      <c r="D995">
        <v>456024</v>
      </c>
      <c r="E995">
        <v>358960</v>
      </c>
      <c r="F995">
        <v>78.72</v>
      </c>
      <c r="G995" s="2">
        <v>40889</v>
      </c>
      <c r="H995">
        <f>YEAR(Table1[[#This Row],[Order Date]])</f>
        <v>2011</v>
      </c>
      <c r="I995" t="s">
        <v>257</v>
      </c>
      <c r="J995" s="4">
        <f>WEEKDAY(Table1[[#This Row],[Order Date]])</f>
        <v>2</v>
      </c>
      <c r="K995" t="s">
        <v>226</v>
      </c>
      <c r="L995" t="s">
        <v>239</v>
      </c>
      <c r="M995">
        <v>358960</v>
      </c>
      <c r="N995">
        <v>148243.51</v>
      </c>
      <c r="O995">
        <v>210716.49</v>
      </c>
      <c r="P995">
        <v>10</v>
      </c>
      <c r="Q995">
        <v>43</v>
      </c>
      <c r="R995">
        <v>67.459999999999994</v>
      </c>
    </row>
    <row r="996" spans="1:18" x14ac:dyDescent="0.35">
      <c r="A996" t="s">
        <v>206</v>
      </c>
      <c r="B996" t="str">
        <f>VLOOKUP(Table1[[#This Row],[Region]],Table3[#All],2,0)</f>
        <v>Bill Gabril</v>
      </c>
      <c r="C996" t="s">
        <v>213</v>
      </c>
      <c r="D996">
        <v>259813</v>
      </c>
      <c r="E996">
        <v>298457</v>
      </c>
      <c r="F996">
        <v>114.87</v>
      </c>
      <c r="G996" s="2">
        <v>40889</v>
      </c>
      <c r="H996">
        <f>YEAR(Table1[[#This Row],[Order Date]])</f>
        <v>2011</v>
      </c>
      <c r="I996" t="s">
        <v>257</v>
      </c>
      <c r="J996" s="4">
        <f>WEEKDAY(Table1[[#This Row],[Order Date]])</f>
        <v>2</v>
      </c>
      <c r="K996" t="s">
        <v>226</v>
      </c>
      <c r="L996" t="s">
        <v>239</v>
      </c>
      <c r="M996">
        <v>298457</v>
      </c>
      <c r="N996">
        <v>65474.21</v>
      </c>
      <c r="O996">
        <v>232982.79</v>
      </c>
      <c r="P996">
        <v>10</v>
      </c>
      <c r="Q996">
        <v>72</v>
      </c>
      <c r="R996">
        <v>62.01</v>
      </c>
    </row>
    <row r="997" spans="1:18" x14ac:dyDescent="0.35">
      <c r="A997" t="s">
        <v>207</v>
      </c>
      <c r="B997" t="str">
        <f>VLOOKUP(Table1[[#This Row],[Region]],Table3[#All],2,0)</f>
        <v>Anne Paul</v>
      </c>
      <c r="C997" t="s">
        <v>212</v>
      </c>
      <c r="D997">
        <v>341358</v>
      </c>
      <c r="E997">
        <v>256806</v>
      </c>
      <c r="F997">
        <v>75.23</v>
      </c>
      <c r="G997" s="2">
        <v>41992</v>
      </c>
      <c r="H997">
        <f>YEAR(Table1[[#This Row],[Order Date]])</f>
        <v>2014</v>
      </c>
      <c r="I997" t="s">
        <v>257</v>
      </c>
      <c r="J997" s="4">
        <f>WEEKDAY(Table1[[#This Row],[Order Date]])</f>
        <v>6</v>
      </c>
      <c r="K997" t="s">
        <v>233</v>
      </c>
      <c r="L997" t="s">
        <v>237</v>
      </c>
      <c r="M997">
        <v>256806</v>
      </c>
      <c r="N997">
        <v>120146.89</v>
      </c>
      <c r="O997">
        <v>136659.10999999999</v>
      </c>
      <c r="P997">
        <v>30</v>
      </c>
      <c r="Q997">
        <v>33</v>
      </c>
      <c r="R997">
        <v>74.069999999999993</v>
      </c>
    </row>
    <row r="998" spans="1:18" x14ac:dyDescent="0.35">
      <c r="A998" t="s">
        <v>208</v>
      </c>
      <c r="B998" t="str">
        <f>VLOOKUP(Table1[[#This Row],[Region]],Table3[#All],2,0)</f>
        <v>Anne Paul</v>
      </c>
      <c r="C998" t="s">
        <v>212</v>
      </c>
      <c r="D998">
        <v>325865</v>
      </c>
      <c r="E998">
        <v>291918</v>
      </c>
      <c r="F998">
        <v>89.58</v>
      </c>
      <c r="G998" s="2">
        <v>41992</v>
      </c>
      <c r="H998">
        <f>YEAR(Table1[[#This Row],[Order Date]])</f>
        <v>2014</v>
      </c>
      <c r="I998" t="s">
        <v>257</v>
      </c>
      <c r="J998" s="4">
        <f>WEEKDAY(Table1[[#This Row],[Order Date]])</f>
        <v>6</v>
      </c>
      <c r="K998" t="s">
        <v>222</v>
      </c>
      <c r="L998" t="s">
        <v>236</v>
      </c>
      <c r="M998">
        <v>291918</v>
      </c>
      <c r="N998">
        <v>99623.16</v>
      </c>
      <c r="O998">
        <v>192294.84</v>
      </c>
      <c r="P998">
        <v>20</v>
      </c>
      <c r="Q998">
        <v>62</v>
      </c>
      <c r="R998">
        <v>64.33</v>
      </c>
    </row>
    <row r="999" spans="1:18" x14ac:dyDescent="0.35">
      <c r="A999" t="s">
        <v>209</v>
      </c>
      <c r="B999" t="str">
        <f>VLOOKUP(Table1[[#This Row],[Region]],Table3[#All],2,0)</f>
        <v>Bill Gabril</v>
      </c>
      <c r="C999" t="s">
        <v>213</v>
      </c>
      <c r="D999">
        <v>181595</v>
      </c>
      <c r="E999">
        <v>191650</v>
      </c>
      <c r="F999">
        <v>105.54</v>
      </c>
      <c r="G999" s="2">
        <v>41992</v>
      </c>
      <c r="H999">
        <f>YEAR(Table1[[#This Row],[Order Date]])</f>
        <v>2014</v>
      </c>
      <c r="I999" t="s">
        <v>257</v>
      </c>
      <c r="J999" s="4">
        <f>WEEKDAY(Table1[[#This Row],[Order Date]])</f>
        <v>6</v>
      </c>
      <c r="K999" t="s">
        <v>220</v>
      </c>
      <c r="L999" t="s">
        <v>237</v>
      </c>
      <c r="M999">
        <v>191650</v>
      </c>
      <c r="N999">
        <v>68762.179999999993</v>
      </c>
      <c r="O999">
        <v>122887.82</v>
      </c>
      <c r="P999">
        <v>10</v>
      </c>
      <c r="Q999">
        <v>56</v>
      </c>
      <c r="R999">
        <v>74.989999999999995</v>
      </c>
    </row>
    <row r="1000" spans="1:18" x14ac:dyDescent="0.35">
      <c r="A1000" t="s">
        <v>210</v>
      </c>
      <c r="B1000" t="str">
        <f>VLOOKUP(Table1[[#This Row],[Region]],Table3[#All],2,0)</f>
        <v>William Grek</v>
      </c>
      <c r="C1000" t="s">
        <v>214</v>
      </c>
      <c r="D1000">
        <v>241286</v>
      </c>
      <c r="E1000">
        <v>149136</v>
      </c>
      <c r="F1000">
        <v>61.81</v>
      </c>
      <c r="G1000" s="2">
        <v>41992</v>
      </c>
      <c r="H1000">
        <f>YEAR(Table1[[#This Row],[Order Date]])</f>
        <v>2014</v>
      </c>
      <c r="I1000" t="s">
        <v>257</v>
      </c>
      <c r="J1000" s="4">
        <f>WEEKDAY(Table1[[#This Row],[Order Date]])</f>
        <v>6</v>
      </c>
      <c r="K1000" t="s">
        <v>223</v>
      </c>
      <c r="L1000" t="s">
        <v>240</v>
      </c>
      <c r="M1000">
        <v>149136</v>
      </c>
      <c r="N1000">
        <v>67327.399999999994</v>
      </c>
      <c r="O1000">
        <v>81808.600000000006</v>
      </c>
      <c r="P1000">
        <v>10</v>
      </c>
      <c r="Q1000">
        <v>65</v>
      </c>
      <c r="R1000">
        <v>60.2</v>
      </c>
    </row>
    <row r="1001" spans="1:18" x14ac:dyDescent="0.35">
      <c r="A1001" t="s">
        <v>211</v>
      </c>
      <c r="B1001" t="str">
        <f>VLOOKUP(Table1[[#This Row],[Region]],Table3[#All],2,0)</f>
        <v>William Grek</v>
      </c>
      <c r="C1001" t="s">
        <v>214</v>
      </c>
      <c r="D1001">
        <v>199387</v>
      </c>
      <c r="E1001">
        <v>174377</v>
      </c>
      <c r="F1001">
        <v>87.46</v>
      </c>
      <c r="G1001" s="2">
        <v>41094</v>
      </c>
      <c r="H1001">
        <f>YEAR(Table1[[#This Row],[Order Date]])</f>
        <v>2012</v>
      </c>
      <c r="I1001" t="s">
        <v>260</v>
      </c>
      <c r="J1001" s="4">
        <f>WEEKDAY(Table1[[#This Row],[Order Date]])</f>
        <v>4</v>
      </c>
      <c r="K1001" t="s">
        <v>219</v>
      </c>
      <c r="L1001" t="s">
        <v>238</v>
      </c>
      <c r="M1001">
        <v>174377</v>
      </c>
      <c r="N1001">
        <v>66548.58</v>
      </c>
      <c r="O1001">
        <v>107828.42</v>
      </c>
      <c r="P1001">
        <v>10</v>
      </c>
      <c r="Q1001">
        <v>14</v>
      </c>
      <c r="R1001">
        <v>65.61</v>
      </c>
    </row>
    <row r="1002" spans="1:18" x14ac:dyDescent="0.35">
      <c r="A1002" t="s">
        <v>12</v>
      </c>
      <c r="B1002" t="str">
        <f>VLOOKUP(Table1[[#This Row],[Region]],Table3[#All],2,0)</f>
        <v>William Grek</v>
      </c>
      <c r="C1002" t="s">
        <v>214</v>
      </c>
      <c r="D1002">
        <v>448778</v>
      </c>
      <c r="E1002">
        <v>363744</v>
      </c>
      <c r="F1002">
        <v>81.05</v>
      </c>
      <c r="G1002" s="2">
        <v>41709</v>
      </c>
      <c r="H1002">
        <f>YEAR(Table1[[#This Row],[Order Date]])</f>
        <v>2014</v>
      </c>
      <c r="I1002" t="s">
        <v>263</v>
      </c>
      <c r="J1002" s="4">
        <f>WEEKDAY(Table1[[#This Row],[Order Date]])</f>
        <v>3</v>
      </c>
      <c r="K1002" t="s">
        <v>218</v>
      </c>
      <c r="L1002" t="s">
        <v>238</v>
      </c>
      <c r="M1002">
        <v>363744</v>
      </c>
      <c r="N1002">
        <v>128503.35</v>
      </c>
      <c r="O1002">
        <v>235240.65</v>
      </c>
      <c r="P1002">
        <v>30</v>
      </c>
      <c r="Q1002">
        <v>97</v>
      </c>
      <c r="R1002">
        <v>85</v>
      </c>
    </row>
    <row r="1003" spans="1:18" x14ac:dyDescent="0.35">
      <c r="A1003" t="s">
        <v>13</v>
      </c>
      <c r="B1003" t="str">
        <f>VLOOKUP(Table1[[#This Row],[Region]],Table3[#All],2,0)</f>
        <v>Sam Thomas</v>
      </c>
      <c r="C1003" t="s">
        <v>215</v>
      </c>
      <c r="D1003">
        <v>309650</v>
      </c>
      <c r="E1003">
        <v>286384</v>
      </c>
      <c r="F1003">
        <v>92.49</v>
      </c>
      <c r="G1003" s="2">
        <v>41709</v>
      </c>
      <c r="H1003">
        <f>YEAR(Table1[[#This Row],[Order Date]])</f>
        <v>2014</v>
      </c>
      <c r="I1003" t="s">
        <v>263</v>
      </c>
      <c r="J1003" s="4">
        <f>WEEKDAY(Table1[[#This Row],[Order Date]])</f>
        <v>3</v>
      </c>
      <c r="K1003" t="s">
        <v>229</v>
      </c>
      <c r="L1003" t="s">
        <v>240</v>
      </c>
      <c r="M1003">
        <v>286384</v>
      </c>
      <c r="N1003">
        <v>133764.29</v>
      </c>
      <c r="O1003">
        <v>152619.71</v>
      </c>
      <c r="P1003">
        <v>20</v>
      </c>
      <c r="Q1003">
        <v>12</v>
      </c>
      <c r="R1003">
        <v>64.41</v>
      </c>
    </row>
    <row r="1004" spans="1:18" x14ac:dyDescent="0.35">
      <c r="A1004" t="s">
        <v>14</v>
      </c>
      <c r="B1004" t="str">
        <f>VLOOKUP(Table1[[#This Row],[Region]],Table3[#All],2,0)</f>
        <v>Sam Thomas</v>
      </c>
      <c r="C1004" t="s">
        <v>215</v>
      </c>
      <c r="D1004">
        <v>107155</v>
      </c>
      <c r="E1004">
        <v>84576</v>
      </c>
      <c r="F1004">
        <v>78.930000000000007</v>
      </c>
      <c r="G1004" s="2">
        <v>41709</v>
      </c>
      <c r="H1004">
        <f>YEAR(Table1[[#This Row],[Order Date]])</f>
        <v>2014</v>
      </c>
      <c r="I1004" t="s">
        <v>263</v>
      </c>
      <c r="J1004" s="4">
        <f>WEEKDAY(Table1[[#This Row],[Order Date]])</f>
        <v>3</v>
      </c>
      <c r="K1004" t="s">
        <v>234</v>
      </c>
      <c r="L1004" t="s">
        <v>238</v>
      </c>
      <c r="M1004">
        <v>84576</v>
      </c>
      <c r="N1004">
        <v>31386.19</v>
      </c>
      <c r="O1004">
        <v>53189.81</v>
      </c>
      <c r="P1004">
        <v>30</v>
      </c>
      <c r="Q1004">
        <v>11</v>
      </c>
      <c r="R1004">
        <v>75.2</v>
      </c>
    </row>
    <row r="1005" spans="1:18" x14ac:dyDescent="0.35">
      <c r="A1005" t="s">
        <v>15</v>
      </c>
      <c r="B1005" t="str">
        <f>VLOOKUP(Table1[[#This Row],[Region]],Table3[#All],2,0)</f>
        <v>Sam Thomas</v>
      </c>
      <c r="C1005" t="s">
        <v>215</v>
      </c>
      <c r="D1005">
        <v>354766</v>
      </c>
      <c r="E1005">
        <v>199039</v>
      </c>
      <c r="F1005">
        <v>56.1</v>
      </c>
      <c r="G1005" s="2">
        <v>41709</v>
      </c>
      <c r="H1005">
        <f>YEAR(Table1[[#This Row],[Order Date]])</f>
        <v>2014</v>
      </c>
      <c r="I1005" t="s">
        <v>263</v>
      </c>
      <c r="J1005" s="4">
        <f>WEEKDAY(Table1[[#This Row],[Order Date]])</f>
        <v>3</v>
      </c>
      <c r="K1005" t="s">
        <v>229</v>
      </c>
      <c r="L1005" t="s">
        <v>240</v>
      </c>
      <c r="M1005">
        <v>199039</v>
      </c>
      <c r="N1005">
        <v>62640.77</v>
      </c>
      <c r="O1005">
        <v>136398.23000000001</v>
      </c>
      <c r="P1005">
        <v>30</v>
      </c>
      <c r="Q1005">
        <v>33</v>
      </c>
      <c r="R1005">
        <v>68.73</v>
      </c>
    </row>
    <row r="1006" spans="1:18" x14ac:dyDescent="0.35">
      <c r="A1006" t="s">
        <v>16</v>
      </c>
      <c r="B1006" t="str">
        <f>VLOOKUP(Table1[[#This Row],[Region]],Table3[#All],2,0)</f>
        <v>Anne Paul</v>
      </c>
      <c r="C1006" t="s">
        <v>212</v>
      </c>
      <c r="D1006">
        <v>467502</v>
      </c>
      <c r="E1006">
        <v>363435</v>
      </c>
      <c r="F1006">
        <v>77.739999999999995</v>
      </c>
      <c r="G1006" s="2">
        <v>41633</v>
      </c>
      <c r="H1006">
        <f>YEAR(Table1[[#This Row],[Order Date]])</f>
        <v>2013</v>
      </c>
      <c r="I1006" t="s">
        <v>257</v>
      </c>
      <c r="J1006" s="4">
        <f>WEEKDAY(Table1[[#This Row],[Order Date]])</f>
        <v>4</v>
      </c>
      <c r="K1006" t="s">
        <v>229</v>
      </c>
      <c r="L1006" t="s">
        <v>240</v>
      </c>
      <c r="M1006">
        <v>363435</v>
      </c>
      <c r="N1006">
        <v>130048.73</v>
      </c>
      <c r="O1006">
        <v>233386.27</v>
      </c>
      <c r="P1006">
        <v>30</v>
      </c>
      <c r="Q1006">
        <v>23</v>
      </c>
      <c r="R1006">
        <v>84.54</v>
      </c>
    </row>
    <row r="1007" spans="1:18" x14ac:dyDescent="0.35">
      <c r="A1007" t="s">
        <v>17</v>
      </c>
      <c r="B1007" t="str">
        <f>VLOOKUP(Table1[[#This Row],[Region]],Table3[#All],2,0)</f>
        <v>William Grek</v>
      </c>
      <c r="C1007" t="s">
        <v>214</v>
      </c>
      <c r="D1007">
        <v>409957</v>
      </c>
      <c r="E1007">
        <v>282953</v>
      </c>
      <c r="F1007">
        <v>69.02</v>
      </c>
      <c r="G1007" s="2">
        <v>41633</v>
      </c>
      <c r="H1007">
        <f>YEAR(Table1[[#This Row],[Order Date]])</f>
        <v>2013</v>
      </c>
      <c r="I1007" t="s">
        <v>257</v>
      </c>
      <c r="J1007" s="4">
        <f>WEEKDAY(Table1[[#This Row],[Order Date]])</f>
        <v>4</v>
      </c>
      <c r="K1007" t="s">
        <v>222</v>
      </c>
      <c r="L1007" t="s">
        <v>236</v>
      </c>
      <c r="M1007">
        <v>282953</v>
      </c>
      <c r="N1007">
        <v>130246.45</v>
      </c>
      <c r="O1007">
        <v>152706.54999999999</v>
      </c>
      <c r="P1007">
        <v>10</v>
      </c>
      <c r="Q1007">
        <v>34</v>
      </c>
      <c r="R1007">
        <v>92.52</v>
      </c>
    </row>
    <row r="1008" spans="1:18" x14ac:dyDescent="0.35">
      <c r="A1008" t="s">
        <v>18</v>
      </c>
      <c r="B1008" t="str">
        <f>VLOOKUP(Table1[[#This Row],[Region]],Table3[#All],2,0)</f>
        <v>Bill Gabril</v>
      </c>
      <c r="C1008" t="s">
        <v>213</v>
      </c>
      <c r="D1008">
        <v>423206</v>
      </c>
      <c r="E1008">
        <v>316273</v>
      </c>
      <c r="F1008">
        <v>74.73</v>
      </c>
      <c r="G1008" s="2">
        <v>41633</v>
      </c>
      <c r="H1008">
        <f>YEAR(Table1[[#This Row],[Order Date]])</f>
        <v>2013</v>
      </c>
      <c r="I1008" t="s">
        <v>257</v>
      </c>
      <c r="J1008" s="4">
        <f>WEEKDAY(Table1[[#This Row],[Order Date]])</f>
        <v>4</v>
      </c>
      <c r="K1008" t="s">
        <v>230</v>
      </c>
      <c r="L1008" t="s">
        <v>238</v>
      </c>
      <c r="M1008">
        <v>316273</v>
      </c>
      <c r="N1008">
        <v>122047.92</v>
      </c>
      <c r="O1008">
        <v>194225.08</v>
      </c>
      <c r="P1008">
        <v>30</v>
      </c>
      <c r="Q1008">
        <v>99</v>
      </c>
      <c r="R1008">
        <v>82.17</v>
      </c>
    </row>
    <row r="1009" spans="1:18" x14ac:dyDescent="0.35">
      <c r="A1009" t="s">
        <v>19</v>
      </c>
      <c r="B1009" t="str">
        <f>VLOOKUP(Table1[[#This Row],[Region]],Table3[#All],2,0)</f>
        <v>William Grek</v>
      </c>
      <c r="C1009" t="s">
        <v>214</v>
      </c>
      <c r="D1009">
        <v>276254</v>
      </c>
      <c r="E1009">
        <v>249820</v>
      </c>
      <c r="F1009">
        <v>90.43</v>
      </c>
      <c r="G1009" s="2">
        <v>41936</v>
      </c>
      <c r="H1009">
        <f>YEAR(Table1[[#This Row],[Order Date]])</f>
        <v>2014</v>
      </c>
      <c r="I1009" t="s">
        <v>255</v>
      </c>
      <c r="J1009" s="4">
        <f>WEEKDAY(Table1[[#This Row],[Order Date]])</f>
        <v>6</v>
      </c>
      <c r="K1009" t="s">
        <v>224</v>
      </c>
      <c r="L1009" t="s">
        <v>240</v>
      </c>
      <c r="M1009">
        <v>249820</v>
      </c>
      <c r="N1009">
        <v>86697.76</v>
      </c>
      <c r="O1009">
        <v>163122.23999999999</v>
      </c>
      <c r="P1009">
        <v>20</v>
      </c>
      <c r="Q1009">
        <v>48</v>
      </c>
      <c r="R1009">
        <v>63.85</v>
      </c>
    </row>
    <row r="1010" spans="1:18" x14ac:dyDescent="0.35">
      <c r="A1010" t="s">
        <v>20</v>
      </c>
      <c r="B1010" t="str">
        <f>VLOOKUP(Table1[[#This Row],[Region]],Table3[#All],2,0)</f>
        <v>Sam Thomas</v>
      </c>
      <c r="C1010" t="s">
        <v>215</v>
      </c>
      <c r="D1010">
        <v>284037</v>
      </c>
      <c r="E1010">
        <v>328555</v>
      </c>
      <c r="F1010">
        <v>115.67</v>
      </c>
      <c r="G1010" s="2">
        <v>41576</v>
      </c>
      <c r="H1010">
        <f>YEAR(Table1[[#This Row],[Order Date]])</f>
        <v>2013</v>
      </c>
      <c r="I1010" t="s">
        <v>255</v>
      </c>
      <c r="J1010" s="4">
        <f>WEEKDAY(Table1[[#This Row],[Order Date]])</f>
        <v>3</v>
      </c>
      <c r="K1010" t="s">
        <v>229</v>
      </c>
      <c r="L1010" t="s">
        <v>240</v>
      </c>
      <c r="M1010">
        <v>328555</v>
      </c>
      <c r="N1010">
        <v>132751.9</v>
      </c>
      <c r="O1010">
        <v>195803.1</v>
      </c>
      <c r="P1010">
        <v>20</v>
      </c>
      <c r="Q1010">
        <v>15</v>
      </c>
      <c r="R1010">
        <v>60.02</v>
      </c>
    </row>
    <row r="1011" spans="1:18" x14ac:dyDescent="0.35">
      <c r="A1011" t="s">
        <v>21</v>
      </c>
      <c r="B1011" t="str">
        <f>VLOOKUP(Table1[[#This Row],[Region]],Table3[#All],2,0)</f>
        <v>Sam Thomas</v>
      </c>
      <c r="C1011" t="s">
        <v>215</v>
      </c>
      <c r="D1011">
        <v>249588</v>
      </c>
      <c r="E1011">
        <v>248541</v>
      </c>
      <c r="F1011">
        <v>99.58</v>
      </c>
      <c r="G1011" s="2">
        <v>41828</v>
      </c>
      <c r="H1011">
        <f>YEAR(Table1[[#This Row],[Order Date]])</f>
        <v>2014</v>
      </c>
      <c r="I1011" t="s">
        <v>260</v>
      </c>
      <c r="J1011" s="4">
        <f>WEEKDAY(Table1[[#This Row],[Order Date]])</f>
        <v>3</v>
      </c>
      <c r="K1011" t="s">
        <v>217</v>
      </c>
      <c r="L1011" t="s">
        <v>237</v>
      </c>
      <c r="M1011">
        <v>248541</v>
      </c>
      <c r="N1011">
        <v>92141.04</v>
      </c>
      <c r="O1011">
        <v>156399.96</v>
      </c>
      <c r="P1011">
        <v>20</v>
      </c>
      <c r="Q1011">
        <v>72</v>
      </c>
      <c r="R1011">
        <v>72.73</v>
      </c>
    </row>
    <row r="1012" spans="1:18" x14ac:dyDescent="0.35">
      <c r="A1012" t="s">
        <v>22</v>
      </c>
      <c r="B1012" t="str">
        <f>VLOOKUP(Table1[[#This Row],[Region]],Table3[#All],2,0)</f>
        <v>Sam Thomas</v>
      </c>
      <c r="C1012" t="s">
        <v>215</v>
      </c>
      <c r="D1012">
        <v>150796</v>
      </c>
      <c r="E1012">
        <v>163078</v>
      </c>
      <c r="F1012">
        <v>108.14</v>
      </c>
      <c r="G1012" s="2">
        <v>41549</v>
      </c>
      <c r="H1012">
        <f>YEAR(Table1[[#This Row],[Order Date]])</f>
        <v>2013</v>
      </c>
      <c r="I1012" t="s">
        <v>255</v>
      </c>
      <c r="J1012" s="4">
        <f>WEEKDAY(Table1[[#This Row],[Order Date]])</f>
        <v>4</v>
      </c>
      <c r="K1012" t="s">
        <v>219</v>
      </c>
      <c r="L1012" t="s">
        <v>238</v>
      </c>
      <c r="M1012">
        <v>163078</v>
      </c>
      <c r="N1012">
        <v>65335</v>
      </c>
      <c r="O1012">
        <v>97743</v>
      </c>
      <c r="P1012">
        <v>20</v>
      </c>
      <c r="Q1012">
        <v>56</v>
      </c>
      <c r="R1012">
        <v>86</v>
      </c>
    </row>
    <row r="1013" spans="1:18" x14ac:dyDescent="0.35">
      <c r="A1013" t="s">
        <v>23</v>
      </c>
      <c r="B1013" t="str">
        <f>VLOOKUP(Table1[[#This Row],[Region]],Table3[#All],2,0)</f>
        <v>Sam Thomas</v>
      </c>
      <c r="C1013" t="s">
        <v>215</v>
      </c>
      <c r="D1013">
        <v>440917</v>
      </c>
      <c r="E1013">
        <v>365133</v>
      </c>
      <c r="F1013">
        <v>82.81</v>
      </c>
      <c r="G1013" s="2">
        <v>41549</v>
      </c>
      <c r="H1013">
        <f>YEAR(Table1[[#This Row],[Order Date]])</f>
        <v>2013</v>
      </c>
      <c r="I1013" t="s">
        <v>255</v>
      </c>
      <c r="J1013" s="4">
        <f>WEEKDAY(Table1[[#This Row],[Order Date]])</f>
        <v>4</v>
      </c>
      <c r="K1013" t="s">
        <v>231</v>
      </c>
      <c r="L1013" t="s">
        <v>236</v>
      </c>
      <c r="M1013">
        <v>365133</v>
      </c>
      <c r="N1013">
        <v>173011.21</v>
      </c>
      <c r="O1013">
        <v>192121.79</v>
      </c>
      <c r="P1013">
        <v>30</v>
      </c>
      <c r="Q1013">
        <v>90</v>
      </c>
      <c r="R1013">
        <v>85.99</v>
      </c>
    </row>
    <row r="1014" spans="1:18" x14ac:dyDescent="0.35">
      <c r="A1014" t="s">
        <v>24</v>
      </c>
      <c r="B1014" t="str">
        <f>VLOOKUP(Table1[[#This Row],[Region]],Table3[#All],2,0)</f>
        <v>Anne Paul</v>
      </c>
      <c r="C1014" t="s">
        <v>212</v>
      </c>
      <c r="D1014">
        <v>407527</v>
      </c>
      <c r="E1014">
        <v>303605</v>
      </c>
      <c r="F1014">
        <v>74.5</v>
      </c>
      <c r="G1014" s="2">
        <v>41885</v>
      </c>
      <c r="H1014">
        <f>YEAR(Table1[[#This Row],[Order Date]])</f>
        <v>2014</v>
      </c>
      <c r="I1014" t="s">
        <v>258</v>
      </c>
      <c r="J1014" s="4">
        <f>WEEKDAY(Table1[[#This Row],[Order Date]])</f>
        <v>4</v>
      </c>
      <c r="K1014" t="s">
        <v>231</v>
      </c>
      <c r="L1014" t="s">
        <v>236</v>
      </c>
      <c r="M1014">
        <v>303605</v>
      </c>
      <c r="N1014">
        <v>67506.509999999995</v>
      </c>
      <c r="O1014">
        <v>236098.49</v>
      </c>
      <c r="P1014">
        <v>20</v>
      </c>
      <c r="Q1014">
        <v>79</v>
      </c>
      <c r="R1014">
        <v>81.67</v>
      </c>
    </row>
    <row r="1015" spans="1:18" x14ac:dyDescent="0.35">
      <c r="A1015" t="s">
        <v>25</v>
      </c>
      <c r="B1015" t="str">
        <f>VLOOKUP(Table1[[#This Row],[Region]],Table3[#All],2,0)</f>
        <v>Sam Thomas</v>
      </c>
      <c r="C1015" t="s">
        <v>215</v>
      </c>
      <c r="D1015">
        <v>348616</v>
      </c>
      <c r="E1015">
        <v>373796</v>
      </c>
      <c r="F1015">
        <v>107.22</v>
      </c>
      <c r="G1015" s="2">
        <v>40901</v>
      </c>
      <c r="H1015">
        <f>YEAR(Table1[[#This Row],[Order Date]])</f>
        <v>2011</v>
      </c>
      <c r="I1015" t="s">
        <v>257</v>
      </c>
      <c r="J1015" s="4">
        <f>WEEKDAY(Table1[[#This Row],[Order Date]])</f>
        <v>7</v>
      </c>
      <c r="K1015" t="s">
        <v>216</v>
      </c>
      <c r="L1015" t="s">
        <v>236</v>
      </c>
      <c r="M1015">
        <v>373796</v>
      </c>
      <c r="N1015">
        <v>181985.08</v>
      </c>
      <c r="O1015">
        <v>191810.92</v>
      </c>
      <c r="P1015">
        <v>20</v>
      </c>
      <c r="Q1015">
        <v>80</v>
      </c>
      <c r="R1015">
        <v>84.91</v>
      </c>
    </row>
    <row r="1016" spans="1:18" x14ac:dyDescent="0.35">
      <c r="A1016" t="s">
        <v>26</v>
      </c>
      <c r="B1016" t="str">
        <f>VLOOKUP(Table1[[#This Row],[Region]],Table3[#All],2,0)</f>
        <v>Sam Thomas</v>
      </c>
      <c r="C1016" t="s">
        <v>215</v>
      </c>
      <c r="D1016">
        <v>335133</v>
      </c>
      <c r="E1016">
        <v>332681</v>
      </c>
      <c r="F1016">
        <v>99.27</v>
      </c>
      <c r="G1016" s="2">
        <v>40901</v>
      </c>
      <c r="H1016">
        <f>YEAR(Table1[[#This Row],[Order Date]])</f>
        <v>2011</v>
      </c>
      <c r="I1016" t="s">
        <v>257</v>
      </c>
      <c r="J1016" s="4">
        <f>WEEKDAY(Table1[[#This Row],[Order Date]])</f>
        <v>7</v>
      </c>
      <c r="K1016" t="s">
        <v>218</v>
      </c>
      <c r="L1016" t="s">
        <v>238</v>
      </c>
      <c r="M1016">
        <v>332681</v>
      </c>
      <c r="N1016">
        <v>159582.9</v>
      </c>
      <c r="O1016">
        <v>173098.1</v>
      </c>
      <c r="P1016">
        <v>30</v>
      </c>
      <c r="Q1016">
        <v>74</v>
      </c>
      <c r="R1016">
        <v>87.68</v>
      </c>
    </row>
    <row r="1017" spans="1:18" x14ac:dyDescent="0.35">
      <c r="A1017" t="s">
        <v>27</v>
      </c>
      <c r="B1017" t="str">
        <f>VLOOKUP(Table1[[#This Row],[Region]],Table3[#All],2,0)</f>
        <v>William Grek</v>
      </c>
      <c r="C1017" t="s">
        <v>214</v>
      </c>
      <c r="D1017">
        <v>243732</v>
      </c>
      <c r="E1017">
        <v>155665</v>
      </c>
      <c r="F1017">
        <v>63.87</v>
      </c>
      <c r="G1017" s="2">
        <v>41906</v>
      </c>
      <c r="H1017">
        <f>YEAR(Table1[[#This Row],[Order Date]])</f>
        <v>2014</v>
      </c>
      <c r="I1017" t="s">
        <v>258</v>
      </c>
      <c r="J1017" s="4">
        <f>WEEKDAY(Table1[[#This Row],[Order Date]])</f>
        <v>4</v>
      </c>
      <c r="K1017" t="s">
        <v>217</v>
      </c>
      <c r="L1017" t="s">
        <v>237</v>
      </c>
      <c r="M1017">
        <v>155665</v>
      </c>
      <c r="N1017">
        <v>33196.980000000003</v>
      </c>
      <c r="O1017">
        <v>122468.02</v>
      </c>
      <c r="P1017">
        <v>30</v>
      </c>
      <c r="Q1017">
        <v>98</v>
      </c>
      <c r="R1017">
        <v>66.66</v>
      </c>
    </row>
    <row r="1018" spans="1:18" x14ac:dyDescent="0.35">
      <c r="A1018" t="s">
        <v>28</v>
      </c>
      <c r="B1018" t="str">
        <f>VLOOKUP(Table1[[#This Row],[Region]],Table3[#All],2,0)</f>
        <v>Bill Gabril</v>
      </c>
      <c r="C1018" t="s">
        <v>213</v>
      </c>
      <c r="D1018">
        <v>458976</v>
      </c>
      <c r="E1018">
        <v>508655</v>
      </c>
      <c r="F1018">
        <v>110.82</v>
      </c>
      <c r="G1018" s="2">
        <v>41795</v>
      </c>
      <c r="H1018">
        <f>YEAR(Table1[[#This Row],[Order Date]])</f>
        <v>2014</v>
      </c>
      <c r="I1018" t="s">
        <v>254</v>
      </c>
      <c r="J1018" s="4">
        <f>WEEKDAY(Table1[[#This Row],[Order Date]])</f>
        <v>5</v>
      </c>
      <c r="K1018" t="s">
        <v>226</v>
      </c>
      <c r="L1018" t="s">
        <v>239</v>
      </c>
      <c r="M1018">
        <v>508655</v>
      </c>
      <c r="N1018">
        <v>229070</v>
      </c>
      <c r="O1018">
        <v>279585</v>
      </c>
      <c r="P1018">
        <v>10</v>
      </c>
      <c r="Q1018">
        <v>59</v>
      </c>
      <c r="R1018">
        <v>79.69</v>
      </c>
    </row>
    <row r="1019" spans="1:18" x14ac:dyDescent="0.35">
      <c r="A1019" t="s">
        <v>29</v>
      </c>
      <c r="B1019" t="str">
        <f>VLOOKUP(Table1[[#This Row],[Region]],Table3[#All],2,0)</f>
        <v>Bill Gabril</v>
      </c>
      <c r="C1019" t="s">
        <v>213</v>
      </c>
      <c r="D1019">
        <v>418357</v>
      </c>
      <c r="E1019">
        <v>351519</v>
      </c>
      <c r="F1019">
        <v>84.02</v>
      </c>
      <c r="G1019" s="2">
        <v>41386</v>
      </c>
      <c r="H1019">
        <f>YEAR(Table1[[#This Row],[Order Date]])</f>
        <v>2013</v>
      </c>
      <c r="I1019" t="s">
        <v>256</v>
      </c>
      <c r="J1019" s="4">
        <f>WEEKDAY(Table1[[#This Row],[Order Date]])</f>
        <v>2</v>
      </c>
      <c r="K1019" t="s">
        <v>216</v>
      </c>
      <c r="L1019" t="s">
        <v>236</v>
      </c>
      <c r="M1019">
        <v>351519</v>
      </c>
      <c r="N1019">
        <v>175379.8</v>
      </c>
      <c r="O1019">
        <v>176139.2</v>
      </c>
      <c r="P1019">
        <v>30</v>
      </c>
      <c r="Q1019">
        <v>85</v>
      </c>
      <c r="R1019">
        <v>84.39</v>
      </c>
    </row>
    <row r="1020" spans="1:18" x14ac:dyDescent="0.35">
      <c r="A1020" t="s">
        <v>30</v>
      </c>
      <c r="B1020" t="str">
        <f>VLOOKUP(Table1[[#This Row],[Region]],Table3[#All],2,0)</f>
        <v>Bill Gabril</v>
      </c>
      <c r="C1020" t="s">
        <v>213</v>
      </c>
      <c r="D1020">
        <v>471066</v>
      </c>
      <c r="E1020">
        <v>510822</v>
      </c>
      <c r="F1020">
        <v>108.44</v>
      </c>
      <c r="G1020" s="2">
        <v>41386</v>
      </c>
      <c r="H1020">
        <f>YEAR(Table1[[#This Row],[Order Date]])</f>
        <v>2013</v>
      </c>
      <c r="I1020" t="s">
        <v>256</v>
      </c>
      <c r="J1020" s="4">
        <f>WEEKDAY(Table1[[#This Row],[Order Date]])</f>
        <v>2</v>
      </c>
      <c r="K1020" t="s">
        <v>233</v>
      </c>
      <c r="L1020" t="s">
        <v>237</v>
      </c>
      <c r="M1020">
        <v>510822</v>
      </c>
      <c r="N1020">
        <v>124772.09</v>
      </c>
      <c r="O1020">
        <v>386049.91</v>
      </c>
      <c r="P1020">
        <v>30</v>
      </c>
      <c r="Q1020">
        <v>44</v>
      </c>
      <c r="R1020">
        <v>79.33</v>
      </c>
    </row>
    <row r="1021" spans="1:18" x14ac:dyDescent="0.35">
      <c r="A1021" t="s">
        <v>31</v>
      </c>
      <c r="B1021" t="str">
        <f>VLOOKUP(Table1[[#This Row],[Region]],Table3[#All],2,0)</f>
        <v>William Grek</v>
      </c>
      <c r="C1021" t="s">
        <v>214</v>
      </c>
      <c r="D1021">
        <v>123914</v>
      </c>
      <c r="E1021">
        <v>131892</v>
      </c>
      <c r="F1021">
        <v>106.44</v>
      </c>
      <c r="G1021" s="2">
        <v>41386</v>
      </c>
      <c r="H1021">
        <f>YEAR(Table1[[#This Row],[Order Date]])</f>
        <v>2013</v>
      </c>
      <c r="I1021" t="s">
        <v>256</v>
      </c>
      <c r="J1021" s="4">
        <f>WEEKDAY(Table1[[#This Row],[Order Date]])</f>
        <v>2</v>
      </c>
      <c r="K1021" t="s">
        <v>228</v>
      </c>
      <c r="L1021" t="s">
        <v>236</v>
      </c>
      <c r="M1021">
        <v>131892</v>
      </c>
      <c r="N1021">
        <v>64399.28</v>
      </c>
      <c r="O1021">
        <v>67492.72</v>
      </c>
      <c r="P1021">
        <v>10</v>
      </c>
      <c r="Q1021">
        <v>45</v>
      </c>
      <c r="R1021">
        <v>92.45</v>
      </c>
    </row>
    <row r="1022" spans="1:18" x14ac:dyDescent="0.35">
      <c r="A1022" t="s">
        <v>32</v>
      </c>
      <c r="B1022" t="str">
        <f>VLOOKUP(Table1[[#This Row],[Region]],Table3[#All],2,0)</f>
        <v>Sam Thomas</v>
      </c>
      <c r="C1022" t="s">
        <v>215</v>
      </c>
      <c r="D1022">
        <v>127011</v>
      </c>
      <c r="E1022">
        <v>147707</v>
      </c>
      <c r="F1022">
        <v>116.29</v>
      </c>
      <c r="G1022" s="2">
        <v>41421</v>
      </c>
      <c r="H1022">
        <f>YEAR(Table1[[#This Row],[Order Date]])</f>
        <v>2013</v>
      </c>
      <c r="I1022" t="s">
        <v>261</v>
      </c>
      <c r="J1022" s="4">
        <f>WEEKDAY(Table1[[#This Row],[Order Date]])</f>
        <v>2</v>
      </c>
      <c r="K1022" t="s">
        <v>216</v>
      </c>
      <c r="L1022" t="s">
        <v>236</v>
      </c>
      <c r="M1022">
        <v>147707</v>
      </c>
      <c r="N1022">
        <v>50164.480000000003</v>
      </c>
      <c r="O1022">
        <v>97542.52</v>
      </c>
      <c r="P1022">
        <v>10</v>
      </c>
      <c r="Q1022">
        <v>54</v>
      </c>
      <c r="R1022">
        <v>82.14</v>
      </c>
    </row>
    <row r="1023" spans="1:18" x14ac:dyDescent="0.35">
      <c r="A1023" t="s">
        <v>33</v>
      </c>
      <c r="B1023" t="str">
        <f>VLOOKUP(Table1[[#This Row],[Region]],Table3[#All],2,0)</f>
        <v>Sam Thomas</v>
      </c>
      <c r="C1023" t="s">
        <v>215</v>
      </c>
      <c r="D1023">
        <v>143644</v>
      </c>
      <c r="E1023">
        <v>164288</v>
      </c>
      <c r="F1023">
        <v>114.37</v>
      </c>
      <c r="G1023" s="2">
        <v>41421</v>
      </c>
      <c r="H1023">
        <f>YEAR(Table1[[#This Row],[Order Date]])</f>
        <v>2013</v>
      </c>
      <c r="I1023" t="s">
        <v>261</v>
      </c>
      <c r="J1023" s="4">
        <f>WEEKDAY(Table1[[#This Row],[Order Date]])</f>
        <v>2</v>
      </c>
      <c r="K1023" t="s">
        <v>225</v>
      </c>
      <c r="L1023" t="s">
        <v>239</v>
      </c>
      <c r="M1023">
        <v>164288</v>
      </c>
      <c r="N1023">
        <v>46555.3</v>
      </c>
      <c r="O1023">
        <v>117732.7</v>
      </c>
      <c r="P1023">
        <v>30</v>
      </c>
      <c r="Q1023">
        <v>88</v>
      </c>
      <c r="R1023">
        <v>70.319999999999993</v>
      </c>
    </row>
    <row r="1024" spans="1:18" x14ac:dyDescent="0.35">
      <c r="A1024" t="s">
        <v>34</v>
      </c>
      <c r="B1024" t="str">
        <f>VLOOKUP(Table1[[#This Row],[Region]],Table3[#All],2,0)</f>
        <v>Anne Paul</v>
      </c>
      <c r="C1024" t="s">
        <v>212</v>
      </c>
      <c r="D1024">
        <v>105456</v>
      </c>
      <c r="E1024">
        <v>99321</v>
      </c>
      <c r="F1024">
        <v>94.18</v>
      </c>
      <c r="G1024" s="2">
        <v>41421</v>
      </c>
      <c r="H1024">
        <f>YEAR(Table1[[#This Row],[Order Date]])</f>
        <v>2013</v>
      </c>
      <c r="I1024" t="s">
        <v>261</v>
      </c>
      <c r="J1024" s="4">
        <f>WEEKDAY(Table1[[#This Row],[Order Date]])</f>
        <v>2</v>
      </c>
      <c r="K1024" t="s">
        <v>228</v>
      </c>
      <c r="L1024" t="s">
        <v>236</v>
      </c>
      <c r="M1024">
        <v>99321</v>
      </c>
      <c r="N1024">
        <v>44394.44</v>
      </c>
      <c r="O1024">
        <v>54926.559999999998</v>
      </c>
      <c r="P1024">
        <v>10</v>
      </c>
      <c r="Q1024">
        <v>78</v>
      </c>
      <c r="R1024">
        <v>83.01</v>
      </c>
    </row>
    <row r="1025" spans="1:18" x14ac:dyDescent="0.35">
      <c r="A1025" t="s">
        <v>35</v>
      </c>
      <c r="B1025" t="str">
        <f>VLOOKUP(Table1[[#This Row],[Region]],Table3[#All],2,0)</f>
        <v>Anne Paul</v>
      </c>
      <c r="C1025" t="s">
        <v>212</v>
      </c>
      <c r="D1025">
        <v>490998</v>
      </c>
      <c r="E1025">
        <v>445767</v>
      </c>
      <c r="F1025">
        <v>90.79</v>
      </c>
      <c r="G1025" s="2">
        <v>41421</v>
      </c>
      <c r="H1025">
        <f>YEAR(Table1[[#This Row],[Order Date]])</f>
        <v>2013</v>
      </c>
      <c r="I1025" t="s">
        <v>261</v>
      </c>
      <c r="J1025" s="4">
        <f>WEEKDAY(Table1[[#This Row],[Order Date]])</f>
        <v>2</v>
      </c>
      <c r="K1025" t="s">
        <v>220</v>
      </c>
      <c r="L1025" t="s">
        <v>237</v>
      </c>
      <c r="M1025">
        <v>445767</v>
      </c>
      <c r="N1025">
        <v>113646.47</v>
      </c>
      <c r="O1025">
        <v>332120.53000000003</v>
      </c>
      <c r="P1025">
        <v>20</v>
      </c>
      <c r="Q1025">
        <v>44</v>
      </c>
      <c r="R1025">
        <v>67.14</v>
      </c>
    </row>
    <row r="1026" spans="1:18" x14ac:dyDescent="0.35">
      <c r="A1026" t="s">
        <v>36</v>
      </c>
      <c r="B1026" t="str">
        <f>VLOOKUP(Table1[[#This Row],[Region]],Table3[#All],2,0)</f>
        <v>Bill Gabril</v>
      </c>
      <c r="C1026" t="s">
        <v>213</v>
      </c>
      <c r="D1026">
        <v>333861</v>
      </c>
      <c r="E1026">
        <v>227674</v>
      </c>
      <c r="F1026">
        <v>68.19</v>
      </c>
      <c r="G1026" s="2">
        <v>41397</v>
      </c>
      <c r="H1026">
        <f>YEAR(Table1[[#This Row],[Order Date]])</f>
        <v>2013</v>
      </c>
      <c r="I1026" t="s">
        <v>261</v>
      </c>
      <c r="J1026" s="4">
        <f>WEEKDAY(Table1[[#This Row],[Order Date]])</f>
        <v>6</v>
      </c>
      <c r="K1026" t="s">
        <v>232</v>
      </c>
      <c r="L1026" t="s">
        <v>240</v>
      </c>
      <c r="M1026">
        <v>227674</v>
      </c>
      <c r="N1026">
        <v>103705.45</v>
      </c>
      <c r="O1026">
        <v>123968.55</v>
      </c>
      <c r="P1026">
        <v>30</v>
      </c>
      <c r="Q1026">
        <v>73</v>
      </c>
      <c r="R1026">
        <v>66.349999999999994</v>
      </c>
    </row>
    <row r="1027" spans="1:18" x14ac:dyDescent="0.35">
      <c r="A1027" t="s">
        <v>37</v>
      </c>
      <c r="B1027" t="str">
        <f>VLOOKUP(Table1[[#This Row],[Region]],Table3[#All],2,0)</f>
        <v>William Grek</v>
      </c>
      <c r="C1027" t="s">
        <v>214</v>
      </c>
      <c r="D1027">
        <v>199016</v>
      </c>
      <c r="E1027">
        <v>228094</v>
      </c>
      <c r="F1027">
        <v>114.61</v>
      </c>
      <c r="G1027" s="2">
        <v>40794</v>
      </c>
      <c r="H1027">
        <f>YEAR(Table1[[#This Row],[Order Date]])</f>
        <v>2011</v>
      </c>
      <c r="I1027" t="s">
        <v>258</v>
      </c>
      <c r="J1027" s="4">
        <f>WEEKDAY(Table1[[#This Row],[Order Date]])</f>
        <v>5</v>
      </c>
      <c r="K1027" t="s">
        <v>228</v>
      </c>
      <c r="L1027" t="s">
        <v>236</v>
      </c>
      <c r="M1027">
        <v>228094</v>
      </c>
      <c r="N1027">
        <v>112606.77</v>
      </c>
      <c r="O1027">
        <v>115487.23</v>
      </c>
      <c r="P1027">
        <v>10</v>
      </c>
      <c r="Q1027">
        <v>32</v>
      </c>
      <c r="R1027">
        <v>88.61</v>
      </c>
    </row>
    <row r="1028" spans="1:18" x14ac:dyDescent="0.35">
      <c r="A1028" t="s">
        <v>38</v>
      </c>
      <c r="B1028" t="str">
        <f>VLOOKUP(Table1[[#This Row],[Region]],Table3[#All],2,0)</f>
        <v>William Grek</v>
      </c>
      <c r="C1028" t="s">
        <v>214</v>
      </c>
      <c r="D1028">
        <v>175247</v>
      </c>
      <c r="E1028">
        <v>97066</v>
      </c>
      <c r="F1028">
        <v>55.39</v>
      </c>
      <c r="G1028" s="2">
        <v>40794</v>
      </c>
      <c r="H1028">
        <f>YEAR(Table1[[#This Row],[Order Date]])</f>
        <v>2011</v>
      </c>
      <c r="I1028" t="s">
        <v>258</v>
      </c>
      <c r="J1028" s="4">
        <f>WEEKDAY(Table1[[#This Row],[Order Date]])</f>
        <v>5</v>
      </c>
      <c r="K1028" t="s">
        <v>229</v>
      </c>
      <c r="L1028" t="s">
        <v>240</v>
      </c>
      <c r="M1028">
        <v>97066</v>
      </c>
      <c r="N1028">
        <v>35282.79</v>
      </c>
      <c r="O1028">
        <v>61783.21</v>
      </c>
      <c r="P1028">
        <v>10</v>
      </c>
      <c r="Q1028">
        <v>61</v>
      </c>
      <c r="R1028">
        <v>63.51</v>
      </c>
    </row>
    <row r="1029" spans="1:18" x14ac:dyDescent="0.35">
      <c r="A1029" t="s">
        <v>39</v>
      </c>
      <c r="B1029" t="str">
        <f>VLOOKUP(Table1[[#This Row],[Region]],Table3[#All],2,0)</f>
        <v>William Grek</v>
      </c>
      <c r="C1029" t="s">
        <v>214</v>
      </c>
      <c r="D1029">
        <v>493448</v>
      </c>
      <c r="E1029">
        <v>252904</v>
      </c>
      <c r="F1029">
        <v>51.25</v>
      </c>
      <c r="G1029" s="2">
        <v>41523</v>
      </c>
      <c r="H1029">
        <f>YEAR(Table1[[#This Row],[Order Date]])</f>
        <v>2013</v>
      </c>
      <c r="I1029" t="s">
        <v>258</v>
      </c>
      <c r="J1029" s="4">
        <f>WEEKDAY(Table1[[#This Row],[Order Date]])</f>
        <v>6</v>
      </c>
      <c r="K1029" t="s">
        <v>226</v>
      </c>
      <c r="L1029" t="s">
        <v>239</v>
      </c>
      <c r="M1029">
        <v>252904</v>
      </c>
      <c r="N1029">
        <v>97782.16</v>
      </c>
      <c r="O1029">
        <v>155121.84</v>
      </c>
      <c r="P1029">
        <v>10</v>
      </c>
      <c r="Q1029">
        <v>11</v>
      </c>
      <c r="R1029">
        <v>86.72</v>
      </c>
    </row>
    <row r="1030" spans="1:18" x14ac:dyDescent="0.35">
      <c r="A1030" t="s">
        <v>40</v>
      </c>
      <c r="B1030" t="str">
        <f>VLOOKUP(Table1[[#This Row],[Region]],Table3[#All],2,0)</f>
        <v>Anne Paul</v>
      </c>
      <c r="C1030" t="s">
        <v>212</v>
      </c>
      <c r="D1030">
        <v>230203</v>
      </c>
      <c r="E1030">
        <v>137015</v>
      </c>
      <c r="F1030">
        <v>59.52</v>
      </c>
      <c r="G1030" s="2">
        <v>41739</v>
      </c>
      <c r="H1030">
        <f>YEAR(Table1[[#This Row],[Order Date]])</f>
        <v>2014</v>
      </c>
      <c r="I1030" t="s">
        <v>256</v>
      </c>
      <c r="J1030" s="4">
        <f>WEEKDAY(Table1[[#This Row],[Order Date]])</f>
        <v>5</v>
      </c>
      <c r="K1030" t="s">
        <v>220</v>
      </c>
      <c r="L1030" t="s">
        <v>237</v>
      </c>
      <c r="M1030">
        <v>137015</v>
      </c>
      <c r="N1030">
        <v>29926.880000000001</v>
      </c>
      <c r="O1030">
        <v>107088.12</v>
      </c>
      <c r="P1030">
        <v>10</v>
      </c>
      <c r="Q1030">
        <v>11</v>
      </c>
      <c r="R1030">
        <v>93.52</v>
      </c>
    </row>
    <row r="1031" spans="1:18" x14ac:dyDescent="0.35">
      <c r="A1031" t="s">
        <v>41</v>
      </c>
      <c r="B1031" t="str">
        <f>VLOOKUP(Table1[[#This Row],[Region]],Table3[#All],2,0)</f>
        <v>Anne Paul</v>
      </c>
      <c r="C1031" t="s">
        <v>212</v>
      </c>
      <c r="D1031">
        <v>485944</v>
      </c>
      <c r="E1031">
        <v>420385</v>
      </c>
      <c r="F1031">
        <v>86.51</v>
      </c>
      <c r="G1031" s="2">
        <v>41739</v>
      </c>
      <c r="H1031">
        <f>YEAR(Table1[[#This Row],[Order Date]])</f>
        <v>2014</v>
      </c>
      <c r="I1031" t="s">
        <v>256</v>
      </c>
      <c r="J1031" s="4">
        <f>WEEKDAY(Table1[[#This Row],[Order Date]])</f>
        <v>5</v>
      </c>
      <c r="K1031" t="s">
        <v>219</v>
      </c>
      <c r="L1031" t="s">
        <v>238</v>
      </c>
      <c r="M1031">
        <v>420385</v>
      </c>
      <c r="N1031">
        <v>192633.43</v>
      </c>
      <c r="O1031">
        <v>227751.57</v>
      </c>
      <c r="P1031">
        <v>30</v>
      </c>
      <c r="Q1031">
        <v>66</v>
      </c>
      <c r="R1031">
        <v>88.54</v>
      </c>
    </row>
    <row r="1032" spans="1:18" x14ac:dyDescent="0.35">
      <c r="A1032" t="s">
        <v>42</v>
      </c>
      <c r="B1032" t="str">
        <f>VLOOKUP(Table1[[#This Row],[Region]],Table3[#All],2,0)</f>
        <v>Sam Thomas</v>
      </c>
      <c r="C1032" t="s">
        <v>215</v>
      </c>
      <c r="D1032">
        <v>351085</v>
      </c>
      <c r="E1032">
        <v>216046</v>
      </c>
      <c r="F1032">
        <v>61.54</v>
      </c>
      <c r="G1032" s="2">
        <v>41739</v>
      </c>
      <c r="H1032">
        <f>YEAR(Table1[[#This Row],[Order Date]])</f>
        <v>2014</v>
      </c>
      <c r="I1032" t="s">
        <v>256</v>
      </c>
      <c r="J1032" s="4">
        <f>WEEKDAY(Table1[[#This Row],[Order Date]])</f>
        <v>5</v>
      </c>
      <c r="K1032" t="s">
        <v>222</v>
      </c>
      <c r="L1032" t="s">
        <v>236</v>
      </c>
      <c r="M1032">
        <v>216046</v>
      </c>
      <c r="N1032">
        <v>72794.990000000005</v>
      </c>
      <c r="O1032">
        <v>143251.01</v>
      </c>
      <c r="P1032">
        <v>10</v>
      </c>
      <c r="Q1032">
        <v>79</v>
      </c>
      <c r="R1032">
        <v>64.31</v>
      </c>
    </row>
    <row r="1033" spans="1:18" x14ac:dyDescent="0.35">
      <c r="A1033" t="s">
        <v>43</v>
      </c>
      <c r="B1033" t="str">
        <f>VLOOKUP(Table1[[#This Row],[Region]],Table3[#All],2,0)</f>
        <v>Anne Paul</v>
      </c>
      <c r="C1033" t="s">
        <v>212</v>
      </c>
      <c r="D1033">
        <v>385549</v>
      </c>
      <c r="E1033">
        <v>348350</v>
      </c>
      <c r="F1033">
        <v>90.35</v>
      </c>
      <c r="G1033" s="2">
        <v>41249</v>
      </c>
      <c r="H1033">
        <f>YEAR(Table1[[#This Row],[Order Date]])</f>
        <v>2012</v>
      </c>
      <c r="I1033" t="s">
        <v>257</v>
      </c>
      <c r="J1033" s="4">
        <f>WEEKDAY(Table1[[#This Row],[Order Date]])</f>
        <v>5</v>
      </c>
      <c r="K1033" t="s">
        <v>218</v>
      </c>
      <c r="L1033" t="s">
        <v>238</v>
      </c>
      <c r="M1033">
        <v>348350</v>
      </c>
      <c r="N1033">
        <v>159352.53</v>
      </c>
      <c r="O1033">
        <v>188997.47</v>
      </c>
      <c r="P1033">
        <v>10</v>
      </c>
      <c r="Q1033">
        <v>13</v>
      </c>
      <c r="R1033">
        <v>67.930000000000007</v>
      </c>
    </row>
    <row r="1034" spans="1:18" x14ac:dyDescent="0.35">
      <c r="A1034" t="s">
        <v>44</v>
      </c>
      <c r="B1034" t="str">
        <f>VLOOKUP(Table1[[#This Row],[Region]],Table3[#All],2,0)</f>
        <v>Bill Gabril</v>
      </c>
      <c r="C1034" t="s">
        <v>213</v>
      </c>
      <c r="D1034">
        <v>285236</v>
      </c>
      <c r="E1034">
        <v>314417</v>
      </c>
      <c r="F1034">
        <v>110.23</v>
      </c>
      <c r="G1034" s="2">
        <v>41452</v>
      </c>
      <c r="H1034">
        <f>YEAR(Table1[[#This Row],[Order Date]])</f>
        <v>2013</v>
      </c>
      <c r="I1034" t="s">
        <v>254</v>
      </c>
      <c r="J1034" s="4">
        <f>WEEKDAY(Table1[[#This Row],[Order Date]])</f>
        <v>5</v>
      </c>
      <c r="K1034" t="s">
        <v>220</v>
      </c>
      <c r="L1034" t="s">
        <v>237</v>
      </c>
      <c r="M1034">
        <v>314417</v>
      </c>
      <c r="N1034">
        <v>70269.91</v>
      </c>
      <c r="O1034">
        <v>244147.09</v>
      </c>
      <c r="P1034">
        <v>10</v>
      </c>
      <c r="Q1034">
        <v>97</v>
      </c>
      <c r="R1034">
        <v>90.95</v>
      </c>
    </row>
    <row r="1035" spans="1:18" x14ac:dyDescent="0.35">
      <c r="A1035" t="s">
        <v>45</v>
      </c>
      <c r="B1035" t="str">
        <f>VLOOKUP(Table1[[#This Row],[Region]],Table3[#All],2,0)</f>
        <v>Anne Paul</v>
      </c>
      <c r="C1035" t="s">
        <v>212</v>
      </c>
      <c r="D1035">
        <v>188897</v>
      </c>
      <c r="E1035">
        <v>123319</v>
      </c>
      <c r="F1035">
        <v>65.28</v>
      </c>
      <c r="G1035" s="2">
        <v>41094</v>
      </c>
      <c r="H1035">
        <f>YEAR(Table1[[#This Row],[Order Date]])</f>
        <v>2012</v>
      </c>
      <c r="I1035" t="s">
        <v>260</v>
      </c>
      <c r="J1035" s="4">
        <f>WEEKDAY(Table1[[#This Row],[Order Date]])</f>
        <v>4</v>
      </c>
      <c r="K1035" t="s">
        <v>222</v>
      </c>
      <c r="L1035" t="s">
        <v>236</v>
      </c>
      <c r="M1035">
        <v>123319</v>
      </c>
      <c r="N1035">
        <v>26274.35</v>
      </c>
      <c r="O1035">
        <v>97044.65</v>
      </c>
      <c r="P1035">
        <v>20</v>
      </c>
      <c r="Q1035">
        <v>19</v>
      </c>
      <c r="R1035">
        <v>81.55</v>
      </c>
    </row>
    <row r="1036" spans="1:18" x14ac:dyDescent="0.35">
      <c r="A1036" t="s">
        <v>46</v>
      </c>
      <c r="B1036" t="str">
        <f>VLOOKUP(Table1[[#This Row],[Region]],Table3[#All],2,0)</f>
        <v>Anne Paul</v>
      </c>
      <c r="C1036" t="s">
        <v>212</v>
      </c>
      <c r="D1036">
        <v>144461</v>
      </c>
      <c r="E1036">
        <v>77911</v>
      </c>
      <c r="F1036">
        <v>53.93</v>
      </c>
      <c r="G1036" s="2">
        <v>41601</v>
      </c>
      <c r="H1036">
        <f>YEAR(Table1[[#This Row],[Order Date]])</f>
        <v>2013</v>
      </c>
      <c r="I1036" t="s">
        <v>253</v>
      </c>
      <c r="J1036" s="4">
        <f>WEEKDAY(Table1[[#This Row],[Order Date]])</f>
        <v>7</v>
      </c>
      <c r="K1036" t="s">
        <v>221</v>
      </c>
      <c r="L1036" t="s">
        <v>239</v>
      </c>
      <c r="M1036">
        <v>77911</v>
      </c>
      <c r="N1036">
        <v>34793.47</v>
      </c>
      <c r="O1036">
        <v>43117.53</v>
      </c>
      <c r="P1036">
        <v>20</v>
      </c>
      <c r="Q1036">
        <v>86</v>
      </c>
      <c r="R1036">
        <v>66.349999999999994</v>
      </c>
    </row>
    <row r="1037" spans="1:18" x14ac:dyDescent="0.35">
      <c r="A1037" t="s">
        <v>47</v>
      </c>
      <c r="B1037" t="str">
        <f>VLOOKUP(Table1[[#This Row],[Region]],Table3[#All],2,0)</f>
        <v>Bill Gabril</v>
      </c>
      <c r="C1037" t="s">
        <v>213</v>
      </c>
      <c r="D1037">
        <v>449843</v>
      </c>
      <c r="E1037">
        <v>383027</v>
      </c>
      <c r="F1037">
        <v>85.15</v>
      </c>
      <c r="G1037" s="2">
        <v>41601</v>
      </c>
      <c r="H1037">
        <f>YEAR(Table1[[#This Row],[Order Date]])</f>
        <v>2013</v>
      </c>
      <c r="I1037" t="s">
        <v>253</v>
      </c>
      <c r="J1037" s="4">
        <f>WEEKDAY(Table1[[#This Row],[Order Date]])</f>
        <v>7</v>
      </c>
      <c r="K1037" t="s">
        <v>225</v>
      </c>
      <c r="L1037" t="s">
        <v>239</v>
      </c>
      <c r="M1037">
        <v>383027</v>
      </c>
      <c r="N1037">
        <v>151481.16</v>
      </c>
      <c r="O1037">
        <v>231545.84</v>
      </c>
      <c r="P1037">
        <v>30</v>
      </c>
      <c r="Q1037">
        <v>73</v>
      </c>
      <c r="R1037">
        <v>83.16</v>
      </c>
    </row>
    <row r="1038" spans="1:18" x14ac:dyDescent="0.35">
      <c r="A1038" t="s">
        <v>48</v>
      </c>
      <c r="B1038" t="str">
        <f>VLOOKUP(Table1[[#This Row],[Region]],Table3[#All],2,0)</f>
        <v>Sam Thomas</v>
      </c>
      <c r="C1038" t="s">
        <v>215</v>
      </c>
      <c r="D1038">
        <v>472929</v>
      </c>
      <c r="E1038">
        <v>276503</v>
      </c>
      <c r="F1038">
        <v>58.47</v>
      </c>
      <c r="G1038" s="2">
        <v>41601</v>
      </c>
      <c r="H1038">
        <f>YEAR(Table1[[#This Row],[Order Date]])</f>
        <v>2013</v>
      </c>
      <c r="I1038" t="s">
        <v>253</v>
      </c>
      <c r="J1038" s="4">
        <f>WEEKDAY(Table1[[#This Row],[Order Date]])</f>
        <v>7</v>
      </c>
      <c r="K1038" t="s">
        <v>219</v>
      </c>
      <c r="L1038" t="s">
        <v>238</v>
      </c>
      <c r="M1038">
        <v>276503</v>
      </c>
      <c r="N1038">
        <v>73733.61</v>
      </c>
      <c r="O1038">
        <v>202769.39</v>
      </c>
      <c r="P1038">
        <v>30</v>
      </c>
      <c r="Q1038">
        <v>28</v>
      </c>
      <c r="R1038">
        <v>73.67</v>
      </c>
    </row>
    <row r="1039" spans="1:18" x14ac:dyDescent="0.35">
      <c r="A1039" t="s">
        <v>49</v>
      </c>
      <c r="B1039" t="str">
        <f>VLOOKUP(Table1[[#This Row],[Region]],Table3[#All],2,0)</f>
        <v>Bill Gabril</v>
      </c>
      <c r="C1039" t="s">
        <v>213</v>
      </c>
      <c r="D1039">
        <v>159330</v>
      </c>
      <c r="E1039">
        <v>155404</v>
      </c>
      <c r="F1039">
        <v>97.54</v>
      </c>
      <c r="G1039" s="2">
        <v>41589</v>
      </c>
      <c r="H1039">
        <f>YEAR(Table1[[#This Row],[Order Date]])</f>
        <v>2013</v>
      </c>
      <c r="I1039" t="s">
        <v>253</v>
      </c>
      <c r="J1039" s="4">
        <f>WEEKDAY(Table1[[#This Row],[Order Date]])</f>
        <v>2</v>
      </c>
      <c r="K1039" t="s">
        <v>232</v>
      </c>
      <c r="L1039" t="s">
        <v>240</v>
      </c>
      <c r="M1039">
        <v>155404</v>
      </c>
      <c r="N1039">
        <v>70957.41</v>
      </c>
      <c r="O1039">
        <v>84446.59</v>
      </c>
      <c r="P1039">
        <v>20</v>
      </c>
      <c r="Q1039">
        <v>26</v>
      </c>
      <c r="R1039">
        <v>66.37</v>
      </c>
    </row>
    <row r="1040" spans="1:18" x14ac:dyDescent="0.35">
      <c r="A1040" t="s">
        <v>50</v>
      </c>
      <c r="B1040" t="str">
        <f>VLOOKUP(Table1[[#This Row],[Region]],Table3[#All],2,0)</f>
        <v>Bill Gabril</v>
      </c>
      <c r="C1040" t="s">
        <v>213</v>
      </c>
      <c r="D1040">
        <v>267413</v>
      </c>
      <c r="E1040">
        <v>263259</v>
      </c>
      <c r="F1040">
        <v>98.45</v>
      </c>
      <c r="G1040" s="2">
        <v>41589</v>
      </c>
      <c r="H1040">
        <f>YEAR(Table1[[#This Row],[Order Date]])</f>
        <v>2013</v>
      </c>
      <c r="I1040" t="s">
        <v>253</v>
      </c>
      <c r="J1040" s="4">
        <f>WEEKDAY(Table1[[#This Row],[Order Date]])</f>
        <v>2</v>
      </c>
      <c r="K1040" t="s">
        <v>223</v>
      </c>
      <c r="L1040" t="s">
        <v>240</v>
      </c>
      <c r="M1040">
        <v>263259</v>
      </c>
      <c r="N1040">
        <v>76864.72</v>
      </c>
      <c r="O1040">
        <v>186394.28</v>
      </c>
      <c r="P1040">
        <v>20</v>
      </c>
      <c r="Q1040">
        <v>91</v>
      </c>
      <c r="R1040">
        <v>71.67</v>
      </c>
    </row>
    <row r="1041" spans="1:18" x14ac:dyDescent="0.35">
      <c r="A1041" t="s">
        <v>51</v>
      </c>
      <c r="B1041" t="str">
        <f>VLOOKUP(Table1[[#This Row],[Region]],Table3[#All],2,0)</f>
        <v>William Grek</v>
      </c>
      <c r="C1041" t="s">
        <v>214</v>
      </c>
      <c r="D1041">
        <v>319498</v>
      </c>
      <c r="E1041">
        <v>303754</v>
      </c>
      <c r="F1041">
        <v>95.07</v>
      </c>
      <c r="G1041" s="2">
        <v>41148</v>
      </c>
      <c r="H1041">
        <f>YEAR(Table1[[#This Row],[Order Date]])</f>
        <v>2012</v>
      </c>
      <c r="I1041" t="s">
        <v>262</v>
      </c>
      <c r="J1041" s="4">
        <f>WEEKDAY(Table1[[#This Row],[Order Date]])</f>
        <v>2</v>
      </c>
      <c r="K1041" t="s">
        <v>223</v>
      </c>
      <c r="L1041" t="s">
        <v>240</v>
      </c>
      <c r="M1041">
        <v>303754</v>
      </c>
      <c r="N1041">
        <v>103354.63</v>
      </c>
      <c r="O1041">
        <v>200399.37</v>
      </c>
      <c r="P1041">
        <v>10</v>
      </c>
      <c r="Q1041">
        <v>59</v>
      </c>
      <c r="R1041">
        <v>62.93</v>
      </c>
    </row>
    <row r="1042" spans="1:18" x14ac:dyDescent="0.35">
      <c r="A1042" t="s">
        <v>52</v>
      </c>
      <c r="B1042" t="str">
        <f>VLOOKUP(Table1[[#This Row],[Region]],Table3[#All],2,0)</f>
        <v>Bill Gabril</v>
      </c>
      <c r="C1042" t="s">
        <v>213</v>
      </c>
      <c r="D1042">
        <v>402973</v>
      </c>
      <c r="E1042">
        <v>316480</v>
      </c>
      <c r="F1042">
        <v>78.540000000000006</v>
      </c>
      <c r="G1042" s="2">
        <v>41148</v>
      </c>
      <c r="H1042">
        <f>YEAR(Table1[[#This Row],[Order Date]])</f>
        <v>2012</v>
      </c>
      <c r="I1042" t="s">
        <v>262</v>
      </c>
      <c r="J1042" s="4">
        <f>WEEKDAY(Table1[[#This Row],[Order Date]])</f>
        <v>2</v>
      </c>
      <c r="K1042" t="s">
        <v>219</v>
      </c>
      <c r="L1042" t="s">
        <v>238</v>
      </c>
      <c r="M1042">
        <v>316480</v>
      </c>
      <c r="N1042">
        <v>123897.86</v>
      </c>
      <c r="O1042">
        <v>192582.14</v>
      </c>
      <c r="P1042">
        <v>10</v>
      </c>
      <c r="Q1042">
        <v>12</v>
      </c>
      <c r="R1042">
        <v>72.680000000000007</v>
      </c>
    </row>
    <row r="1043" spans="1:18" x14ac:dyDescent="0.35">
      <c r="A1043" t="s">
        <v>53</v>
      </c>
      <c r="B1043" t="str">
        <f>VLOOKUP(Table1[[#This Row],[Region]],Table3[#All],2,0)</f>
        <v>Bill Gabril</v>
      </c>
      <c r="C1043" t="s">
        <v>213</v>
      </c>
      <c r="D1043">
        <v>157753</v>
      </c>
      <c r="E1043">
        <v>86684</v>
      </c>
      <c r="F1043">
        <v>54.95</v>
      </c>
      <c r="G1043" s="2">
        <v>41148</v>
      </c>
      <c r="H1043">
        <f>YEAR(Table1[[#This Row],[Order Date]])</f>
        <v>2012</v>
      </c>
      <c r="I1043" t="s">
        <v>262</v>
      </c>
      <c r="J1043" s="4">
        <f>WEEKDAY(Table1[[#This Row],[Order Date]])</f>
        <v>2</v>
      </c>
      <c r="K1043" t="s">
        <v>233</v>
      </c>
      <c r="L1043" t="s">
        <v>237</v>
      </c>
      <c r="M1043">
        <v>86684</v>
      </c>
      <c r="N1043">
        <v>21270.05</v>
      </c>
      <c r="O1043">
        <v>65413.95</v>
      </c>
      <c r="P1043">
        <v>20</v>
      </c>
      <c r="Q1043">
        <v>27</v>
      </c>
      <c r="R1043">
        <v>70.31</v>
      </c>
    </row>
    <row r="1044" spans="1:18" x14ac:dyDescent="0.35">
      <c r="A1044" t="s">
        <v>54</v>
      </c>
      <c r="B1044" t="str">
        <f>VLOOKUP(Table1[[#This Row],[Region]],Table3[#All],2,0)</f>
        <v>William Grek</v>
      </c>
      <c r="C1044" t="s">
        <v>214</v>
      </c>
      <c r="D1044">
        <v>320765</v>
      </c>
      <c r="E1044">
        <v>223951</v>
      </c>
      <c r="F1044">
        <v>69.819999999999993</v>
      </c>
      <c r="G1044" s="2">
        <v>41054</v>
      </c>
      <c r="H1044">
        <f>YEAR(Table1[[#This Row],[Order Date]])</f>
        <v>2012</v>
      </c>
      <c r="I1044" t="s">
        <v>261</v>
      </c>
      <c r="J1044" s="4">
        <f>WEEKDAY(Table1[[#This Row],[Order Date]])</f>
        <v>6</v>
      </c>
      <c r="K1044" t="s">
        <v>216</v>
      </c>
      <c r="L1044" t="s">
        <v>236</v>
      </c>
      <c r="M1044">
        <v>223951</v>
      </c>
      <c r="N1044">
        <v>108222.15</v>
      </c>
      <c r="O1044">
        <v>115728.85</v>
      </c>
      <c r="P1044">
        <v>30</v>
      </c>
      <c r="Q1044">
        <v>99</v>
      </c>
      <c r="R1044">
        <v>84.64</v>
      </c>
    </row>
    <row r="1045" spans="1:18" x14ac:dyDescent="0.35">
      <c r="A1045" t="s">
        <v>55</v>
      </c>
      <c r="B1045" t="str">
        <f>VLOOKUP(Table1[[#This Row],[Region]],Table3[#All],2,0)</f>
        <v>Bill Gabril</v>
      </c>
      <c r="C1045" t="s">
        <v>213</v>
      </c>
      <c r="D1045">
        <v>113813</v>
      </c>
      <c r="E1045">
        <v>112573</v>
      </c>
      <c r="F1045">
        <v>98.91</v>
      </c>
      <c r="G1045" s="2">
        <v>42004</v>
      </c>
      <c r="H1045">
        <f>YEAR(Table1[[#This Row],[Order Date]])</f>
        <v>2014</v>
      </c>
      <c r="I1045" t="s">
        <v>257</v>
      </c>
      <c r="J1045" s="4">
        <f>WEEKDAY(Table1[[#This Row],[Order Date]])</f>
        <v>4</v>
      </c>
      <c r="K1045" t="s">
        <v>217</v>
      </c>
      <c r="L1045" t="s">
        <v>237</v>
      </c>
      <c r="M1045">
        <v>112573</v>
      </c>
      <c r="N1045">
        <v>32598.83</v>
      </c>
      <c r="O1045">
        <v>79974.17</v>
      </c>
      <c r="P1045">
        <v>20</v>
      </c>
      <c r="Q1045">
        <v>19</v>
      </c>
      <c r="R1045">
        <v>76.69</v>
      </c>
    </row>
    <row r="1046" spans="1:18" x14ac:dyDescent="0.35">
      <c r="A1046" t="s">
        <v>56</v>
      </c>
      <c r="B1046" t="str">
        <f>VLOOKUP(Table1[[#This Row],[Region]],Table3[#All],2,0)</f>
        <v>William Grek</v>
      </c>
      <c r="C1046" t="s">
        <v>214</v>
      </c>
      <c r="D1046">
        <v>177010</v>
      </c>
      <c r="E1046">
        <v>136378</v>
      </c>
      <c r="F1046">
        <v>77.05</v>
      </c>
      <c r="G1046" s="2">
        <v>42004</v>
      </c>
      <c r="H1046">
        <f>YEAR(Table1[[#This Row],[Order Date]])</f>
        <v>2014</v>
      </c>
      <c r="I1046" t="s">
        <v>257</v>
      </c>
      <c r="J1046" s="4">
        <f>WEEKDAY(Table1[[#This Row],[Order Date]])</f>
        <v>4</v>
      </c>
      <c r="K1046" t="s">
        <v>222</v>
      </c>
      <c r="L1046" t="s">
        <v>236</v>
      </c>
      <c r="M1046">
        <v>136378</v>
      </c>
      <c r="N1046">
        <v>58163.34</v>
      </c>
      <c r="O1046">
        <v>78214.66</v>
      </c>
      <c r="P1046">
        <v>30</v>
      </c>
      <c r="Q1046">
        <v>63</v>
      </c>
      <c r="R1046">
        <v>65.239999999999995</v>
      </c>
    </row>
    <row r="1047" spans="1:18" x14ac:dyDescent="0.35">
      <c r="A1047" t="s">
        <v>57</v>
      </c>
      <c r="B1047" t="str">
        <f>VLOOKUP(Table1[[#This Row],[Region]],Table3[#All],2,0)</f>
        <v>William Grek</v>
      </c>
      <c r="C1047" t="s">
        <v>214</v>
      </c>
      <c r="D1047">
        <v>489838</v>
      </c>
      <c r="E1047">
        <v>318378</v>
      </c>
      <c r="F1047">
        <v>65</v>
      </c>
      <c r="G1047" s="2">
        <v>41617</v>
      </c>
      <c r="H1047">
        <f>YEAR(Table1[[#This Row],[Order Date]])</f>
        <v>2013</v>
      </c>
      <c r="I1047" t="s">
        <v>257</v>
      </c>
      <c r="J1047" s="4">
        <f>WEEKDAY(Table1[[#This Row],[Order Date]])</f>
        <v>2</v>
      </c>
      <c r="K1047" t="s">
        <v>225</v>
      </c>
      <c r="L1047" t="s">
        <v>239</v>
      </c>
      <c r="M1047">
        <v>318378</v>
      </c>
      <c r="N1047">
        <v>114280.08</v>
      </c>
      <c r="O1047">
        <v>204097.92000000001</v>
      </c>
      <c r="P1047">
        <v>20</v>
      </c>
      <c r="Q1047">
        <v>66</v>
      </c>
      <c r="R1047">
        <v>87.35</v>
      </c>
    </row>
    <row r="1048" spans="1:18" x14ac:dyDescent="0.35">
      <c r="A1048" t="s">
        <v>58</v>
      </c>
      <c r="B1048" t="str">
        <f>VLOOKUP(Table1[[#This Row],[Region]],Table3[#All],2,0)</f>
        <v>Anne Paul</v>
      </c>
      <c r="C1048" t="s">
        <v>212</v>
      </c>
      <c r="D1048">
        <v>158335</v>
      </c>
      <c r="E1048">
        <v>99599</v>
      </c>
      <c r="F1048">
        <v>62.9</v>
      </c>
      <c r="G1048" s="2">
        <v>41186</v>
      </c>
      <c r="H1048">
        <f>YEAR(Table1[[#This Row],[Order Date]])</f>
        <v>2012</v>
      </c>
      <c r="I1048" t="s">
        <v>255</v>
      </c>
      <c r="J1048" s="4">
        <f>WEEKDAY(Table1[[#This Row],[Order Date]])</f>
        <v>5</v>
      </c>
      <c r="K1048" t="s">
        <v>230</v>
      </c>
      <c r="L1048" t="s">
        <v>238</v>
      </c>
      <c r="M1048">
        <v>99599</v>
      </c>
      <c r="N1048">
        <v>31746.97</v>
      </c>
      <c r="O1048">
        <v>67852.03</v>
      </c>
      <c r="P1048">
        <v>10</v>
      </c>
      <c r="Q1048">
        <v>30</v>
      </c>
      <c r="R1048">
        <v>60.38</v>
      </c>
    </row>
    <row r="1049" spans="1:18" x14ac:dyDescent="0.35">
      <c r="A1049" t="s">
        <v>59</v>
      </c>
      <c r="B1049" t="str">
        <f>VLOOKUP(Table1[[#This Row],[Region]],Table3[#All],2,0)</f>
        <v>Bill Gabril</v>
      </c>
      <c r="C1049" t="s">
        <v>213</v>
      </c>
      <c r="D1049">
        <v>338182</v>
      </c>
      <c r="E1049">
        <v>314359</v>
      </c>
      <c r="F1049">
        <v>92.96</v>
      </c>
      <c r="G1049" s="2">
        <v>41632</v>
      </c>
      <c r="H1049">
        <f>YEAR(Table1[[#This Row],[Order Date]])</f>
        <v>2013</v>
      </c>
      <c r="I1049" t="s">
        <v>257</v>
      </c>
      <c r="J1049" s="4">
        <f>WEEKDAY(Table1[[#This Row],[Order Date]])</f>
        <v>3</v>
      </c>
      <c r="K1049" t="s">
        <v>233</v>
      </c>
      <c r="L1049" t="s">
        <v>237</v>
      </c>
      <c r="M1049">
        <v>314359</v>
      </c>
      <c r="N1049">
        <v>90282.07</v>
      </c>
      <c r="O1049">
        <v>224076.93</v>
      </c>
      <c r="P1049">
        <v>30</v>
      </c>
      <c r="Q1049">
        <v>30</v>
      </c>
      <c r="R1049">
        <v>69.510000000000005</v>
      </c>
    </row>
    <row r="1050" spans="1:18" x14ac:dyDescent="0.35">
      <c r="A1050" t="s">
        <v>60</v>
      </c>
      <c r="B1050" t="str">
        <f>VLOOKUP(Table1[[#This Row],[Region]],Table3[#All],2,0)</f>
        <v>Anne Paul</v>
      </c>
      <c r="C1050" t="s">
        <v>212</v>
      </c>
      <c r="D1050">
        <v>297950</v>
      </c>
      <c r="E1050">
        <v>181777</v>
      </c>
      <c r="F1050">
        <v>61.01</v>
      </c>
      <c r="G1050" s="2">
        <v>41632</v>
      </c>
      <c r="H1050">
        <f>YEAR(Table1[[#This Row],[Order Date]])</f>
        <v>2013</v>
      </c>
      <c r="I1050" t="s">
        <v>257</v>
      </c>
      <c r="J1050" s="4">
        <f>WEEKDAY(Table1[[#This Row],[Order Date]])</f>
        <v>3</v>
      </c>
      <c r="K1050" t="s">
        <v>231</v>
      </c>
      <c r="L1050" t="s">
        <v>236</v>
      </c>
      <c r="M1050">
        <v>181777</v>
      </c>
      <c r="N1050">
        <v>57130.12</v>
      </c>
      <c r="O1050">
        <v>124646.88</v>
      </c>
      <c r="P1050">
        <v>10</v>
      </c>
      <c r="Q1050">
        <v>33</v>
      </c>
      <c r="R1050">
        <v>88.79</v>
      </c>
    </row>
    <row r="1051" spans="1:18" x14ac:dyDescent="0.35">
      <c r="A1051" t="s">
        <v>61</v>
      </c>
      <c r="B1051" t="str">
        <f>VLOOKUP(Table1[[#This Row],[Region]],Table3[#All],2,0)</f>
        <v>Anne Paul</v>
      </c>
      <c r="C1051" t="s">
        <v>212</v>
      </c>
      <c r="D1051">
        <v>345595</v>
      </c>
      <c r="E1051">
        <v>297948</v>
      </c>
      <c r="F1051">
        <v>86.21</v>
      </c>
      <c r="G1051" s="2">
        <v>41171</v>
      </c>
      <c r="H1051">
        <f>YEAR(Table1[[#This Row],[Order Date]])</f>
        <v>2012</v>
      </c>
      <c r="I1051" t="s">
        <v>258</v>
      </c>
      <c r="J1051" s="4">
        <f>WEEKDAY(Table1[[#This Row],[Order Date]])</f>
        <v>4</v>
      </c>
      <c r="K1051" t="s">
        <v>227</v>
      </c>
      <c r="L1051" t="s">
        <v>237</v>
      </c>
      <c r="M1051">
        <v>297948</v>
      </c>
      <c r="N1051">
        <v>75030.429999999993</v>
      </c>
      <c r="O1051">
        <v>222917.57</v>
      </c>
      <c r="P1051">
        <v>20</v>
      </c>
      <c r="Q1051">
        <v>57</v>
      </c>
      <c r="R1051">
        <v>82.63</v>
      </c>
    </row>
    <row r="1052" spans="1:18" x14ac:dyDescent="0.35">
      <c r="A1052" t="s">
        <v>62</v>
      </c>
      <c r="B1052" t="str">
        <f>VLOOKUP(Table1[[#This Row],[Region]],Table3[#All],2,0)</f>
        <v>William Grek</v>
      </c>
      <c r="C1052" t="s">
        <v>214</v>
      </c>
      <c r="D1052">
        <v>156833</v>
      </c>
      <c r="E1052">
        <v>92099</v>
      </c>
      <c r="F1052">
        <v>58.72</v>
      </c>
      <c r="G1052" s="2">
        <v>41824</v>
      </c>
      <c r="H1052">
        <f>YEAR(Table1[[#This Row],[Order Date]])</f>
        <v>2014</v>
      </c>
      <c r="I1052" t="s">
        <v>260</v>
      </c>
      <c r="J1052" s="4">
        <f>WEEKDAY(Table1[[#This Row],[Order Date]])</f>
        <v>6</v>
      </c>
      <c r="K1052" t="s">
        <v>234</v>
      </c>
      <c r="L1052" t="s">
        <v>238</v>
      </c>
      <c r="M1052">
        <v>92099</v>
      </c>
      <c r="N1052">
        <v>29383.54</v>
      </c>
      <c r="O1052">
        <v>62715.46</v>
      </c>
      <c r="P1052">
        <v>30</v>
      </c>
      <c r="Q1052">
        <v>13</v>
      </c>
      <c r="R1052">
        <v>68.38</v>
      </c>
    </row>
    <row r="1053" spans="1:18" x14ac:dyDescent="0.35">
      <c r="A1053" t="s">
        <v>63</v>
      </c>
      <c r="B1053" t="str">
        <f>VLOOKUP(Table1[[#This Row],[Region]],Table3[#All],2,0)</f>
        <v>William Grek</v>
      </c>
      <c r="C1053" t="s">
        <v>214</v>
      </c>
      <c r="D1053">
        <v>155818</v>
      </c>
      <c r="E1053">
        <v>86470</v>
      </c>
      <c r="F1053">
        <v>55.49</v>
      </c>
      <c r="G1053" s="2">
        <v>41824</v>
      </c>
      <c r="H1053">
        <f>YEAR(Table1[[#This Row],[Order Date]])</f>
        <v>2014</v>
      </c>
      <c r="I1053" t="s">
        <v>260</v>
      </c>
      <c r="J1053" s="4">
        <f>WEEKDAY(Table1[[#This Row],[Order Date]])</f>
        <v>6</v>
      </c>
      <c r="K1053" t="s">
        <v>222</v>
      </c>
      <c r="L1053" t="s">
        <v>236</v>
      </c>
      <c r="M1053">
        <v>86470</v>
      </c>
      <c r="N1053">
        <v>23610.080000000002</v>
      </c>
      <c r="O1053">
        <v>62859.92</v>
      </c>
      <c r="P1053">
        <v>30</v>
      </c>
      <c r="Q1053">
        <v>80</v>
      </c>
      <c r="R1053">
        <v>67.06</v>
      </c>
    </row>
    <row r="1054" spans="1:18" x14ac:dyDescent="0.35">
      <c r="A1054" t="s">
        <v>64</v>
      </c>
      <c r="B1054" t="str">
        <f>VLOOKUP(Table1[[#This Row],[Region]],Table3[#All],2,0)</f>
        <v>Anne Paul</v>
      </c>
      <c r="C1054" t="s">
        <v>212</v>
      </c>
      <c r="D1054">
        <v>241121</v>
      </c>
      <c r="E1054">
        <v>142852</v>
      </c>
      <c r="F1054">
        <v>59.24</v>
      </c>
      <c r="G1054" s="2">
        <v>41470</v>
      </c>
      <c r="H1054">
        <f>YEAR(Table1[[#This Row],[Order Date]])</f>
        <v>2013</v>
      </c>
      <c r="I1054" t="s">
        <v>260</v>
      </c>
      <c r="J1054" s="4">
        <f>WEEKDAY(Table1[[#This Row],[Order Date]])</f>
        <v>2</v>
      </c>
      <c r="K1054" t="s">
        <v>226</v>
      </c>
      <c r="L1054" t="s">
        <v>239</v>
      </c>
      <c r="M1054">
        <v>142852</v>
      </c>
      <c r="N1054">
        <v>47266.61</v>
      </c>
      <c r="O1054">
        <v>95585.39</v>
      </c>
      <c r="P1054">
        <v>30</v>
      </c>
      <c r="Q1054">
        <v>15</v>
      </c>
      <c r="R1054">
        <v>61.68</v>
      </c>
    </row>
    <row r="1055" spans="1:18" x14ac:dyDescent="0.35">
      <c r="A1055" t="s">
        <v>65</v>
      </c>
      <c r="B1055" t="str">
        <f>VLOOKUP(Table1[[#This Row],[Region]],Table3[#All],2,0)</f>
        <v>Anne Paul</v>
      </c>
      <c r="C1055" t="s">
        <v>212</v>
      </c>
      <c r="D1055">
        <v>104445</v>
      </c>
      <c r="E1055">
        <v>98968</v>
      </c>
      <c r="F1055">
        <v>94.76</v>
      </c>
      <c r="G1055" s="2">
        <v>41446</v>
      </c>
      <c r="H1055">
        <f>YEAR(Table1[[#This Row],[Order Date]])</f>
        <v>2013</v>
      </c>
      <c r="I1055" t="s">
        <v>254</v>
      </c>
      <c r="J1055" s="4">
        <f>WEEKDAY(Table1[[#This Row],[Order Date]])</f>
        <v>6</v>
      </c>
      <c r="K1055" t="s">
        <v>227</v>
      </c>
      <c r="L1055" t="s">
        <v>237</v>
      </c>
      <c r="M1055">
        <v>98968</v>
      </c>
      <c r="N1055">
        <v>34632.379999999997</v>
      </c>
      <c r="O1055">
        <v>64335.62</v>
      </c>
      <c r="P1055">
        <v>10</v>
      </c>
      <c r="Q1055">
        <v>60</v>
      </c>
      <c r="R1055">
        <v>85.4</v>
      </c>
    </row>
    <row r="1056" spans="1:18" x14ac:dyDescent="0.35">
      <c r="A1056" t="s">
        <v>66</v>
      </c>
      <c r="B1056" t="str">
        <f>VLOOKUP(Table1[[#This Row],[Region]],Table3[#All],2,0)</f>
        <v>William Grek</v>
      </c>
      <c r="C1056" t="s">
        <v>214</v>
      </c>
      <c r="D1056">
        <v>453729</v>
      </c>
      <c r="E1056">
        <v>277919</v>
      </c>
      <c r="F1056">
        <v>61.25</v>
      </c>
      <c r="G1056" s="2">
        <v>41446</v>
      </c>
      <c r="H1056">
        <f>YEAR(Table1[[#This Row],[Order Date]])</f>
        <v>2013</v>
      </c>
      <c r="I1056" t="s">
        <v>254</v>
      </c>
      <c r="J1056" s="4">
        <f>WEEKDAY(Table1[[#This Row],[Order Date]])</f>
        <v>6</v>
      </c>
      <c r="K1056" t="s">
        <v>227</v>
      </c>
      <c r="L1056" t="s">
        <v>237</v>
      </c>
      <c r="M1056">
        <v>277919</v>
      </c>
      <c r="N1056">
        <v>64212.25</v>
      </c>
      <c r="O1056">
        <v>213706.75</v>
      </c>
      <c r="P1056">
        <v>20</v>
      </c>
      <c r="Q1056">
        <v>74</v>
      </c>
      <c r="R1056">
        <v>88.26</v>
      </c>
    </row>
    <row r="1057" spans="1:18" x14ac:dyDescent="0.35">
      <c r="A1057" t="s">
        <v>67</v>
      </c>
      <c r="B1057" t="str">
        <f>VLOOKUP(Table1[[#This Row],[Region]],Table3[#All],2,0)</f>
        <v>William Grek</v>
      </c>
      <c r="C1057" t="s">
        <v>214</v>
      </c>
      <c r="D1057">
        <v>407849</v>
      </c>
      <c r="E1057">
        <v>404260</v>
      </c>
      <c r="F1057">
        <v>99.12</v>
      </c>
      <c r="G1057" s="2">
        <v>41446</v>
      </c>
      <c r="H1057">
        <f>YEAR(Table1[[#This Row],[Order Date]])</f>
        <v>2013</v>
      </c>
      <c r="I1057" t="s">
        <v>254</v>
      </c>
      <c r="J1057" s="4">
        <f>WEEKDAY(Table1[[#This Row],[Order Date]])</f>
        <v>6</v>
      </c>
      <c r="K1057" t="s">
        <v>224</v>
      </c>
      <c r="L1057" t="s">
        <v>240</v>
      </c>
      <c r="M1057">
        <v>404260</v>
      </c>
      <c r="N1057">
        <v>166944.9</v>
      </c>
      <c r="O1057">
        <v>237315.1</v>
      </c>
      <c r="P1057">
        <v>10</v>
      </c>
      <c r="Q1057">
        <v>69</v>
      </c>
      <c r="R1057">
        <v>62.76</v>
      </c>
    </row>
    <row r="1058" spans="1:18" x14ac:dyDescent="0.35">
      <c r="A1058" t="s">
        <v>68</v>
      </c>
      <c r="B1058" t="str">
        <f>VLOOKUP(Table1[[#This Row],[Region]],Table3[#All],2,0)</f>
        <v>Anne Paul</v>
      </c>
      <c r="C1058" t="s">
        <v>212</v>
      </c>
      <c r="D1058">
        <v>221409</v>
      </c>
      <c r="E1058">
        <v>167234</v>
      </c>
      <c r="F1058">
        <v>75.53</v>
      </c>
      <c r="G1058" s="2">
        <v>41446</v>
      </c>
      <c r="H1058">
        <f>YEAR(Table1[[#This Row],[Order Date]])</f>
        <v>2013</v>
      </c>
      <c r="I1058" t="s">
        <v>254</v>
      </c>
      <c r="J1058" s="4">
        <f>WEEKDAY(Table1[[#This Row],[Order Date]])</f>
        <v>6</v>
      </c>
      <c r="K1058" t="s">
        <v>216</v>
      </c>
      <c r="L1058" t="s">
        <v>236</v>
      </c>
      <c r="M1058">
        <v>167234</v>
      </c>
      <c r="N1058">
        <v>33777.089999999997</v>
      </c>
      <c r="O1058">
        <v>133456.91</v>
      </c>
      <c r="P1058">
        <v>30</v>
      </c>
      <c r="Q1058">
        <v>87</v>
      </c>
      <c r="R1058">
        <v>82.8</v>
      </c>
    </row>
    <row r="1059" spans="1:18" x14ac:dyDescent="0.35">
      <c r="A1059" t="s">
        <v>69</v>
      </c>
      <c r="B1059" t="str">
        <f>VLOOKUP(Table1[[#This Row],[Region]],Table3[#All],2,0)</f>
        <v>Sam Thomas</v>
      </c>
      <c r="C1059" t="s">
        <v>215</v>
      </c>
      <c r="D1059">
        <v>168785</v>
      </c>
      <c r="E1059">
        <v>128828</v>
      </c>
      <c r="F1059">
        <v>76.33</v>
      </c>
      <c r="G1059" s="2">
        <v>41446</v>
      </c>
      <c r="H1059">
        <f>YEAR(Table1[[#This Row],[Order Date]])</f>
        <v>2013</v>
      </c>
      <c r="I1059" t="s">
        <v>254</v>
      </c>
      <c r="J1059" s="4">
        <f>WEEKDAY(Table1[[#This Row],[Order Date]])</f>
        <v>6</v>
      </c>
      <c r="K1059" t="s">
        <v>233</v>
      </c>
      <c r="L1059" t="s">
        <v>237</v>
      </c>
      <c r="M1059">
        <v>128828</v>
      </c>
      <c r="N1059">
        <v>40317.85</v>
      </c>
      <c r="O1059">
        <v>88510.15</v>
      </c>
      <c r="P1059">
        <v>10</v>
      </c>
      <c r="Q1059">
        <v>15</v>
      </c>
      <c r="R1059">
        <v>91.17</v>
      </c>
    </row>
    <row r="1060" spans="1:18" x14ac:dyDescent="0.35">
      <c r="A1060" t="s">
        <v>70</v>
      </c>
      <c r="B1060" t="str">
        <f>VLOOKUP(Table1[[#This Row],[Region]],Table3[#All],2,0)</f>
        <v>Bill Gabril</v>
      </c>
      <c r="C1060" t="s">
        <v>213</v>
      </c>
      <c r="D1060">
        <v>209482</v>
      </c>
      <c r="E1060">
        <v>124401</v>
      </c>
      <c r="F1060">
        <v>59.39</v>
      </c>
      <c r="G1060" s="2">
        <v>41618</v>
      </c>
      <c r="H1060">
        <f>YEAR(Table1[[#This Row],[Order Date]])</f>
        <v>2013</v>
      </c>
      <c r="I1060" t="s">
        <v>257</v>
      </c>
      <c r="J1060" s="4">
        <f>WEEKDAY(Table1[[#This Row],[Order Date]])</f>
        <v>3</v>
      </c>
      <c r="K1060" t="s">
        <v>231</v>
      </c>
      <c r="L1060" t="s">
        <v>236</v>
      </c>
      <c r="M1060">
        <v>124401</v>
      </c>
      <c r="N1060">
        <v>58565.279999999999</v>
      </c>
      <c r="O1060">
        <v>65835.72</v>
      </c>
      <c r="P1060">
        <v>30</v>
      </c>
      <c r="Q1060">
        <v>49</v>
      </c>
      <c r="R1060">
        <v>79.150000000000006</v>
      </c>
    </row>
    <row r="1061" spans="1:18" x14ac:dyDescent="0.35">
      <c r="A1061" t="s">
        <v>71</v>
      </c>
      <c r="B1061" t="str">
        <f>VLOOKUP(Table1[[#This Row],[Region]],Table3[#All],2,0)</f>
        <v>Anne Paul</v>
      </c>
      <c r="C1061" t="s">
        <v>212</v>
      </c>
      <c r="D1061">
        <v>149342</v>
      </c>
      <c r="E1061">
        <v>134283</v>
      </c>
      <c r="F1061">
        <v>89.92</v>
      </c>
      <c r="G1061" s="2">
        <v>41618</v>
      </c>
      <c r="H1061">
        <f>YEAR(Table1[[#This Row],[Order Date]])</f>
        <v>2013</v>
      </c>
      <c r="I1061" t="s">
        <v>257</v>
      </c>
      <c r="J1061" s="4">
        <f>WEEKDAY(Table1[[#This Row],[Order Date]])</f>
        <v>3</v>
      </c>
      <c r="K1061" t="s">
        <v>220</v>
      </c>
      <c r="L1061" t="s">
        <v>237</v>
      </c>
      <c r="M1061">
        <v>134283</v>
      </c>
      <c r="N1061">
        <v>29513.15</v>
      </c>
      <c r="O1061">
        <v>104769.85</v>
      </c>
      <c r="P1061">
        <v>10</v>
      </c>
      <c r="Q1061">
        <v>45</v>
      </c>
      <c r="R1061">
        <v>80.180000000000007</v>
      </c>
    </row>
    <row r="1062" spans="1:18" x14ac:dyDescent="0.35">
      <c r="A1062" t="s">
        <v>72</v>
      </c>
      <c r="B1062" t="str">
        <f>VLOOKUP(Table1[[#This Row],[Region]],Table3[#All],2,0)</f>
        <v>Sam Thomas</v>
      </c>
      <c r="C1062" t="s">
        <v>215</v>
      </c>
      <c r="D1062">
        <v>137294</v>
      </c>
      <c r="E1062">
        <v>92133</v>
      </c>
      <c r="F1062">
        <v>67.11</v>
      </c>
      <c r="G1062" s="2">
        <v>41542</v>
      </c>
      <c r="H1062">
        <f>YEAR(Table1[[#This Row],[Order Date]])</f>
        <v>2013</v>
      </c>
      <c r="I1062" t="s">
        <v>258</v>
      </c>
      <c r="J1062" s="4">
        <f>WEEKDAY(Table1[[#This Row],[Order Date]])</f>
        <v>4</v>
      </c>
      <c r="K1062" t="s">
        <v>232</v>
      </c>
      <c r="L1062" t="s">
        <v>240</v>
      </c>
      <c r="M1062">
        <v>92133</v>
      </c>
      <c r="N1062">
        <v>18809.599999999999</v>
      </c>
      <c r="O1062">
        <v>73323.399999999994</v>
      </c>
      <c r="P1062">
        <v>20</v>
      </c>
      <c r="Q1062">
        <v>66</v>
      </c>
      <c r="R1062">
        <v>82.76</v>
      </c>
    </row>
    <row r="1063" spans="1:18" x14ac:dyDescent="0.35">
      <c r="A1063" t="s">
        <v>73</v>
      </c>
      <c r="B1063" t="str">
        <f>VLOOKUP(Table1[[#This Row],[Region]],Table3[#All],2,0)</f>
        <v>William Grek</v>
      </c>
      <c r="C1063" t="s">
        <v>214</v>
      </c>
      <c r="D1063">
        <v>398180</v>
      </c>
      <c r="E1063">
        <v>455078</v>
      </c>
      <c r="F1063">
        <v>114.29</v>
      </c>
      <c r="G1063" s="2">
        <v>41627</v>
      </c>
      <c r="H1063">
        <f>YEAR(Table1[[#This Row],[Order Date]])</f>
        <v>2013</v>
      </c>
      <c r="I1063" t="s">
        <v>257</v>
      </c>
      <c r="J1063" s="4">
        <f>WEEKDAY(Table1[[#This Row],[Order Date]])</f>
        <v>5</v>
      </c>
      <c r="K1063" t="s">
        <v>234</v>
      </c>
      <c r="L1063" t="s">
        <v>238</v>
      </c>
      <c r="M1063">
        <v>455078</v>
      </c>
      <c r="N1063">
        <v>110264.95</v>
      </c>
      <c r="O1063">
        <v>344813.05</v>
      </c>
      <c r="P1063">
        <v>10</v>
      </c>
      <c r="Q1063">
        <v>89</v>
      </c>
      <c r="R1063">
        <v>92.1</v>
      </c>
    </row>
    <row r="1064" spans="1:18" x14ac:dyDescent="0.35">
      <c r="A1064" t="s">
        <v>74</v>
      </c>
      <c r="B1064" t="str">
        <f>VLOOKUP(Table1[[#This Row],[Region]],Table3[#All],2,0)</f>
        <v>William Grek</v>
      </c>
      <c r="C1064" t="s">
        <v>214</v>
      </c>
      <c r="D1064">
        <v>292273</v>
      </c>
      <c r="E1064">
        <v>280479</v>
      </c>
      <c r="F1064">
        <v>95.96</v>
      </c>
      <c r="G1064" s="2">
        <v>41627</v>
      </c>
      <c r="H1064">
        <f>YEAR(Table1[[#This Row],[Order Date]])</f>
        <v>2013</v>
      </c>
      <c r="I1064" t="s">
        <v>257</v>
      </c>
      <c r="J1064" s="4">
        <f>WEEKDAY(Table1[[#This Row],[Order Date]])</f>
        <v>5</v>
      </c>
      <c r="K1064" t="s">
        <v>225</v>
      </c>
      <c r="L1064" t="s">
        <v>239</v>
      </c>
      <c r="M1064">
        <v>280479</v>
      </c>
      <c r="N1064">
        <v>108796.42</v>
      </c>
      <c r="O1064">
        <v>171682.58</v>
      </c>
      <c r="P1064">
        <v>10</v>
      </c>
      <c r="Q1064">
        <v>74</v>
      </c>
      <c r="R1064">
        <v>75.75</v>
      </c>
    </row>
    <row r="1065" spans="1:18" x14ac:dyDescent="0.35">
      <c r="A1065" t="s">
        <v>75</v>
      </c>
      <c r="B1065" t="str">
        <f>VLOOKUP(Table1[[#This Row],[Region]],Table3[#All],2,0)</f>
        <v>Anne Paul</v>
      </c>
      <c r="C1065" t="s">
        <v>212</v>
      </c>
      <c r="D1065">
        <v>437571</v>
      </c>
      <c r="E1065">
        <v>248700</v>
      </c>
      <c r="F1065">
        <v>56.84</v>
      </c>
      <c r="G1065" s="2">
        <v>41627</v>
      </c>
      <c r="H1065">
        <f>YEAR(Table1[[#This Row],[Order Date]])</f>
        <v>2013</v>
      </c>
      <c r="I1065" t="s">
        <v>257</v>
      </c>
      <c r="J1065" s="4">
        <f>WEEKDAY(Table1[[#This Row],[Order Date]])</f>
        <v>5</v>
      </c>
      <c r="K1065" t="s">
        <v>222</v>
      </c>
      <c r="L1065" t="s">
        <v>236</v>
      </c>
      <c r="M1065">
        <v>248700</v>
      </c>
      <c r="N1065">
        <v>112818.11</v>
      </c>
      <c r="O1065">
        <v>135881.89000000001</v>
      </c>
      <c r="P1065">
        <v>10</v>
      </c>
      <c r="Q1065">
        <v>58</v>
      </c>
      <c r="R1065">
        <v>65.540000000000006</v>
      </c>
    </row>
    <row r="1066" spans="1:18" x14ac:dyDescent="0.35">
      <c r="A1066" t="s">
        <v>76</v>
      </c>
      <c r="B1066" t="str">
        <f>VLOOKUP(Table1[[#This Row],[Region]],Table3[#All],2,0)</f>
        <v>Bill Gabril</v>
      </c>
      <c r="C1066" t="s">
        <v>213</v>
      </c>
      <c r="D1066">
        <v>216943</v>
      </c>
      <c r="E1066">
        <v>210241</v>
      </c>
      <c r="F1066">
        <v>96.91</v>
      </c>
      <c r="G1066" s="2">
        <v>41984</v>
      </c>
      <c r="H1066">
        <f>YEAR(Table1[[#This Row],[Order Date]])</f>
        <v>2014</v>
      </c>
      <c r="I1066" t="s">
        <v>257</v>
      </c>
      <c r="J1066" s="4">
        <f>WEEKDAY(Table1[[#This Row],[Order Date]])</f>
        <v>5</v>
      </c>
      <c r="K1066" t="s">
        <v>224</v>
      </c>
      <c r="L1066" t="s">
        <v>240</v>
      </c>
      <c r="M1066">
        <v>210241</v>
      </c>
      <c r="N1066">
        <v>83112.179999999993</v>
      </c>
      <c r="O1066">
        <v>127128.82</v>
      </c>
      <c r="P1066">
        <v>10</v>
      </c>
      <c r="Q1066">
        <v>78</v>
      </c>
      <c r="R1066">
        <v>91.5</v>
      </c>
    </row>
    <row r="1067" spans="1:18" x14ac:dyDescent="0.35">
      <c r="A1067" t="s">
        <v>77</v>
      </c>
      <c r="B1067" t="str">
        <f>VLOOKUP(Table1[[#This Row],[Region]],Table3[#All],2,0)</f>
        <v>Bill Gabril</v>
      </c>
      <c r="C1067" t="s">
        <v>213</v>
      </c>
      <c r="D1067">
        <v>144995</v>
      </c>
      <c r="E1067">
        <v>96125</v>
      </c>
      <c r="F1067">
        <v>66.3</v>
      </c>
      <c r="G1067" s="2">
        <v>40725</v>
      </c>
      <c r="H1067">
        <f>YEAR(Table1[[#This Row],[Order Date]])</f>
        <v>2011</v>
      </c>
      <c r="I1067" t="s">
        <v>260</v>
      </c>
      <c r="J1067" s="4">
        <f>WEEKDAY(Table1[[#This Row],[Order Date]])</f>
        <v>6</v>
      </c>
      <c r="K1067" t="s">
        <v>218</v>
      </c>
      <c r="L1067" t="s">
        <v>238</v>
      </c>
      <c r="M1067">
        <v>96125</v>
      </c>
      <c r="N1067">
        <v>25909.05</v>
      </c>
      <c r="O1067">
        <v>70215.95</v>
      </c>
      <c r="P1067">
        <v>20</v>
      </c>
      <c r="Q1067">
        <v>52</v>
      </c>
      <c r="R1067">
        <v>62.26</v>
      </c>
    </row>
    <row r="1068" spans="1:18" x14ac:dyDescent="0.35">
      <c r="A1068" t="s">
        <v>78</v>
      </c>
      <c r="B1068" t="str">
        <f>VLOOKUP(Table1[[#This Row],[Region]],Table3[#All],2,0)</f>
        <v>Sam Thomas</v>
      </c>
      <c r="C1068" t="s">
        <v>215</v>
      </c>
      <c r="D1068">
        <v>354958</v>
      </c>
      <c r="E1068">
        <v>233220</v>
      </c>
      <c r="F1068">
        <v>65.7</v>
      </c>
      <c r="G1068" s="2">
        <v>40725</v>
      </c>
      <c r="H1068">
        <f>YEAR(Table1[[#This Row],[Order Date]])</f>
        <v>2011</v>
      </c>
      <c r="I1068" t="s">
        <v>260</v>
      </c>
      <c r="J1068" s="4">
        <f>WEEKDAY(Table1[[#This Row],[Order Date]])</f>
        <v>6</v>
      </c>
      <c r="K1068" t="s">
        <v>224</v>
      </c>
      <c r="L1068" t="s">
        <v>240</v>
      </c>
      <c r="M1068">
        <v>233220</v>
      </c>
      <c r="N1068">
        <v>97133.21</v>
      </c>
      <c r="O1068">
        <v>136086.79</v>
      </c>
      <c r="P1068">
        <v>30</v>
      </c>
      <c r="Q1068">
        <v>29</v>
      </c>
      <c r="R1068">
        <v>93.2</v>
      </c>
    </row>
    <row r="1069" spans="1:18" x14ac:dyDescent="0.35">
      <c r="A1069" t="s">
        <v>79</v>
      </c>
      <c r="B1069" t="str">
        <f>VLOOKUP(Table1[[#This Row],[Region]],Table3[#All],2,0)</f>
        <v>William Grek</v>
      </c>
      <c r="C1069" t="s">
        <v>214</v>
      </c>
      <c r="D1069">
        <v>211919</v>
      </c>
      <c r="E1069">
        <v>189894</v>
      </c>
      <c r="F1069">
        <v>89.61</v>
      </c>
      <c r="G1069" s="2">
        <v>41674</v>
      </c>
      <c r="H1069">
        <f>YEAR(Table1[[#This Row],[Order Date]])</f>
        <v>2014</v>
      </c>
      <c r="I1069" t="s">
        <v>264</v>
      </c>
      <c r="J1069" s="4">
        <f>WEEKDAY(Table1[[#This Row],[Order Date]])</f>
        <v>3</v>
      </c>
      <c r="K1069" t="s">
        <v>226</v>
      </c>
      <c r="L1069" t="s">
        <v>239</v>
      </c>
      <c r="M1069">
        <v>189894</v>
      </c>
      <c r="N1069">
        <v>38673.199999999997</v>
      </c>
      <c r="O1069">
        <v>151220.79999999999</v>
      </c>
      <c r="P1069">
        <v>30</v>
      </c>
      <c r="Q1069">
        <v>17</v>
      </c>
      <c r="R1069">
        <v>92.78</v>
      </c>
    </row>
    <row r="1070" spans="1:18" x14ac:dyDescent="0.35">
      <c r="A1070" t="s">
        <v>80</v>
      </c>
      <c r="B1070" t="str">
        <f>VLOOKUP(Table1[[#This Row],[Region]],Table3[#All],2,0)</f>
        <v>Sam Thomas</v>
      </c>
      <c r="C1070" t="s">
        <v>215</v>
      </c>
      <c r="D1070">
        <v>325501</v>
      </c>
      <c r="E1070">
        <v>286851</v>
      </c>
      <c r="F1070">
        <v>88.13</v>
      </c>
      <c r="G1070" s="2">
        <v>41674</v>
      </c>
      <c r="H1070">
        <f>YEAR(Table1[[#This Row],[Order Date]])</f>
        <v>2014</v>
      </c>
      <c r="I1070" t="s">
        <v>264</v>
      </c>
      <c r="J1070" s="4">
        <f>WEEKDAY(Table1[[#This Row],[Order Date]])</f>
        <v>3</v>
      </c>
      <c r="K1070" t="s">
        <v>222</v>
      </c>
      <c r="L1070" t="s">
        <v>236</v>
      </c>
      <c r="M1070">
        <v>286851</v>
      </c>
      <c r="N1070">
        <v>125225.42</v>
      </c>
      <c r="O1070">
        <v>161625.57999999999</v>
      </c>
      <c r="P1070">
        <v>30</v>
      </c>
      <c r="Q1070">
        <v>97</v>
      </c>
      <c r="R1070">
        <v>74.8</v>
      </c>
    </row>
    <row r="1071" spans="1:18" x14ac:dyDescent="0.35">
      <c r="A1071" t="s">
        <v>81</v>
      </c>
      <c r="B1071" t="str">
        <f>VLOOKUP(Table1[[#This Row],[Region]],Table3[#All],2,0)</f>
        <v>Sam Thomas</v>
      </c>
      <c r="C1071" t="s">
        <v>215</v>
      </c>
      <c r="D1071">
        <v>192330</v>
      </c>
      <c r="E1071">
        <v>118077</v>
      </c>
      <c r="F1071">
        <v>61.39</v>
      </c>
      <c r="G1071" s="2">
        <v>41702</v>
      </c>
      <c r="H1071">
        <f>YEAR(Table1[[#This Row],[Order Date]])</f>
        <v>2014</v>
      </c>
      <c r="I1071" t="s">
        <v>263</v>
      </c>
      <c r="J1071" s="4">
        <f>WEEKDAY(Table1[[#This Row],[Order Date]])</f>
        <v>3</v>
      </c>
      <c r="K1071" t="s">
        <v>222</v>
      </c>
      <c r="L1071" t="s">
        <v>236</v>
      </c>
      <c r="M1071">
        <v>118077</v>
      </c>
      <c r="N1071">
        <v>49335.92</v>
      </c>
      <c r="O1071">
        <v>68741.08</v>
      </c>
      <c r="P1071">
        <v>20</v>
      </c>
      <c r="Q1071">
        <v>67</v>
      </c>
      <c r="R1071">
        <v>90.5</v>
      </c>
    </row>
    <row r="1072" spans="1:18" x14ac:dyDescent="0.35">
      <c r="A1072" t="s">
        <v>82</v>
      </c>
      <c r="B1072" t="str">
        <f>VLOOKUP(Table1[[#This Row],[Region]],Table3[#All],2,0)</f>
        <v>William Grek</v>
      </c>
      <c r="C1072" t="s">
        <v>214</v>
      </c>
      <c r="D1072">
        <v>236025</v>
      </c>
      <c r="E1072">
        <v>166267</v>
      </c>
      <c r="F1072">
        <v>70.44</v>
      </c>
      <c r="G1072" s="2">
        <v>41922</v>
      </c>
      <c r="H1072">
        <f>YEAR(Table1[[#This Row],[Order Date]])</f>
        <v>2014</v>
      </c>
      <c r="I1072" t="s">
        <v>255</v>
      </c>
      <c r="J1072" s="4">
        <f>WEEKDAY(Table1[[#This Row],[Order Date]])</f>
        <v>6</v>
      </c>
      <c r="K1072" t="s">
        <v>230</v>
      </c>
      <c r="L1072" t="s">
        <v>238</v>
      </c>
      <c r="M1072">
        <v>166267</v>
      </c>
      <c r="N1072">
        <v>38492.980000000003</v>
      </c>
      <c r="O1072">
        <v>127774.02</v>
      </c>
      <c r="P1072">
        <v>20</v>
      </c>
      <c r="Q1072">
        <v>48</v>
      </c>
      <c r="R1072">
        <v>65.760000000000005</v>
      </c>
    </row>
    <row r="1073" spans="1:18" x14ac:dyDescent="0.35">
      <c r="A1073" t="s">
        <v>83</v>
      </c>
      <c r="B1073" t="str">
        <f>VLOOKUP(Table1[[#This Row],[Region]],Table3[#All],2,0)</f>
        <v>Sam Thomas</v>
      </c>
      <c r="C1073" t="s">
        <v>215</v>
      </c>
      <c r="D1073">
        <v>352510</v>
      </c>
      <c r="E1073">
        <v>300904</v>
      </c>
      <c r="F1073">
        <v>85.36</v>
      </c>
      <c r="G1073" s="2">
        <v>40814</v>
      </c>
      <c r="H1073">
        <f>YEAR(Table1[[#This Row],[Order Date]])</f>
        <v>2011</v>
      </c>
      <c r="I1073" t="s">
        <v>258</v>
      </c>
      <c r="J1073" s="4">
        <f>WEEKDAY(Table1[[#This Row],[Order Date]])</f>
        <v>4</v>
      </c>
      <c r="K1073" t="s">
        <v>221</v>
      </c>
      <c r="L1073" t="s">
        <v>239</v>
      </c>
      <c r="M1073">
        <v>300904</v>
      </c>
      <c r="N1073">
        <v>63287.05</v>
      </c>
      <c r="O1073">
        <v>237616.95</v>
      </c>
      <c r="P1073">
        <v>10</v>
      </c>
      <c r="Q1073">
        <v>98</v>
      </c>
      <c r="R1073">
        <v>79.959999999999994</v>
      </c>
    </row>
    <row r="1074" spans="1:18" x14ac:dyDescent="0.35">
      <c r="A1074" t="s">
        <v>84</v>
      </c>
      <c r="B1074" t="str">
        <f>VLOOKUP(Table1[[#This Row],[Region]],Table3[#All],2,0)</f>
        <v>Anne Paul</v>
      </c>
      <c r="C1074" t="s">
        <v>212</v>
      </c>
      <c r="D1074">
        <v>413067</v>
      </c>
      <c r="E1074">
        <v>310635</v>
      </c>
      <c r="F1074">
        <v>75.2</v>
      </c>
      <c r="G1074" s="2">
        <v>40690</v>
      </c>
      <c r="H1074">
        <f>YEAR(Table1[[#This Row],[Order Date]])</f>
        <v>2011</v>
      </c>
      <c r="I1074" t="s">
        <v>261</v>
      </c>
      <c r="J1074" s="4">
        <f>WEEKDAY(Table1[[#This Row],[Order Date]])</f>
        <v>6</v>
      </c>
      <c r="K1074" t="s">
        <v>219</v>
      </c>
      <c r="L1074" t="s">
        <v>238</v>
      </c>
      <c r="M1074">
        <v>310635</v>
      </c>
      <c r="N1074">
        <v>125148.7</v>
      </c>
      <c r="O1074">
        <v>185486.3</v>
      </c>
      <c r="P1074">
        <v>20</v>
      </c>
      <c r="Q1074">
        <v>50</v>
      </c>
      <c r="R1074">
        <v>60.5</v>
      </c>
    </row>
    <row r="1075" spans="1:18" x14ac:dyDescent="0.35">
      <c r="A1075" t="s">
        <v>85</v>
      </c>
      <c r="B1075" t="str">
        <f>VLOOKUP(Table1[[#This Row],[Region]],Table3[#All],2,0)</f>
        <v>Bill Gabril</v>
      </c>
      <c r="C1075" t="s">
        <v>213</v>
      </c>
      <c r="D1075">
        <v>361853</v>
      </c>
      <c r="E1075">
        <v>407497</v>
      </c>
      <c r="F1075">
        <v>112.61</v>
      </c>
      <c r="G1075" s="2">
        <v>41074</v>
      </c>
      <c r="H1075">
        <f>YEAR(Table1[[#This Row],[Order Date]])</f>
        <v>2012</v>
      </c>
      <c r="I1075" t="s">
        <v>254</v>
      </c>
      <c r="J1075" s="4">
        <f>WEEKDAY(Table1[[#This Row],[Order Date]])</f>
        <v>5</v>
      </c>
      <c r="K1075" t="s">
        <v>217</v>
      </c>
      <c r="L1075" t="s">
        <v>237</v>
      </c>
      <c r="M1075">
        <v>407497</v>
      </c>
      <c r="N1075">
        <v>106925.16</v>
      </c>
      <c r="O1075">
        <v>300571.84000000003</v>
      </c>
      <c r="P1075">
        <v>30</v>
      </c>
      <c r="Q1075">
        <v>43</v>
      </c>
      <c r="R1075">
        <v>78.22</v>
      </c>
    </row>
    <row r="1076" spans="1:18" x14ac:dyDescent="0.35">
      <c r="A1076" t="s">
        <v>86</v>
      </c>
      <c r="B1076" t="str">
        <f>VLOOKUP(Table1[[#This Row],[Region]],Table3[#All],2,0)</f>
        <v>Anne Paul</v>
      </c>
      <c r="C1076" t="s">
        <v>212</v>
      </c>
      <c r="D1076">
        <v>165912</v>
      </c>
      <c r="E1076">
        <v>166094</v>
      </c>
      <c r="F1076">
        <v>100.11</v>
      </c>
      <c r="G1076" s="2">
        <v>41364</v>
      </c>
      <c r="H1076">
        <f>YEAR(Table1[[#This Row],[Order Date]])</f>
        <v>2013</v>
      </c>
      <c r="I1076" t="s">
        <v>263</v>
      </c>
      <c r="J1076" s="4">
        <f>WEEKDAY(Table1[[#This Row],[Order Date]])</f>
        <v>1</v>
      </c>
      <c r="K1076" t="s">
        <v>224</v>
      </c>
      <c r="L1076" t="s">
        <v>240</v>
      </c>
      <c r="M1076">
        <v>166094</v>
      </c>
      <c r="N1076">
        <v>81228.97</v>
      </c>
      <c r="O1076">
        <v>84865.03</v>
      </c>
      <c r="P1076">
        <v>20</v>
      </c>
      <c r="Q1076">
        <v>34</v>
      </c>
      <c r="R1076">
        <v>74.709999999999994</v>
      </c>
    </row>
    <row r="1077" spans="1:18" x14ac:dyDescent="0.35">
      <c r="A1077" t="s">
        <v>87</v>
      </c>
      <c r="B1077" t="str">
        <f>VLOOKUP(Table1[[#This Row],[Region]],Table3[#All],2,0)</f>
        <v>William Grek</v>
      </c>
      <c r="C1077" t="s">
        <v>214</v>
      </c>
      <c r="D1077">
        <v>297948</v>
      </c>
      <c r="E1077">
        <v>205633</v>
      </c>
      <c r="F1077">
        <v>69.02</v>
      </c>
      <c r="G1077" s="2">
        <v>41928</v>
      </c>
      <c r="H1077">
        <f>YEAR(Table1[[#This Row],[Order Date]])</f>
        <v>2014</v>
      </c>
      <c r="I1077" t="s">
        <v>255</v>
      </c>
      <c r="J1077" s="4">
        <f>WEEKDAY(Table1[[#This Row],[Order Date]])</f>
        <v>5</v>
      </c>
      <c r="K1077" t="s">
        <v>220</v>
      </c>
      <c r="L1077" t="s">
        <v>237</v>
      </c>
      <c r="M1077">
        <v>205633</v>
      </c>
      <c r="N1077">
        <v>44064.47</v>
      </c>
      <c r="O1077">
        <v>161568.53</v>
      </c>
      <c r="P1077">
        <v>30</v>
      </c>
      <c r="Q1077">
        <v>83</v>
      </c>
      <c r="R1077">
        <v>93.43</v>
      </c>
    </row>
    <row r="1078" spans="1:18" x14ac:dyDescent="0.35">
      <c r="A1078" t="s">
        <v>88</v>
      </c>
      <c r="B1078" t="str">
        <f>VLOOKUP(Table1[[#This Row],[Region]],Table3[#All],2,0)</f>
        <v>Sam Thomas</v>
      </c>
      <c r="C1078" t="s">
        <v>215</v>
      </c>
      <c r="D1078">
        <v>108488</v>
      </c>
      <c r="E1078">
        <v>93820</v>
      </c>
      <c r="F1078">
        <v>86.48</v>
      </c>
      <c r="G1078" s="2">
        <v>41418</v>
      </c>
      <c r="H1078">
        <f>YEAR(Table1[[#This Row],[Order Date]])</f>
        <v>2013</v>
      </c>
      <c r="I1078" t="s">
        <v>261</v>
      </c>
      <c r="J1078" s="4">
        <f>WEEKDAY(Table1[[#This Row],[Order Date]])</f>
        <v>6</v>
      </c>
      <c r="K1078" t="s">
        <v>217</v>
      </c>
      <c r="L1078" t="s">
        <v>237</v>
      </c>
      <c r="M1078">
        <v>93820</v>
      </c>
      <c r="N1078">
        <v>27227.02</v>
      </c>
      <c r="O1078">
        <v>66592.98</v>
      </c>
      <c r="P1078">
        <v>20</v>
      </c>
      <c r="Q1078">
        <v>68</v>
      </c>
      <c r="R1078">
        <v>74.489999999999995</v>
      </c>
    </row>
    <row r="1079" spans="1:18" x14ac:dyDescent="0.35">
      <c r="A1079" t="s">
        <v>89</v>
      </c>
      <c r="B1079" t="str">
        <f>VLOOKUP(Table1[[#This Row],[Region]],Table3[#All],2,0)</f>
        <v>Sam Thomas</v>
      </c>
      <c r="C1079" t="s">
        <v>215</v>
      </c>
      <c r="D1079">
        <v>384408</v>
      </c>
      <c r="E1079">
        <v>415471</v>
      </c>
      <c r="F1079">
        <v>108.08</v>
      </c>
      <c r="G1079" s="2">
        <v>41793</v>
      </c>
      <c r="H1079">
        <f>YEAR(Table1[[#This Row],[Order Date]])</f>
        <v>2014</v>
      </c>
      <c r="I1079" t="s">
        <v>254</v>
      </c>
      <c r="J1079" s="4">
        <f>WEEKDAY(Table1[[#This Row],[Order Date]])</f>
        <v>3</v>
      </c>
      <c r="K1079" t="s">
        <v>225</v>
      </c>
      <c r="L1079" t="s">
        <v>239</v>
      </c>
      <c r="M1079">
        <v>415471</v>
      </c>
      <c r="N1079">
        <v>193603.67</v>
      </c>
      <c r="O1079">
        <v>221867.33</v>
      </c>
      <c r="P1079">
        <v>20</v>
      </c>
      <c r="Q1079">
        <v>64</v>
      </c>
      <c r="R1079">
        <v>73.06</v>
      </c>
    </row>
    <row r="1080" spans="1:18" x14ac:dyDescent="0.35">
      <c r="A1080" t="s">
        <v>90</v>
      </c>
      <c r="B1080" t="str">
        <f>VLOOKUP(Table1[[#This Row],[Region]],Table3[#All],2,0)</f>
        <v>William Grek</v>
      </c>
      <c r="C1080" t="s">
        <v>214</v>
      </c>
      <c r="D1080">
        <v>328524</v>
      </c>
      <c r="E1080">
        <v>264286</v>
      </c>
      <c r="F1080">
        <v>80.45</v>
      </c>
      <c r="G1080" s="2">
        <v>41793</v>
      </c>
      <c r="H1080">
        <f>YEAR(Table1[[#This Row],[Order Date]])</f>
        <v>2014</v>
      </c>
      <c r="I1080" t="s">
        <v>254</v>
      </c>
      <c r="J1080" s="4">
        <f>WEEKDAY(Table1[[#This Row],[Order Date]])</f>
        <v>3</v>
      </c>
      <c r="K1080" t="s">
        <v>227</v>
      </c>
      <c r="L1080" t="s">
        <v>237</v>
      </c>
      <c r="M1080">
        <v>264286</v>
      </c>
      <c r="N1080">
        <v>81867.3</v>
      </c>
      <c r="O1080">
        <v>182418.7</v>
      </c>
      <c r="P1080">
        <v>30</v>
      </c>
      <c r="Q1080">
        <v>22</v>
      </c>
      <c r="R1080">
        <v>94.84</v>
      </c>
    </row>
    <row r="1081" spans="1:18" x14ac:dyDescent="0.35">
      <c r="A1081" t="s">
        <v>91</v>
      </c>
      <c r="B1081" t="str">
        <f>VLOOKUP(Table1[[#This Row],[Region]],Table3[#All],2,0)</f>
        <v>Anne Paul</v>
      </c>
      <c r="C1081" t="s">
        <v>212</v>
      </c>
      <c r="D1081">
        <v>440590</v>
      </c>
      <c r="E1081">
        <v>228907</v>
      </c>
      <c r="F1081">
        <v>51.95</v>
      </c>
      <c r="G1081" s="2">
        <v>40591</v>
      </c>
      <c r="H1081">
        <f>YEAR(Table1[[#This Row],[Order Date]])</f>
        <v>2011</v>
      </c>
      <c r="I1081" t="s">
        <v>264</v>
      </c>
      <c r="J1081" s="4">
        <f>WEEKDAY(Table1[[#This Row],[Order Date]])</f>
        <v>5</v>
      </c>
      <c r="K1081" t="s">
        <v>235</v>
      </c>
      <c r="L1081" t="s">
        <v>239</v>
      </c>
      <c r="M1081">
        <v>228907</v>
      </c>
      <c r="N1081">
        <v>107333.9</v>
      </c>
      <c r="O1081">
        <v>121573.1</v>
      </c>
      <c r="P1081">
        <v>30</v>
      </c>
      <c r="Q1081">
        <v>89</v>
      </c>
      <c r="R1081">
        <v>92.45</v>
      </c>
    </row>
    <row r="1082" spans="1:18" x14ac:dyDescent="0.35">
      <c r="A1082" t="s">
        <v>92</v>
      </c>
      <c r="B1082" t="str">
        <f>VLOOKUP(Table1[[#This Row],[Region]],Table3[#All],2,0)</f>
        <v>Anne Paul</v>
      </c>
      <c r="C1082" t="s">
        <v>212</v>
      </c>
      <c r="D1082">
        <v>332838</v>
      </c>
      <c r="E1082">
        <v>298372</v>
      </c>
      <c r="F1082">
        <v>89.64</v>
      </c>
      <c r="G1082" s="2">
        <v>40591</v>
      </c>
      <c r="H1082">
        <f>YEAR(Table1[[#This Row],[Order Date]])</f>
        <v>2011</v>
      </c>
      <c r="I1082" t="s">
        <v>264</v>
      </c>
      <c r="J1082" s="4">
        <f>WEEKDAY(Table1[[#This Row],[Order Date]])</f>
        <v>5</v>
      </c>
      <c r="K1082" t="s">
        <v>226</v>
      </c>
      <c r="L1082" t="s">
        <v>239</v>
      </c>
      <c r="M1082">
        <v>298372</v>
      </c>
      <c r="N1082">
        <v>89418.2</v>
      </c>
      <c r="O1082">
        <v>208953.8</v>
      </c>
      <c r="P1082">
        <v>20</v>
      </c>
      <c r="Q1082">
        <v>37</v>
      </c>
      <c r="R1082">
        <v>67.8</v>
      </c>
    </row>
    <row r="1083" spans="1:18" x14ac:dyDescent="0.35">
      <c r="A1083" t="s">
        <v>93</v>
      </c>
      <c r="B1083" t="str">
        <f>VLOOKUP(Table1[[#This Row],[Region]],Table3[#All],2,0)</f>
        <v>Bill Gabril</v>
      </c>
      <c r="C1083" t="s">
        <v>213</v>
      </c>
      <c r="D1083">
        <v>299795</v>
      </c>
      <c r="E1083">
        <v>179912</v>
      </c>
      <c r="F1083">
        <v>60.01</v>
      </c>
      <c r="G1083" s="2">
        <v>40669</v>
      </c>
      <c r="H1083">
        <f>YEAR(Table1[[#This Row],[Order Date]])</f>
        <v>2011</v>
      </c>
      <c r="I1083" t="s">
        <v>261</v>
      </c>
      <c r="J1083" s="4">
        <f>WEEKDAY(Table1[[#This Row],[Order Date]])</f>
        <v>6</v>
      </c>
      <c r="K1083" t="s">
        <v>231</v>
      </c>
      <c r="L1083" t="s">
        <v>236</v>
      </c>
      <c r="M1083">
        <v>179912</v>
      </c>
      <c r="N1083">
        <v>38651.31</v>
      </c>
      <c r="O1083">
        <v>141260.69</v>
      </c>
      <c r="P1083">
        <v>20</v>
      </c>
      <c r="Q1083">
        <v>69</v>
      </c>
      <c r="R1083">
        <v>74.45</v>
      </c>
    </row>
    <row r="1084" spans="1:18" x14ac:dyDescent="0.35">
      <c r="A1084" t="s">
        <v>94</v>
      </c>
      <c r="B1084" t="str">
        <f>VLOOKUP(Table1[[#This Row],[Region]],Table3[#All],2,0)</f>
        <v>Bill Gabril</v>
      </c>
      <c r="C1084" t="s">
        <v>213</v>
      </c>
      <c r="D1084">
        <v>296421</v>
      </c>
      <c r="E1084">
        <v>353258</v>
      </c>
      <c r="F1084">
        <v>119.17</v>
      </c>
      <c r="G1084" s="2">
        <v>41732</v>
      </c>
      <c r="H1084">
        <f>YEAR(Table1[[#This Row],[Order Date]])</f>
        <v>2014</v>
      </c>
      <c r="I1084" t="s">
        <v>256</v>
      </c>
      <c r="J1084" s="4">
        <f>WEEKDAY(Table1[[#This Row],[Order Date]])</f>
        <v>5</v>
      </c>
      <c r="K1084" t="s">
        <v>228</v>
      </c>
      <c r="L1084" t="s">
        <v>236</v>
      </c>
      <c r="M1084">
        <v>353258</v>
      </c>
      <c r="N1084">
        <v>148268.48000000001</v>
      </c>
      <c r="O1084">
        <v>204989.52</v>
      </c>
      <c r="P1084">
        <v>10</v>
      </c>
      <c r="Q1084">
        <v>49</v>
      </c>
      <c r="R1084">
        <v>89.35</v>
      </c>
    </row>
    <row r="1085" spans="1:18" x14ac:dyDescent="0.35">
      <c r="A1085" t="s">
        <v>95</v>
      </c>
      <c r="B1085" t="str">
        <f>VLOOKUP(Table1[[#This Row],[Region]],Table3[#All],2,0)</f>
        <v>Bill Gabril</v>
      </c>
      <c r="C1085" t="s">
        <v>213</v>
      </c>
      <c r="D1085">
        <v>226644</v>
      </c>
      <c r="E1085">
        <v>114411</v>
      </c>
      <c r="F1085">
        <v>50.48</v>
      </c>
      <c r="G1085" s="2">
        <v>41730</v>
      </c>
      <c r="H1085">
        <f>YEAR(Table1[[#This Row],[Order Date]])</f>
        <v>2014</v>
      </c>
      <c r="I1085" t="s">
        <v>256</v>
      </c>
      <c r="J1085" s="4">
        <f>WEEKDAY(Table1[[#This Row],[Order Date]])</f>
        <v>3</v>
      </c>
      <c r="K1085" t="s">
        <v>224</v>
      </c>
      <c r="L1085" t="s">
        <v>240</v>
      </c>
      <c r="M1085">
        <v>114411</v>
      </c>
      <c r="N1085">
        <v>56672.46</v>
      </c>
      <c r="O1085">
        <v>57738.54</v>
      </c>
      <c r="P1085">
        <v>30</v>
      </c>
      <c r="Q1085">
        <v>57</v>
      </c>
      <c r="R1085">
        <v>89.43</v>
      </c>
    </row>
    <row r="1086" spans="1:18" x14ac:dyDescent="0.35">
      <c r="A1086" t="s">
        <v>96</v>
      </c>
      <c r="B1086" t="str">
        <f>VLOOKUP(Table1[[#This Row],[Region]],Table3[#All],2,0)</f>
        <v>Sam Thomas</v>
      </c>
      <c r="C1086" t="s">
        <v>215</v>
      </c>
      <c r="D1086">
        <v>189344</v>
      </c>
      <c r="E1086">
        <v>207399</v>
      </c>
      <c r="F1086">
        <v>109.54</v>
      </c>
      <c r="G1086" s="2">
        <v>41730</v>
      </c>
      <c r="H1086">
        <f>YEAR(Table1[[#This Row],[Order Date]])</f>
        <v>2014</v>
      </c>
      <c r="I1086" t="s">
        <v>256</v>
      </c>
      <c r="J1086" s="4">
        <f>WEEKDAY(Table1[[#This Row],[Order Date]])</f>
        <v>3</v>
      </c>
      <c r="K1086" t="s">
        <v>231</v>
      </c>
      <c r="L1086" t="s">
        <v>236</v>
      </c>
      <c r="M1086">
        <v>207399</v>
      </c>
      <c r="N1086">
        <v>91712.23</v>
      </c>
      <c r="O1086">
        <v>115686.77</v>
      </c>
      <c r="P1086">
        <v>10</v>
      </c>
      <c r="Q1086">
        <v>16</v>
      </c>
      <c r="R1086">
        <v>88.05</v>
      </c>
    </row>
    <row r="1087" spans="1:18" x14ac:dyDescent="0.35">
      <c r="A1087" t="s">
        <v>97</v>
      </c>
      <c r="B1087" t="str">
        <f>VLOOKUP(Table1[[#This Row],[Region]],Table3[#All],2,0)</f>
        <v>Bill Gabril</v>
      </c>
      <c r="C1087" t="s">
        <v>213</v>
      </c>
      <c r="D1087">
        <v>433590</v>
      </c>
      <c r="E1087">
        <v>421483</v>
      </c>
      <c r="F1087">
        <v>97.21</v>
      </c>
      <c r="G1087" s="2">
        <v>41730</v>
      </c>
      <c r="H1087">
        <f>YEAR(Table1[[#This Row],[Order Date]])</f>
        <v>2014</v>
      </c>
      <c r="I1087" t="s">
        <v>256</v>
      </c>
      <c r="J1087" s="4">
        <f>WEEKDAY(Table1[[#This Row],[Order Date]])</f>
        <v>3</v>
      </c>
      <c r="K1087" t="s">
        <v>231</v>
      </c>
      <c r="L1087" t="s">
        <v>236</v>
      </c>
      <c r="M1087">
        <v>421483</v>
      </c>
      <c r="N1087">
        <v>96413.64</v>
      </c>
      <c r="O1087">
        <v>325069.36</v>
      </c>
      <c r="P1087">
        <v>20</v>
      </c>
      <c r="Q1087">
        <v>65</v>
      </c>
      <c r="R1087">
        <v>68.08</v>
      </c>
    </row>
    <row r="1088" spans="1:18" x14ac:dyDescent="0.35">
      <c r="A1088" t="s">
        <v>98</v>
      </c>
      <c r="B1088" t="str">
        <f>VLOOKUP(Table1[[#This Row],[Region]],Table3[#All],2,0)</f>
        <v>William Grek</v>
      </c>
      <c r="C1088" t="s">
        <v>214</v>
      </c>
      <c r="D1088">
        <v>162061</v>
      </c>
      <c r="E1088">
        <v>163794</v>
      </c>
      <c r="F1088">
        <v>101.07</v>
      </c>
      <c r="G1088" s="2">
        <v>41642</v>
      </c>
      <c r="H1088">
        <f>YEAR(Table1[[#This Row],[Order Date]])</f>
        <v>2014</v>
      </c>
      <c r="I1088" t="s">
        <v>259</v>
      </c>
      <c r="J1088" s="4">
        <f>WEEKDAY(Table1[[#This Row],[Order Date]])</f>
        <v>6</v>
      </c>
      <c r="K1088" t="s">
        <v>235</v>
      </c>
      <c r="L1088" t="s">
        <v>239</v>
      </c>
      <c r="M1088">
        <v>163794</v>
      </c>
      <c r="N1088">
        <v>40471.99</v>
      </c>
      <c r="O1088">
        <v>123322.01</v>
      </c>
      <c r="P1088">
        <v>30</v>
      </c>
      <c r="Q1088">
        <v>43</v>
      </c>
      <c r="R1088">
        <v>89.31</v>
      </c>
    </row>
    <row r="1089" spans="1:18" x14ac:dyDescent="0.35">
      <c r="A1089" t="s">
        <v>99</v>
      </c>
      <c r="B1089" t="str">
        <f>VLOOKUP(Table1[[#This Row],[Region]],Table3[#All],2,0)</f>
        <v>William Grek</v>
      </c>
      <c r="C1089" t="s">
        <v>214</v>
      </c>
      <c r="D1089">
        <v>206830</v>
      </c>
      <c r="E1089">
        <v>127861</v>
      </c>
      <c r="F1089">
        <v>61.82</v>
      </c>
      <c r="G1089" s="2">
        <v>41642</v>
      </c>
      <c r="H1089">
        <f>YEAR(Table1[[#This Row],[Order Date]])</f>
        <v>2014</v>
      </c>
      <c r="I1089" t="s">
        <v>259</v>
      </c>
      <c r="J1089" s="4">
        <f>WEEKDAY(Table1[[#This Row],[Order Date]])</f>
        <v>6</v>
      </c>
      <c r="K1089" t="s">
        <v>230</v>
      </c>
      <c r="L1089" t="s">
        <v>238</v>
      </c>
      <c r="M1089">
        <v>127861</v>
      </c>
      <c r="N1089">
        <v>47151.77</v>
      </c>
      <c r="O1089">
        <v>80709.23</v>
      </c>
      <c r="P1089">
        <v>20</v>
      </c>
      <c r="Q1089">
        <v>85</v>
      </c>
      <c r="R1089">
        <v>65.36</v>
      </c>
    </row>
    <row r="1090" spans="1:18" x14ac:dyDescent="0.35">
      <c r="A1090" t="s">
        <v>100</v>
      </c>
      <c r="B1090" t="str">
        <f>VLOOKUP(Table1[[#This Row],[Region]],Table3[#All],2,0)</f>
        <v>Anne Paul</v>
      </c>
      <c r="C1090" t="s">
        <v>212</v>
      </c>
      <c r="D1090">
        <v>300490</v>
      </c>
      <c r="E1090">
        <v>156874</v>
      </c>
      <c r="F1090">
        <v>52.21</v>
      </c>
      <c r="G1090" s="2">
        <v>41642</v>
      </c>
      <c r="H1090">
        <f>YEAR(Table1[[#This Row],[Order Date]])</f>
        <v>2014</v>
      </c>
      <c r="I1090" t="s">
        <v>259</v>
      </c>
      <c r="J1090" s="4">
        <f>WEEKDAY(Table1[[#This Row],[Order Date]])</f>
        <v>6</v>
      </c>
      <c r="K1090" t="s">
        <v>231</v>
      </c>
      <c r="L1090" t="s">
        <v>236</v>
      </c>
      <c r="M1090">
        <v>156874</v>
      </c>
      <c r="N1090">
        <v>48577.77</v>
      </c>
      <c r="O1090">
        <v>108296.23</v>
      </c>
      <c r="P1090">
        <v>30</v>
      </c>
      <c r="Q1090">
        <v>33</v>
      </c>
      <c r="R1090">
        <v>68.39</v>
      </c>
    </row>
    <row r="1091" spans="1:18" x14ac:dyDescent="0.35">
      <c r="A1091" t="s">
        <v>101</v>
      </c>
      <c r="B1091" t="str">
        <f>VLOOKUP(Table1[[#This Row],[Region]],Table3[#All],2,0)</f>
        <v>William Grek</v>
      </c>
      <c r="C1091" t="s">
        <v>214</v>
      </c>
      <c r="D1091">
        <v>201622</v>
      </c>
      <c r="E1091">
        <v>241167</v>
      </c>
      <c r="F1091">
        <v>119.61</v>
      </c>
      <c r="G1091" s="2">
        <v>41057</v>
      </c>
      <c r="H1091">
        <f>YEAR(Table1[[#This Row],[Order Date]])</f>
        <v>2012</v>
      </c>
      <c r="I1091" t="s">
        <v>261</v>
      </c>
      <c r="J1091" s="4">
        <f>WEEKDAY(Table1[[#This Row],[Order Date]])</f>
        <v>2</v>
      </c>
      <c r="K1091" t="s">
        <v>231</v>
      </c>
      <c r="L1091" t="s">
        <v>236</v>
      </c>
      <c r="M1091">
        <v>241167</v>
      </c>
      <c r="N1091">
        <v>64845.59</v>
      </c>
      <c r="O1091">
        <v>176321.41</v>
      </c>
      <c r="P1091">
        <v>20</v>
      </c>
      <c r="Q1091">
        <v>45</v>
      </c>
      <c r="R1091">
        <v>62.9</v>
      </c>
    </row>
    <row r="1092" spans="1:18" x14ac:dyDescent="0.35">
      <c r="A1092" t="s">
        <v>102</v>
      </c>
      <c r="B1092" t="str">
        <f>VLOOKUP(Table1[[#This Row],[Region]],Table3[#All],2,0)</f>
        <v>William Grek</v>
      </c>
      <c r="C1092" t="s">
        <v>214</v>
      </c>
      <c r="D1092">
        <v>112132</v>
      </c>
      <c r="E1092">
        <v>132003</v>
      </c>
      <c r="F1092">
        <v>117.72</v>
      </c>
      <c r="G1092" s="2">
        <v>41057</v>
      </c>
      <c r="H1092">
        <f>YEAR(Table1[[#This Row],[Order Date]])</f>
        <v>2012</v>
      </c>
      <c r="I1092" t="s">
        <v>261</v>
      </c>
      <c r="J1092" s="4">
        <f>WEEKDAY(Table1[[#This Row],[Order Date]])</f>
        <v>2</v>
      </c>
      <c r="K1092" t="s">
        <v>230</v>
      </c>
      <c r="L1092" t="s">
        <v>238</v>
      </c>
      <c r="M1092">
        <v>132003</v>
      </c>
      <c r="N1092">
        <v>47819.63</v>
      </c>
      <c r="O1092">
        <v>84183.37</v>
      </c>
      <c r="P1092">
        <v>10</v>
      </c>
      <c r="Q1092">
        <v>23</v>
      </c>
      <c r="R1092">
        <v>64.959999999999994</v>
      </c>
    </row>
    <row r="1093" spans="1:18" x14ac:dyDescent="0.35">
      <c r="A1093" t="s">
        <v>103</v>
      </c>
      <c r="B1093" t="str">
        <f>VLOOKUP(Table1[[#This Row],[Region]],Table3[#All],2,0)</f>
        <v>Sam Thomas</v>
      </c>
      <c r="C1093" t="s">
        <v>215</v>
      </c>
      <c r="D1093">
        <v>148641</v>
      </c>
      <c r="E1093">
        <v>84462</v>
      </c>
      <c r="F1093">
        <v>56.82</v>
      </c>
      <c r="G1093" s="2">
        <v>40619</v>
      </c>
      <c r="H1093">
        <f>YEAR(Table1[[#This Row],[Order Date]])</f>
        <v>2011</v>
      </c>
      <c r="I1093" t="s">
        <v>263</v>
      </c>
      <c r="J1093" s="4">
        <f>WEEKDAY(Table1[[#This Row],[Order Date]])</f>
        <v>5</v>
      </c>
      <c r="K1093" t="s">
        <v>232</v>
      </c>
      <c r="L1093" t="s">
        <v>240</v>
      </c>
      <c r="M1093">
        <v>84462</v>
      </c>
      <c r="N1093">
        <v>19103.98</v>
      </c>
      <c r="O1093">
        <v>65358.02</v>
      </c>
      <c r="P1093">
        <v>10</v>
      </c>
      <c r="Q1093">
        <v>22</v>
      </c>
      <c r="R1093">
        <v>77.19</v>
      </c>
    </row>
    <row r="1094" spans="1:18" x14ac:dyDescent="0.35">
      <c r="A1094" t="s">
        <v>104</v>
      </c>
      <c r="B1094" t="str">
        <f>VLOOKUP(Table1[[#This Row],[Region]],Table3[#All],2,0)</f>
        <v>Anne Paul</v>
      </c>
      <c r="C1094" t="s">
        <v>212</v>
      </c>
      <c r="D1094">
        <v>138574</v>
      </c>
      <c r="E1094">
        <v>133055</v>
      </c>
      <c r="F1094">
        <v>96.02</v>
      </c>
      <c r="G1094" s="2">
        <v>40619</v>
      </c>
      <c r="H1094">
        <f>YEAR(Table1[[#This Row],[Order Date]])</f>
        <v>2011</v>
      </c>
      <c r="I1094" t="s">
        <v>263</v>
      </c>
      <c r="J1094" s="4">
        <f>WEEKDAY(Table1[[#This Row],[Order Date]])</f>
        <v>5</v>
      </c>
      <c r="K1094" t="s">
        <v>219</v>
      </c>
      <c r="L1094" t="s">
        <v>238</v>
      </c>
      <c r="M1094">
        <v>133055</v>
      </c>
      <c r="N1094">
        <v>39091.440000000002</v>
      </c>
      <c r="O1094">
        <v>93963.56</v>
      </c>
      <c r="P1094">
        <v>10</v>
      </c>
      <c r="Q1094">
        <v>50</v>
      </c>
      <c r="R1094">
        <v>82.17</v>
      </c>
    </row>
    <row r="1095" spans="1:18" x14ac:dyDescent="0.35">
      <c r="A1095" t="s">
        <v>105</v>
      </c>
      <c r="B1095" t="str">
        <f>VLOOKUP(Table1[[#This Row],[Region]],Table3[#All],2,0)</f>
        <v>Bill Gabril</v>
      </c>
      <c r="C1095" t="s">
        <v>213</v>
      </c>
      <c r="D1095">
        <v>184464</v>
      </c>
      <c r="E1095">
        <v>115799</v>
      </c>
      <c r="F1095">
        <v>62.78</v>
      </c>
      <c r="G1095" s="2">
        <v>40619</v>
      </c>
      <c r="H1095">
        <f>YEAR(Table1[[#This Row],[Order Date]])</f>
        <v>2011</v>
      </c>
      <c r="I1095" t="s">
        <v>263</v>
      </c>
      <c r="J1095" s="4">
        <f>WEEKDAY(Table1[[#This Row],[Order Date]])</f>
        <v>5</v>
      </c>
      <c r="K1095" t="s">
        <v>217</v>
      </c>
      <c r="L1095" t="s">
        <v>237</v>
      </c>
      <c r="M1095">
        <v>115799</v>
      </c>
      <c r="N1095">
        <v>26507.38</v>
      </c>
      <c r="O1095">
        <v>89291.62</v>
      </c>
      <c r="P1095">
        <v>30</v>
      </c>
      <c r="Q1095">
        <v>90</v>
      </c>
      <c r="R1095">
        <v>81.23</v>
      </c>
    </row>
    <row r="1096" spans="1:18" x14ac:dyDescent="0.35">
      <c r="A1096" t="s">
        <v>106</v>
      </c>
      <c r="B1096" t="str">
        <f>VLOOKUP(Table1[[#This Row],[Region]],Table3[#All],2,0)</f>
        <v>Anne Paul</v>
      </c>
      <c r="C1096" t="s">
        <v>212</v>
      </c>
      <c r="D1096">
        <v>279731</v>
      </c>
      <c r="E1096">
        <v>230772</v>
      </c>
      <c r="F1096">
        <v>82.5</v>
      </c>
      <c r="G1096" s="2">
        <v>40619</v>
      </c>
      <c r="H1096">
        <f>YEAR(Table1[[#This Row],[Order Date]])</f>
        <v>2011</v>
      </c>
      <c r="I1096" t="s">
        <v>263</v>
      </c>
      <c r="J1096" s="4">
        <f>WEEKDAY(Table1[[#This Row],[Order Date]])</f>
        <v>5</v>
      </c>
      <c r="K1096" t="s">
        <v>224</v>
      </c>
      <c r="L1096" t="s">
        <v>240</v>
      </c>
      <c r="M1096">
        <v>230772</v>
      </c>
      <c r="N1096">
        <v>104420.53</v>
      </c>
      <c r="O1096">
        <v>126351.47</v>
      </c>
      <c r="P1096">
        <v>30</v>
      </c>
      <c r="Q1096">
        <v>25</v>
      </c>
      <c r="R1096">
        <v>66.75</v>
      </c>
    </row>
    <row r="1097" spans="1:18" x14ac:dyDescent="0.35">
      <c r="A1097" t="s">
        <v>107</v>
      </c>
      <c r="B1097" t="str">
        <f>VLOOKUP(Table1[[#This Row],[Region]],Table3[#All],2,0)</f>
        <v>Anne Paul</v>
      </c>
      <c r="C1097" t="s">
        <v>212</v>
      </c>
      <c r="D1097">
        <v>112078</v>
      </c>
      <c r="E1097">
        <v>123933</v>
      </c>
      <c r="F1097">
        <v>110.58</v>
      </c>
      <c r="G1097" s="2">
        <v>40619</v>
      </c>
      <c r="H1097">
        <f>YEAR(Table1[[#This Row],[Order Date]])</f>
        <v>2011</v>
      </c>
      <c r="I1097" t="s">
        <v>263</v>
      </c>
      <c r="J1097" s="4">
        <f>WEEKDAY(Table1[[#This Row],[Order Date]])</f>
        <v>5</v>
      </c>
      <c r="K1097" t="s">
        <v>221</v>
      </c>
      <c r="L1097" t="s">
        <v>239</v>
      </c>
      <c r="M1097">
        <v>123933</v>
      </c>
      <c r="N1097">
        <v>53924.24</v>
      </c>
      <c r="O1097">
        <v>70008.759999999995</v>
      </c>
      <c r="P1097">
        <v>30</v>
      </c>
      <c r="Q1097">
        <v>37</v>
      </c>
      <c r="R1097">
        <v>61.03</v>
      </c>
    </row>
    <row r="1098" spans="1:18" x14ac:dyDescent="0.35">
      <c r="A1098" t="s">
        <v>108</v>
      </c>
      <c r="B1098" t="str">
        <f>VLOOKUP(Table1[[#This Row],[Region]],Table3[#All],2,0)</f>
        <v>William Grek</v>
      </c>
      <c r="C1098" t="s">
        <v>214</v>
      </c>
      <c r="D1098">
        <v>143748</v>
      </c>
      <c r="E1098">
        <v>167260</v>
      </c>
      <c r="F1098">
        <v>116.36</v>
      </c>
      <c r="G1098" s="2">
        <v>40819</v>
      </c>
      <c r="H1098">
        <f>YEAR(Table1[[#This Row],[Order Date]])</f>
        <v>2011</v>
      </c>
      <c r="I1098" t="s">
        <v>255</v>
      </c>
      <c r="J1098" s="4">
        <f>WEEKDAY(Table1[[#This Row],[Order Date]])</f>
        <v>2</v>
      </c>
      <c r="K1098" t="s">
        <v>228</v>
      </c>
      <c r="L1098" t="s">
        <v>236</v>
      </c>
      <c r="M1098">
        <v>167260</v>
      </c>
      <c r="N1098">
        <v>69897.960000000006</v>
      </c>
      <c r="O1098">
        <v>97362.04</v>
      </c>
      <c r="P1098">
        <v>10</v>
      </c>
      <c r="Q1098">
        <v>21</v>
      </c>
      <c r="R1098">
        <v>72.2</v>
      </c>
    </row>
    <row r="1099" spans="1:18" x14ac:dyDescent="0.35">
      <c r="A1099" t="s">
        <v>109</v>
      </c>
      <c r="B1099" t="str">
        <f>VLOOKUP(Table1[[#This Row],[Region]],Table3[#All],2,0)</f>
        <v>Sam Thomas</v>
      </c>
      <c r="C1099" t="s">
        <v>215</v>
      </c>
      <c r="D1099">
        <v>490696</v>
      </c>
      <c r="E1099">
        <v>505290</v>
      </c>
      <c r="F1099">
        <v>102.97</v>
      </c>
      <c r="G1099" s="2">
        <v>41362</v>
      </c>
      <c r="H1099">
        <f>YEAR(Table1[[#This Row],[Order Date]])</f>
        <v>2013</v>
      </c>
      <c r="I1099" t="s">
        <v>263</v>
      </c>
      <c r="J1099" s="4">
        <f>WEEKDAY(Table1[[#This Row],[Order Date]])</f>
        <v>6</v>
      </c>
      <c r="K1099" t="s">
        <v>223</v>
      </c>
      <c r="L1099" t="s">
        <v>240</v>
      </c>
      <c r="M1099">
        <v>505290</v>
      </c>
      <c r="N1099">
        <v>112829.02</v>
      </c>
      <c r="O1099">
        <v>392460.98</v>
      </c>
      <c r="P1099">
        <v>30</v>
      </c>
      <c r="Q1099">
        <v>35</v>
      </c>
      <c r="R1099">
        <v>84.05</v>
      </c>
    </row>
    <row r="1100" spans="1:18" x14ac:dyDescent="0.35">
      <c r="A1100" t="s">
        <v>110</v>
      </c>
      <c r="B1100" t="str">
        <f>VLOOKUP(Table1[[#This Row],[Region]],Table3[#All],2,0)</f>
        <v>Sam Thomas</v>
      </c>
      <c r="C1100" t="s">
        <v>215</v>
      </c>
      <c r="D1100">
        <v>153946</v>
      </c>
      <c r="E1100">
        <v>153472</v>
      </c>
      <c r="F1100">
        <v>99.69</v>
      </c>
      <c r="G1100" s="2">
        <v>41764</v>
      </c>
      <c r="H1100">
        <f>YEAR(Table1[[#This Row],[Order Date]])</f>
        <v>2014</v>
      </c>
      <c r="I1100" t="s">
        <v>261</v>
      </c>
      <c r="J1100" s="4">
        <f>WEEKDAY(Table1[[#This Row],[Order Date]])</f>
        <v>2</v>
      </c>
      <c r="K1100" t="s">
        <v>225</v>
      </c>
      <c r="L1100" t="s">
        <v>239</v>
      </c>
      <c r="M1100">
        <v>153472</v>
      </c>
      <c r="N1100">
        <v>69109.070000000007</v>
      </c>
      <c r="O1100">
        <v>84362.93</v>
      </c>
      <c r="P1100">
        <v>20</v>
      </c>
      <c r="Q1100">
        <v>72</v>
      </c>
      <c r="R1100">
        <v>75.17</v>
      </c>
    </row>
    <row r="1101" spans="1:18" x14ac:dyDescent="0.35">
      <c r="A1101" t="s">
        <v>111</v>
      </c>
      <c r="B1101" t="str">
        <f>VLOOKUP(Table1[[#This Row],[Region]],Table3[#All],2,0)</f>
        <v>Bill Gabril</v>
      </c>
      <c r="C1101" t="s">
        <v>213</v>
      </c>
      <c r="D1101">
        <v>412648</v>
      </c>
      <c r="E1101">
        <v>348759</v>
      </c>
      <c r="F1101">
        <v>84.52</v>
      </c>
      <c r="G1101" s="2">
        <v>41764</v>
      </c>
      <c r="H1101">
        <f>YEAR(Table1[[#This Row],[Order Date]])</f>
        <v>2014</v>
      </c>
      <c r="I1101" t="s">
        <v>261</v>
      </c>
      <c r="J1101" s="4">
        <f>WEEKDAY(Table1[[#This Row],[Order Date]])</f>
        <v>2</v>
      </c>
      <c r="K1101" t="s">
        <v>217</v>
      </c>
      <c r="L1101" t="s">
        <v>237</v>
      </c>
      <c r="M1101">
        <v>348759</v>
      </c>
      <c r="N1101">
        <v>110839.55</v>
      </c>
      <c r="O1101">
        <v>237919.45</v>
      </c>
      <c r="P1101">
        <v>30</v>
      </c>
      <c r="Q1101">
        <v>82</v>
      </c>
      <c r="R1101">
        <v>72.349999999999994</v>
      </c>
    </row>
    <row r="1102" spans="1:18" x14ac:dyDescent="0.35">
      <c r="A1102" t="s">
        <v>112</v>
      </c>
      <c r="B1102" t="str">
        <f>VLOOKUP(Table1[[#This Row],[Region]],Table3[#All],2,0)</f>
        <v>Anne Paul</v>
      </c>
      <c r="C1102" t="s">
        <v>212</v>
      </c>
      <c r="D1102">
        <v>187686</v>
      </c>
      <c r="E1102">
        <v>102692</v>
      </c>
      <c r="F1102">
        <v>54.71</v>
      </c>
      <c r="G1102" s="2">
        <v>41764</v>
      </c>
      <c r="H1102">
        <f>YEAR(Table1[[#This Row],[Order Date]])</f>
        <v>2014</v>
      </c>
      <c r="I1102" t="s">
        <v>261</v>
      </c>
      <c r="J1102" s="4">
        <f>WEEKDAY(Table1[[#This Row],[Order Date]])</f>
        <v>2</v>
      </c>
      <c r="K1102" t="s">
        <v>225</v>
      </c>
      <c r="L1102" t="s">
        <v>239</v>
      </c>
      <c r="M1102">
        <v>102692</v>
      </c>
      <c r="N1102">
        <v>33265.97</v>
      </c>
      <c r="O1102">
        <v>69426.03</v>
      </c>
      <c r="P1102">
        <v>10</v>
      </c>
      <c r="Q1102">
        <v>92</v>
      </c>
      <c r="R1102">
        <v>93.26</v>
      </c>
    </row>
    <row r="1103" spans="1:18" x14ac:dyDescent="0.35">
      <c r="A1103" t="s">
        <v>113</v>
      </c>
      <c r="B1103" t="str">
        <f>VLOOKUP(Table1[[#This Row],[Region]],Table3[#All],2,0)</f>
        <v>Sam Thomas</v>
      </c>
      <c r="C1103" t="s">
        <v>215</v>
      </c>
      <c r="D1103">
        <v>115697</v>
      </c>
      <c r="E1103">
        <v>72875</v>
      </c>
      <c r="F1103">
        <v>62.99</v>
      </c>
      <c r="G1103" s="2">
        <v>40729</v>
      </c>
      <c r="H1103">
        <f>YEAR(Table1[[#This Row],[Order Date]])</f>
        <v>2011</v>
      </c>
      <c r="I1103" t="s">
        <v>260</v>
      </c>
      <c r="J1103" s="4">
        <f>WEEKDAY(Table1[[#This Row],[Order Date]])</f>
        <v>3</v>
      </c>
      <c r="K1103" t="s">
        <v>228</v>
      </c>
      <c r="L1103" t="s">
        <v>236</v>
      </c>
      <c r="M1103">
        <v>72875</v>
      </c>
      <c r="N1103">
        <v>27050.03</v>
      </c>
      <c r="O1103">
        <v>45824.97</v>
      </c>
      <c r="P1103">
        <v>10</v>
      </c>
      <c r="Q1103">
        <v>41</v>
      </c>
      <c r="R1103">
        <v>62.54</v>
      </c>
    </row>
    <row r="1104" spans="1:18" x14ac:dyDescent="0.35">
      <c r="A1104" t="s">
        <v>114</v>
      </c>
      <c r="B1104" t="str">
        <f>VLOOKUP(Table1[[#This Row],[Region]],Table3[#All],2,0)</f>
        <v>Sam Thomas</v>
      </c>
      <c r="C1104" t="s">
        <v>215</v>
      </c>
      <c r="D1104">
        <v>176042</v>
      </c>
      <c r="E1104">
        <v>190193</v>
      </c>
      <c r="F1104">
        <v>108.04</v>
      </c>
      <c r="G1104" s="2">
        <v>40729</v>
      </c>
      <c r="H1104">
        <f>YEAR(Table1[[#This Row],[Order Date]])</f>
        <v>2011</v>
      </c>
      <c r="I1104" t="s">
        <v>260</v>
      </c>
      <c r="J1104" s="4">
        <f>WEEKDAY(Table1[[#This Row],[Order Date]])</f>
        <v>3</v>
      </c>
      <c r="K1104" t="s">
        <v>217</v>
      </c>
      <c r="L1104" t="s">
        <v>237</v>
      </c>
      <c r="M1104">
        <v>190193</v>
      </c>
      <c r="N1104">
        <v>94546.86</v>
      </c>
      <c r="O1104">
        <v>95646.14</v>
      </c>
      <c r="P1104">
        <v>20</v>
      </c>
      <c r="Q1104">
        <v>52</v>
      </c>
      <c r="R1104">
        <v>67.48</v>
      </c>
    </row>
    <row r="1105" spans="1:18" x14ac:dyDescent="0.35">
      <c r="A1105" t="s">
        <v>115</v>
      </c>
      <c r="B1105" t="str">
        <f>VLOOKUP(Table1[[#This Row],[Region]],Table3[#All],2,0)</f>
        <v>Sam Thomas</v>
      </c>
      <c r="C1105" t="s">
        <v>215</v>
      </c>
      <c r="D1105">
        <v>394461</v>
      </c>
      <c r="E1105">
        <v>231956</v>
      </c>
      <c r="F1105">
        <v>58.8</v>
      </c>
      <c r="G1105" s="2">
        <v>41400</v>
      </c>
      <c r="H1105">
        <f>YEAR(Table1[[#This Row],[Order Date]])</f>
        <v>2013</v>
      </c>
      <c r="I1105" t="s">
        <v>261</v>
      </c>
      <c r="J1105" s="4">
        <f>WEEKDAY(Table1[[#This Row],[Order Date]])</f>
        <v>2</v>
      </c>
      <c r="K1105" t="s">
        <v>232</v>
      </c>
      <c r="L1105" t="s">
        <v>240</v>
      </c>
      <c r="M1105">
        <v>231956</v>
      </c>
      <c r="N1105">
        <v>74100.53</v>
      </c>
      <c r="O1105">
        <v>157855.47</v>
      </c>
      <c r="P1105">
        <v>30</v>
      </c>
      <c r="Q1105">
        <v>23</v>
      </c>
      <c r="R1105">
        <v>79.63</v>
      </c>
    </row>
    <row r="1106" spans="1:18" x14ac:dyDescent="0.35">
      <c r="A1106" t="s">
        <v>116</v>
      </c>
      <c r="B1106" t="str">
        <f>VLOOKUP(Table1[[#This Row],[Region]],Table3[#All],2,0)</f>
        <v>Anne Paul</v>
      </c>
      <c r="C1106" t="s">
        <v>212</v>
      </c>
      <c r="D1106">
        <v>438831</v>
      </c>
      <c r="E1106">
        <v>440533</v>
      </c>
      <c r="F1106">
        <v>100.39</v>
      </c>
      <c r="G1106" s="2">
        <v>41756</v>
      </c>
      <c r="H1106">
        <f>YEAR(Table1[[#This Row],[Order Date]])</f>
        <v>2014</v>
      </c>
      <c r="I1106" t="s">
        <v>256</v>
      </c>
      <c r="J1106" s="4">
        <f>WEEKDAY(Table1[[#This Row],[Order Date]])</f>
        <v>1</v>
      </c>
      <c r="K1106" t="s">
        <v>232</v>
      </c>
      <c r="L1106" t="s">
        <v>240</v>
      </c>
      <c r="M1106">
        <v>440533</v>
      </c>
      <c r="N1106">
        <v>112768.37</v>
      </c>
      <c r="O1106">
        <v>327764.63</v>
      </c>
      <c r="P1106">
        <v>30</v>
      </c>
      <c r="Q1106">
        <v>16</v>
      </c>
      <c r="R1106">
        <v>88.1</v>
      </c>
    </row>
    <row r="1107" spans="1:18" x14ac:dyDescent="0.35">
      <c r="A1107" t="s">
        <v>117</v>
      </c>
      <c r="B1107" t="str">
        <f>VLOOKUP(Table1[[#This Row],[Region]],Table3[#All],2,0)</f>
        <v>Bill Gabril</v>
      </c>
      <c r="C1107" t="s">
        <v>213</v>
      </c>
      <c r="D1107">
        <v>243872</v>
      </c>
      <c r="E1107">
        <v>232360</v>
      </c>
      <c r="F1107">
        <v>95.28</v>
      </c>
      <c r="G1107" s="2">
        <v>41932</v>
      </c>
      <c r="H1107">
        <f>YEAR(Table1[[#This Row],[Order Date]])</f>
        <v>2014</v>
      </c>
      <c r="I1107" t="s">
        <v>255</v>
      </c>
      <c r="J1107" s="4">
        <f>WEEKDAY(Table1[[#This Row],[Order Date]])</f>
        <v>2</v>
      </c>
      <c r="K1107" t="s">
        <v>230</v>
      </c>
      <c r="L1107" t="s">
        <v>238</v>
      </c>
      <c r="M1107">
        <v>232360</v>
      </c>
      <c r="N1107">
        <v>84617.26</v>
      </c>
      <c r="O1107">
        <v>147742.74</v>
      </c>
      <c r="P1107">
        <v>20</v>
      </c>
      <c r="Q1107">
        <v>85</v>
      </c>
      <c r="R1107">
        <v>73.400000000000006</v>
      </c>
    </row>
    <row r="1108" spans="1:18" x14ac:dyDescent="0.35">
      <c r="A1108" t="s">
        <v>118</v>
      </c>
      <c r="B1108" t="str">
        <f>VLOOKUP(Table1[[#This Row],[Region]],Table3[#All],2,0)</f>
        <v>Anne Paul</v>
      </c>
      <c r="C1108" t="s">
        <v>212</v>
      </c>
      <c r="D1108">
        <v>109351</v>
      </c>
      <c r="E1108">
        <v>130140</v>
      </c>
      <c r="F1108">
        <v>119.01</v>
      </c>
      <c r="G1108" s="2">
        <v>41932</v>
      </c>
      <c r="H1108">
        <f>YEAR(Table1[[#This Row],[Order Date]])</f>
        <v>2014</v>
      </c>
      <c r="I1108" t="s">
        <v>255</v>
      </c>
      <c r="J1108" s="4">
        <f>WEEKDAY(Table1[[#This Row],[Order Date]])</f>
        <v>2</v>
      </c>
      <c r="K1108" t="s">
        <v>218</v>
      </c>
      <c r="L1108" t="s">
        <v>238</v>
      </c>
      <c r="M1108">
        <v>130140</v>
      </c>
      <c r="N1108">
        <v>53967.79</v>
      </c>
      <c r="O1108">
        <v>76172.210000000006</v>
      </c>
      <c r="P1108">
        <v>20</v>
      </c>
      <c r="Q1108">
        <v>61</v>
      </c>
      <c r="R1108">
        <v>61.3</v>
      </c>
    </row>
    <row r="1109" spans="1:18" x14ac:dyDescent="0.35">
      <c r="A1109" t="s">
        <v>119</v>
      </c>
      <c r="B1109" t="str">
        <f>VLOOKUP(Table1[[#This Row],[Region]],Table3[#All],2,0)</f>
        <v>Anne Paul</v>
      </c>
      <c r="C1109" t="s">
        <v>212</v>
      </c>
      <c r="D1109">
        <v>438048</v>
      </c>
      <c r="E1109">
        <v>227555</v>
      </c>
      <c r="F1109">
        <v>51.95</v>
      </c>
      <c r="G1109" s="2">
        <v>41932</v>
      </c>
      <c r="H1109">
        <f>YEAR(Table1[[#This Row],[Order Date]])</f>
        <v>2014</v>
      </c>
      <c r="I1109" t="s">
        <v>255</v>
      </c>
      <c r="J1109" s="4">
        <f>WEEKDAY(Table1[[#This Row],[Order Date]])</f>
        <v>2</v>
      </c>
      <c r="K1109" t="s">
        <v>218</v>
      </c>
      <c r="L1109" t="s">
        <v>238</v>
      </c>
      <c r="M1109">
        <v>227555</v>
      </c>
      <c r="N1109">
        <v>107284</v>
      </c>
      <c r="O1109">
        <v>120271</v>
      </c>
      <c r="P1109">
        <v>10</v>
      </c>
      <c r="Q1109">
        <v>48</v>
      </c>
      <c r="R1109">
        <v>69.61</v>
      </c>
    </row>
    <row r="1110" spans="1:18" x14ac:dyDescent="0.35">
      <c r="A1110" t="s">
        <v>120</v>
      </c>
      <c r="B1110" t="str">
        <f>VLOOKUP(Table1[[#This Row],[Region]],Table3[#All],2,0)</f>
        <v>Sam Thomas</v>
      </c>
      <c r="C1110" t="s">
        <v>215</v>
      </c>
      <c r="D1110">
        <v>141820</v>
      </c>
      <c r="E1110">
        <v>143845</v>
      </c>
      <c r="F1110">
        <v>101.43</v>
      </c>
      <c r="G1110" s="2">
        <v>41954</v>
      </c>
      <c r="H1110">
        <f>YEAR(Table1[[#This Row],[Order Date]])</f>
        <v>2014</v>
      </c>
      <c r="I1110" t="s">
        <v>253</v>
      </c>
      <c r="J1110" s="4">
        <f>WEEKDAY(Table1[[#This Row],[Order Date]])</f>
        <v>3</v>
      </c>
      <c r="K1110" t="s">
        <v>227</v>
      </c>
      <c r="L1110" t="s">
        <v>237</v>
      </c>
      <c r="M1110">
        <v>143845</v>
      </c>
      <c r="N1110">
        <v>45498.720000000001</v>
      </c>
      <c r="O1110">
        <v>98346.28</v>
      </c>
      <c r="P1110">
        <v>30</v>
      </c>
      <c r="Q1110">
        <v>99</v>
      </c>
      <c r="R1110">
        <v>94.44</v>
      </c>
    </row>
    <row r="1111" spans="1:18" x14ac:dyDescent="0.35">
      <c r="A1111" t="s">
        <v>121</v>
      </c>
      <c r="B1111" t="str">
        <f>VLOOKUP(Table1[[#This Row],[Region]],Table3[#All],2,0)</f>
        <v>Bill Gabril</v>
      </c>
      <c r="C1111" t="s">
        <v>213</v>
      </c>
      <c r="D1111">
        <v>163655</v>
      </c>
      <c r="E1111">
        <v>192330</v>
      </c>
      <c r="F1111">
        <v>117.52</v>
      </c>
      <c r="G1111" s="2">
        <v>41954</v>
      </c>
      <c r="H1111">
        <f>YEAR(Table1[[#This Row],[Order Date]])</f>
        <v>2014</v>
      </c>
      <c r="I1111" t="s">
        <v>253</v>
      </c>
      <c r="J1111" s="4">
        <f>WEEKDAY(Table1[[#This Row],[Order Date]])</f>
        <v>3</v>
      </c>
      <c r="K1111" t="s">
        <v>217</v>
      </c>
      <c r="L1111" t="s">
        <v>237</v>
      </c>
      <c r="M1111">
        <v>192330</v>
      </c>
      <c r="N1111">
        <v>94475.1</v>
      </c>
      <c r="O1111">
        <v>97854.9</v>
      </c>
      <c r="P1111">
        <v>20</v>
      </c>
      <c r="Q1111">
        <v>11</v>
      </c>
      <c r="R1111">
        <v>64.86</v>
      </c>
    </row>
    <row r="1112" spans="1:18" x14ac:dyDescent="0.35">
      <c r="A1112" t="s">
        <v>122</v>
      </c>
      <c r="B1112" t="str">
        <f>VLOOKUP(Table1[[#This Row],[Region]],Table3[#All],2,0)</f>
        <v>Sam Thomas</v>
      </c>
      <c r="C1112" t="s">
        <v>215</v>
      </c>
      <c r="D1112">
        <v>479717</v>
      </c>
      <c r="E1112">
        <v>468281</v>
      </c>
      <c r="F1112">
        <v>97.62</v>
      </c>
      <c r="G1112" s="2">
        <v>41954</v>
      </c>
      <c r="H1112">
        <f>YEAR(Table1[[#This Row],[Order Date]])</f>
        <v>2014</v>
      </c>
      <c r="I1112" t="s">
        <v>253</v>
      </c>
      <c r="J1112" s="4">
        <f>WEEKDAY(Table1[[#This Row],[Order Date]])</f>
        <v>3</v>
      </c>
      <c r="K1112" t="s">
        <v>216</v>
      </c>
      <c r="L1112" t="s">
        <v>236</v>
      </c>
      <c r="M1112">
        <v>468281</v>
      </c>
      <c r="N1112">
        <v>221775.53</v>
      </c>
      <c r="O1112">
        <v>246505.47</v>
      </c>
      <c r="P1112">
        <v>30</v>
      </c>
      <c r="Q1112">
        <v>57</v>
      </c>
      <c r="R1112">
        <v>88.57</v>
      </c>
    </row>
    <row r="1113" spans="1:18" x14ac:dyDescent="0.35">
      <c r="A1113" t="s">
        <v>123</v>
      </c>
      <c r="B1113" t="str">
        <f>VLOOKUP(Table1[[#This Row],[Region]],Table3[#All],2,0)</f>
        <v>Anne Paul</v>
      </c>
      <c r="C1113" t="s">
        <v>212</v>
      </c>
      <c r="D1113">
        <v>127520</v>
      </c>
      <c r="E1113">
        <v>97797</v>
      </c>
      <c r="F1113">
        <v>76.69</v>
      </c>
      <c r="G1113" s="2">
        <v>41954</v>
      </c>
      <c r="H1113">
        <f>YEAR(Table1[[#This Row],[Order Date]])</f>
        <v>2014</v>
      </c>
      <c r="I1113" t="s">
        <v>253</v>
      </c>
      <c r="J1113" s="4">
        <f>WEEKDAY(Table1[[#This Row],[Order Date]])</f>
        <v>3</v>
      </c>
      <c r="K1113" t="s">
        <v>230</v>
      </c>
      <c r="L1113" t="s">
        <v>238</v>
      </c>
      <c r="M1113">
        <v>97797</v>
      </c>
      <c r="N1113">
        <v>47490.12</v>
      </c>
      <c r="O1113">
        <v>50306.879999999997</v>
      </c>
      <c r="P1113">
        <v>20</v>
      </c>
      <c r="Q1113">
        <v>43</v>
      </c>
      <c r="R1113">
        <v>71.53</v>
      </c>
    </row>
    <row r="1114" spans="1:18" x14ac:dyDescent="0.35">
      <c r="A1114" t="s">
        <v>124</v>
      </c>
      <c r="B1114" t="str">
        <f>VLOOKUP(Table1[[#This Row],[Region]],Table3[#All],2,0)</f>
        <v>Bill Gabril</v>
      </c>
      <c r="C1114" t="s">
        <v>213</v>
      </c>
      <c r="D1114">
        <v>466301</v>
      </c>
      <c r="E1114">
        <v>322456</v>
      </c>
      <c r="F1114">
        <v>69.150000000000006</v>
      </c>
      <c r="G1114" s="2">
        <v>41954</v>
      </c>
      <c r="H1114">
        <f>YEAR(Table1[[#This Row],[Order Date]])</f>
        <v>2014</v>
      </c>
      <c r="I1114" t="s">
        <v>253</v>
      </c>
      <c r="J1114" s="4">
        <f>WEEKDAY(Table1[[#This Row],[Order Date]])</f>
        <v>3</v>
      </c>
      <c r="K1114" t="s">
        <v>231</v>
      </c>
      <c r="L1114" t="s">
        <v>236</v>
      </c>
      <c r="M1114">
        <v>322456</v>
      </c>
      <c r="N1114">
        <v>149629.12</v>
      </c>
      <c r="O1114">
        <v>172826.88</v>
      </c>
      <c r="P1114">
        <v>10</v>
      </c>
      <c r="Q1114">
        <v>28</v>
      </c>
      <c r="R1114">
        <v>86.36</v>
      </c>
    </row>
    <row r="1115" spans="1:18" x14ac:dyDescent="0.35">
      <c r="A1115" t="s">
        <v>125</v>
      </c>
      <c r="B1115" t="str">
        <f>VLOOKUP(Table1[[#This Row],[Region]],Table3[#All],2,0)</f>
        <v>Bill Gabril</v>
      </c>
      <c r="C1115" t="s">
        <v>213</v>
      </c>
      <c r="D1115">
        <v>334241</v>
      </c>
      <c r="E1115">
        <v>342293</v>
      </c>
      <c r="F1115">
        <v>102.41</v>
      </c>
      <c r="G1115" s="2">
        <v>41829</v>
      </c>
      <c r="H1115">
        <f>YEAR(Table1[[#This Row],[Order Date]])</f>
        <v>2014</v>
      </c>
      <c r="I1115" t="s">
        <v>260</v>
      </c>
      <c r="J1115" s="4">
        <f>WEEKDAY(Table1[[#This Row],[Order Date]])</f>
        <v>4</v>
      </c>
      <c r="K1115" t="s">
        <v>219</v>
      </c>
      <c r="L1115" t="s">
        <v>238</v>
      </c>
      <c r="M1115">
        <v>342293</v>
      </c>
      <c r="N1115">
        <v>111804.73</v>
      </c>
      <c r="O1115">
        <v>230488.27</v>
      </c>
      <c r="P1115">
        <v>20</v>
      </c>
      <c r="Q1115">
        <v>45</v>
      </c>
      <c r="R1115">
        <v>71.27</v>
      </c>
    </row>
    <row r="1116" spans="1:18" x14ac:dyDescent="0.35">
      <c r="A1116" t="s">
        <v>126</v>
      </c>
      <c r="B1116" t="str">
        <f>VLOOKUP(Table1[[#This Row],[Region]],Table3[#All],2,0)</f>
        <v>Bill Gabril</v>
      </c>
      <c r="C1116" t="s">
        <v>213</v>
      </c>
      <c r="D1116">
        <v>148129</v>
      </c>
      <c r="E1116">
        <v>108642</v>
      </c>
      <c r="F1116">
        <v>73.34</v>
      </c>
      <c r="G1116" s="2">
        <v>41267</v>
      </c>
      <c r="H1116">
        <f>YEAR(Table1[[#This Row],[Order Date]])</f>
        <v>2012</v>
      </c>
      <c r="I1116" t="s">
        <v>257</v>
      </c>
      <c r="J1116" s="4">
        <f>WEEKDAY(Table1[[#This Row],[Order Date]])</f>
        <v>2</v>
      </c>
      <c r="K1116" t="s">
        <v>217</v>
      </c>
      <c r="L1116" t="s">
        <v>237</v>
      </c>
      <c r="M1116">
        <v>108642</v>
      </c>
      <c r="N1116">
        <v>42815.5</v>
      </c>
      <c r="O1116">
        <v>65826.5</v>
      </c>
      <c r="P1116">
        <v>20</v>
      </c>
      <c r="Q1116">
        <v>41</v>
      </c>
      <c r="R1116">
        <v>83.08</v>
      </c>
    </row>
    <row r="1117" spans="1:18" x14ac:dyDescent="0.35">
      <c r="A1117" t="s">
        <v>127</v>
      </c>
      <c r="B1117" t="str">
        <f>VLOOKUP(Table1[[#This Row],[Region]],Table3[#All],2,0)</f>
        <v>William Grek</v>
      </c>
      <c r="C1117" t="s">
        <v>214</v>
      </c>
      <c r="D1117">
        <v>140903</v>
      </c>
      <c r="E1117">
        <v>80300</v>
      </c>
      <c r="F1117">
        <v>56.99</v>
      </c>
      <c r="G1117" s="2">
        <v>41267</v>
      </c>
      <c r="H1117">
        <f>YEAR(Table1[[#This Row],[Order Date]])</f>
        <v>2012</v>
      </c>
      <c r="I1117" t="s">
        <v>257</v>
      </c>
      <c r="J1117" s="4">
        <f>WEEKDAY(Table1[[#This Row],[Order Date]])</f>
        <v>2</v>
      </c>
      <c r="K1117" t="s">
        <v>224</v>
      </c>
      <c r="L1117" t="s">
        <v>240</v>
      </c>
      <c r="M1117">
        <v>80300</v>
      </c>
      <c r="N1117">
        <v>35031.47</v>
      </c>
      <c r="O1117">
        <v>45268.53</v>
      </c>
      <c r="P1117">
        <v>20</v>
      </c>
      <c r="Q1117">
        <v>69</v>
      </c>
      <c r="R1117">
        <v>88.65</v>
      </c>
    </row>
    <row r="1118" spans="1:18" x14ac:dyDescent="0.35">
      <c r="A1118" t="s">
        <v>128</v>
      </c>
      <c r="B1118" t="str">
        <f>VLOOKUP(Table1[[#This Row],[Region]],Table3[#All],2,0)</f>
        <v>William Grek</v>
      </c>
      <c r="C1118" t="s">
        <v>214</v>
      </c>
      <c r="D1118">
        <v>154806</v>
      </c>
      <c r="E1118">
        <v>122026</v>
      </c>
      <c r="F1118">
        <v>78.83</v>
      </c>
      <c r="G1118" s="2">
        <v>41706</v>
      </c>
      <c r="H1118">
        <f>YEAR(Table1[[#This Row],[Order Date]])</f>
        <v>2014</v>
      </c>
      <c r="I1118" t="s">
        <v>263</v>
      </c>
      <c r="J1118" s="4">
        <f>WEEKDAY(Table1[[#This Row],[Order Date]])</f>
        <v>7</v>
      </c>
      <c r="K1118" t="s">
        <v>228</v>
      </c>
      <c r="L1118" t="s">
        <v>236</v>
      </c>
      <c r="M1118">
        <v>122026</v>
      </c>
      <c r="N1118">
        <v>33173.21</v>
      </c>
      <c r="O1118">
        <v>88852.79</v>
      </c>
      <c r="P1118">
        <v>20</v>
      </c>
      <c r="Q1118">
        <v>68</v>
      </c>
      <c r="R1118">
        <v>82.94</v>
      </c>
    </row>
    <row r="1119" spans="1:18" x14ac:dyDescent="0.35">
      <c r="A1119" t="s">
        <v>129</v>
      </c>
      <c r="B1119" t="str">
        <f>VLOOKUP(Table1[[#This Row],[Region]],Table3[#All],2,0)</f>
        <v>Anne Paul</v>
      </c>
      <c r="C1119" t="s">
        <v>212</v>
      </c>
      <c r="D1119">
        <v>214706</v>
      </c>
      <c r="E1119">
        <v>202680</v>
      </c>
      <c r="F1119">
        <v>94.4</v>
      </c>
      <c r="G1119" s="2">
        <v>40634</v>
      </c>
      <c r="H1119">
        <f>YEAR(Table1[[#This Row],[Order Date]])</f>
        <v>2011</v>
      </c>
      <c r="I1119" t="s">
        <v>256</v>
      </c>
      <c r="J1119" s="4">
        <f>WEEKDAY(Table1[[#This Row],[Order Date]])</f>
        <v>6</v>
      </c>
      <c r="K1119" t="s">
        <v>223</v>
      </c>
      <c r="L1119" t="s">
        <v>240</v>
      </c>
      <c r="M1119">
        <v>202680</v>
      </c>
      <c r="N1119">
        <v>48570.71</v>
      </c>
      <c r="O1119">
        <v>154109.29</v>
      </c>
      <c r="P1119">
        <v>20</v>
      </c>
      <c r="Q1119">
        <v>61</v>
      </c>
      <c r="R1119">
        <v>66.58</v>
      </c>
    </row>
    <row r="1120" spans="1:18" x14ac:dyDescent="0.35">
      <c r="A1120" t="s">
        <v>130</v>
      </c>
      <c r="B1120" t="str">
        <f>VLOOKUP(Table1[[#This Row],[Region]],Table3[#All],2,0)</f>
        <v>Sam Thomas</v>
      </c>
      <c r="C1120" t="s">
        <v>215</v>
      </c>
      <c r="D1120">
        <v>186086</v>
      </c>
      <c r="E1120">
        <v>182993</v>
      </c>
      <c r="F1120">
        <v>98.34</v>
      </c>
      <c r="G1120" s="2">
        <v>40634</v>
      </c>
      <c r="H1120">
        <f>YEAR(Table1[[#This Row],[Order Date]])</f>
        <v>2011</v>
      </c>
      <c r="I1120" t="s">
        <v>256</v>
      </c>
      <c r="J1120" s="4">
        <f>WEEKDAY(Table1[[#This Row],[Order Date]])</f>
        <v>6</v>
      </c>
      <c r="K1120" t="s">
        <v>217</v>
      </c>
      <c r="L1120" t="s">
        <v>237</v>
      </c>
      <c r="M1120">
        <v>182993</v>
      </c>
      <c r="N1120">
        <v>83410.600000000006</v>
      </c>
      <c r="O1120">
        <v>99582.399999999994</v>
      </c>
      <c r="P1120">
        <v>30</v>
      </c>
      <c r="Q1120">
        <v>24</v>
      </c>
      <c r="R1120">
        <v>68.42</v>
      </c>
    </row>
    <row r="1121" spans="1:18" x14ac:dyDescent="0.35">
      <c r="A1121" t="s">
        <v>131</v>
      </c>
      <c r="B1121" t="str">
        <f>VLOOKUP(Table1[[#This Row],[Region]],Table3[#All],2,0)</f>
        <v>Bill Gabril</v>
      </c>
      <c r="C1121" t="s">
        <v>213</v>
      </c>
      <c r="D1121">
        <v>239857</v>
      </c>
      <c r="E1121">
        <v>127421</v>
      </c>
      <c r="F1121">
        <v>53.12</v>
      </c>
      <c r="G1121" s="2">
        <v>41166</v>
      </c>
      <c r="H1121">
        <f>YEAR(Table1[[#This Row],[Order Date]])</f>
        <v>2012</v>
      </c>
      <c r="I1121" t="s">
        <v>258</v>
      </c>
      <c r="J1121" s="4">
        <f>WEEKDAY(Table1[[#This Row],[Order Date]])</f>
        <v>6</v>
      </c>
      <c r="K1121" t="s">
        <v>223</v>
      </c>
      <c r="L1121" t="s">
        <v>240</v>
      </c>
      <c r="M1121">
        <v>127421</v>
      </c>
      <c r="N1121">
        <v>50256.49</v>
      </c>
      <c r="O1121">
        <v>77164.509999999995</v>
      </c>
      <c r="P1121">
        <v>10</v>
      </c>
      <c r="Q1121">
        <v>80</v>
      </c>
      <c r="R1121">
        <v>62.94</v>
      </c>
    </row>
    <row r="1122" spans="1:18" x14ac:dyDescent="0.35">
      <c r="A1122" t="s">
        <v>132</v>
      </c>
      <c r="B1122" t="str">
        <f>VLOOKUP(Table1[[#This Row],[Region]],Table3[#All],2,0)</f>
        <v>Bill Gabril</v>
      </c>
      <c r="C1122" t="s">
        <v>213</v>
      </c>
      <c r="D1122">
        <v>178968</v>
      </c>
      <c r="E1122">
        <v>141510</v>
      </c>
      <c r="F1122">
        <v>79.069999999999993</v>
      </c>
      <c r="G1122" s="2">
        <v>40759</v>
      </c>
      <c r="H1122">
        <f>YEAR(Table1[[#This Row],[Order Date]])</f>
        <v>2011</v>
      </c>
      <c r="I1122" t="s">
        <v>262</v>
      </c>
      <c r="J1122" s="4">
        <f>WEEKDAY(Table1[[#This Row],[Order Date]])</f>
        <v>5</v>
      </c>
      <c r="K1122" t="s">
        <v>235</v>
      </c>
      <c r="L1122" t="s">
        <v>239</v>
      </c>
      <c r="M1122">
        <v>141510</v>
      </c>
      <c r="N1122">
        <v>49191.98</v>
      </c>
      <c r="O1122">
        <v>92318.02</v>
      </c>
      <c r="P1122">
        <v>10</v>
      </c>
      <c r="Q1122">
        <v>44</v>
      </c>
      <c r="R1122">
        <v>72.94</v>
      </c>
    </row>
    <row r="1123" spans="1:18" x14ac:dyDescent="0.35">
      <c r="A1123" t="s">
        <v>133</v>
      </c>
      <c r="B1123" t="str">
        <f>VLOOKUP(Table1[[#This Row],[Region]],Table3[#All],2,0)</f>
        <v>Anne Paul</v>
      </c>
      <c r="C1123" t="s">
        <v>212</v>
      </c>
      <c r="D1123">
        <v>300551</v>
      </c>
      <c r="E1123">
        <v>342164</v>
      </c>
      <c r="F1123">
        <v>113.85</v>
      </c>
      <c r="G1123" s="2">
        <v>40759</v>
      </c>
      <c r="H1123">
        <f>YEAR(Table1[[#This Row],[Order Date]])</f>
        <v>2011</v>
      </c>
      <c r="I1123" t="s">
        <v>262</v>
      </c>
      <c r="J1123" s="4">
        <f>WEEKDAY(Table1[[#This Row],[Order Date]])</f>
        <v>5</v>
      </c>
      <c r="K1123" t="s">
        <v>229</v>
      </c>
      <c r="L1123" t="s">
        <v>240</v>
      </c>
      <c r="M1123">
        <v>342164</v>
      </c>
      <c r="N1123">
        <v>140902.53</v>
      </c>
      <c r="O1123">
        <v>201261.47</v>
      </c>
      <c r="P1123">
        <v>20</v>
      </c>
      <c r="Q1123">
        <v>86</v>
      </c>
      <c r="R1123">
        <v>69.66</v>
      </c>
    </row>
    <row r="1124" spans="1:18" x14ac:dyDescent="0.35">
      <c r="A1124" t="s">
        <v>134</v>
      </c>
      <c r="B1124" t="str">
        <f>VLOOKUP(Table1[[#This Row],[Region]],Table3[#All],2,0)</f>
        <v>Bill Gabril</v>
      </c>
      <c r="C1124" t="s">
        <v>213</v>
      </c>
      <c r="D1124">
        <v>327313</v>
      </c>
      <c r="E1124">
        <v>192278</v>
      </c>
      <c r="F1124">
        <v>58.74</v>
      </c>
      <c r="G1124" s="2">
        <v>40759</v>
      </c>
      <c r="H1124">
        <f>YEAR(Table1[[#This Row],[Order Date]])</f>
        <v>2011</v>
      </c>
      <c r="I1124" t="s">
        <v>262</v>
      </c>
      <c r="J1124" s="4">
        <f>WEEKDAY(Table1[[#This Row],[Order Date]])</f>
        <v>5</v>
      </c>
      <c r="K1124" t="s">
        <v>219</v>
      </c>
      <c r="L1124" t="s">
        <v>238</v>
      </c>
      <c r="M1124">
        <v>192278</v>
      </c>
      <c r="N1124">
        <v>40822.25</v>
      </c>
      <c r="O1124">
        <v>151455.75</v>
      </c>
      <c r="P1124">
        <v>20</v>
      </c>
      <c r="Q1124">
        <v>16</v>
      </c>
      <c r="R1124">
        <v>91.33</v>
      </c>
    </row>
    <row r="1125" spans="1:18" x14ac:dyDescent="0.35">
      <c r="A1125" t="s">
        <v>135</v>
      </c>
      <c r="B1125" t="str">
        <f>VLOOKUP(Table1[[#This Row],[Region]],Table3[#All],2,0)</f>
        <v>Sam Thomas</v>
      </c>
      <c r="C1125" t="s">
        <v>215</v>
      </c>
      <c r="D1125">
        <v>134522</v>
      </c>
      <c r="E1125">
        <v>137008</v>
      </c>
      <c r="F1125">
        <v>101.85</v>
      </c>
      <c r="G1125" s="2">
        <v>40759</v>
      </c>
      <c r="H1125">
        <f>YEAR(Table1[[#This Row],[Order Date]])</f>
        <v>2011</v>
      </c>
      <c r="I1125" t="s">
        <v>262</v>
      </c>
      <c r="J1125" s="4">
        <f>WEEKDAY(Table1[[#This Row],[Order Date]])</f>
        <v>5</v>
      </c>
      <c r="K1125" t="s">
        <v>234</v>
      </c>
      <c r="L1125" t="s">
        <v>238</v>
      </c>
      <c r="M1125">
        <v>137008</v>
      </c>
      <c r="N1125">
        <v>59195.74</v>
      </c>
      <c r="O1125">
        <v>77812.259999999995</v>
      </c>
      <c r="P1125">
        <v>30</v>
      </c>
      <c r="Q1125">
        <v>61</v>
      </c>
      <c r="R1125">
        <v>73.72</v>
      </c>
    </row>
    <row r="1126" spans="1:18" x14ac:dyDescent="0.35">
      <c r="A1126" t="s">
        <v>136</v>
      </c>
      <c r="B1126" t="str">
        <f>VLOOKUP(Table1[[#This Row],[Region]],Table3[#All],2,0)</f>
        <v>Anne Paul</v>
      </c>
      <c r="C1126" t="s">
        <v>212</v>
      </c>
      <c r="D1126">
        <v>484787</v>
      </c>
      <c r="E1126">
        <v>383042</v>
      </c>
      <c r="F1126">
        <v>79.010000000000005</v>
      </c>
      <c r="G1126" s="2">
        <v>40759</v>
      </c>
      <c r="H1126">
        <f>YEAR(Table1[[#This Row],[Order Date]])</f>
        <v>2011</v>
      </c>
      <c r="I1126" t="s">
        <v>262</v>
      </c>
      <c r="J1126" s="4">
        <f>WEEKDAY(Table1[[#This Row],[Order Date]])</f>
        <v>5</v>
      </c>
      <c r="K1126" t="s">
        <v>229</v>
      </c>
      <c r="L1126" t="s">
        <v>240</v>
      </c>
      <c r="M1126">
        <v>383042</v>
      </c>
      <c r="N1126">
        <v>171867.6</v>
      </c>
      <c r="O1126">
        <v>211174.39999999999</v>
      </c>
      <c r="P1126">
        <v>20</v>
      </c>
      <c r="Q1126">
        <v>91</v>
      </c>
      <c r="R1126">
        <v>70.08</v>
      </c>
    </row>
    <row r="1127" spans="1:18" x14ac:dyDescent="0.35">
      <c r="A1127" t="s">
        <v>137</v>
      </c>
      <c r="B1127" t="str">
        <f>VLOOKUP(Table1[[#This Row],[Region]],Table3[#All],2,0)</f>
        <v>Sam Thomas</v>
      </c>
      <c r="C1127" t="s">
        <v>215</v>
      </c>
      <c r="D1127">
        <v>101628</v>
      </c>
      <c r="E1127">
        <v>63166</v>
      </c>
      <c r="F1127">
        <v>62.15</v>
      </c>
      <c r="G1127" s="2">
        <v>40759</v>
      </c>
      <c r="H1127">
        <f>YEAR(Table1[[#This Row],[Order Date]])</f>
        <v>2011</v>
      </c>
      <c r="I1127" t="s">
        <v>262</v>
      </c>
      <c r="J1127" s="4">
        <f>WEEKDAY(Table1[[#This Row],[Order Date]])</f>
        <v>5</v>
      </c>
      <c r="K1127" t="s">
        <v>231</v>
      </c>
      <c r="L1127" t="s">
        <v>236</v>
      </c>
      <c r="M1127">
        <v>63166</v>
      </c>
      <c r="N1127">
        <v>17577.38</v>
      </c>
      <c r="O1127">
        <v>45588.62</v>
      </c>
      <c r="P1127">
        <v>20</v>
      </c>
      <c r="Q1127">
        <v>98</v>
      </c>
      <c r="R1127">
        <v>68.349999999999994</v>
      </c>
    </row>
    <row r="1128" spans="1:18" x14ac:dyDescent="0.35">
      <c r="A1128" t="s">
        <v>138</v>
      </c>
      <c r="B1128" t="str">
        <f>VLOOKUP(Table1[[#This Row],[Region]],Table3[#All],2,0)</f>
        <v>Sam Thomas</v>
      </c>
      <c r="C1128" t="s">
        <v>215</v>
      </c>
      <c r="D1128">
        <v>136414</v>
      </c>
      <c r="E1128">
        <v>90049</v>
      </c>
      <c r="F1128">
        <v>66.010000000000005</v>
      </c>
      <c r="G1128" s="2">
        <v>41521</v>
      </c>
      <c r="H1128">
        <f>YEAR(Table1[[#This Row],[Order Date]])</f>
        <v>2013</v>
      </c>
      <c r="I1128" t="s">
        <v>258</v>
      </c>
      <c r="J1128" s="4">
        <f>WEEKDAY(Table1[[#This Row],[Order Date]])</f>
        <v>4</v>
      </c>
      <c r="K1128" t="s">
        <v>228</v>
      </c>
      <c r="L1128" t="s">
        <v>236</v>
      </c>
      <c r="M1128">
        <v>90049</v>
      </c>
      <c r="N1128">
        <v>20714.8</v>
      </c>
      <c r="O1128">
        <v>69334.2</v>
      </c>
      <c r="P1128">
        <v>30</v>
      </c>
      <c r="Q1128">
        <v>11</v>
      </c>
      <c r="R1128">
        <v>83.31</v>
      </c>
    </row>
    <row r="1129" spans="1:18" x14ac:dyDescent="0.35">
      <c r="A1129" t="s">
        <v>139</v>
      </c>
      <c r="B1129" t="str">
        <f>VLOOKUP(Table1[[#This Row],[Region]],Table3[#All],2,0)</f>
        <v>Bill Gabril</v>
      </c>
      <c r="C1129" t="s">
        <v>213</v>
      </c>
      <c r="D1129">
        <v>110919</v>
      </c>
      <c r="E1129">
        <v>78726</v>
      </c>
      <c r="F1129">
        <v>70.98</v>
      </c>
      <c r="G1129" s="2">
        <v>41310</v>
      </c>
      <c r="H1129">
        <f>YEAR(Table1[[#This Row],[Order Date]])</f>
        <v>2013</v>
      </c>
      <c r="I1129" t="s">
        <v>264</v>
      </c>
      <c r="J1129" s="4">
        <f>WEEKDAY(Table1[[#This Row],[Order Date]])</f>
        <v>3</v>
      </c>
      <c r="K1129" t="s">
        <v>217</v>
      </c>
      <c r="L1129" t="s">
        <v>237</v>
      </c>
      <c r="M1129">
        <v>78726</v>
      </c>
      <c r="N1129">
        <v>35330.85</v>
      </c>
      <c r="O1129">
        <v>43395.15</v>
      </c>
      <c r="P1129">
        <v>20</v>
      </c>
      <c r="Q1129">
        <v>11</v>
      </c>
      <c r="R1129">
        <v>80.790000000000006</v>
      </c>
    </row>
    <row r="1130" spans="1:18" x14ac:dyDescent="0.35">
      <c r="A1130" t="s">
        <v>140</v>
      </c>
      <c r="B1130" t="str">
        <f>VLOOKUP(Table1[[#This Row],[Region]],Table3[#All],2,0)</f>
        <v>Bill Gabril</v>
      </c>
      <c r="C1130" t="s">
        <v>213</v>
      </c>
      <c r="D1130">
        <v>100527</v>
      </c>
      <c r="E1130">
        <v>114266</v>
      </c>
      <c r="F1130">
        <v>113.67</v>
      </c>
      <c r="G1130" s="2">
        <v>41310</v>
      </c>
      <c r="H1130">
        <f>YEAR(Table1[[#This Row],[Order Date]])</f>
        <v>2013</v>
      </c>
      <c r="I1130" t="s">
        <v>264</v>
      </c>
      <c r="J1130" s="4">
        <f>WEEKDAY(Table1[[#This Row],[Order Date]])</f>
        <v>3</v>
      </c>
      <c r="K1130" t="s">
        <v>231</v>
      </c>
      <c r="L1130" t="s">
        <v>236</v>
      </c>
      <c r="M1130">
        <v>114266</v>
      </c>
      <c r="N1130">
        <v>53383.27</v>
      </c>
      <c r="O1130">
        <v>60882.73</v>
      </c>
      <c r="P1130">
        <v>30</v>
      </c>
      <c r="Q1130">
        <v>82</v>
      </c>
      <c r="R1130">
        <v>83.8</v>
      </c>
    </row>
    <row r="1131" spans="1:18" x14ac:dyDescent="0.35">
      <c r="A1131" t="s">
        <v>141</v>
      </c>
      <c r="B1131" t="str">
        <f>VLOOKUP(Table1[[#This Row],[Region]],Table3[#All],2,0)</f>
        <v>Sam Thomas</v>
      </c>
      <c r="C1131" t="s">
        <v>215</v>
      </c>
      <c r="D1131">
        <v>375392</v>
      </c>
      <c r="E1131">
        <v>275411</v>
      </c>
      <c r="F1131">
        <v>73.37</v>
      </c>
      <c r="G1131" s="2">
        <v>41310</v>
      </c>
      <c r="H1131">
        <f>YEAR(Table1[[#This Row],[Order Date]])</f>
        <v>2013</v>
      </c>
      <c r="I1131" t="s">
        <v>264</v>
      </c>
      <c r="J1131" s="4">
        <f>WEEKDAY(Table1[[#This Row],[Order Date]])</f>
        <v>3</v>
      </c>
      <c r="K1131" t="s">
        <v>222</v>
      </c>
      <c r="L1131" t="s">
        <v>236</v>
      </c>
      <c r="M1131">
        <v>275411</v>
      </c>
      <c r="N1131">
        <v>129443.79</v>
      </c>
      <c r="O1131">
        <v>145967.21</v>
      </c>
      <c r="P1131">
        <v>10</v>
      </c>
      <c r="Q1131">
        <v>52</v>
      </c>
      <c r="R1131">
        <v>75.84</v>
      </c>
    </row>
    <row r="1132" spans="1:18" x14ac:dyDescent="0.35">
      <c r="A1132" t="s">
        <v>142</v>
      </c>
      <c r="B1132" t="str">
        <f>VLOOKUP(Table1[[#This Row],[Region]],Table3[#All],2,0)</f>
        <v>Sam Thomas</v>
      </c>
      <c r="C1132" t="s">
        <v>215</v>
      </c>
      <c r="D1132">
        <v>234920</v>
      </c>
      <c r="E1132">
        <v>244991</v>
      </c>
      <c r="F1132">
        <v>104.29</v>
      </c>
      <c r="G1132" s="2">
        <v>41310</v>
      </c>
      <c r="H1132">
        <f>YEAR(Table1[[#This Row],[Order Date]])</f>
        <v>2013</v>
      </c>
      <c r="I1132" t="s">
        <v>264</v>
      </c>
      <c r="J1132" s="4">
        <f>WEEKDAY(Table1[[#This Row],[Order Date]])</f>
        <v>3</v>
      </c>
      <c r="K1132" t="s">
        <v>233</v>
      </c>
      <c r="L1132" t="s">
        <v>237</v>
      </c>
      <c r="M1132">
        <v>244991</v>
      </c>
      <c r="N1132">
        <v>88778.559999999998</v>
      </c>
      <c r="O1132">
        <v>156212.44</v>
      </c>
      <c r="P1132">
        <v>20</v>
      </c>
      <c r="Q1132">
        <v>48</v>
      </c>
      <c r="R1132">
        <v>84.86</v>
      </c>
    </row>
    <row r="1133" spans="1:18" x14ac:dyDescent="0.35">
      <c r="A1133" t="s">
        <v>143</v>
      </c>
      <c r="B1133" t="str">
        <f>VLOOKUP(Table1[[#This Row],[Region]],Table3[#All],2,0)</f>
        <v>Bill Gabril</v>
      </c>
      <c r="C1133" t="s">
        <v>213</v>
      </c>
      <c r="D1133">
        <v>241524</v>
      </c>
      <c r="E1133">
        <v>256895</v>
      </c>
      <c r="F1133">
        <v>106.36</v>
      </c>
      <c r="G1133" s="2">
        <v>41310</v>
      </c>
      <c r="H1133">
        <f>YEAR(Table1[[#This Row],[Order Date]])</f>
        <v>2013</v>
      </c>
      <c r="I1133" t="s">
        <v>264</v>
      </c>
      <c r="J1133" s="4">
        <f>WEEKDAY(Table1[[#This Row],[Order Date]])</f>
        <v>3</v>
      </c>
      <c r="K1133" t="s">
        <v>219</v>
      </c>
      <c r="L1133" t="s">
        <v>238</v>
      </c>
      <c r="M1133">
        <v>256895</v>
      </c>
      <c r="N1133">
        <v>53025.38</v>
      </c>
      <c r="O1133">
        <v>203869.62</v>
      </c>
      <c r="P1133">
        <v>10</v>
      </c>
      <c r="Q1133">
        <v>94</v>
      </c>
      <c r="R1133">
        <v>94.79</v>
      </c>
    </row>
    <row r="1134" spans="1:18" x14ac:dyDescent="0.35">
      <c r="A1134" t="s">
        <v>144</v>
      </c>
      <c r="B1134" t="str">
        <f>VLOOKUP(Table1[[#This Row],[Region]],Table3[#All],2,0)</f>
        <v>Sam Thomas</v>
      </c>
      <c r="C1134" t="s">
        <v>215</v>
      </c>
      <c r="D1134">
        <v>116202</v>
      </c>
      <c r="E1134">
        <v>90130</v>
      </c>
      <c r="F1134">
        <v>77.56</v>
      </c>
      <c r="G1134" s="2">
        <v>41310</v>
      </c>
      <c r="H1134">
        <f>YEAR(Table1[[#This Row],[Order Date]])</f>
        <v>2013</v>
      </c>
      <c r="I1134" t="s">
        <v>264</v>
      </c>
      <c r="J1134" s="4">
        <f>WEEKDAY(Table1[[#This Row],[Order Date]])</f>
        <v>3</v>
      </c>
      <c r="K1134" t="s">
        <v>235</v>
      </c>
      <c r="L1134" t="s">
        <v>239</v>
      </c>
      <c r="M1134">
        <v>90130</v>
      </c>
      <c r="N1134">
        <v>35346.639999999999</v>
      </c>
      <c r="O1134">
        <v>54783.360000000001</v>
      </c>
      <c r="P1134">
        <v>20</v>
      </c>
      <c r="Q1134">
        <v>34</v>
      </c>
      <c r="R1134">
        <v>92.22</v>
      </c>
    </row>
    <row r="1135" spans="1:18" x14ac:dyDescent="0.35">
      <c r="A1135" t="s">
        <v>145</v>
      </c>
      <c r="B1135" t="str">
        <f>VLOOKUP(Table1[[#This Row],[Region]],Table3[#All],2,0)</f>
        <v>Bill Gabril</v>
      </c>
      <c r="C1135" t="s">
        <v>213</v>
      </c>
      <c r="D1135">
        <v>156587</v>
      </c>
      <c r="E1135">
        <v>114196</v>
      </c>
      <c r="F1135">
        <v>72.930000000000007</v>
      </c>
      <c r="G1135" s="2">
        <v>41310</v>
      </c>
      <c r="H1135">
        <f>YEAR(Table1[[#This Row],[Order Date]])</f>
        <v>2013</v>
      </c>
      <c r="I1135" t="s">
        <v>264</v>
      </c>
      <c r="J1135" s="4">
        <f>WEEKDAY(Table1[[#This Row],[Order Date]])</f>
        <v>3</v>
      </c>
      <c r="K1135" t="s">
        <v>235</v>
      </c>
      <c r="L1135" t="s">
        <v>239</v>
      </c>
      <c r="M1135">
        <v>114196</v>
      </c>
      <c r="N1135">
        <v>23273.200000000001</v>
      </c>
      <c r="O1135">
        <v>90922.8</v>
      </c>
      <c r="P1135">
        <v>20</v>
      </c>
      <c r="Q1135">
        <v>32</v>
      </c>
      <c r="R1135">
        <v>69.290000000000006</v>
      </c>
    </row>
    <row r="1136" spans="1:18" x14ac:dyDescent="0.35">
      <c r="A1136" t="s">
        <v>146</v>
      </c>
      <c r="B1136" t="str">
        <f>VLOOKUP(Table1[[#This Row],[Region]],Table3[#All],2,0)</f>
        <v>Sam Thomas</v>
      </c>
      <c r="C1136" t="s">
        <v>215</v>
      </c>
      <c r="D1136">
        <v>305010</v>
      </c>
      <c r="E1136">
        <v>306946</v>
      </c>
      <c r="F1136">
        <v>100.63</v>
      </c>
      <c r="G1136" s="2">
        <v>41310</v>
      </c>
      <c r="H1136">
        <f>YEAR(Table1[[#This Row],[Order Date]])</f>
        <v>2013</v>
      </c>
      <c r="I1136" t="s">
        <v>264</v>
      </c>
      <c r="J1136" s="4">
        <f>WEEKDAY(Table1[[#This Row],[Order Date]])</f>
        <v>3</v>
      </c>
      <c r="K1136" t="s">
        <v>232</v>
      </c>
      <c r="L1136" t="s">
        <v>240</v>
      </c>
      <c r="M1136">
        <v>306946</v>
      </c>
      <c r="N1136">
        <v>124989.34</v>
      </c>
      <c r="O1136">
        <v>181956.66</v>
      </c>
      <c r="P1136">
        <v>20</v>
      </c>
      <c r="Q1136">
        <v>76</v>
      </c>
      <c r="R1136">
        <v>84.56</v>
      </c>
    </row>
    <row r="1137" spans="1:18" x14ac:dyDescent="0.35">
      <c r="A1137" t="s">
        <v>147</v>
      </c>
      <c r="B1137" t="str">
        <f>VLOOKUP(Table1[[#This Row],[Region]],Table3[#All],2,0)</f>
        <v>Anne Paul</v>
      </c>
      <c r="C1137" t="s">
        <v>212</v>
      </c>
      <c r="D1137">
        <v>338565</v>
      </c>
      <c r="E1137">
        <v>317829</v>
      </c>
      <c r="F1137">
        <v>93.88</v>
      </c>
      <c r="G1137" s="2">
        <v>41310</v>
      </c>
      <c r="H1137">
        <f>YEAR(Table1[[#This Row],[Order Date]])</f>
        <v>2013</v>
      </c>
      <c r="I1137" t="s">
        <v>264</v>
      </c>
      <c r="J1137" s="4">
        <f>WEEKDAY(Table1[[#This Row],[Order Date]])</f>
        <v>3</v>
      </c>
      <c r="K1137" t="s">
        <v>233</v>
      </c>
      <c r="L1137" t="s">
        <v>237</v>
      </c>
      <c r="M1137">
        <v>317829</v>
      </c>
      <c r="N1137">
        <v>148407.97</v>
      </c>
      <c r="O1137">
        <v>169421.03</v>
      </c>
      <c r="P1137">
        <v>10</v>
      </c>
      <c r="Q1137">
        <v>97</v>
      </c>
      <c r="R1137">
        <v>65.150000000000006</v>
      </c>
    </row>
    <row r="1138" spans="1:18" x14ac:dyDescent="0.35">
      <c r="A1138" t="s">
        <v>148</v>
      </c>
      <c r="B1138" t="str">
        <f>VLOOKUP(Table1[[#This Row],[Region]],Table3[#All],2,0)</f>
        <v>William Grek</v>
      </c>
      <c r="C1138" t="s">
        <v>214</v>
      </c>
      <c r="D1138">
        <v>251929</v>
      </c>
      <c r="E1138">
        <v>289488</v>
      </c>
      <c r="F1138">
        <v>114.91</v>
      </c>
      <c r="G1138" s="2">
        <v>41310</v>
      </c>
      <c r="H1138">
        <f>YEAR(Table1[[#This Row],[Order Date]])</f>
        <v>2013</v>
      </c>
      <c r="I1138" t="s">
        <v>264</v>
      </c>
      <c r="J1138" s="4">
        <f>WEEKDAY(Table1[[#This Row],[Order Date]])</f>
        <v>3</v>
      </c>
      <c r="K1138" t="s">
        <v>221</v>
      </c>
      <c r="L1138" t="s">
        <v>239</v>
      </c>
      <c r="M1138">
        <v>289488</v>
      </c>
      <c r="N1138">
        <v>118373.47</v>
      </c>
      <c r="O1138">
        <v>171114.53</v>
      </c>
      <c r="P1138">
        <v>20</v>
      </c>
      <c r="Q1138">
        <v>47</v>
      </c>
      <c r="R1138">
        <v>60.55</v>
      </c>
    </row>
    <row r="1139" spans="1:18" x14ac:dyDescent="0.35">
      <c r="A1139" t="s">
        <v>149</v>
      </c>
      <c r="B1139" t="str">
        <f>VLOOKUP(Table1[[#This Row],[Region]],Table3[#All],2,0)</f>
        <v>Anne Paul</v>
      </c>
      <c r="C1139" t="s">
        <v>212</v>
      </c>
      <c r="D1139">
        <v>248382</v>
      </c>
      <c r="E1139">
        <v>279661</v>
      </c>
      <c r="F1139">
        <v>112.59</v>
      </c>
      <c r="G1139" s="2">
        <v>41310</v>
      </c>
      <c r="H1139">
        <f>YEAR(Table1[[#This Row],[Order Date]])</f>
        <v>2013</v>
      </c>
      <c r="I1139" t="s">
        <v>264</v>
      </c>
      <c r="J1139" s="4">
        <f>WEEKDAY(Table1[[#This Row],[Order Date]])</f>
        <v>3</v>
      </c>
      <c r="K1139" t="s">
        <v>230</v>
      </c>
      <c r="L1139" t="s">
        <v>238</v>
      </c>
      <c r="M1139">
        <v>279661</v>
      </c>
      <c r="N1139">
        <v>98857.39</v>
      </c>
      <c r="O1139">
        <v>180803.61</v>
      </c>
      <c r="P1139">
        <v>30</v>
      </c>
      <c r="Q1139">
        <v>55</v>
      </c>
      <c r="R1139">
        <v>83.11</v>
      </c>
    </row>
    <row r="1140" spans="1:18" x14ac:dyDescent="0.35">
      <c r="A1140" t="s">
        <v>150</v>
      </c>
      <c r="B1140" t="str">
        <f>VLOOKUP(Table1[[#This Row],[Region]],Table3[#All],2,0)</f>
        <v>Anne Paul</v>
      </c>
      <c r="C1140" t="s">
        <v>212</v>
      </c>
      <c r="D1140">
        <v>231823</v>
      </c>
      <c r="E1140">
        <v>152013</v>
      </c>
      <c r="F1140">
        <v>65.569999999999993</v>
      </c>
      <c r="G1140" s="2">
        <v>41824</v>
      </c>
      <c r="H1140">
        <f>YEAR(Table1[[#This Row],[Order Date]])</f>
        <v>2014</v>
      </c>
      <c r="I1140" t="s">
        <v>260</v>
      </c>
      <c r="J1140" s="4">
        <f>WEEKDAY(Table1[[#This Row],[Order Date]])</f>
        <v>6</v>
      </c>
      <c r="K1140" t="s">
        <v>233</v>
      </c>
      <c r="L1140" t="s">
        <v>237</v>
      </c>
      <c r="M1140">
        <v>152013</v>
      </c>
      <c r="N1140">
        <v>40195.43</v>
      </c>
      <c r="O1140">
        <v>111817.57</v>
      </c>
      <c r="P1140">
        <v>10</v>
      </c>
      <c r="Q1140">
        <v>81</v>
      </c>
      <c r="R1140">
        <v>65.430000000000007</v>
      </c>
    </row>
    <row r="1141" spans="1:18" x14ac:dyDescent="0.35">
      <c r="A1141" t="s">
        <v>151</v>
      </c>
      <c r="B1141" t="str">
        <f>VLOOKUP(Table1[[#This Row],[Region]],Table3[#All],2,0)</f>
        <v>Anne Paul</v>
      </c>
      <c r="C1141" t="s">
        <v>212</v>
      </c>
      <c r="D1141">
        <v>241908</v>
      </c>
      <c r="E1141">
        <v>158347</v>
      </c>
      <c r="F1141">
        <v>65.459999999999994</v>
      </c>
      <c r="G1141" s="2">
        <v>41922</v>
      </c>
      <c r="H1141">
        <f>YEAR(Table1[[#This Row],[Order Date]])</f>
        <v>2014</v>
      </c>
      <c r="I1141" t="s">
        <v>255</v>
      </c>
      <c r="J1141" s="4">
        <f>WEEKDAY(Table1[[#This Row],[Order Date]])</f>
        <v>6</v>
      </c>
      <c r="K1141" t="s">
        <v>231</v>
      </c>
      <c r="L1141" t="s">
        <v>236</v>
      </c>
      <c r="M1141">
        <v>158347</v>
      </c>
      <c r="N1141">
        <v>51372.92</v>
      </c>
      <c r="O1141">
        <v>106974.08</v>
      </c>
      <c r="P1141">
        <v>30</v>
      </c>
      <c r="Q1141">
        <v>38</v>
      </c>
      <c r="R1141">
        <v>61.12</v>
      </c>
    </row>
    <row r="1142" spans="1:18" x14ac:dyDescent="0.35">
      <c r="A1142" t="s">
        <v>152</v>
      </c>
      <c r="B1142" t="str">
        <f>VLOOKUP(Table1[[#This Row],[Region]],Table3[#All],2,0)</f>
        <v>Sam Thomas</v>
      </c>
      <c r="C1142" t="s">
        <v>215</v>
      </c>
      <c r="D1142">
        <v>455729</v>
      </c>
      <c r="E1142">
        <v>430365</v>
      </c>
      <c r="F1142">
        <v>94.43</v>
      </c>
      <c r="G1142" s="2">
        <v>41922</v>
      </c>
      <c r="H1142">
        <f>YEAR(Table1[[#This Row],[Order Date]])</f>
        <v>2014</v>
      </c>
      <c r="I1142" t="s">
        <v>255</v>
      </c>
      <c r="J1142" s="4">
        <f>WEEKDAY(Table1[[#This Row],[Order Date]])</f>
        <v>6</v>
      </c>
      <c r="K1142" t="s">
        <v>223</v>
      </c>
      <c r="L1142" t="s">
        <v>240</v>
      </c>
      <c r="M1142">
        <v>430365</v>
      </c>
      <c r="N1142">
        <v>90345.64</v>
      </c>
      <c r="O1142">
        <v>340019.36</v>
      </c>
      <c r="P1142">
        <v>30</v>
      </c>
      <c r="Q1142">
        <v>43</v>
      </c>
      <c r="R1142">
        <v>92.21</v>
      </c>
    </row>
    <row r="1143" spans="1:18" x14ac:dyDescent="0.35">
      <c r="A1143" t="s">
        <v>153</v>
      </c>
      <c r="B1143" t="str">
        <f>VLOOKUP(Table1[[#This Row],[Region]],Table3[#All],2,0)</f>
        <v>Sam Thomas</v>
      </c>
      <c r="C1143" t="s">
        <v>215</v>
      </c>
      <c r="D1143">
        <v>395649</v>
      </c>
      <c r="E1143">
        <v>426317</v>
      </c>
      <c r="F1143">
        <v>107.75</v>
      </c>
      <c r="G1143" s="2">
        <v>41603</v>
      </c>
      <c r="H1143">
        <f>YEAR(Table1[[#This Row],[Order Date]])</f>
        <v>2013</v>
      </c>
      <c r="I1143" t="s">
        <v>253</v>
      </c>
      <c r="J1143" s="4">
        <f>WEEKDAY(Table1[[#This Row],[Order Date]])</f>
        <v>2</v>
      </c>
      <c r="K1143" t="s">
        <v>220</v>
      </c>
      <c r="L1143" t="s">
        <v>237</v>
      </c>
      <c r="M1143">
        <v>426317</v>
      </c>
      <c r="N1143">
        <v>125765.07</v>
      </c>
      <c r="O1143">
        <v>300551.93</v>
      </c>
      <c r="P1143">
        <v>20</v>
      </c>
      <c r="Q1143">
        <v>27</v>
      </c>
      <c r="R1143">
        <v>74.569999999999993</v>
      </c>
    </row>
    <row r="1144" spans="1:18" x14ac:dyDescent="0.35">
      <c r="A1144" t="s">
        <v>154</v>
      </c>
      <c r="B1144" t="str">
        <f>VLOOKUP(Table1[[#This Row],[Region]],Table3[#All],2,0)</f>
        <v>William Grek</v>
      </c>
      <c r="C1144" t="s">
        <v>214</v>
      </c>
      <c r="D1144">
        <v>259905</v>
      </c>
      <c r="E1144">
        <v>152390</v>
      </c>
      <c r="F1144">
        <v>58.63</v>
      </c>
      <c r="G1144" s="2">
        <v>41603</v>
      </c>
      <c r="H1144">
        <f>YEAR(Table1[[#This Row],[Order Date]])</f>
        <v>2013</v>
      </c>
      <c r="I1144" t="s">
        <v>253</v>
      </c>
      <c r="J1144" s="4">
        <f>WEEKDAY(Table1[[#This Row],[Order Date]])</f>
        <v>2</v>
      </c>
      <c r="K1144" t="s">
        <v>227</v>
      </c>
      <c r="L1144" t="s">
        <v>237</v>
      </c>
      <c r="M1144">
        <v>152390</v>
      </c>
      <c r="N1144">
        <v>51241.26</v>
      </c>
      <c r="O1144">
        <v>101148.74</v>
      </c>
      <c r="P1144">
        <v>20</v>
      </c>
      <c r="Q1144">
        <v>65</v>
      </c>
      <c r="R1144">
        <v>63.36</v>
      </c>
    </row>
    <row r="1145" spans="1:18" x14ac:dyDescent="0.35">
      <c r="A1145" t="s">
        <v>155</v>
      </c>
      <c r="B1145" t="str">
        <f>VLOOKUP(Table1[[#This Row],[Region]],Table3[#All],2,0)</f>
        <v>Bill Gabril</v>
      </c>
      <c r="C1145" t="s">
        <v>213</v>
      </c>
      <c r="D1145">
        <v>264238</v>
      </c>
      <c r="E1145">
        <v>264191</v>
      </c>
      <c r="F1145">
        <v>99.98</v>
      </c>
      <c r="G1145" s="2">
        <v>41603</v>
      </c>
      <c r="H1145">
        <f>YEAR(Table1[[#This Row],[Order Date]])</f>
        <v>2013</v>
      </c>
      <c r="I1145" t="s">
        <v>253</v>
      </c>
      <c r="J1145" s="4">
        <f>WEEKDAY(Table1[[#This Row],[Order Date]])</f>
        <v>2</v>
      </c>
      <c r="K1145" t="s">
        <v>227</v>
      </c>
      <c r="L1145" t="s">
        <v>237</v>
      </c>
      <c r="M1145">
        <v>264191</v>
      </c>
      <c r="N1145">
        <v>104023.05</v>
      </c>
      <c r="O1145">
        <v>160167.95000000001</v>
      </c>
      <c r="P1145">
        <v>10</v>
      </c>
      <c r="Q1145">
        <v>62</v>
      </c>
      <c r="R1145">
        <v>76.14</v>
      </c>
    </row>
    <row r="1146" spans="1:18" x14ac:dyDescent="0.35">
      <c r="A1146" t="s">
        <v>156</v>
      </c>
      <c r="B1146" t="str">
        <f>VLOOKUP(Table1[[#This Row],[Region]],Table3[#All],2,0)</f>
        <v>Anne Paul</v>
      </c>
      <c r="C1146" t="s">
        <v>212</v>
      </c>
      <c r="D1146">
        <v>320682</v>
      </c>
      <c r="E1146">
        <v>183522</v>
      </c>
      <c r="F1146">
        <v>57.23</v>
      </c>
      <c r="G1146" s="2">
        <v>41603</v>
      </c>
      <c r="H1146">
        <f>YEAR(Table1[[#This Row],[Order Date]])</f>
        <v>2013</v>
      </c>
      <c r="I1146" t="s">
        <v>253</v>
      </c>
      <c r="J1146" s="4">
        <f>WEEKDAY(Table1[[#This Row],[Order Date]])</f>
        <v>2</v>
      </c>
      <c r="K1146" t="s">
        <v>228</v>
      </c>
      <c r="L1146" t="s">
        <v>236</v>
      </c>
      <c r="M1146">
        <v>183522</v>
      </c>
      <c r="N1146">
        <v>48451.71</v>
      </c>
      <c r="O1146">
        <v>135070.29</v>
      </c>
      <c r="P1146">
        <v>10</v>
      </c>
      <c r="Q1146">
        <v>57</v>
      </c>
      <c r="R1146">
        <v>64.45</v>
      </c>
    </row>
    <row r="1147" spans="1:18" x14ac:dyDescent="0.35">
      <c r="A1147" t="s">
        <v>157</v>
      </c>
      <c r="B1147" t="str">
        <f>VLOOKUP(Table1[[#This Row],[Region]],Table3[#All],2,0)</f>
        <v>Sam Thomas</v>
      </c>
      <c r="C1147" t="s">
        <v>215</v>
      </c>
      <c r="D1147">
        <v>496013</v>
      </c>
      <c r="E1147">
        <v>453872</v>
      </c>
      <c r="F1147">
        <v>91.5</v>
      </c>
      <c r="G1147" s="2">
        <v>41580</v>
      </c>
      <c r="H1147">
        <f>YEAR(Table1[[#This Row],[Order Date]])</f>
        <v>2013</v>
      </c>
      <c r="I1147" t="s">
        <v>253</v>
      </c>
      <c r="J1147" s="4">
        <f>WEEKDAY(Table1[[#This Row],[Order Date]])</f>
        <v>7</v>
      </c>
      <c r="K1147" t="s">
        <v>231</v>
      </c>
      <c r="L1147" t="s">
        <v>236</v>
      </c>
      <c r="M1147">
        <v>453872</v>
      </c>
      <c r="N1147">
        <v>135696.94</v>
      </c>
      <c r="O1147">
        <v>318175.06</v>
      </c>
      <c r="P1147">
        <v>30</v>
      </c>
      <c r="Q1147">
        <v>76</v>
      </c>
      <c r="R1147">
        <v>76.11</v>
      </c>
    </row>
    <row r="1148" spans="1:18" x14ac:dyDescent="0.35">
      <c r="A1148" t="s">
        <v>158</v>
      </c>
      <c r="B1148" t="str">
        <f>VLOOKUP(Table1[[#This Row],[Region]],Table3[#All],2,0)</f>
        <v>Anne Paul</v>
      </c>
      <c r="C1148" t="s">
        <v>212</v>
      </c>
      <c r="D1148">
        <v>128674</v>
      </c>
      <c r="E1148">
        <v>99749</v>
      </c>
      <c r="F1148">
        <v>77.52</v>
      </c>
      <c r="G1148" s="2">
        <v>41580</v>
      </c>
      <c r="H1148">
        <f>YEAR(Table1[[#This Row],[Order Date]])</f>
        <v>2013</v>
      </c>
      <c r="I1148" t="s">
        <v>253</v>
      </c>
      <c r="J1148" s="4">
        <f>WEEKDAY(Table1[[#This Row],[Order Date]])</f>
        <v>7</v>
      </c>
      <c r="K1148" t="s">
        <v>234</v>
      </c>
      <c r="L1148" t="s">
        <v>238</v>
      </c>
      <c r="M1148">
        <v>99749</v>
      </c>
      <c r="N1148">
        <v>32089.06</v>
      </c>
      <c r="O1148">
        <v>67659.94</v>
      </c>
      <c r="P1148">
        <v>20</v>
      </c>
      <c r="Q1148">
        <v>82</v>
      </c>
      <c r="R1148">
        <v>76.849999999999994</v>
      </c>
    </row>
    <row r="1149" spans="1:18" x14ac:dyDescent="0.35">
      <c r="A1149" t="s">
        <v>159</v>
      </c>
      <c r="B1149" t="str">
        <f>VLOOKUP(Table1[[#This Row],[Region]],Table3[#All],2,0)</f>
        <v>Sam Thomas</v>
      </c>
      <c r="C1149" t="s">
        <v>215</v>
      </c>
      <c r="D1149">
        <v>163670</v>
      </c>
      <c r="E1149">
        <v>178890</v>
      </c>
      <c r="F1149">
        <v>109.3</v>
      </c>
      <c r="G1149" s="2">
        <v>41384</v>
      </c>
      <c r="H1149">
        <f>YEAR(Table1[[#This Row],[Order Date]])</f>
        <v>2013</v>
      </c>
      <c r="I1149" t="s">
        <v>256</v>
      </c>
      <c r="J1149" s="4">
        <f>WEEKDAY(Table1[[#This Row],[Order Date]])</f>
        <v>7</v>
      </c>
      <c r="K1149" t="s">
        <v>226</v>
      </c>
      <c r="L1149" t="s">
        <v>239</v>
      </c>
      <c r="M1149">
        <v>178890</v>
      </c>
      <c r="N1149">
        <v>51793.7</v>
      </c>
      <c r="O1149">
        <v>127096.3</v>
      </c>
      <c r="P1149">
        <v>30</v>
      </c>
      <c r="Q1149">
        <v>81</v>
      </c>
      <c r="R1149">
        <v>85.91</v>
      </c>
    </row>
    <row r="1150" spans="1:18" x14ac:dyDescent="0.35">
      <c r="A1150" t="s">
        <v>160</v>
      </c>
      <c r="B1150" t="str">
        <f>VLOOKUP(Table1[[#This Row],[Region]],Table3[#All],2,0)</f>
        <v>Bill Gabril</v>
      </c>
      <c r="C1150" t="s">
        <v>213</v>
      </c>
      <c r="D1150">
        <v>217201</v>
      </c>
      <c r="E1150">
        <v>149173</v>
      </c>
      <c r="F1150">
        <v>68.680000000000007</v>
      </c>
      <c r="G1150" s="2">
        <v>41384</v>
      </c>
      <c r="H1150">
        <f>YEAR(Table1[[#This Row],[Order Date]])</f>
        <v>2013</v>
      </c>
      <c r="I1150" t="s">
        <v>256</v>
      </c>
      <c r="J1150" s="4">
        <f>WEEKDAY(Table1[[#This Row],[Order Date]])</f>
        <v>7</v>
      </c>
      <c r="K1150" t="s">
        <v>233</v>
      </c>
      <c r="L1150" t="s">
        <v>237</v>
      </c>
      <c r="M1150">
        <v>149173</v>
      </c>
      <c r="N1150">
        <v>42403.53</v>
      </c>
      <c r="O1150">
        <v>106769.47</v>
      </c>
      <c r="P1150">
        <v>20</v>
      </c>
      <c r="Q1150">
        <v>72</v>
      </c>
      <c r="R1150">
        <v>81.83</v>
      </c>
    </row>
    <row r="1151" spans="1:18" x14ac:dyDescent="0.35">
      <c r="A1151" t="s">
        <v>161</v>
      </c>
      <c r="B1151" t="str">
        <f>VLOOKUP(Table1[[#This Row],[Region]],Table3[#All],2,0)</f>
        <v>William Grek</v>
      </c>
      <c r="C1151" t="s">
        <v>214</v>
      </c>
      <c r="D1151">
        <v>135201</v>
      </c>
      <c r="E1151">
        <v>67604</v>
      </c>
      <c r="F1151">
        <v>50</v>
      </c>
      <c r="G1151" s="2">
        <v>40639</v>
      </c>
      <c r="H1151">
        <f>YEAR(Table1[[#This Row],[Order Date]])</f>
        <v>2011</v>
      </c>
      <c r="I1151" t="s">
        <v>256</v>
      </c>
      <c r="J1151" s="4">
        <f>WEEKDAY(Table1[[#This Row],[Order Date]])</f>
        <v>4</v>
      </c>
      <c r="K1151" t="s">
        <v>222</v>
      </c>
      <c r="L1151" t="s">
        <v>236</v>
      </c>
      <c r="M1151">
        <v>67604</v>
      </c>
      <c r="N1151">
        <v>23259.37</v>
      </c>
      <c r="O1151">
        <v>44344.63</v>
      </c>
      <c r="P1151">
        <v>30</v>
      </c>
      <c r="Q1151">
        <v>23</v>
      </c>
      <c r="R1151">
        <v>76.58</v>
      </c>
    </row>
    <row r="1152" spans="1:18" x14ac:dyDescent="0.35">
      <c r="A1152" t="s">
        <v>162</v>
      </c>
      <c r="B1152" t="str">
        <f>VLOOKUP(Table1[[#This Row],[Region]],Table3[#All],2,0)</f>
        <v>Bill Gabril</v>
      </c>
      <c r="C1152" t="s">
        <v>213</v>
      </c>
      <c r="D1152">
        <v>129178</v>
      </c>
      <c r="E1152">
        <v>80555</v>
      </c>
      <c r="F1152">
        <v>62.36</v>
      </c>
      <c r="G1152" s="2">
        <v>40639</v>
      </c>
      <c r="H1152">
        <f>YEAR(Table1[[#This Row],[Order Date]])</f>
        <v>2011</v>
      </c>
      <c r="I1152" t="s">
        <v>256</v>
      </c>
      <c r="J1152" s="4">
        <f>WEEKDAY(Table1[[#This Row],[Order Date]])</f>
        <v>4</v>
      </c>
      <c r="K1152" t="s">
        <v>227</v>
      </c>
      <c r="L1152" t="s">
        <v>237</v>
      </c>
      <c r="M1152">
        <v>80555</v>
      </c>
      <c r="N1152">
        <v>28587.69</v>
      </c>
      <c r="O1152">
        <v>51967.31</v>
      </c>
      <c r="P1152">
        <v>20</v>
      </c>
      <c r="Q1152">
        <v>40</v>
      </c>
      <c r="R1152">
        <v>89.46</v>
      </c>
    </row>
    <row r="1153" spans="1:18" x14ac:dyDescent="0.35">
      <c r="A1153" t="s">
        <v>163</v>
      </c>
      <c r="B1153" t="str">
        <f>VLOOKUP(Table1[[#This Row],[Region]],Table3[#All],2,0)</f>
        <v>Sam Thomas</v>
      </c>
      <c r="C1153" t="s">
        <v>215</v>
      </c>
      <c r="D1153">
        <v>457208</v>
      </c>
      <c r="E1153">
        <v>458834</v>
      </c>
      <c r="F1153">
        <v>100.36</v>
      </c>
      <c r="G1153" s="2">
        <v>40639</v>
      </c>
      <c r="H1153">
        <f>YEAR(Table1[[#This Row],[Order Date]])</f>
        <v>2011</v>
      </c>
      <c r="I1153" t="s">
        <v>256</v>
      </c>
      <c r="J1153" s="4">
        <f>WEEKDAY(Table1[[#This Row],[Order Date]])</f>
        <v>4</v>
      </c>
      <c r="K1153" t="s">
        <v>226</v>
      </c>
      <c r="L1153" t="s">
        <v>239</v>
      </c>
      <c r="M1153">
        <v>458834</v>
      </c>
      <c r="N1153">
        <v>169903.43</v>
      </c>
      <c r="O1153">
        <v>288930.57</v>
      </c>
      <c r="P1153">
        <v>10</v>
      </c>
      <c r="Q1153">
        <v>33</v>
      </c>
      <c r="R1153">
        <v>64.959999999999994</v>
      </c>
    </row>
    <row r="1154" spans="1:18" x14ac:dyDescent="0.35">
      <c r="A1154" t="s">
        <v>164</v>
      </c>
      <c r="B1154" t="str">
        <f>VLOOKUP(Table1[[#This Row],[Region]],Table3[#All],2,0)</f>
        <v>William Grek</v>
      </c>
      <c r="C1154" t="s">
        <v>214</v>
      </c>
      <c r="D1154">
        <v>368181</v>
      </c>
      <c r="E1154">
        <v>378512</v>
      </c>
      <c r="F1154">
        <v>102.81</v>
      </c>
      <c r="G1154" s="2">
        <v>41520</v>
      </c>
      <c r="H1154">
        <f>YEAR(Table1[[#This Row],[Order Date]])</f>
        <v>2013</v>
      </c>
      <c r="I1154" t="s">
        <v>258</v>
      </c>
      <c r="J1154" s="4">
        <f>WEEKDAY(Table1[[#This Row],[Order Date]])</f>
        <v>3</v>
      </c>
      <c r="K1154" t="s">
        <v>221</v>
      </c>
      <c r="L1154" t="s">
        <v>239</v>
      </c>
      <c r="M1154">
        <v>378512</v>
      </c>
      <c r="N1154">
        <v>135186.5</v>
      </c>
      <c r="O1154">
        <v>243325.5</v>
      </c>
      <c r="P1154">
        <v>10</v>
      </c>
      <c r="Q1154">
        <v>95</v>
      </c>
      <c r="R1154">
        <v>63.5</v>
      </c>
    </row>
    <row r="1155" spans="1:18" x14ac:dyDescent="0.35">
      <c r="A1155" t="s">
        <v>165</v>
      </c>
      <c r="B1155" t="str">
        <f>VLOOKUP(Table1[[#This Row],[Region]],Table3[#All],2,0)</f>
        <v>Bill Gabril</v>
      </c>
      <c r="C1155" t="s">
        <v>213</v>
      </c>
      <c r="D1155">
        <v>450066</v>
      </c>
      <c r="E1155">
        <v>369307</v>
      </c>
      <c r="F1155">
        <v>82.06</v>
      </c>
      <c r="G1155" s="2">
        <v>41520</v>
      </c>
      <c r="H1155">
        <f>YEAR(Table1[[#This Row],[Order Date]])</f>
        <v>2013</v>
      </c>
      <c r="I1155" t="s">
        <v>258</v>
      </c>
      <c r="J1155" s="4">
        <f>WEEKDAY(Table1[[#This Row],[Order Date]])</f>
        <v>3</v>
      </c>
      <c r="K1155" t="s">
        <v>223</v>
      </c>
      <c r="L1155" t="s">
        <v>240</v>
      </c>
      <c r="M1155">
        <v>369307</v>
      </c>
      <c r="N1155">
        <v>107359.09</v>
      </c>
      <c r="O1155">
        <v>261947.91</v>
      </c>
      <c r="P1155">
        <v>20</v>
      </c>
      <c r="Q1155">
        <v>63</v>
      </c>
      <c r="R1155">
        <v>88.47</v>
      </c>
    </row>
    <row r="1156" spans="1:18" x14ac:dyDescent="0.35">
      <c r="A1156" t="s">
        <v>166</v>
      </c>
      <c r="B1156" t="str">
        <f>VLOOKUP(Table1[[#This Row],[Region]],Table3[#All],2,0)</f>
        <v>William Grek</v>
      </c>
      <c r="C1156" t="s">
        <v>214</v>
      </c>
      <c r="D1156">
        <v>248594</v>
      </c>
      <c r="E1156">
        <v>244118</v>
      </c>
      <c r="F1156">
        <v>98.2</v>
      </c>
      <c r="G1156" s="2">
        <v>41543</v>
      </c>
      <c r="H1156">
        <f>YEAR(Table1[[#This Row],[Order Date]])</f>
        <v>2013</v>
      </c>
      <c r="I1156" t="s">
        <v>258</v>
      </c>
      <c r="J1156" s="4">
        <f>WEEKDAY(Table1[[#This Row],[Order Date]])</f>
        <v>5</v>
      </c>
      <c r="K1156" t="s">
        <v>218</v>
      </c>
      <c r="L1156" t="s">
        <v>238</v>
      </c>
      <c r="M1156">
        <v>244118</v>
      </c>
      <c r="N1156">
        <v>121251.97</v>
      </c>
      <c r="O1156">
        <v>122866.03</v>
      </c>
      <c r="P1156">
        <v>30</v>
      </c>
      <c r="Q1156">
        <v>92</v>
      </c>
      <c r="R1156">
        <v>82.76</v>
      </c>
    </row>
    <row r="1157" spans="1:18" x14ac:dyDescent="0.35">
      <c r="A1157" t="s">
        <v>167</v>
      </c>
      <c r="B1157" t="str">
        <f>VLOOKUP(Table1[[#This Row],[Region]],Table3[#All],2,0)</f>
        <v>Bill Gabril</v>
      </c>
      <c r="C1157" t="s">
        <v>213</v>
      </c>
      <c r="D1157">
        <v>285979</v>
      </c>
      <c r="E1157">
        <v>179506</v>
      </c>
      <c r="F1157">
        <v>62.77</v>
      </c>
      <c r="G1157" s="2">
        <v>41948</v>
      </c>
      <c r="H1157">
        <f>YEAR(Table1[[#This Row],[Order Date]])</f>
        <v>2014</v>
      </c>
      <c r="I1157" t="s">
        <v>253</v>
      </c>
      <c r="J1157" s="4">
        <f>WEEKDAY(Table1[[#This Row],[Order Date]])</f>
        <v>4</v>
      </c>
      <c r="K1157" t="s">
        <v>223</v>
      </c>
      <c r="L1157" t="s">
        <v>240</v>
      </c>
      <c r="M1157">
        <v>179506</v>
      </c>
      <c r="N1157">
        <v>74841.22</v>
      </c>
      <c r="O1157">
        <v>104664.78</v>
      </c>
      <c r="P1157">
        <v>10</v>
      </c>
      <c r="Q1157">
        <v>55</v>
      </c>
      <c r="R1157">
        <v>77.52</v>
      </c>
    </row>
    <row r="1158" spans="1:18" x14ac:dyDescent="0.35">
      <c r="A1158" t="s">
        <v>168</v>
      </c>
      <c r="B1158" t="str">
        <f>VLOOKUP(Table1[[#This Row],[Region]],Table3[#All],2,0)</f>
        <v>William Grek</v>
      </c>
      <c r="C1158" t="s">
        <v>214</v>
      </c>
      <c r="D1158">
        <v>470265</v>
      </c>
      <c r="E1158">
        <v>510412</v>
      </c>
      <c r="F1158">
        <v>108.54</v>
      </c>
      <c r="G1158" s="2">
        <v>41465</v>
      </c>
      <c r="H1158">
        <f>YEAR(Table1[[#This Row],[Order Date]])</f>
        <v>2013</v>
      </c>
      <c r="I1158" t="s">
        <v>260</v>
      </c>
      <c r="J1158" s="4">
        <f>WEEKDAY(Table1[[#This Row],[Order Date]])</f>
        <v>4</v>
      </c>
      <c r="K1158" t="s">
        <v>224</v>
      </c>
      <c r="L1158" t="s">
        <v>240</v>
      </c>
      <c r="M1158">
        <v>510412</v>
      </c>
      <c r="N1158">
        <v>228486.41</v>
      </c>
      <c r="O1158">
        <v>281925.59000000003</v>
      </c>
      <c r="P1158">
        <v>20</v>
      </c>
      <c r="Q1158">
        <v>93</v>
      </c>
      <c r="R1158">
        <v>85.17</v>
      </c>
    </row>
    <row r="1159" spans="1:18" x14ac:dyDescent="0.35">
      <c r="A1159" t="s">
        <v>169</v>
      </c>
      <c r="B1159" t="str">
        <f>VLOOKUP(Table1[[#This Row],[Region]],Table3[#All],2,0)</f>
        <v>Sam Thomas</v>
      </c>
      <c r="C1159" t="s">
        <v>215</v>
      </c>
      <c r="D1159">
        <v>474961</v>
      </c>
      <c r="E1159">
        <v>310900</v>
      </c>
      <c r="F1159">
        <v>65.459999999999994</v>
      </c>
      <c r="G1159" s="2">
        <v>41465</v>
      </c>
      <c r="H1159">
        <f>YEAR(Table1[[#This Row],[Order Date]])</f>
        <v>2013</v>
      </c>
      <c r="I1159" t="s">
        <v>260</v>
      </c>
      <c r="J1159" s="4">
        <f>WEEKDAY(Table1[[#This Row],[Order Date]])</f>
        <v>4</v>
      </c>
      <c r="K1159" t="s">
        <v>233</v>
      </c>
      <c r="L1159" t="s">
        <v>237</v>
      </c>
      <c r="M1159">
        <v>310900</v>
      </c>
      <c r="N1159">
        <v>69317.31</v>
      </c>
      <c r="O1159">
        <v>241582.69</v>
      </c>
      <c r="P1159">
        <v>20</v>
      </c>
      <c r="Q1159">
        <v>92</v>
      </c>
      <c r="R1159">
        <v>76.930000000000007</v>
      </c>
    </row>
    <row r="1160" spans="1:18" x14ac:dyDescent="0.35">
      <c r="A1160" t="s">
        <v>170</v>
      </c>
      <c r="B1160" t="str">
        <f>VLOOKUP(Table1[[#This Row],[Region]],Table3[#All],2,0)</f>
        <v>Bill Gabril</v>
      </c>
      <c r="C1160" t="s">
        <v>213</v>
      </c>
      <c r="D1160">
        <v>445491</v>
      </c>
      <c r="E1160">
        <v>317313</v>
      </c>
      <c r="F1160">
        <v>71.23</v>
      </c>
      <c r="G1160" s="2">
        <v>40724</v>
      </c>
      <c r="H1160">
        <f>YEAR(Table1[[#This Row],[Order Date]])</f>
        <v>2011</v>
      </c>
      <c r="I1160" t="s">
        <v>254</v>
      </c>
      <c r="J1160" s="4">
        <f>WEEKDAY(Table1[[#This Row],[Order Date]])</f>
        <v>5</v>
      </c>
      <c r="K1160" t="s">
        <v>225</v>
      </c>
      <c r="L1160" t="s">
        <v>239</v>
      </c>
      <c r="M1160">
        <v>317313</v>
      </c>
      <c r="N1160">
        <v>146336.32000000001</v>
      </c>
      <c r="O1160">
        <v>170976.68</v>
      </c>
      <c r="P1160">
        <v>30</v>
      </c>
      <c r="Q1160">
        <v>84</v>
      </c>
      <c r="R1160">
        <v>72.180000000000007</v>
      </c>
    </row>
    <row r="1161" spans="1:18" x14ac:dyDescent="0.35">
      <c r="A1161" t="s">
        <v>171</v>
      </c>
      <c r="B1161" t="str">
        <f>VLOOKUP(Table1[[#This Row],[Region]],Table3[#All],2,0)</f>
        <v>Bill Gabril</v>
      </c>
      <c r="C1161" t="s">
        <v>213</v>
      </c>
      <c r="D1161">
        <v>123555</v>
      </c>
      <c r="E1161">
        <v>65646</v>
      </c>
      <c r="F1161">
        <v>53.13</v>
      </c>
      <c r="G1161" s="2">
        <v>41668</v>
      </c>
      <c r="H1161">
        <f>YEAR(Table1[[#This Row],[Order Date]])</f>
        <v>2014</v>
      </c>
      <c r="I1161" t="s">
        <v>259</v>
      </c>
      <c r="J1161" s="4">
        <f>WEEKDAY(Table1[[#This Row],[Order Date]])</f>
        <v>4</v>
      </c>
      <c r="K1161" t="s">
        <v>216</v>
      </c>
      <c r="L1161" t="s">
        <v>236</v>
      </c>
      <c r="M1161">
        <v>65646</v>
      </c>
      <c r="N1161">
        <v>30921.75</v>
      </c>
      <c r="O1161">
        <v>34724.25</v>
      </c>
      <c r="P1161">
        <v>20</v>
      </c>
      <c r="Q1161">
        <v>96</v>
      </c>
      <c r="R1161">
        <v>76.67</v>
      </c>
    </row>
    <row r="1162" spans="1:18" x14ac:dyDescent="0.35">
      <c r="A1162" t="s">
        <v>172</v>
      </c>
      <c r="B1162" t="str">
        <f>VLOOKUP(Table1[[#This Row],[Region]],Table3[#All],2,0)</f>
        <v>William Grek</v>
      </c>
      <c r="C1162" t="s">
        <v>214</v>
      </c>
      <c r="D1162">
        <v>484118</v>
      </c>
      <c r="E1162">
        <v>366114</v>
      </c>
      <c r="F1162">
        <v>75.62</v>
      </c>
      <c r="G1162" s="2">
        <v>41668</v>
      </c>
      <c r="H1162">
        <f>YEAR(Table1[[#This Row],[Order Date]])</f>
        <v>2014</v>
      </c>
      <c r="I1162" t="s">
        <v>259</v>
      </c>
      <c r="J1162" s="4">
        <f>WEEKDAY(Table1[[#This Row],[Order Date]])</f>
        <v>4</v>
      </c>
      <c r="K1162" t="s">
        <v>219</v>
      </c>
      <c r="L1162" t="s">
        <v>238</v>
      </c>
      <c r="M1162">
        <v>366114</v>
      </c>
      <c r="N1162">
        <v>103079.78</v>
      </c>
      <c r="O1162">
        <v>263034.21999999997</v>
      </c>
      <c r="P1162">
        <v>10</v>
      </c>
      <c r="Q1162">
        <v>63</v>
      </c>
      <c r="R1162">
        <v>92.28</v>
      </c>
    </row>
    <row r="1163" spans="1:18" x14ac:dyDescent="0.35">
      <c r="A1163" t="s">
        <v>173</v>
      </c>
      <c r="B1163" t="str">
        <f>VLOOKUP(Table1[[#This Row],[Region]],Table3[#All],2,0)</f>
        <v>Anne Paul</v>
      </c>
      <c r="C1163" t="s">
        <v>212</v>
      </c>
      <c r="D1163">
        <v>231325</v>
      </c>
      <c r="E1163">
        <v>145670</v>
      </c>
      <c r="F1163">
        <v>62.97</v>
      </c>
      <c r="G1163" s="2">
        <v>41173</v>
      </c>
      <c r="H1163">
        <f>YEAR(Table1[[#This Row],[Order Date]])</f>
        <v>2012</v>
      </c>
      <c r="I1163" t="s">
        <v>258</v>
      </c>
      <c r="J1163" s="4">
        <f>WEEKDAY(Table1[[#This Row],[Order Date]])</f>
        <v>6</v>
      </c>
      <c r="K1163" t="s">
        <v>230</v>
      </c>
      <c r="L1163" t="s">
        <v>238</v>
      </c>
      <c r="M1163">
        <v>145670</v>
      </c>
      <c r="N1163">
        <v>53539.77</v>
      </c>
      <c r="O1163">
        <v>92130.23</v>
      </c>
      <c r="P1163">
        <v>10</v>
      </c>
      <c r="Q1163">
        <v>90</v>
      </c>
      <c r="R1163">
        <v>89.42</v>
      </c>
    </row>
    <row r="1164" spans="1:18" x14ac:dyDescent="0.35">
      <c r="A1164" t="s">
        <v>174</v>
      </c>
      <c r="B1164" t="str">
        <f>VLOOKUP(Table1[[#This Row],[Region]],Table3[#All],2,0)</f>
        <v>William Grek</v>
      </c>
      <c r="C1164" t="s">
        <v>214</v>
      </c>
      <c r="D1164">
        <v>156445</v>
      </c>
      <c r="E1164">
        <v>169805</v>
      </c>
      <c r="F1164">
        <v>108.54</v>
      </c>
      <c r="G1164" s="2">
        <v>41173</v>
      </c>
      <c r="H1164">
        <f>YEAR(Table1[[#This Row],[Order Date]])</f>
        <v>2012</v>
      </c>
      <c r="I1164" t="s">
        <v>258</v>
      </c>
      <c r="J1164" s="4">
        <f>WEEKDAY(Table1[[#This Row],[Order Date]])</f>
        <v>6</v>
      </c>
      <c r="K1164" t="s">
        <v>223</v>
      </c>
      <c r="L1164" t="s">
        <v>240</v>
      </c>
      <c r="M1164">
        <v>169805</v>
      </c>
      <c r="N1164">
        <v>78116.240000000005</v>
      </c>
      <c r="O1164">
        <v>91688.76</v>
      </c>
      <c r="P1164">
        <v>30</v>
      </c>
      <c r="Q1164">
        <v>81</v>
      </c>
      <c r="R1164">
        <v>66.989999999999995</v>
      </c>
    </row>
    <row r="1165" spans="1:18" x14ac:dyDescent="0.35">
      <c r="A1165" t="s">
        <v>175</v>
      </c>
      <c r="B1165" t="str">
        <f>VLOOKUP(Table1[[#This Row],[Region]],Table3[#All],2,0)</f>
        <v>Sam Thomas</v>
      </c>
      <c r="C1165" t="s">
        <v>215</v>
      </c>
      <c r="D1165">
        <v>329383</v>
      </c>
      <c r="E1165">
        <v>342647</v>
      </c>
      <c r="F1165">
        <v>104.03</v>
      </c>
      <c r="G1165" s="2">
        <v>41173</v>
      </c>
      <c r="H1165">
        <f>YEAR(Table1[[#This Row],[Order Date]])</f>
        <v>2012</v>
      </c>
      <c r="I1165" t="s">
        <v>258</v>
      </c>
      <c r="J1165" s="4">
        <f>WEEKDAY(Table1[[#This Row],[Order Date]])</f>
        <v>6</v>
      </c>
      <c r="K1165" t="s">
        <v>220</v>
      </c>
      <c r="L1165" t="s">
        <v>237</v>
      </c>
      <c r="M1165">
        <v>342647</v>
      </c>
      <c r="N1165">
        <v>150642.07</v>
      </c>
      <c r="O1165">
        <v>192004.93</v>
      </c>
      <c r="P1165">
        <v>30</v>
      </c>
      <c r="Q1165">
        <v>77</v>
      </c>
      <c r="R1165">
        <v>88.3</v>
      </c>
    </row>
    <row r="1166" spans="1:18" x14ac:dyDescent="0.35">
      <c r="A1166" t="s">
        <v>176</v>
      </c>
      <c r="B1166" t="str">
        <f>VLOOKUP(Table1[[#This Row],[Region]],Table3[#All],2,0)</f>
        <v>William Grek</v>
      </c>
      <c r="C1166" t="s">
        <v>214</v>
      </c>
      <c r="D1166">
        <v>405192</v>
      </c>
      <c r="E1166">
        <v>215306</v>
      </c>
      <c r="F1166">
        <v>53.14</v>
      </c>
      <c r="G1166" s="2">
        <v>41178</v>
      </c>
      <c r="H1166">
        <f>YEAR(Table1[[#This Row],[Order Date]])</f>
        <v>2012</v>
      </c>
      <c r="I1166" t="s">
        <v>258</v>
      </c>
      <c r="J1166" s="4">
        <f>WEEKDAY(Table1[[#This Row],[Order Date]])</f>
        <v>4</v>
      </c>
      <c r="K1166" t="s">
        <v>219</v>
      </c>
      <c r="L1166" t="s">
        <v>238</v>
      </c>
      <c r="M1166">
        <v>215306</v>
      </c>
      <c r="N1166">
        <v>105506.02</v>
      </c>
      <c r="O1166">
        <v>109799.98</v>
      </c>
      <c r="P1166">
        <v>10</v>
      </c>
      <c r="Q1166">
        <v>10</v>
      </c>
      <c r="R1166">
        <v>72.58</v>
      </c>
    </row>
    <row r="1167" spans="1:18" x14ac:dyDescent="0.35">
      <c r="A1167" t="s">
        <v>177</v>
      </c>
      <c r="B1167" t="str">
        <f>VLOOKUP(Table1[[#This Row],[Region]],Table3[#All],2,0)</f>
        <v>Bill Gabril</v>
      </c>
      <c r="C1167" t="s">
        <v>213</v>
      </c>
      <c r="D1167">
        <v>386565</v>
      </c>
      <c r="E1167">
        <v>231012</v>
      </c>
      <c r="F1167">
        <v>59.76</v>
      </c>
      <c r="G1167" s="2">
        <v>41178</v>
      </c>
      <c r="H1167">
        <f>YEAR(Table1[[#This Row],[Order Date]])</f>
        <v>2012</v>
      </c>
      <c r="I1167" t="s">
        <v>258</v>
      </c>
      <c r="J1167" s="4">
        <f>WEEKDAY(Table1[[#This Row],[Order Date]])</f>
        <v>4</v>
      </c>
      <c r="K1167" t="s">
        <v>220</v>
      </c>
      <c r="L1167" t="s">
        <v>237</v>
      </c>
      <c r="M1167">
        <v>231012</v>
      </c>
      <c r="N1167">
        <v>68215.91</v>
      </c>
      <c r="O1167">
        <v>162796.09</v>
      </c>
      <c r="P1167">
        <v>30</v>
      </c>
      <c r="Q1167">
        <v>92</v>
      </c>
      <c r="R1167">
        <v>78.489999999999995</v>
      </c>
    </row>
    <row r="1168" spans="1:18" x14ac:dyDescent="0.35">
      <c r="A1168" t="s">
        <v>178</v>
      </c>
      <c r="B1168" t="str">
        <f>VLOOKUP(Table1[[#This Row],[Region]],Table3[#All],2,0)</f>
        <v>William Grek</v>
      </c>
      <c r="C1168" t="s">
        <v>214</v>
      </c>
      <c r="D1168">
        <v>399038</v>
      </c>
      <c r="E1168">
        <v>447891</v>
      </c>
      <c r="F1168">
        <v>112.24</v>
      </c>
      <c r="G1168" s="2">
        <v>41178</v>
      </c>
      <c r="H1168">
        <f>YEAR(Table1[[#This Row],[Order Date]])</f>
        <v>2012</v>
      </c>
      <c r="I1168" t="s">
        <v>258</v>
      </c>
      <c r="J1168" s="4">
        <f>WEEKDAY(Table1[[#This Row],[Order Date]])</f>
        <v>4</v>
      </c>
      <c r="K1168" t="s">
        <v>225</v>
      </c>
      <c r="L1168" t="s">
        <v>239</v>
      </c>
      <c r="M1168">
        <v>447891</v>
      </c>
      <c r="N1168">
        <v>176045.55</v>
      </c>
      <c r="O1168">
        <v>271845.45</v>
      </c>
      <c r="P1168">
        <v>10</v>
      </c>
      <c r="Q1168">
        <v>27</v>
      </c>
      <c r="R1168">
        <v>88.06</v>
      </c>
    </row>
    <row r="1169" spans="1:18" x14ac:dyDescent="0.35">
      <c r="A1169" t="s">
        <v>179</v>
      </c>
      <c r="B1169" t="str">
        <f>VLOOKUP(Table1[[#This Row],[Region]],Table3[#All],2,0)</f>
        <v>Bill Gabril</v>
      </c>
      <c r="C1169" t="s">
        <v>213</v>
      </c>
      <c r="D1169">
        <v>427926</v>
      </c>
      <c r="E1169">
        <v>411157</v>
      </c>
      <c r="F1169">
        <v>96.08</v>
      </c>
      <c r="G1169" s="2">
        <v>41178</v>
      </c>
      <c r="H1169">
        <f>YEAR(Table1[[#This Row],[Order Date]])</f>
        <v>2012</v>
      </c>
      <c r="I1169" t="s">
        <v>258</v>
      </c>
      <c r="J1169" s="4">
        <f>WEEKDAY(Table1[[#This Row],[Order Date]])</f>
        <v>4</v>
      </c>
      <c r="K1169" t="s">
        <v>230</v>
      </c>
      <c r="L1169" t="s">
        <v>238</v>
      </c>
      <c r="M1169">
        <v>411157</v>
      </c>
      <c r="N1169">
        <v>189889.69</v>
      </c>
      <c r="O1169">
        <v>221267.31</v>
      </c>
      <c r="P1169">
        <v>20</v>
      </c>
      <c r="Q1169">
        <v>22</v>
      </c>
      <c r="R1169">
        <v>64.13</v>
      </c>
    </row>
    <row r="1170" spans="1:18" x14ac:dyDescent="0.35">
      <c r="A1170" t="s">
        <v>180</v>
      </c>
      <c r="B1170" t="str">
        <f>VLOOKUP(Table1[[#This Row],[Region]],Table3[#All],2,0)</f>
        <v>William Grek</v>
      </c>
      <c r="C1170" t="s">
        <v>214</v>
      </c>
      <c r="D1170">
        <v>415353</v>
      </c>
      <c r="E1170">
        <v>491073</v>
      </c>
      <c r="F1170">
        <v>118.23</v>
      </c>
      <c r="G1170" s="2">
        <v>41178</v>
      </c>
      <c r="H1170">
        <f>YEAR(Table1[[#This Row],[Order Date]])</f>
        <v>2012</v>
      </c>
      <c r="I1170" t="s">
        <v>258</v>
      </c>
      <c r="J1170" s="4">
        <f>WEEKDAY(Table1[[#This Row],[Order Date]])</f>
        <v>4</v>
      </c>
      <c r="K1170" t="s">
        <v>217</v>
      </c>
      <c r="L1170" t="s">
        <v>237</v>
      </c>
      <c r="M1170">
        <v>491073</v>
      </c>
      <c r="N1170">
        <v>212533.27</v>
      </c>
      <c r="O1170">
        <v>278539.73</v>
      </c>
      <c r="P1170">
        <v>30</v>
      </c>
      <c r="Q1170">
        <v>42</v>
      </c>
      <c r="R1170">
        <v>73.66</v>
      </c>
    </row>
    <row r="1171" spans="1:18" x14ac:dyDescent="0.35">
      <c r="A1171" t="s">
        <v>181</v>
      </c>
      <c r="B1171" t="str">
        <f>VLOOKUP(Table1[[#This Row],[Region]],Table3[#All],2,0)</f>
        <v>Sam Thomas</v>
      </c>
      <c r="C1171" t="s">
        <v>215</v>
      </c>
      <c r="D1171">
        <v>182765</v>
      </c>
      <c r="E1171">
        <v>218274</v>
      </c>
      <c r="F1171">
        <v>119.43</v>
      </c>
      <c r="G1171" s="2">
        <v>41178</v>
      </c>
      <c r="H1171">
        <f>YEAR(Table1[[#This Row],[Order Date]])</f>
        <v>2012</v>
      </c>
      <c r="I1171" t="s">
        <v>258</v>
      </c>
      <c r="J1171" s="4">
        <f>WEEKDAY(Table1[[#This Row],[Order Date]])</f>
        <v>4</v>
      </c>
      <c r="K1171" t="s">
        <v>217</v>
      </c>
      <c r="L1171" t="s">
        <v>237</v>
      </c>
      <c r="M1171">
        <v>218274</v>
      </c>
      <c r="N1171">
        <v>74141.75</v>
      </c>
      <c r="O1171">
        <v>144132.25</v>
      </c>
      <c r="P1171">
        <v>10</v>
      </c>
      <c r="Q1171">
        <v>76</v>
      </c>
      <c r="R1171">
        <v>92.61</v>
      </c>
    </row>
    <row r="1172" spans="1:18" x14ac:dyDescent="0.35">
      <c r="A1172" t="s">
        <v>182</v>
      </c>
      <c r="B1172" t="str">
        <f>VLOOKUP(Table1[[#This Row],[Region]],Table3[#All],2,0)</f>
        <v>Sam Thomas</v>
      </c>
      <c r="C1172" t="s">
        <v>215</v>
      </c>
      <c r="D1172">
        <v>424348</v>
      </c>
      <c r="E1172">
        <v>241873</v>
      </c>
      <c r="F1172">
        <v>57</v>
      </c>
      <c r="G1172" s="2">
        <v>41178</v>
      </c>
      <c r="H1172">
        <f>YEAR(Table1[[#This Row],[Order Date]])</f>
        <v>2012</v>
      </c>
      <c r="I1172" t="s">
        <v>258</v>
      </c>
      <c r="J1172" s="4">
        <f>WEEKDAY(Table1[[#This Row],[Order Date]])</f>
        <v>4</v>
      </c>
      <c r="K1172" t="s">
        <v>226</v>
      </c>
      <c r="L1172" t="s">
        <v>239</v>
      </c>
      <c r="M1172">
        <v>241873</v>
      </c>
      <c r="N1172">
        <v>78649.42</v>
      </c>
      <c r="O1172">
        <v>163223.57999999999</v>
      </c>
      <c r="P1172">
        <v>30</v>
      </c>
      <c r="Q1172">
        <v>43</v>
      </c>
      <c r="R1172">
        <v>82.86</v>
      </c>
    </row>
    <row r="1173" spans="1:18" x14ac:dyDescent="0.35">
      <c r="A1173" t="s">
        <v>183</v>
      </c>
      <c r="B1173" t="str">
        <f>VLOOKUP(Table1[[#This Row],[Region]],Table3[#All],2,0)</f>
        <v>Anne Paul</v>
      </c>
      <c r="C1173" t="s">
        <v>212</v>
      </c>
      <c r="D1173">
        <v>320937</v>
      </c>
      <c r="E1173">
        <v>228856</v>
      </c>
      <c r="F1173">
        <v>71.31</v>
      </c>
      <c r="G1173" s="2">
        <v>41213</v>
      </c>
      <c r="H1173">
        <f>YEAR(Table1[[#This Row],[Order Date]])</f>
        <v>2012</v>
      </c>
      <c r="I1173" t="s">
        <v>255</v>
      </c>
      <c r="J1173" s="4">
        <f>WEEKDAY(Table1[[#This Row],[Order Date]])</f>
        <v>4</v>
      </c>
      <c r="K1173" t="s">
        <v>228</v>
      </c>
      <c r="L1173" t="s">
        <v>236</v>
      </c>
      <c r="M1173">
        <v>228856</v>
      </c>
      <c r="N1173">
        <v>53458.84</v>
      </c>
      <c r="O1173">
        <v>175397.16</v>
      </c>
      <c r="P1173">
        <v>20</v>
      </c>
      <c r="Q1173">
        <v>36</v>
      </c>
      <c r="R1173">
        <v>79.150000000000006</v>
      </c>
    </row>
    <row r="1174" spans="1:18" x14ac:dyDescent="0.35">
      <c r="A1174" t="s">
        <v>184</v>
      </c>
      <c r="B1174" t="str">
        <f>VLOOKUP(Table1[[#This Row],[Region]],Table3[#All],2,0)</f>
        <v>Sam Thomas</v>
      </c>
      <c r="C1174" t="s">
        <v>215</v>
      </c>
      <c r="D1174">
        <v>447779</v>
      </c>
      <c r="E1174">
        <v>256567</v>
      </c>
      <c r="F1174">
        <v>57.3</v>
      </c>
      <c r="G1174" s="2">
        <v>41213</v>
      </c>
      <c r="H1174">
        <f>YEAR(Table1[[#This Row],[Order Date]])</f>
        <v>2012</v>
      </c>
      <c r="I1174" t="s">
        <v>255</v>
      </c>
      <c r="J1174" s="4">
        <f>WEEKDAY(Table1[[#This Row],[Order Date]])</f>
        <v>4</v>
      </c>
      <c r="K1174" t="s">
        <v>231</v>
      </c>
      <c r="L1174" t="s">
        <v>236</v>
      </c>
      <c r="M1174">
        <v>256567</v>
      </c>
      <c r="N1174">
        <v>122671.46</v>
      </c>
      <c r="O1174">
        <v>133895.54</v>
      </c>
      <c r="P1174">
        <v>10</v>
      </c>
      <c r="Q1174">
        <v>88</v>
      </c>
      <c r="R1174">
        <v>84.61</v>
      </c>
    </row>
    <row r="1175" spans="1:18" x14ac:dyDescent="0.35">
      <c r="A1175" t="s">
        <v>185</v>
      </c>
      <c r="B1175" t="str">
        <f>VLOOKUP(Table1[[#This Row],[Region]],Table3[#All],2,0)</f>
        <v>Anne Paul</v>
      </c>
      <c r="C1175" t="s">
        <v>212</v>
      </c>
      <c r="D1175">
        <v>137100</v>
      </c>
      <c r="E1175">
        <v>123107</v>
      </c>
      <c r="F1175">
        <v>89.79</v>
      </c>
      <c r="G1175" s="2">
        <v>41213</v>
      </c>
      <c r="H1175">
        <f>YEAR(Table1[[#This Row],[Order Date]])</f>
        <v>2012</v>
      </c>
      <c r="I1175" t="s">
        <v>255</v>
      </c>
      <c r="J1175" s="4">
        <f>WEEKDAY(Table1[[#This Row],[Order Date]])</f>
        <v>4</v>
      </c>
      <c r="K1175" t="s">
        <v>226</v>
      </c>
      <c r="L1175" t="s">
        <v>239</v>
      </c>
      <c r="M1175">
        <v>123107</v>
      </c>
      <c r="N1175">
        <v>28775.57</v>
      </c>
      <c r="O1175">
        <v>94331.43</v>
      </c>
      <c r="P1175">
        <v>10</v>
      </c>
      <c r="Q1175">
        <v>26</v>
      </c>
      <c r="R1175">
        <v>69.47</v>
      </c>
    </row>
    <row r="1176" spans="1:18" x14ac:dyDescent="0.35">
      <c r="A1176" t="s">
        <v>186</v>
      </c>
      <c r="B1176" t="str">
        <f>VLOOKUP(Table1[[#This Row],[Region]],Table3[#All],2,0)</f>
        <v>Anne Paul</v>
      </c>
      <c r="C1176" t="s">
        <v>212</v>
      </c>
      <c r="D1176">
        <v>118664</v>
      </c>
      <c r="E1176">
        <v>124421</v>
      </c>
      <c r="F1176">
        <v>104.85</v>
      </c>
      <c r="G1176" s="2">
        <v>41213</v>
      </c>
      <c r="H1176">
        <f>YEAR(Table1[[#This Row],[Order Date]])</f>
        <v>2012</v>
      </c>
      <c r="I1176" t="s">
        <v>255</v>
      </c>
      <c r="J1176" s="4">
        <f>WEEKDAY(Table1[[#This Row],[Order Date]])</f>
        <v>4</v>
      </c>
      <c r="K1176" t="s">
        <v>221</v>
      </c>
      <c r="L1176" t="s">
        <v>239</v>
      </c>
      <c r="M1176">
        <v>124421</v>
      </c>
      <c r="N1176">
        <v>37935.83</v>
      </c>
      <c r="O1176">
        <v>86485.17</v>
      </c>
      <c r="P1176">
        <v>10</v>
      </c>
      <c r="Q1176">
        <v>48</v>
      </c>
      <c r="R1176">
        <v>87.35</v>
      </c>
    </row>
    <row r="1177" spans="1:18" x14ac:dyDescent="0.35">
      <c r="A1177" t="s">
        <v>187</v>
      </c>
      <c r="B1177" t="str">
        <f>VLOOKUP(Table1[[#This Row],[Region]],Table3[#All],2,0)</f>
        <v>William Grek</v>
      </c>
      <c r="C1177" t="s">
        <v>214</v>
      </c>
      <c r="D1177">
        <v>129022</v>
      </c>
      <c r="E1177">
        <v>67965</v>
      </c>
      <c r="F1177">
        <v>52.68</v>
      </c>
      <c r="G1177" s="2">
        <v>41970</v>
      </c>
      <c r="H1177">
        <f>YEAR(Table1[[#This Row],[Order Date]])</f>
        <v>2014</v>
      </c>
      <c r="I1177" t="s">
        <v>253</v>
      </c>
      <c r="J1177" s="4">
        <f>WEEKDAY(Table1[[#This Row],[Order Date]])</f>
        <v>5</v>
      </c>
      <c r="K1177" t="s">
        <v>231</v>
      </c>
      <c r="L1177" t="s">
        <v>236</v>
      </c>
      <c r="M1177">
        <v>67965</v>
      </c>
      <c r="N1177">
        <v>20078.060000000001</v>
      </c>
      <c r="O1177">
        <v>47886.94</v>
      </c>
      <c r="P1177">
        <v>20</v>
      </c>
      <c r="Q1177">
        <v>80</v>
      </c>
      <c r="R1177">
        <v>76.88</v>
      </c>
    </row>
    <row r="1178" spans="1:18" x14ac:dyDescent="0.35">
      <c r="A1178" t="s">
        <v>188</v>
      </c>
      <c r="B1178" t="str">
        <f>VLOOKUP(Table1[[#This Row],[Region]],Table3[#All],2,0)</f>
        <v>Bill Gabril</v>
      </c>
      <c r="C1178" t="s">
        <v>213</v>
      </c>
      <c r="D1178">
        <v>297776</v>
      </c>
      <c r="E1178">
        <v>331193</v>
      </c>
      <c r="F1178">
        <v>111.22</v>
      </c>
      <c r="G1178" s="2">
        <v>40896</v>
      </c>
      <c r="H1178">
        <f>YEAR(Table1[[#This Row],[Order Date]])</f>
        <v>2011</v>
      </c>
      <c r="I1178" t="s">
        <v>257</v>
      </c>
      <c r="J1178" s="4">
        <f>WEEKDAY(Table1[[#This Row],[Order Date]])</f>
        <v>2</v>
      </c>
      <c r="K1178" t="s">
        <v>231</v>
      </c>
      <c r="L1178" t="s">
        <v>236</v>
      </c>
      <c r="M1178">
        <v>331193</v>
      </c>
      <c r="N1178">
        <v>95913.05</v>
      </c>
      <c r="O1178">
        <v>235279.95</v>
      </c>
      <c r="P1178">
        <v>10</v>
      </c>
      <c r="Q1178">
        <v>24</v>
      </c>
      <c r="R1178">
        <v>75.33</v>
      </c>
    </row>
    <row r="1179" spans="1:18" x14ac:dyDescent="0.35">
      <c r="A1179" t="s">
        <v>189</v>
      </c>
      <c r="B1179" t="str">
        <f>VLOOKUP(Table1[[#This Row],[Region]],Table3[#All],2,0)</f>
        <v>Sam Thomas</v>
      </c>
      <c r="C1179" t="s">
        <v>215</v>
      </c>
      <c r="D1179">
        <v>201526</v>
      </c>
      <c r="E1179">
        <v>190711</v>
      </c>
      <c r="F1179">
        <v>94.63</v>
      </c>
      <c r="G1179" s="2">
        <v>40896</v>
      </c>
      <c r="H1179">
        <f>YEAR(Table1[[#This Row],[Order Date]])</f>
        <v>2011</v>
      </c>
      <c r="I1179" t="s">
        <v>257</v>
      </c>
      <c r="J1179" s="4">
        <f>WEEKDAY(Table1[[#This Row],[Order Date]])</f>
        <v>2</v>
      </c>
      <c r="K1179" t="s">
        <v>224</v>
      </c>
      <c r="L1179" t="s">
        <v>240</v>
      </c>
      <c r="M1179">
        <v>190711</v>
      </c>
      <c r="N1179">
        <v>81729</v>
      </c>
      <c r="O1179">
        <v>108982</v>
      </c>
      <c r="P1179">
        <v>30</v>
      </c>
      <c r="Q1179">
        <v>11</v>
      </c>
      <c r="R1179">
        <v>67.95</v>
      </c>
    </row>
    <row r="1180" spans="1:18" x14ac:dyDescent="0.35">
      <c r="A1180" t="s">
        <v>190</v>
      </c>
      <c r="B1180" t="str">
        <f>VLOOKUP(Table1[[#This Row],[Region]],Table3[#All],2,0)</f>
        <v>Anne Paul</v>
      </c>
      <c r="C1180" t="s">
        <v>212</v>
      </c>
      <c r="D1180">
        <v>107811</v>
      </c>
      <c r="E1180">
        <v>86662</v>
      </c>
      <c r="F1180">
        <v>80.38</v>
      </c>
      <c r="G1180" s="2">
        <v>40896</v>
      </c>
      <c r="H1180">
        <f>YEAR(Table1[[#This Row],[Order Date]])</f>
        <v>2011</v>
      </c>
      <c r="I1180" t="s">
        <v>257</v>
      </c>
      <c r="J1180" s="4">
        <f>WEEKDAY(Table1[[#This Row],[Order Date]])</f>
        <v>2</v>
      </c>
      <c r="K1180" t="s">
        <v>230</v>
      </c>
      <c r="L1180" t="s">
        <v>238</v>
      </c>
      <c r="M1180">
        <v>86662</v>
      </c>
      <c r="N1180">
        <v>41858.06</v>
      </c>
      <c r="O1180">
        <v>44803.94</v>
      </c>
      <c r="P1180">
        <v>10</v>
      </c>
      <c r="Q1180">
        <v>46</v>
      </c>
      <c r="R1180">
        <v>61.53</v>
      </c>
    </row>
    <row r="1181" spans="1:18" x14ac:dyDescent="0.35">
      <c r="A1181" t="s">
        <v>191</v>
      </c>
      <c r="B1181" t="str">
        <f>VLOOKUP(Table1[[#This Row],[Region]],Table3[#All],2,0)</f>
        <v>Sam Thomas</v>
      </c>
      <c r="C1181" t="s">
        <v>215</v>
      </c>
      <c r="D1181">
        <v>443518</v>
      </c>
      <c r="E1181">
        <v>349813</v>
      </c>
      <c r="F1181">
        <v>78.87</v>
      </c>
      <c r="G1181" s="2">
        <v>41635</v>
      </c>
      <c r="H1181">
        <f>YEAR(Table1[[#This Row],[Order Date]])</f>
        <v>2013</v>
      </c>
      <c r="I1181" t="s">
        <v>257</v>
      </c>
      <c r="J1181" s="4">
        <f>WEEKDAY(Table1[[#This Row],[Order Date]])</f>
        <v>6</v>
      </c>
      <c r="K1181" t="s">
        <v>220</v>
      </c>
      <c r="L1181" t="s">
        <v>237</v>
      </c>
      <c r="M1181">
        <v>349813</v>
      </c>
      <c r="N1181">
        <v>111297.5</v>
      </c>
      <c r="O1181">
        <v>238515.5</v>
      </c>
      <c r="P1181">
        <v>20</v>
      </c>
      <c r="Q1181">
        <v>25</v>
      </c>
      <c r="R1181">
        <v>82.98</v>
      </c>
    </row>
    <row r="1182" spans="1:18" x14ac:dyDescent="0.35">
      <c r="A1182" t="s">
        <v>192</v>
      </c>
      <c r="B1182" t="str">
        <f>VLOOKUP(Table1[[#This Row],[Region]],Table3[#All],2,0)</f>
        <v>Anne Paul</v>
      </c>
      <c r="C1182" t="s">
        <v>212</v>
      </c>
      <c r="D1182">
        <v>385027</v>
      </c>
      <c r="E1182">
        <v>300443</v>
      </c>
      <c r="F1182">
        <v>78.03</v>
      </c>
      <c r="G1182" s="2">
        <v>41811</v>
      </c>
      <c r="H1182">
        <f>YEAR(Table1[[#This Row],[Order Date]])</f>
        <v>2014</v>
      </c>
      <c r="I1182" t="s">
        <v>254</v>
      </c>
      <c r="J1182" s="4">
        <f>WEEKDAY(Table1[[#This Row],[Order Date]])</f>
        <v>7</v>
      </c>
      <c r="K1182" t="s">
        <v>232</v>
      </c>
      <c r="L1182" t="s">
        <v>240</v>
      </c>
      <c r="M1182">
        <v>300443</v>
      </c>
      <c r="N1182">
        <v>69314.59</v>
      </c>
      <c r="O1182">
        <v>231128.41</v>
      </c>
      <c r="P1182">
        <v>30</v>
      </c>
      <c r="Q1182">
        <v>66</v>
      </c>
      <c r="R1182">
        <v>84.96</v>
      </c>
    </row>
    <row r="1183" spans="1:18" x14ac:dyDescent="0.35">
      <c r="A1183" t="s">
        <v>193</v>
      </c>
      <c r="B1183" t="str">
        <f>VLOOKUP(Table1[[#This Row],[Region]],Table3[#All],2,0)</f>
        <v>Sam Thomas</v>
      </c>
      <c r="C1183" t="s">
        <v>215</v>
      </c>
      <c r="D1183">
        <v>389095</v>
      </c>
      <c r="E1183">
        <v>347997</v>
      </c>
      <c r="F1183">
        <v>89.44</v>
      </c>
      <c r="G1183" s="2">
        <v>41811</v>
      </c>
      <c r="H1183">
        <f>YEAR(Table1[[#This Row],[Order Date]])</f>
        <v>2014</v>
      </c>
      <c r="I1183" t="s">
        <v>254</v>
      </c>
      <c r="J1183" s="4">
        <f>WEEKDAY(Table1[[#This Row],[Order Date]])</f>
        <v>7</v>
      </c>
      <c r="K1183" t="s">
        <v>228</v>
      </c>
      <c r="L1183" t="s">
        <v>236</v>
      </c>
      <c r="M1183">
        <v>347997</v>
      </c>
      <c r="N1183">
        <v>140709.91</v>
      </c>
      <c r="O1183">
        <v>207287.09</v>
      </c>
      <c r="P1183">
        <v>20</v>
      </c>
      <c r="Q1183">
        <v>23</v>
      </c>
      <c r="R1183">
        <v>61.89</v>
      </c>
    </row>
    <row r="1184" spans="1:18" x14ac:dyDescent="0.35">
      <c r="A1184" t="s">
        <v>194</v>
      </c>
      <c r="B1184" t="str">
        <f>VLOOKUP(Table1[[#This Row],[Region]],Table3[#All],2,0)</f>
        <v>Bill Gabril</v>
      </c>
      <c r="C1184" t="s">
        <v>213</v>
      </c>
      <c r="D1184">
        <v>426039</v>
      </c>
      <c r="E1184">
        <v>467931</v>
      </c>
      <c r="F1184">
        <v>109.83</v>
      </c>
      <c r="G1184" s="2">
        <v>41197</v>
      </c>
      <c r="H1184">
        <f>YEAR(Table1[[#This Row],[Order Date]])</f>
        <v>2012</v>
      </c>
      <c r="I1184" t="s">
        <v>255</v>
      </c>
      <c r="J1184" s="4">
        <f>WEEKDAY(Table1[[#This Row],[Order Date]])</f>
        <v>2</v>
      </c>
      <c r="K1184" t="s">
        <v>217</v>
      </c>
      <c r="L1184" t="s">
        <v>237</v>
      </c>
      <c r="M1184">
        <v>467931</v>
      </c>
      <c r="N1184">
        <v>205390.6</v>
      </c>
      <c r="O1184">
        <v>262540.40000000002</v>
      </c>
      <c r="P1184">
        <v>30</v>
      </c>
      <c r="Q1184">
        <v>76</v>
      </c>
      <c r="R1184">
        <v>68.069999999999993</v>
      </c>
    </row>
    <row r="1185" spans="1:18" x14ac:dyDescent="0.35">
      <c r="A1185" t="s">
        <v>195</v>
      </c>
      <c r="B1185" t="str">
        <f>VLOOKUP(Table1[[#This Row],[Region]],Table3[#All],2,0)</f>
        <v>William Grek</v>
      </c>
      <c r="C1185" t="s">
        <v>214</v>
      </c>
      <c r="D1185">
        <v>295239</v>
      </c>
      <c r="E1185">
        <v>337650</v>
      </c>
      <c r="F1185">
        <v>114.36</v>
      </c>
      <c r="G1185" s="2">
        <v>41197</v>
      </c>
      <c r="H1185">
        <f>YEAR(Table1[[#This Row],[Order Date]])</f>
        <v>2012</v>
      </c>
      <c r="I1185" t="s">
        <v>255</v>
      </c>
      <c r="J1185" s="4">
        <f>WEEKDAY(Table1[[#This Row],[Order Date]])</f>
        <v>2</v>
      </c>
      <c r="K1185" t="s">
        <v>222</v>
      </c>
      <c r="L1185" t="s">
        <v>236</v>
      </c>
      <c r="M1185">
        <v>337650</v>
      </c>
      <c r="N1185">
        <v>69767.64</v>
      </c>
      <c r="O1185">
        <v>267882.36</v>
      </c>
      <c r="P1185">
        <v>30</v>
      </c>
      <c r="Q1185">
        <v>93</v>
      </c>
      <c r="R1185">
        <v>86.75</v>
      </c>
    </row>
    <row r="1186" spans="1:18" x14ac:dyDescent="0.35">
      <c r="A1186" t="s">
        <v>196</v>
      </c>
      <c r="B1186" t="str">
        <f>VLOOKUP(Table1[[#This Row],[Region]],Table3[#All],2,0)</f>
        <v>Anne Paul</v>
      </c>
      <c r="C1186" t="s">
        <v>212</v>
      </c>
      <c r="D1186">
        <v>361571</v>
      </c>
      <c r="E1186">
        <v>400022</v>
      </c>
      <c r="F1186">
        <v>110.63</v>
      </c>
      <c r="G1186" s="2">
        <v>41742</v>
      </c>
      <c r="H1186">
        <f>YEAR(Table1[[#This Row],[Order Date]])</f>
        <v>2014</v>
      </c>
      <c r="I1186" t="s">
        <v>256</v>
      </c>
      <c r="J1186" s="4">
        <f>WEEKDAY(Table1[[#This Row],[Order Date]])</f>
        <v>1</v>
      </c>
      <c r="K1186" t="s">
        <v>234</v>
      </c>
      <c r="L1186" t="s">
        <v>238</v>
      </c>
      <c r="M1186">
        <v>400022</v>
      </c>
      <c r="N1186">
        <v>166653.09</v>
      </c>
      <c r="O1186">
        <v>233368.91</v>
      </c>
      <c r="P1186">
        <v>20</v>
      </c>
      <c r="Q1186">
        <v>20</v>
      </c>
      <c r="R1186">
        <v>62.09</v>
      </c>
    </row>
    <row r="1187" spans="1:18" x14ac:dyDescent="0.35">
      <c r="A1187" t="s">
        <v>197</v>
      </c>
      <c r="B1187" t="str">
        <f>VLOOKUP(Table1[[#This Row],[Region]],Table3[#All],2,0)</f>
        <v>Bill Gabril</v>
      </c>
      <c r="C1187" t="s">
        <v>213</v>
      </c>
      <c r="D1187">
        <v>109882</v>
      </c>
      <c r="E1187">
        <v>105087</v>
      </c>
      <c r="F1187">
        <v>95.64</v>
      </c>
      <c r="G1187" s="2">
        <v>41742</v>
      </c>
      <c r="H1187">
        <f>YEAR(Table1[[#This Row],[Order Date]])</f>
        <v>2014</v>
      </c>
      <c r="I1187" t="s">
        <v>256</v>
      </c>
      <c r="J1187" s="4">
        <f>WEEKDAY(Table1[[#This Row],[Order Date]])</f>
        <v>1</v>
      </c>
      <c r="K1187" t="s">
        <v>223</v>
      </c>
      <c r="L1187" t="s">
        <v>240</v>
      </c>
      <c r="M1187">
        <v>105087</v>
      </c>
      <c r="N1187">
        <v>51143.25</v>
      </c>
      <c r="O1187">
        <v>53943.75</v>
      </c>
      <c r="P1187">
        <v>20</v>
      </c>
      <c r="Q1187">
        <v>33</v>
      </c>
      <c r="R1187">
        <v>83.1</v>
      </c>
    </row>
    <row r="1188" spans="1:18" x14ac:dyDescent="0.35">
      <c r="A1188" t="s">
        <v>198</v>
      </c>
      <c r="B1188" t="str">
        <f>VLOOKUP(Table1[[#This Row],[Region]],Table3[#All],2,0)</f>
        <v>Anne Paul</v>
      </c>
      <c r="C1188" t="s">
        <v>212</v>
      </c>
      <c r="D1188">
        <v>259985</v>
      </c>
      <c r="E1188">
        <v>138198</v>
      </c>
      <c r="F1188">
        <v>53.16</v>
      </c>
      <c r="G1188" s="2">
        <v>41993</v>
      </c>
      <c r="H1188">
        <f>YEAR(Table1[[#This Row],[Order Date]])</f>
        <v>2014</v>
      </c>
      <c r="I1188" t="s">
        <v>257</v>
      </c>
      <c r="J1188" s="4">
        <f>WEEKDAY(Table1[[#This Row],[Order Date]])</f>
        <v>7</v>
      </c>
      <c r="K1188" t="s">
        <v>225</v>
      </c>
      <c r="L1188" t="s">
        <v>239</v>
      </c>
      <c r="M1188">
        <v>138198</v>
      </c>
      <c r="N1188">
        <v>30242.26</v>
      </c>
      <c r="O1188">
        <v>107955.74</v>
      </c>
      <c r="P1188">
        <v>20</v>
      </c>
      <c r="Q1188">
        <v>53</v>
      </c>
      <c r="R1188">
        <v>92.29</v>
      </c>
    </row>
    <row r="1189" spans="1:18" x14ac:dyDescent="0.35">
      <c r="A1189" t="s">
        <v>199</v>
      </c>
      <c r="B1189" t="str">
        <f>VLOOKUP(Table1[[#This Row],[Region]],Table3[#All],2,0)</f>
        <v>Sam Thomas</v>
      </c>
      <c r="C1189" t="s">
        <v>215</v>
      </c>
      <c r="D1189">
        <v>494955</v>
      </c>
      <c r="E1189">
        <v>557309</v>
      </c>
      <c r="F1189">
        <v>112.6</v>
      </c>
      <c r="G1189" s="2">
        <v>41857</v>
      </c>
      <c r="H1189">
        <f>YEAR(Table1[[#This Row],[Order Date]])</f>
        <v>2014</v>
      </c>
      <c r="I1189" t="s">
        <v>262</v>
      </c>
      <c r="J1189" s="4">
        <f>WEEKDAY(Table1[[#This Row],[Order Date]])</f>
        <v>4</v>
      </c>
      <c r="K1189" t="s">
        <v>222</v>
      </c>
      <c r="L1189" t="s">
        <v>236</v>
      </c>
      <c r="M1189">
        <v>557309</v>
      </c>
      <c r="N1189">
        <v>221651.09</v>
      </c>
      <c r="O1189">
        <v>335657.91</v>
      </c>
      <c r="P1189">
        <v>20</v>
      </c>
      <c r="Q1189">
        <v>65</v>
      </c>
      <c r="R1189">
        <v>90.3</v>
      </c>
    </row>
    <row r="1190" spans="1:18" x14ac:dyDescent="0.35">
      <c r="A1190" t="s">
        <v>200</v>
      </c>
      <c r="B1190" t="str">
        <f>VLOOKUP(Table1[[#This Row],[Region]],Table3[#All],2,0)</f>
        <v>Anne Paul</v>
      </c>
      <c r="C1190" t="s">
        <v>212</v>
      </c>
      <c r="D1190">
        <v>157257</v>
      </c>
      <c r="E1190">
        <v>151149</v>
      </c>
      <c r="F1190">
        <v>96.12</v>
      </c>
      <c r="G1190" s="2">
        <v>41183</v>
      </c>
      <c r="H1190">
        <f>YEAR(Table1[[#This Row],[Order Date]])</f>
        <v>2012</v>
      </c>
      <c r="I1190" t="s">
        <v>255</v>
      </c>
      <c r="J1190" s="4">
        <f>WEEKDAY(Table1[[#This Row],[Order Date]])</f>
        <v>2</v>
      </c>
      <c r="K1190" t="s">
        <v>232</v>
      </c>
      <c r="L1190" t="s">
        <v>240</v>
      </c>
      <c r="M1190">
        <v>151149</v>
      </c>
      <c r="N1190">
        <v>36645.440000000002</v>
      </c>
      <c r="O1190">
        <v>114503.56</v>
      </c>
      <c r="P1190">
        <v>10</v>
      </c>
      <c r="Q1190">
        <v>69</v>
      </c>
      <c r="R1190">
        <v>74.83</v>
      </c>
    </row>
    <row r="1191" spans="1:18" x14ac:dyDescent="0.35">
      <c r="A1191" t="s">
        <v>201</v>
      </c>
      <c r="B1191" t="str">
        <f>VLOOKUP(Table1[[#This Row],[Region]],Table3[#All],2,0)</f>
        <v>Sam Thomas</v>
      </c>
      <c r="C1191" t="s">
        <v>215</v>
      </c>
      <c r="D1191">
        <v>299906</v>
      </c>
      <c r="E1191">
        <v>272461</v>
      </c>
      <c r="F1191">
        <v>90.85</v>
      </c>
      <c r="G1191" s="2">
        <v>41418</v>
      </c>
      <c r="H1191">
        <f>YEAR(Table1[[#This Row],[Order Date]])</f>
        <v>2013</v>
      </c>
      <c r="I1191" t="s">
        <v>261</v>
      </c>
      <c r="J1191" s="4">
        <f>WEEKDAY(Table1[[#This Row],[Order Date]])</f>
        <v>6</v>
      </c>
      <c r="K1191" t="s">
        <v>216</v>
      </c>
      <c r="L1191" t="s">
        <v>236</v>
      </c>
      <c r="M1191">
        <v>272461</v>
      </c>
      <c r="N1191">
        <v>62035.62</v>
      </c>
      <c r="O1191">
        <v>210425.38</v>
      </c>
      <c r="P1191">
        <v>20</v>
      </c>
      <c r="Q1191">
        <v>97</v>
      </c>
      <c r="R1191">
        <v>93.28</v>
      </c>
    </row>
    <row r="1192" spans="1:18" x14ac:dyDescent="0.35">
      <c r="A1192" t="s">
        <v>202</v>
      </c>
      <c r="B1192" t="str">
        <f>VLOOKUP(Table1[[#This Row],[Region]],Table3[#All],2,0)</f>
        <v>Anne Paul</v>
      </c>
      <c r="C1192" t="s">
        <v>212</v>
      </c>
      <c r="D1192">
        <v>384585</v>
      </c>
      <c r="E1192">
        <v>347389</v>
      </c>
      <c r="F1192">
        <v>90.33</v>
      </c>
      <c r="G1192" s="2">
        <v>41804</v>
      </c>
      <c r="H1192">
        <f>YEAR(Table1[[#This Row],[Order Date]])</f>
        <v>2014</v>
      </c>
      <c r="I1192" t="s">
        <v>254</v>
      </c>
      <c r="J1192" s="4">
        <f>WEEKDAY(Table1[[#This Row],[Order Date]])</f>
        <v>7</v>
      </c>
      <c r="K1192" t="s">
        <v>227</v>
      </c>
      <c r="L1192" t="s">
        <v>237</v>
      </c>
      <c r="M1192">
        <v>347389</v>
      </c>
      <c r="N1192">
        <v>169671.09</v>
      </c>
      <c r="O1192">
        <v>177717.91</v>
      </c>
      <c r="P1192">
        <v>30</v>
      </c>
      <c r="Q1192">
        <v>44</v>
      </c>
      <c r="R1192">
        <v>83.07</v>
      </c>
    </row>
    <row r="1193" spans="1:18" x14ac:dyDescent="0.35">
      <c r="A1193" t="s">
        <v>203</v>
      </c>
      <c r="B1193" t="str">
        <f>VLOOKUP(Table1[[#This Row],[Region]],Table3[#All],2,0)</f>
        <v>Anne Paul</v>
      </c>
      <c r="C1193" t="s">
        <v>212</v>
      </c>
      <c r="D1193">
        <v>260901</v>
      </c>
      <c r="E1193">
        <v>279463</v>
      </c>
      <c r="F1193">
        <v>107.11</v>
      </c>
      <c r="G1193" s="2">
        <v>41804</v>
      </c>
      <c r="H1193">
        <f>YEAR(Table1[[#This Row],[Order Date]])</f>
        <v>2014</v>
      </c>
      <c r="I1193" t="s">
        <v>254</v>
      </c>
      <c r="J1193" s="4">
        <f>WEEKDAY(Table1[[#This Row],[Order Date]])</f>
        <v>7</v>
      </c>
      <c r="K1193" t="s">
        <v>233</v>
      </c>
      <c r="L1193" t="s">
        <v>237</v>
      </c>
      <c r="M1193">
        <v>279463</v>
      </c>
      <c r="N1193">
        <v>68670.259999999995</v>
      </c>
      <c r="O1193">
        <v>210792.74</v>
      </c>
      <c r="P1193">
        <v>10</v>
      </c>
      <c r="Q1193">
        <v>12</v>
      </c>
      <c r="R1193">
        <v>75.400000000000006</v>
      </c>
    </row>
    <row r="1194" spans="1:18" x14ac:dyDescent="0.35">
      <c r="A1194" t="s">
        <v>204</v>
      </c>
      <c r="B1194" t="str">
        <f>VLOOKUP(Table1[[#This Row],[Region]],Table3[#All],2,0)</f>
        <v>Bill Gabril</v>
      </c>
      <c r="C1194" t="s">
        <v>213</v>
      </c>
      <c r="D1194">
        <v>288074</v>
      </c>
      <c r="E1194">
        <v>269920</v>
      </c>
      <c r="F1194">
        <v>93.7</v>
      </c>
      <c r="G1194" s="2">
        <v>41804</v>
      </c>
      <c r="H1194">
        <f>YEAR(Table1[[#This Row],[Order Date]])</f>
        <v>2014</v>
      </c>
      <c r="I1194" t="s">
        <v>254</v>
      </c>
      <c r="J1194" s="4">
        <f>WEEKDAY(Table1[[#This Row],[Order Date]])</f>
        <v>7</v>
      </c>
      <c r="K1194" t="s">
        <v>221</v>
      </c>
      <c r="L1194" t="s">
        <v>239</v>
      </c>
      <c r="M1194">
        <v>269920</v>
      </c>
      <c r="N1194">
        <v>101872.32000000001</v>
      </c>
      <c r="O1194">
        <v>168047.68</v>
      </c>
      <c r="P1194">
        <v>20</v>
      </c>
      <c r="Q1194">
        <v>20</v>
      </c>
      <c r="R1194">
        <v>69.680000000000007</v>
      </c>
    </row>
    <row r="1195" spans="1:18" x14ac:dyDescent="0.35">
      <c r="A1195" t="s">
        <v>205</v>
      </c>
      <c r="B1195" t="str">
        <f>VLOOKUP(Table1[[#This Row],[Region]],Table3[#All],2,0)</f>
        <v>Sam Thomas</v>
      </c>
      <c r="C1195" t="s">
        <v>215</v>
      </c>
      <c r="D1195">
        <v>330917</v>
      </c>
      <c r="E1195">
        <v>212592</v>
      </c>
      <c r="F1195">
        <v>64.239999999999995</v>
      </c>
      <c r="G1195" s="2">
        <v>40656</v>
      </c>
      <c r="H1195">
        <f>YEAR(Table1[[#This Row],[Order Date]])</f>
        <v>2011</v>
      </c>
      <c r="I1195" t="s">
        <v>256</v>
      </c>
      <c r="J1195" s="4">
        <f>WEEKDAY(Table1[[#This Row],[Order Date]])</f>
        <v>7</v>
      </c>
      <c r="K1195" t="s">
        <v>233</v>
      </c>
      <c r="L1195" t="s">
        <v>237</v>
      </c>
      <c r="M1195">
        <v>212592</v>
      </c>
      <c r="N1195">
        <v>89743.11</v>
      </c>
      <c r="O1195">
        <v>122848.89</v>
      </c>
      <c r="P1195">
        <v>10</v>
      </c>
      <c r="Q1195">
        <v>39</v>
      </c>
      <c r="R1195">
        <v>82.06</v>
      </c>
    </row>
    <row r="1196" spans="1:18" x14ac:dyDescent="0.35">
      <c r="A1196" t="s">
        <v>206</v>
      </c>
      <c r="B1196" t="str">
        <f>VLOOKUP(Table1[[#This Row],[Region]],Table3[#All],2,0)</f>
        <v>William Grek</v>
      </c>
      <c r="C1196" t="s">
        <v>214</v>
      </c>
      <c r="D1196">
        <v>443921</v>
      </c>
      <c r="E1196">
        <v>247954</v>
      </c>
      <c r="F1196">
        <v>55.86</v>
      </c>
      <c r="G1196" s="2">
        <v>41030</v>
      </c>
      <c r="H1196">
        <f>YEAR(Table1[[#This Row],[Order Date]])</f>
        <v>2012</v>
      </c>
      <c r="I1196" t="s">
        <v>261</v>
      </c>
      <c r="J1196" s="4">
        <f>WEEKDAY(Table1[[#This Row],[Order Date]])</f>
        <v>3</v>
      </c>
      <c r="K1196" t="s">
        <v>222</v>
      </c>
      <c r="L1196" t="s">
        <v>236</v>
      </c>
      <c r="M1196">
        <v>247954</v>
      </c>
      <c r="N1196">
        <v>75283.73</v>
      </c>
      <c r="O1196">
        <v>172670.27</v>
      </c>
      <c r="P1196">
        <v>30</v>
      </c>
      <c r="Q1196">
        <v>74</v>
      </c>
      <c r="R1196">
        <v>90.12</v>
      </c>
    </row>
    <row r="1197" spans="1:18" x14ac:dyDescent="0.35">
      <c r="A1197" t="s">
        <v>207</v>
      </c>
      <c r="B1197" t="str">
        <f>VLOOKUP(Table1[[#This Row],[Region]],Table3[#All],2,0)</f>
        <v>Sam Thomas</v>
      </c>
      <c r="C1197" t="s">
        <v>215</v>
      </c>
      <c r="D1197">
        <v>390145</v>
      </c>
      <c r="E1197">
        <v>314584</v>
      </c>
      <c r="F1197">
        <v>80.63</v>
      </c>
      <c r="G1197" s="2">
        <v>41109</v>
      </c>
      <c r="H1197">
        <f>YEAR(Table1[[#This Row],[Order Date]])</f>
        <v>2012</v>
      </c>
      <c r="I1197" t="s">
        <v>260</v>
      </c>
      <c r="J1197" s="4">
        <f>WEEKDAY(Table1[[#This Row],[Order Date]])</f>
        <v>5</v>
      </c>
      <c r="K1197" t="s">
        <v>234</v>
      </c>
      <c r="L1197" t="s">
        <v>238</v>
      </c>
      <c r="M1197">
        <v>314584</v>
      </c>
      <c r="N1197">
        <v>65249.54</v>
      </c>
      <c r="O1197">
        <v>249334.46</v>
      </c>
      <c r="P1197">
        <v>30</v>
      </c>
      <c r="Q1197">
        <v>55</v>
      </c>
      <c r="R1197">
        <v>78.92</v>
      </c>
    </row>
    <row r="1198" spans="1:18" x14ac:dyDescent="0.35">
      <c r="A1198" t="s">
        <v>208</v>
      </c>
      <c r="B1198" t="str">
        <f>VLOOKUP(Table1[[#This Row],[Region]],Table3[#All],2,0)</f>
        <v>Anne Paul</v>
      </c>
      <c r="C1198" t="s">
        <v>212</v>
      </c>
      <c r="D1198">
        <v>223048</v>
      </c>
      <c r="E1198">
        <v>203203</v>
      </c>
      <c r="F1198">
        <v>91.1</v>
      </c>
      <c r="G1198" s="2">
        <v>41605</v>
      </c>
      <c r="H1198">
        <f>YEAR(Table1[[#This Row],[Order Date]])</f>
        <v>2013</v>
      </c>
      <c r="I1198" t="s">
        <v>253</v>
      </c>
      <c r="J1198" s="4">
        <f>WEEKDAY(Table1[[#This Row],[Order Date]])</f>
        <v>4</v>
      </c>
      <c r="K1198" t="s">
        <v>230</v>
      </c>
      <c r="L1198" t="s">
        <v>238</v>
      </c>
      <c r="M1198">
        <v>203203</v>
      </c>
      <c r="N1198">
        <v>70698.11</v>
      </c>
      <c r="O1198">
        <v>132504.89000000001</v>
      </c>
      <c r="P1198">
        <v>30</v>
      </c>
      <c r="Q1198">
        <v>19</v>
      </c>
      <c r="R1198">
        <v>68.290000000000006</v>
      </c>
    </row>
    <row r="1199" spans="1:18" x14ac:dyDescent="0.35">
      <c r="A1199" t="s">
        <v>209</v>
      </c>
      <c r="B1199" t="str">
        <f>VLOOKUP(Table1[[#This Row],[Region]],Table3[#All],2,0)</f>
        <v>Sam Thomas</v>
      </c>
      <c r="C1199" t="s">
        <v>215</v>
      </c>
      <c r="D1199">
        <v>294699</v>
      </c>
      <c r="E1199">
        <v>325873</v>
      </c>
      <c r="F1199">
        <v>110.58</v>
      </c>
      <c r="G1199" s="2">
        <v>41605</v>
      </c>
      <c r="H1199">
        <f>YEAR(Table1[[#This Row],[Order Date]])</f>
        <v>2013</v>
      </c>
      <c r="I1199" t="s">
        <v>253</v>
      </c>
      <c r="J1199" s="4">
        <f>WEEKDAY(Table1[[#This Row],[Order Date]])</f>
        <v>4</v>
      </c>
      <c r="K1199" t="s">
        <v>224</v>
      </c>
      <c r="L1199" t="s">
        <v>240</v>
      </c>
      <c r="M1199">
        <v>325873</v>
      </c>
      <c r="N1199">
        <v>100184.4</v>
      </c>
      <c r="O1199">
        <v>225688.6</v>
      </c>
      <c r="P1199">
        <v>10</v>
      </c>
      <c r="Q1199">
        <v>28</v>
      </c>
      <c r="R1199">
        <v>60.86</v>
      </c>
    </row>
    <row r="1200" spans="1:18" x14ac:dyDescent="0.35">
      <c r="A1200" t="s">
        <v>210</v>
      </c>
      <c r="B1200" t="str">
        <f>VLOOKUP(Table1[[#This Row],[Region]],Table3[#All],2,0)</f>
        <v>Sam Thomas</v>
      </c>
      <c r="C1200" t="s">
        <v>215</v>
      </c>
      <c r="D1200">
        <v>313981</v>
      </c>
      <c r="E1200">
        <v>327902</v>
      </c>
      <c r="F1200">
        <v>104.43</v>
      </c>
      <c r="G1200" s="2">
        <v>41605</v>
      </c>
      <c r="H1200">
        <f>YEAR(Table1[[#This Row],[Order Date]])</f>
        <v>2013</v>
      </c>
      <c r="I1200" t="s">
        <v>253</v>
      </c>
      <c r="J1200" s="4">
        <f>WEEKDAY(Table1[[#This Row],[Order Date]])</f>
        <v>4</v>
      </c>
      <c r="K1200" t="s">
        <v>227</v>
      </c>
      <c r="L1200" t="s">
        <v>237</v>
      </c>
      <c r="M1200">
        <v>327902</v>
      </c>
      <c r="N1200">
        <v>71238.720000000001</v>
      </c>
      <c r="O1200">
        <v>256663.28</v>
      </c>
      <c r="P1200">
        <v>10</v>
      </c>
      <c r="Q1200">
        <v>13</v>
      </c>
      <c r="R1200">
        <v>65.61</v>
      </c>
    </row>
    <row r="1201" spans="1:18" x14ac:dyDescent="0.35">
      <c r="A1201" t="s">
        <v>211</v>
      </c>
      <c r="B1201" t="str">
        <f>VLOOKUP(Table1[[#This Row],[Region]],Table3[#All],2,0)</f>
        <v>Anne Paul</v>
      </c>
      <c r="C1201" t="s">
        <v>212</v>
      </c>
      <c r="D1201">
        <v>178676</v>
      </c>
      <c r="E1201">
        <v>208858</v>
      </c>
      <c r="F1201">
        <v>116.89</v>
      </c>
      <c r="G1201" s="2">
        <v>41605</v>
      </c>
      <c r="H1201">
        <f>YEAR(Table1[[#This Row],[Order Date]])</f>
        <v>2013</v>
      </c>
      <c r="I1201" t="s">
        <v>253</v>
      </c>
      <c r="J1201" s="4">
        <f>WEEKDAY(Table1[[#This Row],[Order Date]])</f>
        <v>4</v>
      </c>
      <c r="K1201" t="s">
        <v>226</v>
      </c>
      <c r="L1201" t="s">
        <v>239</v>
      </c>
      <c r="M1201">
        <v>208858</v>
      </c>
      <c r="N1201">
        <v>97772.77</v>
      </c>
      <c r="O1201">
        <v>111085.23</v>
      </c>
      <c r="P1201">
        <v>20</v>
      </c>
      <c r="Q1201">
        <v>50</v>
      </c>
      <c r="R1201">
        <v>77.88</v>
      </c>
    </row>
    <row r="1202" spans="1:18" x14ac:dyDescent="0.35">
      <c r="A1202" t="s">
        <v>12</v>
      </c>
      <c r="B1202" t="str">
        <f>VLOOKUP(Table1[[#This Row],[Region]],Table3[#All],2,0)</f>
        <v>Sam Thomas</v>
      </c>
      <c r="C1202" t="s">
        <v>215</v>
      </c>
      <c r="D1202">
        <v>298621</v>
      </c>
      <c r="E1202">
        <v>302057</v>
      </c>
      <c r="F1202">
        <v>101.15</v>
      </c>
      <c r="G1202" s="2">
        <v>41803</v>
      </c>
      <c r="H1202">
        <f>YEAR(Table1[[#This Row],[Order Date]])</f>
        <v>2014</v>
      </c>
      <c r="I1202" t="s">
        <v>254</v>
      </c>
      <c r="J1202" s="4">
        <f>WEEKDAY(Table1[[#This Row],[Order Date]])</f>
        <v>6</v>
      </c>
      <c r="K1202" t="s">
        <v>219</v>
      </c>
      <c r="L1202" t="s">
        <v>238</v>
      </c>
      <c r="M1202">
        <v>302057</v>
      </c>
      <c r="N1202">
        <v>116495.26</v>
      </c>
      <c r="O1202">
        <v>185561.74</v>
      </c>
      <c r="P1202">
        <v>20</v>
      </c>
      <c r="Q1202">
        <v>20</v>
      </c>
      <c r="R1202">
        <v>93.43</v>
      </c>
    </row>
    <row r="1203" spans="1:18" x14ac:dyDescent="0.35">
      <c r="A1203" t="s">
        <v>13</v>
      </c>
      <c r="B1203" t="str">
        <f>VLOOKUP(Table1[[#This Row],[Region]],Table3[#All],2,0)</f>
        <v>William Grek</v>
      </c>
      <c r="C1203" t="s">
        <v>214</v>
      </c>
      <c r="D1203">
        <v>363976</v>
      </c>
      <c r="E1203">
        <v>332573</v>
      </c>
      <c r="F1203">
        <v>91.37</v>
      </c>
      <c r="G1203" s="2">
        <v>41803</v>
      </c>
      <c r="H1203">
        <f>YEAR(Table1[[#This Row],[Order Date]])</f>
        <v>2014</v>
      </c>
      <c r="I1203" t="s">
        <v>254</v>
      </c>
      <c r="J1203" s="4">
        <f>WEEKDAY(Table1[[#This Row],[Order Date]])</f>
        <v>6</v>
      </c>
      <c r="K1203" t="s">
        <v>235</v>
      </c>
      <c r="L1203" t="s">
        <v>239</v>
      </c>
      <c r="M1203">
        <v>332573</v>
      </c>
      <c r="N1203">
        <v>112512.7</v>
      </c>
      <c r="O1203">
        <v>220060.3</v>
      </c>
      <c r="P1203">
        <v>20</v>
      </c>
      <c r="Q1203">
        <v>77</v>
      </c>
      <c r="R1203">
        <v>87.94</v>
      </c>
    </row>
    <row r="1204" spans="1:18" x14ac:dyDescent="0.35">
      <c r="A1204" t="s">
        <v>14</v>
      </c>
      <c r="B1204" t="str">
        <f>VLOOKUP(Table1[[#This Row],[Region]],Table3[#All],2,0)</f>
        <v>Bill Gabril</v>
      </c>
      <c r="C1204" t="s">
        <v>213</v>
      </c>
      <c r="D1204">
        <v>374961</v>
      </c>
      <c r="E1204">
        <v>418700</v>
      </c>
      <c r="F1204">
        <v>111.66</v>
      </c>
      <c r="G1204" s="2">
        <v>41138</v>
      </c>
      <c r="H1204">
        <f>YEAR(Table1[[#This Row],[Order Date]])</f>
        <v>2012</v>
      </c>
      <c r="I1204" t="s">
        <v>262</v>
      </c>
      <c r="J1204" s="4">
        <f>WEEKDAY(Table1[[#This Row],[Order Date]])</f>
        <v>6</v>
      </c>
      <c r="K1204" t="s">
        <v>233</v>
      </c>
      <c r="L1204" t="s">
        <v>237</v>
      </c>
      <c r="M1204">
        <v>418700</v>
      </c>
      <c r="N1204">
        <v>184853.09</v>
      </c>
      <c r="O1204">
        <v>233846.91</v>
      </c>
      <c r="P1204">
        <v>30</v>
      </c>
      <c r="Q1204">
        <v>41</v>
      </c>
      <c r="R1204">
        <v>71.5</v>
      </c>
    </row>
    <row r="1205" spans="1:18" x14ac:dyDescent="0.35">
      <c r="A1205" t="s">
        <v>15</v>
      </c>
      <c r="B1205" t="str">
        <f>VLOOKUP(Table1[[#This Row],[Region]],Table3[#All],2,0)</f>
        <v>Sam Thomas</v>
      </c>
      <c r="C1205" t="s">
        <v>215</v>
      </c>
      <c r="D1205">
        <v>338981</v>
      </c>
      <c r="E1205">
        <v>252017</v>
      </c>
      <c r="F1205">
        <v>74.349999999999994</v>
      </c>
      <c r="G1205" s="2">
        <v>41543</v>
      </c>
      <c r="H1205">
        <f>YEAR(Table1[[#This Row],[Order Date]])</f>
        <v>2013</v>
      </c>
      <c r="I1205" t="s">
        <v>258</v>
      </c>
      <c r="J1205" s="4">
        <f>WEEKDAY(Table1[[#This Row],[Order Date]])</f>
        <v>5</v>
      </c>
      <c r="K1205" t="s">
        <v>219</v>
      </c>
      <c r="L1205" t="s">
        <v>238</v>
      </c>
      <c r="M1205">
        <v>252017</v>
      </c>
      <c r="N1205">
        <v>92363.66</v>
      </c>
      <c r="O1205">
        <v>159653.34</v>
      </c>
      <c r="P1205">
        <v>20</v>
      </c>
      <c r="Q1205">
        <v>62</v>
      </c>
      <c r="R1205">
        <v>72.67</v>
      </c>
    </row>
    <row r="1206" spans="1:18" x14ac:dyDescent="0.35">
      <c r="A1206" t="s">
        <v>16</v>
      </c>
      <c r="B1206" t="str">
        <f>VLOOKUP(Table1[[#This Row],[Region]],Table3[#All],2,0)</f>
        <v>Sam Thomas</v>
      </c>
      <c r="C1206" t="s">
        <v>215</v>
      </c>
      <c r="D1206">
        <v>365102</v>
      </c>
      <c r="E1206">
        <v>202590</v>
      </c>
      <c r="F1206">
        <v>55.49</v>
      </c>
      <c r="G1206" s="2">
        <v>40667</v>
      </c>
      <c r="H1206">
        <f>YEAR(Table1[[#This Row],[Order Date]])</f>
        <v>2011</v>
      </c>
      <c r="I1206" t="s">
        <v>261</v>
      </c>
      <c r="J1206" s="4">
        <f>WEEKDAY(Table1[[#This Row],[Order Date]])</f>
        <v>4</v>
      </c>
      <c r="K1206" t="s">
        <v>227</v>
      </c>
      <c r="L1206" t="s">
        <v>237</v>
      </c>
      <c r="M1206">
        <v>202590</v>
      </c>
      <c r="N1206">
        <v>64511.63</v>
      </c>
      <c r="O1206">
        <v>138078.37</v>
      </c>
      <c r="P1206">
        <v>10</v>
      </c>
      <c r="Q1206">
        <v>63</v>
      </c>
      <c r="R1206">
        <v>68.040000000000006</v>
      </c>
    </row>
    <row r="1207" spans="1:18" x14ac:dyDescent="0.35">
      <c r="A1207" t="s">
        <v>17</v>
      </c>
      <c r="B1207" t="str">
        <f>VLOOKUP(Table1[[#This Row],[Region]],Table3[#All],2,0)</f>
        <v>William Grek</v>
      </c>
      <c r="C1207" t="s">
        <v>214</v>
      </c>
      <c r="D1207">
        <v>228421</v>
      </c>
      <c r="E1207">
        <v>221064</v>
      </c>
      <c r="F1207">
        <v>96.78</v>
      </c>
      <c r="G1207" s="2">
        <v>41244</v>
      </c>
      <c r="H1207">
        <f>YEAR(Table1[[#This Row],[Order Date]])</f>
        <v>2012</v>
      </c>
      <c r="I1207" t="s">
        <v>257</v>
      </c>
      <c r="J1207" s="4">
        <f>WEEKDAY(Table1[[#This Row],[Order Date]])</f>
        <v>7</v>
      </c>
      <c r="K1207" t="s">
        <v>221</v>
      </c>
      <c r="L1207" t="s">
        <v>239</v>
      </c>
      <c r="M1207">
        <v>221064</v>
      </c>
      <c r="N1207">
        <v>70372.7</v>
      </c>
      <c r="O1207">
        <v>150691.29999999999</v>
      </c>
      <c r="P1207">
        <v>20</v>
      </c>
      <c r="Q1207">
        <v>53</v>
      </c>
      <c r="R1207">
        <v>70.98</v>
      </c>
    </row>
    <row r="1208" spans="1:18" x14ac:dyDescent="0.35">
      <c r="A1208" t="s">
        <v>18</v>
      </c>
      <c r="B1208" t="str">
        <f>VLOOKUP(Table1[[#This Row],[Region]],Table3[#All],2,0)</f>
        <v>Anne Paul</v>
      </c>
      <c r="C1208" t="s">
        <v>212</v>
      </c>
      <c r="D1208">
        <v>320737</v>
      </c>
      <c r="E1208">
        <v>292757</v>
      </c>
      <c r="F1208">
        <v>91.28</v>
      </c>
      <c r="G1208" s="2">
        <v>41345</v>
      </c>
      <c r="H1208">
        <f>YEAR(Table1[[#This Row],[Order Date]])</f>
        <v>2013</v>
      </c>
      <c r="I1208" t="s">
        <v>263</v>
      </c>
      <c r="J1208" s="4">
        <f>WEEKDAY(Table1[[#This Row],[Order Date]])</f>
        <v>3</v>
      </c>
      <c r="K1208" t="s">
        <v>231</v>
      </c>
      <c r="L1208" t="s">
        <v>236</v>
      </c>
      <c r="M1208">
        <v>292757</v>
      </c>
      <c r="N1208">
        <v>90816.46</v>
      </c>
      <c r="O1208">
        <v>201940.54</v>
      </c>
      <c r="P1208">
        <v>30</v>
      </c>
      <c r="Q1208">
        <v>33</v>
      </c>
      <c r="R1208">
        <v>90.67</v>
      </c>
    </row>
    <row r="1209" spans="1:18" x14ac:dyDescent="0.35">
      <c r="A1209" t="s">
        <v>19</v>
      </c>
      <c r="B1209" t="str">
        <f>VLOOKUP(Table1[[#This Row],[Region]],Table3[#All],2,0)</f>
        <v>Anne Paul</v>
      </c>
      <c r="C1209" t="s">
        <v>212</v>
      </c>
      <c r="D1209">
        <v>163328</v>
      </c>
      <c r="E1209">
        <v>136534</v>
      </c>
      <c r="F1209">
        <v>83.59</v>
      </c>
      <c r="G1209" s="2">
        <v>41513</v>
      </c>
      <c r="H1209">
        <f>YEAR(Table1[[#This Row],[Order Date]])</f>
        <v>2013</v>
      </c>
      <c r="I1209" t="s">
        <v>262</v>
      </c>
      <c r="J1209" s="4">
        <f>WEEKDAY(Table1[[#This Row],[Order Date]])</f>
        <v>3</v>
      </c>
      <c r="K1209" t="s">
        <v>227</v>
      </c>
      <c r="L1209" t="s">
        <v>237</v>
      </c>
      <c r="M1209">
        <v>136534</v>
      </c>
      <c r="N1209">
        <v>37839.550000000003</v>
      </c>
      <c r="O1209">
        <v>98694.45</v>
      </c>
      <c r="P1209">
        <v>20</v>
      </c>
      <c r="Q1209">
        <v>14</v>
      </c>
      <c r="R1209">
        <v>89.19</v>
      </c>
    </row>
    <row r="1210" spans="1:18" x14ac:dyDescent="0.35">
      <c r="A1210" t="s">
        <v>20</v>
      </c>
      <c r="B1210" t="str">
        <f>VLOOKUP(Table1[[#This Row],[Region]],Table3[#All],2,0)</f>
        <v>Anne Paul</v>
      </c>
      <c r="C1210" t="s">
        <v>212</v>
      </c>
      <c r="D1210">
        <v>187522</v>
      </c>
      <c r="E1210">
        <v>112901</v>
      </c>
      <c r="F1210">
        <v>60.21</v>
      </c>
      <c r="G1210" s="2">
        <v>41513</v>
      </c>
      <c r="H1210">
        <f>YEAR(Table1[[#This Row],[Order Date]])</f>
        <v>2013</v>
      </c>
      <c r="I1210" t="s">
        <v>262</v>
      </c>
      <c r="J1210" s="4">
        <f>WEEKDAY(Table1[[#This Row],[Order Date]])</f>
        <v>3</v>
      </c>
      <c r="K1210" t="s">
        <v>231</v>
      </c>
      <c r="L1210" t="s">
        <v>236</v>
      </c>
      <c r="M1210">
        <v>112901</v>
      </c>
      <c r="N1210">
        <v>25822.93</v>
      </c>
      <c r="O1210">
        <v>87078.07</v>
      </c>
      <c r="P1210">
        <v>30</v>
      </c>
      <c r="Q1210">
        <v>61</v>
      </c>
      <c r="R1210">
        <v>84.39</v>
      </c>
    </row>
    <row r="1211" spans="1:18" x14ac:dyDescent="0.35">
      <c r="A1211" t="s">
        <v>21</v>
      </c>
      <c r="B1211" t="str">
        <f>VLOOKUP(Table1[[#This Row],[Region]],Table3[#All],2,0)</f>
        <v>William Grek</v>
      </c>
      <c r="C1211" t="s">
        <v>214</v>
      </c>
      <c r="D1211">
        <v>253821</v>
      </c>
      <c r="E1211">
        <v>158112</v>
      </c>
      <c r="F1211">
        <v>62.29</v>
      </c>
      <c r="G1211" s="2">
        <v>41625</v>
      </c>
      <c r="H1211">
        <f>YEAR(Table1[[#This Row],[Order Date]])</f>
        <v>2013</v>
      </c>
      <c r="I1211" t="s">
        <v>257</v>
      </c>
      <c r="J1211" s="4">
        <f>WEEKDAY(Table1[[#This Row],[Order Date]])</f>
        <v>3</v>
      </c>
      <c r="K1211" t="s">
        <v>233</v>
      </c>
      <c r="L1211" t="s">
        <v>237</v>
      </c>
      <c r="M1211">
        <v>158112</v>
      </c>
      <c r="N1211">
        <v>51000.07</v>
      </c>
      <c r="O1211">
        <v>107111.93</v>
      </c>
      <c r="P1211">
        <v>30</v>
      </c>
      <c r="Q1211">
        <v>15</v>
      </c>
      <c r="R1211">
        <v>62.58</v>
      </c>
    </row>
    <row r="1212" spans="1:18" x14ac:dyDescent="0.35">
      <c r="A1212" t="s">
        <v>22</v>
      </c>
      <c r="B1212" t="str">
        <f>VLOOKUP(Table1[[#This Row],[Region]],Table3[#All],2,0)</f>
        <v>Sam Thomas</v>
      </c>
      <c r="C1212" t="s">
        <v>215</v>
      </c>
      <c r="D1212">
        <v>314368</v>
      </c>
      <c r="E1212">
        <v>322552</v>
      </c>
      <c r="F1212">
        <v>102.6</v>
      </c>
      <c r="G1212" s="2">
        <v>40763</v>
      </c>
      <c r="H1212">
        <f>YEAR(Table1[[#This Row],[Order Date]])</f>
        <v>2011</v>
      </c>
      <c r="I1212" t="s">
        <v>262</v>
      </c>
      <c r="J1212" s="4">
        <f>WEEKDAY(Table1[[#This Row],[Order Date]])</f>
        <v>2</v>
      </c>
      <c r="K1212" t="s">
        <v>223</v>
      </c>
      <c r="L1212" t="s">
        <v>240</v>
      </c>
      <c r="M1212">
        <v>322552</v>
      </c>
      <c r="N1212">
        <v>133282.57</v>
      </c>
      <c r="O1212">
        <v>189269.43</v>
      </c>
      <c r="P1212">
        <v>30</v>
      </c>
      <c r="Q1212">
        <v>27</v>
      </c>
      <c r="R1212">
        <v>85.67</v>
      </c>
    </row>
    <row r="1213" spans="1:18" x14ac:dyDescent="0.35">
      <c r="A1213" t="s">
        <v>23</v>
      </c>
      <c r="B1213" t="str">
        <f>VLOOKUP(Table1[[#This Row],[Region]],Table3[#All],2,0)</f>
        <v>Anne Paul</v>
      </c>
      <c r="C1213" t="s">
        <v>212</v>
      </c>
      <c r="D1213">
        <v>104080</v>
      </c>
      <c r="E1213">
        <v>100520</v>
      </c>
      <c r="F1213">
        <v>96.58</v>
      </c>
      <c r="G1213" s="2">
        <v>40763</v>
      </c>
      <c r="H1213">
        <f>YEAR(Table1[[#This Row],[Order Date]])</f>
        <v>2011</v>
      </c>
      <c r="I1213" t="s">
        <v>262</v>
      </c>
      <c r="J1213" s="4">
        <f>WEEKDAY(Table1[[#This Row],[Order Date]])</f>
        <v>2</v>
      </c>
      <c r="K1213" t="s">
        <v>223</v>
      </c>
      <c r="L1213" t="s">
        <v>240</v>
      </c>
      <c r="M1213">
        <v>100520</v>
      </c>
      <c r="N1213">
        <v>40596.910000000003</v>
      </c>
      <c r="O1213">
        <v>59923.09</v>
      </c>
      <c r="P1213">
        <v>20</v>
      </c>
      <c r="Q1213">
        <v>85</v>
      </c>
      <c r="R1213">
        <v>69.78</v>
      </c>
    </row>
    <row r="1214" spans="1:18" x14ac:dyDescent="0.35">
      <c r="A1214" t="s">
        <v>24</v>
      </c>
      <c r="B1214" t="str">
        <f>VLOOKUP(Table1[[#This Row],[Region]],Table3[#All],2,0)</f>
        <v>Anne Paul</v>
      </c>
      <c r="C1214" t="s">
        <v>212</v>
      </c>
      <c r="D1214">
        <v>255896</v>
      </c>
      <c r="E1214">
        <v>257261</v>
      </c>
      <c r="F1214">
        <v>100.53</v>
      </c>
      <c r="G1214" s="2">
        <v>41045</v>
      </c>
      <c r="H1214">
        <f>YEAR(Table1[[#This Row],[Order Date]])</f>
        <v>2012</v>
      </c>
      <c r="I1214" t="s">
        <v>261</v>
      </c>
      <c r="J1214" s="4">
        <f>WEEKDAY(Table1[[#This Row],[Order Date]])</f>
        <v>4</v>
      </c>
      <c r="K1214" t="s">
        <v>217</v>
      </c>
      <c r="L1214" t="s">
        <v>237</v>
      </c>
      <c r="M1214">
        <v>257261</v>
      </c>
      <c r="N1214">
        <v>85091.8</v>
      </c>
      <c r="O1214">
        <v>172169.2</v>
      </c>
      <c r="P1214">
        <v>10</v>
      </c>
      <c r="Q1214">
        <v>84</v>
      </c>
      <c r="R1214">
        <v>77.790000000000006</v>
      </c>
    </row>
    <row r="1215" spans="1:18" x14ac:dyDescent="0.35">
      <c r="A1215" t="s">
        <v>25</v>
      </c>
      <c r="B1215" t="str">
        <f>VLOOKUP(Table1[[#This Row],[Region]],Table3[#All],2,0)</f>
        <v>Bill Gabril</v>
      </c>
      <c r="C1215" t="s">
        <v>213</v>
      </c>
      <c r="D1215">
        <v>269240</v>
      </c>
      <c r="E1215">
        <v>235301</v>
      </c>
      <c r="F1215">
        <v>87.39</v>
      </c>
      <c r="G1215" s="2">
        <v>41983</v>
      </c>
      <c r="H1215">
        <f>YEAR(Table1[[#This Row],[Order Date]])</f>
        <v>2014</v>
      </c>
      <c r="I1215" t="s">
        <v>257</v>
      </c>
      <c r="J1215" s="4">
        <f>WEEKDAY(Table1[[#This Row],[Order Date]])</f>
        <v>4</v>
      </c>
      <c r="K1215" t="s">
        <v>220</v>
      </c>
      <c r="L1215" t="s">
        <v>237</v>
      </c>
      <c r="M1215">
        <v>235301</v>
      </c>
      <c r="N1215">
        <v>50341.68</v>
      </c>
      <c r="O1215">
        <v>184959.32</v>
      </c>
      <c r="P1215">
        <v>20</v>
      </c>
      <c r="Q1215">
        <v>36</v>
      </c>
      <c r="R1215">
        <v>75.069999999999993</v>
      </c>
    </row>
    <row r="1216" spans="1:18" x14ac:dyDescent="0.35">
      <c r="A1216" t="s">
        <v>26</v>
      </c>
      <c r="B1216" t="str">
        <f>VLOOKUP(Table1[[#This Row],[Region]],Table3[#All],2,0)</f>
        <v>Sam Thomas</v>
      </c>
      <c r="C1216" t="s">
        <v>215</v>
      </c>
      <c r="D1216">
        <v>422687</v>
      </c>
      <c r="E1216">
        <v>376162</v>
      </c>
      <c r="F1216">
        <v>88.99</v>
      </c>
      <c r="G1216" s="2">
        <v>41983</v>
      </c>
      <c r="H1216">
        <f>YEAR(Table1[[#This Row],[Order Date]])</f>
        <v>2014</v>
      </c>
      <c r="I1216" t="s">
        <v>257</v>
      </c>
      <c r="J1216" s="4">
        <f>WEEKDAY(Table1[[#This Row],[Order Date]])</f>
        <v>4</v>
      </c>
      <c r="K1216" t="s">
        <v>234</v>
      </c>
      <c r="L1216" t="s">
        <v>238</v>
      </c>
      <c r="M1216">
        <v>376162</v>
      </c>
      <c r="N1216">
        <v>155942.74</v>
      </c>
      <c r="O1216">
        <v>220219.26</v>
      </c>
      <c r="P1216">
        <v>30</v>
      </c>
      <c r="Q1216">
        <v>45</v>
      </c>
      <c r="R1216">
        <v>77.03</v>
      </c>
    </row>
    <row r="1217" spans="1:18" x14ac:dyDescent="0.35">
      <c r="A1217" t="s">
        <v>27</v>
      </c>
      <c r="B1217" t="str">
        <f>VLOOKUP(Table1[[#This Row],[Region]],Table3[#All],2,0)</f>
        <v>William Grek</v>
      </c>
      <c r="C1217" t="s">
        <v>214</v>
      </c>
      <c r="D1217">
        <v>251245</v>
      </c>
      <c r="E1217">
        <v>193629</v>
      </c>
      <c r="F1217">
        <v>77.069999999999993</v>
      </c>
      <c r="G1217" s="2">
        <v>41983</v>
      </c>
      <c r="H1217">
        <f>YEAR(Table1[[#This Row],[Order Date]])</f>
        <v>2014</v>
      </c>
      <c r="I1217" t="s">
        <v>257</v>
      </c>
      <c r="J1217" s="4">
        <f>WEEKDAY(Table1[[#This Row],[Order Date]])</f>
        <v>4</v>
      </c>
      <c r="K1217" t="s">
        <v>226</v>
      </c>
      <c r="L1217" t="s">
        <v>239</v>
      </c>
      <c r="M1217">
        <v>193629</v>
      </c>
      <c r="N1217">
        <v>43110.58</v>
      </c>
      <c r="O1217">
        <v>150518.42000000001</v>
      </c>
      <c r="P1217">
        <v>20</v>
      </c>
      <c r="Q1217">
        <v>28</v>
      </c>
      <c r="R1217">
        <v>63.36</v>
      </c>
    </row>
    <row r="1218" spans="1:18" x14ac:dyDescent="0.35">
      <c r="A1218" t="s">
        <v>28</v>
      </c>
      <c r="B1218" t="str">
        <f>VLOOKUP(Table1[[#This Row],[Region]],Table3[#All],2,0)</f>
        <v>William Grek</v>
      </c>
      <c r="C1218" t="s">
        <v>214</v>
      </c>
      <c r="D1218">
        <v>413729</v>
      </c>
      <c r="E1218">
        <v>227701</v>
      </c>
      <c r="F1218">
        <v>55.04</v>
      </c>
      <c r="G1218" s="2">
        <v>41176</v>
      </c>
      <c r="H1218">
        <f>YEAR(Table1[[#This Row],[Order Date]])</f>
        <v>2012</v>
      </c>
      <c r="I1218" t="s">
        <v>258</v>
      </c>
      <c r="J1218" s="4">
        <f>WEEKDAY(Table1[[#This Row],[Order Date]])</f>
        <v>2</v>
      </c>
      <c r="K1218" t="s">
        <v>221</v>
      </c>
      <c r="L1218" t="s">
        <v>239</v>
      </c>
      <c r="M1218">
        <v>227701</v>
      </c>
      <c r="N1218">
        <v>113395.2</v>
      </c>
      <c r="O1218">
        <v>114305.8</v>
      </c>
      <c r="P1218">
        <v>20</v>
      </c>
      <c r="Q1218">
        <v>13</v>
      </c>
      <c r="R1218">
        <v>72.930000000000007</v>
      </c>
    </row>
    <row r="1219" spans="1:18" x14ac:dyDescent="0.35">
      <c r="A1219" t="s">
        <v>29</v>
      </c>
      <c r="B1219" t="str">
        <f>VLOOKUP(Table1[[#This Row],[Region]],Table3[#All],2,0)</f>
        <v>Sam Thomas</v>
      </c>
      <c r="C1219" t="s">
        <v>215</v>
      </c>
      <c r="D1219">
        <v>323610</v>
      </c>
      <c r="E1219">
        <v>353717</v>
      </c>
      <c r="F1219">
        <v>109.3</v>
      </c>
      <c r="G1219" s="2">
        <v>41832</v>
      </c>
      <c r="H1219">
        <f>YEAR(Table1[[#This Row],[Order Date]])</f>
        <v>2014</v>
      </c>
      <c r="I1219" t="s">
        <v>260</v>
      </c>
      <c r="J1219" s="4">
        <f>WEEKDAY(Table1[[#This Row],[Order Date]])</f>
        <v>7</v>
      </c>
      <c r="K1219" t="s">
        <v>229</v>
      </c>
      <c r="L1219" t="s">
        <v>240</v>
      </c>
      <c r="M1219">
        <v>353717</v>
      </c>
      <c r="N1219">
        <v>88672.84</v>
      </c>
      <c r="O1219">
        <v>265044.15999999997</v>
      </c>
      <c r="P1219">
        <v>20</v>
      </c>
      <c r="Q1219">
        <v>24</v>
      </c>
      <c r="R1219">
        <v>85.07</v>
      </c>
    </row>
    <row r="1220" spans="1:18" x14ac:dyDescent="0.35">
      <c r="A1220" t="s">
        <v>30</v>
      </c>
      <c r="B1220" t="str">
        <f>VLOOKUP(Table1[[#This Row],[Region]],Table3[#All],2,0)</f>
        <v>Anne Paul</v>
      </c>
      <c r="C1220" t="s">
        <v>212</v>
      </c>
      <c r="D1220">
        <v>326631</v>
      </c>
      <c r="E1220">
        <v>292618</v>
      </c>
      <c r="F1220">
        <v>89.59</v>
      </c>
      <c r="G1220" s="2">
        <v>41244</v>
      </c>
      <c r="H1220">
        <f>YEAR(Table1[[#This Row],[Order Date]])</f>
        <v>2012</v>
      </c>
      <c r="I1220" t="s">
        <v>257</v>
      </c>
      <c r="J1220" s="4">
        <f>WEEKDAY(Table1[[#This Row],[Order Date]])</f>
        <v>7</v>
      </c>
      <c r="K1220" t="s">
        <v>217</v>
      </c>
      <c r="L1220" t="s">
        <v>237</v>
      </c>
      <c r="M1220">
        <v>292618</v>
      </c>
      <c r="N1220">
        <v>70418.28</v>
      </c>
      <c r="O1220">
        <v>222199.72</v>
      </c>
      <c r="P1220">
        <v>30</v>
      </c>
      <c r="Q1220">
        <v>95</v>
      </c>
      <c r="R1220">
        <v>64.08</v>
      </c>
    </row>
    <row r="1221" spans="1:18" x14ac:dyDescent="0.35">
      <c r="A1221" t="s">
        <v>31</v>
      </c>
      <c r="B1221" t="str">
        <f>VLOOKUP(Table1[[#This Row],[Region]],Table3[#All],2,0)</f>
        <v>Sam Thomas</v>
      </c>
      <c r="C1221" t="s">
        <v>215</v>
      </c>
      <c r="D1221">
        <v>141453</v>
      </c>
      <c r="E1221">
        <v>168279</v>
      </c>
      <c r="F1221">
        <v>118.96</v>
      </c>
      <c r="G1221" s="2">
        <v>41598</v>
      </c>
      <c r="H1221">
        <f>YEAR(Table1[[#This Row],[Order Date]])</f>
        <v>2013</v>
      </c>
      <c r="I1221" t="s">
        <v>253</v>
      </c>
      <c r="J1221" s="4">
        <f>WEEKDAY(Table1[[#This Row],[Order Date]])</f>
        <v>4</v>
      </c>
      <c r="K1221" t="s">
        <v>222</v>
      </c>
      <c r="L1221" t="s">
        <v>236</v>
      </c>
      <c r="M1221">
        <v>168279</v>
      </c>
      <c r="N1221">
        <v>67625.490000000005</v>
      </c>
      <c r="O1221">
        <v>100653.51</v>
      </c>
      <c r="P1221">
        <v>30</v>
      </c>
      <c r="Q1221">
        <v>45</v>
      </c>
      <c r="R1221">
        <v>75.87</v>
      </c>
    </row>
    <row r="1222" spans="1:18" x14ac:dyDescent="0.35">
      <c r="A1222" t="s">
        <v>32</v>
      </c>
      <c r="B1222" t="str">
        <f>VLOOKUP(Table1[[#This Row],[Region]],Table3[#All],2,0)</f>
        <v>Anne Paul</v>
      </c>
      <c r="C1222" t="s">
        <v>212</v>
      </c>
      <c r="D1222">
        <v>460677</v>
      </c>
      <c r="E1222">
        <v>395389</v>
      </c>
      <c r="F1222">
        <v>85.83</v>
      </c>
      <c r="G1222" s="2">
        <v>41598</v>
      </c>
      <c r="H1222">
        <f>YEAR(Table1[[#This Row],[Order Date]])</f>
        <v>2013</v>
      </c>
      <c r="I1222" t="s">
        <v>253</v>
      </c>
      <c r="J1222" s="4">
        <f>WEEKDAY(Table1[[#This Row],[Order Date]])</f>
        <v>4</v>
      </c>
      <c r="K1222" t="s">
        <v>218</v>
      </c>
      <c r="L1222" t="s">
        <v>238</v>
      </c>
      <c r="M1222">
        <v>395389</v>
      </c>
      <c r="N1222">
        <v>185780.78</v>
      </c>
      <c r="O1222">
        <v>209608.22</v>
      </c>
      <c r="P1222">
        <v>20</v>
      </c>
      <c r="Q1222">
        <v>76</v>
      </c>
      <c r="R1222">
        <v>71.11</v>
      </c>
    </row>
    <row r="1223" spans="1:18" x14ac:dyDescent="0.35">
      <c r="A1223" t="s">
        <v>33</v>
      </c>
      <c r="B1223" t="str">
        <f>VLOOKUP(Table1[[#This Row],[Region]],Table3[#All],2,0)</f>
        <v>Anne Paul</v>
      </c>
      <c r="C1223" t="s">
        <v>212</v>
      </c>
      <c r="D1223">
        <v>428878</v>
      </c>
      <c r="E1223">
        <v>218617</v>
      </c>
      <c r="F1223">
        <v>50.97</v>
      </c>
      <c r="G1223" s="2">
        <v>41718</v>
      </c>
      <c r="H1223">
        <f>YEAR(Table1[[#This Row],[Order Date]])</f>
        <v>2014</v>
      </c>
      <c r="I1223" t="s">
        <v>263</v>
      </c>
      <c r="J1223" s="4">
        <f>WEEKDAY(Table1[[#This Row],[Order Date]])</f>
        <v>5</v>
      </c>
      <c r="K1223" t="s">
        <v>216</v>
      </c>
      <c r="L1223" t="s">
        <v>236</v>
      </c>
      <c r="M1223">
        <v>218617</v>
      </c>
      <c r="N1223">
        <v>70853.11</v>
      </c>
      <c r="O1223">
        <v>147763.89000000001</v>
      </c>
      <c r="P1223">
        <v>20</v>
      </c>
      <c r="Q1223">
        <v>38</v>
      </c>
      <c r="R1223">
        <v>83.57</v>
      </c>
    </row>
    <row r="1224" spans="1:18" x14ac:dyDescent="0.35">
      <c r="A1224" t="s">
        <v>34</v>
      </c>
      <c r="B1224" t="str">
        <f>VLOOKUP(Table1[[#This Row],[Region]],Table3[#All],2,0)</f>
        <v>Sam Thomas</v>
      </c>
      <c r="C1224" t="s">
        <v>215</v>
      </c>
      <c r="D1224">
        <v>179394</v>
      </c>
      <c r="E1224">
        <v>153202</v>
      </c>
      <c r="F1224">
        <v>85.4</v>
      </c>
      <c r="G1224" s="2">
        <v>41592</v>
      </c>
      <c r="H1224">
        <f>YEAR(Table1[[#This Row],[Order Date]])</f>
        <v>2013</v>
      </c>
      <c r="I1224" t="s">
        <v>253</v>
      </c>
      <c r="J1224" s="4">
        <f>WEEKDAY(Table1[[#This Row],[Order Date]])</f>
        <v>5</v>
      </c>
      <c r="K1224" t="s">
        <v>231</v>
      </c>
      <c r="L1224" t="s">
        <v>236</v>
      </c>
      <c r="M1224">
        <v>153202</v>
      </c>
      <c r="N1224">
        <v>63612.55</v>
      </c>
      <c r="O1224">
        <v>89589.45</v>
      </c>
      <c r="P1224">
        <v>20</v>
      </c>
      <c r="Q1224">
        <v>21</v>
      </c>
      <c r="R1224">
        <v>93.28</v>
      </c>
    </row>
    <row r="1225" spans="1:18" x14ac:dyDescent="0.35">
      <c r="A1225" t="s">
        <v>35</v>
      </c>
      <c r="B1225" t="str">
        <f>VLOOKUP(Table1[[#This Row],[Region]],Table3[#All],2,0)</f>
        <v>William Grek</v>
      </c>
      <c r="C1225" t="s">
        <v>214</v>
      </c>
      <c r="D1225">
        <v>327708</v>
      </c>
      <c r="E1225">
        <v>181486</v>
      </c>
      <c r="F1225">
        <v>55.38</v>
      </c>
      <c r="G1225" s="2">
        <v>41963</v>
      </c>
      <c r="H1225">
        <f>YEAR(Table1[[#This Row],[Order Date]])</f>
        <v>2014</v>
      </c>
      <c r="I1225" t="s">
        <v>253</v>
      </c>
      <c r="J1225" s="4">
        <f>WEEKDAY(Table1[[#This Row],[Order Date]])</f>
        <v>5</v>
      </c>
      <c r="K1225" t="s">
        <v>229</v>
      </c>
      <c r="L1225" t="s">
        <v>240</v>
      </c>
      <c r="M1225">
        <v>181486</v>
      </c>
      <c r="N1225">
        <v>52087</v>
      </c>
      <c r="O1225">
        <v>129399</v>
      </c>
      <c r="P1225">
        <v>10</v>
      </c>
      <c r="Q1225">
        <v>98</v>
      </c>
      <c r="R1225">
        <v>69.209999999999994</v>
      </c>
    </row>
    <row r="1226" spans="1:18" x14ac:dyDescent="0.35">
      <c r="A1226" t="s">
        <v>36</v>
      </c>
      <c r="B1226" t="str">
        <f>VLOOKUP(Table1[[#This Row],[Region]],Table3[#All],2,0)</f>
        <v>Bill Gabril</v>
      </c>
      <c r="C1226" t="s">
        <v>213</v>
      </c>
      <c r="D1226">
        <v>406131</v>
      </c>
      <c r="E1226">
        <v>326123</v>
      </c>
      <c r="F1226">
        <v>80.3</v>
      </c>
      <c r="G1226" s="2">
        <v>41611</v>
      </c>
      <c r="H1226">
        <f>YEAR(Table1[[#This Row],[Order Date]])</f>
        <v>2013</v>
      </c>
      <c r="I1226" t="s">
        <v>257</v>
      </c>
      <c r="J1226" s="4">
        <f>WEEKDAY(Table1[[#This Row],[Order Date]])</f>
        <v>3</v>
      </c>
      <c r="K1226" t="s">
        <v>227</v>
      </c>
      <c r="L1226" t="s">
        <v>237</v>
      </c>
      <c r="M1226">
        <v>326123</v>
      </c>
      <c r="N1226">
        <v>111162.83</v>
      </c>
      <c r="O1226">
        <v>214960.17</v>
      </c>
      <c r="P1226">
        <v>30</v>
      </c>
      <c r="Q1226">
        <v>48</v>
      </c>
      <c r="R1226">
        <v>89.42</v>
      </c>
    </row>
    <row r="1227" spans="1:18" x14ac:dyDescent="0.35">
      <c r="A1227" t="s">
        <v>37</v>
      </c>
      <c r="B1227" t="str">
        <f>VLOOKUP(Table1[[#This Row],[Region]],Table3[#All],2,0)</f>
        <v>Sam Thomas</v>
      </c>
      <c r="C1227" t="s">
        <v>215</v>
      </c>
      <c r="D1227">
        <v>354311</v>
      </c>
      <c r="E1227">
        <v>305663</v>
      </c>
      <c r="F1227">
        <v>86.27</v>
      </c>
      <c r="G1227" s="2">
        <v>41611</v>
      </c>
      <c r="H1227">
        <f>YEAR(Table1[[#This Row],[Order Date]])</f>
        <v>2013</v>
      </c>
      <c r="I1227" t="s">
        <v>257</v>
      </c>
      <c r="J1227" s="4">
        <f>WEEKDAY(Table1[[#This Row],[Order Date]])</f>
        <v>3</v>
      </c>
      <c r="K1227" t="s">
        <v>232</v>
      </c>
      <c r="L1227" t="s">
        <v>240</v>
      </c>
      <c r="M1227">
        <v>305663</v>
      </c>
      <c r="N1227">
        <v>103001.1</v>
      </c>
      <c r="O1227">
        <v>202661.9</v>
      </c>
      <c r="P1227">
        <v>10</v>
      </c>
      <c r="Q1227">
        <v>38</v>
      </c>
      <c r="R1227">
        <v>63.93</v>
      </c>
    </row>
    <row r="1228" spans="1:18" x14ac:dyDescent="0.35">
      <c r="A1228" t="s">
        <v>38</v>
      </c>
      <c r="B1228" t="str">
        <f>VLOOKUP(Table1[[#This Row],[Region]],Table3[#All],2,0)</f>
        <v>Sam Thomas</v>
      </c>
      <c r="C1228" t="s">
        <v>215</v>
      </c>
      <c r="D1228">
        <v>334447</v>
      </c>
      <c r="E1228">
        <v>252523</v>
      </c>
      <c r="F1228">
        <v>75.5</v>
      </c>
      <c r="G1228" s="2">
        <v>41611</v>
      </c>
      <c r="H1228">
        <f>YEAR(Table1[[#This Row],[Order Date]])</f>
        <v>2013</v>
      </c>
      <c r="I1228" t="s">
        <v>257</v>
      </c>
      <c r="J1228" s="4">
        <f>WEEKDAY(Table1[[#This Row],[Order Date]])</f>
        <v>3</v>
      </c>
      <c r="K1228" t="s">
        <v>231</v>
      </c>
      <c r="L1228" t="s">
        <v>236</v>
      </c>
      <c r="M1228">
        <v>252523</v>
      </c>
      <c r="N1228">
        <v>117487.4</v>
      </c>
      <c r="O1228">
        <v>135035.6</v>
      </c>
      <c r="P1228">
        <v>30</v>
      </c>
      <c r="Q1228">
        <v>50</v>
      </c>
      <c r="R1228">
        <v>83.12</v>
      </c>
    </row>
    <row r="1229" spans="1:18" x14ac:dyDescent="0.35">
      <c r="A1229" t="s">
        <v>39</v>
      </c>
      <c r="B1229" t="str">
        <f>VLOOKUP(Table1[[#This Row],[Region]],Table3[#All],2,0)</f>
        <v>Sam Thomas</v>
      </c>
      <c r="C1229" t="s">
        <v>215</v>
      </c>
      <c r="D1229">
        <v>308713</v>
      </c>
      <c r="E1229">
        <v>339120</v>
      </c>
      <c r="F1229">
        <v>109.85</v>
      </c>
      <c r="G1229" s="2">
        <v>41877</v>
      </c>
      <c r="H1229">
        <f>YEAR(Table1[[#This Row],[Order Date]])</f>
        <v>2014</v>
      </c>
      <c r="I1229" t="s">
        <v>262</v>
      </c>
      <c r="J1229" s="4">
        <f>WEEKDAY(Table1[[#This Row],[Order Date]])</f>
        <v>3</v>
      </c>
      <c r="K1229" t="s">
        <v>231</v>
      </c>
      <c r="L1229" t="s">
        <v>236</v>
      </c>
      <c r="M1229">
        <v>339120</v>
      </c>
      <c r="N1229">
        <v>84089.47</v>
      </c>
      <c r="O1229">
        <v>255030.53</v>
      </c>
      <c r="P1229">
        <v>20</v>
      </c>
      <c r="Q1229">
        <v>86</v>
      </c>
      <c r="R1229">
        <v>74.42</v>
      </c>
    </row>
    <row r="1230" spans="1:18" x14ac:dyDescent="0.35">
      <c r="A1230" t="s">
        <v>40</v>
      </c>
      <c r="B1230" t="str">
        <f>VLOOKUP(Table1[[#This Row],[Region]],Table3[#All],2,0)</f>
        <v>William Grek</v>
      </c>
      <c r="C1230" t="s">
        <v>214</v>
      </c>
      <c r="D1230">
        <v>252531</v>
      </c>
      <c r="E1230">
        <v>196499</v>
      </c>
      <c r="F1230">
        <v>77.81</v>
      </c>
      <c r="G1230" s="2">
        <v>41877</v>
      </c>
      <c r="H1230">
        <f>YEAR(Table1[[#This Row],[Order Date]])</f>
        <v>2014</v>
      </c>
      <c r="I1230" t="s">
        <v>262</v>
      </c>
      <c r="J1230" s="4">
        <f>WEEKDAY(Table1[[#This Row],[Order Date]])</f>
        <v>3</v>
      </c>
      <c r="K1230" t="s">
        <v>221</v>
      </c>
      <c r="L1230" t="s">
        <v>239</v>
      </c>
      <c r="M1230">
        <v>196499</v>
      </c>
      <c r="N1230">
        <v>45795.43</v>
      </c>
      <c r="O1230">
        <v>150703.57</v>
      </c>
      <c r="P1230">
        <v>10</v>
      </c>
      <c r="Q1230">
        <v>17</v>
      </c>
      <c r="R1230">
        <v>79.680000000000007</v>
      </c>
    </row>
    <row r="1231" spans="1:18" x14ac:dyDescent="0.35">
      <c r="A1231" t="s">
        <v>41</v>
      </c>
      <c r="B1231" t="str">
        <f>VLOOKUP(Table1[[#This Row],[Region]],Table3[#All],2,0)</f>
        <v>Sam Thomas</v>
      </c>
      <c r="C1231" t="s">
        <v>215</v>
      </c>
      <c r="D1231">
        <v>453888</v>
      </c>
      <c r="E1231">
        <v>393467</v>
      </c>
      <c r="F1231">
        <v>86.69</v>
      </c>
      <c r="G1231" s="2">
        <v>41562</v>
      </c>
      <c r="H1231">
        <f>YEAR(Table1[[#This Row],[Order Date]])</f>
        <v>2013</v>
      </c>
      <c r="I1231" t="s">
        <v>255</v>
      </c>
      <c r="J1231" s="4">
        <f>WEEKDAY(Table1[[#This Row],[Order Date]])</f>
        <v>3</v>
      </c>
      <c r="K1231" t="s">
        <v>223</v>
      </c>
      <c r="L1231" t="s">
        <v>240</v>
      </c>
      <c r="M1231">
        <v>393467</v>
      </c>
      <c r="N1231">
        <v>101235.45</v>
      </c>
      <c r="O1231">
        <v>292231.55</v>
      </c>
      <c r="P1231">
        <v>20</v>
      </c>
      <c r="Q1231">
        <v>43</v>
      </c>
      <c r="R1231">
        <v>91.93</v>
      </c>
    </row>
    <row r="1232" spans="1:18" x14ac:dyDescent="0.35">
      <c r="A1232" t="s">
        <v>42</v>
      </c>
      <c r="B1232" t="str">
        <f>VLOOKUP(Table1[[#This Row],[Region]],Table3[#All],2,0)</f>
        <v>Sam Thomas</v>
      </c>
      <c r="C1232" t="s">
        <v>215</v>
      </c>
      <c r="D1232">
        <v>481779</v>
      </c>
      <c r="E1232">
        <v>355680</v>
      </c>
      <c r="F1232">
        <v>73.83</v>
      </c>
      <c r="G1232" s="2">
        <v>40874</v>
      </c>
      <c r="H1232">
        <f>YEAR(Table1[[#This Row],[Order Date]])</f>
        <v>2011</v>
      </c>
      <c r="I1232" t="s">
        <v>253</v>
      </c>
      <c r="J1232" s="4">
        <f>WEEKDAY(Table1[[#This Row],[Order Date]])</f>
        <v>1</v>
      </c>
      <c r="K1232" t="s">
        <v>217</v>
      </c>
      <c r="L1232" t="s">
        <v>237</v>
      </c>
      <c r="M1232">
        <v>355680</v>
      </c>
      <c r="N1232">
        <v>144920.68</v>
      </c>
      <c r="O1232">
        <v>210759.32</v>
      </c>
      <c r="P1232">
        <v>10</v>
      </c>
      <c r="Q1232">
        <v>83</v>
      </c>
      <c r="R1232">
        <v>90.65</v>
      </c>
    </row>
    <row r="1233" spans="1:18" x14ac:dyDescent="0.35">
      <c r="A1233" t="s">
        <v>43</v>
      </c>
      <c r="B1233" t="str">
        <f>VLOOKUP(Table1[[#This Row],[Region]],Table3[#All],2,0)</f>
        <v>William Grek</v>
      </c>
      <c r="C1233" t="s">
        <v>214</v>
      </c>
      <c r="D1233">
        <v>427830</v>
      </c>
      <c r="E1233">
        <v>271752</v>
      </c>
      <c r="F1233">
        <v>63.52</v>
      </c>
      <c r="G1233" s="2">
        <v>41216</v>
      </c>
      <c r="H1233">
        <f>YEAR(Table1[[#This Row],[Order Date]])</f>
        <v>2012</v>
      </c>
      <c r="I1233" t="s">
        <v>253</v>
      </c>
      <c r="J1233" s="4">
        <f>WEEKDAY(Table1[[#This Row],[Order Date]])</f>
        <v>7</v>
      </c>
      <c r="K1233" t="s">
        <v>225</v>
      </c>
      <c r="L1233" t="s">
        <v>239</v>
      </c>
      <c r="M1233">
        <v>271752</v>
      </c>
      <c r="N1233">
        <v>125341.64</v>
      </c>
      <c r="O1233">
        <v>146410.35999999999</v>
      </c>
      <c r="P1233">
        <v>20</v>
      </c>
      <c r="Q1233">
        <v>12</v>
      </c>
      <c r="R1233">
        <v>88.08</v>
      </c>
    </row>
    <row r="1234" spans="1:18" x14ac:dyDescent="0.35">
      <c r="A1234" t="s">
        <v>44</v>
      </c>
      <c r="B1234" t="str">
        <f>VLOOKUP(Table1[[#This Row],[Region]],Table3[#All],2,0)</f>
        <v>Anne Paul</v>
      </c>
      <c r="C1234" t="s">
        <v>212</v>
      </c>
      <c r="D1234">
        <v>469481</v>
      </c>
      <c r="E1234">
        <v>409478</v>
      </c>
      <c r="F1234">
        <v>87.22</v>
      </c>
      <c r="G1234" s="2">
        <v>41216</v>
      </c>
      <c r="H1234">
        <f>YEAR(Table1[[#This Row],[Order Date]])</f>
        <v>2012</v>
      </c>
      <c r="I1234" t="s">
        <v>253</v>
      </c>
      <c r="J1234" s="4">
        <f>WEEKDAY(Table1[[#This Row],[Order Date]])</f>
        <v>7</v>
      </c>
      <c r="K1234" t="s">
        <v>217</v>
      </c>
      <c r="L1234" t="s">
        <v>237</v>
      </c>
      <c r="M1234">
        <v>409478</v>
      </c>
      <c r="N1234">
        <v>124284.98</v>
      </c>
      <c r="O1234">
        <v>285193.02</v>
      </c>
      <c r="P1234">
        <v>30</v>
      </c>
      <c r="Q1234">
        <v>56</v>
      </c>
      <c r="R1234">
        <v>78.739999999999995</v>
      </c>
    </row>
    <row r="1235" spans="1:18" x14ac:dyDescent="0.35">
      <c r="A1235" t="s">
        <v>45</v>
      </c>
      <c r="B1235" t="str">
        <f>VLOOKUP(Table1[[#This Row],[Region]],Table3[#All],2,0)</f>
        <v>William Grek</v>
      </c>
      <c r="C1235" t="s">
        <v>214</v>
      </c>
      <c r="D1235">
        <v>307369</v>
      </c>
      <c r="E1235">
        <v>341856</v>
      </c>
      <c r="F1235">
        <v>111.22</v>
      </c>
      <c r="G1235" s="2">
        <v>41216</v>
      </c>
      <c r="H1235">
        <f>YEAR(Table1[[#This Row],[Order Date]])</f>
        <v>2012</v>
      </c>
      <c r="I1235" t="s">
        <v>253</v>
      </c>
      <c r="J1235" s="4">
        <f>WEEKDAY(Table1[[#This Row],[Order Date]])</f>
        <v>7</v>
      </c>
      <c r="K1235" t="s">
        <v>228</v>
      </c>
      <c r="L1235" t="s">
        <v>236</v>
      </c>
      <c r="M1235">
        <v>341856</v>
      </c>
      <c r="N1235">
        <v>88750.73</v>
      </c>
      <c r="O1235">
        <v>253105.27</v>
      </c>
      <c r="P1235">
        <v>20</v>
      </c>
      <c r="Q1235">
        <v>52</v>
      </c>
      <c r="R1235">
        <v>74.47</v>
      </c>
    </row>
    <row r="1236" spans="1:18" x14ac:dyDescent="0.35">
      <c r="A1236" t="s">
        <v>46</v>
      </c>
      <c r="B1236" t="str">
        <f>VLOOKUP(Table1[[#This Row],[Region]],Table3[#All],2,0)</f>
        <v>William Grek</v>
      </c>
      <c r="C1236" t="s">
        <v>214</v>
      </c>
      <c r="D1236">
        <v>118913</v>
      </c>
      <c r="E1236">
        <v>62081</v>
      </c>
      <c r="F1236">
        <v>52.21</v>
      </c>
      <c r="G1236" s="2">
        <v>40876</v>
      </c>
      <c r="H1236">
        <f>YEAR(Table1[[#This Row],[Order Date]])</f>
        <v>2011</v>
      </c>
      <c r="I1236" t="s">
        <v>253</v>
      </c>
      <c r="J1236" s="4">
        <f>WEEKDAY(Table1[[#This Row],[Order Date]])</f>
        <v>3</v>
      </c>
      <c r="K1236" t="s">
        <v>226</v>
      </c>
      <c r="L1236" t="s">
        <v>239</v>
      </c>
      <c r="M1236">
        <v>62081</v>
      </c>
      <c r="N1236">
        <v>21700.43</v>
      </c>
      <c r="O1236">
        <v>40380.57</v>
      </c>
      <c r="P1236">
        <v>30</v>
      </c>
      <c r="Q1236">
        <v>15</v>
      </c>
      <c r="R1236">
        <v>65.489999999999995</v>
      </c>
    </row>
    <row r="1237" spans="1:18" x14ac:dyDescent="0.35">
      <c r="A1237" t="s">
        <v>47</v>
      </c>
      <c r="B1237" t="str">
        <f>VLOOKUP(Table1[[#This Row],[Region]],Table3[#All],2,0)</f>
        <v>Sam Thomas</v>
      </c>
      <c r="C1237" t="s">
        <v>215</v>
      </c>
      <c r="D1237">
        <v>220588</v>
      </c>
      <c r="E1237">
        <v>175124</v>
      </c>
      <c r="F1237">
        <v>79.39</v>
      </c>
      <c r="G1237" s="2">
        <v>41760</v>
      </c>
      <c r="H1237">
        <f>YEAR(Table1[[#This Row],[Order Date]])</f>
        <v>2014</v>
      </c>
      <c r="I1237" t="s">
        <v>261</v>
      </c>
      <c r="J1237" s="4">
        <f>WEEKDAY(Table1[[#This Row],[Order Date]])</f>
        <v>5</v>
      </c>
      <c r="K1237" t="s">
        <v>234</v>
      </c>
      <c r="L1237" t="s">
        <v>238</v>
      </c>
      <c r="M1237">
        <v>175124</v>
      </c>
      <c r="N1237">
        <v>48163.55</v>
      </c>
      <c r="O1237">
        <v>126960.45</v>
      </c>
      <c r="P1237">
        <v>20</v>
      </c>
      <c r="Q1237">
        <v>58</v>
      </c>
      <c r="R1237">
        <v>82.93</v>
      </c>
    </row>
    <row r="1238" spans="1:18" x14ac:dyDescent="0.35">
      <c r="A1238" t="s">
        <v>48</v>
      </c>
      <c r="B1238" t="str">
        <f>VLOOKUP(Table1[[#This Row],[Region]],Table3[#All],2,0)</f>
        <v>William Grek</v>
      </c>
      <c r="C1238" t="s">
        <v>214</v>
      </c>
      <c r="D1238">
        <v>241557</v>
      </c>
      <c r="E1238">
        <v>143038</v>
      </c>
      <c r="F1238">
        <v>59.22</v>
      </c>
      <c r="G1238" s="2">
        <v>41968</v>
      </c>
      <c r="H1238">
        <f>YEAR(Table1[[#This Row],[Order Date]])</f>
        <v>2014</v>
      </c>
      <c r="I1238" t="s">
        <v>253</v>
      </c>
      <c r="J1238" s="4">
        <f>WEEKDAY(Table1[[#This Row],[Order Date]])</f>
        <v>3</v>
      </c>
      <c r="K1238" t="s">
        <v>230</v>
      </c>
      <c r="L1238" t="s">
        <v>238</v>
      </c>
      <c r="M1238">
        <v>143038</v>
      </c>
      <c r="N1238">
        <v>49869.78</v>
      </c>
      <c r="O1238">
        <v>93168.22</v>
      </c>
      <c r="P1238">
        <v>20</v>
      </c>
      <c r="Q1238">
        <v>63</v>
      </c>
      <c r="R1238">
        <v>60.71</v>
      </c>
    </row>
    <row r="1239" spans="1:18" x14ac:dyDescent="0.35">
      <c r="A1239" t="s">
        <v>49</v>
      </c>
      <c r="B1239" t="str">
        <f>VLOOKUP(Table1[[#This Row],[Region]],Table3[#All],2,0)</f>
        <v>William Grek</v>
      </c>
      <c r="C1239" t="s">
        <v>214</v>
      </c>
      <c r="D1239">
        <v>485809</v>
      </c>
      <c r="E1239">
        <v>551287</v>
      </c>
      <c r="F1239">
        <v>113.48</v>
      </c>
      <c r="G1239" s="2">
        <v>41968</v>
      </c>
      <c r="H1239">
        <f>YEAR(Table1[[#This Row],[Order Date]])</f>
        <v>2014</v>
      </c>
      <c r="I1239" t="s">
        <v>253</v>
      </c>
      <c r="J1239" s="4">
        <f>WEEKDAY(Table1[[#This Row],[Order Date]])</f>
        <v>3</v>
      </c>
      <c r="K1239" t="s">
        <v>229</v>
      </c>
      <c r="L1239" t="s">
        <v>240</v>
      </c>
      <c r="M1239">
        <v>551287</v>
      </c>
      <c r="N1239">
        <v>138129.64000000001</v>
      </c>
      <c r="O1239">
        <v>413157.36</v>
      </c>
      <c r="P1239">
        <v>30</v>
      </c>
      <c r="Q1239">
        <v>51</v>
      </c>
      <c r="R1239">
        <v>74.88</v>
      </c>
    </row>
    <row r="1240" spans="1:18" x14ac:dyDescent="0.35">
      <c r="A1240" t="s">
        <v>50</v>
      </c>
      <c r="B1240" t="str">
        <f>VLOOKUP(Table1[[#This Row],[Region]],Table3[#All],2,0)</f>
        <v>Anne Paul</v>
      </c>
      <c r="C1240" t="s">
        <v>212</v>
      </c>
      <c r="D1240">
        <v>243680</v>
      </c>
      <c r="E1240">
        <v>242139</v>
      </c>
      <c r="F1240">
        <v>99.37</v>
      </c>
      <c r="G1240" s="2">
        <v>41943</v>
      </c>
      <c r="H1240">
        <f>YEAR(Table1[[#This Row],[Order Date]])</f>
        <v>2014</v>
      </c>
      <c r="I1240" t="s">
        <v>255</v>
      </c>
      <c r="J1240" s="4">
        <f>WEEKDAY(Table1[[#This Row],[Order Date]])</f>
        <v>6</v>
      </c>
      <c r="K1240" t="s">
        <v>222</v>
      </c>
      <c r="L1240" t="s">
        <v>236</v>
      </c>
      <c r="M1240">
        <v>242139</v>
      </c>
      <c r="N1240">
        <v>101872.48</v>
      </c>
      <c r="O1240">
        <v>140266.51999999999</v>
      </c>
      <c r="P1240">
        <v>30</v>
      </c>
      <c r="Q1240">
        <v>70</v>
      </c>
      <c r="R1240">
        <v>73.180000000000007</v>
      </c>
    </row>
    <row r="1241" spans="1:18" x14ac:dyDescent="0.35">
      <c r="A1241" t="s">
        <v>51</v>
      </c>
      <c r="B1241" t="str">
        <f>VLOOKUP(Table1[[#This Row],[Region]],Table3[#All],2,0)</f>
        <v>Bill Gabril</v>
      </c>
      <c r="C1241" t="s">
        <v>213</v>
      </c>
      <c r="D1241">
        <v>216524</v>
      </c>
      <c r="E1241">
        <v>214779</v>
      </c>
      <c r="F1241">
        <v>99.19</v>
      </c>
      <c r="G1241" s="2">
        <v>40894</v>
      </c>
      <c r="H1241">
        <f>YEAR(Table1[[#This Row],[Order Date]])</f>
        <v>2011</v>
      </c>
      <c r="I1241" t="s">
        <v>257</v>
      </c>
      <c r="J1241" s="4">
        <f>WEEKDAY(Table1[[#This Row],[Order Date]])</f>
        <v>7</v>
      </c>
      <c r="K1241" t="s">
        <v>225</v>
      </c>
      <c r="L1241" t="s">
        <v>239</v>
      </c>
      <c r="M1241">
        <v>214779</v>
      </c>
      <c r="N1241">
        <v>76245.5</v>
      </c>
      <c r="O1241">
        <v>138533.5</v>
      </c>
      <c r="P1241">
        <v>10</v>
      </c>
      <c r="Q1241">
        <v>78</v>
      </c>
      <c r="R1241">
        <v>77.73</v>
      </c>
    </row>
    <row r="1242" spans="1:18" x14ac:dyDescent="0.35">
      <c r="A1242" t="s">
        <v>52</v>
      </c>
      <c r="B1242" t="str">
        <f>VLOOKUP(Table1[[#This Row],[Region]],Table3[#All],2,0)</f>
        <v>Bill Gabril</v>
      </c>
      <c r="C1242" t="s">
        <v>213</v>
      </c>
      <c r="D1242">
        <v>360589</v>
      </c>
      <c r="E1242">
        <v>371018</v>
      </c>
      <c r="F1242">
        <v>102.89</v>
      </c>
      <c r="G1242" s="2">
        <v>41887</v>
      </c>
      <c r="H1242">
        <f>YEAR(Table1[[#This Row],[Order Date]])</f>
        <v>2014</v>
      </c>
      <c r="I1242" t="s">
        <v>258</v>
      </c>
      <c r="J1242" s="4">
        <f>WEEKDAY(Table1[[#This Row],[Order Date]])</f>
        <v>6</v>
      </c>
      <c r="K1242" t="s">
        <v>232</v>
      </c>
      <c r="L1242" t="s">
        <v>240</v>
      </c>
      <c r="M1242">
        <v>371018</v>
      </c>
      <c r="N1242">
        <v>100616.33</v>
      </c>
      <c r="O1242">
        <v>270401.67</v>
      </c>
      <c r="P1242">
        <v>20</v>
      </c>
      <c r="Q1242">
        <v>67</v>
      </c>
      <c r="R1242">
        <v>67.84</v>
      </c>
    </row>
    <row r="1243" spans="1:18" x14ac:dyDescent="0.35">
      <c r="A1243" t="s">
        <v>53</v>
      </c>
      <c r="B1243" t="str">
        <f>VLOOKUP(Table1[[#This Row],[Region]],Table3[#All],2,0)</f>
        <v>Anne Paul</v>
      </c>
      <c r="C1243" t="s">
        <v>212</v>
      </c>
      <c r="D1243">
        <v>221695</v>
      </c>
      <c r="E1243">
        <v>228047</v>
      </c>
      <c r="F1243">
        <v>102.87</v>
      </c>
      <c r="G1243" s="2">
        <v>41887</v>
      </c>
      <c r="H1243">
        <f>YEAR(Table1[[#This Row],[Order Date]])</f>
        <v>2014</v>
      </c>
      <c r="I1243" t="s">
        <v>258</v>
      </c>
      <c r="J1243" s="4">
        <f>WEEKDAY(Table1[[#This Row],[Order Date]])</f>
        <v>6</v>
      </c>
      <c r="K1243" t="s">
        <v>227</v>
      </c>
      <c r="L1243" t="s">
        <v>237</v>
      </c>
      <c r="M1243">
        <v>228047</v>
      </c>
      <c r="N1243">
        <v>75495.88</v>
      </c>
      <c r="O1243">
        <v>152551.12</v>
      </c>
      <c r="P1243">
        <v>10</v>
      </c>
      <c r="Q1243">
        <v>52</v>
      </c>
      <c r="R1243">
        <v>65.03</v>
      </c>
    </row>
    <row r="1244" spans="1:18" x14ac:dyDescent="0.35">
      <c r="A1244" t="s">
        <v>54</v>
      </c>
      <c r="B1244" t="str">
        <f>VLOOKUP(Table1[[#This Row],[Region]],Table3[#All],2,0)</f>
        <v>Anne Paul</v>
      </c>
      <c r="C1244" t="s">
        <v>212</v>
      </c>
      <c r="D1244">
        <v>394065</v>
      </c>
      <c r="E1244">
        <v>285770</v>
      </c>
      <c r="F1244">
        <v>72.52</v>
      </c>
      <c r="G1244" s="2">
        <v>41887</v>
      </c>
      <c r="H1244">
        <f>YEAR(Table1[[#This Row],[Order Date]])</f>
        <v>2014</v>
      </c>
      <c r="I1244" t="s">
        <v>258</v>
      </c>
      <c r="J1244" s="4">
        <f>WEEKDAY(Table1[[#This Row],[Order Date]])</f>
        <v>6</v>
      </c>
      <c r="K1244" t="s">
        <v>231</v>
      </c>
      <c r="L1244" t="s">
        <v>236</v>
      </c>
      <c r="M1244">
        <v>285770</v>
      </c>
      <c r="N1244">
        <v>92011.41</v>
      </c>
      <c r="O1244">
        <v>193758.59</v>
      </c>
      <c r="P1244">
        <v>10</v>
      </c>
      <c r="Q1244">
        <v>61</v>
      </c>
      <c r="R1244">
        <v>81.58</v>
      </c>
    </row>
    <row r="1245" spans="1:18" x14ac:dyDescent="0.35">
      <c r="A1245" t="s">
        <v>55</v>
      </c>
      <c r="B1245" t="str">
        <f>VLOOKUP(Table1[[#This Row],[Region]],Table3[#All],2,0)</f>
        <v>Bill Gabril</v>
      </c>
      <c r="C1245" t="s">
        <v>213</v>
      </c>
      <c r="D1245">
        <v>479077</v>
      </c>
      <c r="E1245">
        <v>536620</v>
      </c>
      <c r="F1245">
        <v>112.01</v>
      </c>
      <c r="G1245" s="2">
        <v>41565</v>
      </c>
      <c r="H1245">
        <f>YEAR(Table1[[#This Row],[Order Date]])</f>
        <v>2013</v>
      </c>
      <c r="I1245" t="s">
        <v>255</v>
      </c>
      <c r="J1245" s="4">
        <f>WEEKDAY(Table1[[#This Row],[Order Date]])</f>
        <v>6</v>
      </c>
      <c r="K1245" t="s">
        <v>222</v>
      </c>
      <c r="L1245" t="s">
        <v>236</v>
      </c>
      <c r="M1245">
        <v>536620</v>
      </c>
      <c r="N1245">
        <v>144767.98000000001</v>
      </c>
      <c r="O1245">
        <v>391852.02</v>
      </c>
      <c r="P1245">
        <v>30</v>
      </c>
      <c r="Q1245">
        <v>49</v>
      </c>
      <c r="R1245">
        <v>85.92</v>
      </c>
    </row>
    <row r="1246" spans="1:18" x14ac:dyDescent="0.35">
      <c r="A1246" t="s">
        <v>56</v>
      </c>
      <c r="B1246" t="str">
        <f>VLOOKUP(Table1[[#This Row],[Region]],Table3[#All],2,0)</f>
        <v>William Grek</v>
      </c>
      <c r="C1246" t="s">
        <v>214</v>
      </c>
      <c r="D1246">
        <v>268528</v>
      </c>
      <c r="E1246">
        <v>314880</v>
      </c>
      <c r="F1246">
        <v>117.26</v>
      </c>
      <c r="G1246" s="2">
        <v>41956</v>
      </c>
      <c r="H1246">
        <f>YEAR(Table1[[#This Row],[Order Date]])</f>
        <v>2014</v>
      </c>
      <c r="I1246" t="s">
        <v>253</v>
      </c>
      <c r="J1246" s="4">
        <f>WEEKDAY(Table1[[#This Row],[Order Date]])</f>
        <v>5</v>
      </c>
      <c r="K1246" t="s">
        <v>235</v>
      </c>
      <c r="L1246" t="s">
        <v>239</v>
      </c>
      <c r="M1246">
        <v>314880</v>
      </c>
      <c r="N1246">
        <v>75121.429999999993</v>
      </c>
      <c r="O1246">
        <v>239758.57</v>
      </c>
      <c r="P1246">
        <v>30</v>
      </c>
      <c r="Q1246">
        <v>36</v>
      </c>
      <c r="R1246">
        <v>86.43</v>
      </c>
    </row>
    <row r="1247" spans="1:18" x14ac:dyDescent="0.35">
      <c r="A1247" t="s">
        <v>57</v>
      </c>
      <c r="B1247" t="str">
        <f>VLOOKUP(Table1[[#This Row],[Region]],Table3[#All],2,0)</f>
        <v>Bill Gabril</v>
      </c>
      <c r="C1247" t="s">
        <v>213</v>
      </c>
      <c r="D1247">
        <v>362047</v>
      </c>
      <c r="E1247">
        <v>263078</v>
      </c>
      <c r="F1247">
        <v>72.66</v>
      </c>
      <c r="G1247" s="2">
        <v>41956</v>
      </c>
      <c r="H1247">
        <f>YEAR(Table1[[#This Row],[Order Date]])</f>
        <v>2014</v>
      </c>
      <c r="I1247" t="s">
        <v>253</v>
      </c>
      <c r="J1247" s="4">
        <f>WEEKDAY(Table1[[#This Row],[Order Date]])</f>
        <v>5</v>
      </c>
      <c r="K1247" t="s">
        <v>228</v>
      </c>
      <c r="L1247" t="s">
        <v>236</v>
      </c>
      <c r="M1247">
        <v>263078</v>
      </c>
      <c r="N1247">
        <v>95125.95</v>
      </c>
      <c r="O1247">
        <v>167952.05</v>
      </c>
      <c r="P1247">
        <v>20</v>
      </c>
      <c r="Q1247">
        <v>81</v>
      </c>
      <c r="R1247">
        <v>90.05</v>
      </c>
    </row>
    <row r="1248" spans="1:18" x14ac:dyDescent="0.35">
      <c r="A1248" t="s">
        <v>58</v>
      </c>
      <c r="B1248" t="str">
        <f>VLOOKUP(Table1[[#This Row],[Region]],Table3[#All],2,0)</f>
        <v>Anne Paul</v>
      </c>
      <c r="C1248" t="s">
        <v>212</v>
      </c>
      <c r="D1248">
        <v>323190</v>
      </c>
      <c r="E1248">
        <v>344900</v>
      </c>
      <c r="F1248">
        <v>106.72</v>
      </c>
      <c r="G1248" s="2">
        <v>41956</v>
      </c>
      <c r="H1248">
        <f>YEAR(Table1[[#This Row],[Order Date]])</f>
        <v>2014</v>
      </c>
      <c r="I1248" t="s">
        <v>253</v>
      </c>
      <c r="J1248" s="4">
        <f>WEEKDAY(Table1[[#This Row],[Order Date]])</f>
        <v>5</v>
      </c>
      <c r="K1248" t="s">
        <v>218</v>
      </c>
      <c r="L1248" t="s">
        <v>238</v>
      </c>
      <c r="M1248">
        <v>344900</v>
      </c>
      <c r="N1248">
        <v>159280.07999999999</v>
      </c>
      <c r="O1248">
        <v>185619.92</v>
      </c>
      <c r="P1248">
        <v>10</v>
      </c>
      <c r="Q1248">
        <v>76</v>
      </c>
      <c r="R1248">
        <v>86.19</v>
      </c>
    </row>
    <row r="1249" spans="1:18" x14ac:dyDescent="0.35">
      <c r="A1249" t="s">
        <v>59</v>
      </c>
      <c r="B1249" t="str">
        <f>VLOOKUP(Table1[[#This Row],[Region]],Table3[#All],2,0)</f>
        <v>William Grek</v>
      </c>
      <c r="C1249" t="s">
        <v>214</v>
      </c>
      <c r="D1249">
        <v>329429</v>
      </c>
      <c r="E1249">
        <v>392713</v>
      </c>
      <c r="F1249">
        <v>119.21</v>
      </c>
      <c r="G1249" s="2">
        <v>41603</v>
      </c>
      <c r="H1249">
        <f>YEAR(Table1[[#This Row],[Order Date]])</f>
        <v>2013</v>
      </c>
      <c r="I1249" t="s">
        <v>253</v>
      </c>
      <c r="J1249" s="4">
        <f>WEEKDAY(Table1[[#This Row],[Order Date]])</f>
        <v>2</v>
      </c>
      <c r="K1249" t="s">
        <v>230</v>
      </c>
      <c r="L1249" t="s">
        <v>238</v>
      </c>
      <c r="M1249">
        <v>392713</v>
      </c>
      <c r="N1249">
        <v>92031.96</v>
      </c>
      <c r="O1249">
        <v>300681.03999999998</v>
      </c>
      <c r="P1249">
        <v>20</v>
      </c>
      <c r="Q1249">
        <v>90</v>
      </c>
      <c r="R1249">
        <v>88.11</v>
      </c>
    </row>
    <row r="1250" spans="1:18" x14ac:dyDescent="0.35">
      <c r="A1250" t="s">
        <v>60</v>
      </c>
      <c r="B1250" t="str">
        <f>VLOOKUP(Table1[[#This Row],[Region]],Table3[#All],2,0)</f>
        <v>Bill Gabril</v>
      </c>
      <c r="C1250" t="s">
        <v>213</v>
      </c>
      <c r="D1250">
        <v>492688</v>
      </c>
      <c r="E1250">
        <v>533174</v>
      </c>
      <c r="F1250">
        <v>108.22</v>
      </c>
      <c r="G1250" s="2">
        <v>41603</v>
      </c>
      <c r="H1250">
        <f>YEAR(Table1[[#This Row],[Order Date]])</f>
        <v>2013</v>
      </c>
      <c r="I1250" t="s">
        <v>253</v>
      </c>
      <c r="J1250" s="4">
        <f>WEEKDAY(Table1[[#This Row],[Order Date]])</f>
        <v>2</v>
      </c>
      <c r="K1250" t="s">
        <v>223</v>
      </c>
      <c r="L1250" t="s">
        <v>240</v>
      </c>
      <c r="M1250">
        <v>533174</v>
      </c>
      <c r="N1250">
        <v>265106.08</v>
      </c>
      <c r="O1250">
        <v>268067.92</v>
      </c>
      <c r="P1250">
        <v>10</v>
      </c>
      <c r="Q1250">
        <v>47</v>
      </c>
      <c r="R1250">
        <v>85.2</v>
      </c>
    </row>
    <row r="1251" spans="1:18" x14ac:dyDescent="0.35">
      <c r="A1251" t="s">
        <v>61</v>
      </c>
      <c r="B1251" t="str">
        <f>VLOOKUP(Table1[[#This Row],[Region]],Table3[#All],2,0)</f>
        <v>Sam Thomas</v>
      </c>
      <c r="C1251" t="s">
        <v>215</v>
      </c>
      <c r="D1251">
        <v>269023</v>
      </c>
      <c r="E1251">
        <v>295755</v>
      </c>
      <c r="F1251">
        <v>109.94</v>
      </c>
      <c r="G1251" s="2">
        <v>41122</v>
      </c>
      <c r="H1251">
        <f>YEAR(Table1[[#This Row],[Order Date]])</f>
        <v>2012</v>
      </c>
      <c r="I1251" t="s">
        <v>262</v>
      </c>
      <c r="J1251" s="4">
        <f>WEEKDAY(Table1[[#This Row],[Order Date]])</f>
        <v>4</v>
      </c>
      <c r="K1251" t="s">
        <v>220</v>
      </c>
      <c r="L1251" t="s">
        <v>237</v>
      </c>
      <c r="M1251">
        <v>295755</v>
      </c>
      <c r="N1251">
        <v>135321.14000000001</v>
      </c>
      <c r="O1251">
        <v>160433.85999999999</v>
      </c>
      <c r="P1251">
        <v>30</v>
      </c>
      <c r="Q1251">
        <v>36</v>
      </c>
      <c r="R1251">
        <v>88.1</v>
      </c>
    </row>
    <row r="1252" spans="1:18" x14ac:dyDescent="0.35">
      <c r="A1252" t="s">
        <v>62</v>
      </c>
      <c r="B1252" t="str">
        <f>VLOOKUP(Table1[[#This Row],[Region]],Table3[#All],2,0)</f>
        <v>Sam Thomas</v>
      </c>
      <c r="C1252" t="s">
        <v>215</v>
      </c>
      <c r="D1252">
        <v>416941</v>
      </c>
      <c r="E1252">
        <v>340191</v>
      </c>
      <c r="F1252">
        <v>81.59</v>
      </c>
      <c r="G1252" s="2">
        <v>41122</v>
      </c>
      <c r="H1252">
        <f>YEAR(Table1[[#This Row],[Order Date]])</f>
        <v>2012</v>
      </c>
      <c r="I1252" t="s">
        <v>262</v>
      </c>
      <c r="J1252" s="4">
        <f>WEEKDAY(Table1[[#This Row],[Order Date]])</f>
        <v>4</v>
      </c>
      <c r="K1252" t="s">
        <v>223</v>
      </c>
      <c r="L1252" t="s">
        <v>240</v>
      </c>
      <c r="M1252">
        <v>340191</v>
      </c>
      <c r="N1252">
        <v>148600.48000000001</v>
      </c>
      <c r="O1252">
        <v>191590.52</v>
      </c>
      <c r="P1252">
        <v>20</v>
      </c>
      <c r="Q1252">
        <v>27</v>
      </c>
      <c r="R1252">
        <v>65.75</v>
      </c>
    </row>
    <row r="1253" spans="1:18" x14ac:dyDescent="0.35">
      <c r="A1253" t="s">
        <v>63</v>
      </c>
      <c r="B1253" t="str">
        <f>VLOOKUP(Table1[[#This Row],[Region]],Table3[#All],2,0)</f>
        <v>Bill Gabril</v>
      </c>
      <c r="C1253" t="s">
        <v>213</v>
      </c>
      <c r="D1253">
        <v>266560</v>
      </c>
      <c r="E1253">
        <v>242411</v>
      </c>
      <c r="F1253">
        <v>90.94</v>
      </c>
      <c r="G1253" s="2">
        <v>41998</v>
      </c>
      <c r="H1253">
        <f>YEAR(Table1[[#This Row],[Order Date]])</f>
        <v>2014</v>
      </c>
      <c r="I1253" t="s">
        <v>257</v>
      </c>
      <c r="J1253" s="4">
        <f>WEEKDAY(Table1[[#This Row],[Order Date]])</f>
        <v>5</v>
      </c>
      <c r="K1253" t="s">
        <v>216</v>
      </c>
      <c r="L1253" t="s">
        <v>236</v>
      </c>
      <c r="M1253">
        <v>242411</v>
      </c>
      <c r="N1253">
        <v>86989.66</v>
      </c>
      <c r="O1253">
        <v>155421.34</v>
      </c>
      <c r="P1253">
        <v>10</v>
      </c>
      <c r="Q1253">
        <v>10</v>
      </c>
      <c r="R1253">
        <v>70.91</v>
      </c>
    </row>
    <row r="1254" spans="1:18" x14ac:dyDescent="0.35">
      <c r="A1254" t="s">
        <v>64</v>
      </c>
      <c r="B1254" t="str">
        <f>VLOOKUP(Table1[[#This Row],[Region]],Table3[#All],2,0)</f>
        <v>William Grek</v>
      </c>
      <c r="C1254" t="s">
        <v>214</v>
      </c>
      <c r="D1254">
        <v>463879</v>
      </c>
      <c r="E1254">
        <v>281142</v>
      </c>
      <c r="F1254">
        <v>60.61</v>
      </c>
      <c r="G1254" s="2">
        <v>41535</v>
      </c>
      <c r="H1254">
        <f>YEAR(Table1[[#This Row],[Order Date]])</f>
        <v>2013</v>
      </c>
      <c r="I1254" t="s">
        <v>258</v>
      </c>
      <c r="J1254" s="4">
        <f>WEEKDAY(Table1[[#This Row],[Order Date]])</f>
        <v>4</v>
      </c>
      <c r="K1254" t="s">
        <v>235</v>
      </c>
      <c r="L1254" t="s">
        <v>239</v>
      </c>
      <c r="M1254">
        <v>281142</v>
      </c>
      <c r="N1254">
        <v>112650.64</v>
      </c>
      <c r="O1254">
        <v>168491.36</v>
      </c>
      <c r="P1254">
        <v>30</v>
      </c>
      <c r="Q1254">
        <v>69</v>
      </c>
      <c r="R1254">
        <v>80.81</v>
      </c>
    </row>
    <row r="1255" spans="1:18" x14ac:dyDescent="0.35">
      <c r="A1255" t="s">
        <v>65</v>
      </c>
      <c r="B1255" t="str">
        <f>VLOOKUP(Table1[[#This Row],[Region]],Table3[#All],2,0)</f>
        <v>Anne Paul</v>
      </c>
      <c r="C1255" t="s">
        <v>212</v>
      </c>
      <c r="D1255">
        <v>433627</v>
      </c>
      <c r="E1255">
        <v>509971</v>
      </c>
      <c r="F1255">
        <v>117.61</v>
      </c>
      <c r="G1255" s="2">
        <v>41984</v>
      </c>
      <c r="H1255">
        <f>YEAR(Table1[[#This Row],[Order Date]])</f>
        <v>2014</v>
      </c>
      <c r="I1255" t="s">
        <v>257</v>
      </c>
      <c r="J1255" s="4">
        <f>WEEKDAY(Table1[[#This Row],[Order Date]])</f>
        <v>5</v>
      </c>
      <c r="K1255" t="s">
        <v>228</v>
      </c>
      <c r="L1255" t="s">
        <v>236</v>
      </c>
      <c r="M1255">
        <v>509971</v>
      </c>
      <c r="N1255">
        <v>158781.24</v>
      </c>
      <c r="O1255">
        <v>351189.76000000001</v>
      </c>
      <c r="P1255">
        <v>10</v>
      </c>
      <c r="Q1255">
        <v>45</v>
      </c>
      <c r="R1255">
        <v>69.95</v>
      </c>
    </row>
    <row r="1256" spans="1:18" x14ac:dyDescent="0.35">
      <c r="A1256" t="s">
        <v>66</v>
      </c>
      <c r="B1256" t="str">
        <f>VLOOKUP(Table1[[#This Row],[Region]],Table3[#All],2,0)</f>
        <v>Bill Gabril</v>
      </c>
      <c r="C1256" t="s">
        <v>213</v>
      </c>
      <c r="D1256">
        <v>482375</v>
      </c>
      <c r="E1256">
        <v>401488</v>
      </c>
      <c r="F1256">
        <v>83.23</v>
      </c>
      <c r="G1256" s="2">
        <v>41895</v>
      </c>
      <c r="H1256">
        <f>YEAR(Table1[[#This Row],[Order Date]])</f>
        <v>2014</v>
      </c>
      <c r="I1256" t="s">
        <v>258</v>
      </c>
      <c r="J1256" s="4">
        <f>WEEKDAY(Table1[[#This Row],[Order Date]])</f>
        <v>7</v>
      </c>
      <c r="K1256" t="s">
        <v>227</v>
      </c>
      <c r="L1256" t="s">
        <v>237</v>
      </c>
      <c r="M1256">
        <v>401488</v>
      </c>
      <c r="N1256">
        <v>88209.97</v>
      </c>
      <c r="O1256">
        <v>313278.03000000003</v>
      </c>
      <c r="P1256">
        <v>20</v>
      </c>
      <c r="Q1256">
        <v>92</v>
      </c>
      <c r="R1256">
        <v>83.08</v>
      </c>
    </row>
    <row r="1257" spans="1:18" x14ac:dyDescent="0.35">
      <c r="A1257" t="s">
        <v>67</v>
      </c>
      <c r="B1257" t="str">
        <f>VLOOKUP(Table1[[#This Row],[Region]],Table3[#All],2,0)</f>
        <v>Anne Paul</v>
      </c>
      <c r="C1257" t="s">
        <v>212</v>
      </c>
      <c r="D1257">
        <v>179912</v>
      </c>
      <c r="E1257">
        <v>103453</v>
      </c>
      <c r="F1257">
        <v>57.5</v>
      </c>
      <c r="G1257" s="2">
        <v>41815</v>
      </c>
      <c r="H1257">
        <f>YEAR(Table1[[#This Row],[Order Date]])</f>
        <v>2014</v>
      </c>
      <c r="I1257" t="s">
        <v>254</v>
      </c>
      <c r="J1257" s="4">
        <f>WEEKDAY(Table1[[#This Row],[Order Date]])</f>
        <v>4</v>
      </c>
      <c r="K1257" t="s">
        <v>228</v>
      </c>
      <c r="L1257" t="s">
        <v>236</v>
      </c>
      <c r="M1257">
        <v>103453</v>
      </c>
      <c r="N1257">
        <v>46192.02</v>
      </c>
      <c r="O1257">
        <v>57260.98</v>
      </c>
      <c r="P1257">
        <v>30</v>
      </c>
      <c r="Q1257">
        <v>26</v>
      </c>
      <c r="R1257">
        <v>87.89</v>
      </c>
    </row>
    <row r="1258" spans="1:18" x14ac:dyDescent="0.35">
      <c r="A1258" t="s">
        <v>68</v>
      </c>
      <c r="B1258" t="str">
        <f>VLOOKUP(Table1[[#This Row],[Region]],Table3[#All],2,0)</f>
        <v>Bill Gabril</v>
      </c>
      <c r="C1258" t="s">
        <v>213</v>
      </c>
      <c r="D1258">
        <v>401809</v>
      </c>
      <c r="E1258">
        <v>346256</v>
      </c>
      <c r="F1258">
        <v>86.17</v>
      </c>
      <c r="G1258" s="2">
        <v>41815</v>
      </c>
      <c r="H1258">
        <f>YEAR(Table1[[#This Row],[Order Date]])</f>
        <v>2014</v>
      </c>
      <c r="I1258" t="s">
        <v>254</v>
      </c>
      <c r="J1258" s="4">
        <f>WEEKDAY(Table1[[#This Row],[Order Date]])</f>
        <v>4</v>
      </c>
      <c r="K1258" t="s">
        <v>235</v>
      </c>
      <c r="L1258" t="s">
        <v>239</v>
      </c>
      <c r="M1258">
        <v>346256</v>
      </c>
      <c r="N1258">
        <v>151385.89000000001</v>
      </c>
      <c r="O1258">
        <v>194870.11</v>
      </c>
      <c r="P1258">
        <v>10</v>
      </c>
      <c r="Q1258">
        <v>39</v>
      </c>
      <c r="R1258">
        <v>94.62</v>
      </c>
    </row>
    <row r="1259" spans="1:18" x14ac:dyDescent="0.35">
      <c r="A1259" t="s">
        <v>69</v>
      </c>
      <c r="B1259" t="str">
        <f>VLOOKUP(Table1[[#This Row],[Region]],Table3[#All],2,0)</f>
        <v>Anne Paul</v>
      </c>
      <c r="C1259" t="s">
        <v>212</v>
      </c>
      <c r="D1259">
        <v>422397</v>
      </c>
      <c r="E1259">
        <v>288001</v>
      </c>
      <c r="F1259">
        <v>68.180000000000007</v>
      </c>
      <c r="G1259" s="2">
        <v>41870</v>
      </c>
      <c r="H1259">
        <f>YEAR(Table1[[#This Row],[Order Date]])</f>
        <v>2014</v>
      </c>
      <c r="I1259" t="s">
        <v>262</v>
      </c>
      <c r="J1259" s="4">
        <f>WEEKDAY(Table1[[#This Row],[Order Date]])</f>
        <v>3</v>
      </c>
      <c r="K1259" t="s">
        <v>216</v>
      </c>
      <c r="L1259" t="s">
        <v>236</v>
      </c>
      <c r="M1259">
        <v>288001</v>
      </c>
      <c r="N1259">
        <v>102920.27</v>
      </c>
      <c r="O1259">
        <v>185080.73</v>
      </c>
      <c r="P1259">
        <v>10</v>
      </c>
      <c r="Q1259">
        <v>19</v>
      </c>
      <c r="R1259">
        <v>91.36</v>
      </c>
    </row>
    <row r="1260" spans="1:18" x14ac:dyDescent="0.35">
      <c r="A1260" t="s">
        <v>70</v>
      </c>
      <c r="B1260" t="str">
        <f>VLOOKUP(Table1[[#This Row],[Region]],Table3[#All],2,0)</f>
        <v>Anne Paul</v>
      </c>
      <c r="C1260" t="s">
        <v>212</v>
      </c>
      <c r="D1260">
        <v>368280</v>
      </c>
      <c r="E1260">
        <v>395751</v>
      </c>
      <c r="F1260">
        <v>107.46</v>
      </c>
      <c r="G1260" s="2">
        <v>41870</v>
      </c>
      <c r="H1260">
        <f>YEAR(Table1[[#This Row],[Order Date]])</f>
        <v>2014</v>
      </c>
      <c r="I1260" t="s">
        <v>262</v>
      </c>
      <c r="J1260" s="4">
        <f>WEEKDAY(Table1[[#This Row],[Order Date]])</f>
        <v>3</v>
      </c>
      <c r="K1260" t="s">
        <v>223</v>
      </c>
      <c r="L1260" t="s">
        <v>240</v>
      </c>
      <c r="M1260">
        <v>395751</v>
      </c>
      <c r="N1260">
        <v>118941.91</v>
      </c>
      <c r="O1260">
        <v>276809.09000000003</v>
      </c>
      <c r="P1260">
        <v>20</v>
      </c>
      <c r="Q1260">
        <v>74</v>
      </c>
      <c r="R1260">
        <v>86.6</v>
      </c>
    </row>
    <row r="1261" spans="1:18" x14ac:dyDescent="0.35">
      <c r="A1261" t="s">
        <v>71</v>
      </c>
      <c r="B1261" t="str">
        <f>VLOOKUP(Table1[[#This Row],[Region]],Table3[#All],2,0)</f>
        <v>William Grek</v>
      </c>
      <c r="C1261" t="s">
        <v>214</v>
      </c>
      <c r="D1261">
        <v>306174</v>
      </c>
      <c r="E1261">
        <v>251996</v>
      </c>
      <c r="F1261">
        <v>82.3</v>
      </c>
      <c r="G1261" s="2">
        <v>41870</v>
      </c>
      <c r="H1261">
        <f>YEAR(Table1[[#This Row],[Order Date]])</f>
        <v>2014</v>
      </c>
      <c r="I1261" t="s">
        <v>262</v>
      </c>
      <c r="J1261" s="4">
        <f>WEEKDAY(Table1[[#This Row],[Order Date]])</f>
        <v>3</v>
      </c>
      <c r="K1261" t="s">
        <v>223</v>
      </c>
      <c r="L1261" t="s">
        <v>240</v>
      </c>
      <c r="M1261">
        <v>251996</v>
      </c>
      <c r="N1261">
        <v>99161.06</v>
      </c>
      <c r="O1261">
        <v>152834.94</v>
      </c>
      <c r="P1261">
        <v>20</v>
      </c>
      <c r="Q1261">
        <v>50</v>
      </c>
      <c r="R1261">
        <v>78.569999999999993</v>
      </c>
    </row>
    <row r="1262" spans="1:18" x14ac:dyDescent="0.35">
      <c r="A1262" t="s">
        <v>72</v>
      </c>
      <c r="B1262" t="str">
        <f>VLOOKUP(Table1[[#This Row],[Region]],Table3[#All],2,0)</f>
        <v>William Grek</v>
      </c>
      <c r="C1262" t="s">
        <v>214</v>
      </c>
      <c r="D1262">
        <v>432277</v>
      </c>
      <c r="E1262">
        <v>361752</v>
      </c>
      <c r="F1262">
        <v>83.69</v>
      </c>
      <c r="G1262" s="2">
        <v>41985</v>
      </c>
      <c r="H1262">
        <f>YEAR(Table1[[#This Row],[Order Date]])</f>
        <v>2014</v>
      </c>
      <c r="I1262" t="s">
        <v>257</v>
      </c>
      <c r="J1262" s="4">
        <f>WEEKDAY(Table1[[#This Row],[Order Date]])</f>
        <v>6</v>
      </c>
      <c r="K1262" t="s">
        <v>231</v>
      </c>
      <c r="L1262" t="s">
        <v>236</v>
      </c>
      <c r="M1262">
        <v>361752</v>
      </c>
      <c r="N1262">
        <v>120048.94</v>
      </c>
      <c r="O1262">
        <v>241703.06</v>
      </c>
      <c r="P1262">
        <v>20</v>
      </c>
      <c r="Q1262">
        <v>42</v>
      </c>
      <c r="R1262">
        <v>83.99</v>
      </c>
    </row>
    <row r="1263" spans="1:18" x14ac:dyDescent="0.35">
      <c r="A1263" t="s">
        <v>73</v>
      </c>
      <c r="B1263" t="str">
        <f>VLOOKUP(Table1[[#This Row],[Region]],Table3[#All],2,0)</f>
        <v>Bill Gabril</v>
      </c>
      <c r="C1263" t="s">
        <v>213</v>
      </c>
      <c r="D1263">
        <v>282546</v>
      </c>
      <c r="E1263">
        <v>187937</v>
      </c>
      <c r="F1263">
        <v>66.52</v>
      </c>
      <c r="G1263" s="2">
        <v>41984</v>
      </c>
      <c r="H1263">
        <f>YEAR(Table1[[#This Row],[Order Date]])</f>
        <v>2014</v>
      </c>
      <c r="I1263" t="s">
        <v>257</v>
      </c>
      <c r="J1263" s="4">
        <f>WEEKDAY(Table1[[#This Row],[Order Date]])</f>
        <v>5</v>
      </c>
      <c r="K1263" t="s">
        <v>234</v>
      </c>
      <c r="L1263" t="s">
        <v>238</v>
      </c>
      <c r="M1263">
        <v>187937</v>
      </c>
      <c r="N1263">
        <v>45741.67</v>
      </c>
      <c r="O1263">
        <v>142195.32999999999</v>
      </c>
      <c r="P1263">
        <v>30</v>
      </c>
      <c r="Q1263">
        <v>54</v>
      </c>
      <c r="R1263">
        <v>85.5</v>
      </c>
    </row>
    <row r="1264" spans="1:18" x14ac:dyDescent="0.35">
      <c r="A1264" t="s">
        <v>74</v>
      </c>
      <c r="B1264" t="str">
        <f>VLOOKUP(Table1[[#This Row],[Region]],Table3[#All],2,0)</f>
        <v>William Grek</v>
      </c>
      <c r="C1264" t="s">
        <v>214</v>
      </c>
      <c r="D1264">
        <v>393493</v>
      </c>
      <c r="E1264">
        <v>296876</v>
      </c>
      <c r="F1264">
        <v>75.45</v>
      </c>
      <c r="G1264" s="2">
        <v>40578</v>
      </c>
      <c r="H1264">
        <f>YEAR(Table1[[#This Row],[Order Date]])</f>
        <v>2011</v>
      </c>
      <c r="I1264" t="s">
        <v>264</v>
      </c>
      <c r="J1264" s="4">
        <f>WEEKDAY(Table1[[#This Row],[Order Date]])</f>
        <v>6</v>
      </c>
      <c r="K1264" t="s">
        <v>232</v>
      </c>
      <c r="L1264" t="s">
        <v>240</v>
      </c>
      <c r="M1264">
        <v>296876</v>
      </c>
      <c r="N1264">
        <v>132495.26</v>
      </c>
      <c r="O1264">
        <v>164380.74</v>
      </c>
      <c r="P1264">
        <v>30</v>
      </c>
      <c r="Q1264">
        <v>11</v>
      </c>
      <c r="R1264">
        <v>66.849999999999994</v>
      </c>
    </row>
    <row r="1265" spans="1:18" x14ac:dyDescent="0.35">
      <c r="A1265" t="s">
        <v>75</v>
      </c>
      <c r="B1265" t="str">
        <f>VLOOKUP(Table1[[#This Row],[Region]],Table3[#All],2,0)</f>
        <v>Sam Thomas</v>
      </c>
      <c r="C1265" t="s">
        <v>215</v>
      </c>
      <c r="D1265">
        <v>202177</v>
      </c>
      <c r="E1265">
        <v>102559</v>
      </c>
      <c r="F1265">
        <v>50.73</v>
      </c>
      <c r="G1265" s="2">
        <v>40578</v>
      </c>
      <c r="H1265">
        <f>YEAR(Table1[[#This Row],[Order Date]])</f>
        <v>2011</v>
      </c>
      <c r="I1265" t="s">
        <v>264</v>
      </c>
      <c r="J1265" s="4">
        <f>WEEKDAY(Table1[[#This Row],[Order Date]])</f>
        <v>6</v>
      </c>
      <c r="K1265" t="s">
        <v>225</v>
      </c>
      <c r="L1265" t="s">
        <v>239</v>
      </c>
      <c r="M1265">
        <v>102559</v>
      </c>
      <c r="N1265">
        <v>41173.800000000003</v>
      </c>
      <c r="O1265">
        <v>61385.2</v>
      </c>
      <c r="P1265">
        <v>20</v>
      </c>
      <c r="Q1265">
        <v>42</v>
      </c>
      <c r="R1265">
        <v>77.599999999999994</v>
      </c>
    </row>
    <row r="1266" spans="1:18" x14ac:dyDescent="0.35">
      <c r="A1266" t="s">
        <v>76</v>
      </c>
      <c r="B1266" t="str">
        <f>VLOOKUP(Table1[[#This Row],[Region]],Table3[#All],2,0)</f>
        <v>Anne Paul</v>
      </c>
      <c r="C1266" t="s">
        <v>212</v>
      </c>
      <c r="D1266">
        <v>243145</v>
      </c>
      <c r="E1266">
        <v>130361</v>
      </c>
      <c r="F1266">
        <v>53.61</v>
      </c>
      <c r="G1266" s="2">
        <v>41682</v>
      </c>
      <c r="H1266">
        <f>YEAR(Table1[[#This Row],[Order Date]])</f>
        <v>2014</v>
      </c>
      <c r="I1266" t="s">
        <v>264</v>
      </c>
      <c r="J1266" s="4">
        <f>WEEKDAY(Table1[[#This Row],[Order Date]])</f>
        <v>4</v>
      </c>
      <c r="K1266" t="s">
        <v>227</v>
      </c>
      <c r="L1266" t="s">
        <v>237</v>
      </c>
      <c r="M1266">
        <v>130361</v>
      </c>
      <c r="N1266">
        <v>49603.9</v>
      </c>
      <c r="O1266">
        <v>80757.100000000006</v>
      </c>
      <c r="P1266">
        <v>30</v>
      </c>
      <c r="Q1266">
        <v>100</v>
      </c>
      <c r="R1266">
        <v>68.86</v>
      </c>
    </row>
    <row r="1267" spans="1:18" x14ac:dyDescent="0.35">
      <c r="A1267" t="s">
        <v>77</v>
      </c>
      <c r="B1267" t="str">
        <f>VLOOKUP(Table1[[#This Row],[Region]],Table3[#All],2,0)</f>
        <v>Anne Paul</v>
      </c>
      <c r="C1267" t="s">
        <v>212</v>
      </c>
      <c r="D1267">
        <v>115952</v>
      </c>
      <c r="E1267">
        <v>119685</v>
      </c>
      <c r="F1267">
        <v>103.22</v>
      </c>
      <c r="G1267" s="2">
        <v>41746</v>
      </c>
      <c r="H1267">
        <f>YEAR(Table1[[#This Row],[Order Date]])</f>
        <v>2014</v>
      </c>
      <c r="I1267" t="s">
        <v>256</v>
      </c>
      <c r="J1267" s="4">
        <f>WEEKDAY(Table1[[#This Row],[Order Date]])</f>
        <v>5</v>
      </c>
      <c r="K1267" t="s">
        <v>235</v>
      </c>
      <c r="L1267" t="s">
        <v>239</v>
      </c>
      <c r="M1267">
        <v>119685</v>
      </c>
      <c r="N1267">
        <v>42238.02</v>
      </c>
      <c r="O1267">
        <v>77446.98</v>
      </c>
      <c r="P1267">
        <v>10</v>
      </c>
      <c r="Q1267">
        <v>92</v>
      </c>
      <c r="R1267">
        <v>86.27</v>
      </c>
    </row>
    <row r="1268" spans="1:18" x14ac:dyDescent="0.35">
      <c r="A1268" t="s">
        <v>78</v>
      </c>
      <c r="B1268" t="str">
        <f>VLOOKUP(Table1[[#This Row],[Region]],Table3[#All],2,0)</f>
        <v>Anne Paul</v>
      </c>
      <c r="C1268" t="s">
        <v>212</v>
      </c>
      <c r="D1268">
        <v>293742</v>
      </c>
      <c r="E1268">
        <v>154430</v>
      </c>
      <c r="F1268">
        <v>52.57</v>
      </c>
      <c r="G1268" s="2">
        <v>41249</v>
      </c>
      <c r="H1268">
        <f>YEAR(Table1[[#This Row],[Order Date]])</f>
        <v>2012</v>
      </c>
      <c r="I1268" t="s">
        <v>257</v>
      </c>
      <c r="J1268" s="4">
        <f>WEEKDAY(Table1[[#This Row],[Order Date]])</f>
        <v>5</v>
      </c>
      <c r="K1268" t="s">
        <v>221</v>
      </c>
      <c r="L1268" t="s">
        <v>239</v>
      </c>
      <c r="M1268">
        <v>154430</v>
      </c>
      <c r="N1268">
        <v>44523.42</v>
      </c>
      <c r="O1268">
        <v>109906.58</v>
      </c>
      <c r="P1268">
        <v>20</v>
      </c>
      <c r="Q1268">
        <v>26</v>
      </c>
      <c r="R1268">
        <v>62.9</v>
      </c>
    </row>
    <row r="1269" spans="1:18" x14ac:dyDescent="0.35">
      <c r="A1269" t="s">
        <v>79</v>
      </c>
      <c r="B1269" t="str">
        <f>VLOOKUP(Table1[[#This Row],[Region]],Table3[#All],2,0)</f>
        <v>Anne Paul</v>
      </c>
      <c r="C1269" t="s">
        <v>212</v>
      </c>
      <c r="D1269">
        <v>332457</v>
      </c>
      <c r="E1269">
        <v>333339</v>
      </c>
      <c r="F1269">
        <v>100.27</v>
      </c>
      <c r="G1269" s="2">
        <v>41249</v>
      </c>
      <c r="H1269">
        <f>YEAR(Table1[[#This Row],[Order Date]])</f>
        <v>2012</v>
      </c>
      <c r="I1269" t="s">
        <v>257</v>
      </c>
      <c r="J1269" s="4">
        <f>WEEKDAY(Table1[[#This Row],[Order Date]])</f>
        <v>5</v>
      </c>
      <c r="K1269" t="s">
        <v>234</v>
      </c>
      <c r="L1269" t="s">
        <v>238</v>
      </c>
      <c r="M1269">
        <v>333339</v>
      </c>
      <c r="N1269">
        <v>156921.79</v>
      </c>
      <c r="O1269">
        <v>176417.21</v>
      </c>
      <c r="P1269">
        <v>30</v>
      </c>
      <c r="Q1269">
        <v>34</v>
      </c>
      <c r="R1269">
        <v>82.93</v>
      </c>
    </row>
    <row r="1270" spans="1:18" x14ac:dyDescent="0.35">
      <c r="A1270" t="s">
        <v>80</v>
      </c>
      <c r="B1270" t="str">
        <f>VLOOKUP(Table1[[#This Row],[Region]],Table3[#All],2,0)</f>
        <v>Anne Paul</v>
      </c>
      <c r="C1270" t="s">
        <v>212</v>
      </c>
      <c r="D1270">
        <v>452316</v>
      </c>
      <c r="E1270">
        <v>392084</v>
      </c>
      <c r="F1270">
        <v>86.68</v>
      </c>
      <c r="G1270" s="2">
        <v>41249</v>
      </c>
      <c r="H1270">
        <f>YEAR(Table1[[#This Row],[Order Date]])</f>
        <v>2012</v>
      </c>
      <c r="I1270" t="s">
        <v>257</v>
      </c>
      <c r="J1270" s="4">
        <f>WEEKDAY(Table1[[#This Row],[Order Date]])</f>
        <v>5</v>
      </c>
      <c r="K1270" t="s">
        <v>228</v>
      </c>
      <c r="L1270" t="s">
        <v>236</v>
      </c>
      <c r="M1270">
        <v>392084</v>
      </c>
      <c r="N1270">
        <v>135307.35</v>
      </c>
      <c r="O1270">
        <v>256776.65</v>
      </c>
      <c r="P1270">
        <v>30</v>
      </c>
      <c r="Q1270">
        <v>61</v>
      </c>
      <c r="R1270">
        <v>74.569999999999993</v>
      </c>
    </row>
    <row r="1271" spans="1:18" x14ac:dyDescent="0.35">
      <c r="A1271" t="s">
        <v>81</v>
      </c>
      <c r="B1271" t="str">
        <f>VLOOKUP(Table1[[#This Row],[Region]],Table3[#All],2,0)</f>
        <v>Anne Paul</v>
      </c>
      <c r="C1271" t="s">
        <v>212</v>
      </c>
      <c r="D1271">
        <v>201156</v>
      </c>
      <c r="E1271">
        <v>232049</v>
      </c>
      <c r="F1271">
        <v>115.36</v>
      </c>
      <c r="G1271" s="2">
        <v>41249</v>
      </c>
      <c r="H1271">
        <f>YEAR(Table1[[#This Row],[Order Date]])</f>
        <v>2012</v>
      </c>
      <c r="I1271" t="s">
        <v>257</v>
      </c>
      <c r="J1271" s="4">
        <f>WEEKDAY(Table1[[#This Row],[Order Date]])</f>
        <v>5</v>
      </c>
      <c r="K1271" t="s">
        <v>228</v>
      </c>
      <c r="L1271" t="s">
        <v>236</v>
      </c>
      <c r="M1271">
        <v>232049</v>
      </c>
      <c r="N1271">
        <v>110179.04</v>
      </c>
      <c r="O1271">
        <v>121869.96</v>
      </c>
      <c r="P1271">
        <v>20</v>
      </c>
      <c r="Q1271">
        <v>45</v>
      </c>
      <c r="R1271">
        <v>81.3</v>
      </c>
    </row>
    <row r="1272" spans="1:18" x14ac:dyDescent="0.35">
      <c r="A1272" t="s">
        <v>82</v>
      </c>
      <c r="B1272" t="str">
        <f>VLOOKUP(Table1[[#This Row],[Region]],Table3[#All],2,0)</f>
        <v>Bill Gabril</v>
      </c>
      <c r="C1272" t="s">
        <v>213</v>
      </c>
      <c r="D1272">
        <v>433080</v>
      </c>
      <c r="E1272">
        <v>218230</v>
      </c>
      <c r="F1272">
        <v>50.39</v>
      </c>
      <c r="G1272" s="2">
        <v>41249</v>
      </c>
      <c r="H1272">
        <f>YEAR(Table1[[#This Row],[Order Date]])</f>
        <v>2012</v>
      </c>
      <c r="I1272" t="s">
        <v>257</v>
      </c>
      <c r="J1272" s="4">
        <f>WEEKDAY(Table1[[#This Row],[Order Date]])</f>
        <v>5</v>
      </c>
      <c r="K1272" t="s">
        <v>233</v>
      </c>
      <c r="L1272" t="s">
        <v>237</v>
      </c>
      <c r="M1272">
        <v>218230</v>
      </c>
      <c r="N1272">
        <v>72415.740000000005</v>
      </c>
      <c r="O1272">
        <v>145814.26</v>
      </c>
      <c r="P1272">
        <v>20</v>
      </c>
      <c r="Q1272">
        <v>69</v>
      </c>
      <c r="R1272">
        <v>79.89</v>
      </c>
    </row>
    <row r="1273" spans="1:18" x14ac:dyDescent="0.35">
      <c r="A1273" t="s">
        <v>83</v>
      </c>
      <c r="B1273" t="str">
        <f>VLOOKUP(Table1[[#This Row],[Region]],Table3[#All],2,0)</f>
        <v>Anne Paul</v>
      </c>
      <c r="C1273" t="s">
        <v>212</v>
      </c>
      <c r="D1273">
        <v>342748</v>
      </c>
      <c r="E1273">
        <v>194485</v>
      </c>
      <c r="F1273">
        <v>56.74</v>
      </c>
      <c r="G1273" s="2">
        <v>41478</v>
      </c>
      <c r="H1273">
        <f>YEAR(Table1[[#This Row],[Order Date]])</f>
        <v>2013</v>
      </c>
      <c r="I1273" t="s">
        <v>260</v>
      </c>
      <c r="J1273" s="4">
        <f>WEEKDAY(Table1[[#This Row],[Order Date]])</f>
        <v>3</v>
      </c>
      <c r="K1273" t="s">
        <v>230</v>
      </c>
      <c r="L1273" t="s">
        <v>238</v>
      </c>
      <c r="M1273">
        <v>194485</v>
      </c>
      <c r="N1273">
        <v>86594.39</v>
      </c>
      <c r="O1273">
        <v>107890.61</v>
      </c>
      <c r="P1273">
        <v>30</v>
      </c>
      <c r="Q1273">
        <v>50</v>
      </c>
      <c r="R1273">
        <v>80.69</v>
      </c>
    </row>
    <row r="1274" spans="1:18" x14ac:dyDescent="0.35">
      <c r="A1274" t="s">
        <v>84</v>
      </c>
      <c r="B1274" t="str">
        <f>VLOOKUP(Table1[[#This Row],[Region]],Table3[#All],2,0)</f>
        <v>Anne Paul</v>
      </c>
      <c r="C1274" t="s">
        <v>212</v>
      </c>
      <c r="D1274">
        <v>188780</v>
      </c>
      <c r="E1274">
        <v>97126</v>
      </c>
      <c r="F1274">
        <v>51.45</v>
      </c>
      <c r="G1274" s="2">
        <v>41478</v>
      </c>
      <c r="H1274">
        <f>YEAR(Table1[[#This Row],[Order Date]])</f>
        <v>2013</v>
      </c>
      <c r="I1274" t="s">
        <v>260</v>
      </c>
      <c r="J1274" s="4">
        <f>WEEKDAY(Table1[[#This Row],[Order Date]])</f>
        <v>3</v>
      </c>
      <c r="K1274" t="s">
        <v>228</v>
      </c>
      <c r="L1274" t="s">
        <v>236</v>
      </c>
      <c r="M1274">
        <v>97126</v>
      </c>
      <c r="N1274">
        <v>35149.440000000002</v>
      </c>
      <c r="O1274">
        <v>61976.56</v>
      </c>
      <c r="P1274">
        <v>30</v>
      </c>
      <c r="Q1274">
        <v>41</v>
      </c>
      <c r="R1274">
        <v>70.77</v>
      </c>
    </row>
    <row r="1275" spans="1:18" x14ac:dyDescent="0.35">
      <c r="A1275" t="s">
        <v>85</v>
      </c>
      <c r="B1275" t="str">
        <f>VLOOKUP(Table1[[#This Row],[Region]],Table3[#All],2,0)</f>
        <v>William Grek</v>
      </c>
      <c r="C1275" t="s">
        <v>214</v>
      </c>
      <c r="D1275">
        <v>496273</v>
      </c>
      <c r="E1275">
        <v>317727</v>
      </c>
      <c r="F1275">
        <v>64.02</v>
      </c>
      <c r="G1275" s="2">
        <v>41220</v>
      </c>
      <c r="H1275">
        <f>YEAR(Table1[[#This Row],[Order Date]])</f>
        <v>2012</v>
      </c>
      <c r="I1275" t="s">
        <v>253</v>
      </c>
      <c r="J1275" s="4">
        <f>WEEKDAY(Table1[[#This Row],[Order Date]])</f>
        <v>4</v>
      </c>
      <c r="K1275" t="s">
        <v>217</v>
      </c>
      <c r="L1275" t="s">
        <v>237</v>
      </c>
      <c r="M1275">
        <v>317727</v>
      </c>
      <c r="N1275">
        <v>122708.35</v>
      </c>
      <c r="O1275">
        <v>195018.65</v>
      </c>
      <c r="P1275">
        <v>20</v>
      </c>
      <c r="Q1275">
        <v>45</v>
      </c>
      <c r="R1275">
        <v>64.91</v>
      </c>
    </row>
    <row r="1276" spans="1:18" x14ac:dyDescent="0.35">
      <c r="A1276" t="s">
        <v>86</v>
      </c>
      <c r="B1276" t="str">
        <f>VLOOKUP(Table1[[#This Row],[Region]],Table3[#All],2,0)</f>
        <v>Sam Thomas</v>
      </c>
      <c r="C1276" t="s">
        <v>215</v>
      </c>
      <c r="D1276">
        <v>218468</v>
      </c>
      <c r="E1276">
        <v>158581</v>
      </c>
      <c r="F1276">
        <v>72.59</v>
      </c>
      <c r="G1276" s="2">
        <v>41220</v>
      </c>
      <c r="H1276">
        <f>YEAR(Table1[[#This Row],[Order Date]])</f>
        <v>2012</v>
      </c>
      <c r="I1276" t="s">
        <v>253</v>
      </c>
      <c r="J1276" s="4">
        <f>WEEKDAY(Table1[[#This Row],[Order Date]])</f>
        <v>4</v>
      </c>
      <c r="K1276" t="s">
        <v>220</v>
      </c>
      <c r="L1276" t="s">
        <v>237</v>
      </c>
      <c r="M1276">
        <v>158581</v>
      </c>
      <c r="N1276">
        <v>70864.52</v>
      </c>
      <c r="O1276">
        <v>87716.479999999996</v>
      </c>
      <c r="P1276">
        <v>30</v>
      </c>
      <c r="Q1276">
        <v>99</v>
      </c>
      <c r="R1276">
        <v>75.39</v>
      </c>
    </row>
    <row r="1277" spans="1:18" x14ac:dyDescent="0.35">
      <c r="A1277" t="s">
        <v>87</v>
      </c>
      <c r="B1277" t="str">
        <f>VLOOKUP(Table1[[#This Row],[Region]],Table3[#All],2,0)</f>
        <v>Anne Paul</v>
      </c>
      <c r="C1277" t="s">
        <v>212</v>
      </c>
      <c r="D1277">
        <v>286202</v>
      </c>
      <c r="E1277">
        <v>294802</v>
      </c>
      <c r="F1277">
        <v>103</v>
      </c>
      <c r="G1277" s="2">
        <v>40994</v>
      </c>
      <c r="H1277">
        <f>YEAR(Table1[[#This Row],[Order Date]])</f>
        <v>2012</v>
      </c>
      <c r="I1277" t="s">
        <v>263</v>
      </c>
      <c r="J1277" s="4">
        <f>WEEKDAY(Table1[[#This Row],[Order Date]])</f>
        <v>2</v>
      </c>
      <c r="K1277" t="s">
        <v>233</v>
      </c>
      <c r="L1277" t="s">
        <v>237</v>
      </c>
      <c r="M1277">
        <v>294802</v>
      </c>
      <c r="N1277">
        <v>79092.09</v>
      </c>
      <c r="O1277">
        <v>215709.91</v>
      </c>
      <c r="P1277">
        <v>10</v>
      </c>
      <c r="Q1277">
        <v>90</v>
      </c>
      <c r="R1277">
        <v>84.05</v>
      </c>
    </row>
    <row r="1278" spans="1:18" x14ac:dyDescent="0.35">
      <c r="A1278" t="s">
        <v>88</v>
      </c>
      <c r="B1278" t="str">
        <f>VLOOKUP(Table1[[#This Row],[Region]],Table3[#All],2,0)</f>
        <v>William Grek</v>
      </c>
      <c r="C1278" t="s">
        <v>214</v>
      </c>
      <c r="D1278">
        <v>406825</v>
      </c>
      <c r="E1278">
        <v>405619</v>
      </c>
      <c r="F1278">
        <v>99.7</v>
      </c>
      <c r="G1278" s="2">
        <v>41883</v>
      </c>
      <c r="H1278">
        <f>YEAR(Table1[[#This Row],[Order Date]])</f>
        <v>2014</v>
      </c>
      <c r="I1278" t="s">
        <v>258</v>
      </c>
      <c r="J1278" s="4">
        <f>WEEKDAY(Table1[[#This Row],[Order Date]])</f>
        <v>2</v>
      </c>
      <c r="K1278" t="s">
        <v>216</v>
      </c>
      <c r="L1278" t="s">
        <v>236</v>
      </c>
      <c r="M1278">
        <v>405619</v>
      </c>
      <c r="N1278">
        <v>81883.649999999994</v>
      </c>
      <c r="O1278">
        <v>323735.34999999998</v>
      </c>
      <c r="P1278">
        <v>30</v>
      </c>
      <c r="Q1278">
        <v>92</v>
      </c>
      <c r="R1278">
        <v>88.38</v>
      </c>
    </row>
    <row r="1279" spans="1:18" x14ac:dyDescent="0.35">
      <c r="A1279" t="s">
        <v>89</v>
      </c>
      <c r="B1279" t="str">
        <f>VLOOKUP(Table1[[#This Row],[Region]],Table3[#All],2,0)</f>
        <v>Sam Thomas</v>
      </c>
      <c r="C1279" t="s">
        <v>215</v>
      </c>
      <c r="D1279">
        <v>279401</v>
      </c>
      <c r="E1279">
        <v>323110</v>
      </c>
      <c r="F1279">
        <v>115.64</v>
      </c>
      <c r="G1279" s="2">
        <v>41883</v>
      </c>
      <c r="H1279">
        <f>YEAR(Table1[[#This Row],[Order Date]])</f>
        <v>2014</v>
      </c>
      <c r="I1279" t="s">
        <v>258</v>
      </c>
      <c r="J1279" s="4">
        <f>WEEKDAY(Table1[[#This Row],[Order Date]])</f>
        <v>2</v>
      </c>
      <c r="K1279" t="s">
        <v>225</v>
      </c>
      <c r="L1279" t="s">
        <v>239</v>
      </c>
      <c r="M1279">
        <v>323110</v>
      </c>
      <c r="N1279">
        <v>152757.6</v>
      </c>
      <c r="O1279">
        <v>170352.4</v>
      </c>
      <c r="P1279">
        <v>10</v>
      </c>
      <c r="Q1279">
        <v>43</v>
      </c>
      <c r="R1279">
        <v>67.64</v>
      </c>
    </row>
    <row r="1280" spans="1:18" x14ac:dyDescent="0.35">
      <c r="A1280" t="s">
        <v>90</v>
      </c>
      <c r="B1280" t="str">
        <f>VLOOKUP(Table1[[#This Row],[Region]],Table3[#All],2,0)</f>
        <v>Sam Thomas</v>
      </c>
      <c r="C1280" t="s">
        <v>215</v>
      </c>
      <c r="D1280">
        <v>160449</v>
      </c>
      <c r="E1280">
        <v>147992</v>
      </c>
      <c r="F1280">
        <v>92.24</v>
      </c>
      <c r="G1280" s="2">
        <v>41681</v>
      </c>
      <c r="H1280">
        <f>YEAR(Table1[[#This Row],[Order Date]])</f>
        <v>2014</v>
      </c>
      <c r="I1280" t="s">
        <v>264</v>
      </c>
      <c r="J1280" s="4">
        <f>WEEKDAY(Table1[[#This Row],[Order Date]])</f>
        <v>3</v>
      </c>
      <c r="K1280" t="s">
        <v>231</v>
      </c>
      <c r="L1280" t="s">
        <v>236</v>
      </c>
      <c r="M1280">
        <v>147992</v>
      </c>
      <c r="N1280">
        <v>67788.539999999994</v>
      </c>
      <c r="O1280">
        <v>80203.460000000006</v>
      </c>
      <c r="P1280">
        <v>10</v>
      </c>
      <c r="Q1280">
        <v>57</v>
      </c>
      <c r="R1280">
        <v>79.73</v>
      </c>
    </row>
    <row r="1281" spans="1:18" x14ac:dyDescent="0.35">
      <c r="A1281" t="s">
        <v>91</v>
      </c>
      <c r="B1281" t="str">
        <f>VLOOKUP(Table1[[#This Row],[Region]],Table3[#All],2,0)</f>
        <v>Anne Paul</v>
      </c>
      <c r="C1281" t="s">
        <v>212</v>
      </c>
      <c r="D1281">
        <v>467677</v>
      </c>
      <c r="E1281">
        <v>288685</v>
      </c>
      <c r="F1281">
        <v>61.73</v>
      </c>
      <c r="G1281" s="2">
        <v>41577</v>
      </c>
      <c r="H1281">
        <f>YEAR(Table1[[#This Row],[Order Date]])</f>
        <v>2013</v>
      </c>
      <c r="I1281" t="s">
        <v>255</v>
      </c>
      <c r="J1281" s="4">
        <f>WEEKDAY(Table1[[#This Row],[Order Date]])</f>
        <v>4</v>
      </c>
      <c r="K1281" t="s">
        <v>217</v>
      </c>
      <c r="L1281" t="s">
        <v>237</v>
      </c>
      <c r="M1281">
        <v>288685</v>
      </c>
      <c r="N1281">
        <v>130593.83</v>
      </c>
      <c r="O1281">
        <v>158091.17000000001</v>
      </c>
      <c r="P1281">
        <v>30</v>
      </c>
      <c r="Q1281">
        <v>53</v>
      </c>
      <c r="R1281">
        <v>82.68</v>
      </c>
    </row>
    <row r="1282" spans="1:18" x14ac:dyDescent="0.35">
      <c r="A1282" t="s">
        <v>92</v>
      </c>
      <c r="B1282" t="str">
        <f>VLOOKUP(Table1[[#This Row],[Region]],Table3[#All],2,0)</f>
        <v>Anne Paul</v>
      </c>
      <c r="C1282" t="s">
        <v>212</v>
      </c>
      <c r="D1282">
        <v>287697</v>
      </c>
      <c r="E1282">
        <v>224136</v>
      </c>
      <c r="F1282">
        <v>77.91</v>
      </c>
      <c r="G1282" s="2">
        <v>41577</v>
      </c>
      <c r="H1282">
        <f>YEAR(Table1[[#This Row],[Order Date]])</f>
        <v>2013</v>
      </c>
      <c r="I1282" t="s">
        <v>255</v>
      </c>
      <c r="J1282" s="4">
        <f>WEEKDAY(Table1[[#This Row],[Order Date]])</f>
        <v>4</v>
      </c>
      <c r="K1282" t="s">
        <v>231</v>
      </c>
      <c r="L1282" t="s">
        <v>236</v>
      </c>
      <c r="M1282">
        <v>224136</v>
      </c>
      <c r="N1282">
        <v>75302.2</v>
      </c>
      <c r="O1282">
        <v>148833.79999999999</v>
      </c>
      <c r="P1282">
        <v>30</v>
      </c>
      <c r="Q1282">
        <v>66</v>
      </c>
      <c r="R1282">
        <v>88.32</v>
      </c>
    </row>
    <row r="1283" spans="1:18" x14ac:dyDescent="0.35">
      <c r="A1283" t="s">
        <v>93</v>
      </c>
      <c r="B1283" t="str">
        <f>VLOOKUP(Table1[[#This Row],[Region]],Table3[#All],2,0)</f>
        <v>Bill Gabril</v>
      </c>
      <c r="C1283" t="s">
        <v>213</v>
      </c>
      <c r="D1283">
        <v>401971</v>
      </c>
      <c r="E1283">
        <v>429033</v>
      </c>
      <c r="F1283">
        <v>106.73</v>
      </c>
      <c r="G1283" s="2">
        <v>41898</v>
      </c>
      <c r="H1283">
        <f>YEAR(Table1[[#This Row],[Order Date]])</f>
        <v>2014</v>
      </c>
      <c r="I1283" t="s">
        <v>258</v>
      </c>
      <c r="J1283" s="4">
        <f>WEEKDAY(Table1[[#This Row],[Order Date]])</f>
        <v>3</v>
      </c>
      <c r="K1283" t="s">
        <v>223</v>
      </c>
      <c r="L1283" t="s">
        <v>240</v>
      </c>
      <c r="M1283">
        <v>429033</v>
      </c>
      <c r="N1283">
        <v>107160.03</v>
      </c>
      <c r="O1283">
        <v>321872.96999999997</v>
      </c>
      <c r="P1283">
        <v>20</v>
      </c>
      <c r="Q1283">
        <v>57</v>
      </c>
      <c r="R1283">
        <v>81.03</v>
      </c>
    </row>
    <row r="1284" spans="1:18" x14ac:dyDescent="0.35">
      <c r="A1284" t="s">
        <v>94</v>
      </c>
      <c r="B1284" t="str">
        <f>VLOOKUP(Table1[[#This Row],[Region]],Table3[#All],2,0)</f>
        <v>Bill Gabril</v>
      </c>
      <c r="C1284" t="s">
        <v>213</v>
      </c>
      <c r="D1284">
        <v>310319</v>
      </c>
      <c r="E1284">
        <v>233847</v>
      </c>
      <c r="F1284">
        <v>75.36</v>
      </c>
      <c r="G1284" s="2">
        <v>41898</v>
      </c>
      <c r="H1284">
        <f>YEAR(Table1[[#This Row],[Order Date]])</f>
        <v>2014</v>
      </c>
      <c r="I1284" t="s">
        <v>258</v>
      </c>
      <c r="J1284" s="4">
        <f>WEEKDAY(Table1[[#This Row],[Order Date]])</f>
        <v>3</v>
      </c>
      <c r="K1284" t="s">
        <v>219</v>
      </c>
      <c r="L1284" t="s">
        <v>238</v>
      </c>
      <c r="M1284">
        <v>233847</v>
      </c>
      <c r="N1284">
        <v>63383.79</v>
      </c>
      <c r="O1284">
        <v>170463.21</v>
      </c>
      <c r="P1284">
        <v>10</v>
      </c>
      <c r="Q1284">
        <v>74</v>
      </c>
      <c r="R1284">
        <v>63.77</v>
      </c>
    </row>
    <row r="1285" spans="1:18" x14ac:dyDescent="0.35">
      <c r="A1285" t="s">
        <v>95</v>
      </c>
      <c r="B1285" t="str">
        <f>VLOOKUP(Table1[[#This Row],[Region]],Table3[#All],2,0)</f>
        <v>Bill Gabril</v>
      </c>
      <c r="C1285" t="s">
        <v>213</v>
      </c>
      <c r="D1285">
        <v>241222</v>
      </c>
      <c r="E1285">
        <v>271996</v>
      </c>
      <c r="F1285">
        <v>112.76</v>
      </c>
      <c r="G1285" s="2">
        <v>41898</v>
      </c>
      <c r="H1285">
        <f>YEAR(Table1[[#This Row],[Order Date]])</f>
        <v>2014</v>
      </c>
      <c r="I1285" t="s">
        <v>258</v>
      </c>
      <c r="J1285" s="4">
        <f>WEEKDAY(Table1[[#This Row],[Order Date]])</f>
        <v>3</v>
      </c>
      <c r="K1285" t="s">
        <v>224</v>
      </c>
      <c r="L1285" t="s">
        <v>240</v>
      </c>
      <c r="M1285">
        <v>271996</v>
      </c>
      <c r="N1285">
        <v>122613.68</v>
      </c>
      <c r="O1285">
        <v>149382.32</v>
      </c>
      <c r="P1285">
        <v>30</v>
      </c>
      <c r="Q1285">
        <v>48</v>
      </c>
      <c r="R1285">
        <v>91.03</v>
      </c>
    </row>
    <row r="1286" spans="1:18" x14ac:dyDescent="0.35">
      <c r="A1286" t="s">
        <v>96</v>
      </c>
      <c r="B1286" t="str">
        <f>VLOOKUP(Table1[[#This Row],[Region]],Table3[#All],2,0)</f>
        <v>William Grek</v>
      </c>
      <c r="C1286" t="s">
        <v>214</v>
      </c>
      <c r="D1286">
        <v>494185</v>
      </c>
      <c r="E1286">
        <v>320255</v>
      </c>
      <c r="F1286">
        <v>64.8</v>
      </c>
      <c r="G1286" s="2">
        <v>41898</v>
      </c>
      <c r="H1286">
        <f>YEAR(Table1[[#This Row],[Order Date]])</f>
        <v>2014</v>
      </c>
      <c r="I1286" t="s">
        <v>258</v>
      </c>
      <c r="J1286" s="4">
        <f>WEEKDAY(Table1[[#This Row],[Order Date]])</f>
        <v>3</v>
      </c>
      <c r="K1286" t="s">
        <v>228</v>
      </c>
      <c r="L1286" t="s">
        <v>236</v>
      </c>
      <c r="M1286">
        <v>320255</v>
      </c>
      <c r="N1286">
        <v>84364.51</v>
      </c>
      <c r="O1286">
        <v>235890.49</v>
      </c>
      <c r="P1286">
        <v>10</v>
      </c>
      <c r="Q1286">
        <v>21</v>
      </c>
      <c r="R1286">
        <v>70.819999999999993</v>
      </c>
    </row>
    <row r="1287" spans="1:18" x14ac:dyDescent="0.35">
      <c r="A1287" t="s">
        <v>97</v>
      </c>
      <c r="B1287" t="str">
        <f>VLOOKUP(Table1[[#This Row],[Region]],Table3[#All],2,0)</f>
        <v>William Grek</v>
      </c>
      <c r="C1287" t="s">
        <v>214</v>
      </c>
      <c r="D1287">
        <v>281457</v>
      </c>
      <c r="E1287">
        <v>260976</v>
      </c>
      <c r="F1287">
        <v>92.72</v>
      </c>
      <c r="G1287" s="2">
        <v>40613</v>
      </c>
      <c r="H1287">
        <f>YEAR(Table1[[#This Row],[Order Date]])</f>
        <v>2011</v>
      </c>
      <c r="I1287" t="s">
        <v>263</v>
      </c>
      <c r="J1287" s="4">
        <f>WEEKDAY(Table1[[#This Row],[Order Date]])</f>
        <v>6</v>
      </c>
      <c r="K1287" t="s">
        <v>229</v>
      </c>
      <c r="L1287" t="s">
        <v>240</v>
      </c>
      <c r="M1287">
        <v>260976</v>
      </c>
      <c r="N1287">
        <v>94427.3</v>
      </c>
      <c r="O1287">
        <v>166548.70000000001</v>
      </c>
      <c r="P1287">
        <v>20</v>
      </c>
      <c r="Q1287">
        <v>35</v>
      </c>
      <c r="R1287">
        <v>90.9</v>
      </c>
    </row>
    <row r="1288" spans="1:18" x14ac:dyDescent="0.35">
      <c r="A1288" t="s">
        <v>98</v>
      </c>
      <c r="B1288" t="str">
        <f>VLOOKUP(Table1[[#This Row],[Region]],Table3[#All],2,0)</f>
        <v>Sam Thomas</v>
      </c>
      <c r="C1288" t="s">
        <v>215</v>
      </c>
      <c r="D1288">
        <v>142139</v>
      </c>
      <c r="E1288">
        <v>95264</v>
      </c>
      <c r="F1288">
        <v>67.02</v>
      </c>
      <c r="G1288" s="2">
        <v>40613</v>
      </c>
      <c r="H1288">
        <f>YEAR(Table1[[#This Row],[Order Date]])</f>
        <v>2011</v>
      </c>
      <c r="I1288" t="s">
        <v>263</v>
      </c>
      <c r="J1288" s="4">
        <f>WEEKDAY(Table1[[#This Row],[Order Date]])</f>
        <v>6</v>
      </c>
      <c r="K1288" t="s">
        <v>216</v>
      </c>
      <c r="L1288" t="s">
        <v>236</v>
      </c>
      <c r="M1288">
        <v>95264</v>
      </c>
      <c r="N1288">
        <v>35155.78</v>
      </c>
      <c r="O1288">
        <v>60108.22</v>
      </c>
      <c r="P1288">
        <v>10</v>
      </c>
      <c r="Q1288">
        <v>29</v>
      </c>
      <c r="R1288">
        <v>83.96</v>
      </c>
    </row>
    <row r="1289" spans="1:18" x14ac:dyDescent="0.35">
      <c r="A1289" t="s">
        <v>99</v>
      </c>
      <c r="B1289" t="str">
        <f>VLOOKUP(Table1[[#This Row],[Region]],Table3[#All],2,0)</f>
        <v>Sam Thomas</v>
      </c>
      <c r="C1289" t="s">
        <v>215</v>
      </c>
      <c r="D1289">
        <v>350265</v>
      </c>
      <c r="E1289">
        <v>216899</v>
      </c>
      <c r="F1289">
        <v>61.92</v>
      </c>
      <c r="G1289" s="2">
        <v>40579</v>
      </c>
      <c r="H1289">
        <f>YEAR(Table1[[#This Row],[Order Date]])</f>
        <v>2011</v>
      </c>
      <c r="I1289" t="s">
        <v>264</v>
      </c>
      <c r="J1289" s="4">
        <f>WEEKDAY(Table1[[#This Row],[Order Date]])</f>
        <v>7</v>
      </c>
      <c r="K1289" t="s">
        <v>217</v>
      </c>
      <c r="L1289" t="s">
        <v>237</v>
      </c>
      <c r="M1289">
        <v>216899</v>
      </c>
      <c r="N1289">
        <v>77814.64</v>
      </c>
      <c r="O1289">
        <v>139084.35999999999</v>
      </c>
      <c r="P1289">
        <v>30</v>
      </c>
      <c r="Q1289">
        <v>99</v>
      </c>
      <c r="R1289">
        <v>67.44</v>
      </c>
    </row>
    <row r="1290" spans="1:18" x14ac:dyDescent="0.35">
      <c r="A1290" t="s">
        <v>100</v>
      </c>
      <c r="B1290" t="str">
        <f>VLOOKUP(Table1[[#This Row],[Region]],Table3[#All],2,0)</f>
        <v>Bill Gabril</v>
      </c>
      <c r="C1290" t="s">
        <v>213</v>
      </c>
      <c r="D1290">
        <v>297285</v>
      </c>
      <c r="E1290">
        <v>270141</v>
      </c>
      <c r="F1290">
        <v>90.87</v>
      </c>
      <c r="G1290" s="2">
        <v>40579</v>
      </c>
      <c r="H1290">
        <f>YEAR(Table1[[#This Row],[Order Date]])</f>
        <v>2011</v>
      </c>
      <c r="I1290" t="s">
        <v>264</v>
      </c>
      <c r="J1290" s="4">
        <f>WEEKDAY(Table1[[#This Row],[Order Date]])</f>
        <v>7</v>
      </c>
      <c r="K1290" t="s">
        <v>222</v>
      </c>
      <c r="L1290" t="s">
        <v>236</v>
      </c>
      <c r="M1290">
        <v>270141</v>
      </c>
      <c r="N1290">
        <v>103660.62</v>
      </c>
      <c r="O1290">
        <v>166480.38</v>
      </c>
      <c r="P1290">
        <v>30</v>
      </c>
      <c r="Q1290">
        <v>27</v>
      </c>
      <c r="R1290">
        <v>74</v>
      </c>
    </row>
    <row r="1291" spans="1:18" x14ac:dyDescent="0.35">
      <c r="A1291" t="s">
        <v>101</v>
      </c>
      <c r="B1291" t="str">
        <f>VLOOKUP(Table1[[#This Row],[Region]],Table3[#All],2,0)</f>
        <v>Sam Thomas</v>
      </c>
      <c r="C1291" t="s">
        <v>215</v>
      </c>
      <c r="D1291">
        <v>453763</v>
      </c>
      <c r="E1291">
        <v>449489</v>
      </c>
      <c r="F1291">
        <v>99.06</v>
      </c>
      <c r="G1291" s="2">
        <v>40908</v>
      </c>
      <c r="H1291">
        <f>YEAR(Table1[[#This Row],[Order Date]])</f>
        <v>2011</v>
      </c>
      <c r="I1291" t="s">
        <v>257</v>
      </c>
      <c r="J1291" s="4">
        <f>WEEKDAY(Table1[[#This Row],[Order Date]])</f>
        <v>7</v>
      </c>
      <c r="K1291" t="s">
        <v>235</v>
      </c>
      <c r="L1291" t="s">
        <v>239</v>
      </c>
      <c r="M1291">
        <v>449489</v>
      </c>
      <c r="N1291">
        <v>152720.82999999999</v>
      </c>
      <c r="O1291">
        <v>296768.17</v>
      </c>
      <c r="P1291">
        <v>10</v>
      </c>
      <c r="Q1291">
        <v>95</v>
      </c>
      <c r="R1291">
        <v>85.92</v>
      </c>
    </row>
    <row r="1292" spans="1:18" x14ac:dyDescent="0.35">
      <c r="A1292" t="s">
        <v>102</v>
      </c>
      <c r="B1292" t="str">
        <f>VLOOKUP(Table1[[#This Row],[Region]],Table3[#All],2,0)</f>
        <v>Anne Paul</v>
      </c>
      <c r="C1292" t="s">
        <v>212</v>
      </c>
      <c r="D1292">
        <v>419040</v>
      </c>
      <c r="E1292">
        <v>302927</v>
      </c>
      <c r="F1292">
        <v>72.290000000000006</v>
      </c>
      <c r="G1292" s="2">
        <v>41236</v>
      </c>
      <c r="H1292">
        <f>YEAR(Table1[[#This Row],[Order Date]])</f>
        <v>2012</v>
      </c>
      <c r="I1292" t="s">
        <v>253</v>
      </c>
      <c r="J1292" s="4">
        <f>WEEKDAY(Table1[[#This Row],[Order Date]])</f>
        <v>6</v>
      </c>
      <c r="K1292" t="s">
        <v>228</v>
      </c>
      <c r="L1292" t="s">
        <v>236</v>
      </c>
      <c r="M1292">
        <v>302927</v>
      </c>
      <c r="N1292">
        <v>118540.14</v>
      </c>
      <c r="O1292">
        <v>184386.86</v>
      </c>
      <c r="P1292">
        <v>20</v>
      </c>
      <c r="Q1292">
        <v>10</v>
      </c>
      <c r="R1292">
        <v>81.37</v>
      </c>
    </row>
    <row r="1293" spans="1:18" x14ac:dyDescent="0.35">
      <c r="A1293" t="s">
        <v>103</v>
      </c>
      <c r="B1293" t="str">
        <f>VLOOKUP(Table1[[#This Row],[Region]],Table3[#All],2,0)</f>
        <v>Bill Gabril</v>
      </c>
      <c r="C1293" t="s">
        <v>213</v>
      </c>
      <c r="D1293">
        <v>438468</v>
      </c>
      <c r="E1293">
        <v>339858</v>
      </c>
      <c r="F1293">
        <v>77.510000000000005</v>
      </c>
      <c r="G1293" s="2">
        <v>41236</v>
      </c>
      <c r="H1293">
        <f>YEAR(Table1[[#This Row],[Order Date]])</f>
        <v>2012</v>
      </c>
      <c r="I1293" t="s">
        <v>253</v>
      </c>
      <c r="J1293" s="4">
        <f>WEEKDAY(Table1[[#This Row],[Order Date]])</f>
        <v>6</v>
      </c>
      <c r="K1293" t="s">
        <v>231</v>
      </c>
      <c r="L1293" t="s">
        <v>236</v>
      </c>
      <c r="M1293">
        <v>339858</v>
      </c>
      <c r="N1293">
        <v>150764.01</v>
      </c>
      <c r="O1293">
        <v>189093.99</v>
      </c>
      <c r="P1293">
        <v>10</v>
      </c>
      <c r="Q1293">
        <v>65</v>
      </c>
      <c r="R1293">
        <v>63.25</v>
      </c>
    </row>
    <row r="1294" spans="1:18" x14ac:dyDescent="0.35">
      <c r="A1294" t="s">
        <v>104</v>
      </c>
      <c r="B1294" t="str">
        <f>VLOOKUP(Table1[[#This Row],[Region]],Table3[#All],2,0)</f>
        <v>Bill Gabril</v>
      </c>
      <c r="C1294" t="s">
        <v>213</v>
      </c>
      <c r="D1294">
        <v>194306</v>
      </c>
      <c r="E1294">
        <v>208750</v>
      </c>
      <c r="F1294">
        <v>107.43</v>
      </c>
      <c r="G1294" s="2">
        <v>41236</v>
      </c>
      <c r="H1294">
        <f>YEAR(Table1[[#This Row],[Order Date]])</f>
        <v>2012</v>
      </c>
      <c r="I1294" t="s">
        <v>253</v>
      </c>
      <c r="J1294" s="4">
        <f>WEEKDAY(Table1[[#This Row],[Order Date]])</f>
        <v>6</v>
      </c>
      <c r="K1294" t="s">
        <v>228</v>
      </c>
      <c r="L1294" t="s">
        <v>236</v>
      </c>
      <c r="M1294">
        <v>208750</v>
      </c>
      <c r="N1294">
        <v>84892.86</v>
      </c>
      <c r="O1294">
        <v>123857.14</v>
      </c>
      <c r="P1294">
        <v>30</v>
      </c>
      <c r="Q1294">
        <v>71</v>
      </c>
      <c r="R1294">
        <v>61.22</v>
      </c>
    </row>
    <row r="1295" spans="1:18" x14ac:dyDescent="0.35">
      <c r="A1295" t="s">
        <v>105</v>
      </c>
      <c r="B1295" t="str">
        <f>VLOOKUP(Table1[[#This Row],[Region]],Table3[#All],2,0)</f>
        <v>Bill Gabril</v>
      </c>
      <c r="C1295" t="s">
        <v>213</v>
      </c>
      <c r="D1295">
        <v>185743</v>
      </c>
      <c r="E1295">
        <v>145065</v>
      </c>
      <c r="F1295">
        <v>78.099999999999994</v>
      </c>
      <c r="G1295" s="2">
        <v>40730</v>
      </c>
      <c r="H1295">
        <f>YEAR(Table1[[#This Row],[Order Date]])</f>
        <v>2011</v>
      </c>
      <c r="I1295" t="s">
        <v>260</v>
      </c>
      <c r="J1295" s="4">
        <f>WEEKDAY(Table1[[#This Row],[Order Date]])</f>
        <v>4</v>
      </c>
      <c r="K1295" t="s">
        <v>226</v>
      </c>
      <c r="L1295" t="s">
        <v>239</v>
      </c>
      <c r="M1295">
        <v>145065</v>
      </c>
      <c r="N1295">
        <v>52299.3</v>
      </c>
      <c r="O1295">
        <v>92765.7</v>
      </c>
      <c r="P1295">
        <v>20</v>
      </c>
      <c r="Q1295">
        <v>97</v>
      </c>
      <c r="R1295">
        <v>85.64</v>
      </c>
    </row>
    <row r="1296" spans="1:18" x14ac:dyDescent="0.35">
      <c r="A1296" t="s">
        <v>106</v>
      </c>
      <c r="B1296" t="str">
        <f>VLOOKUP(Table1[[#This Row],[Region]],Table3[#All],2,0)</f>
        <v>Bill Gabril</v>
      </c>
      <c r="C1296" t="s">
        <v>213</v>
      </c>
      <c r="D1296">
        <v>106409</v>
      </c>
      <c r="E1296">
        <v>74291</v>
      </c>
      <c r="F1296">
        <v>69.819999999999993</v>
      </c>
      <c r="G1296" s="2">
        <v>41957</v>
      </c>
      <c r="H1296">
        <f>YEAR(Table1[[#This Row],[Order Date]])</f>
        <v>2014</v>
      </c>
      <c r="I1296" t="s">
        <v>253</v>
      </c>
      <c r="J1296" s="4">
        <f>WEEKDAY(Table1[[#This Row],[Order Date]])</f>
        <v>6</v>
      </c>
      <c r="K1296" t="s">
        <v>220</v>
      </c>
      <c r="L1296" t="s">
        <v>237</v>
      </c>
      <c r="M1296">
        <v>74291</v>
      </c>
      <c r="N1296">
        <v>24337.39</v>
      </c>
      <c r="O1296">
        <v>49953.61</v>
      </c>
      <c r="P1296">
        <v>10</v>
      </c>
      <c r="Q1296">
        <v>68</v>
      </c>
      <c r="R1296">
        <v>60.41</v>
      </c>
    </row>
    <row r="1297" spans="1:18" x14ac:dyDescent="0.35">
      <c r="A1297" t="s">
        <v>107</v>
      </c>
      <c r="B1297" t="str">
        <f>VLOOKUP(Table1[[#This Row],[Region]],Table3[#All],2,0)</f>
        <v>Bill Gabril</v>
      </c>
      <c r="C1297" t="s">
        <v>213</v>
      </c>
      <c r="D1297">
        <v>128579</v>
      </c>
      <c r="E1297">
        <v>103997</v>
      </c>
      <c r="F1297">
        <v>80.88</v>
      </c>
      <c r="G1297" s="2">
        <v>41443</v>
      </c>
      <c r="H1297">
        <f>YEAR(Table1[[#This Row],[Order Date]])</f>
        <v>2013</v>
      </c>
      <c r="I1297" t="s">
        <v>254</v>
      </c>
      <c r="J1297" s="4">
        <f>WEEKDAY(Table1[[#This Row],[Order Date]])</f>
        <v>3</v>
      </c>
      <c r="K1297" t="s">
        <v>232</v>
      </c>
      <c r="L1297" t="s">
        <v>240</v>
      </c>
      <c r="M1297">
        <v>103997</v>
      </c>
      <c r="N1297">
        <v>28846.74</v>
      </c>
      <c r="O1297">
        <v>75150.259999999995</v>
      </c>
      <c r="P1297">
        <v>10</v>
      </c>
      <c r="Q1297">
        <v>67</v>
      </c>
      <c r="R1297">
        <v>77.569999999999993</v>
      </c>
    </row>
    <row r="1298" spans="1:18" x14ac:dyDescent="0.35">
      <c r="A1298" t="s">
        <v>108</v>
      </c>
      <c r="B1298" t="str">
        <f>VLOOKUP(Table1[[#This Row],[Region]],Table3[#All],2,0)</f>
        <v>Bill Gabril</v>
      </c>
      <c r="C1298" t="s">
        <v>213</v>
      </c>
      <c r="D1298">
        <v>275669</v>
      </c>
      <c r="E1298">
        <v>278087</v>
      </c>
      <c r="F1298">
        <v>100.88</v>
      </c>
      <c r="G1298" s="2">
        <v>40666</v>
      </c>
      <c r="H1298">
        <f>YEAR(Table1[[#This Row],[Order Date]])</f>
        <v>2011</v>
      </c>
      <c r="I1298" t="s">
        <v>261</v>
      </c>
      <c r="J1298" s="4">
        <f>WEEKDAY(Table1[[#This Row],[Order Date]])</f>
        <v>3</v>
      </c>
      <c r="K1298" t="s">
        <v>217</v>
      </c>
      <c r="L1298" t="s">
        <v>237</v>
      </c>
      <c r="M1298">
        <v>278087</v>
      </c>
      <c r="N1298">
        <v>73512.740000000005</v>
      </c>
      <c r="O1298">
        <v>204574.26</v>
      </c>
      <c r="P1298">
        <v>20</v>
      </c>
      <c r="Q1298">
        <v>78</v>
      </c>
      <c r="R1298">
        <v>86.59</v>
      </c>
    </row>
    <row r="1299" spans="1:18" x14ac:dyDescent="0.35">
      <c r="A1299" t="s">
        <v>109</v>
      </c>
      <c r="B1299" t="str">
        <f>VLOOKUP(Table1[[#This Row],[Region]],Table3[#All],2,0)</f>
        <v>Anne Paul</v>
      </c>
      <c r="C1299" t="s">
        <v>212</v>
      </c>
      <c r="D1299">
        <v>103647</v>
      </c>
      <c r="E1299">
        <v>96009</v>
      </c>
      <c r="F1299">
        <v>92.63</v>
      </c>
      <c r="G1299" s="2">
        <v>41929</v>
      </c>
      <c r="H1299">
        <f>YEAR(Table1[[#This Row],[Order Date]])</f>
        <v>2014</v>
      </c>
      <c r="I1299" t="s">
        <v>255</v>
      </c>
      <c r="J1299" s="4">
        <f>WEEKDAY(Table1[[#This Row],[Order Date]])</f>
        <v>6</v>
      </c>
      <c r="K1299" t="s">
        <v>225</v>
      </c>
      <c r="L1299" t="s">
        <v>239</v>
      </c>
      <c r="M1299">
        <v>96009</v>
      </c>
      <c r="N1299">
        <v>42312.71</v>
      </c>
      <c r="O1299">
        <v>53696.29</v>
      </c>
      <c r="P1299">
        <v>10</v>
      </c>
      <c r="Q1299">
        <v>68</v>
      </c>
      <c r="R1299">
        <v>75.22</v>
      </c>
    </row>
    <row r="1300" spans="1:18" x14ac:dyDescent="0.35">
      <c r="A1300" t="s">
        <v>110</v>
      </c>
      <c r="B1300" t="str">
        <f>VLOOKUP(Table1[[#This Row],[Region]],Table3[#All],2,0)</f>
        <v>Bill Gabril</v>
      </c>
      <c r="C1300" t="s">
        <v>213</v>
      </c>
      <c r="D1300">
        <v>120889</v>
      </c>
      <c r="E1300">
        <v>76375</v>
      </c>
      <c r="F1300">
        <v>63.18</v>
      </c>
      <c r="G1300" s="2">
        <v>40945</v>
      </c>
      <c r="H1300">
        <f>YEAR(Table1[[#This Row],[Order Date]])</f>
        <v>2012</v>
      </c>
      <c r="I1300" t="s">
        <v>264</v>
      </c>
      <c r="J1300" s="4">
        <f>WEEKDAY(Table1[[#This Row],[Order Date]])</f>
        <v>2</v>
      </c>
      <c r="K1300" t="s">
        <v>223</v>
      </c>
      <c r="L1300" t="s">
        <v>240</v>
      </c>
      <c r="M1300">
        <v>76375</v>
      </c>
      <c r="N1300">
        <v>29776.23</v>
      </c>
      <c r="O1300">
        <v>46598.77</v>
      </c>
      <c r="P1300">
        <v>20</v>
      </c>
      <c r="Q1300">
        <v>97</v>
      </c>
      <c r="R1300">
        <v>72.930000000000007</v>
      </c>
    </row>
    <row r="1301" spans="1:18" x14ac:dyDescent="0.35">
      <c r="A1301" t="s">
        <v>111</v>
      </c>
      <c r="B1301" t="str">
        <f>VLOOKUP(Table1[[#This Row],[Region]],Table3[#All],2,0)</f>
        <v>Bill Gabril</v>
      </c>
      <c r="C1301" t="s">
        <v>213</v>
      </c>
      <c r="D1301">
        <v>453892</v>
      </c>
      <c r="E1301">
        <v>382210</v>
      </c>
      <c r="F1301">
        <v>84.21</v>
      </c>
      <c r="G1301" s="2">
        <v>41887</v>
      </c>
      <c r="H1301">
        <f>YEAR(Table1[[#This Row],[Order Date]])</f>
        <v>2014</v>
      </c>
      <c r="I1301" t="s">
        <v>258</v>
      </c>
      <c r="J1301" s="4">
        <f>WEEKDAY(Table1[[#This Row],[Order Date]])</f>
        <v>6</v>
      </c>
      <c r="K1301" t="s">
        <v>234</v>
      </c>
      <c r="L1301" t="s">
        <v>238</v>
      </c>
      <c r="M1301">
        <v>382210</v>
      </c>
      <c r="N1301">
        <v>170611.49</v>
      </c>
      <c r="O1301">
        <v>211598.51</v>
      </c>
      <c r="P1301">
        <v>20</v>
      </c>
      <c r="Q1301">
        <v>12</v>
      </c>
      <c r="R1301">
        <v>75.64</v>
      </c>
    </row>
    <row r="1302" spans="1:18" x14ac:dyDescent="0.35">
      <c r="A1302" t="s">
        <v>112</v>
      </c>
      <c r="B1302" t="str">
        <f>VLOOKUP(Table1[[#This Row],[Region]],Table3[#All],2,0)</f>
        <v>Sam Thomas</v>
      </c>
      <c r="C1302" t="s">
        <v>215</v>
      </c>
      <c r="D1302">
        <v>118672</v>
      </c>
      <c r="E1302">
        <v>137425</v>
      </c>
      <c r="F1302">
        <v>115.8</v>
      </c>
      <c r="G1302" s="2">
        <v>41404</v>
      </c>
      <c r="H1302">
        <f>YEAR(Table1[[#This Row],[Order Date]])</f>
        <v>2013</v>
      </c>
      <c r="I1302" t="s">
        <v>261</v>
      </c>
      <c r="J1302" s="4">
        <f>WEEKDAY(Table1[[#This Row],[Order Date]])</f>
        <v>6</v>
      </c>
      <c r="K1302" t="s">
        <v>234</v>
      </c>
      <c r="L1302" t="s">
        <v>238</v>
      </c>
      <c r="M1302">
        <v>137425</v>
      </c>
      <c r="N1302">
        <v>38537.910000000003</v>
      </c>
      <c r="O1302">
        <v>98887.09</v>
      </c>
      <c r="P1302">
        <v>20</v>
      </c>
      <c r="Q1302">
        <v>60</v>
      </c>
      <c r="R1302">
        <v>68.7</v>
      </c>
    </row>
    <row r="1303" spans="1:18" x14ac:dyDescent="0.35">
      <c r="A1303" t="s">
        <v>113</v>
      </c>
      <c r="B1303" t="str">
        <f>VLOOKUP(Table1[[#This Row],[Region]],Table3[#All],2,0)</f>
        <v>Anne Paul</v>
      </c>
      <c r="C1303" t="s">
        <v>212</v>
      </c>
      <c r="D1303">
        <v>149583</v>
      </c>
      <c r="E1303">
        <v>91313</v>
      </c>
      <c r="F1303">
        <v>61.05</v>
      </c>
      <c r="G1303" s="2">
        <v>41404</v>
      </c>
      <c r="H1303">
        <f>YEAR(Table1[[#This Row],[Order Date]])</f>
        <v>2013</v>
      </c>
      <c r="I1303" t="s">
        <v>261</v>
      </c>
      <c r="J1303" s="4">
        <f>WEEKDAY(Table1[[#This Row],[Order Date]])</f>
        <v>6</v>
      </c>
      <c r="K1303" t="s">
        <v>231</v>
      </c>
      <c r="L1303" t="s">
        <v>236</v>
      </c>
      <c r="M1303">
        <v>91313</v>
      </c>
      <c r="N1303">
        <v>33846.97</v>
      </c>
      <c r="O1303">
        <v>57466.03</v>
      </c>
      <c r="P1303">
        <v>20</v>
      </c>
      <c r="Q1303">
        <v>68</v>
      </c>
      <c r="R1303">
        <v>84.11</v>
      </c>
    </row>
    <row r="1304" spans="1:18" x14ac:dyDescent="0.35">
      <c r="A1304" t="s">
        <v>114</v>
      </c>
      <c r="B1304" t="str">
        <f>VLOOKUP(Table1[[#This Row],[Region]],Table3[#All],2,0)</f>
        <v>William Grek</v>
      </c>
      <c r="C1304" t="s">
        <v>214</v>
      </c>
      <c r="D1304">
        <v>374495</v>
      </c>
      <c r="E1304">
        <v>427590</v>
      </c>
      <c r="F1304">
        <v>114.18</v>
      </c>
      <c r="G1304" s="2">
        <v>40984</v>
      </c>
      <c r="H1304">
        <f>YEAR(Table1[[#This Row],[Order Date]])</f>
        <v>2012</v>
      </c>
      <c r="I1304" t="s">
        <v>263</v>
      </c>
      <c r="J1304" s="4">
        <f>WEEKDAY(Table1[[#This Row],[Order Date]])</f>
        <v>6</v>
      </c>
      <c r="K1304" t="s">
        <v>230</v>
      </c>
      <c r="L1304" t="s">
        <v>238</v>
      </c>
      <c r="M1304">
        <v>427590</v>
      </c>
      <c r="N1304">
        <v>171901.21</v>
      </c>
      <c r="O1304">
        <v>255688.79</v>
      </c>
      <c r="P1304">
        <v>10</v>
      </c>
      <c r="Q1304">
        <v>87</v>
      </c>
      <c r="R1304">
        <v>94.19</v>
      </c>
    </row>
    <row r="1305" spans="1:18" x14ac:dyDescent="0.35">
      <c r="A1305" t="s">
        <v>115</v>
      </c>
      <c r="B1305" t="str">
        <f>VLOOKUP(Table1[[#This Row],[Region]],Table3[#All],2,0)</f>
        <v>Anne Paul</v>
      </c>
      <c r="C1305" t="s">
        <v>212</v>
      </c>
      <c r="D1305">
        <v>368766</v>
      </c>
      <c r="E1305">
        <v>441353</v>
      </c>
      <c r="F1305">
        <v>119.68</v>
      </c>
      <c r="G1305" s="2">
        <v>41374</v>
      </c>
      <c r="H1305">
        <f>YEAR(Table1[[#This Row],[Order Date]])</f>
        <v>2013</v>
      </c>
      <c r="I1305" t="s">
        <v>256</v>
      </c>
      <c r="J1305" s="4">
        <f>WEEKDAY(Table1[[#This Row],[Order Date]])</f>
        <v>4</v>
      </c>
      <c r="K1305" t="s">
        <v>234</v>
      </c>
      <c r="L1305" t="s">
        <v>238</v>
      </c>
      <c r="M1305">
        <v>441353</v>
      </c>
      <c r="N1305">
        <v>97877.9</v>
      </c>
      <c r="O1305">
        <v>343475.1</v>
      </c>
      <c r="P1305">
        <v>10</v>
      </c>
      <c r="Q1305">
        <v>64</v>
      </c>
      <c r="R1305">
        <v>74.03</v>
      </c>
    </row>
    <row r="1306" spans="1:18" x14ac:dyDescent="0.35">
      <c r="A1306" t="s">
        <v>116</v>
      </c>
      <c r="B1306" t="str">
        <f>VLOOKUP(Table1[[#This Row],[Region]],Table3[#All],2,0)</f>
        <v>William Grek</v>
      </c>
      <c r="C1306" t="s">
        <v>214</v>
      </c>
      <c r="D1306">
        <v>234667</v>
      </c>
      <c r="E1306">
        <v>138116</v>
      </c>
      <c r="F1306">
        <v>58.86</v>
      </c>
      <c r="G1306" s="2">
        <v>40637</v>
      </c>
      <c r="H1306">
        <f>YEAR(Table1[[#This Row],[Order Date]])</f>
        <v>2011</v>
      </c>
      <c r="I1306" t="s">
        <v>256</v>
      </c>
      <c r="J1306" s="4">
        <f>WEEKDAY(Table1[[#This Row],[Order Date]])</f>
        <v>2</v>
      </c>
      <c r="K1306" t="s">
        <v>224</v>
      </c>
      <c r="L1306" t="s">
        <v>240</v>
      </c>
      <c r="M1306">
        <v>138116</v>
      </c>
      <c r="N1306">
        <v>36173.49</v>
      </c>
      <c r="O1306">
        <v>101942.51</v>
      </c>
      <c r="P1306">
        <v>30</v>
      </c>
      <c r="Q1306">
        <v>48</v>
      </c>
      <c r="R1306">
        <v>81.55</v>
      </c>
    </row>
    <row r="1307" spans="1:18" x14ac:dyDescent="0.35">
      <c r="A1307" t="s">
        <v>117</v>
      </c>
      <c r="B1307" t="str">
        <f>VLOOKUP(Table1[[#This Row],[Region]],Table3[#All],2,0)</f>
        <v>William Grek</v>
      </c>
      <c r="C1307" t="s">
        <v>214</v>
      </c>
      <c r="D1307">
        <v>125601</v>
      </c>
      <c r="E1307">
        <v>111851</v>
      </c>
      <c r="F1307">
        <v>89.05</v>
      </c>
      <c r="G1307" s="2">
        <v>41888</v>
      </c>
      <c r="H1307">
        <f>YEAR(Table1[[#This Row],[Order Date]])</f>
        <v>2014</v>
      </c>
      <c r="I1307" t="s">
        <v>258</v>
      </c>
      <c r="J1307" s="4">
        <f>WEEKDAY(Table1[[#This Row],[Order Date]])</f>
        <v>7</v>
      </c>
      <c r="K1307" t="s">
        <v>235</v>
      </c>
      <c r="L1307" t="s">
        <v>239</v>
      </c>
      <c r="M1307">
        <v>111851</v>
      </c>
      <c r="N1307">
        <v>48704.09</v>
      </c>
      <c r="O1307">
        <v>63146.91</v>
      </c>
      <c r="P1307">
        <v>20</v>
      </c>
      <c r="Q1307">
        <v>45</v>
      </c>
      <c r="R1307">
        <v>86.14</v>
      </c>
    </row>
    <row r="1308" spans="1:18" x14ac:dyDescent="0.35">
      <c r="A1308" t="s">
        <v>118</v>
      </c>
      <c r="B1308" t="str">
        <f>VLOOKUP(Table1[[#This Row],[Region]],Table3[#All],2,0)</f>
        <v>William Grek</v>
      </c>
      <c r="C1308" t="s">
        <v>214</v>
      </c>
      <c r="D1308">
        <v>362963</v>
      </c>
      <c r="E1308">
        <v>357494</v>
      </c>
      <c r="F1308">
        <v>98.49</v>
      </c>
      <c r="G1308" s="2">
        <v>41821</v>
      </c>
      <c r="H1308">
        <f>YEAR(Table1[[#This Row],[Order Date]])</f>
        <v>2014</v>
      </c>
      <c r="I1308" t="s">
        <v>260</v>
      </c>
      <c r="J1308" s="4">
        <f>WEEKDAY(Table1[[#This Row],[Order Date]])</f>
        <v>3</v>
      </c>
      <c r="K1308" t="s">
        <v>218</v>
      </c>
      <c r="L1308" t="s">
        <v>238</v>
      </c>
      <c r="M1308">
        <v>357494</v>
      </c>
      <c r="N1308">
        <v>81178.34</v>
      </c>
      <c r="O1308">
        <v>276315.65999999997</v>
      </c>
      <c r="P1308">
        <v>30</v>
      </c>
      <c r="Q1308">
        <v>44</v>
      </c>
      <c r="R1308">
        <v>60.18</v>
      </c>
    </row>
    <row r="1309" spans="1:18" x14ac:dyDescent="0.35">
      <c r="A1309" t="s">
        <v>119</v>
      </c>
      <c r="B1309" t="str">
        <f>VLOOKUP(Table1[[#This Row],[Region]],Table3[#All],2,0)</f>
        <v>William Grek</v>
      </c>
      <c r="C1309" t="s">
        <v>214</v>
      </c>
      <c r="D1309">
        <v>317225</v>
      </c>
      <c r="E1309">
        <v>330896</v>
      </c>
      <c r="F1309">
        <v>104.31</v>
      </c>
      <c r="G1309" s="2">
        <v>41222</v>
      </c>
      <c r="H1309">
        <f>YEAR(Table1[[#This Row],[Order Date]])</f>
        <v>2012</v>
      </c>
      <c r="I1309" t="s">
        <v>253</v>
      </c>
      <c r="J1309" s="4">
        <f>WEEKDAY(Table1[[#This Row],[Order Date]])</f>
        <v>6</v>
      </c>
      <c r="K1309" t="s">
        <v>228</v>
      </c>
      <c r="L1309" t="s">
        <v>236</v>
      </c>
      <c r="M1309">
        <v>330896</v>
      </c>
      <c r="N1309">
        <v>138937.94</v>
      </c>
      <c r="O1309">
        <v>191958.06</v>
      </c>
      <c r="P1309">
        <v>30</v>
      </c>
      <c r="Q1309">
        <v>91</v>
      </c>
      <c r="R1309">
        <v>71.14</v>
      </c>
    </row>
    <row r="1310" spans="1:18" x14ac:dyDescent="0.35">
      <c r="A1310" t="s">
        <v>120</v>
      </c>
      <c r="B1310" t="str">
        <f>VLOOKUP(Table1[[#This Row],[Region]],Table3[#All],2,0)</f>
        <v>William Grek</v>
      </c>
      <c r="C1310" t="s">
        <v>214</v>
      </c>
      <c r="D1310">
        <v>109475</v>
      </c>
      <c r="E1310">
        <v>97284</v>
      </c>
      <c r="F1310">
        <v>88.86</v>
      </c>
      <c r="G1310" s="2">
        <v>40606</v>
      </c>
      <c r="H1310">
        <f>YEAR(Table1[[#This Row],[Order Date]])</f>
        <v>2011</v>
      </c>
      <c r="I1310" t="s">
        <v>263</v>
      </c>
      <c r="J1310" s="4">
        <f>WEEKDAY(Table1[[#This Row],[Order Date]])</f>
        <v>6</v>
      </c>
      <c r="K1310" t="s">
        <v>222</v>
      </c>
      <c r="L1310" t="s">
        <v>236</v>
      </c>
      <c r="M1310">
        <v>97284</v>
      </c>
      <c r="N1310">
        <v>30798.57</v>
      </c>
      <c r="O1310">
        <v>66485.429999999993</v>
      </c>
      <c r="P1310">
        <v>10</v>
      </c>
      <c r="Q1310">
        <v>87</v>
      </c>
      <c r="R1310">
        <v>88.94</v>
      </c>
    </row>
    <row r="1311" spans="1:18" x14ac:dyDescent="0.35">
      <c r="A1311" t="s">
        <v>121</v>
      </c>
      <c r="B1311" t="str">
        <f>VLOOKUP(Table1[[#This Row],[Region]],Table3[#All],2,0)</f>
        <v>Bill Gabril</v>
      </c>
      <c r="C1311" t="s">
        <v>213</v>
      </c>
      <c r="D1311">
        <v>412072</v>
      </c>
      <c r="E1311">
        <v>378396</v>
      </c>
      <c r="F1311">
        <v>91.83</v>
      </c>
      <c r="G1311" s="2">
        <v>40987</v>
      </c>
      <c r="H1311">
        <f>YEAR(Table1[[#This Row],[Order Date]])</f>
        <v>2012</v>
      </c>
      <c r="I1311" t="s">
        <v>263</v>
      </c>
      <c r="J1311" s="4">
        <f>WEEKDAY(Table1[[#This Row],[Order Date]])</f>
        <v>2</v>
      </c>
      <c r="K1311" t="s">
        <v>235</v>
      </c>
      <c r="L1311" t="s">
        <v>239</v>
      </c>
      <c r="M1311">
        <v>378396</v>
      </c>
      <c r="N1311">
        <v>135208.13</v>
      </c>
      <c r="O1311">
        <v>243187.87</v>
      </c>
      <c r="P1311">
        <v>10</v>
      </c>
      <c r="Q1311">
        <v>53</v>
      </c>
      <c r="R1311">
        <v>71.92</v>
      </c>
    </row>
    <row r="1312" spans="1:18" x14ac:dyDescent="0.35">
      <c r="A1312" t="s">
        <v>122</v>
      </c>
      <c r="B1312" t="str">
        <f>VLOOKUP(Table1[[#This Row],[Region]],Table3[#All],2,0)</f>
        <v>Sam Thomas</v>
      </c>
      <c r="C1312" t="s">
        <v>215</v>
      </c>
      <c r="D1312">
        <v>179575</v>
      </c>
      <c r="E1312">
        <v>150335</v>
      </c>
      <c r="F1312">
        <v>83.72</v>
      </c>
      <c r="G1312" s="2">
        <v>41242</v>
      </c>
      <c r="H1312">
        <f>YEAR(Table1[[#This Row],[Order Date]])</f>
        <v>2012</v>
      </c>
      <c r="I1312" t="s">
        <v>253</v>
      </c>
      <c r="J1312" s="4">
        <f>WEEKDAY(Table1[[#This Row],[Order Date]])</f>
        <v>5</v>
      </c>
      <c r="K1312" t="s">
        <v>229</v>
      </c>
      <c r="L1312" t="s">
        <v>240</v>
      </c>
      <c r="M1312">
        <v>150335</v>
      </c>
      <c r="N1312">
        <v>51163.19</v>
      </c>
      <c r="O1312">
        <v>99171.81</v>
      </c>
      <c r="P1312">
        <v>10</v>
      </c>
      <c r="Q1312">
        <v>59</v>
      </c>
      <c r="R1312">
        <v>68.95</v>
      </c>
    </row>
    <row r="1313" spans="1:18" x14ac:dyDescent="0.35">
      <c r="A1313" t="s">
        <v>123</v>
      </c>
      <c r="B1313" t="str">
        <f>VLOOKUP(Table1[[#This Row],[Region]],Table3[#All],2,0)</f>
        <v>Anne Paul</v>
      </c>
      <c r="C1313" t="s">
        <v>212</v>
      </c>
      <c r="D1313">
        <v>399532</v>
      </c>
      <c r="E1313">
        <v>240979</v>
      </c>
      <c r="F1313">
        <v>60.32</v>
      </c>
      <c r="G1313" s="2">
        <v>41242</v>
      </c>
      <c r="H1313">
        <f>YEAR(Table1[[#This Row],[Order Date]])</f>
        <v>2012</v>
      </c>
      <c r="I1313" t="s">
        <v>253</v>
      </c>
      <c r="J1313" s="4">
        <f>WEEKDAY(Table1[[#This Row],[Order Date]])</f>
        <v>5</v>
      </c>
      <c r="K1313" t="s">
        <v>232</v>
      </c>
      <c r="L1313" t="s">
        <v>240</v>
      </c>
      <c r="M1313">
        <v>240979</v>
      </c>
      <c r="N1313">
        <v>114482.47</v>
      </c>
      <c r="O1313">
        <v>126496.53</v>
      </c>
      <c r="P1313">
        <v>10</v>
      </c>
      <c r="Q1313">
        <v>77</v>
      </c>
      <c r="R1313">
        <v>72.92</v>
      </c>
    </row>
    <row r="1314" spans="1:18" x14ac:dyDescent="0.35">
      <c r="A1314" t="s">
        <v>124</v>
      </c>
      <c r="B1314" t="str">
        <f>VLOOKUP(Table1[[#This Row],[Region]],Table3[#All],2,0)</f>
        <v>Sam Thomas</v>
      </c>
      <c r="C1314" t="s">
        <v>215</v>
      </c>
      <c r="D1314">
        <v>265327</v>
      </c>
      <c r="E1314">
        <v>251020</v>
      </c>
      <c r="F1314">
        <v>94.61</v>
      </c>
      <c r="G1314" s="2">
        <v>41802</v>
      </c>
      <c r="H1314">
        <f>YEAR(Table1[[#This Row],[Order Date]])</f>
        <v>2014</v>
      </c>
      <c r="I1314" t="s">
        <v>254</v>
      </c>
      <c r="J1314" s="4">
        <f>WEEKDAY(Table1[[#This Row],[Order Date]])</f>
        <v>5</v>
      </c>
      <c r="K1314" t="s">
        <v>224</v>
      </c>
      <c r="L1314" t="s">
        <v>240</v>
      </c>
      <c r="M1314">
        <v>251020</v>
      </c>
      <c r="N1314">
        <v>113769.76</v>
      </c>
      <c r="O1314">
        <v>137250.23999999999</v>
      </c>
      <c r="P1314">
        <v>30</v>
      </c>
      <c r="Q1314">
        <v>89</v>
      </c>
      <c r="R1314">
        <v>72.31</v>
      </c>
    </row>
    <row r="1315" spans="1:18" x14ac:dyDescent="0.35">
      <c r="A1315" t="s">
        <v>125</v>
      </c>
      <c r="B1315" t="str">
        <f>VLOOKUP(Table1[[#This Row],[Region]],Table3[#All],2,0)</f>
        <v>Bill Gabril</v>
      </c>
      <c r="C1315" t="s">
        <v>213</v>
      </c>
      <c r="D1315">
        <v>112272</v>
      </c>
      <c r="E1315">
        <v>93345</v>
      </c>
      <c r="F1315">
        <v>83.14</v>
      </c>
      <c r="G1315" s="2">
        <v>41970</v>
      </c>
      <c r="H1315">
        <f>YEAR(Table1[[#This Row],[Order Date]])</f>
        <v>2014</v>
      </c>
      <c r="I1315" t="s">
        <v>253</v>
      </c>
      <c r="J1315" s="4">
        <f>WEEKDAY(Table1[[#This Row],[Order Date]])</f>
        <v>5</v>
      </c>
      <c r="K1315" t="s">
        <v>235</v>
      </c>
      <c r="L1315" t="s">
        <v>239</v>
      </c>
      <c r="M1315">
        <v>93345</v>
      </c>
      <c r="N1315">
        <v>18957.990000000002</v>
      </c>
      <c r="O1315">
        <v>74387.009999999995</v>
      </c>
      <c r="P1315">
        <v>20</v>
      </c>
      <c r="Q1315">
        <v>78</v>
      </c>
      <c r="R1315">
        <v>64.61</v>
      </c>
    </row>
    <row r="1316" spans="1:18" x14ac:dyDescent="0.35">
      <c r="A1316" t="s">
        <v>126</v>
      </c>
      <c r="B1316" t="str">
        <f>VLOOKUP(Table1[[#This Row],[Region]],Table3[#All],2,0)</f>
        <v>Anne Paul</v>
      </c>
      <c r="C1316" t="s">
        <v>212</v>
      </c>
      <c r="D1316">
        <v>307486</v>
      </c>
      <c r="E1316">
        <v>210970</v>
      </c>
      <c r="F1316">
        <v>68.61</v>
      </c>
      <c r="G1316" s="2">
        <v>40870</v>
      </c>
      <c r="H1316">
        <f>YEAR(Table1[[#This Row],[Order Date]])</f>
        <v>2011</v>
      </c>
      <c r="I1316" t="s">
        <v>253</v>
      </c>
      <c r="J1316" s="4">
        <f>WEEKDAY(Table1[[#This Row],[Order Date]])</f>
        <v>4</v>
      </c>
      <c r="K1316" t="s">
        <v>222</v>
      </c>
      <c r="L1316" t="s">
        <v>236</v>
      </c>
      <c r="M1316">
        <v>210970</v>
      </c>
      <c r="N1316">
        <v>69361.98</v>
      </c>
      <c r="O1316">
        <v>141608.01999999999</v>
      </c>
      <c r="P1316">
        <v>30</v>
      </c>
      <c r="Q1316">
        <v>30</v>
      </c>
      <c r="R1316">
        <v>86.84</v>
      </c>
    </row>
    <row r="1317" spans="1:18" x14ac:dyDescent="0.35">
      <c r="A1317" t="s">
        <v>127</v>
      </c>
      <c r="B1317" t="str">
        <f>VLOOKUP(Table1[[#This Row],[Region]],Table3[#All],2,0)</f>
        <v>Bill Gabril</v>
      </c>
      <c r="C1317" t="s">
        <v>213</v>
      </c>
      <c r="D1317">
        <v>314180</v>
      </c>
      <c r="E1317">
        <v>249371</v>
      </c>
      <c r="F1317">
        <v>79.37</v>
      </c>
      <c r="G1317" s="2">
        <v>40870</v>
      </c>
      <c r="H1317">
        <f>YEAR(Table1[[#This Row],[Order Date]])</f>
        <v>2011</v>
      </c>
      <c r="I1317" t="s">
        <v>253</v>
      </c>
      <c r="J1317" s="4">
        <f>WEEKDAY(Table1[[#This Row],[Order Date]])</f>
        <v>4</v>
      </c>
      <c r="K1317" t="s">
        <v>231</v>
      </c>
      <c r="L1317" t="s">
        <v>236</v>
      </c>
      <c r="M1317">
        <v>249371</v>
      </c>
      <c r="N1317">
        <v>57321</v>
      </c>
      <c r="O1317">
        <v>192050</v>
      </c>
      <c r="P1317">
        <v>30</v>
      </c>
      <c r="Q1317">
        <v>56</v>
      </c>
      <c r="R1317">
        <v>82.06</v>
      </c>
    </row>
    <row r="1318" spans="1:18" x14ac:dyDescent="0.35">
      <c r="A1318" t="s">
        <v>128</v>
      </c>
      <c r="B1318" t="str">
        <f>VLOOKUP(Table1[[#This Row],[Region]],Table3[#All],2,0)</f>
        <v>Sam Thomas</v>
      </c>
      <c r="C1318" t="s">
        <v>215</v>
      </c>
      <c r="D1318">
        <v>380822</v>
      </c>
      <c r="E1318">
        <v>396022</v>
      </c>
      <c r="F1318">
        <v>103.99</v>
      </c>
      <c r="G1318" s="2">
        <v>40870</v>
      </c>
      <c r="H1318">
        <f>YEAR(Table1[[#This Row],[Order Date]])</f>
        <v>2011</v>
      </c>
      <c r="I1318" t="s">
        <v>253</v>
      </c>
      <c r="J1318" s="4">
        <f>WEEKDAY(Table1[[#This Row],[Order Date]])</f>
        <v>4</v>
      </c>
      <c r="K1318" t="s">
        <v>231</v>
      </c>
      <c r="L1318" t="s">
        <v>236</v>
      </c>
      <c r="M1318">
        <v>396022</v>
      </c>
      <c r="N1318">
        <v>139221.54999999999</v>
      </c>
      <c r="O1318">
        <v>256800.45</v>
      </c>
      <c r="P1318">
        <v>10</v>
      </c>
      <c r="Q1318">
        <v>67</v>
      </c>
      <c r="R1318">
        <v>65.489999999999995</v>
      </c>
    </row>
    <row r="1319" spans="1:18" x14ac:dyDescent="0.35">
      <c r="A1319" t="s">
        <v>129</v>
      </c>
      <c r="B1319" t="str">
        <f>VLOOKUP(Table1[[#This Row],[Region]],Table3[#All],2,0)</f>
        <v>William Grek</v>
      </c>
      <c r="C1319" t="s">
        <v>214</v>
      </c>
      <c r="D1319">
        <v>251208</v>
      </c>
      <c r="E1319">
        <v>126478</v>
      </c>
      <c r="F1319">
        <v>50.35</v>
      </c>
      <c r="G1319" s="2">
        <v>40870</v>
      </c>
      <c r="H1319">
        <f>YEAR(Table1[[#This Row],[Order Date]])</f>
        <v>2011</v>
      </c>
      <c r="I1319" t="s">
        <v>253</v>
      </c>
      <c r="J1319" s="4">
        <f>WEEKDAY(Table1[[#This Row],[Order Date]])</f>
        <v>4</v>
      </c>
      <c r="K1319" t="s">
        <v>225</v>
      </c>
      <c r="L1319" t="s">
        <v>239</v>
      </c>
      <c r="M1319">
        <v>126478</v>
      </c>
      <c r="N1319">
        <v>34290.660000000003</v>
      </c>
      <c r="O1319">
        <v>92187.34</v>
      </c>
      <c r="P1319">
        <v>20</v>
      </c>
      <c r="Q1319">
        <v>97</v>
      </c>
      <c r="R1319">
        <v>91.75</v>
      </c>
    </row>
    <row r="1320" spans="1:18" x14ac:dyDescent="0.35">
      <c r="A1320" t="s">
        <v>130</v>
      </c>
      <c r="B1320" t="str">
        <f>VLOOKUP(Table1[[#This Row],[Region]],Table3[#All],2,0)</f>
        <v>Bill Gabril</v>
      </c>
      <c r="C1320" t="s">
        <v>213</v>
      </c>
      <c r="D1320">
        <v>442414</v>
      </c>
      <c r="E1320">
        <v>440411</v>
      </c>
      <c r="F1320">
        <v>99.55</v>
      </c>
      <c r="G1320" s="2">
        <v>40892</v>
      </c>
      <c r="H1320">
        <f>YEAR(Table1[[#This Row],[Order Date]])</f>
        <v>2011</v>
      </c>
      <c r="I1320" t="s">
        <v>257</v>
      </c>
      <c r="J1320" s="4">
        <f>WEEKDAY(Table1[[#This Row],[Order Date]])</f>
        <v>5</v>
      </c>
      <c r="K1320" t="s">
        <v>223</v>
      </c>
      <c r="L1320" t="s">
        <v>240</v>
      </c>
      <c r="M1320">
        <v>440411</v>
      </c>
      <c r="N1320">
        <v>195250.72</v>
      </c>
      <c r="O1320">
        <v>245160.28</v>
      </c>
      <c r="P1320">
        <v>30</v>
      </c>
      <c r="Q1320">
        <v>38</v>
      </c>
      <c r="R1320">
        <v>64.849999999999994</v>
      </c>
    </row>
    <row r="1321" spans="1:18" x14ac:dyDescent="0.35">
      <c r="A1321" t="s">
        <v>131</v>
      </c>
      <c r="B1321" t="str">
        <f>VLOOKUP(Table1[[#This Row],[Region]],Table3[#All],2,0)</f>
        <v>Anne Paul</v>
      </c>
      <c r="C1321" t="s">
        <v>212</v>
      </c>
      <c r="D1321">
        <v>399150</v>
      </c>
      <c r="E1321">
        <v>413890</v>
      </c>
      <c r="F1321">
        <v>103.69</v>
      </c>
      <c r="G1321" s="2">
        <v>40892</v>
      </c>
      <c r="H1321">
        <f>YEAR(Table1[[#This Row],[Order Date]])</f>
        <v>2011</v>
      </c>
      <c r="I1321" t="s">
        <v>257</v>
      </c>
      <c r="J1321" s="4">
        <f>WEEKDAY(Table1[[#This Row],[Order Date]])</f>
        <v>5</v>
      </c>
      <c r="K1321" t="s">
        <v>234</v>
      </c>
      <c r="L1321" t="s">
        <v>238</v>
      </c>
      <c r="M1321">
        <v>413890</v>
      </c>
      <c r="N1321">
        <v>131226.41</v>
      </c>
      <c r="O1321">
        <v>282663.59000000003</v>
      </c>
      <c r="P1321">
        <v>10</v>
      </c>
      <c r="Q1321">
        <v>90</v>
      </c>
      <c r="R1321">
        <v>76.52</v>
      </c>
    </row>
    <row r="1322" spans="1:18" x14ac:dyDescent="0.35">
      <c r="A1322" t="s">
        <v>132</v>
      </c>
      <c r="B1322" t="str">
        <f>VLOOKUP(Table1[[#This Row],[Region]],Table3[#All],2,0)</f>
        <v>Anne Paul</v>
      </c>
      <c r="C1322" t="s">
        <v>212</v>
      </c>
      <c r="D1322">
        <v>111911</v>
      </c>
      <c r="E1322">
        <v>106986</v>
      </c>
      <c r="F1322">
        <v>95.6</v>
      </c>
      <c r="G1322" s="2">
        <v>41387</v>
      </c>
      <c r="H1322">
        <f>YEAR(Table1[[#This Row],[Order Date]])</f>
        <v>2013</v>
      </c>
      <c r="I1322" t="s">
        <v>256</v>
      </c>
      <c r="J1322" s="4">
        <f>WEEKDAY(Table1[[#This Row],[Order Date]])</f>
        <v>3</v>
      </c>
      <c r="K1322" t="s">
        <v>221</v>
      </c>
      <c r="L1322" t="s">
        <v>239</v>
      </c>
      <c r="M1322">
        <v>106986</v>
      </c>
      <c r="N1322">
        <v>26201.65</v>
      </c>
      <c r="O1322">
        <v>80784.350000000006</v>
      </c>
      <c r="P1322">
        <v>10</v>
      </c>
      <c r="Q1322">
        <v>57</v>
      </c>
      <c r="R1322">
        <v>85.31</v>
      </c>
    </row>
    <row r="1323" spans="1:18" x14ac:dyDescent="0.35">
      <c r="A1323" t="s">
        <v>133</v>
      </c>
      <c r="B1323" t="str">
        <f>VLOOKUP(Table1[[#This Row],[Region]],Table3[#All],2,0)</f>
        <v>William Grek</v>
      </c>
      <c r="C1323" t="s">
        <v>214</v>
      </c>
      <c r="D1323">
        <v>347552</v>
      </c>
      <c r="E1323">
        <v>360630</v>
      </c>
      <c r="F1323">
        <v>103.76</v>
      </c>
      <c r="G1323" s="2">
        <v>41418</v>
      </c>
      <c r="H1323">
        <f>YEAR(Table1[[#This Row],[Order Date]])</f>
        <v>2013</v>
      </c>
      <c r="I1323" t="s">
        <v>261</v>
      </c>
      <c r="J1323" s="4">
        <f>WEEKDAY(Table1[[#This Row],[Order Date]])</f>
        <v>6</v>
      </c>
      <c r="K1323" t="s">
        <v>228</v>
      </c>
      <c r="L1323" t="s">
        <v>236</v>
      </c>
      <c r="M1323">
        <v>360630</v>
      </c>
      <c r="N1323">
        <v>165963.72</v>
      </c>
      <c r="O1323">
        <v>194666.28</v>
      </c>
      <c r="P1323">
        <v>20</v>
      </c>
      <c r="Q1323">
        <v>13</v>
      </c>
      <c r="R1323">
        <v>67.25</v>
      </c>
    </row>
    <row r="1324" spans="1:18" x14ac:dyDescent="0.35">
      <c r="A1324" t="s">
        <v>134</v>
      </c>
      <c r="B1324" t="str">
        <f>VLOOKUP(Table1[[#This Row],[Region]],Table3[#All],2,0)</f>
        <v>Bill Gabril</v>
      </c>
      <c r="C1324" t="s">
        <v>213</v>
      </c>
      <c r="D1324">
        <v>228475</v>
      </c>
      <c r="E1324">
        <v>272375</v>
      </c>
      <c r="F1324">
        <v>119.21</v>
      </c>
      <c r="G1324" s="2">
        <v>41332</v>
      </c>
      <c r="H1324">
        <f>YEAR(Table1[[#This Row],[Order Date]])</f>
        <v>2013</v>
      </c>
      <c r="I1324" t="s">
        <v>264</v>
      </c>
      <c r="J1324" s="4">
        <f>WEEKDAY(Table1[[#This Row],[Order Date]])</f>
        <v>4</v>
      </c>
      <c r="K1324" t="s">
        <v>229</v>
      </c>
      <c r="L1324" t="s">
        <v>240</v>
      </c>
      <c r="M1324">
        <v>272375</v>
      </c>
      <c r="N1324">
        <v>71082.77</v>
      </c>
      <c r="O1324">
        <v>201292.23</v>
      </c>
      <c r="P1324">
        <v>30</v>
      </c>
      <c r="Q1324">
        <v>74</v>
      </c>
      <c r="R1324">
        <v>82.45</v>
      </c>
    </row>
    <row r="1325" spans="1:18" x14ac:dyDescent="0.35">
      <c r="A1325" t="s">
        <v>135</v>
      </c>
      <c r="B1325" t="str">
        <f>VLOOKUP(Table1[[#This Row],[Region]],Table3[#All],2,0)</f>
        <v>Sam Thomas</v>
      </c>
      <c r="C1325" t="s">
        <v>215</v>
      </c>
      <c r="D1325">
        <v>228378</v>
      </c>
      <c r="E1325">
        <v>235355</v>
      </c>
      <c r="F1325">
        <v>103.06</v>
      </c>
      <c r="G1325" s="2">
        <v>41130</v>
      </c>
      <c r="H1325">
        <f>YEAR(Table1[[#This Row],[Order Date]])</f>
        <v>2012</v>
      </c>
      <c r="I1325" t="s">
        <v>262</v>
      </c>
      <c r="J1325" s="4">
        <f>WEEKDAY(Table1[[#This Row],[Order Date]])</f>
        <v>5</v>
      </c>
      <c r="K1325" t="s">
        <v>230</v>
      </c>
      <c r="L1325" t="s">
        <v>238</v>
      </c>
      <c r="M1325">
        <v>235355</v>
      </c>
      <c r="N1325">
        <v>64820.87</v>
      </c>
      <c r="O1325">
        <v>170534.13</v>
      </c>
      <c r="P1325">
        <v>20</v>
      </c>
      <c r="Q1325">
        <v>62</v>
      </c>
      <c r="R1325">
        <v>90.35</v>
      </c>
    </row>
    <row r="1326" spans="1:18" x14ac:dyDescent="0.35">
      <c r="A1326" t="s">
        <v>136</v>
      </c>
      <c r="B1326" t="str">
        <f>VLOOKUP(Table1[[#This Row],[Region]],Table3[#All],2,0)</f>
        <v>Bill Gabril</v>
      </c>
      <c r="C1326" t="s">
        <v>213</v>
      </c>
      <c r="D1326">
        <v>136891</v>
      </c>
      <c r="E1326">
        <v>123113</v>
      </c>
      <c r="F1326">
        <v>89.94</v>
      </c>
      <c r="G1326" s="2">
        <v>41130</v>
      </c>
      <c r="H1326">
        <f>YEAR(Table1[[#This Row],[Order Date]])</f>
        <v>2012</v>
      </c>
      <c r="I1326" t="s">
        <v>262</v>
      </c>
      <c r="J1326" s="4">
        <f>WEEKDAY(Table1[[#This Row],[Order Date]])</f>
        <v>5</v>
      </c>
      <c r="K1326" t="s">
        <v>217</v>
      </c>
      <c r="L1326" t="s">
        <v>237</v>
      </c>
      <c r="M1326">
        <v>123113</v>
      </c>
      <c r="N1326">
        <v>35119.4</v>
      </c>
      <c r="O1326">
        <v>87993.600000000006</v>
      </c>
      <c r="P1326">
        <v>20</v>
      </c>
      <c r="Q1326">
        <v>78</v>
      </c>
      <c r="R1326">
        <v>85.02</v>
      </c>
    </row>
    <row r="1327" spans="1:18" x14ac:dyDescent="0.35">
      <c r="A1327" t="s">
        <v>137</v>
      </c>
      <c r="B1327" t="str">
        <f>VLOOKUP(Table1[[#This Row],[Region]],Table3[#All],2,0)</f>
        <v>Bill Gabril</v>
      </c>
      <c r="C1327" t="s">
        <v>213</v>
      </c>
      <c r="D1327">
        <v>480649</v>
      </c>
      <c r="E1327">
        <v>271669</v>
      </c>
      <c r="F1327">
        <v>56.52</v>
      </c>
      <c r="G1327" s="2">
        <v>41130</v>
      </c>
      <c r="H1327">
        <f>YEAR(Table1[[#This Row],[Order Date]])</f>
        <v>2012</v>
      </c>
      <c r="I1327" t="s">
        <v>262</v>
      </c>
      <c r="J1327" s="4">
        <f>WEEKDAY(Table1[[#This Row],[Order Date]])</f>
        <v>5</v>
      </c>
      <c r="K1327" t="s">
        <v>227</v>
      </c>
      <c r="L1327" t="s">
        <v>237</v>
      </c>
      <c r="M1327">
        <v>271669</v>
      </c>
      <c r="N1327">
        <v>68326.84</v>
      </c>
      <c r="O1327">
        <v>203342.16</v>
      </c>
      <c r="P1327">
        <v>20</v>
      </c>
      <c r="Q1327">
        <v>15</v>
      </c>
      <c r="R1327">
        <v>72.72</v>
      </c>
    </row>
    <row r="1328" spans="1:18" x14ac:dyDescent="0.35">
      <c r="A1328" t="s">
        <v>138</v>
      </c>
      <c r="B1328" t="str">
        <f>VLOOKUP(Table1[[#This Row],[Region]],Table3[#All],2,0)</f>
        <v>Bill Gabril</v>
      </c>
      <c r="C1328" t="s">
        <v>213</v>
      </c>
      <c r="D1328">
        <v>165041</v>
      </c>
      <c r="E1328">
        <v>96102</v>
      </c>
      <c r="F1328">
        <v>58.23</v>
      </c>
      <c r="G1328" s="2">
        <v>41130</v>
      </c>
      <c r="H1328">
        <f>YEAR(Table1[[#This Row],[Order Date]])</f>
        <v>2012</v>
      </c>
      <c r="I1328" t="s">
        <v>262</v>
      </c>
      <c r="J1328" s="4">
        <f>WEEKDAY(Table1[[#This Row],[Order Date]])</f>
        <v>5</v>
      </c>
      <c r="K1328" t="s">
        <v>228</v>
      </c>
      <c r="L1328" t="s">
        <v>236</v>
      </c>
      <c r="M1328">
        <v>96102</v>
      </c>
      <c r="N1328">
        <v>26199.119999999999</v>
      </c>
      <c r="O1328">
        <v>69902.880000000005</v>
      </c>
      <c r="P1328">
        <v>30</v>
      </c>
      <c r="Q1328">
        <v>24</v>
      </c>
      <c r="R1328">
        <v>85.27</v>
      </c>
    </row>
    <row r="1329" spans="1:18" x14ac:dyDescent="0.35">
      <c r="A1329" t="s">
        <v>139</v>
      </c>
      <c r="B1329" t="str">
        <f>VLOOKUP(Table1[[#This Row],[Region]],Table3[#All],2,0)</f>
        <v>Sam Thomas</v>
      </c>
      <c r="C1329" t="s">
        <v>215</v>
      </c>
      <c r="D1329">
        <v>444214</v>
      </c>
      <c r="E1329">
        <v>400278</v>
      </c>
      <c r="F1329">
        <v>90.11</v>
      </c>
      <c r="G1329" s="2">
        <v>41130</v>
      </c>
      <c r="H1329">
        <f>YEAR(Table1[[#This Row],[Order Date]])</f>
        <v>2012</v>
      </c>
      <c r="I1329" t="s">
        <v>262</v>
      </c>
      <c r="J1329" s="4">
        <f>WEEKDAY(Table1[[#This Row],[Order Date]])</f>
        <v>5</v>
      </c>
      <c r="K1329" t="s">
        <v>216</v>
      </c>
      <c r="L1329" t="s">
        <v>236</v>
      </c>
      <c r="M1329">
        <v>400278</v>
      </c>
      <c r="N1329">
        <v>104606.28</v>
      </c>
      <c r="O1329">
        <v>295671.71999999997</v>
      </c>
      <c r="P1329">
        <v>10</v>
      </c>
      <c r="Q1329">
        <v>22</v>
      </c>
      <c r="R1329">
        <v>71.55</v>
      </c>
    </row>
    <row r="1330" spans="1:18" x14ac:dyDescent="0.35">
      <c r="A1330" t="s">
        <v>140</v>
      </c>
      <c r="B1330" t="str">
        <f>VLOOKUP(Table1[[#This Row],[Region]],Table3[#All],2,0)</f>
        <v>Anne Paul</v>
      </c>
      <c r="C1330" t="s">
        <v>212</v>
      </c>
      <c r="D1330">
        <v>471763</v>
      </c>
      <c r="E1330">
        <v>493608</v>
      </c>
      <c r="F1330">
        <v>104.63</v>
      </c>
      <c r="G1330" s="2">
        <v>41130</v>
      </c>
      <c r="H1330">
        <f>YEAR(Table1[[#This Row],[Order Date]])</f>
        <v>2012</v>
      </c>
      <c r="I1330" t="s">
        <v>262</v>
      </c>
      <c r="J1330" s="4">
        <f>WEEKDAY(Table1[[#This Row],[Order Date]])</f>
        <v>5</v>
      </c>
      <c r="K1330" t="s">
        <v>228</v>
      </c>
      <c r="L1330" t="s">
        <v>236</v>
      </c>
      <c r="M1330">
        <v>493608</v>
      </c>
      <c r="N1330">
        <v>196094.23</v>
      </c>
      <c r="O1330">
        <v>297513.77</v>
      </c>
      <c r="P1330">
        <v>20</v>
      </c>
      <c r="Q1330">
        <v>52</v>
      </c>
      <c r="R1330">
        <v>87.56</v>
      </c>
    </row>
    <row r="1331" spans="1:18" x14ac:dyDescent="0.35">
      <c r="A1331" t="s">
        <v>141</v>
      </c>
      <c r="B1331" t="str">
        <f>VLOOKUP(Table1[[#This Row],[Region]],Table3[#All],2,0)</f>
        <v>Sam Thomas</v>
      </c>
      <c r="C1331" t="s">
        <v>215</v>
      </c>
      <c r="D1331">
        <v>244335</v>
      </c>
      <c r="E1331">
        <v>277992</v>
      </c>
      <c r="F1331">
        <v>113.77</v>
      </c>
      <c r="G1331" s="2">
        <v>41130</v>
      </c>
      <c r="H1331">
        <f>YEAR(Table1[[#This Row],[Order Date]])</f>
        <v>2012</v>
      </c>
      <c r="I1331" t="s">
        <v>262</v>
      </c>
      <c r="J1331" s="4">
        <f>WEEKDAY(Table1[[#This Row],[Order Date]])</f>
        <v>5</v>
      </c>
      <c r="K1331" t="s">
        <v>219</v>
      </c>
      <c r="L1331" t="s">
        <v>238</v>
      </c>
      <c r="M1331">
        <v>277992</v>
      </c>
      <c r="N1331">
        <v>126651.16</v>
      </c>
      <c r="O1331">
        <v>151340.84</v>
      </c>
      <c r="P1331">
        <v>20</v>
      </c>
      <c r="Q1331">
        <v>38</v>
      </c>
      <c r="R1331">
        <v>90.81</v>
      </c>
    </row>
    <row r="1332" spans="1:18" x14ac:dyDescent="0.35">
      <c r="A1332" t="s">
        <v>142</v>
      </c>
      <c r="B1332" t="str">
        <f>VLOOKUP(Table1[[#This Row],[Region]],Table3[#All],2,0)</f>
        <v>Sam Thomas</v>
      </c>
      <c r="C1332" t="s">
        <v>215</v>
      </c>
      <c r="D1332">
        <v>252682</v>
      </c>
      <c r="E1332">
        <v>206730</v>
      </c>
      <c r="F1332">
        <v>81.81</v>
      </c>
      <c r="G1332" s="2">
        <v>41130</v>
      </c>
      <c r="H1332">
        <f>YEAR(Table1[[#This Row],[Order Date]])</f>
        <v>2012</v>
      </c>
      <c r="I1332" t="s">
        <v>262</v>
      </c>
      <c r="J1332" s="4">
        <f>WEEKDAY(Table1[[#This Row],[Order Date]])</f>
        <v>5</v>
      </c>
      <c r="K1332" t="s">
        <v>228</v>
      </c>
      <c r="L1332" t="s">
        <v>236</v>
      </c>
      <c r="M1332">
        <v>206730</v>
      </c>
      <c r="N1332">
        <v>73888.31</v>
      </c>
      <c r="O1332">
        <v>132841.69</v>
      </c>
      <c r="P1332">
        <v>30</v>
      </c>
      <c r="Q1332">
        <v>47</v>
      </c>
      <c r="R1332">
        <v>65.41</v>
      </c>
    </row>
    <row r="1333" spans="1:18" x14ac:dyDescent="0.35">
      <c r="A1333" t="s">
        <v>143</v>
      </c>
      <c r="B1333" t="str">
        <f>VLOOKUP(Table1[[#This Row],[Region]],Table3[#All],2,0)</f>
        <v>William Grek</v>
      </c>
      <c r="C1333" t="s">
        <v>214</v>
      </c>
      <c r="D1333">
        <v>418478</v>
      </c>
      <c r="E1333">
        <v>362505</v>
      </c>
      <c r="F1333">
        <v>86.62</v>
      </c>
      <c r="G1333" s="2">
        <v>41130</v>
      </c>
      <c r="H1333">
        <f>YEAR(Table1[[#This Row],[Order Date]])</f>
        <v>2012</v>
      </c>
      <c r="I1333" t="s">
        <v>262</v>
      </c>
      <c r="J1333" s="4">
        <f>WEEKDAY(Table1[[#This Row],[Order Date]])</f>
        <v>5</v>
      </c>
      <c r="K1333" t="s">
        <v>232</v>
      </c>
      <c r="L1333" t="s">
        <v>240</v>
      </c>
      <c r="M1333">
        <v>362505</v>
      </c>
      <c r="N1333">
        <v>112003.64</v>
      </c>
      <c r="O1333">
        <v>250501.36</v>
      </c>
      <c r="P1333">
        <v>30</v>
      </c>
      <c r="Q1333">
        <v>37</v>
      </c>
      <c r="R1333">
        <v>80.41</v>
      </c>
    </row>
    <row r="1334" spans="1:18" x14ac:dyDescent="0.35">
      <c r="A1334" t="s">
        <v>144</v>
      </c>
      <c r="B1334" t="str">
        <f>VLOOKUP(Table1[[#This Row],[Region]],Table3[#All],2,0)</f>
        <v>William Grek</v>
      </c>
      <c r="C1334" t="s">
        <v>214</v>
      </c>
      <c r="D1334">
        <v>106326</v>
      </c>
      <c r="E1334">
        <v>87165</v>
      </c>
      <c r="F1334">
        <v>81.98</v>
      </c>
      <c r="G1334" s="2">
        <v>41130</v>
      </c>
      <c r="H1334">
        <f>YEAR(Table1[[#This Row],[Order Date]])</f>
        <v>2012</v>
      </c>
      <c r="I1334" t="s">
        <v>262</v>
      </c>
      <c r="J1334" s="4">
        <f>WEEKDAY(Table1[[#This Row],[Order Date]])</f>
        <v>5</v>
      </c>
      <c r="K1334" t="s">
        <v>227</v>
      </c>
      <c r="L1334" t="s">
        <v>237</v>
      </c>
      <c r="M1334">
        <v>87165</v>
      </c>
      <c r="N1334">
        <v>31109.86</v>
      </c>
      <c r="O1334">
        <v>56055.14</v>
      </c>
      <c r="P1334">
        <v>10</v>
      </c>
      <c r="Q1334">
        <v>54</v>
      </c>
      <c r="R1334">
        <v>82.53</v>
      </c>
    </row>
    <row r="1335" spans="1:18" x14ac:dyDescent="0.35">
      <c r="A1335" t="s">
        <v>145</v>
      </c>
      <c r="B1335" t="str">
        <f>VLOOKUP(Table1[[#This Row],[Region]],Table3[#All],2,0)</f>
        <v>Sam Thomas</v>
      </c>
      <c r="C1335" t="s">
        <v>215</v>
      </c>
      <c r="D1335">
        <v>296273</v>
      </c>
      <c r="E1335">
        <v>247220</v>
      </c>
      <c r="F1335">
        <v>83.44</v>
      </c>
      <c r="G1335" s="2">
        <v>41407</v>
      </c>
      <c r="H1335">
        <f>YEAR(Table1[[#This Row],[Order Date]])</f>
        <v>2013</v>
      </c>
      <c r="I1335" t="s">
        <v>261</v>
      </c>
      <c r="J1335" s="4">
        <f>WEEKDAY(Table1[[#This Row],[Order Date]])</f>
        <v>2</v>
      </c>
      <c r="K1335" t="s">
        <v>229</v>
      </c>
      <c r="L1335" t="s">
        <v>240</v>
      </c>
      <c r="M1335">
        <v>247220</v>
      </c>
      <c r="N1335">
        <v>59027.56</v>
      </c>
      <c r="O1335">
        <v>188192.44</v>
      </c>
      <c r="P1335">
        <v>10</v>
      </c>
      <c r="Q1335">
        <v>71</v>
      </c>
      <c r="R1335">
        <v>91.4</v>
      </c>
    </row>
    <row r="1336" spans="1:18" x14ac:dyDescent="0.35">
      <c r="A1336" t="s">
        <v>146</v>
      </c>
      <c r="B1336" t="str">
        <f>VLOOKUP(Table1[[#This Row],[Region]],Table3[#All],2,0)</f>
        <v>Anne Paul</v>
      </c>
      <c r="C1336" t="s">
        <v>212</v>
      </c>
      <c r="D1336">
        <v>133949</v>
      </c>
      <c r="E1336">
        <v>111848</v>
      </c>
      <c r="F1336">
        <v>83.5</v>
      </c>
      <c r="G1336" s="2">
        <v>41380</v>
      </c>
      <c r="H1336">
        <f>YEAR(Table1[[#This Row],[Order Date]])</f>
        <v>2013</v>
      </c>
      <c r="I1336" t="s">
        <v>256</v>
      </c>
      <c r="J1336" s="4">
        <f>WEEKDAY(Table1[[#This Row],[Order Date]])</f>
        <v>3</v>
      </c>
      <c r="K1336" t="s">
        <v>228</v>
      </c>
      <c r="L1336" t="s">
        <v>236</v>
      </c>
      <c r="M1336">
        <v>111848</v>
      </c>
      <c r="N1336">
        <v>48997.39</v>
      </c>
      <c r="O1336">
        <v>62850.61</v>
      </c>
      <c r="P1336">
        <v>20</v>
      </c>
      <c r="Q1336">
        <v>87</v>
      </c>
      <c r="R1336">
        <v>87.23</v>
      </c>
    </row>
    <row r="1337" spans="1:18" x14ac:dyDescent="0.35">
      <c r="A1337" t="s">
        <v>147</v>
      </c>
      <c r="B1337" t="str">
        <f>VLOOKUP(Table1[[#This Row],[Region]],Table3[#All],2,0)</f>
        <v>Anne Paul</v>
      </c>
      <c r="C1337" t="s">
        <v>212</v>
      </c>
      <c r="D1337">
        <v>203254</v>
      </c>
      <c r="E1337">
        <v>195081</v>
      </c>
      <c r="F1337">
        <v>95.98</v>
      </c>
      <c r="G1337" s="2">
        <v>41380</v>
      </c>
      <c r="H1337">
        <f>YEAR(Table1[[#This Row],[Order Date]])</f>
        <v>2013</v>
      </c>
      <c r="I1337" t="s">
        <v>256</v>
      </c>
      <c r="J1337" s="4">
        <f>WEEKDAY(Table1[[#This Row],[Order Date]])</f>
        <v>3</v>
      </c>
      <c r="K1337" t="s">
        <v>223</v>
      </c>
      <c r="L1337" t="s">
        <v>240</v>
      </c>
      <c r="M1337">
        <v>195081</v>
      </c>
      <c r="N1337">
        <v>64216.3</v>
      </c>
      <c r="O1337">
        <v>130864.7</v>
      </c>
      <c r="P1337">
        <v>20</v>
      </c>
      <c r="Q1337">
        <v>11</v>
      </c>
      <c r="R1337">
        <v>89.4</v>
      </c>
    </row>
    <row r="1338" spans="1:18" x14ac:dyDescent="0.35">
      <c r="A1338" t="s">
        <v>148</v>
      </c>
      <c r="B1338" t="str">
        <f>VLOOKUP(Table1[[#This Row],[Region]],Table3[#All],2,0)</f>
        <v>William Grek</v>
      </c>
      <c r="C1338" t="s">
        <v>214</v>
      </c>
      <c r="D1338">
        <v>206184</v>
      </c>
      <c r="E1338">
        <v>198397</v>
      </c>
      <c r="F1338">
        <v>96.22</v>
      </c>
      <c r="G1338" s="2">
        <v>41083</v>
      </c>
      <c r="H1338">
        <f>YEAR(Table1[[#This Row],[Order Date]])</f>
        <v>2012</v>
      </c>
      <c r="I1338" t="s">
        <v>254</v>
      </c>
      <c r="J1338" s="4">
        <f>WEEKDAY(Table1[[#This Row],[Order Date]])</f>
        <v>7</v>
      </c>
      <c r="K1338" t="s">
        <v>218</v>
      </c>
      <c r="L1338" t="s">
        <v>238</v>
      </c>
      <c r="M1338">
        <v>198397</v>
      </c>
      <c r="N1338">
        <v>61915.62</v>
      </c>
      <c r="O1338">
        <v>136481.38</v>
      </c>
      <c r="P1338">
        <v>30</v>
      </c>
      <c r="Q1338">
        <v>74</v>
      </c>
      <c r="R1338">
        <v>62.35</v>
      </c>
    </row>
    <row r="1339" spans="1:18" x14ac:dyDescent="0.35">
      <c r="A1339" t="s">
        <v>149</v>
      </c>
      <c r="B1339" t="str">
        <f>VLOOKUP(Table1[[#This Row],[Region]],Table3[#All],2,0)</f>
        <v>Anne Paul</v>
      </c>
      <c r="C1339" t="s">
        <v>212</v>
      </c>
      <c r="D1339">
        <v>129346</v>
      </c>
      <c r="E1339">
        <v>123214</v>
      </c>
      <c r="F1339">
        <v>95.26</v>
      </c>
      <c r="G1339" s="2">
        <v>40835</v>
      </c>
      <c r="H1339">
        <f>YEAR(Table1[[#This Row],[Order Date]])</f>
        <v>2011</v>
      </c>
      <c r="I1339" t="s">
        <v>255</v>
      </c>
      <c r="J1339" s="4">
        <f>WEEKDAY(Table1[[#This Row],[Order Date]])</f>
        <v>4</v>
      </c>
      <c r="K1339" t="s">
        <v>221</v>
      </c>
      <c r="L1339" t="s">
        <v>239</v>
      </c>
      <c r="M1339">
        <v>123214</v>
      </c>
      <c r="N1339">
        <v>52562.15</v>
      </c>
      <c r="O1339">
        <v>70651.850000000006</v>
      </c>
      <c r="P1339">
        <v>20</v>
      </c>
      <c r="Q1339">
        <v>33</v>
      </c>
      <c r="R1339">
        <v>84.14</v>
      </c>
    </row>
    <row r="1340" spans="1:18" x14ac:dyDescent="0.35">
      <c r="A1340" t="s">
        <v>150</v>
      </c>
      <c r="B1340" t="str">
        <f>VLOOKUP(Table1[[#This Row],[Region]],Table3[#All],2,0)</f>
        <v>William Grek</v>
      </c>
      <c r="C1340" t="s">
        <v>214</v>
      </c>
      <c r="D1340">
        <v>461568</v>
      </c>
      <c r="E1340">
        <v>469893</v>
      </c>
      <c r="F1340">
        <v>101.8</v>
      </c>
      <c r="G1340" s="2">
        <v>40992</v>
      </c>
      <c r="H1340">
        <f>YEAR(Table1[[#This Row],[Order Date]])</f>
        <v>2012</v>
      </c>
      <c r="I1340" t="s">
        <v>263</v>
      </c>
      <c r="J1340" s="4">
        <f>WEEKDAY(Table1[[#This Row],[Order Date]])</f>
        <v>7</v>
      </c>
      <c r="K1340" t="s">
        <v>222</v>
      </c>
      <c r="L1340" t="s">
        <v>236</v>
      </c>
      <c r="M1340">
        <v>469893</v>
      </c>
      <c r="N1340">
        <v>96885.71</v>
      </c>
      <c r="O1340">
        <v>373007.29</v>
      </c>
      <c r="P1340">
        <v>30</v>
      </c>
      <c r="Q1340">
        <v>45</v>
      </c>
      <c r="R1340">
        <v>63.2</v>
      </c>
    </row>
    <row r="1341" spans="1:18" x14ac:dyDescent="0.35">
      <c r="A1341" t="s">
        <v>151</v>
      </c>
      <c r="B1341" t="str">
        <f>VLOOKUP(Table1[[#This Row],[Region]],Table3[#All],2,0)</f>
        <v>William Grek</v>
      </c>
      <c r="C1341" t="s">
        <v>214</v>
      </c>
      <c r="D1341">
        <v>133380</v>
      </c>
      <c r="E1341">
        <v>84063</v>
      </c>
      <c r="F1341">
        <v>63.03</v>
      </c>
      <c r="G1341" s="2">
        <v>41768</v>
      </c>
      <c r="H1341">
        <f>YEAR(Table1[[#This Row],[Order Date]])</f>
        <v>2014</v>
      </c>
      <c r="I1341" t="s">
        <v>261</v>
      </c>
      <c r="J1341" s="4">
        <f>WEEKDAY(Table1[[#This Row],[Order Date]])</f>
        <v>6</v>
      </c>
      <c r="K1341" t="s">
        <v>225</v>
      </c>
      <c r="L1341" t="s">
        <v>239</v>
      </c>
      <c r="M1341">
        <v>84063</v>
      </c>
      <c r="N1341">
        <v>40496.550000000003</v>
      </c>
      <c r="O1341">
        <v>43566.45</v>
      </c>
      <c r="P1341">
        <v>20</v>
      </c>
      <c r="Q1341">
        <v>84</v>
      </c>
      <c r="R1341">
        <v>86.66</v>
      </c>
    </row>
    <row r="1342" spans="1:18" x14ac:dyDescent="0.35">
      <c r="A1342" t="s">
        <v>152</v>
      </c>
      <c r="B1342" t="str">
        <f>VLOOKUP(Table1[[#This Row],[Region]],Table3[#All],2,0)</f>
        <v>Bill Gabril</v>
      </c>
      <c r="C1342" t="s">
        <v>213</v>
      </c>
      <c r="D1342">
        <v>151521</v>
      </c>
      <c r="E1342">
        <v>146136</v>
      </c>
      <c r="F1342">
        <v>96.45</v>
      </c>
      <c r="G1342" s="2">
        <v>41929</v>
      </c>
      <c r="H1342">
        <f>YEAR(Table1[[#This Row],[Order Date]])</f>
        <v>2014</v>
      </c>
      <c r="I1342" t="s">
        <v>255</v>
      </c>
      <c r="J1342" s="4">
        <f>WEEKDAY(Table1[[#This Row],[Order Date]])</f>
        <v>6</v>
      </c>
      <c r="K1342" t="s">
        <v>234</v>
      </c>
      <c r="L1342" t="s">
        <v>238</v>
      </c>
      <c r="M1342">
        <v>146136</v>
      </c>
      <c r="N1342">
        <v>38433.06</v>
      </c>
      <c r="O1342">
        <v>107702.94</v>
      </c>
      <c r="P1342">
        <v>30</v>
      </c>
      <c r="Q1342">
        <v>71</v>
      </c>
      <c r="R1342">
        <v>64.069999999999993</v>
      </c>
    </row>
    <row r="1343" spans="1:18" x14ac:dyDescent="0.35">
      <c r="A1343" t="s">
        <v>153</v>
      </c>
      <c r="B1343" t="str">
        <f>VLOOKUP(Table1[[#This Row],[Region]],Table3[#All],2,0)</f>
        <v>Anne Paul</v>
      </c>
      <c r="C1343" t="s">
        <v>212</v>
      </c>
      <c r="D1343">
        <v>203492</v>
      </c>
      <c r="E1343">
        <v>127927</v>
      </c>
      <c r="F1343">
        <v>62.87</v>
      </c>
      <c r="G1343" s="2">
        <v>41963</v>
      </c>
      <c r="H1343">
        <f>YEAR(Table1[[#This Row],[Order Date]])</f>
        <v>2014</v>
      </c>
      <c r="I1343" t="s">
        <v>253</v>
      </c>
      <c r="J1343" s="4">
        <f>WEEKDAY(Table1[[#This Row],[Order Date]])</f>
        <v>5</v>
      </c>
      <c r="K1343" t="s">
        <v>221</v>
      </c>
      <c r="L1343" t="s">
        <v>239</v>
      </c>
      <c r="M1343">
        <v>127927</v>
      </c>
      <c r="N1343">
        <v>41002.120000000003</v>
      </c>
      <c r="O1343">
        <v>86924.88</v>
      </c>
      <c r="P1343">
        <v>20</v>
      </c>
      <c r="Q1343">
        <v>11</v>
      </c>
      <c r="R1343">
        <v>80.36</v>
      </c>
    </row>
    <row r="1344" spans="1:18" x14ac:dyDescent="0.35">
      <c r="A1344" t="s">
        <v>154</v>
      </c>
      <c r="B1344" t="str">
        <f>VLOOKUP(Table1[[#This Row],[Region]],Table3[#All],2,0)</f>
        <v>Anne Paul</v>
      </c>
      <c r="C1344" t="s">
        <v>212</v>
      </c>
      <c r="D1344">
        <v>332071</v>
      </c>
      <c r="E1344">
        <v>369824</v>
      </c>
      <c r="F1344">
        <v>111.37</v>
      </c>
      <c r="G1344" s="2">
        <v>41963</v>
      </c>
      <c r="H1344">
        <f>YEAR(Table1[[#This Row],[Order Date]])</f>
        <v>2014</v>
      </c>
      <c r="I1344" t="s">
        <v>253</v>
      </c>
      <c r="J1344" s="4">
        <f>WEEKDAY(Table1[[#This Row],[Order Date]])</f>
        <v>5</v>
      </c>
      <c r="K1344" t="s">
        <v>231</v>
      </c>
      <c r="L1344" t="s">
        <v>236</v>
      </c>
      <c r="M1344">
        <v>369824</v>
      </c>
      <c r="N1344">
        <v>74826.009999999995</v>
      </c>
      <c r="O1344">
        <v>294997.99</v>
      </c>
      <c r="P1344">
        <v>20</v>
      </c>
      <c r="Q1344">
        <v>62</v>
      </c>
      <c r="R1344">
        <v>81.05</v>
      </c>
    </row>
    <row r="1345" spans="1:18" x14ac:dyDescent="0.35">
      <c r="A1345" t="s">
        <v>155</v>
      </c>
      <c r="B1345" t="str">
        <f>VLOOKUP(Table1[[#This Row],[Region]],Table3[#All],2,0)</f>
        <v>Bill Gabril</v>
      </c>
      <c r="C1345" t="s">
        <v>213</v>
      </c>
      <c r="D1345">
        <v>192553</v>
      </c>
      <c r="E1345">
        <v>182426</v>
      </c>
      <c r="F1345">
        <v>94.74</v>
      </c>
      <c r="G1345" s="2">
        <v>41963</v>
      </c>
      <c r="H1345">
        <f>YEAR(Table1[[#This Row],[Order Date]])</f>
        <v>2014</v>
      </c>
      <c r="I1345" t="s">
        <v>253</v>
      </c>
      <c r="J1345" s="4">
        <f>WEEKDAY(Table1[[#This Row],[Order Date]])</f>
        <v>5</v>
      </c>
      <c r="K1345" t="s">
        <v>235</v>
      </c>
      <c r="L1345" t="s">
        <v>239</v>
      </c>
      <c r="M1345">
        <v>182426</v>
      </c>
      <c r="N1345">
        <v>63071.95</v>
      </c>
      <c r="O1345">
        <v>119354.05</v>
      </c>
      <c r="P1345">
        <v>20</v>
      </c>
      <c r="Q1345">
        <v>48</v>
      </c>
      <c r="R1345">
        <v>69.25</v>
      </c>
    </row>
    <row r="1346" spans="1:18" x14ac:dyDescent="0.35">
      <c r="A1346" t="s">
        <v>156</v>
      </c>
      <c r="B1346" t="str">
        <f>VLOOKUP(Table1[[#This Row],[Region]],Table3[#All],2,0)</f>
        <v>William Grek</v>
      </c>
      <c r="C1346" t="s">
        <v>214</v>
      </c>
      <c r="D1346">
        <v>244330</v>
      </c>
      <c r="E1346">
        <v>269297</v>
      </c>
      <c r="F1346">
        <v>110.22</v>
      </c>
      <c r="G1346" s="2">
        <v>41963</v>
      </c>
      <c r="H1346">
        <f>YEAR(Table1[[#This Row],[Order Date]])</f>
        <v>2014</v>
      </c>
      <c r="I1346" t="s">
        <v>253</v>
      </c>
      <c r="J1346" s="4">
        <f>WEEKDAY(Table1[[#This Row],[Order Date]])</f>
        <v>5</v>
      </c>
      <c r="K1346" t="s">
        <v>225</v>
      </c>
      <c r="L1346" t="s">
        <v>239</v>
      </c>
      <c r="M1346">
        <v>269297</v>
      </c>
      <c r="N1346">
        <v>84080.85</v>
      </c>
      <c r="O1346">
        <v>185216.15</v>
      </c>
      <c r="P1346">
        <v>10</v>
      </c>
      <c r="Q1346">
        <v>33</v>
      </c>
      <c r="R1346">
        <v>77.069999999999993</v>
      </c>
    </row>
    <row r="1347" spans="1:18" x14ac:dyDescent="0.35">
      <c r="A1347" t="s">
        <v>157</v>
      </c>
      <c r="B1347" t="str">
        <f>VLOOKUP(Table1[[#This Row],[Region]],Table3[#All],2,0)</f>
        <v>Sam Thomas</v>
      </c>
      <c r="C1347" t="s">
        <v>215</v>
      </c>
      <c r="D1347">
        <v>346680</v>
      </c>
      <c r="E1347">
        <v>303307</v>
      </c>
      <c r="F1347">
        <v>87.49</v>
      </c>
      <c r="G1347" s="2">
        <v>41403</v>
      </c>
      <c r="H1347">
        <f>YEAR(Table1[[#This Row],[Order Date]])</f>
        <v>2013</v>
      </c>
      <c r="I1347" t="s">
        <v>261</v>
      </c>
      <c r="J1347" s="4">
        <f>WEEKDAY(Table1[[#This Row],[Order Date]])</f>
        <v>5</v>
      </c>
      <c r="K1347" t="s">
        <v>216</v>
      </c>
      <c r="L1347" t="s">
        <v>236</v>
      </c>
      <c r="M1347">
        <v>303307</v>
      </c>
      <c r="N1347">
        <v>145688.10999999999</v>
      </c>
      <c r="O1347">
        <v>157618.89000000001</v>
      </c>
      <c r="P1347">
        <v>20</v>
      </c>
      <c r="Q1347">
        <v>48</v>
      </c>
      <c r="R1347">
        <v>63.31</v>
      </c>
    </row>
    <row r="1348" spans="1:18" x14ac:dyDescent="0.35">
      <c r="A1348" t="s">
        <v>158</v>
      </c>
      <c r="B1348" t="str">
        <f>VLOOKUP(Table1[[#This Row],[Region]],Table3[#All],2,0)</f>
        <v>Bill Gabril</v>
      </c>
      <c r="C1348" t="s">
        <v>213</v>
      </c>
      <c r="D1348">
        <v>434434</v>
      </c>
      <c r="E1348">
        <v>499593</v>
      </c>
      <c r="F1348">
        <v>115</v>
      </c>
      <c r="G1348" s="2">
        <v>41620</v>
      </c>
      <c r="H1348">
        <f>YEAR(Table1[[#This Row],[Order Date]])</f>
        <v>2013</v>
      </c>
      <c r="I1348" t="s">
        <v>257</v>
      </c>
      <c r="J1348" s="4">
        <f>WEEKDAY(Table1[[#This Row],[Order Date]])</f>
        <v>5</v>
      </c>
      <c r="K1348" t="s">
        <v>216</v>
      </c>
      <c r="L1348" t="s">
        <v>236</v>
      </c>
      <c r="M1348">
        <v>499593</v>
      </c>
      <c r="N1348">
        <v>133072.82</v>
      </c>
      <c r="O1348">
        <v>366520.18</v>
      </c>
      <c r="P1348">
        <v>20</v>
      </c>
      <c r="Q1348">
        <v>37</v>
      </c>
      <c r="R1348">
        <v>70.75</v>
      </c>
    </row>
    <row r="1349" spans="1:18" x14ac:dyDescent="0.35">
      <c r="A1349" t="s">
        <v>159</v>
      </c>
      <c r="B1349" t="str">
        <f>VLOOKUP(Table1[[#This Row],[Region]],Table3[#All],2,0)</f>
        <v>Sam Thomas</v>
      </c>
      <c r="C1349" t="s">
        <v>215</v>
      </c>
      <c r="D1349">
        <v>378082</v>
      </c>
      <c r="E1349">
        <v>436439</v>
      </c>
      <c r="F1349">
        <v>115.44</v>
      </c>
      <c r="G1349" s="2">
        <v>41974</v>
      </c>
      <c r="H1349">
        <f>YEAR(Table1[[#This Row],[Order Date]])</f>
        <v>2014</v>
      </c>
      <c r="I1349" t="s">
        <v>257</v>
      </c>
      <c r="J1349" s="4">
        <f>WEEKDAY(Table1[[#This Row],[Order Date]])</f>
        <v>2</v>
      </c>
      <c r="K1349" t="s">
        <v>234</v>
      </c>
      <c r="L1349" t="s">
        <v>238</v>
      </c>
      <c r="M1349">
        <v>436439</v>
      </c>
      <c r="N1349">
        <v>96773.61</v>
      </c>
      <c r="O1349">
        <v>339665.39</v>
      </c>
      <c r="P1349">
        <v>10</v>
      </c>
      <c r="Q1349">
        <v>96</v>
      </c>
      <c r="R1349">
        <v>65.41</v>
      </c>
    </row>
    <row r="1350" spans="1:18" x14ac:dyDescent="0.35">
      <c r="A1350" t="s">
        <v>160</v>
      </c>
      <c r="B1350" t="str">
        <f>VLOOKUP(Table1[[#This Row],[Region]],Table3[#All],2,0)</f>
        <v>William Grek</v>
      </c>
      <c r="C1350" t="s">
        <v>214</v>
      </c>
      <c r="D1350">
        <v>307743</v>
      </c>
      <c r="E1350">
        <v>359866</v>
      </c>
      <c r="F1350">
        <v>116.94</v>
      </c>
      <c r="G1350" s="2">
        <v>41384</v>
      </c>
      <c r="H1350">
        <f>YEAR(Table1[[#This Row],[Order Date]])</f>
        <v>2013</v>
      </c>
      <c r="I1350" t="s">
        <v>256</v>
      </c>
      <c r="J1350" s="4">
        <f>WEEKDAY(Table1[[#This Row],[Order Date]])</f>
        <v>7</v>
      </c>
      <c r="K1350" t="s">
        <v>216</v>
      </c>
      <c r="L1350" t="s">
        <v>236</v>
      </c>
      <c r="M1350">
        <v>359866</v>
      </c>
      <c r="N1350">
        <v>114064.22</v>
      </c>
      <c r="O1350">
        <v>245801.78</v>
      </c>
      <c r="P1350">
        <v>10</v>
      </c>
      <c r="Q1350">
        <v>76</v>
      </c>
      <c r="R1350">
        <v>94.34</v>
      </c>
    </row>
    <row r="1351" spans="1:18" x14ac:dyDescent="0.35">
      <c r="A1351" t="s">
        <v>161</v>
      </c>
      <c r="B1351" t="str">
        <f>VLOOKUP(Table1[[#This Row],[Region]],Table3[#All],2,0)</f>
        <v>Bill Gabril</v>
      </c>
      <c r="C1351" t="s">
        <v>213</v>
      </c>
      <c r="D1351">
        <v>480878</v>
      </c>
      <c r="E1351">
        <v>381673</v>
      </c>
      <c r="F1351">
        <v>79.37</v>
      </c>
      <c r="G1351" s="2">
        <v>41384</v>
      </c>
      <c r="H1351">
        <f>YEAR(Table1[[#This Row],[Order Date]])</f>
        <v>2013</v>
      </c>
      <c r="I1351" t="s">
        <v>256</v>
      </c>
      <c r="J1351" s="4">
        <f>WEEKDAY(Table1[[#This Row],[Order Date]])</f>
        <v>7</v>
      </c>
      <c r="K1351" t="s">
        <v>228</v>
      </c>
      <c r="L1351" t="s">
        <v>236</v>
      </c>
      <c r="M1351">
        <v>381673</v>
      </c>
      <c r="N1351">
        <v>136793.70000000001</v>
      </c>
      <c r="O1351">
        <v>244879.3</v>
      </c>
      <c r="P1351">
        <v>20</v>
      </c>
      <c r="Q1351">
        <v>48</v>
      </c>
      <c r="R1351">
        <v>72.98</v>
      </c>
    </row>
    <row r="1352" spans="1:18" x14ac:dyDescent="0.35">
      <c r="A1352" t="s">
        <v>162</v>
      </c>
      <c r="B1352" t="str">
        <f>VLOOKUP(Table1[[#This Row],[Region]],Table3[#All],2,0)</f>
        <v>Sam Thomas</v>
      </c>
      <c r="C1352" t="s">
        <v>215</v>
      </c>
      <c r="D1352">
        <v>481005</v>
      </c>
      <c r="E1352">
        <v>426065</v>
      </c>
      <c r="F1352">
        <v>88.58</v>
      </c>
      <c r="G1352" s="2">
        <v>41384</v>
      </c>
      <c r="H1352">
        <f>YEAR(Table1[[#This Row],[Order Date]])</f>
        <v>2013</v>
      </c>
      <c r="I1352" t="s">
        <v>256</v>
      </c>
      <c r="J1352" s="4">
        <f>WEEKDAY(Table1[[#This Row],[Order Date]])</f>
        <v>7</v>
      </c>
      <c r="K1352" t="s">
        <v>227</v>
      </c>
      <c r="L1352" t="s">
        <v>237</v>
      </c>
      <c r="M1352">
        <v>426065</v>
      </c>
      <c r="N1352">
        <v>173661.94</v>
      </c>
      <c r="O1352">
        <v>252403.06</v>
      </c>
      <c r="P1352">
        <v>30</v>
      </c>
      <c r="Q1352">
        <v>63</v>
      </c>
      <c r="R1352">
        <v>60.2</v>
      </c>
    </row>
    <row r="1353" spans="1:18" x14ac:dyDescent="0.35">
      <c r="A1353" t="s">
        <v>163</v>
      </c>
      <c r="B1353" t="str">
        <f>VLOOKUP(Table1[[#This Row],[Region]],Table3[#All],2,0)</f>
        <v>Bill Gabril</v>
      </c>
      <c r="C1353" t="s">
        <v>213</v>
      </c>
      <c r="D1353">
        <v>314322</v>
      </c>
      <c r="E1353">
        <v>249858</v>
      </c>
      <c r="F1353">
        <v>79.489999999999995</v>
      </c>
      <c r="G1353" s="2">
        <v>41384</v>
      </c>
      <c r="H1353">
        <f>YEAR(Table1[[#This Row],[Order Date]])</f>
        <v>2013</v>
      </c>
      <c r="I1353" t="s">
        <v>256</v>
      </c>
      <c r="J1353" s="4">
        <f>WEEKDAY(Table1[[#This Row],[Order Date]])</f>
        <v>7</v>
      </c>
      <c r="K1353" t="s">
        <v>231</v>
      </c>
      <c r="L1353" t="s">
        <v>236</v>
      </c>
      <c r="M1353">
        <v>249858</v>
      </c>
      <c r="N1353">
        <v>67433.03</v>
      </c>
      <c r="O1353">
        <v>182424.97</v>
      </c>
      <c r="P1353">
        <v>20</v>
      </c>
      <c r="Q1353">
        <v>100</v>
      </c>
      <c r="R1353">
        <v>67.08</v>
      </c>
    </row>
    <row r="1354" spans="1:18" x14ac:dyDescent="0.35">
      <c r="A1354" t="s">
        <v>164</v>
      </c>
      <c r="B1354" t="str">
        <f>VLOOKUP(Table1[[#This Row],[Region]],Table3[#All],2,0)</f>
        <v>Sam Thomas</v>
      </c>
      <c r="C1354" t="s">
        <v>215</v>
      </c>
      <c r="D1354">
        <v>295808</v>
      </c>
      <c r="E1354">
        <v>154111</v>
      </c>
      <c r="F1354">
        <v>52.1</v>
      </c>
      <c r="G1354" s="2">
        <v>41384</v>
      </c>
      <c r="H1354">
        <f>YEAR(Table1[[#This Row],[Order Date]])</f>
        <v>2013</v>
      </c>
      <c r="I1354" t="s">
        <v>256</v>
      </c>
      <c r="J1354" s="4">
        <f>WEEKDAY(Table1[[#This Row],[Order Date]])</f>
        <v>7</v>
      </c>
      <c r="K1354" t="s">
        <v>227</v>
      </c>
      <c r="L1354" t="s">
        <v>237</v>
      </c>
      <c r="M1354">
        <v>154111</v>
      </c>
      <c r="N1354">
        <v>40488.660000000003</v>
      </c>
      <c r="O1354">
        <v>113622.34</v>
      </c>
      <c r="P1354">
        <v>30</v>
      </c>
      <c r="Q1354">
        <v>81</v>
      </c>
      <c r="R1354">
        <v>85.87</v>
      </c>
    </row>
    <row r="1355" spans="1:18" x14ac:dyDescent="0.35">
      <c r="A1355" t="s">
        <v>165</v>
      </c>
      <c r="B1355" t="str">
        <f>VLOOKUP(Table1[[#This Row],[Region]],Table3[#All],2,0)</f>
        <v>William Grek</v>
      </c>
      <c r="C1355" t="s">
        <v>214</v>
      </c>
      <c r="D1355">
        <v>363687</v>
      </c>
      <c r="E1355">
        <v>297213</v>
      </c>
      <c r="F1355">
        <v>81.72</v>
      </c>
      <c r="G1355" s="2">
        <v>41384</v>
      </c>
      <c r="H1355">
        <f>YEAR(Table1[[#This Row],[Order Date]])</f>
        <v>2013</v>
      </c>
      <c r="I1355" t="s">
        <v>256</v>
      </c>
      <c r="J1355" s="4">
        <f>WEEKDAY(Table1[[#This Row],[Order Date]])</f>
        <v>7</v>
      </c>
      <c r="K1355" t="s">
        <v>217</v>
      </c>
      <c r="L1355" t="s">
        <v>237</v>
      </c>
      <c r="M1355">
        <v>297213</v>
      </c>
      <c r="N1355">
        <v>141970.31</v>
      </c>
      <c r="O1355">
        <v>155242.69</v>
      </c>
      <c r="P1355">
        <v>20</v>
      </c>
      <c r="Q1355">
        <v>71</v>
      </c>
      <c r="R1355">
        <v>92.95</v>
      </c>
    </row>
    <row r="1356" spans="1:18" x14ac:dyDescent="0.35">
      <c r="A1356" t="s">
        <v>166</v>
      </c>
      <c r="B1356" t="str">
        <f>VLOOKUP(Table1[[#This Row],[Region]],Table3[#All],2,0)</f>
        <v>Bill Gabril</v>
      </c>
      <c r="C1356" t="s">
        <v>213</v>
      </c>
      <c r="D1356">
        <v>445725</v>
      </c>
      <c r="E1356">
        <v>427367</v>
      </c>
      <c r="F1356">
        <v>95.88</v>
      </c>
      <c r="G1356" s="2">
        <v>40689</v>
      </c>
      <c r="H1356">
        <f>YEAR(Table1[[#This Row],[Order Date]])</f>
        <v>2011</v>
      </c>
      <c r="I1356" t="s">
        <v>261</v>
      </c>
      <c r="J1356" s="4">
        <f>WEEKDAY(Table1[[#This Row],[Order Date]])</f>
        <v>5</v>
      </c>
      <c r="K1356" t="s">
        <v>229</v>
      </c>
      <c r="L1356" t="s">
        <v>240</v>
      </c>
      <c r="M1356">
        <v>427367</v>
      </c>
      <c r="N1356">
        <v>177766.39</v>
      </c>
      <c r="O1356">
        <v>249600.61</v>
      </c>
      <c r="P1356">
        <v>30</v>
      </c>
      <c r="Q1356">
        <v>58</v>
      </c>
      <c r="R1356">
        <v>62.08</v>
      </c>
    </row>
    <row r="1357" spans="1:18" x14ac:dyDescent="0.35">
      <c r="A1357" t="s">
        <v>167</v>
      </c>
      <c r="B1357" t="str">
        <f>VLOOKUP(Table1[[#This Row],[Region]],Table3[#All],2,0)</f>
        <v>Anne Paul</v>
      </c>
      <c r="C1357" t="s">
        <v>212</v>
      </c>
      <c r="D1357">
        <v>279669</v>
      </c>
      <c r="E1357">
        <v>212197</v>
      </c>
      <c r="F1357">
        <v>75.87</v>
      </c>
      <c r="G1357" s="2">
        <v>40689</v>
      </c>
      <c r="H1357">
        <f>YEAR(Table1[[#This Row],[Order Date]])</f>
        <v>2011</v>
      </c>
      <c r="I1357" t="s">
        <v>261</v>
      </c>
      <c r="J1357" s="4">
        <f>WEEKDAY(Table1[[#This Row],[Order Date]])</f>
        <v>5</v>
      </c>
      <c r="K1357" t="s">
        <v>225</v>
      </c>
      <c r="L1357" t="s">
        <v>239</v>
      </c>
      <c r="M1357">
        <v>212197</v>
      </c>
      <c r="N1357">
        <v>78207.899999999994</v>
      </c>
      <c r="O1357">
        <v>133989.1</v>
      </c>
      <c r="P1357">
        <v>20</v>
      </c>
      <c r="Q1357">
        <v>70</v>
      </c>
      <c r="R1357">
        <v>64.7</v>
      </c>
    </row>
    <row r="1358" spans="1:18" x14ac:dyDescent="0.35">
      <c r="A1358" t="s">
        <v>168</v>
      </c>
      <c r="B1358" t="str">
        <f>VLOOKUP(Table1[[#This Row],[Region]],Table3[#All],2,0)</f>
        <v>Anne Paul</v>
      </c>
      <c r="C1358" t="s">
        <v>212</v>
      </c>
      <c r="D1358">
        <v>484014</v>
      </c>
      <c r="E1358">
        <v>458945</v>
      </c>
      <c r="F1358">
        <v>94.82</v>
      </c>
      <c r="G1358" s="2">
        <v>40689</v>
      </c>
      <c r="H1358">
        <f>YEAR(Table1[[#This Row],[Order Date]])</f>
        <v>2011</v>
      </c>
      <c r="I1358" t="s">
        <v>261</v>
      </c>
      <c r="J1358" s="4">
        <f>WEEKDAY(Table1[[#This Row],[Order Date]])</f>
        <v>5</v>
      </c>
      <c r="K1358" t="s">
        <v>216</v>
      </c>
      <c r="L1358" t="s">
        <v>236</v>
      </c>
      <c r="M1358">
        <v>458945</v>
      </c>
      <c r="N1358">
        <v>148265.63</v>
      </c>
      <c r="O1358">
        <v>310679.37</v>
      </c>
      <c r="P1358">
        <v>10</v>
      </c>
      <c r="Q1358">
        <v>81</v>
      </c>
      <c r="R1358">
        <v>63.08</v>
      </c>
    </row>
    <row r="1359" spans="1:18" x14ac:dyDescent="0.35">
      <c r="A1359" t="s">
        <v>169</v>
      </c>
      <c r="B1359" t="str">
        <f>VLOOKUP(Table1[[#This Row],[Region]],Table3[#All],2,0)</f>
        <v>William Grek</v>
      </c>
      <c r="C1359" t="s">
        <v>214</v>
      </c>
      <c r="D1359">
        <v>400277</v>
      </c>
      <c r="E1359">
        <v>336829</v>
      </c>
      <c r="F1359">
        <v>84.15</v>
      </c>
      <c r="G1359" s="2">
        <v>41995</v>
      </c>
      <c r="H1359">
        <f>YEAR(Table1[[#This Row],[Order Date]])</f>
        <v>2014</v>
      </c>
      <c r="I1359" t="s">
        <v>257</v>
      </c>
      <c r="J1359" s="4">
        <f>WEEKDAY(Table1[[#This Row],[Order Date]])</f>
        <v>2</v>
      </c>
      <c r="K1359" t="s">
        <v>225</v>
      </c>
      <c r="L1359" t="s">
        <v>239</v>
      </c>
      <c r="M1359">
        <v>336829</v>
      </c>
      <c r="N1359">
        <v>98734.33</v>
      </c>
      <c r="O1359">
        <v>238094.67</v>
      </c>
      <c r="P1359">
        <v>30</v>
      </c>
      <c r="Q1359">
        <v>18</v>
      </c>
      <c r="R1359">
        <v>90.48</v>
      </c>
    </row>
    <row r="1360" spans="1:18" x14ac:dyDescent="0.35">
      <c r="A1360" t="s">
        <v>170</v>
      </c>
      <c r="B1360" t="str">
        <f>VLOOKUP(Table1[[#This Row],[Region]],Table3[#All],2,0)</f>
        <v>Sam Thomas</v>
      </c>
      <c r="C1360" t="s">
        <v>215</v>
      </c>
      <c r="D1360">
        <v>333748</v>
      </c>
      <c r="E1360">
        <v>362767</v>
      </c>
      <c r="F1360">
        <v>108.69</v>
      </c>
      <c r="G1360" s="2">
        <v>41349</v>
      </c>
      <c r="H1360">
        <f>YEAR(Table1[[#This Row],[Order Date]])</f>
        <v>2013</v>
      </c>
      <c r="I1360" t="s">
        <v>263</v>
      </c>
      <c r="J1360" s="4">
        <f>WEEKDAY(Table1[[#This Row],[Order Date]])</f>
        <v>7</v>
      </c>
      <c r="K1360" t="s">
        <v>216</v>
      </c>
      <c r="L1360" t="s">
        <v>236</v>
      </c>
      <c r="M1360">
        <v>362767</v>
      </c>
      <c r="N1360">
        <v>146419.97</v>
      </c>
      <c r="O1360">
        <v>216347.03</v>
      </c>
      <c r="P1360">
        <v>20</v>
      </c>
      <c r="Q1360">
        <v>56</v>
      </c>
      <c r="R1360">
        <v>71.66</v>
      </c>
    </row>
    <row r="1361" spans="1:18" x14ac:dyDescent="0.35">
      <c r="A1361" t="s">
        <v>171</v>
      </c>
      <c r="B1361" t="str">
        <f>VLOOKUP(Table1[[#This Row],[Region]],Table3[#All],2,0)</f>
        <v>Sam Thomas</v>
      </c>
      <c r="C1361" t="s">
        <v>215</v>
      </c>
      <c r="D1361">
        <v>416469</v>
      </c>
      <c r="E1361">
        <v>220365</v>
      </c>
      <c r="F1361">
        <v>52.91</v>
      </c>
      <c r="G1361" s="2">
        <v>41131</v>
      </c>
      <c r="H1361">
        <f>YEAR(Table1[[#This Row],[Order Date]])</f>
        <v>2012</v>
      </c>
      <c r="I1361" t="s">
        <v>262</v>
      </c>
      <c r="J1361" s="4">
        <f>WEEKDAY(Table1[[#This Row],[Order Date]])</f>
        <v>6</v>
      </c>
      <c r="K1361" t="s">
        <v>222</v>
      </c>
      <c r="L1361" t="s">
        <v>236</v>
      </c>
      <c r="M1361">
        <v>220365</v>
      </c>
      <c r="N1361">
        <v>67724.320000000007</v>
      </c>
      <c r="O1361">
        <v>152640.68</v>
      </c>
      <c r="P1361">
        <v>20</v>
      </c>
      <c r="Q1361">
        <v>72</v>
      </c>
      <c r="R1361">
        <v>87.93</v>
      </c>
    </row>
    <row r="1362" spans="1:18" x14ac:dyDescent="0.35">
      <c r="A1362" t="s">
        <v>172</v>
      </c>
      <c r="B1362" t="str">
        <f>VLOOKUP(Table1[[#This Row],[Region]],Table3[#All],2,0)</f>
        <v>Anne Paul</v>
      </c>
      <c r="C1362" t="s">
        <v>212</v>
      </c>
      <c r="D1362">
        <v>295808</v>
      </c>
      <c r="E1362">
        <v>152151</v>
      </c>
      <c r="F1362">
        <v>51.44</v>
      </c>
      <c r="G1362" s="2">
        <v>41131</v>
      </c>
      <c r="H1362">
        <f>YEAR(Table1[[#This Row],[Order Date]])</f>
        <v>2012</v>
      </c>
      <c r="I1362" t="s">
        <v>262</v>
      </c>
      <c r="J1362" s="4">
        <f>WEEKDAY(Table1[[#This Row],[Order Date]])</f>
        <v>6</v>
      </c>
      <c r="K1362" t="s">
        <v>235</v>
      </c>
      <c r="L1362" t="s">
        <v>239</v>
      </c>
      <c r="M1362">
        <v>152151</v>
      </c>
      <c r="N1362">
        <v>30628.55</v>
      </c>
      <c r="O1362">
        <v>121522.45</v>
      </c>
      <c r="P1362">
        <v>10</v>
      </c>
      <c r="Q1362">
        <v>51</v>
      </c>
      <c r="R1362">
        <v>87.65</v>
      </c>
    </row>
    <row r="1363" spans="1:18" x14ac:dyDescent="0.35">
      <c r="A1363" t="s">
        <v>173</v>
      </c>
      <c r="B1363" t="str">
        <f>VLOOKUP(Table1[[#This Row],[Region]],Table3[#All],2,0)</f>
        <v>Bill Gabril</v>
      </c>
      <c r="C1363" t="s">
        <v>213</v>
      </c>
      <c r="D1363">
        <v>401368</v>
      </c>
      <c r="E1363">
        <v>375666</v>
      </c>
      <c r="F1363">
        <v>93.6</v>
      </c>
      <c r="G1363" s="2">
        <v>41131</v>
      </c>
      <c r="H1363">
        <f>YEAR(Table1[[#This Row],[Order Date]])</f>
        <v>2012</v>
      </c>
      <c r="I1363" t="s">
        <v>262</v>
      </c>
      <c r="J1363" s="4">
        <f>WEEKDAY(Table1[[#This Row],[Order Date]])</f>
        <v>6</v>
      </c>
      <c r="K1363" t="s">
        <v>230</v>
      </c>
      <c r="L1363" t="s">
        <v>238</v>
      </c>
      <c r="M1363">
        <v>375666</v>
      </c>
      <c r="N1363">
        <v>124123.04</v>
      </c>
      <c r="O1363">
        <v>251542.96</v>
      </c>
      <c r="P1363">
        <v>30</v>
      </c>
      <c r="Q1363">
        <v>24</v>
      </c>
      <c r="R1363">
        <v>78.61</v>
      </c>
    </row>
    <row r="1364" spans="1:18" x14ac:dyDescent="0.35">
      <c r="A1364" t="s">
        <v>174</v>
      </c>
      <c r="B1364" t="str">
        <f>VLOOKUP(Table1[[#This Row],[Region]],Table3[#All],2,0)</f>
        <v>Anne Paul</v>
      </c>
      <c r="C1364" t="s">
        <v>212</v>
      </c>
      <c r="D1364">
        <v>345601</v>
      </c>
      <c r="E1364">
        <v>332716</v>
      </c>
      <c r="F1364">
        <v>96.27</v>
      </c>
      <c r="G1364" s="2">
        <v>41528</v>
      </c>
      <c r="H1364">
        <f>YEAR(Table1[[#This Row],[Order Date]])</f>
        <v>2013</v>
      </c>
      <c r="I1364" t="s">
        <v>258</v>
      </c>
      <c r="J1364" s="4">
        <f>WEEKDAY(Table1[[#This Row],[Order Date]])</f>
        <v>4</v>
      </c>
      <c r="K1364" t="s">
        <v>222</v>
      </c>
      <c r="L1364" t="s">
        <v>236</v>
      </c>
      <c r="M1364">
        <v>332716</v>
      </c>
      <c r="N1364">
        <v>89788.54</v>
      </c>
      <c r="O1364">
        <v>242927.46</v>
      </c>
      <c r="P1364">
        <v>30</v>
      </c>
      <c r="Q1364">
        <v>45</v>
      </c>
      <c r="R1364">
        <v>76.3</v>
      </c>
    </row>
    <row r="1365" spans="1:18" x14ac:dyDescent="0.35">
      <c r="A1365" t="s">
        <v>175</v>
      </c>
      <c r="B1365" t="str">
        <f>VLOOKUP(Table1[[#This Row],[Region]],Table3[#All],2,0)</f>
        <v>William Grek</v>
      </c>
      <c r="C1365" t="s">
        <v>214</v>
      </c>
      <c r="D1365">
        <v>273240</v>
      </c>
      <c r="E1365">
        <v>155763</v>
      </c>
      <c r="F1365">
        <v>57.01</v>
      </c>
      <c r="G1365" s="2">
        <v>41528</v>
      </c>
      <c r="H1365">
        <f>YEAR(Table1[[#This Row],[Order Date]])</f>
        <v>2013</v>
      </c>
      <c r="I1365" t="s">
        <v>258</v>
      </c>
      <c r="J1365" s="4">
        <f>WEEKDAY(Table1[[#This Row],[Order Date]])</f>
        <v>4</v>
      </c>
      <c r="K1365" t="s">
        <v>228</v>
      </c>
      <c r="L1365" t="s">
        <v>236</v>
      </c>
      <c r="M1365">
        <v>155763</v>
      </c>
      <c r="N1365">
        <v>56664.38</v>
      </c>
      <c r="O1365">
        <v>99098.62</v>
      </c>
      <c r="P1365">
        <v>30</v>
      </c>
      <c r="Q1365">
        <v>65</v>
      </c>
      <c r="R1365">
        <v>91.13</v>
      </c>
    </row>
    <row r="1366" spans="1:18" x14ac:dyDescent="0.35">
      <c r="A1366" t="s">
        <v>176</v>
      </c>
      <c r="B1366" t="str">
        <f>VLOOKUP(Table1[[#This Row],[Region]],Table3[#All],2,0)</f>
        <v>Bill Gabril</v>
      </c>
      <c r="C1366" t="s">
        <v>213</v>
      </c>
      <c r="D1366">
        <v>254043</v>
      </c>
      <c r="E1366">
        <v>128686</v>
      </c>
      <c r="F1366">
        <v>50.66</v>
      </c>
      <c r="G1366" s="2">
        <v>41829</v>
      </c>
      <c r="H1366">
        <f>YEAR(Table1[[#This Row],[Order Date]])</f>
        <v>2014</v>
      </c>
      <c r="I1366" t="s">
        <v>260</v>
      </c>
      <c r="J1366" s="4">
        <f>WEEKDAY(Table1[[#This Row],[Order Date]])</f>
        <v>4</v>
      </c>
      <c r="K1366" t="s">
        <v>235</v>
      </c>
      <c r="L1366" t="s">
        <v>239</v>
      </c>
      <c r="M1366">
        <v>128686</v>
      </c>
      <c r="N1366">
        <v>63614.44</v>
      </c>
      <c r="O1366">
        <v>65071.56</v>
      </c>
      <c r="P1366">
        <v>10</v>
      </c>
      <c r="Q1366">
        <v>64</v>
      </c>
      <c r="R1366">
        <v>65.27</v>
      </c>
    </row>
    <row r="1367" spans="1:18" x14ac:dyDescent="0.35">
      <c r="A1367" t="s">
        <v>177</v>
      </c>
      <c r="B1367" t="str">
        <f>VLOOKUP(Table1[[#This Row],[Region]],Table3[#All],2,0)</f>
        <v>William Grek</v>
      </c>
      <c r="C1367" t="s">
        <v>214</v>
      </c>
      <c r="D1367">
        <v>453652</v>
      </c>
      <c r="E1367">
        <v>398068</v>
      </c>
      <c r="F1367">
        <v>87.75</v>
      </c>
      <c r="G1367" s="2">
        <v>41829</v>
      </c>
      <c r="H1367">
        <f>YEAR(Table1[[#This Row],[Order Date]])</f>
        <v>2014</v>
      </c>
      <c r="I1367" t="s">
        <v>260</v>
      </c>
      <c r="J1367" s="4">
        <f>WEEKDAY(Table1[[#This Row],[Order Date]])</f>
        <v>4</v>
      </c>
      <c r="K1367" t="s">
        <v>235</v>
      </c>
      <c r="L1367" t="s">
        <v>239</v>
      </c>
      <c r="M1367">
        <v>398068</v>
      </c>
      <c r="N1367">
        <v>120979.31</v>
      </c>
      <c r="O1367">
        <v>277088.69</v>
      </c>
      <c r="P1367">
        <v>30</v>
      </c>
      <c r="Q1367">
        <v>83</v>
      </c>
      <c r="R1367">
        <v>92.39</v>
      </c>
    </row>
    <row r="1368" spans="1:18" x14ac:dyDescent="0.35">
      <c r="A1368" t="s">
        <v>178</v>
      </c>
      <c r="B1368" t="str">
        <f>VLOOKUP(Table1[[#This Row],[Region]],Table3[#All],2,0)</f>
        <v>William Grek</v>
      </c>
      <c r="C1368" t="s">
        <v>214</v>
      </c>
      <c r="D1368">
        <v>177743</v>
      </c>
      <c r="E1368">
        <v>115890</v>
      </c>
      <c r="F1368">
        <v>65.2</v>
      </c>
      <c r="G1368" s="2">
        <v>41829</v>
      </c>
      <c r="H1368">
        <f>YEAR(Table1[[#This Row],[Order Date]])</f>
        <v>2014</v>
      </c>
      <c r="I1368" t="s">
        <v>260</v>
      </c>
      <c r="J1368" s="4">
        <f>WEEKDAY(Table1[[#This Row],[Order Date]])</f>
        <v>4</v>
      </c>
      <c r="K1368" t="s">
        <v>220</v>
      </c>
      <c r="L1368" t="s">
        <v>237</v>
      </c>
      <c r="M1368">
        <v>115890</v>
      </c>
      <c r="N1368">
        <v>54437.13</v>
      </c>
      <c r="O1368">
        <v>61452.87</v>
      </c>
      <c r="P1368">
        <v>30</v>
      </c>
      <c r="Q1368">
        <v>15</v>
      </c>
      <c r="R1368">
        <v>87.28</v>
      </c>
    </row>
    <row r="1369" spans="1:18" x14ac:dyDescent="0.35">
      <c r="A1369" t="s">
        <v>179</v>
      </c>
      <c r="B1369" t="str">
        <f>VLOOKUP(Table1[[#This Row],[Region]],Table3[#All],2,0)</f>
        <v>Sam Thomas</v>
      </c>
      <c r="C1369" t="s">
        <v>215</v>
      </c>
      <c r="D1369">
        <v>271683</v>
      </c>
      <c r="E1369">
        <v>218504</v>
      </c>
      <c r="F1369">
        <v>80.430000000000007</v>
      </c>
      <c r="G1369" s="2">
        <v>41829</v>
      </c>
      <c r="H1369">
        <f>YEAR(Table1[[#This Row],[Order Date]])</f>
        <v>2014</v>
      </c>
      <c r="I1369" t="s">
        <v>260</v>
      </c>
      <c r="J1369" s="4">
        <f>WEEKDAY(Table1[[#This Row],[Order Date]])</f>
        <v>4</v>
      </c>
      <c r="K1369" t="s">
        <v>216</v>
      </c>
      <c r="L1369" t="s">
        <v>236</v>
      </c>
      <c r="M1369">
        <v>218504</v>
      </c>
      <c r="N1369">
        <v>96030.23</v>
      </c>
      <c r="O1369">
        <v>122473.77</v>
      </c>
      <c r="P1369">
        <v>20</v>
      </c>
      <c r="Q1369">
        <v>44</v>
      </c>
      <c r="R1369">
        <v>68.150000000000006</v>
      </c>
    </row>
    <row r="1370" spans="1:18" x14ac:dyDescent="0.35">
      <c r="A1370" t="s">
        <v>180</v>
      </c>
      <c r="B1370" t="str">
        <f>VLOOKUP(Table1[[#This Row],[Region]],Table3[#All],2,0)</f>
        <v>William Grek</v>
      </c>
      <c r="C1370" t="s">
        <v>214</v>
      </c>
      <c r="D1370">
        <v>286302</v>
      </c>
      <c r="E1370">
        <v>150306</v>
      </c>
      <c r="F1370">
        <v>52.5</v>
      </c>
      <c r="G1370" s="2">
        <v>41262</v>
      </c>
      <c r="H1370">
        <f>YEAR(Table1[[#This Row],[Order Date]])</f>
        <v>2012</v>
      </c>
      <c r="I1370" t="s">
        <v>257</v>
      </c>
      <c r="J1370" s="4">
        <f>WEEKDAY(Table1[[#This Row],[Order Date]])</f>
        <v>4</v>
      </c>
      <c r="K1370" t="s">
        <v>231</v>
      </c>
      <c r="L1370" t="s">
        <v>236</v>
      </c>
      <c r="M1370">
        <v>150306</v>
      </c>
      <c r="N1370">
        <v>69601.740000000005</v>
      </c>
      <c r="O1370">
        <v>80704.259999999995</v>
      </c>
      <c r="P1370">
        <v>20</v>
      </c>
      <c r="Q1370">
        <v>13</v>
      </c>
      <c r="R1370">
        <v>75.540000000000006</v>
      </c>
    </row>
    <row r="1371" spans="1:18" x14ac:dyDescent="0.35">
      <c r="A1371" t="s">
        <v>181</v>
      </c>
      <c r="B1371" t="str">
        <f>VLOOKUP(Table1[[#This Row],[Region]],Table3[#All],2,0)</f>
        <v>William Grek</v>
      </c>
      <c r="C1371" t="s">
        <v>214</v>
      </c>
      <c r="D1371">
        <v>125802</v>
      </c>
      <c r="E1371">
        <v>121465</v>
      </c>
      <c r="F1371">
        <v>96.55</v>
      </c>
      <c r="G1371" s="2">
        <v>41262</v>
      </c>
      <c r="H1371">
        <f>YEAR(Table1[[#This Row],[Order Date]])</f>
        <v>2012</v>
      </c>
      <c r="I1371" t="s">
        <v>257</v>
      </c>
      <c r="J1371" s="4">
        <f>WEEKDAY(Table1[[#This Row],[Order Date]])</f>
        <v>4</v>
      </c>
      <c r="K1371" t="s">
        <v>223</v>
      </c>
      <c r="L1371" t="s">
        <v>240</v>
      </c>
      <c r="M1371">
        <v>121465</v>
      </c>
      <c r="N1371">
        <v>53494.239999999998</v>
      </c>
      <c r="O1371">
        <v>67970.759999999995</v>
      </c>
      <c r="P1371">
        <v>10</v>
      </c>
      <c r="Q1371">
        <v>85</v>
      </c>
      <c r="R1371">
        <v>88.51</v>
      </c>
    </row>
    <row r="1372" spans="1:18" x14ac:dyDescent="0.35">
      <c r="A1372" t="s">
        <v>182</v>
      </c>
      <c r="B1372" t="str">
        <f>VLOOKUP(Table1[[#This Row],[Region]],Table3[#All],2,0)</f>
        <v>Anne Paul</v>
      </c>
      <c r="C1372" t="s">
        <v>212</v>
      </c>
      <c r="D1372">
        <v>365658</v>
      </c>
      <c r="E1372">
        <v>422240</v>
      </c>
      <c r="F1372">
        <v>115.47</v>
      </c>
      <c r="G1372" s="2">
        <v>41229</v>
      </c>
      <c r="H1372">
        <f>YEAR(Table1[[#This Row],[Order Date]])</f>
        <v>2012</v>
      </c>
      <c r="I1372" t="s">
        <v>253</v>
      </c>
      <c r="J1372" s="4">
        <f>WEEKDAY(Table1[[#This Row],[Order Date]])</f>
        <v>6</v>
      </c>
      <c r="K1372" t="s">
        <v>226</v>
      </c>
      <c r="L1372" t="s">
        <v>239</v>
      </c>
      <c r="M1372">
        <v>422240</v>
      </c>
      <c r="N1372">
        <v>190487.29</v>
      </c>
      <c r="O1372">
        <v>231752.71</v>
      </c>
      <c r="P1372">
        <v>30</v>
      </c>
      <c r="Q1372">
        <v>72</v>
      </c>
      <c r="R1372">
        <v>85.92</v>
      </c>
    </row>
    <row r="1373" spans="1:18" x14ac:dyDescent="0.35">
      <c r="A1373" t="s">
        <v>183</v>
      </c>
      <c r="B1373" t="str">
        <f>VLOOKUP(Table1[[#This Row],[Region]],Table3[#All],2,0)</f>
        <v>Sam Thomas</v>
      </c>
      <c r="C1373" t="s">
        <v>215</v>
      </c>
      <c r="D1373">
        <v>266136</v>
      </c>
      <c r="E1373">
        <v>241891</v>
      </c>
      <c r="F1373">
        <v>90.89</v>
      </c>
      <c r="G1373" s="2">
        <v>41176</v>
      </c>
      <c r="H1373">
        <f>YEAR(Table1[[#This Row],[Order Date]])</f>
        <v>2012</v>
      </c>
      <c r="I1373" t="s">
        <v>258</v>
      </c>
      <c r="J1373" s="4">
        <f>WEEKDAY(Table1[[#This Row],[Order Date]])</f>
        <v>2</v>
      </c>
      <c r="K1373" t="s">
        <v>216</v>
      </c>
      <c r="L1373" t="s">
        <v>236</v>
      </c>
      <c r="M1373">
        <v>241891</v>
      </c>
      <c r="N1373">
        <v>49455.67</v>
      </c>
      <c r="O1373">
        <v>192435.33</v>
      </c>
      <c r="P1373">
        <v>20</v>
      </c>
      <c r="Q1373">
        <v>56</v>
      </c>
      <c r="R1373">
        <v>76.73</v>
      </c>
    </row>
    <row r="1374" spans="1:18" x14ac:dyDescent="0.35">
      <c r="A1374" t="s">
        <v>184</v>
      </c>
      <c r="B1374" t="str">
        <f>VLOOKUP(Table1[[#This Row],[Region]],Table3[#All],2,0)</f>
        <v>Anne Paul</v>
      </c>
      <c r="C1374" t="s">
        <v>212</v>
      </c>
      <c r="D1374">
        <v>108464</v>
      </c>
      <c r="E1374">
        <v>55183</v>
      </c>
      <c r="F1374">
        <v>50.88</v>
      </c>
      <c r="G1374" s="2">
        <v>41812</v>
      </c>
      <c r="H1374">
        <f>YEAR(Table1[[#This Row],[Order Date]])</f>
        <v>2014</v>
      </c>
      <c r="I1374" t="s">
        <v>254</v>
      </c>
      <c r="J1374" s="4">
        <f>WEEKDAY(Table1[[#This Row],[Order Date]])</f>
        <v>1</v>
      </c>
      <c r="K1374" t="s">
        <v>223</v>
      </c>
      <c r="L1374" t="s">
        <v>240</v>
      </c>
      <c r="M1374">
        <v>55183</v>
      </c>
      <c r="N1374">
        <v>20964.439999999999</v>
      </c>
      <c r="O1374">
        <v>34218.559999999998</v>
      </c>
      <c r="P1374">
        <v>10</v>
      </c>
      <c r="Q1374">
        <v>55</v>
      </c>
      <c r="R1374">
        <v>72.61</v>
      </c>
    </row>
    <row r="1375" spans="1:18" x14ac:dyDescent="0.35">
      <c r="A1375" t="s">
        <v>185</v>
      </c>
      <c r="B1375" t="str">
        <f>VLOOKUP(Table1[[#This Row],[Region]],Table3[#All],2,0)</f>
        <v>Sam Thomas</v>
      </c>
      <c r="C1375" t="s">
        <v>215</v>
      </c>
      <c r="D1375">
        <v>327619</v>
      </c>
      <c r="E1375">
        <v>386056</v>
      </c>
      <c r="F1375">
        <v>117.84</v>
      </c>
      <c r="G1375" s="2">
        <v>41812</v>
      </c>
      <c r="H1375">
        <f>YEAR(Table1[[#This Row],[Order Date]])</f>
        <v>2014</v>
      </c>
      <c r="I1375" t="s">
        <v>254</v>
      </c>
      <c r="J1375" s="4">
        <f>WEEKDAY(Table1[[#This Row],[Order Date]])</f>
        <v>1</v>
      </c>
      <c r="K1375" t="s">
        <v>220</v>
      </c>
      <c r="L1375" t="s">
        <v>237</v>
      </c>
      <c r="M1375">
        <v>386056</v>
      </c>
      <c r="N1375">
        <v>77245.179999999993</v>
      </c>
      <c r="O1375">
        <v>308810.82</v>
      </c>
      <c r="P1375">
        <v>30</v>
      </c>
      <c r="Q1375">
        <v>92</v>
      </c>
      <c r="R1375">
        <v>88.36</v>
      </c>
    </row>
    <row r="1376" spans="1:18" x14ac:dyDescent="0.35">
      <c r="A1376" t="s">
        <v>186</v>
      </c>
      <c r="B1376" t="str">
        <f>VLOOKUP(Table1[[#This Row],[Region]],Table3[#All],2,0)</f>
        <v>Bill Gabril</v>
      </c>
      <c r="C1376" t="s">
        <v>213</v>
      </c>
      <c r="D1376">
        <v>244030</v>
      </c>
      <c r="E1376">
        <v>291716</v>
      </c>
      <c r="F1376">
        <v>119.54</v>
      </c>
      <c r="G1376" s="2">
        <v>41403</v>
      </c>
      <c r="H1376">
        <f>YEAR(Table1[[#This Row],[Order Date]])</f>
        <v>2013</v>
      </c>
      <c r="I1376" t="s">
        <v>261</v>
      </c>
      <c r="J1376" s="4">
        <f>WEEKDAY(Table1[[#This Row],[Order Date]])</f>
        <v>5</v>
      </c>
      <c r="K1376" t="s">
        <v>217</v>
      </c>
      <c r="L1376" t="s">
        <v>237</v>
      </c>
      <c r="M1376">
        <v>291716</v>
      </c>
      <c r="N1376">
        <v>133541.53</v>
      </c>
      <c r="O1376">
        <v>158174.47</v>
      </c>
      <c r="P1376">
        <v>10</v>
      </c>
      <c r="Q1376">
        <v>82</v>
      </c>
      <c r="R1376">
        <v>60.32</v>
      </c>
    </row>
    <row r="1377" spans="1:18" x14ac:dyDescent="0.35">
      <c r="A1377" t="s">
        <v>187</v>
      </c>
      <c r="B1377" t="str">
        <f>VLOOKUP(Table1[[#This Row],[Region]],Table3[#All],2,0)</f>
        <v>William Grek</v>
      </c>
      <c r="C1377" t="s">
        <v>214</v>
      </c>
      <c r="D1377">
        <v>464416</v>
      </c>
      <c r="E1377">
        <v>478525</v>
      </c>
      <c r="F1377">
        <v>103.04</v>
      </c>
      <c r="G1377" s="2">
        <v>41403</v>
      </c>
      <c r="H1377">
        <f>YEAR(Table1[[#This Row],[Order Date]])</f>
        <v>2013</v>
      </c>
      <c r="I1377" t="s">
        <v>261</v>
      </c>
      <c r="J1377" s="4">
        <f>WEEKDAY(Table1[[#This Row],[Order Date]])</f>
        <v>5</v>
      </c>
      <c r="K1377" t="s">
        <v>230</v>
      </c>
      <c r="L1377" t="s">
        <v>238</v>
      </c>
      <c r="M1377">
        <v>478525</v>
      </c>
      <c r="N1377">
        <v>153672.87</v>
      </c>
      <c r="O1377">
        <v>324852.13</v>
      </c>
      <c r="P1377">
        <v>30</v>
      </c>
      <c r="Q1377">
        <v>94</v>
      </c>
      <c r="R1377">
        <v>70.260000000000005</v>
      </c>
    </row>
    <row r="1378" spans="1:18" x14ac:dyDescent="0.35">
      <c r="A1378" t="s">
        <v>188</v>
      </c>
      <c r="B1378" t="str">
        <f>VLOOKUP(Table1[[#This Row],[Region]],Table3[#All],2,0)</f>
        <v>Bill Gabril</v>
      </c>
      <c r="C1378" t="s">
        <v>213</v>
      </c>
      <c r="D1378">
        <v>319802</v>
      </c>
      <c r="E1378">
        <v>205099</v>
      </c>
      <c r="F1378">
        <v>64.13</v>
      </c>
      <c r="G1378" s="2">
        <v>41403</v>
      </c>
      <c r="H1378">
        <f>YEAR(Table1[[#This Row],[Order Date]])</f>
        <v>2013</v>
      </c>
      <c r="I1378" t="s">
        <v>261</v>
      </c>
      <c r="J1378" s="4">
        <f>WEEKDAY(Table1[[#This Row],[Order Date]])</f>
        <v>5</v>
      </c>
      <c r="K1378" t="s">
        <v>216</v>
      </c>
      <c r="L1378" t="s">
        <v>236</v>
      </c>
      <c r="M1378">
        <v>205099</v>
      </c>
      <c r="N1378">
        <v>56896.51</v>
      </c>
      <c r="O1378">
        <v>148202.49</v>
      </c>
      <c r="P1378">
        <v>20</v>
      </c>
      <c r="Q1378">
        <v>33</v>
      </c>
      <c r="R1378">
        <v>72.78</v>
      </c>
    </row>
    <row r="1379" spans="1:18" x14ac:dyDescent="0.35">
      <c r="A1379" t="s">
        <v>189</v>
      </c>
      <c r="B1379" t="str">
        <f>VLOOKUP(Table1[[#This Row],[Region]],Table3[#All],2,0)</f>
        <v>Anne Paul</v>
      </c>
      <c r="C1379" t="s">
        <v>212</v>
      </c>
      <c r="D1379">
        <v>185130</v>
      </c>
      <c r="E1379">
        <v>96494</v>
      </c>
      <c r="F1379">
        <v>52.12</v>
      </c>
      <c r="G1379" s="2">
        <v>41403</v>
      </c>
      <c r="H1379">
        <f>YEAR(Table1[[#This Row],[Order Date]])</f>
        <v>2013</v>
      </c>
      <c r="I1379" t="s">
        <v>261</v>
      </c>
      <c r="J1379" s="4">
        <f>WEEKDAY(Table1[[#This Row],[Order Date]])</f>
        <v>5</v>
      </c>
      <c r="K1379" t="s">
        <v>229</v>
      </c>
      <c r="L1379" t="s">
        <v>240</v>
      </c>
      <c r="M1379">
        <v>96494</v>
      </c>
      <c r="N1379">
        <v>39386.97</v>
      </c>
      <c r="O1379">
        <v>57107.03</v>
      </c>
      <c r="P1379">
        <v>30</v>
      </c>
      <c r="Q1379">
        <v>43</v>
      </c>
      <c r="R1379">
        <v>81.77</v>
      </c>
    </row>
    <row r="1380" spans="1:18" x14ac:dyDescent="0.35">
      <c r="A1380" t="s">
        <v>190</v>
      </c>
      <c r="B1380" t="str">
        <f>VLOOKUP(Table1[[#This Row],[Region]],Table3[#All],2,0)</f>
        <v>Anne Paul</v>
      </c>
      <c r="C1380" t="s">
        <v>212</v>
      </c>
      <c r="D1380">
        <v>113542</v>
      </c>
      <c r="E1380">
        <v>100232</v>
      </c>
      <c r="F1380">
        <v>88.28</v>
      </c>
      <c r="G1380" s="2">
        <v>41403</v>
      </c>
      <c r="H1380">
        <f>YEAR(Table1[[#This Row],[Order Date]])</f>
        <v>2013</v>
      </c>
      <c r="I1380" t="s">
        <v>261</v>
      </c>
      <c r="J1380" s="4">
        <f>WEEKDAY(Table1[[#This Row],[Order Date]])</f>
        <v>5</v>
      </c>
      <c r="K1380" t="s">
        <v>218</v>
      </c>
      <c r="L1380" t="s">
        <v>238</v>
      </c>
      <c r="M1380">
        <v>100232</v>
      </c>
      <c r="N1380">
        <v>49086.93</v>
      </c>
      <c r="O1380">
        <v>51145.07</v>
      </c>
      <c r="P1380">
        <v>30</v>
      </c>
      <c r="Q1380">
        <v>62</v>
      </c>
      <c r="R1380">
        <v>61.63</v>
      </c>
    </row>
    <row r="1381" spans="1:18" x14ac:dyDescent="0.35">
      <c r="A1381" t="s">
        <v>191</v>
      </c>
      <c r="B1381" t="str">
        <f>VLOOKUP(Table1[[#This Row],[Region]],Table3[#All],2,0)</f>
        <v>Bill Gabril</v>
      </c>
      <c r="C1381" t="s">
        <v>213</v>
      </c>
      <c r="D1381">
        <v>413790</v>
      </c>
      <c r="E1381">
        <v>482253</v>
      </c>
      <c r="F1381">
        <v>116.55</v>
      </c>
      <c r="G1381" s="2">
        <v>40873</v>
      </c>
      <c r="H1381">
        <f>YEAR(Table1[[#This Row],[Order Date]])</f>
        <v>2011</v>
      </c>
      <c r="I1381" t="s">
        <v>253</v>
      </c>
      <c r="J1381" s="4">
        <f>WEEKDAY(Table1[[#This Row],[Order Date]])</f>
        <v>7</v>
      </c>
      <c r="K1381" t="s">
        <v>216</v>
      </c>
      <c r="L1381" t="s">
        <v>236</v>
      </c>
      <c r="M1381">
        <v>482253</v>
      </c>
      <c r="N1381">
        <v>226642.24</v>
      </c>
      <c r="O1381">
        <v>255610.76</v>
      </c>
      <c r="P1381">
        <v>30</v>
      </c>
      <c r="Q1381">
        <v>38</v>
      </c>
      <c r="R1381">
        <v>63.22</v>
      </c>
    </row>
    <row r="1382" spans="1:18" x14ac:dyDescent="0.35">
      <c r="A1382" t="s">
        <v>192</v>
      </c>
      <c r="B1382" t="str">
        <f>VLOOKUP(Table1[[#This Row],[Region]],Table3[#All],2,0)</f>
        <v>Anne Paul</v>
      </c>
      <c r="C1382" t="s">
        <v>212</v>
      </c>
      <c r="D1382">
        <v>349398</v>
      </c>
      <c r="E1382">
        <v>296447</v>
      </c>
      <c r="F1382">
        <v>84.85</v>
      </c>
      <c r="G1382" s="2">
        <v>40873</v>
      </c>
      <c r="H1382">
        <f>YEAR(Table1[[#This Row],[Order Date]])</f>
        <v>2011</v>
      </c>
      <c r="I1382" t="s">
        <v>253</v>
      </c>
      <c r="J1382" s="4">
        <f>WEEKDAY(Table1[[#This Row],[Order Date]])</f>
        <v>7</v>
      </c>
      <c r="K1382" t="s">
        <v>223</v>
      </c>
      <c r="L1382" t="s">
        <v>240</v>
      </c>
      <c r="M1382">
        <v>296447</v>
      </c>
      <c r="N1382">
        <v>136270.28</v>
      </c>
      <c r="O1382">
        <v>160176.72</v>
      </c>
      <c r="P1382">
        <v>30</v>
      </c>
      <c r="Q1382">
        <v>91</v>
      </c>
      <c r="R1382">
        <v>60.03</v>
      </c>
    </row>
    <row r="1383" spans="1:18" x14ac:dyDescent="0.35">
      <c r="A1383" t="s">
        <v>193</v>
      </c>
      <c r="B1383" t="str">
        <f>VLOOKUP(Table1[[#This Row],[Region]],Table3[#All],2,0)</f>
        <v>Bill Gabril</v>
      </c>
      <c r="C1383" t="s">
        <v>213</v>
      </c>
      <c r="D1383">
        <v>234669</v>
      </c>
      <c r="E1383">
        <v>150940</v>
      </c>
      <c r="F1383">
        <v>64.319999999999993</v>
      </c>
      <c r="G1383" s="2">
        <v>40873</v>
      </c>
      <c r="H1383">
        <f>YEAR(Table1[[#This Row],[Order Date]])</f>
        <v>2011</v>
      </c>
      <c r="I1383" t="s">
        <v>253</v>
      </c>
      <c r="J1383" s="4">
        <f>WEEKDAY(Table1[[#This Row],[Order Date]])</f>
        <v>7</v>
      </c>
      <c r="K1383" t="s">
        <v>233</v>
      </c>
      <c r="L1383" t="s">
        <v>237</v>
      </c>
      <c r="M1383">
        <v>150940</v>
      </c>
      <c r="N1383">
        <v>32139.41</v>
      </c>
      <c r="O1383">
        <v>118800.59</v>
      </c>
      <c r="P1383">
        <v>10</v>
      </c>
      <c r="Q1383">
        <v>22</v>
      </c>
      <c r="R1383">
        <v>76.72</v>
      </c>
    </row>
    <row r="1384" spans="1:18" x14ac:dyDescent="0.35">
      <c r="A1384" t="s">
        <v>194</v>
      </c>
      <c r="B1384" t="str">
        <f>VLOOKUP(Table1[[#This Row],[Region]],Table3[#All],2,0)</f>
        <v>William Grek</v>
      </c>
      <c r="C1384" t="s">
        <v>214</v>
      </c>
      <c r="D1384">
        <v>214982</v>
      </c>
      <c r="E1384">
        <v>242425</v>
      </c>
      <c r="F1384">
        <v>112.77</v>
      </c>
      <c r="G1384" s="2">
        <v>41421</v>
      </c>
      <c r="H1384">
        <f>YEAR(Table1[[#This Row],[Order Date]])</f>
        <v>2013</v>
      </c>
      <c r="I1384" t="s">
        <v>261</v>
      </c>
      <c r="J1384" s="4">
        <f>WEEKDAY(Table1[[#This Row],[Order Date]])</f>
        <v>2</v>
      </c>
      <c r="K1384" t="s">
        <v>216</v>
      </c>
      <c r="L1384" t="s">
        <v>236</v>
      </c>
      <c r="M1384">
        <v>242425</v>
      </c>
      <c r="N1384">
        <v>104808.68</v>
      </c>
      <c r="O1384">
        <v>137616.32000000001</v>
      </c>
      <c r="P1384">
        <v>30</v>
      </c>
      <c r="Q1384">
        <v>22</v>
      </c>
      <c r="R1384">
        <v>85.1</v>
      </c>
    </row>
    <row r="1385" spans="1:18" x14ac:dyDescent="0.35">
      <c r="A1385" t="s">
        <v>195</v>
      </c>
      <c r="B1385" t="str">
        <f>VLOOKUP(Table1[[#This Row],[Region]],Table3[#All],2,0)</f>
        <v>Sam Thomas</v>
      </c>
      <c r="C1385" t="s">
        <v>215</v>
      </c>
      <c r="D1385">
        <v>155169</v>
      </c>
      <c r="E1385">
        <v>110323</v>
      </c>
      <c r="F1385">
        <v>71.099999999999994</v>
      </c>
      <c r="G1385" s="2">
        <v>41421</v>
      </c>
      <c r="H1385">
        <f>YEAR(Table1[[#This Row],[Order Date]])</f>
        <v>2013</v>
      </c>
      <c r="I1385" t="s">
        <v>261</v>
      </c>
      <c r="J1385" s="4">
        <f>WEEKDAY(Table1[[#This Row],[Order Date]])</f>
        <v>2</v>
      </c>
      <c r="K1385" t="s">
        <v>228</v>
      </c>
      <c r="L1385" t="s">
        <v>236</v>
      </c>
      <c r="M1385">
        <v>110323</v>
      </c>
      <c r="N1385">
        <v>49050.93</v>
      </c>
      <c r="O1385">
        <v>61272.07</v>
      </c>
      <c r="P1385">
        <v>10</v>
      </c>
      <c r="Q1385">
        <v>52</v>
      </c>
      <c r="R1385">
        <v>84.87</v>
      </c>
    </row>
    <row r="1386" spans="1:18" x14ac:dyDescent="0.35">
      <c r="A1386" t="s">
        <v>196</v>
      </c>
      <c r="B1386" t="str">
        <f>VLOOKUP(Table1[[#This Row],[Region]],Table3[#All],2,0)</f>
        <v>Bill Gabril</v>
      </c>
      <c r="C1386" t="s">
        <v>213</v>
      </c>
      <c r="D1386">
        <v>409741</v>
      </c>
      <c r="E1386">
        <v>477456</v>
      </c>
      <c r="F1386">
        <v>116.53</v>
      </c>
      <c r="G1386" s="2">
        <v>41421</v>
      </c>
      <c r="H1386">
        <f>YEAR(Table1[[#This Row],[Order Date]])</f>
        <v>2013</v>
      </c>
      <c r="I1386" t="s">
        <v>261</v>
      </c>
      <c r="J1386" s="4">
        <f>WEEKDAY(Table1[[#This Row],[Order Date]])</f>
        <v>2</v>
      </c>
      <c r="K1386" t="s">
        <v>225</v>
      </c>
      <c r="L1386" t="s">
        <v>239</v>
      </c>
      <c r="M1386">
        <v>477456</v>
      </c>
      <c r="N1386">
        <v>129883.27</v>
      </c>
      <c r="O1386">
        <v>347572.73</v>
      </c>
      <c r="P1386">
        <v>30</v>
      </c>
      <c r="Q1386">
        <v>64</v>
      </c>
      <c r="R1386">
        <v>73.12</v>
      </c>
    </row>
    <row r="1387" spans="1:18" x14ac:dyDescent="0.35">
      <c r="A1387" t="s">
        <v>197</v>
      </c>
      <c r="B1387" t="str">
        <f>VLOOKUP(Table1[[#This Row],[Region]],Table3[#All],2,0)</f>
        <v>William Grek</v>
      </c>
      <c r="C1387" t="s">
        <v>214</v>
      </c>
      <c r="D1387">
        <v>486091</v>
      </c>
      <c r="E1387">
        <v>260988</v>
      </c>
      <c r="F1387">
        <v>53.69</v>
      </c>
      <c r="G1387" s="2">
        <v>41421</v>
      </c>
      <c r="H1387">
        <f>YEAR(Table1[[#This Row],[Order Date]])</f>
        <v>2013</v>
      </c>
      <c r="I1387" t="s">
        <v>261</v>
      </c>
      <c r="J1387" s="4">
        <f>WEEKDAY(Table1[[#This Row],[Order Date]])</f>
        <v>2</v>
      </c>
      <c r="K1387" t="s">
        <v>224</v>
      </c>
      <c r="L1387" t="s">
        <v>240</v>
      </c>
      <c r="M1387">
        <v>260988</v>
      </c>
      <c r="N1387">
        <v>68311.399999999994</v>
      </c>
      <c r="O1387">
        <v>192676.6</v>
      </c>
      <c r="P1387">
        <v>30</v>
      </c>
      <c r="Q1387">
        <v>11</v>
      </c>
      <c r="R1387">
        <v>65</v>
      </c>
    </row>
    <row r="1388" spans="1:18" x14ac:dyDescent="0.35">
      <c r="A1388" t="s">
        <v>198</v>
      </c>
      <c r="B1388" t="str">
        <f>VLOOKUP(Table1[[#This Row],[Region]],Table3[#All],2,0)</f>
        <v>Anne Paul</v>
      </c>
      <c r="C1388" t="s">
        <v>212</v>
      </c>
      <c r="D1388">
        <v>224691</v>
      </c>
      <c r="E1388">
        <v>154782</v>
      </c>
      <c r="F1388">
        <v>68.89</v>
      </c>
      <c r="G1388" s="2">
        <v>40876</v>
      </c>
      <c r="H1388">
        <f>YEAR(Table1[[#This Row],[Order Date]])</f>
        <v>2011</v>
      </c>
      <c r="I1388" t="s">
        <v>253</v>
      </c>
      <c r="J1388" s="4">
        <f>WEEKDAY(Table1[[#This Row],[Order Date]])</f>
        <v>3</v>
      </c>
      <c r="K1388" t="s">
        <v>232</v>
      </c>
      <c r="L1388" t="s">
        <v>240</v>
      </c>
      <c r="M1388">
        <v>154782</v>
      </c>
      <c r="N1388">
        <v>76847.13</v>
      </c>
      <c r="O1388">
        <v>77934.87</v>
      </c>
      <c r="P1388">
        <v>10</v>
      </c>
      <c r="Q1388">
        <v>54</v>
      </c>
      <c r="R1388">
        <v>66.569999999999993</v>
      </c>
    </row>
    <row r="1389" spans="1:18" x14ac:dyDescent="0.35">
      <c r="A1389" t="s">
        <v>199</v>
      </c>
      <c r="B1389" t="str">
        <f>VLOOKUP(Table1[[#This Row],[Region]],Table3[#All],2,0)</f>
        <v>Bill Gabril</v>
      </c>
      <c r="C1389" t="s">
        <v>213</v>
      </c>
      <c r="D1389">
        <v>212636</v>
      </c>
      <c r="E1389">
        <v>225119</v>
      </c>
      <c r="F1389">
        <v>105.87</v>
      </c>
      <c r="G1389" s="2">
        <v>40987</v>
      </c>
      <c r="H1389">
        <f>YEAR(Table1[[#This Row],[Order Date]])</f>
        <v>2012</v>
      </c>
      <c r="I1389" t="s">
        <v>263</v>
      </c>
      <c r="J1389" s="4">
        <f>WEEKDAY(Table1[[#This Row],[Order Date]])</f>
        <v>2</v>
      </c>
      <c r="K1389" t="s">
        <v>225</v>
      </c>
      <c r="L1389" t="s">
        <v>239</v>
      </c>
      <c r="M1389">
        <v>225119</v>
      </c>
      <c r="N1389">
        <v>75693.149999999994</v>
      </c>
      <c r="O1389">
        <v>149425.85</v>
      </c>
      <c r="P1389">
        <v>20</v>
      </c>
      <c r="Q1389">
        <v>45</v>
      </c>
      <c r="R1389">
        <v>82.94</v>
      </c>
    </row>
    <row r="1390" spans="1:18" x14ac:dyDescent="0.35">
      <c r="A1390" t="s">
        <v>200</v>
      </c>
      <c r="B1390" t="str">
        <f>VLOOKUP(Table1[[#This Row],[Region]],Table3[#All],2,0)</f>
        <v>Sam Thomas</v>
      </c>
      <c r="C1390" t="s">
        <v>215</v>
      </c>
      <c r="D1390">
        <v>197685</v>
      </c>
      <c r="E1390">
        <v>165763</v>
      </c>
      <c r="F1390">
        <v>83.85</v>
      </c>
      <c r="G1390" s="2">
        <v>40987</v>
      </c>
      <c r="H1390">
        <f>YEAR(Table1[[#This Row],[Order Date]])</f>
        <v>2012</v>
      </c>
      <c r="I1390" t="s">
        <v>263</v>
      </c>
      <c r="J1390" s="4">
        <f>WEEKDAY(Table1[[#This Row],[Order Date]])</f>
        <v>2</v>
      </c>
      <c r="K1390" t="s">
        <v>227</v>
      </c>
      <c r="L1390" t="s">
        <v>237</v>
      </c>
      <c r="M1390">
        <v>165763</v>
      </c>
      <c r="N1390">
        <v>44490.400000000001</v>
      </c>
      <c r="O1390">
        <v>121272.6</v>
      </c>
      <c r="P1390">
        <v>20</v>
      </c>
      <c r="Q1390">
        <v>22</v>
      </c>
      <c r="R1390">
        <v>83.38</v>
      </c>
    </row>
    <row r="1391" spans="1:18" x14ac:dyDescent="0.35">
      <c r="A1391" t="s">
        <v>201</v>
      </c>
      <c r="B1391" t="str">
        <f>VLOOKUP(Table1[[#This Row],[Region]],Table3[#All],2,0)</f>
        <v>Sam Thomas</v>
      </c>
      <c r="C1391" t="s">
        <v>215</v>
      </c>
      <c r="D1391">
        <v>372143</v>
      </c>
      <c r="E1391">
        <v>254979</v>
      </c>
      <c r="F1391">
        <v>68.52</v>
      </c>
      <c r="G1391" s="2">
        <v>40987</v>
      </c>
      <c r="H1391">
        <f>YEAR(Table1[[#This Row],[Order Date]])</f>
        <v>2012</v>
      </c>
      <c r="I1391" t="s">
        <v>263</v>
      </c>
      <c r="J1391" s="4">
        <f>WEEKDAY(Table1[[#This Row],[Order Date]])</f>
        <v>2</v>
      </c>
      <c r="K1391" t="s">
        <v>234</v>
      </c>
      <c r="L1391" t="s">
        <v>238</v>
      </c>
      <c r="M1391">
        <v>254979</v>
      </c>
      <c r="N1391">
        <v>94863.83</v>
      </c>
      <c r="O1391">
        <v>160115.17000000001</v>
      </c>
      <c r="P1391">
        <v>10</v>
      </c>
      <c r="Q1391">
        <v>79</v>
      </c>
      <c r="R1391">
        <v>64.42</v>
      </c>
    </row>
    <row r="1392" spans="1:18" x14ac:dyDescent="0.35">
      <c r="A1392" t="s">
        <v>202</v>
      </c>
      <c r="B1392" t="str">
        <f>VLOOKUP(Table1[[#This Row],[Region]],Table3[#All],2,0)</f>
        <v>William Grek</v>
      </c>
      <c r="C1392" t="s">
        <v>214</v>
      </c>
      <c r="D1392">
        <v>158267</v>
      </c>
      <c r="E1392">
        <v>94898</v>
      </c>
      <c r="F1392">
        <v>59.96</v>
      </c>
      <c r="G1392" s="2">
        <v>41214</v>
      </c>
      <c r="H1392">
        <f>YEAR(Table1[[#This Row],[Order Date]])</f>
        <v>2012</v>
      </c>
      <c r="I1392" t="s">
        <v>253</v>
      </c>
      <c r="J1392" s="4">
        <f>WEEKDAY(Table1[[#This Row],[Order Date]])</f>
        <v>5</v>
      </c>
      <c r="K1392" t="s">
        <v>225</v>
      </c>
      <c r="L1392" t="s">
        <v>239</v>
      </c>
      <c r="M1392">
        <v>94898</v>
      </c>
      <c r="N1392">
        <v>43853.34</v>
      </c>
      <c r="O1392">
        <v>51044.66</v>
      </c>
      <c r="P1392">
        <v>30</v>
      </c>
      <c r="Q1392">
        <v>67</v>
      </c>
      <c r="R1392">
        <v>75.27</v>
      </c>
    </row>
    <row r="1393" spans="1:18" x14ac:dyDescent="0.35">
      <c r="A1393" t="s">
        <v>203</v>
      </c>
      <c r="B1393" t="str">
        <f>VLOOKUP(Table1[[#This Row],[Region]],Table3[#All],2,0)</f>
        <v>Anne Paul</v>
      </c>
      <c r="C1393" t="s">
        <v>212</v>
      </c>
      <c r="D1393">
        <v>195741</v>
      </c>
      <c r="E1393">
        <v>202087</v>
      </c>
      <c r="F1393">
        <v>103.24</v>
      </c>
      <c r="G1393" s="2">
        <v>41214</v>
      </c>
      <c r="H1393">
        <f>YEAR(Table1[[#This Row],[Order Date]])</f>
        <v>2012</v>
      </c>
      <c r="I1393" t="s">
        <v>253</v>
      </c>
      <c r="J1393" s="4">
        <f>WEEKDAY(Table1[[#This Row],[Order Date]])</f>
        <v>5</v>
      </c>
      <c r="K1393" t="s">
        <v>221</v>
      </c>
      <c r="L1393" t="s">
        <v>239</v>
      </c>
      <c r="M1393">
        <v>202087</v>
      </c>
      <c r="N1393">
        <v>92452.27</v>
      </c>
      <c r="O1393">
        <v>109634.73</v>
      </c>
      <c r="P1393">
        <v>20</v>
      </c>
      <c r="Q1393">
        <v>12</v>
      </c>
      <c r="R1393">
        <v>66.95</v>
      </c>
    </row>
    <row r="1394" spans="1:18" x14ac:dyDescent="0.35">
      <c r="A1394" t="s">
        <v>204</v>
      </c>
      <c r="B1394" t="str">
        <f>VLOOKUP(Table1[[#This Row],[Region]],Table3[#All],2,0)</f>
        <v>Sam Thomas</v>
      </c>
      <c r="C1394" t="s">
        <v>215</v>
      </c>
      <c r="D1394">
        <v>415063</v>
      </c>
      <c r="E1394">
        <v>287102</v>
      </c>
      <c r="F1394">
        <v>69.17</v>
      </c>
      <c r="G1394" s="2">
        <v>41178</v>
      </c>
      <c r="H1394">
        <f>YEAR(Table1[[#This Row],[Order Date]])</f>
        <v>2012</v>
      </c>
      <c r="I1394" t="s">
        <v>258</v>
      </c>
      <c r="J1394" s="4">
        <f>WEEKDAY(Table1[[#This Row],[Order Date]])</f>
        <v>4</v>
      </c>
      <c r="K1394" t="s">
        <v>226</v>
      </c>
      <c r="L1394" t="s">
        <v>239</v>
      </c>
      <c r="M1394">
        <v>287102</v>
      </c>
      <c r="N1394">
        <v>74624.13</v>
      </c>
      <c r="O1394">
        <v>212477.87</v>
      </c>
      <c r="P1394">
        <v>30</v>
      </c>
      <c r="Q1394">
        <v>39</v>
      </c>
      <c r="R1394">
        <v>84.28</v>
      </c>
    </row>
    <row r="1395" spans="1:18" x14ac:dyDescent="0.35">
      <c r="A1395" t="s">
        <v>205</v>
      </c>
      <c r="B1395" t="str">
        <f>VLOOKUP(Table1[[#This Row],[Region]],Table3[#All],2,0)</f>
        <v>William Grek</v>
      </c>
      <c r="C1395" t="s">
        <v>214</v>
      </c>
      <c r="D1395">
        <v>183230</v>
      </c>
      <c r="E1395">
        <v>104740</v>
      </c>
      <c r="F1395">
        <v>57.16</v>
      </c>
      <c r="G1395" s="2">
        <v>41178</v>
      </c>
      <c r="H1395">
        <f>YEAR(Table1[[#This Row],[Order Date]])</f>
        <v>2012</v>
      </c>
      <c r="I1395" t="s">
        <v>258</v>
      </c>
      <c r="J1395" s="4">
        <f>WEEKDAY(Table1[[#This Row],[Order Date]])</f>
        <v>4</v>
      </c>
      <c r="K1395" t="s">
        <v>216</v>
      </c>
      <c r="L1395" t="s">
        <v>236</v>
      </c>
      <c r="M1395">
        <v>104740</v>
      </c>
      <c r="N1395">
        <v>25873.75</v>
      </c>
      <c r="O1395">
        <v>78866.25</v>
      </c>
      <c r="P1395">
        <v>10</v>
      </c>
      <c r="Q1395">
        <v>29</v>
      </c>
      <c r="R1395">
        <v>78.930000000000007</v>
      </c>
    </row>
    <row r="1396" spans="1:18" x14ac:dyDescent="0.35">
      <c r="A1396" t="s">
        <v>206</v>
      </c>
      <c r="B1396" t="str">
        <f>VLOOKUP(Table1[[#This Row],[Region]],Table3[#All],2,0)</f>
        <v>Bill Gabril</v>
      </c>
      <c r="C1396" t="s">
        <v>213</v>
      </c>
      <c r="D1396">
        <v>245972</v>
      </c>
      <c r="E1396">
        <v>135808</v>
      </c>
      <c r="F1396">
        <v>55.21</v>
      </c>
      <c r="G1396" s="2">
        <v>40784</v>
      </c>
      <c r="H1396">
        <f>YEAR(Table1[[#This Row],[Order Date]])</f>
        <v>2011</v>
      </c>
      <c r="I1396" t="s">
        <v>262</v>
      </c>
      <c r="J1396" s="4">
        <f>WEEKDAY(Table1[[#This Row],[Order Date]])</f>
        <v>2</v>
      </c>
      <c r="K1396" t="s">
        <v>232</v>
      </c>
      <c r="L1396" t="s">
        <v>240</v>
      </c>
      <c r="M1396">
        <v>135808</v>
      </c>
      <c r="N1396">
        <v>52023.74</v>
      </c>
      <c r="O1396">
        <v>83784.259999999995</v>
      </c>
      <c r="P1396">
        <v>10</v>
      </c>
      <c r="Q1396">
        <v>63</v>
      </c>
      <c r="R1396">
        <v>91.28</v>
      </c>
    </row>
    <row r="1397" spans="1:18" x14ac:dyDescent="0.35">
      <c r="A1397" t="s">
        <v>207</v>
      </c>
      <c r="B1397" t="str">
        <f>VLOOKUP(Table1[[#This Row],[Region]],Table3[#All],2,0)</f>
        <v>Bill Gabril</v>
      </c>
      <c r="C1397" t="s">
        <v>213</v>
      </c>
      <c r="D1397">
        <v>171366</v>
      </c>
      <c r="E1397">
        <v>180257</v>
      </c>
      <c r="F1397">
        <v>105.19</v>
      </c>
      <c r="G1397" s="2">
        <v>40784</v>
      </c>
      <c r="H1397">
        <f>YEAR(Table1[[#This Row],[Order Date]])</f>
        <v>2011</v>
      </c>
      <c r="I1397" t="s">
        <v>262</v>
      </c>
      <c r="J1397" s="4">
        <f>WEEKDAY(Table1[[#This Row],[Order Date]])</f>
        <v>2</v>
      </c>
      <c r="K1397" t="s">
        <v>217</v>
      </c>
      <c r="L1397" t="s">
        <v>237</v>
      </c>
      <c r="M1397">
        <v>180257</v>
      </c>
      <c r="N1397">
        <v>86079.72</v>
      </c>
      <c r="O1397">
        <v>94177.279999999999</v>
      </c>
      <c r="P1397">
        <v>20</v>
      </c>
      <c r="Q1397">
        <v>95</v>
      </c>
      <c r="R1397">
        <v>70.91</v>
      </c>
    </row>
    <row r="1398" spans="1:18" x14ac:dyDescent="0.35">
      <c r="A1398" t="s">
        <v>208</v>
      </c>
      <c r="B1398" t="str">
        <f>VLOOKUP(Table1[[#This Row],[Region]],Table3[#All],2,0)</f>
        <v>Anne Paul</v>
      </c>
      <c r="C1398" t="s">
        <v>212</v>
      </c>
      <c r="D1398">
        <v>495926</v>
      </c>
      <c r="E1398">
        <v>463117</v>
      </c>
      <c r="F1398">
        <v>93.38</v>
      </c>
      <c r="G1398" s="2">
        <v>41962</v>
      </c>
      <c r="H1398">
        <f>YEAR(Table1[[#This Row],[Order Date]])</f>
        <v>2014</v>
      </c>
      <c r="I1398" t="s">
        <v>253</v>
      </c>
      <c r="J1398" s="4">
        <f>WEEKDAY(Table1[[#This Row],[Order Date]])</f>
        <v>4</v>
      </c>
      <c r="K1398" t="s">
        <v>216</v>
      </c>
      <c r="L1398" t="s">
        <v>236</v>
      </c>
      <c r="M1398">
        <v>463117</v>
      </c>
      <c r="N1398">
        <v>164740.15</v>
      </c>
      <c r="O1398">
        <v>298376.84999999998</v>
      </c>
      <c r="P1398">
        <v>20</v>
      </c>
      <c r="Q1398">
        <v>41</v>
      </c>
      <c r="R1398">
        <v>73.69</v>
      </c>
    </row>
    <row r="1399" spans="1:18" x14ac:dyDescent="0.35">
      <c r="A1399" t="s">
        <v>209</v>
      </c>
      <c r="B1399" t="str">
        <f>VLOOKUP(Table1[[#This Row],[Region]],Table3[#All],2,0)</f>
        <v>William Grek</v>
      </c>
      <c r="C1399" t="s">
        <v>214</v>
      </c>
      <c r="D1399">
        <v>319681</v>
      </c>
      <c r="E1399">
        <v>262338</v>
      </c>
      <c r="F1399">
        <v>82.06</v>
      </c>
      <c r="G1399" s="2">
        <v>41962</v>
      </c>
      <c r="H1399">
        <f>YEAR(Table1[[#This Row],[Order Date]])</f>
        <v>2014</v>
      </c>
      <c r="I1399" t="s">
        <v>253</v>
      </c>
      <c r="J1399" s="4">
        <f>WEEKDAY(Table1[[#This Row],[Order Date]])</f>
        <v>4</v>
      </c>
      <c r="K1399" t="s">
        <v>221</v>
      </c>
      <c r="L1399" t="s">
        <v>239</v>
      </c>
      <c r="M1399">
        <v>262338</v>
      </c>
      <c r="N1399">
        <v>111605.93</v>
      </c>
      <c r="O1399">
        <v>150732.07</v>
      </c>
      <c r="P1399">
        <v>30</v>
      </c>
      <c r="Q1399">
        <v>38</v>
      </c>
      <c r="R1399">
        <v>93.72</v>
      </c>
    </row>
    <row r="1400" spans="1:18" x14ac:dyDescent="0.35">
      <c r="A1400" t="s">
        <v>210</v>
      </c>
      <c r="B1400" t="str">
        <f>VLOOKUP(Table1[[#This Row],[Region]],Table3[#All],2,0)</f>
        <v>Sam Thomas</v>
      </c>
      <c r="C1400" t="s">
        <v>215</v>
      </c>
      <c r="D1400">
        <v>310470</v>
      </c>
      <c r="E1400">
        <v>187602</v>
      </c>
      <c r="F1400">
        <v>60.43</v>
      </c>
      <c r="G1400" s="2">
        <v>41962</v>
      </c>
      <c r="H1400">
        <f>YEAR(Table1[[#This Row],[Order Date]])</f>
        <v>2014</v>
      </c>
      <c r="I1400" t="s">
        <v>253</v>
      </c>
      <c r="J1400" s="4">
        <f>WEEKDAY(Table1[[#This Row],[Order Date]])</f>
        <v>4</v>
      </c>
      <c r="K1400" t="s">
        <v>221</v>
      </c>
      <c r="L1400" t="s">
        <v>239</v>
      </c>
      <c r="M1400">
        <v>187602</v>
      </c>
      <c r="N1400">
        <v>82216.7</v>
      </c>
      <c r="O1400">
        <v>105385.3</v>
      </c>
      <c r="P1400">
        <v>20</v>
      </c>
      <c r="Q1400">
        <v>45</v>
      </c>
      <c r="R1400">
        <v>86.62</v>
      </c>
    </row>
    <row r="1401" spans="1:18" x14ac:dyDescent="0.35">
      <c r="A1401" t="s">
        <v>211</v>
      </c>
      <c r="B1401" t="str">
        <f>VLOOKUP(Table1[[#This Row],[Region]],Table3[#All],2,0)</f>
        <v>Anne Paul</v>
      </c>
      <c r="C1401" t="s">
        <v>212</v>
      </c>
      <c r="D1401">
        <v>161494</v>
      </c>
      <c r="E1401">
        <v>148985</v>
      </c>
      <c r="F1401">
        <v>92.25</v>
      </c>
      <c r="G1401" s="2">
        <v>41962</v>
      </c>
      <c r="H1401">
        <f>YEAR(Table1[[#This Row],[Order Date]])</f>
        <v>2014</v>
      </c>
      <c r="I1401" t="s">
        <v>253</v>
      </c>
      <c r="J1401" s="4">
        <f>WEEKDAY(Table1[[#This Row],[Order Date]])</f>
        <v>4</v>
      </c>
      <c r="K1401" t="s">
        <v>217</v>
      </c>
      <c r="L1401" t="s">
        <v>237</v>
      </c>
      <c r="M1401">
        <v>148985</v>
      </c>
      <c r="N1401">
        <v>40002.86</v>
      </c>
      <c r="O1401">
        <v>108982.14</v>
      </c>
      <c r="P1401">
        <v>10</v>
      </c>
      <c r="Q1401">
        <v>39</v>
      </c>
      <c r="R1401">
        <v>83.11</v>
      </c>
    </row>
    <row r="1402" spans="1:18" x14ac:dyDescent="0.35">
      <c r="A1402" t="s">
        <v>12</v>
      </c>
      <c r="B1402" t="str">
        <f>VLOOKUP(Table1[[#This Row],[Region]],Table3[#All],2,0)</f>
        <v>Sam Thomas</v>
      </c>
      <c r="C1402" t="s">
        <v>215</v>
      </c>
      <c r="D1402">
        <v>383775</v>
      </c>
      <c r="E1402">
        <v>430106</v>
      </c>
      <c r="F1402">
        <v>112.07</v>
      </c>
      <c r="G1402" s="2">
        <v>41962</v>
      </c>
      <c r="H1402">
        <f>YEAR(Table1[[#This Row],[Order Date]])</f>
        <v>2014</v>
      </c>
      <c r="I1402" t="s">
        <v>253</v>
      </c>
      <c r="J1402" s="4">
        <f>WEEKDAY(Table1[[#This Row],[Order Date]])</f>
        <v>4</v>
      </c>
      <c r="K1402" t="s">
        <v>222</v>
      </c>
      <c r="L1402" t="s">
        <v>236</v>
      </c>
      <c r="M1402">
        <v>430106</v>
      </c>
      <c r="N1402">
        <v>101475.74</v>
      </c>
      <c r="O1402">
        <v>328630.26</v>
      </c>
      <c r="P1402">
        <v>10</v>
      </c>
      <c r="Q1402">
        <v>53</v>
      </c>
      <c r="R1402">
        <v>90.63</v>
      </c>
    </row>
    <row r="1403" spans="1:18" x14ac:dyDescent="0.35">
      <c r="A1403" t="s">
        <v>13</v>
      </c>
      <c r="B1403" t="str">
        <f>VLOOKUP(Table1[[#This Row],[Region]],Table3[#All],2,0)</f>
        <v>Anne Paul</v>
      </c>
      <c r="C1403" t="s">
        <v>212</v>
      </c>
      <c r="D1403">
        <v>233930</v>
      </c>
      <c r="E1403">
        <v>146544</v>
      </c>
      <c r="F1403">
        <v>62.64</v>
      </c>
      <c r="G1403" s="2">
        <v>40675</v>
      </c>
      <c r="H1403">
        <f>YEAR(Table1[[#This Row],[Order Date]])</f>
        <v>2011</v>
      </c>
      <c r="I1403" t="s">
        <v>261</v>
      </c>
      <c r="J1403" s="4">
        <f>WEEKDAY(Table1[[#This Row],[Order Date]])</f>
        <v>5</v>
      </c>
      <c r="K1403" t="s">
        <v>223</v>
      </c>
      <c r="L1403" t="s">
        <v>240</v>
      </c>
      <c r="M1403">
        <v>146544</v>
      </c>
      <c r="N1403">
        <v>47554.47</v>
      </c>
      <c r="O1403">
        <v>98989.53</v>
      </c>
      <c r="P1403">
        <v>10</v>
      </c>
      <c r="Q1403">
        <v>98</v>
      </c>
      <c r="R1403">
        <v>90.29</v>
      </c>
    </row>
    <row r="1404" spans="1:18" x14ac:dyDescent="0.35">
      <c r="A1404" t="s">
        <v>14</v>
      </c>
      <c r="B1404" t="str">
        <f>VLOOKUP(Table1[[#This Row],[Region]],Table3[#All],2,0)</f>
        <v>Bill Gabril</v>
      </c>
      <c r="C1404" t="s">
        <v>213</v>
      </c>
      <c r="D1404">
        <v>252623</v>
      </c>
      <c r="E1404">
        <v>185197</v>
      </c>
      <c r="F1404">
        <v>73.31</v>
      </c>
      <c r="G1404" s="2">
        <v>41660</v>
      </c>
      <c r="H1404">
        <f>YEAR(Table1[[#This Row],[Order Date]])</f>
        <v>2014</v>
      </c>
      <c r="I1404" t="s">
        <v>259</v>
      </c>
      <c r="J1404" s="4">
        <f>WEEKDAY(Table1[[#This Row],[Order Date]])</f>
        <v>3</v>
      </c>
      <c r="K1404" t="s">
        <v>226</v>
      </c>
      <c r="L1404" t="s">
        <v>239</v>
      </c>
      <c r="M1404">
        <v>185197</v>
      </c>
      <c r="N1404">
        <v>87677.47</v>
      </c>
      <c r="O1404">
        <v>97519.53</v>
      </c>
      <c r="P1404">
        <v>30</v>
      </c>
      <c r="Q1404">
        <v>86</v>
      </c>
      <c r="R1404">
        <v>90.28</v>
      </c>
    </row>
    <row r="1405" spans="1:18" x14ac:dyDescent="0.35">
      <c r="A1405" t="s">
        <v>15</v>
      </c>
      <c r="B1405" t="str">
        <f>VLOOKUP(Table1[[#This Row],[Region]],Table3[#All],2,0)</f>
        <v>William Grek</v>
      </c>
      <c r="C1405" t="s">
        <v>214</v>
      </c>
      <c r="D1405">
        <v>359277</v>
      </c>
      <c r="E1405">
        <v>398976</v>
      </c>
      <c r="F1405">
        <v>111.05</v>
      </c>
      <c r="G1405" s="2">
        <v>41943</v>
      </c>
      <c r="H1405">
        <f>YEAR(Table1[[#This Row],[Order Date]])</f>
        <v>2014</v>
      </c>
      <c r="I1405" t="s">
        <v>255</v>
      </c>
      <c r="J1405" s="4">
        <f>WEEKDAY(Table1[[#This Row],[Order Date]])</f>
        <v>6</v>
      </c>
      <c r="K1405" t="s">
        <v>223</v>
      </c>
      <c r="L1405" t="s">
        <v>240</v>
      </c>
      <c r="M1405">
        <v>398976</v>
      </c>
      <c r="N1405">
        <v>192707.1</v>
      </c>
      <c r="O1405">
        <v>206268.9</v>
      </c>
      <c r="P1405">
        <v>20</v>
      </c>
      <c r="Q1405">
        <v>45</v>
      </c>
      <c r="R1405">
        <v>89.48</v>
      </c>
    </row>
    <row r="1406" spans="1:18" x14ac:dyDescent="0.35">
      <c r="A1406" t="s">
        <v>16</v>
      </c>
      <c r="B1406" t="str">
        <f>VLOOKUP(Table1[[#This Row],[Region]],Table3[#All],2,0)</f>
        <v>Sam Thomas</v>
      </c>
      <c r="C1406" t="s">
        <v>215</v>
      </c>
      <c r="D1406">
        <v>435683</v>
      </c>
      <c r="E1406">
        <v>484086</v>
      </c>
      <c r="F1406">
        <v>111.11</v>
      </c>
      <c r="G1406" s="2">
        <v>41943</v>
      </c>
      <c r="H1406">
        <f>YEAR(Table1[[#This Row],[Order Date]])</f>
        <v>2014</v>
      </c>
      <c r="I1406" t="s">
        <v>255</v>
      </c>
      <c r="J1406" s="4">
        <f>WEEKDAY(Table1[[#This Row],[Order Date]])</f>
        <v>6</v>
      </c>
      <c r="K1406" t="s">
        <v>227</v>
      </c>
      <c r="L1406" t="s">
        <v>237</v>
      </c>
      <c r="M1406">
        <v>484086</v>
      </c>
      <c r="N1406">
        <v>145180.51999999999</v>
      </c>
      <c r="O1406">
        <v>338905.48</v>
      </c>
      <c r="P1406">
        <v>30</v>
      </c>
      <c r="Q1406">
        <v>55</v>
      </c>
      <c r="R1406">
        <v>62.91</v>
      </c>
    </row>
    <row r="1407" spans="1:18" x14ac:dyDescent="0.35">
      <c r="A1407" t="s">
        <v>17</v>
      </c>
      <c r="B1407" t="str">
        <f>VLOOKUP(Table1[[#This Row],[Region]],Table3[#All],2,0)</f>
        <v>Anne Paul</v>
      </c>
      <c r="C1407" t="s">
        <v>212</v>
      </c>
      <c r="D1407">
        <v>354567</v>
      </c>
      <c r="E1407">
        <v>240916</v>
      </c>
      <c r="F1407">
        <v>67.95</v>
      </c>
      <c r="G1407" s="2">
        <v>41760</v>
      </c>
      <c r="H1407">
        <f>YEAR(Table1[[#This Row],[Order Date]])</f>
        <v>2014</v>
      </c>
      <c r="I1407" t="s">
        <v>261</v>
      </c>
      <c r="J1407" s="4">
        <f>WEEKDAY(Table1[[#This Row],[Order Date]])</f>
        <v>5</v>
      </c>
      <c r="K1407" t="s">
        <v>235</v>
      </c>
      <c r="L1407" t="s">
        <v>239</v>
      </c>
      <c r="M1407">
        <v>240916</v>
      </c>
      <c r="N1407">
        <v>104457.22</v>
      </c>
      <c r="O1407">
        <v>136458.78</v>
      </c>
      <c r="P1407">
        <v>30</v>
      </c>
      <c r="Q1407">
        <v>44</v>
      </c>
      <c r="R1407">
        <v>63.64</v>
      </c>
    </row>
    <row r="1408" spans="1:18" x14ac:dyDescent="0.35">
      <c r="A1408" t="s">
        <v>18</v>
      </c>
      <c r="B1408" t="str">
        <f>VLOOKUP(Table1[[#This Row],[Region]],Table3[#All],2,0)</f>
        <v>Bill Gabril</v>
      </c>
      <c r="C1408" t="s">
        <v>213</v>
      </c>
      <c r="D1408">
        <v>418054</v>
      </c>
      <c r="E1408">
        <v>406066</v>
      </c>
      <c r="F1408">
        <v>97.13</v>
      </c>
      <c r="G1408" s="2">
        <v>41760</v>
      </c>
      <c r="H1408">
        <f>YEAR(Table1[[#This Row],[Order Date]])</f>
        <v>2014</v>
      </c>
      <c r="I1408" t="s">
        <v>261</v>
      </c>
      <c r="J1408" s="4">
        <f>WEEKDAY(Table1[[#This Row],[Order Date]])</f>
        <v>5</v>
      </c>
      <c r="K1408" t="s">
        <v>235</v>
      </c>
      <c r="L1408" t="s">
        <v>239</v>
      </c>
      <c r="M1408">
        <v>406066</v>
      </c>
      <c r="N1408">
        <v>197904.24</v>
      </c>
      <c r="O1408">
        <v>208161.76</v>
      </c>
      <c r="P1408">
        <v>20</v>
      </c>
      <c r="Q1408">
        <v>92</v>
      </c>
      <c r="R1408">
        <v>93.39</v>
      </c>
    </row>
    <row r="1409" spans="1:18" x14ac:dyDescent="0.35">
      <c r="A1409" t="s">
        <v>19</v>
      </c>
      <c r="B1409" t="str">
        <f>VLOOKUP(Table1[[#This Row],[Region]],Table3[#All],2,0)</f>
        <v>Anne Paul</v>
      </c>
      <c r="C1409" t="s">
        <v>212</v>
      </c>
      <c r="D1409">
        <v>225102</v>
      </c>
      <c r="E1409">
        <v>207106</v>
      </c>
      <c r="F1409">
        <v>92.01</v>
      </c>
      <c r="G1409" s="2">
        <v>41603</v>
      </c>
      <c r="H1409">
        <f>YEAR(Table1[[#This Row],[Order Date]])</f>
        <v>2013</v>
      </c>
      <c r="I1409" t="s">
        <v>253</v>
      </c>
      <c r="J1409" s="4">
        <f>WEEKDAY(Table1[[#This Row],[Order Date]])</f>
        <v>2</v>
      </c>
      <c r="K1409" t="s">
        <v>235</v>
      </c>
      <c r="L1409" t="s">
        <v>239</v>
      </c>
      <c r="M1409">
        <v>207106</v>
      </c>
      <c r="N1409">
        <v>52897.97</v>
      </c>
      <c r="O1409">
        <v>154208.03</v>
      </c>
      <c r="P1409">
        <v>10</v>
      </c>
      <c r="Q1409">
        <v>15</v>
      </c>
      <c r="R1409">
        <v>72.16</v>
      </c>
    </row>
    <row r="1410" spans="1:18" x14ac:dyDescent="0.35">
      <c r="A1410" t="s">
        <v>20</v>
      </c>
      <c r="B1410" t="str">
        <f>VLOOKUP(Table1[[#This Row],[Region]],Table3[#All],2,0)</f>
        <v>Bill Gabril</v>
      </c>
      <c r="C1410" t="s">
        <v>213</v>
      </c>
      <c r="D1410">
        <v>400597</v>
      </c>
      <c r="E1410">
        <v>474377</v>
      </c>
      <c r="F1410">
        <v>118.42</v>
      </c>
      <c r="G1410" s="2">
        <v>41603</v>
      </c>
      <c r="H1410">
        <f>YEAR(Table1[[#This Row],[Order Date]])</f>
        <v>2013</v>
      </c>
      <c r="I1410" t="s">
        <v>253</v>
      </c>
      <c r="J1410" s="4">
        <f>WEEKDAY(Table1[[#This Row],[Order Date]])</f>
        <v>2</v>
      </c>
      <c r="K1410" t="s">
        <v>218</v>
      </c>
      <c r="L1410" t="s">
        <v>238</v>
      </c>
      <c r="M1410">
        <v>474377</v>
      </c>
      <c r="N1410">
        <v>121465.08</v>
      </c>
      <c r="O1410">
        <v>352911.92</v>
      </c>
      <c r="P1410">
        <v>20</v>
      </c>
      <c r="Q1410">
        <v>65</v>
      </c>
      <c r="R1410">
        <v>83.42</v>
      </c>
    </row>
    <row r="1411" spans="1:18" x14ac:dyDescent="0.35">
      <c r="A1411" t="s">
        <v>21</v>
      </c>
      <c r="B1411" t="str">
        <f>VLOOKUP(Table1[[#This Row],[Region]],Table3[#All],2,0)</f>
        <v>Anne Paul</v>
      </c>
      <c r="C1411" t="s">
        <v>212</v>
      </c>
      <c r="D1411">
        <v>397234</v>
      </c>
      <c r="E1411">
        <v>293375</v>
      </c>
      <c r="F1411">
        <v>73.849999999999994</v>
      </c>
      <c r="G1411" s="2">
        <v>41603</v>
      </c>
      <c r="H1411">
        <f>YEAR(Table1[[#This Row],[Order Date]])</f>
        <v>2013</v>
      </c>
      <c r="I1411" t="s">
        <v>253</v>
      </c>
      <c r="J1411" s="4">
        <f>WEEKDAY(Table1[[#This Row],[Order Date]])</f>
        <v>2</v>
      </c>
      <c r="K1411" t="s">
        <v>234</v>
      </c>
      <c r="L1411" t="s">
        <v>238</v>
      </c>
      <c r="M1411">
        <v>293375</v>
      </c>
      <c r="N1411">
        <v>137991.5</v>
      </c>
      <c r="O1411">
        <v>155383.5</v>
      </c>
      <c r="P1411">
        <v>20</v>
      </c>
      <c r="Q1411">
        <v>13</v>
      </c>
      <c r="R1411">
        <v>85.52</v>
      </c>
    </row>
    <row r="1412" spans="1:18" x14ac:dyDescent="0.35">
      <c r="A1412" t="s">
        <v>22</v>
      </c>
      <c r="B1412" t="str">
        <f>VLOOKUP(Table1[[#This Row],[Region]],Table3[#All],2,0)</f>
        <v>Sam Thomas</v>
      </c>
      <c r="C1412" t="s">
        <v>215</v>
      </c>
      <c r="D1412">
        <v>458094</v>
      </c>
      <c r="E1412">
        <v>409428</v>
      </c>
      <c r="F1412">
        <v>89.38</v>
      </c>
      <c r="G1412" s="2">
        <v>41603</v>
      </c>
      <c r="H1412">
        <f>YEAR(Table1[[#This Row],[Order Date]])</f>
        <v>2013</v>
      </c>
      <c r="I1412" t="s">
        <v>253</v>
      </c>
      <c r="J1412" s="4">
        <f>WEEKDAY(Table1[[#This Row],[Order Date]])</f>
        <v>2</v>
      </c>
      <c r="K1412" t="s">
        <v>220</v>
      </c>
      <c r="L1412" t="s">
        <v>237</v>
      </c>
      <c r="M1412">
        <v>409428</v>
      </c>
      <c r="N1412">
        <v>170735.68</v>
      </c>
      <c r="O1412">
        <v>238692.32</v>
      </c>
      <c r="P1412">
        <v>20</v>
      </c>
      <c r="Q1412">
        <v>51</v>
      </c>
      <c r="R1412">
        <v>76.040000000000006</v>
      </c>
    </row>
    <row r="1413" spans="1:18" x14ac:dyDescent="0.35">
      <c r="A1413" t="s">
        <v>23</v>
      </c>
      <c r="B1413" t="str">
        <f>VLOOKUP(Table1[[#This Row],[Region]],Table3[#All],2,0)</f>
        <v>Sam Thomas</v>
      </c>
      <c r="C1413" t="s">
        <v>215</v>
      </c>
      <c r="D1413">
        <v>184196</v>
      </c>
      <c r="E1413">
        <v>119541</v>
      </c>
      <c r="F1413">
        <v>64.900000000000006</v>
      </c>
      <c r="G1413" s="2">
        <v>41603</v>
      </c>
      <c r="H1413">
        <f>YEAR(Table1[[#This Row],[Order Date]])</f>
        <v>2013</v>
      </c>
      <c r="I1413" t="s">
        <v>253</v>
      </c>
      <c r="J1413" s="4">
        <f>WEEKDAY(Table1[[#This Row],[Order Date]])</f>
        <v>2</v>
      </c>
      <c r="K1413" t="s">
        <v>225</v>
      </c>
      <c r="L1413" t="s">
        <v>239</v>
      </c>
      <c r="M1413">
        <v>119541</v>
      </c>
      <c r="N1413">
        <v>33207.120000000003</v>
      </c>
      <c r="O1413">
        <v>86333.88</v>
      </c>
      <c r="P1413">
        <v>30</v>
      </c>
      <c r="Q1413">
        <v>32</v>
      </c>
      <c r="R1413">
        <v>89.57</v>
      </c>
    </row>
    <row r="1414" spans="1:18" x14ac:dyDescent="0.35">
      <c r="A1414" t="s">
        <v>24</v>
      </c>
      <c r="B1414" t="str">
        <f>VLOOKUP(Table1[[#This Row],[Region]],Table3[#All],2,0)</f>
        <v>Anne Paul</v>
      </c>
      <c r="C1414" t="s">
        <v>212</v>
      </c>
      <c r="D1414">
        <v>284446</v>
      </c>
      <c r="E1414">
        <v>303809</v>
      </c>
      <c r="F1414">
        <v>106.81</v>
      </c>
      <c r="G1414" s="2">
        <v>41603</v>
      </c>
      <c r="H1414">
        <f>YEAR(Table1[[#This Row],[Order Date]])</f>
        <v>2013</v>
      </c>
      <c r="I1414" t="s">
        <v>253</v>
      </c>
      <c r="J1414" s="4">
        <f>WEEKDAY(Table1[[#This Row],[Order Date]])</f>
        <v>2</v>
      </c>
      <c r="K1414" t="s">
        <v>221</v>
      </c>
      <c r="L1414" t="s">
        <v>239</v>
      </c>
      <c r="M1414">
        <v>303809</v>
      </c>
      <c r="N1414">
        <v>123054.72</v>
      </c>
      <c r="O1414">
        <v>180754.28</v>
      </c>
      <c r="P1414">
        <v>20</v>
      </c>
      <c r="Q1414">
        <v>21</v>
      </c>
      <c r="R1414">
        <v>82.38</v>
      </c>
    </row>
    <row r="1415" spans="1:18" x14ac:dyDescent="0.35">
      <c r="A1415" t="s">
        <v>25</v>
      </c>
      <c r="B1415" t="str">
        <f>VLOOKUP(Table1[[#This Row],[Region]],Table3[#All],2,0)</f>
        <v>Sam Thomas</v>
      </c>
      <c r="C1415" t="s">
        <v>215</v>
      </c>
      <c r="D1415">
        <v>360672</v>
      </c>
      <c r="E1415">
        <v>347970</v>
      </c>
      <c r="F1415">
        <v>96.48</v>
      </c>
      <c r="G1415" s="2">
        <v>40918</v>
      </c>
      <c r="H1415">
        <f>YEAR(Table1[[#This Row],[Order Date]])</f>
        <v>2012</v>
      </c>
      <c r="I1415" t="s">
        <v>259</v>
      </c>
      <c r="J1415" s="4">
        <f>WEEKDAY(Table1[[#This Row],[Order Date]])</f>
        <v>3</v>
      </c>
      <c r="K1415" t="s">
        <v>231</v>
      </c>
      <c r="L1415" t="s">
        <v>236</v>
      </c>
      <c r="M1415">
        <v>347970</v>
      </c>
      <c r="N1415">
        <v>152882.45000000001</v>
      </c>
      <c r="O1415">
        <v>195087.55</v>
      </c>
      <c r="P1415">
        <v>10</v>
      </c>
      <c r="Q1415">
        <v>72</v>
      </c>
      <c r="R1415">
        <v>72.27</v>
      </c>
    </row>
    <row r="1416" spans="1:18" x14ac:dyDescent="0.35">
      <c r="A1416" t="s">
        <v>26</v>
      </c>
      <c r="B1416" t="str">
        <f>VLOOKUP(Table1[[#This Row],[Region]],Table3[#All],2,0)</f>
        <v>Bill Gabril</v>
      </c>
      <c r="C1416" t="s">
        <v>213</v>
      </c>
      <c r="D1416">
        <v>495717</v>
      </c>
      <c r="E1416">
        <v>331333</v>
      </c>
      <c r="F1416">
        <v>66.84</v>
      </c>
      <c r="G1416" s="2">
        <v>41932</v>
      </c>
      <c r="H1416">
        <f>YEAR(Table1[[#This Row],[Order Date]])</f>
        <v>2014</v>
      </c>
      <c r="I1416" t="s">
        <v>255</v>
      </c>
      <c r="J1416" s="4">
        <f>WEEKDAY(Table1[[#This Row],[Order Date]])</f>
        <v>2</v>
      </c>
      <c r="K1416" t="s">
        <v>228</v>
      </c>
      <c r="L1416" t="s">
        <v>236</v>
      </c>
      <c r="M1416">
        <v>331333</v>
      </c>
      <c r="N1416">
        <v>164083.32</v>
      </c>
      <c r="O1416">
        <v>167249.68</v>
      </c>
      <c r="P1416">
        <v>20</v>
      </c>
      <c r="Q1416">
        <v>49</v>
      </c>
      <c r="R1416">
        <v>91.81</v>
      </c>
    </row>
    <row r="1417" spans="1:18" x14ac:dyDescent="0.35">
      <c r="A1417" t="s">
        <v>27</v>
      </c>
      <c r="B1417" t="str">
        <f>VLOOKUP(Table1[[#This Row],[Region]],Table3[#All],2,0)</f>
        <v>Sam Thomas</v>
      </c>
      <c r="C1417" t="s">
        <v>215</v>
      </c>
      <c r="D1417">
        <v>393559</v>
      </c>
      <c r="E1417">
        <v>290054</v>
      </c>
      <c r="F1417">
        <v>73.7</v>
      </c>
      <c r="G1417" s="2">
        <v>41356</v>
      </c>
      <c r="H1417">
        <f>YEAR(Table1[[#This Row],[Order Date]])</f>
        <v>2013</v>
      </c>
      <c r="I1417" t="s">
        <v>263</v>
      </c>
      <c r="J1417" s="4">
        <f>WEEKDAY(Table1[[#This Row],[Order Date]])</f>
        <v>7</v>
      </c>
      <c r="K1417" t="s">
        <v>224</v>
      </c>
      <c r="L1417" t="s">
        <v>240</v>
      </c>
      <c r="M1417">
        <v>290054</v>
      </c>
      <c r="N1417">
        <v>127743.88</v>
      </c>
      <c r="O1417">
        <v>162310.12</v>
      </c>
      <c r="P1417">
        <v>10</v>
      </c>
      <c r="Q1417">
        <v>86</v>
      </c>
      <c r="R1417">
        <v>92.01</v>
      </c>
    </row>
    <row r="1418" spans="1:18" x14ac:dyDescent="0.35">
      <c r="A1418" t="s">
        <v>28</v>
      </c>
      <c r="B1418" t="str">
        <f>VLOOKUP(Table1[[#This Row],[Region]],Table3[#All],2,0)</f>
        <v>Bill Gabril</v>
      </c>
      <c r="C1418" t="s">
        <v>213</v>
      </c>
      <c r="D1418">
        <v>176423</v>
      </c>
      <c r="E1418">
        <v>182043</v>
      </c>
      <c r="F1418">
        <v>103.19</v>
      </c>
      <c r="G1418" s="2">
        <v>41824</v>
      </c>
      <c r="H1418">
        <f>YEAR(Table1[[#This Row],[Order Date]])</f>
        <v>2014</v>
      </c>
      <c r="I1418" t="s">
        <v>260</v>
      </c>
      <c r="J1418" s="4">
        <f>WEEKDAY(Table1[[#This Row],[Order Date]])</f>
        <v>6</v>
      </c>
      <c r="K1418" t="s">
        <v>233</v>
      </c>
      <c r="L1418" t="s">
        <v>237</v>
      </c>
      <c r="M1418">
        <v>182043</v>
      </c>
      <c r="N1418">
        <v>69353.460000000006</v>
      </c>
      <c r="O1418">
        <v>112689.54</v>
      </c>
      <c r="P1418">
        <v>10</v>
      </c>
      <c r="Q1418">
        <v>23</v>
      </c>
      <c r="R1418">
        <v>89.58</v>
      </c>
    </row>
    <row r="1419" spans="1:18" x14ac:dyDescent="0.35">
      <c r="A1419" t="s">
        <v>29</v>
      </c>
      <c r="B1419" t="str">
        <f>VLOOKUP(Table1[[#This Row],[Region]],Table3[#All],2,0)</f>
        <v>Sam Thomas</v>
      </c>
      <c r="C1419" t="s">
        <v>215</v>
      </c>
      <c r="D1419">
        <v>398900</v>
      </c>
      <c r="E1419">
        <v>242552</v>
      </c>
      <c r="F1419">
        <v>60.81</v>
      </c>
      <c r="G1419" s="2">
        <v>41254</v>
      </c>
      <c r="H1419">
        <f>YEAR(Table1[[#This Row],[Order Date]])</f>
        <v>2012</v>
      </c>
      <c r="I1419" t="s">
        <v>257</v>
      </c>
      <c r="J1419" s="4">
        <f>WEEKDAY(Table1[[#This Row],[Order Date]])</f>
        <v>3</v>
      </c>
      <c r="K1419" t="s">
        <v>220</v>
      </c>
      <c r="L1419" t="s">
        <v>237</v>
      </c>
      <c r="M1419">
        <v>242552</v>
      </c>
      <c r="N1419">
        <v>89074.6</v>
      </c>
      <c r="O1419">
        <v>153477.4</v>
      </c>
      <c r="P1419">
        <v>10</v>
      </c>
      <c r="Q1419">
        <v>80</v>
      </c>
      <c r="R1419">
        <v>65.430000000000007</v>
      </c>
    </row>
    <row r="1420" spans="1:18" x14ac:dyDescent="0.35">
      <c r="A1420" t="s">
        <v>30</v>
      </c>
      <c r="B1420" t="str">
        <f>VLOOKUP(Table1[[#This Row],[Region]],Table3[#All],2,0)</f>
        <v>Sam Thomas</v>
      </c>
      <c r="C1420" t="s">
        <v>215</v>
      </c>
      <c r="D1420">
        <v>359256</v>
      </c>
      <c r="E1420">
        <v>238471</v>
      </c>
      <c r="F1420">
        <v>66.38</v>
      </c>
      <c r="G1420" s="2">
        <v>41169</v>
      </c>
      <c r="H1420">
        <f>YEAR(Table1[[#This Row],[Order Date]])</f>
        <v>2012</v>
      </c>
      <c r="I1420" t="s">
        <v>258</v>
      </c>
      <c r="J1420" s="4">
        <f>WEEKDAY(Table1[[#This Row],[Order Date]])</f>
        <v>2</v>
      </c>
      <c r="K1420" t="s">
        <v>216</v>
      </c>
      <c r="L1420" t="s">
        <v>236</v>
      </c>
      <c r="M1420">
        <v>238471</v>
      </c>
      <c r="N1420">
        <v>56627.14</v>
      </c>
      <c r="O1420">
        <v>181843.86</v>
      </c>
      <c r="P1420">
        <v>30</v>
      </c>
      <c r="Q1420">
        <v>37</v>
      </c>
      <c r="R1420">
        <v>65.09</v>
      </c>
    </row>
    <row r="1421" spans="1:18" x14ac:dyDescent="0.35">
      <c r="A1421" t="s">
        <v>31</v>
      </c>
      <c r="B1421" t="str">
        <f>VLOOKUP(Table1[[#This Row],[Region]],Table3[#All],2,0)</f>
        <v>Sam Thomas</v>
      </c>
      <c r="C1421" t="s">
        <v>215</v>
      </c>
      <c r="D1421">
        <v>110891</v>
      </c>
      <c r="E1421">
        <v>118788</v>
      </c>
      <c r="F1421">
        <v>107.12</v>
      </c>
      <c r="G1421" s="2">
        <v>41169</v>
      </c>
      <c r="H1421">
        <f>YEAR(Table1[[#This Row],[Order Date]])</f>
        <v>2012</v>
      </c>
      <c r="I1421" t="s">
        <v>258</v>
      </c>
      <c r="J1421" s="4">
        <f>WEEKDAY(Table1[[#This Row],[Order Date]])</f>
        <v>2</v>
      </c>
      <c r="K1421" t="s">
        <v>223</v>
      </c>
      <c r="L1421" t="s">
        <v>240</v>
      </c>
      <c r="M1421">
        <v>118788</v>
      </c>
      <c r="N1421">
        <v>39568.67</v>
      </c>
      <c r="O1421">
        <v>79219.33</v>
      </c>
      <c r="P1421">
        <v>30</v>
      </c>
      <c r="Q1421">
        <v>34</v>
      </c>
      <c r="R1421">
        <v>74.430000000000007</v>
      </c>
    </row>
    <row r="1422" spans="1:18" x14ac:dyDescent="0.35">
      <c r="A1422" t="s">
        <v>32</v>
      </c>
      <c r="B1422" t="str">
        <f>VLOOKUP(Table1[[#This Row],[Region]],Table3[#All],2,0)</f>
        <v>Bill Gabril</v>
      </c>
      <c r="C1422" t="s">
        <v>213</v>
      </c>
      <c r="D1422">
        <v>401705</v>
      </c>
      <c r="E1422">
        <v>403805</v>
      </c>
      <c r="F1422">
        <v>100.52</v>
      </c>
      <c r="G1422" s="2">
        <v>41413</v>
      </c>
      <c r="H1422">
        <f>YEAR(Table1[[#This Row],[Order Date]])</f>
        <v>2013</v>
      </c>
      <c r="I1422" t="s">
        <v>261</v>
      </c>
      <c r="J1422" s="4">
        <f>WEEKDAY(Table1[[#This Row],[Order Date]])</f>
        <v>1</v>
      </c>
      <c r="K1422" t="s">
        <v>233</v>
      </c>
      <c r="L1422" t="s">
        <v>237</v>
      </c>
      <c r="M1422">
        <v>403805</v>
      </c>
      <c r="N1422">
        <v>104574.26</v>
      </c>
      <c r="O1422">
        <v>299230.74</v>
      </c>
      <c r="P1422">
        <v>30</v>
      </c>
      <c r="Q1422">
        <v>57</v>
      </c>
      <c r="R1422">
        <v>72.760000000000005</v>
      </c>
    </row>
    <row r="1423" spans="1:18" x14ac:dyDescent="0.35">
      <c r="A1423" t="s">
        <v>33</v>
      </c>
      <c r="B1423" t="str">
        <f>VLOOKUP(Table1[[#This Row],[Region]],Table3[#All],2,0)</f>
        <v>William Grek</v>
      </c>
      <c r="C1423" t="s">
        <v>214</v>
      </c>
      <c r="D1423">
        <v>383309</v>
      </c>
      <c r="E1423">
        <v>378863</v>
      </c>
      <c r="F1423">
        <v>98.84</v>
      </c>
      <c r="G1423" s="2">
        <v>41413</v>
      </c>
      <c r="H1423">
        <f>YEAR(Table1[[#This Row],[Order Date]])</f>
        <v>2013</v>
      </c>
      <c r="I1423" t="s">
        <v>261</v>
      </c>
      <c r="J1423" s="4">
        <f>WEEKDAY(Table1[[#This Row],[Order Date]])</f>
        <v>1</v>
      </c>
      <c r="K1423" t="s">
        <v>219</v>
      </c>
      <c r="L1423" t="s">
        <v>238</v>
      </c>
      <c r="M1423">
        <v>378863</v>
      </c>
      <c r="N1423">
        <v>152871.69</v>
      </c>
      <c r="O1423">
        <v>225991.31</v>
      </c>
      <c r="P1423">
        <v>20</v>
      </c>
      <c r="Q1423">
        <v>99</v>
      </c>
      <c r="R1423">
        <v>68.64</v>
      </c>
    </row>
    <row r="1424" spans="1:18" x14ac:dyDescent="0.35">
      <c r="A1424" t="s">
        <v>34</v>
      </c>
      <c r="B1424" t="str">
        <f>VLOOKUP(Table1[[#This Row],[Region]],Table3[#All],2,0)</f>
        <v>William Grek</v>
      </c>
      <c r="C1424" t="s">
        <v>214</v>
      </c>
      <c r="D1424">
        <v>366051</v>
      </c>
      <c r="E1424">
        <v>368715</v>
      </c>
      <c r="F1424">
        <v>100.73</v>
      </c>
      <c r="G1424" s="2">
        <v>40793</v>
      </c>
      <c r="H1424">
        <f>YEAR(Table1[[#This Row],[Order Date]])</f>
        <v>2011</v>
      </c>
      <c r="I1424" t="s">
        <v>258</v>
      </c>
      <c r="J1424" s="4">
        <f>WEEKDAY(Table1[[#This Row],[Order Date]])</f>
        <v>4</v>
      </c>
      <c r="K1424" t="s">
        <v>232</v>
      </c>
      <c r="L1424" t="s">
        <v>240</v>
      </c>
      <c r="M1424">
        <v>368715</v>
      </c>
      <c r="N1424">
        <v>172764.26</v>
      </c>
      <c r="O1424">
        <v>195950.74</v>
      </c>
      <c r="P1424">
        <v>30</v>
      </c>
      <c r="Q1424">
        <v>39</v>
      </c>
      <c r="R1424">
        <v>85.2</v>
      </c>
    </row>
    <row r="1425" spans="1:18" x14ac:dyDescent="0.35">
      <c r="A1425" t="s">
        <v>35</v>
      </c>
      <c r="B1425" t="str">
        <f>VLOOKUP(Table1[[#This Row],[Region]],Table3[#All],2,0)</f>
        <v>William Grek</v>
      </c>
      <c r="C1425" t="s">
        <v>214</v>
      </c>
      <c r="D1425">
        <v>241103</v>
      </c>
      <c r="E1425">
        <v>271089</v>
      </c>
      <c r="F1425">
        <v>112.44</v>
      </c>
      <c r="G1425" s="2">
        <v>40793</v>
      </c>
      <c r="H1425">
        <f>YEAR(Table1[[#This Row],[Order Date]])</f>
        <v>2011</v>
      </c>
      <c r="I1425" t="s">
        <v>258</v>
      </c>
      <c r="J1425" s="4">
        <f>WEEKDAY(Table1[[#This Row],[Order Date]])</f>
        <v>4</v>
      </c>
      <c r="K1425" t="s">
        <v>218</v>
      </c>
      <c r="L1425" t="s">
        <v>238</v>
      </c>
      <c r="M1425">
        <v>271089</v>
      </c>
      <c r="N1425">
        <v>85219.05</v>
      </c>
      <c r="O1425">
        <v>185869.95</v>
      </c>
      <c r="P1425">
        <v>20</v>
      </c>
      <c r="Q1425">
        <v>65</v>
      </c>
      <c r="R1425">
        <v>62.26</v>
      </c>
    </row>
    <row r="1426" spans="1:18" x14ac:dyDescent="0.35">
      <c r="A1426" t="s">
        <v>36</v>
      </c>
      <c r="B1426" t="str">
        <f>VLOOKUP(Table1[[#This Row],[Region]],Table3[#All],2,0)</f>
        <v>William Grek</v>
      </c>
      <c r="C1426" t="s">
        <v>214</v>
      </c>
      <c r="D1426">
        <v>393579</v>
      </c>
      <c r="E1426">
        <v>431915</v>
      </c>
      <c r="F1426">
        <v>109.74</v>
      </c>
      <c r="G1426" s="2">
        <v>40793</v>
      </c>
      <c r="H1426">
        <f>YEAR(Table1[[#This Row],[Order Date]])</f>
        <v>2011</v>
      </c>
      <c r="I1426" t="s">
        <v>258</v>
      </c>
      <c r="J1426" s="4">
        <f>WEEKDAY(Table1[[#This Row],[Order Date]])</f>
        <v>4</v>
      </c>
      <c r="K1426" t="s">
        <v>226</v>
      </c>
      <c r="L1426" t="s">
        <v>239</v>
      </c>
      <c r="M1426">
        <v>431915</v>
      </c>
      <c r="N1426">
        <v>99879.27</v>
      </c>
      <c r="O1426">
        <v>332035.73</v>
      </c>
      <c r="P1426">
        <v>10</v>
      </c>
      <c r="Q1426">
        <v>100</v>
      </c>
      <c r="R1426">
        <v>65.180000000000007</v>
      </c>
    </row>
    <row r="1427" spans="1:18" x14ac:dyDescent="0.35">
      <c r="A1427" t="s">
        <v>37</v>
      </c>
      <c r="B1427" t="str">
        <f>VLOOKUP(Table1[[#This Row],[Region]],Table3[#All],2,0)</f>
        <v>Sam Thomas</v>
      </c>
      <c r="C1427" t="s">
        <v>215</v>
      </c>
      <c r="D1427">
        <v>476894</v>
      </c>
      <c r="E1427">
        <v>383197</v>
      </c>
      <c r="F1427">
        <v>80.349999999999994</v>
      </c>
      <c r="G1427" s="2">
        <v>40793</v>
      </c>
      <c r="H1427">
        <f>YEAR(Table1[[#This Row],[Order Date]])</f>
        <v>2011</v>
      </c>
      <c r="I1427" t="s">
        <v>258</v>
      </c>
      <c r="J1427" s="4">
        <f>WEEKDAY(Table1[[#This Row],[Order Date]])</f>
        <v>4</v>
      </c>
      <c r="K1427" t="s">
        <v>225</v>
      </c>
      <c r="L1427" t="s">
        <v>239</v>
      </c>
      <c r="M1427">
        <v>383197</v>
      </c>
      <c r="N1427">
        <v>82691.87</v>
      </c>
      <c r="O1427">
        <v>300505.13</v>
      </c>
      <c r="P1427">
        <v>20</v>
      </c>
      <c r="Q1427">
        <v>86</v>
      </c>
      <c r="R1427">
        <v>77.180000000000007</v>
      </c>
    </row>
    <row r="1428" spans="1:18" x14ac:dyDescent="0.35">
      <c r="A1428" t="s">
        <v>38</v>
      </c>
      <c r="B1428" t="str">
        <f>VLOOKUP(Table1[[#This Row],[Region]],Table3[#All],2,0)</f>
        <v>William Grek</v>
      </c>
      <c r="C1428" t="s">
        <v>214</v>
      </c>
      <c r="D1428">
        <v>212828</v>
      </c>
      <c r="E1428">
        <v>224932</v>
      </c>
      <c r="F1428">
        <v>105.69</v>
      </c>
      <c r="G1428" s="2">
        <v>41547</v>
      </c>
      <c r="H1428">
        <f>YEAR(Table1[[#This Row],[Order Date]])</f>
        <v>2013</v>
      </c>
      <c r="I1428" t="s">
        <v>258</v>
      </c>
      <c r="J1428" s="4">
        <f>WEEKDAY(Table1[[#This Row],[Order Date]])</f>
        <v>2</v>
      </c>
      <c r="K1428" t="s">
        <v>233</v>
      </c>
      <c r="L1428" t="s">
        <v>237</v>
      </c>
      <c r="M1428">
        <v>224932</v>
      </c>
      <c r="N1428">
        <v>90161.75</v>
      </c>
      <c r="O1428">
        <v>134770.25</v>
      </c>
      <c r="P1428">
        <v>10</v>
      </c>
      <c r="Q1428">
        <v>75</v>
      </c>
      <c r="R1428">
        <v>93.12</v>
      </c>
    </row>
    <row r="1429" spans="1:18" x14ac:dyDescent="0.35">
      <c r="A1429" t="s">
        <v>39</v>
      </c>
      <c r="B1429" t="str">
        <f>VLOOKUP(Table1[[#This Row],[Region]],Table3[#All],2,0)</f>
        <v>William Grek</v>
      </c>
      <c r="C1429" t="s">
        <v>214</v>
      </c>
      <c r="D1429">
        <v>382912</v>
      </c>
      <c r="E1429">
        <v>356322</v>
      </c>
      <c r="F1429">
        <v>93.06</v>
      </c>
      <c r="G1429" s="2">
        <v>41586</v>
      </c>
      <c r="H1429">
        <f>YEAR(Table1[[#This Row],[Order Date]])</f>
        <v>2013</v>
      </c>
      <c r="I1429" t="s">
        <v>253</v>
      </c>
      <c r="J1429" s="4">
        <f>WEEKDAY(Table1[[#This Row],[Order Date]])</f>
        <v>6</v>
      </c>
      <c r="K1429" t="s">
        <v>230</v>
      </c>
      <c r="L1429" t="s">
        <v>238</v>
      </c>
      <c r="M1429">
        <v>356322</v>
      </c>
      <c r="N1429">
        <v>102038.47</v>
      </c>
      <c r="O1429">
        <v>254283.53</v>
      </c>
      <c r="P1429">
        <v>20</v>
      </c>
      <c r="Q1429">
        <v>25</v>
      </c>
      <c r="R1429">
        <v>87.11</v>
      </c>
    </row>
    <row r="1430" spans="1:18" x14ac:dyDescent="0.35">
      <c r="A1430" t="s">
        <v>40</v>
      </c>
      <c r="B1430" t="str">
        <f>VLOOKUP(Table1[[#This Row],[Region]],Table3[#All],2,0)</f>
        <v>Anne Paul</v>
      </c>
      <c r="C1430" t="s">
        <v>212</v>
      </c>
      <c r="D1430">
        <v>133359</v>
      </c>
      <c r="E1430">
        <v>136117</v>
      </c>
      <c r="F1430">
        <v>102.07</v>
      </c>
      <c r="G1430" s="2">
        <v>41754</v>
      </c>
      <c r="H1430">
        <f>YEAR(Table1[[#This Row],[Order Date]])</f>
        <v>2014</v>
      </c>
      <c r="I1430" t="s">
        <v>256</v>
      </c>
      <c r="J1430" s="4">
        <f>WEEKDAY(Table1[[#This Row],[Order Date]])</f>
        <v>6</v>
      </c>
      <c r="K1430" t="s">
        <v>229</v>
      </c>
      <c r="L1430" t="s">
        <v>240</v>
      </c>
      <c r="M1430">
        <v>136117</v>
      </c>
      <c r="N1430">
        <v>38144.49</v>
      </c>
      <c r="O1430">
        <v>97972.51</v>
      </c>
      <c r="P1430">
        <v>30</v>
      </c>
      <c r="Q1430">
        <v>86</v>
      </c>
      <c r="R1430">
        <v>87.08</v>
      </c>
    </row>
    <row r="1431" spans="1:18" x14ac:dyDescent="0.35">
      <c r="A1431" t="s">
        <v>41</v>
      </c>
      <c r="B1431" t="str">
        <f>VLOOKUP(Table1[[#This Row],[Region]],Table3[#All],2,0)</f>
        <v>William Grek</v>
      </c>
      <c r="C1431" t="s">
        <v>214</v>
      </c>
      <c r="D1431">
        <v>115459</v>
      </c>
      <c r="E1431">
        <v>122606</v>
      </c>
      <c r="F1431">
        <v>106.19</v>
      </c>
      <c r="G1431" s="2">
        <v>41754</v>
      </c>
      <c r="H1431">
        <f>YEAR(Table1[[#This Row],[Order Date]])</f>
        <v>2014</v>
      </c>
      <c r="I1431" t="s">
        <v>256</v>
      </c>
      <c r="J1431" s="4">
        <f>WEEKDAY(Table1[[#This Row],[Order Date]])</f>
        <v>6</v>
      </c>
      <c r="K1431" t="s">
        <v>234</v>
      </c>
      <c r="L1431" t="s">
        <v>238</v>
      </c>
      <c r="M1431">
        <v>122606</v>
      </c>
      <c r="N1431">
        <v>58025.53</v>
      </c>
      <c r="O1431">
        <v>64580.47</v>
      </c>
      <c r="P1431">
        <v>10</v>
      </c>
      <c r="Q1431">
        <v>83</v>
      </c>
      <c r="R1431">
        <v>84.53</v>
      </c>
    </row>
    <row r="1432" spans="1:18" x14ac:dyDescent="0.35">
      <c r="A1432" t="s">
        <v>42</v>
      </c>
      <c r="B1432" t="str">
        <f>VLOOKUP(Table1[[#This Row],[Region]],Table3[#All],2,0)</f>
        <v>Bill Gabril</v>
      </c>
      <c r="C1432" t="s">
        <v>213</v>
      </c>
      <c r="D1432">
        <v>313686</v>
      </c>
      <c r="E1432">
        <v>256796</v>
      </c>
      <c r="F1432">
        <v>81.86</v>
      </c>
      <c r="G1432" s="2">
        <v>41754</v>
      </c>
      <c r="H1432">
        <f>YEAR(Table1[[#This Row],[Order Date]])</f>
        <v>2014</v>
      </c>
      <c r="I1432" t="s">
        <v>256</v>
      </c>
      <c r="J1432" s="4">
        <f>WEEKDAY(Table1[[#This Row],[Order Date]])</f>
        <v>6</v>
      </c>
      <c r="K1432" t="s">
        <v>229</v>
      </c>
      <c r="L1432" t="s">
        <v>240</v>
      </c>
      <c r="M1432">
        <v>256796</v>
      </c>
      <c r="N1432">
        <v>63125.68</v>
      </c>
      <c r="O1432">
        <v>193670.32</v>
      </c>
      <c r="P1432">
        <v>20</v>
      </c>
      <c r="Q1432">
        <v>49</v>
      </c>
      <c r="R1432">
        <v>72.430000000000007</v>
      </c>
    </row>
    <row r="1433" spans="1:18" x14ac:dyDescent="0.35">
      <c r="A1433" t="s">
        <v>43</v>
      </c>
      <c r="B1433" t="str">
        <f>VLOOKUP(Table1[[#This Row],[Region]],Table3[#All],2,0)</f>
        <v>Bill Gabril</v>
      </c>
      <c r="C1433" t="s">
        <v>213</v>
      </c>
      <c r="D1433">
        <v>361977</v>
      </c>
      <c r="E1433">
        <v>204773</v>
      </c>
      <c r="F1433">
        <v>56.57</v>
      </c>
      <c r="G1433" s="2">
        <v>41984</v>
      </c>
      <c r="H1433">
        <f>YEAR(Table1[[#This Row],[Order Date]])</f>
        <v>2014</v>
      </c>
      <c r="I1433" t="s">
        <v>257</v>
      </c>
      <c r="J1433" s="4">
        <f>WEEKDAY(Table1[[#This Row],[Order Date]])</f>
        <v>5</v>
      </c>
      <c r="K1433" t="s">
        <v>228</v>
      </c>
      <c r="L1433" t="s">
        <v>236</v>
      </c>
      <c r="M1433">
        <v>204773</v>
      </c>
      <c r="N1433">
        <v>77726.03</v>
      </c>
      <c r="O1433">
        <v>127046.97</v>
      </c>
      <c r="P1433">
        <v>20</v>
      </c>
      <c r="Q1433">
        <v>92</v>
      </c>
      <c r="R1433">
        <v>82.16</v>
      </c>
    </row>
    <row r="1434" spans="1:18" x14ac:dyDescent="0.35">
      <c r="A1434" t="s">
        <v>44</v>
      </c>
      <c r="B1434" t="str">
        <f>VLOOKUP(Table1[[#This Row],[Region]],Table3[#All],2,0)</f>
        <v>Sam Thomas</v>
      </c>
      <c r="C1434" t="s">
        <v>215</v>
      </c>
      <c r="D1434">
        <v>494167</v>
      </c>
      <c r="E1434">
        <v>296380</v>
      </c>
      <c r="F1434">
        <v>59.98</v>
      </c>
      <c r="G1434" s="2">
        <v>41984</v>
      </c>
      <c r="H1434">
        <f>YEAR(Table1[[#This Row],[Order Date]])</f>
        <v>2014</v>
      </c>
      <c r="I1434" t="s">
        <v>257</v>
      </c>
      <c r="J1434" s="4">
        <f>WEEKDAY(Table1[[#This Row],[Order Date]])</f>
        <v>5</v>
      </c>
      <c r="K1434" t="s">
        <v>225</v>
      </c>
      <c r="L1434" t="s">
        <v>239</v>
      </c>
      <c r="M1434">
        <v>296380</v>
      </c>
      <c r="N1434">
        <v>146376.09</v>
      </c>
      <c r="O1434">
        <v>150003.91</v>
      </c>
      <c r="P1434">
        <v>30</v>
      </c>
      <c r="Q1434">
        <v>81</v>
      </c>
      <c r="R1434">
        <v>62.07</v>
      </c>
    </row>
    <row r="1435" spans="1:18" x14ac:dyDescent="0.35">
      <c r="A1435" t="s">
        <v>45</v>
      </c>
      <c r="B1435" t="str">
        <f>VLOOKUP(Table1[[#This Row],[Region]],Table3[#All],2,0)</f>
        <v>Sam Thomas</v>
      </c>
      <c r="C1435" t="s">
        <v>215</v>
      </c>
      <c r="D1435">
        <v>188349</v>
      </c>
      <c r="E1435">
        <v>94627</v>
      </c>
      <c r="F1435">
        <v>50.24</v>
      </c>
      <c r="G1435" s="2">
        <v>40771</v>
      </c>
      <c r="H1435">
        <f>YEAR(Table1[[#This Row],[Order Date]])</f>
        <v>2011</v>
      </c>
      <c r="I1435" t="s">
        <v>262</v>
      </c>
      <c r="J1435" s="4">
        <f>WEEKDAY(Table1[[#This Row],[Order Date]])</f>
        <v>3</v>
      </c>
      <c r="K1435" t="s">
        <v>226</v>
      </c>
      <c r="L1435" t="s">
        <v>239</v>
      </c>
      <c r="M1435">
        <v>94627</v>
      </c>
      <c r="N1435">
        <v>47181.18</v>
      </c>
      <c r="O1435">
        <v>47445.82</v>
      </c>
      <c r="P1435">
        <v>30</v>
      </c>
      <c r="Q1435">
        <v>13</v>
      </c>
      <c r="R1435">
        <v>88</v>
      </c>
    </row>
    <row r="1436" spans="1:18" x14ac:dyDescent="0.35">
      <c r="A1436" t="s">
        <v>46</v>
      </c>
      <c r="B1436" t="str">
        <f>VLOOKUP(Table1[[#This Row],[Region]],Table3[#All],2,0)</f>
        <v>Sam Thomas</v>
      </c>
      <c r="C1436" t="s">
        <v>215</v>
      </c>
      <c r="D1436">
        <v>190383</v>
      </c>
      <c r="E1436">
        <v>144600</v>
      </c>
      <c r="F1436">
        <v>75.95</v>
      </c>
      <c r="G1436" s="2">
        <v>41983</v>
      </c>
      <c r="H1436">
        <f>YEAR(Table1[[#This Row],[Order Date]])</f>
        <v>2014</v>
      </c>
      <c r="I1436" t="s">
        <v>257</v>
      </c>
      <c r="J1436" s="4">
        <f>WEEKDAY(Table1[[#This Row],[Order Date]])</f>
        <v>4</v>
      </c>
      <c r="K1436" t="s">
        <v>235</v>
      </c>
      <c r="L1436" t="s">
        <v>239</v>
      </c>
      <c r="M1436">
        <v>144600</v>
      </c>
      <c r="N1436">
        <v>64414.09</v>
      </c>
      <c r="O1436">
        <v>80185.91</v>
      </c>
      <c r="P1436">
        <v>30</v>
      </c>
      <c r="Q1436">
        <v>54</v>
      </c>
      <c r="R1436">
        <v>63.39</v>
      </c>
    </row>
    <row r="1437" spans="1:18" x14ac:dyDescent="0.35">
      <c r="A1437" t="s">
        <v>47</v>
      </c>
      <c r="B1437" t="str">
        <f>VLOOKUP(Table1[[#This Row],[Region]],Table3[#All],2,0)</f>
        <v>William Grek</v>
      </c>
      <c r="C1437" t="s">
        <v>214</v>
      </c>
      <c r="D1437">
        <v>296171</v>
      </c>
      <c r="E1437">
        <v>298551</v>
      </c>
      <c r="F1437">
        <v>100.8</v>
      </c>
      <c r="G1437" s="2">
        <v>41983</v>
      </c>
      <c r="H1437">
        <f>YEAR(Table1[[#This Row],[Order Date]])</f>
        <v>2014</v>
      </c>
      <c r="I1437" t="s">
        <v>257</v>
      </c>
      <c r="J1437" s="4">
        <f>WEEKDAY(Table1[[#This Row],[Order Date]])</f>
        <v>4</v>
      </c>
      <c r="K1437" t="s">
        <v>231</v>
      </c>
      <c r="L1437" t="s">
        <v>236</v>
      </c>
      <c r="M1437">
        <v>298551</v>
      </c>
      <c r="N1437">
        <v>86009.48</v>
      </c>
      <c r="O1437">
        <v>212541.52</v>
      </c>
      <c r="P1437">
        <v>20</v>
      </c>
      <c r="Q1437">
        <v>32</v>
      </c>
      <c r="R1437">
        <v>77.760000000000005</v>
      </c>
    </row>
    <row r="1438" spans="1:18" x14ac:dyDescent="0.35">
      <c r="A1438" t="s">
        <v>48</v>
      </c>
      <c r="B1438" t="str">
        <f>VLOOKUP(Table1[[#This Row],[Region]],Table3[#All],2,0)</f>
        <v>Bill Gabril</v>
      </c>
      <c r="C1438" t="s">
        <v>213</v>
      </c>
      <c r="D1438">
        <v>426150</v>
      </c>
      <c r="E1438">
        <v>233403</v>
      </c>
      <c r="F1438">
        <v>54.77</v>
      </c>
      <c r="G1438" s="2">
        <v>41348</v>
      </c>
      <c r="H1438">
        <f>YEAR(Table1[[#This Row],[Order Date]])</f>
        <v>2013</v>
      </c>
      <c r="I1438" t="s">
        <v>263</v>
      </c>
      <c r="J1438" s="4">
        <f>WEEKDAY(Table1[[#This Row],[Order Date]])</f>
        <v>6</v>
      </c>
      <c r="K1438" t="s">
        <v>226</v>
      </c>
      <c r="L1438" t="s">
        <v>239</v>
      </c>
      <c r="M1438">
        <v>233403</v>
      </c>
      <c r="N1438">
        <v>60180.29</v>
      </c>
      <c r="O1438">
        <v>173222.71</v>
      </c>
      <c r="P1438">
        <v>30</v>
      </c>
      <c r="Q1438">
        <v>47</v>
      </c>
      <c r="R1438">
        <v>63.77</v>
      </c>
    </row>
    <row r="1439" spans="1:18" x14ac:dyDescent="0.35">
      <c r="A1439" t="s">
        <v>49</v>
      </c>
      <c r="B1439" t="str">
        <f>VLOOKUP(Table1[[#This Row],[Region]],Table3[#All],2,0)</f>
        <v>William Grek</v>
      </c>
      <c r="C1439" t="s">
        <v>214</v>
      </c>
      <c r="D1439">
        <v>371837</v>
      </c>
      <c r="E1439">
        <v>229797</v>
      </c>
      <c r="F1439">
        <v>61.8</v>
      </c>
      <c r="G1439" s="2">
        <v>41452</v>
      </c>
      <c r="H1439">
        <f>YEAR(Table1[[#This Row],[Order Date]])</f>
        <v>2013</v>
      </c>
      <c r="I1439" t="s">
        <v>254</v>
      </c>
      <c r="J1439" s="4">
        <f>WEEKDAY(Table1[[#This Row],[Order Date]])</f>
        <v>5</v>
      </c>
      <c r="K1439" t="s">
        <v>218</v>
      </c>
      <c r="L1439" t="s">
        <v>238</v>
      </c>
      <c r="M1439">
        <v>229797</v>
      </c>
      <c r="N1439">
        <v>101582.24</v>
      </c>
      <c r="O1439">
        <v>128214.76</v>
      </c>
      <c r="P1439">
        <v>20</v>
      </c>
      <c r="Q1439">
        <v>88</v>
      </c>
      <c r="R1439">
        <v>92.2</v>
      </c>
    </row>
    <row r="1440" spans="1:18" x14ac:dyDescent="0.35">
      <c r="A1440" t="s">
        <v>50</v>
      </c>
      <c r="B1440" t="str">
        <f>VLOOKUP(Table1[[#This Row],[Region]],Table3[#All],2,0)</f>
        <v>Bill Gabril</v>
      </c>
      <c r="C1440" t="s">
        <v>213</v>
      </c>
      <c r="D1440">
        <v>387299</v>
      </c>
      <c r="E1440">
        <v>397516</v>
      </c>
      <c r="F1440">
        <v>102.64</v>
      </c>
      <c r="G1440" s="2">
        <v>41177</v>
      </c>
      <c r="H1440">
        <f>YEAR(Table1[[#This Row],[Order Date]])</f>
        <v>2012</v>
      </c>
      <c r="I1440" t="s">
        <v>258</v>
      </c>
      <c r="J1440" s="4">
        <f>WEEKDAY(Table1[[#This Row],[Order Date]])</f>
        <v>3</v>
      </c>
      <c r="K1440" t="s">
        <v>224</v>
      </c>
      <c r="L1440" t="s">
        <v>240</v>
      </c>
      <c r="M1440">
        <v>397516</v>
      </c>
      <c r="N1440">
        <v>119011.71</v>
      </c>
      <c r="O1440">
        <v>278504.28999999998</v>
      </c>
      <c r="P1440">
        <v>30</v>
      </c>
      <c r="Q1440">
        <v>41</v>
      </c>
      <c r="R1440">
        <v>72.8</v>
      </c>
    </row>
    <row r="1441" spans="1:18" x14ac:dyDescent="0.35">
      <c r="A1441" t="s">
        <v>51</v>
      </c>
      <c r="B1441" t="str">
        <f>VLOOKUP(Table1[[#This Row],[Region]],Table3[#All],2,0)</f>
        <v>William Grek</v>
      </c>
      <c r="C1441" t="s">
        <v>214</v>
      </c>
      <c r="D1441">
        <v>198744</v>
      </c>
      <c r="E1441">
        <v>205352</v>
      </c>
      <c r="F1441">
        <v>103.32</v>
      </c>
      <c r="G1441" s="2">
        <v>41177</v>
      </c>
      <c r="H1441">
        <f>YEAR(Table1[[#This Row],[Order Date]])</f>
        <v>2012</v>
      </c>
      <c r="I1441" t="s">
        <v>258</v>
      </c>
      <c r="J1441" s="4">
        <f>WEEKDAY(Table1[[#This Row],[Order Date]])</f>
        <v>3</v>
      </c>
      <c r="K1441" t="s">
        <v>234</v>
      </c>
      <c r="L1441" t="s">
        <v>238</v>
      </c>
      <c r="M1441">
        <v>205352</v>
      </c>
      <c r="N1441">
        <v>99064.42</v>
      </c>
      <c r="O1441">
        <v>106287.58</v>
      </c>
      <c r="P1441">
        <v>20</v>
      </c>
      <c r="Q1441">
        <v>71</v>
      </c>
      <c r="R1441">
        <v>88.38</v>
      </c>
    </row>
    <row r="1442" spans="1:18" x14ac:dyDescent="0.35">
      <c r="A1442" t="s">
        <v>52</v>
      </c>
      <c r="B1442" t="str">
        <f>VLOOKUP(Table1[[#This Row],[Region]],Table3[#All],2,0)</f>
        <v>Anne Paul</v>
      </c>
      <c r="C1442" t="s">
        <v>212</v>
      </c>
      <c r="D1442">
        <v>147685</v>
      </c>
      <c r="E1442">
        <v>160809</v>
      </c>
      <c r="F1442">
        <v>108.89</v>
      </c>
      <c r="G1442" s="2">
        <v>41177</v>
      </c>
      <c r="H1442">
        <f>YEAR(Table1[[#This Row],[Order Date]])</f>
        <v>2012</v>
      </c>
      <c r="I1442" t="s">
        <v>258</v>
      </c>
      <c r="J1442" s="4">
        <f>WEEKDAY(Table1[[#This Row],[Order Date]])</f>
        <v>3</v>
      </c>
      <c r="K1442" t="s">
        <v>227</v>
      </c>
      <c r="L1442" t="s">
        <v>237</v>
      </c>
      <c r="M1442">
        <v>160809</v>
      </c>
      <c r="N1442">
        <v>43888.47</v>
      </c>
      <c r="O1442">
        <v>116920.53</v>
      </c>
      <c r="P1442">
        <v>10</v>
      </c>
      <c r="Q1442">
        <v>46</v>
      </c>
      <c r="R1442">
        <v>71.209999999999994</v>
      </c>
    </row>
    <row r="1443" spans="1:18" x14ac:dyDescent="0.35">
      <c r="A1443" t="s">
        <v>53</v>
      </c>
      <c r="B1443" t="str">
        <f>VLOOKUP(Table1[[#This Row],[Region]],Table3[#All],2,0)</f>
        <v>Bill Gabril</v>
      </c>
      <c r="C1443" t="s">
        <v>213</v>
      </c>
      <c r="D1443">
        <v>203830</v>
      </c>
      <c r="E1443">
        <v>178712</v>
      </c>
      <c r="F1443">
        <v>87.68</v>
      </c>
      <c r="G1443" s="2">
        <v>41270</v>
      </c>
      <c r="H1443">
        <f>YEAR(Table1[[#This Row],[Order Date]])</f>
        <v>2012</v>
      </c>
      <c r="I1443" t="s">
        <v>257</v>
      </c>
      <c r="J1443" s="4">
        <f>WEEKDAY(Table1[[#This Row],[Order Date]])</f>
        <v>5</v>
      </c>
      <c r="K1443" t="s">
        <v>223</v>
      </c>
      <c r="L1443" t="s">
        <v>240</v>
      </c>
      <c r="M1443">
        <v>178712</v>
      </c>
      <c r="N1443">
        <v>66026.64</v>
      </c>
      <c r="O1443">
        <v>112685.36</v>
      </c>
      <c r="P1443">
        <v>30</v>
      </c>
      <c r="Q1443">
        <v>13</v>
      </c>
      <c r="R1443">
        <v>77.19</v>
      </c>
    </row>
    <row r="1444" spans="1:18" x14ac:dyDescent="0.35">
      <c r="A1444" t="s">
        <v>54</v>
      </c>
      <c r="B1444" t="str">
        <f>VLOOKUP(Table1[[#This Row],[Region]],Table3[#All],2,0)</f>
        <v>Sam Thomas</v>
      </c>
      <c r="C1444" t="s">
        <v>215</v>
      </c>
      <c r="D1444">
        <v>353810</v>
      </c>
      <c r="E1444">
        <v>336724</v>
      </c>
      <c r="F1444">
        <v>95.17</v>
      </c>
      <c r="G1444" s="2">
        <v>41270</v>
      </c>
      <c r="H1444">
        <f>YEAR(Table1[[#This Row],[Order Date]])</f>
        <v>2012</v>
      </c>
      <c r="I1444" t="s">
        <v>257</v>
      </c>
      <c r="J1444" s="4">
        <f>WEEKDAY(Table1[[#This Row],[Order Date]])</f>
        <v>5</v>
      </c>
      <c r="K1444" t="s">
        <v>232</v>
      </c>
      <c r="L1444" t="s">
        <v>240</v>
      </c>
      <c r="M1444">
        <v>336724</v>
      </c>
      <c r="N1444">
        <v>118094.37</v>
      </c>
      <c r="O1444">
        <v>218629.63</v>
      </c>
      <c r="P1444">
        <v>10</v>
      </c>
      <c r="Q1444">
        <v>46</v>
      </c>
      <c r="R1444">
        <v>86.98</v>
      </c>
    </row>
    <row r="1445" spans="1:18" x14ac:dyDescent="0.35">
      <c r="A1445" t="s">
        <v>55</v>
      </c>
      <c r="B1445" t="str">
        <f>VLOOKUP(Table1[[#This Row],[Region]],Table3[#All],2,0)</f>
        <v>Anne Paul</v>
      </c>
      <c r="C1445" t="s">
        <v>212</v>
      </c>
      <c r="D1445">
        <v>121827</v>
      </c>
      <c r="E1445">
        <v>85564</v>
      </c>
      <c r="F1445">
        <v>70.23</v>
      </c>
      <c r="G1445" s="2">
        <v>40697</v>
      </c>
      <c r="H1445">
        <f>YEAR(Table1[[#This Row],[Order Date]])</f>
        <v>2011</v>
      </c>
      <c r="I1445" t="s">
        <v>254</v>
      </c>
      <c r="J1445" s="4">
        <f>WEEKDAY(Table1[[#This Row],[Order Date]])</f>
        <v>6</v>
      </c>
      <c r="K1445" t="s">
        <v>234</v>
      </c>
      <c r="L1445" t="s">
        <v>238</v>
      </c>
      <c r="M1445">
        <v>85564</v>
      </c>
      <c r="N1445">
        <v>19882.7</v>
      </c>
      <c r="O1445">
        <v>65681.3</v>
      </c>
      <c r="P1445">
        <v>20</v>
      </c>
      <c r="Q1445">
        <v>83</v>
      </c>
      <c r="R1445">
        <v>79</v>
      </c>
    </row>
    <row r="1446" spans="1:18" x14ac:dyDescent="0.35">
      <c r="A1446" t="s">
        <v>56</v>
      </c>
      <c r="B1446" t="str">
        <f>VLOOKUP(Table1[[#This Row],[Region]],Table3[#All],2,0)</f>
        <v>Sam Thomas</v>
      </c>
      <c r="C1446" t="s">
        <v>215</v>
      </c>
      <c r="D1446">
        <v>125142</v>
      </c>
      <c r="E1446">
        <v>132601</v>
      </c>
      <c r="F1446">
        <v>105.96</v>
      </c>
      <c r="G1446" s="2">
        <v>41103</v>
      </c>
      <c r="H1446">
        <f>YEAR(Table1[[#This Row],[Order Date]])</f>
        <v>2012</v>
      </c>
      <c r="I1446" t="s">
        <v>260</v>
      </c>
      <c r="J1446" s="4">
        <f>WEEKDAY(Table1[[#This Row],[Order Date]])</f>
        <v>6</v>
      </c>
      <c r="K1446" t="s">
        <v>230</v>
      </c>
      <c r="L1446" t="s">
        <v>238</v>
      </c>
      <c r="M1446">
        <v>132601</v>
      </c>
      <c r="N1446">
        <v>27842.17</v>
      </c>
      <c r="O1446">
        <v>104758.83</v>
      </c>
      <c r="P1446">
        <v>10</v>
      </c>
      <c r="Q1446">
        <v>55</v>
      </c>
      <c r="R1446">
        <v>93.75</v>
      </c>
    </row>
    <row r="1447" spans="1:18" x14ac:dyDescent="0.35">
      <c r="A1447" t="s">
        <v>57</v>
      </c>
      <c r="B1447" t="str">
        <f>VLOOKUP(Table1[[#This Row],[Region]],Table3[#All],2,0)</f>
        <v>Anne Paul</v>
      </c>
      <c r="C1447" t="s">
        <v>212</v>
      </c>
      <c r="D1447">
        <v>327438</v>
      </c>
      <c r="E1447">
        <v>357322</v>
      </c>
      <c r="F1447">
        <v>109.13</v>
      </c>
      <c r="G1447" s="2">
        <v>41103</v>
      </c>
      <c r="H1447">
        <f>YEAR(Table1[[#This Row],[Order Date]])</f>
        <v>2012</v>
      </c>
      <c r="I1447" t="s">
        <v>260</v>
      </c>
      <c r="J1447" s="4">
        <f>WEEKDAY(Table1[[#This Row],[Order Date]])</f>
        <v>6</v>
      </c>
      <c r="K1447" t="s">
        <v>221</v>
      </c>
      <c r="L1447" t="s">
        <v>239</v>
      </c>
      <c r="M1447">
        <v>357322</v>
      </c>
      <c r="N1447">
        <v>124125.2</v>
      </c>
      <c r="O1447">
        <v>233196.79999999999</v>
      </c>
      <c r="P1447">
        <v>30</v>
      </c>
      <c r="Q1447">
        <v>15</v>
      </c>
      <c r="R1447">
        <v>91.87</v>
      </c>
    </row>
    <row r="1448" spans="1:18" x14ac:dyDescent="0.35">
      <c r="A1448" t="s">
        <v>58</v>
      </c>
      <c r="B1448" t="str">
        <f>VLOOKUP(Table1[[#This Row],[Region]],Table3[#All],2,0)</f>
        <v>Anne Paul</v>
      </c>
      <c r="C1448" t="s">
        <v>212</v>
      </c>
      <c r="D1448">
        <v>197363</v>
      </c>
      <c r="E1448">
        <v>156763</v>
      </c>
      <c r="F1448">
        <v>79.430000000000007</v>
      </c>
      <c r="G1448" s="2">
        <v>41103</v>
      </c>
      <c r="H1448">
        <f>YEAR(Table1[[#This Row],[Order Date]])</f>
        <v>2012</v>
      </c>
      <c r="I1448" t="s">
        <v>260</v>
      </c>
      <c r="J1448" s="4">
        <f>WEEKDAY(Table1[[#This Row],[Order Date]])</f>
        <v>6</v>
      </c>
      <c r="K1448" t="s">
        <v>217</v>
      </c>
      <c r="L1448" t="s">
        <v>237</v>
      </c>
      <c r="M1448">
        <v>156763</v>
      </c>
      <c r="N1448">
        <v>44801.24</v>
      </c>
      <c r="O1448">
        <v>111961.76</v>
      </c>
      <c r="P1448">
        <v>30</v>
      </c>
      <c r="Q1448">
        <v>83</v>
      </c>
      <c r="R1448">
        <v>82.41</v>
      </c>
    </row>
    <row r="1449" spans="1:18" x14ac:dyDescent="0.35">
      <c r="A1449" t="s">
        <v>59</v>
      </c>
      <c r="B1449" t="str">
        <f>VLOOKUP(Table1[[#This Row],[Region]],Table3[#All],2,0)</f>
        <v>Anne Paul</v>
      </c>
      <c r="C1449" t="s">
        <v>212</v>
      </c>
      <c r="D1449">
        <v>300009</v>
      </c>
      <c r="E1449">
        <v>204013</v>
      </c>
      <c r="F1449">
        <v>68</v>
      </c>
      <c r="G1449" s="2">
        <v>40577</v>
      </c>
      <c r="H1449">
        <f>YEAR(Table1[[#This Row],[Order Date]])</f>
        <v>2011</v>
      </c>
      <c r="I1449" t="s">
        <v>264</v>
      </c>
      <c r="J1449" s="4">
        <f>WEEKDAY(Table1[[#This Row],[Order Date]])</f>
        <v>5</v>
      </c>
      <c r="K1449" t="s">
        <v>234</v>
      </c>
      <c r="L1449" t="s">
        <v>238</v>
      </c>
      <c r="M1449">
        <v>204013</v>
      </c>
      <c r="N1449">
        <v>101716.47</v>
      </c>
      <c r="O1449">
        <v>102296.53</v>
      </c>
      <c r="P1449">
        <v>20</v>
      </c>
      <c r="Q1449">
        <v>52</v>
      </c>
      <c r="R1449">
        <v>94.45</v>
      </c>
    </row>
    <row r="1450" spans="1:18" x14ac:dyDescent="0.35">
      <c r="A1450" t="s">
        <v>60</v>
      </c>
      <c r="B1450" t="str">
        <f>VLOOKUP(Table1[[#This Row],[Region]],Table3[#All],2,0)</f>
        <v>Bill Gabril</v>
      </c>
      <c r="C1450" t="s">
        <v>213</v>
      </c>
      <c r="D1450">
        <v>294921</v>
      </c>
      <c r="E1450">
        <v>252831</v>
      </c>
      <c r="F1450">
        <v>85.73</v>
      </c>
      <c r="G1450" s="2">
        <v>41342</v>
      </c>
      <c r="H1450">
        <f>YEAR(Table1[[#This Row],[Order Date]])</f>
        <v>2013</v>
      </c>
      <c r="I1450" t="s">
        <v>263</v>
      </c>
      <c r="J1450" s="4">
        <f>WEEKDAY(Table1[[#This Row],[Order Date]])</f>
        <v>7</v>
      </c>
      <c r="K1450" t="s">
        <v>219</v>
      </c>
      <c r="L1450" t="s">
        <v>238</v>
      </c>
      <c r="M1450">
        <v>252831</v>
      </c>
      <c r="N1450">
        <v>115669.97</v>
      </c>
      <c r="O1450">
        <v>137161.03</v>
      </c>
      <c r="P1450">
        <v>30</v>
      </c>
      <c r="Q1450">
        <v>95</v>
      </c>
      <c r="R1450">
        <v>69.040000000000006</v>
      </c>
    </row>
    <row r="1451" spans="1:18" x14ac:dyDescent="0.35">
      <c r="A1451" t="s">
        <v>61</v>
      </c>
      <c r="B1451" t="str">
        <f>VLOOKUP(Table1[[#This Row],[Region]],Table3[#All],2,0)</f>
        <v>Bill Gabril</v>
      </c>
      <c r="C1451" t="s">
        <v>213</v>
      </c>
      <c r="D1451">
        <v>399127</v>
      </c>
      <c r="E1451">
        <v>361955</v>
      </c>
      <c r="F1451">
        <v>90.69</v>
      </c>
      <c r="G1451" s="2">
        <v>41235</v>
      </c>
      <c r="H1451">
        <f>YEAR(Table1[[#This Row],[Order Date]])</f>
        <v>2012</v>
      </c>
      <c r="I1451" t="s">
        <v>253</v>
      </c>
      <c r="J1451" s="4">
        <f>WEEKDAY(Table1[[#This Row],[Order Date]])</f>
        <v>5</v>
      </c>
      <c r="K1451" t="s">
        <v>228</v>
      </c>
      <c r="L1451" t="s">
        <v>236</v>
      </c>
      <c r="M1451">
        <v>361955</v>
      </c>
      <c r="N1451">
        <v>136543.53</v>
      </c>
      <c r="O1451">
        <v>225411.47</v>
      </c>
      <c r="P1451">
        <v>10</v>
      </c>
      <c r="Q1451">
        <v>62</v>
      </c>
      <c r="R1451">
        <v>73.2</v>
      </c>
    </row>
    <row r="1452" spans="1:18" x14ac:dyDescent="0.35">
      <c r="A1452" t="s">
        <v>62</v>
      </c>
      <c r="B1452" t="str">
        <f>VLOOKUP(Table1[[#This Row],[Region]],Table3[#All],2,0)</f>
        <v>William Grek</v>
      </c>
      <c r="C1452" t="s">
        <v>214</v>
      </c>
      <c r="D1452">
        <v>355966</v>
      </c>
      <c r="E1452">
        <v>244416</v>
      </c>
      <c r="F1452">
        <v>68.66</v>
      </c>
      <c r="G1452" s="2">
        <v>41943</v>
      </c>
      <c r="H1452">
        <f>YEAR(Table1[[#This Row],[Order Date]])</f>
        <v>2014</v>
      </c>
      <c r="I1452" t="s">
        <v>255</v>
      </c>
      <c r="J1452" s="4">
        <f>WEEKDAY(Table1[[#This Row],[Order Date]])</f>
        <v>6</v>
      </c>
      <c r="K1452" t="s">
        <v>226</v>
      </c>
      <c r="L1452" t="s">
        <v>239</v>
      </c>
      <c r="M1452">
        <v>244416</v>
      </c>
      <c r="N1452">
        <v>76267.289999999994</v>
      </c>
      <c r="O1452">
        <v>168148.71</v>
      </c>
      <c r="P1452">
        <v>30</v>
      </c>
      <c r="Q1452">
        <v>99</v>
      </c>
      <c r="R1452">
        <v>86.85</v>
      </c>
    </row>
    <row r="1453" spans="1:18" x14ac:dyDescent="0.35">
      <c r="A1453" t="s">
        <v>63</v>
      </c>
      <c r="B1453" t="str">
        <f>VLOOKUP(Table1[[#This Row],[Region]],Table3[#All],2,0)</f>
        <v>William Grek</v>
      </c>
      <c r="C1453" t="s">
        <v>214</v>
      </c>
      <c r="D1453">
        <v>461496</v>
      </c>
      <c r="E1453">
        <v>347650</v>
      </c>
      <c r="F1453">
        <v>75.33</v>
      </c>
      <c r="G1453" s="2">
        <v>41943</v>
      </c>
      <c r="H1453">
        <f>YEAR(Table1[[#This Row],[Order Date]])</f>
        <v>2014</v>
      </c>
      <c r="I1453" t="s">
        <v>255</v>
      </c>
      <c r="J1453" s="4">
        <f>WEEKDAY(Table1[[#This Row],[Order Date]])</f>
        <v>6</v>
      </c>
      <c r="K1453" t="s">
        <v>230</v>
      </c>
      <c r="L1453" t="s">
        <v>238</v>
      </c>
      <c r="M1453">
        <v>347650</v>
      </c>
      <c r="N1453">
        <v>161802.04</v>
      </c>
      <c r="O1453">
        <v>185847.96</v>
      </c>
      <c r="P1453">
        <v>10</v>
      </c>
      <c r="Q1453">
        <v>72</v>
      </c>
      <c r="R1453">
        <v>62.33</v>
      </c>
    </row>
    <row r="1454" spans="1:18" x14ac:dyDescent="0.35">
      <c r="A1454" t="s">
        <v>64</v>
      </c>
      <c r="B1454" t="str">
        <f>VLOOKUP(Table1[[#This Row],[Region]],Table3[#All],2,0)</f>
        <v>Sam Thomas</v>
      </c>
      <c r="C1454" t="s">
        <v>215</v>
      </c>
      <c r="D1454">
        <v>488021</v>
      </c>
      <c r="E1454">
        <v>378489</v>
      </c>
      <c r="F1454">
        <v>77.56</v>
      </c>
      <c r="G1454" s="2">
        <v>41943</v>
      </c>
      <c r="H1454">
        <f>YEAR(Table1[[#This Row],[Order Date]])</f>
        <v>2014</v>
      </c>
      <c r="I1454" t="s">
        <v>255</v>
      </c>
      <c r="J1454" s="4">
        <f>WEEKDAY(Table1[[#This Row],[Order Date]])</f>
        <v>6</v>
      </c>
      <c r="K1454" t="s">
        <v>232</v>
      </c>
      <c r="L1454" t="s">
        <v>240</v>
      </c>
      <c r="M1454">
        <v>378489</v>
      </c>
      <c r="N1454">
        <v>128353.94</v>
      </c>
      <c r="O1454">
        <v>250135.06</v>
      </c>
      <c r="P1454">
        <v>30</v>
      </c>
      <c r="Q1454">
        <v>82</v>
      </c>
      <c r="R1454">
        <v>69.150000000000006</v>
      </c>
    </row>
    <row r="1455" spans="1:18" x14ac:dyDescent="0.35">
      <c r="A1455" t="s">
        <v>65</v>
      </c>
      <c r="B1455" t="str">
        <f>VLOOKUP(Table1[[#This Row],[Region]],Table3[#All],2,0)</f>
        <v>Anne Paul</v>
      </c>
      <c r="C1455" t="s">
        <v>212</v>
      </c>
      <c r="D1455">
        <v>205972</v>
      </c>
      <c r="E1455">
        <v>125662</v>
      </c>
      <c r="F1455">
        <v>61.01</v>
      </c>
      <c r="G1455" s="2">
        <v>41943</v>
      </c>
      <c r="H1455">
        <f>YEAR(Table1[[#This Row],[Order Date]])</f>
        <v>2014</v>
      </c>
      <c r="I1455" t="s">
        <v>255</v>
      </c>
      <c r="J1455" s="4">
        <f>WEEKDAY(Table1[[#This Row],[Order Date]])</f>
        <v>6</v>
      </c>
      <c r="K1455" t="s">
        <v>235</v>
      </c>
      <c r="L1455" t="s">
        <v>239</v>
      </c>
      <c r="M1455">
        <v>125662</v>
      </c>
      <c r="N1455">
        <v>55261.57</v>
      </c>
      <c r="O1455">
        <v>70400.429999999993</v>
      </c>
      <c r="P1455">
        <v>20</v>
      </c>
      <c r="Q1455">
        <v>14</v>
      </c>
      <c r="R1455">
        <v>76.41</v>
      </c>
    </row>
    <row r="1456" spans="1:18" x14ac:dyDescent="0.35">
      <c r="A1456" t="s">
        <v>66</v>
      </c>
      <c r="B1456" t="str">
        <f>VLOOKUP(Table1[[#This Row],[Region]],Table3[#All],2,0)</f>
        <v>Anne Paul</v>
      </c>
      <c r="C1456" t="s">
        <v>212</v>
      </c>
      <c r="D1456">
        <v>219875</v>
      </c>
      <c r="E1456">
        <v>119906</v>
      </c>
      <c r="F1456">
        <v>54.53</v>
      </c>
      <c r="G1456" s="2">
        <v>41943</v>
      </c>
      <c r="H1456">
        <f>YEAR(Table1[[#This Row],[Order Date]])</f>
        <v>2014</v>
      </c>
      <c r="I1456" t="s">
        <v>255</v>
      </c>
      <c r="J1456" s="4">
        <f>WEEKDAY(Table1[[#This Row],[Order Date]])</f>
        <v>6</v>
      </c>
      <c r="K1456" t="s">
        <v>229</v>
      </c>
      <c r="L1456" t="s">
        <v>240</v>
      </c>
      <c r="M1456">
        <v>119906</v>
      </c>
      <c r="N1456">
        <v>56945.47</v>
      </c>
      <c r="O1456">
        <v>62960.53</v>
      </c>
      <c r="P1456">
        <v>30</v>
      </c>
      <c r="Q1456">
        <v>18</v>
      </c>
      <c r="R1456">
        <v>68.459999999999994</v>
      </c>
    </row>
    <row r="1457" spans="1:18" x14ac:dyDescent="0.35">
      <c r="A1457" t="s">
        <v>67</v>
      </c>
      <c r="B1457" t="str">
        <f>VLOOKUP(Table1[[#This Row],[Region]],Table3[#All],2,0)</f>
        <v>Sam Thomas</v>
      </c>
      <c r="C1457" t="s">
        <v>215</v>
      </c>
      <c r="D1457">
        <v>487106</v>
      </c>
      <c r="E1457">
        <v>318399</v>
      </c>
      <c r="F1457">
        <v>65.37</v>
      </c>
      <c r="G1457" s="2">
        <v>41943</v>
      </c>
      <c r="H1457">
        <f>YEAR(Table1[[#This Row],[Order Date]])</f>
        <v>2014</v>
      </c>
      <c r="I1457" t="s">
        <v>255</v>
      </c>
      <c r="J1457" s="4">
        <f>WEEKDAY(Table1[[#This Row],[Order Date]])</f>
        <v>6</v>
      </c>
      <c r="K1457" t="s">
        <v>224</v>
      </c>
      <c r="L1457" t="s">
        <v>240</v>
      </c>
      <c r="M1457">
        <v>318399</v>
      </c>
      <c r="N1457">
        <v>95881.71</v>
      </c>
      <c r="O1457">
        <v>222517.29</v>
      </c>
      <c r="P1457">
        <v>20</v>
      </c>
      <c r="Q1457">
        <v>34</v>
      </c>
      <c r="R1457">
        <v>86.9</v>
      </c>
    </row>
    <row r="1458" spans="1:18" x14ac:dyDescent="0.35">
      <c r="A1458" t="s">
        <v>68</v>
      </c>
      <c r="B1458" t="str">
        <f>VLOOKUP(Table1[[#This Row],[Region]],Table3[#All],2,0)</f>
        <v>Sam Thomas</v>
      </c>
      <c r="C1458" t="s">
        <v>215</v>
      </c>
      <c r="D1458">
        <v>398215</v>
      </c>
      <c r="E1458">
        <v>206557</v>
      </c>
      <c r="F1458">
        <v>51.87</v>
      </c>
      <c r="G1458" s="2">
        <v>40938</v>
      </c>
      <c r="H1458">
        <f>YEAR(Table1[[#This Row],[Order Date]])</f>
        <v>2012</v>
      </c>
      <c r="I1458" t="s">
        <v>259</v>
      </c>
      <c r="J1458" s="4">
        <f>WEEKDAY(Table1[[#This Row],[Order Date]])</f>
        <v>2</v>
      </c>
      <c r="K1458" t="s">
        <v>228</v>
      </c>
      <c r="L1458" t="s">
        <v>236</v>
      </c>
      <c r="M1458">
        <v>206557</v>
      </c>
      <c r="N1458">
        <v>50018.55</v>
      </c>
      <c r="O1458">
        <v>156538.45000000001</v>
      </c>
      <c r="P1458">
        <v>30</v>
      </c>
      <c r="Q1458">
        <v>32</v>
      </c>
      <c r="R1458">
        <v>72.25</v>
      </c>
    </row>
    <row r="1459" spans="1:18" x14ac:dyDescent="0.35">
      <c r="A1459" t="s">
        <v>69</v>
      </c>
      <c r="B1459" t="str">
        <f>VLOOKUP(Table1[[#This Row],[Region]],Table3[#All],2,0)</f>
        <v>William Grek</v>
      </c>
      <c r="C1459" t="s">
        <v>214</v>
      </c>
      <c r="D1459">
        <v>129584</v>
      </c>
      <c r="E1459">
        <v>116082</v>
      </c>
      <c r="F1459">
        <v>89.58</v>
      </c>
      <c r="G1459" s="2">
        <v>41891</v>
      </c>
      <c r="H1459">
        <f>YEAR(Table1[[#This Row],[Order Date]])</f>
        <v>2014</v>
      </c>
      <c r="I1459" t="s">
        <v>258</v>
      </c>
      <c r="J1459" s="4">
        <f>WEEKDAY(Table1[[#This Row],[Order Date]])</f>
        <v>3</v>
      </c>
      <c r="K1459" t="s">
        <v>229</v>
      </c>
      <c r="L1459" t="s">
        <v>240</v>
      </c>
      <c r="M1459">
        <v>116082</v>
      </c>
      <c r="N1459">
        <v>25068.33</v>
      </c>
      <c r="O1459">
        <v>91013.67</v>
      </c>
      <c r="P1459">
        <v>20</v>
      </c>
      <c r="Q1459">
        <v>38</v>
      </c>
      <c r="R1459">
        <v>66.44</v>
      </c>
    </row>
    <row r="1460" spans="1:18" x14ac:dyDescent="0.35">
      <c r="A1460" t="s">
        <v>70</v>
      </c>
      <c r="B1460" t="str">
        <f>VLOOKUP(Table1[[#This Row],[Region]],Table3[#All],2,0)</f>
        <v>William Grek</v>
      </c>
      <c r="C1460" t="s">
        <v>214</v>
      </c>
      <c r="D1460">
        <v>444987</v>
      </c>
      <c r="E1460">
        <v>452588</v>
      </c>
      <c r="F1460">
        <v>101.71</v>
      </c>
      <c r="G1460" s="2">
        <v>41920</v>
      </c>
      <c r="H1460">
        <f>YEAR(Table1[[#This Row],[Order Date]])</f>
        <v>2014</v>
      </c>
      <c r="I1460" t="s">
        <v>255</v>
      </c>
      <c r="J1460" s="4">
        <f>WEEKDAY(Table1[[#This Row],[Order Date]])</f>
        <v>4</v>
      </c>
      <c r="K1460" t="s">
        <v>218</v>
      </c>
      <c r="L1460" t="s">
        <v>238</v>
      </c>
      <c r="M1460">
        <v>452588</v>
      </c>
      <c r="N1460">
        <v>216873.44</v>
      </c>
      <c r="O1460">
        <v>235714.56</v>
      </c>
      <c r="P1460">
        <v>10</v>
      </c>
      <c r="Q1460">
        <v>77</v>
      </c>
      <c r="R1460">
        <v>70.069999999999993</v>
      </c>
    </row>
    <row r="1461" spans="1:18" x14ac:dyDescent="0.35">
      <c r="A1461" t="s">
        <v>71</v>
      </c>
      <c r="B1461" t="str">
        <f>VLOOKUP(Table1[[#This Row],[Region]],Table3[#All],2,0)</f>
        <v>William Grek</v>
      </c>
      <c r="C1461" t="s">
        <v>214</v>
      </c>
      <c r="D1461">
        <v>386850</v>
      </c>
      <c r="E1461">
        <v>359914</v>
      </c>
      <c r="F1461">
        <v>93.04</v>
      </c>
      <c r="G1461" s="2">
        <v>41395</v>
      </c>
      <c r="H1461">
        <f>YEAR(Table1[[#This Row],[Order Date]])</f>
        <v>2013</v>
      </c>
      <c r="I1461" t="s">
        <v>261</v>
      </c>
      <c r="J1461" s="4">
        <f>WEEKDAY(Table1[[#This Row],[Order Date]])</f>
        <v>4</v>
      </c>
      <c r="K1461" t="s">
        <v>230</v>
      </c>
      <c r="L1461" t="s">
        <v>238</v>
      </c>
      <c r="M1461">
        <v>359914</v>
      </c>
      <c r="N1461">
        <v>106020.28</v>
      </c>
      <c r="O1461">
        <v>253893.72</v>
      </c>
      <c r="P1461">
        <v>10</v>
      </c>
      <c r="Q1461">
        <v>78</v>
      </c>
      <c r="R1461">
        <v>60.61</v>
      </c>
    </row>
    <row r="1462" spans="1:18" x14ac:dyDescent="0.35">
      <c r="A1462" t="s">
        <v>72</v>
      </c>
      <c r="B1462" t="str">
        <f>VLOOKUP(Table1[[#This Row],[Region]],Table3[#All],2,0)</f>
        <v>William Grek</v>
      </c>
      <c r="C1462" t="s">
        <v>214</v>
      </c>
      <c r="D1462">
        <v>268640</v>
      </c>
      <c r="E1462">
        <v>231410</v>
      </c>
      <c r="F1462">
        <v>86.14</v>
      </c>
      <c r="G1462" s="2">
        <v>41414</v>
      </c>
      <c r="H1462">
        <f>YEAR(Table1[[#This Row],[Order Date]])</f>
        <v>2013</v>
      </c>
      <c r="I1462" t="s">
        <v>261</v>
      </c>
      <c r="J1462" s="4">
        <f>WEEKDAY(Table1[[#This Row],[Order Date]])</f>
        <v>2</v>
      </c>
      <c r="K1462" t="s">
        <v>219</v>
      </c>
      <c r="L1462" t="s">
        <v>238</v>
      </c>
      <c r="M1462">
        <v>231410</v>
      </c>
      <c r="N1462">
        <v>53118.8</v>
      </c>
      <c r="O1462">
        <v>178291.20000000001</v>
      </c>
      <c r="P1462">
        <v>10</v>
      </c>
      <c r="Q1462">
        <v>10</v>
      </c>
      <c r="R1462">
        <v>73.34</v>
      </c>
    </row>
    <row r="1463" spans="1:18" x14ac:dyDescent="0.35">
      <c r="A1463" t="s">
        <v>73</v>
      </c>
      <c r="B1463" t="str">
        <f>VLOOKUP(Table1[[#This Row],[Region]],Table3[#All],2,0)</f>
        <v>Anne Paul</v>
      </c>
      <c r="C1463" t="s">
        <v>212</v>
      </c>
      <c r="D1463">
        <v>397247</v>
      </c>
      <c r="E1463">
        <v>261349</v>
      </c>
      <c r="F1463">
        <v>65.790000000000006</v>
      </c>
      <c r="G1463" s="2">
        <v>41414</v>
      </c>
      <c r="H1463">
        <f>YEAR(Table1[[#This Row],[Order Date]])</f>
        <v>2013</v>
      </c>
      <c r="I1463" t="s">
        <v>261</v>
      </c>
      <c r="J1463" s="4">
        <f>WEEKDAY(Table1[[#This Row],[Order Date]])</f>
        <v>2</v>
      </c>
      <c r="K1463" t="s">
        <v>222</v>
      </c>
      <c r="L1463" t="s">
        <v>236</v>
      </c>
      <c r="M1463">
        <v>261349</v>
      </c>
      <c r="N1463">
        <v>86482.57</v>
      </c>
      <c r="O1463">
        <v>174866.43</v>
      </c>
      <c r="P1463">
        <v>10</v>
      </c>
      <c r="Q1463">
        <v>93</v>
      </c>
      <c r="R1463">
        <v>88.84</v>
      </c>
    </row>
    <row r="1464" spans="1:18" x14ac:dyDescent="0.35">
      <c r="A1464" t="s">
        <v>74</v>
      </c>
      <c r="B1464" t="str">
        <f>VLOOKUP(Table1[[#This Row],[Region]],Table3[#All],2,0)</f>
        <v>Bill Gabril</v>
      </c>
      <c r="C1464" t="s">
        <v>213</v>
      </c>
      <c r="D1464">
        <v>438055</v>
      </c>
      <c r="E1464">
        <v>421430</v>
      </c>
      <c r="F1464">
        <v>96.2</v>
      </c>
      <c r="G1464" s="2">
        <v>41414</v>
      </c>
      <c r="H1464">
        <f>YEAR(Table1[[#This Row],[Order Date]])</f>
        <v>2013</v>
      </c>
      <c r="I1464" t="s">
        <v>261</v>
      </c>
      <c r="J1464" s="4">
        <f>WEEKDAY(Table1[[#This Row],[Order Date]])</f>
        <v>2</v>
      </c>
      <c r="K1464" t="s">
        <v>227</v>
      </c>
      <c r="L1464" t="s">
        <v>237</v>
      </c>
      <c r="M1464">
        <v>421430</v>
      </c>
      <c r="N1464">
        <v>153863.51999999999</v>
      </c>
      <c r="O1464">
        <v>267566.48</v>
      </c>
      <c r="P1464">
        <v>20</v>
      </c>
      <c r="Q1464">
        <v>97</v>
      </c>
      <c r="R1464">
        <v>77.17</v>
      </c>
    </row>
    <row r="1465" spans="1:18" x14ac:dyDescent="0.35">
      <c r="A1465" t="s">
        <v>75</v>
      </c>
      <c r="B1465" t="str">
        <f>VLOOKUP(Table1[[#This Row],[Region]],Table3[#All],2,0)</f>
        <v>Sam Thomas</v>
      </c>
      <c r="C1465" t="s">
        <v>215</v>
      </c>
      <c r="D1465">
        <v>433812</v>
      </c>
      <c r="E1465">
        <v>455448</v>
      </c>
      <c r="F1465">
        <v>104.99</v>
      </c>
      <c r="G1465" s="2">
        <v>41414</v>
      </c>
      <c r="H1465">
        <f>YEAR(Table1[[#This Row],[Order Date]])</f>
        <v>2013</v>
      </c>
      <c r="I1465" t="s">
        <v>261</v>
      </c>
      <c r="J1465" s="4">
        <f>WEEKDAY(Table1[[#This Row],[Order Date]])</f>
        <v>2</v>
      </c>
      <c r="K1465" t="s">
        <v>229</v>
      </c>
      <c r="L1465" t="s">
        <v>240</v>
      </c>
      <c r="M1465">
        <v>455448</v>
      </c>
      <c r="N1465">
        <v>165661.49</v>
      </c>
      <c r="O1465">
        <v>289786.51</v>
      </c>
      <c r="P1465">
        <v>20</v>
      </c>
      <c r="Q1465">
        <v>38</v>
      </c>
      <c r="R1465">
        <v>65.05</v>
      </c>
    </row>
    <row r="1466" spans="1:18" x14ac:dyDescent="0.35">
      <c r="A1466" t="s">
        <v>76</v>
      </c>
      <c r="B1466" t="str">
        <f>VLOOKUP(Table1[[#This Row],[Region]],Table3[#All],2,0)</f>
        <v>William Grek</v>
      </c>
      <c r="C1466" t="s">
        <v>214</v>
      </c>
      <c r="D1466">
        <v>234852</v>
      </c>
      <c r="E1466">
        <v>159452</v>
      </c>
      <c r="F1466">
        <v>67.89</v>
      </c>
      <c r="G1466" s="2">
        <v>41263</v>
      </c>
      <c r="H1466">
        <f>YEAR(Table1[[#This Row],[Order Date]])</f>
        <v>2012</v>
      </c>
      <c r="I1466" t="s">
        <v>257</v>
      </c>
      <c r="J1466" s="4">
        <f>WEEKDAY(Table1[[#This Row],[Order Date]])</f>
        <v>5</v>
      </c>
      <c r="K1466" t="s">
        <v>217</v>
      </c>
      <c r="L1466" t="s">
        <v>237</v>
      </c>
      <c r="M1466">
        <v>159452</v>
      </c>
      <c r="N1466">
        <v>59073.62</v>
      </c>
      <c r="O1466">
        <v>100378.38</v>
      </c>
      <c r="P1466">
        <v>10</v>
      </c>
      <c r="Q1466">
        <v>15</v>
      </c>
      <c r="R1466">
        <v>76.099999999999994</v>
      </c>
    </row>
    <row r="1467" spans="1:18" x14ac:dyDescent="0.35">
      <c r="A1467" t="s">
        <v>77</v>
      </c>
      <c r="B1467" t="str">
        <f>VLOOKUP(Table1[[#This Row],[Region]],Table3[#All],2,0)</f>
        <v>William Grek</v>
      </c>
      <c r="C1467" t="s">
        <v>214</v>
      </c>
      <c r="D1467">
        <v>165548</v>
      </c>
      <c r="E1467">
        <v>192892</v>
      </c>
      <c r="F1467">
        <v>116.52</v>
      </c>
      <c r="G1467" s="2">
        <v>41263</v>
      </c>
      <c r="H1467">
        <f>YEAR(Table1[[#This Row],[Order Date]])</f>
        <v>2012</v>
      </c>
      <c r="I1467" t="s">
        <v>257</v>
      </c>
      <c r="J1467" s="4">
        <f>WEEKDAY(Table1[[#This Row],[Order Date]])</f>
        <v>5</v>
      </c>
      <c r="K1467" t="s">
        <v>220</v>
      </c>
      <c r="L1467" t="s">
        <v>237</v>
      </c>
      <c r="M1467">
        <v>192892</v>
      </c>
      <c r="N1467">
        <v>41941.599999999999</v>
      </c>
      <c r="O1467">
        <v>150950.39999999999</v>
      </c>
      <c r="P1467">
        <v>10</v>
      </c>
      <c r="Q1467">
        <v>63</v>
      </c>
      <c r="R1467">
        <v>76.12</v>
      </c>
    </row>
    <row r="1468" spans="1:18" x14ac:dyDescent="0.35">
      <c r="A1468" t="s">
        <v>78</v>
      </c>
      <c r="B1468" t="str">
        <f>VLOOKUP(Table1[[#This Row],[Region]],Table3[#All],2,0)</f>
        <v>Bill Gabril</v>
      </c>
      <c r="C1468" t="s">
        <v>213</v>
      </c>
      <c r="D1468">
        <v>303655</v>
      </c>
      <c r="E1468">
        <v>273335</v>
      </c>
      <c r="F1468">
        <v>90.01</v>
      </c>
      <c r="G1468" s="2">
        <v>41263</v>
      </c>
      <c r="H1468">
        <f>YEAR(Table1[[#This Row],[Order Date]])</f>
        <v>2012</v>
      </c>
      <c r="I1468" t="s">
        <v>257</v>
      </c>
      <c r="J1468" s="4">
        <f>WEEKDAY(Table1[[#This Row],[Order Date]])</f>
        <v>5</v>
      </c>
      <c r="K1468" t="s">
        <v>233</v>
      </c>
      <c r="L1468" t="s">
        <v>237</v>
      </c>
      <c r="M1468">
        <v>273335</v>
      </c>
      <c r="N1468">
        <v>109934.44</v>
      </c>
      <c r="O1468">
        <v>163400.56</v>
      </c>
      <c r="P1468">
        <v>10</v>
      </c>
      <c r="Q1468">
        <v>77</v>
      </c>
      <c r="R1468">
        <v>67.209999999999994</v>
      </c>
    </row>
    <row r="1469" spans="1:18" x14ac:dyDescent="0.35">
      <c r="A1469" t="s">
        <v>79</v>
      </c>
      <c r="B1469" t="str">
        <f>VLOOKUP(Table1[[#This Row],[Region]],Table3[#All],2,0)</f>
        <v>William Grek</v>
      </c>
      <c r="C1469" t="s">
        <v>214</v>
      </c>
      <c r="D1469">
        <v>200120</v>
      </c>
      <c r="E1469">
        <v>151073</v>
      </c>
      <c r="F1469">
        <v>75.489999999999995</v>
      </c>
      <c r="G1469" s="2">
        <v>41262</v>
      </c>
      <c r="H1469">
        <f>YEAR(Table1[[#This Row],[Order Date]])</f>
        <v>2012</v>
      </c>
      <c r="I1469" t="s">
        <v>257</v>
      </c>
      <c r="J1469" s="4">
        <f>WEEKDAY(Table1[[#This Row],[Order Date]])</f>
        <v>4</v>
      </c>
      <c r="K1469" t="s">
        <v>225</v>
      </c>
      <c r="L1469" t="s">
        <v>239</v>
      </c>
      <c r="M1469">
        <v>151073</v>
      </c>
      <c r="N1469">
        <v>34730.730000000003</v>
      </c>
      <c r="O1469">
        <v>116342.27</v>
      </c>
      <c r="P1469">
        <v>30</v>
      </c>
      <c r="Q1469">
        <v>62</v>
      </c>
      <c r="R1469">
        <v>73.12</v>
      </c>
    </row>
    <row r="1470" spans="1:18" x14ac:dyDescent="0.35">
      <c r="A1470" t="s">
        <v>80</v>
      </c>
      <c r="B1470" t="str">
        <f>VLOOKUP(Table1[[#This Row],[Region]],Table3[#All],2,0)</f>
        <v>Sam Thomas</v>
      </c>
      <c r="C1470" t="s">
        <v>215</v>
      </c>
      <c r="D1470">
        <v>305955</v>
      </c>
      <c r="E1470">
        <v>190026</v>
      </c>
      <c r="F1470">
        <v>62.11</v>
      </c>
      <c r="G1470" s="2">
        <v>41262</v>
      </c>
      <c r="H1470">
        <f>YEAR(Table1[[#This Row],[Order Date]])</f>
        <v>2012</v>
      </c>
      <c r="I1470" t="s">
        <v>257</v>
      </c>
      <c r="J1470" s="4">
        <f>WEEKDAY(Table1[[#This Row],[Order Date]])</f>
        <v>4</v>
      </c>
      <c r="K1470" t="s">
        <v>224</v>
      </c>
      <c r="L1470" t="s">
        <v>240</v>
      </c>
      <c r="M1470">
        <v>190026</v>
      </c>
      <c r="N1470">
        <v>64067.53</v>
      </c>
      <c r="O1470">
        <v>125958.47</v>
      </c>
      <c r="P1470">
        <v>10</v>
      </c>
      <c r="Q1470">
        <v>89</v>
      </c>
      <c r="R1470">
        <v>74.42</v>
      </c>
    </row>
    <row r="1471" spans="1:18" x14ac:dyDescent="0.35">
      <c r="A1471" t="s">
        <v>81</v>
      </c>
      <c r="B1471" t="str">
        <f>VLOOKUP(Table1[[#This Row],[Region]],Table3[#All],2,0)</f>
        <v>William Grek</v>
      </c>
      <c r="C1471" t="s">
        <v>214</v>
      </c>
      <c r="D1471">
        <v>277043</v>
      </c>
      <c r="E1471">
        <v>283144</v>
      </c>
      <c r="F1471">
        <v>102.2</v>
      </c>
      <c r="G1471" s="2">
        <v>41262</v>
      </c>
      <c r="H1471">
        <f>YEAR(Table1[[#This Row],[Order Date]])</f>
        <v>2012</v>
      </c>
      <c r="I1471" t="s">
        <v>257</v>
      </c>
      <c r="J1471" s="4">
        <f>WEEKDAY(Table1[[#This Row],[Order Date]])</f>
        <v>4</v>
      </c>
      <c r="K1471" t="s">
        <v>231</v>
      </c>
      <c r="L1471" t="s">
        <v>236</v>
      </c>
      <c r="M1471">
        <v>283144</v>
      </c>
      <c r="N1471">
        <v>61969.86</v>
      </c>
      <c r="O1471">
        <v>221174.14</v>
      </c>
      <c r="P1471">
        <v>20</v>
      </c>
      <c r="Q1471">
        <v>66</v>
      </c>
      <c r="R1471">
        <v>60.83</v>
      </c>
    </row>
    <row r="1472" spans="1:18" x14ac:dyDescent="0.35">
      <c r="A1472" t="s">
        <v>82</v>
      </c>
      <c r="B1472" t="str">
        <f>VLOOKUP(Table1[[#This Row],[Region]],Table3[#All],2,0)</f>
        <v>William Grek</v>
      </c>
      <c r="C1472" t="s">
        <v>214</v>
      </c>
      <c r="D1472">
        <v>397477</v>
      </c>
      <c r="E1472">
        <v>289094</v>
      </c>
      <c r="F1472">
        <v>72.73</v>
      </c>
      <c r="G1472" s="2">
        <v>41759</v>
      </c>
      <c r="H1472">
        <f>YEAR(Table1[[#This Row],[Order Date]])</f>
        <v>2014</v>
      </c>
      <c r="I1472" t="s">
        <v>256</v>
      </c>
      <c r="J1472" s="4">
        <f>WEEKDAY(Table1[[#This Row],[Order Date]])</f>
        <v>4</v>
      </c>
      <c r="K1472" t="s">
        <v>220</v>
      </c>
      <c r="L1472" t="s">
        <v>237</v>
      </c>
      <c r="M1472">
        <v>289094</v>
      </c>
      <c r="N1472">
        <v>88933.57</v>
      </c>
      <c r="O1472">
        <v>200160.43</v>
      </c>
      <c r="P1472">
        <v>20</v>
      </c>
      <c r="Q1472">
        <v>35</v>
      </c>
      <c r="R1472">
        <v>65.27</v>
      </c>
    </row>
    <row r="1473" spans="1:18" x14ac:dyDescent="0.35">
      <c r="A1473" t="s">
        <v>83</v>
      </c>
      <c r="B1473" t="str">
        <f>VLOOKUP(Table1[[#This Row],[Region]],Table3[#All],2,0)</f>
        <v>Sam Thomas</v>
      </c>
      <c r="C1473" t="s">
        <v>215</v>
      </c>
      <c r="D1473">
        <v>228816</v>
      </c>
      <c r="E1473">
        <v>148632</v>
      </c>
      <c r="F1473">
        <v>64.959999999999994</v>
      </c>
      <c r="G1473" s="2">
        <v>41312</v>
      </c>
      <c r="H1473">
        <f>YEAR(Table1[[#This Row],[Order Date]])</f>
        <v>2013</v>
      </c>
      <c r="I1473" t="s">
        <v>264</v>
      </c>
      <c r="J1473" s="4">
        <f>WEEKDAY(Table1[[#This Row],[Order Date]])</f>
        <v>5</v>
      </c>
      <c r="K1473" t="s">
        <v>232</v>
      </c>
      <c r="L1473" t="s">
        <v>240</v>
      </c>
      <c r="M1473">
        <v>148632</v>
      </c>
      <c r="N1473">
        <v>47100.38</v>
      </c>
      <c r="O1473">
        <v>101531.62</v>
      </c>
      <c r="P1473">
        <v>20</v>
      </c>
      <c r="Q1473">
        <v>77</v>
      </c>
      <c r="R1473">
        <v>85.74</v>
      </c>
    </row>
    <row r="1474" spans="1:18" x14ac:dyDescent="0.35">
      <c r="A1474" t="s">
        <v>84</v>
      </c>
      <c r="B1474" t="str">
        <f>VLOOKUP(Table1[[#This Row],[Region]],Table3[#All],2,0)</f>
        <v>Anne Paul</v>
      </c>
      <c r="C1474" t="s">
        <v>212</v>
      </c>
      <c r="D1474">
        <v>150889</v>
      </c>
      <c r="E1474">
        <v>178592</v>
      </c>
      <c r="F1474">
        <v>118.36</v>
      </c>
      <c r="G1474" s="2">
        <v>41312</v>
      </c>
      <c r="H1474">
        <f>YEAR(Table1[[#This Row],[Order Date]])</f>
        <v>2013</v>
      </c>
      <c r="I1474" t="s">
        <v>264</v>
      </c>
      <c r="J1474" s="4">
        <f>WEEKDAY(Table1[[#This Row],[Order Date]])</f>
        <v>5</v>
      </c>
      <c r="K1474" t="s">
        <v>230</v>
      </c>
      <c r="L1474" t="s">
        <v>238</v>
      </c>
      <c r="M1474">
        <v>178592</v>
      </c>
      <c r="N1474">
        <v>88145.9</v>
      </c>
      <c r="O1474">
        <v>90446.1</v>
      </c>
      <c r="P1474">
        <v>30</v>
      </c>
      <c r="Q1474">
        <v>16</v>
      </c>
      <c r="R1474">
        <v>71.599999999999994</v>
      </c>
    </row>
    <row r="1475" spans="1:18" x14ac:dyDescent="0.35">
      <c r="A1475" t="s">
        <v>85</v>
      </c>
      <c r="B1475" t="str">
        <f>VLOOKUP(Table1[[#This Row],[Region]],Table3[#All],2,0)</f>
        <v>Anne Paul</v>
      </c>
      <c r="C1475" t="s">
        <v>212</v>
      </c>
      <c r="D1475">
        <v>287011</v>
      </c>
      <c r="E1475">
        <v>196722</v>
      </c>
      <c r="F1475">
        <v>68.540000000000006</v>
      </c>
      <c r="G1475" s="2">
        <v>40814</v>
      </c>
      <c r="H1475">
        <f>YEAR(Table1[[#This Row],[Order Date]])</f>
        <v>2011</v>
      </c>
      <c r="I1475" t="s">
        <v>258</v>
      </c>
      <c r="J1475" s="4">
        <f>WEEKDAY(Table1[[#This Row],[Order Date]])</f>
        <v>4</v>
      </c>
      <c r="K1475" t="s">
        <v>216</v>
      </c>
      <c r="L1475" t="s">
        <v>236</v>
      </c>
      <c r="M1475">
        <v>196722</v>
      </c>
      <c r="N1475">
        <v>80209.75</v>
      </c>
      <c r="O1475">
        <v>116512.25</v>
      </c>
      <c r="P1475">
        <v>30</v>
      </c>
      <c r="Q1475">
        <v>89</v>
      </c>
      <c r="R1475">
        <v>91.82</v>
      </c>
    </row>
    <row r="1476" spans="1:18" x14ac:dyDescent="0.35">
      <c r="A1476" t="s">
        <v>86</v>
      </c>
      <c r="B1476" t="str">
        <f>VLOOKUP(Table1[[#This Row],[Region]],Table3[#All],2,0)</f>
        <v>Bill Gabril</v>
      </c>
      <c r="C1476" t="s">
        <v>213</v>
      </c>
      <c r="D1476">
        <v>277534</v>
      </c>
      <c r="E1476">
        <v>323212</v>
      </c>
      <c r="F1476">
        <v>116.46</v>
      </c>
      <c r="G1476" s="2">
        <v>40814</v>
      </c>
      <c r="H1476">
        <f>YEAR(Table1[[#This Row],[Order Date]])</f>
        <v>2011</v>
      </c>
      <c r="I1476" t="s">
        <v>258</v>
      </c>
      <c r="J1476" s="4">
        <f>WEEKDAY(Table1[[#This Row],[Order Date]])</f>
        <v>4</v>
      </c>
      <c r="K1476" t="s">
        <v>228</v>
      </c>
      <c r="L1476" t="s">
        <v>236</v>
      </c>
      <c r="M1476">
        <v>323212</v>
      </c>
      <c r="N1476">
        <v>132202.71</v>
      </c>
      <c r="O1476">
        <v>191009.29</v>
      </c>
      <c r="P1476">
        <v>30</v>
      </c>
      <c r="Q1476">
        <v>30</v>
      </c>
      <c r="R1476">
        <v>91.53</v>
      </c>
    </row>
    <row r="1477" spans="1:18" x14ac:dyDescent="0.35">
      <c r="A1477" t="s">
        <v>87</v>
      </c>
      <c r="B1477" t="str">
        <f>VLOOKUP(Table1[[#This Row],[Region]],Table3[#All],2,0)</f>
        <v>William Grek</v>
      </c>
      <c r="C1477" t="s">
        <v>214</v>
      </c>
      <c r="D1477">
        <v>317676</v>
      </c>
      <c r="E1477">
        <v>189886</v>
      </c>
      <c r="F1477">
        <v>59.77</v>
      </c>
      <c r="G1477" s="2">
        <v>41466</v>
      </c>
      <c r="H1477">
        <f>YEAR(Table1[[#This Row],[Order Date]])</f>
        <v>2013</v>
      </c>
      <c r="I1477" t="s">
        <v>260</v>
      </c>
      <c r="J1477" s="4">
        <f>WEEKDAY(Table1[[#This Row],[Order Date]])</f>
        <v>5</v>
      </c>
      <c r="K1477" t="s">
        <v>235</v>
      </c>
      <c r="L1477" t="s">
        <v>239</v>
      </c>
      <c r="M1477">
        <v>189886</v>
      </c>
      <c r="N1477">
        <v>85926.43</v>
      </c>
      <c r="O1477">
        <v>103959.57</v>
      </c>
      <c r="P1477">
        <v>30</v>
      </c>
      <c r="Q1477">
        <v>70</v>
      </c>
      <c r="R1477">
        <v>84.5</v>
      </c>
    </row>
    <row r="1478" spans="1:18" x14ac:dyDescent="0.35">
      <c r="A1478" t="s">
        <v>88</v>
      </c>
      <c r="B1478" t="str">
        <f>VLOOKUP(Table1[[#This Row],[Region]],Table3[#All],2,0)</f>
        <v>Sam Thomas</v>
      </c>
      <c r="C1478" t="s">
        <v>215</v>
      </c>
      <c r="D1478">
        <v>230752</v>
      </c>
      <c r="E1478">
        <v>145092</v>
      </c>
      <c r="F1478">
        <v>62.88</v>
      </c>
      <c r="G1478" s="2">
        <v>41466</v>
      </c>
      <c r="H1478">
        <f>YEAR(Table1[[#This Row],[Order Date]])</f>
        <v>2013</v>
      </c>
      <c r="I1478" t="s">
        <v>260</v>
      </c>
      <c r="J1478" s="4">
        <f>WEEKDAY(Table1[[#This Row],[Order Date]])</f>
        <v>5</v>
      </c>
      <c r="K1478" t="s">
        <v>231</v>
      </c>
      <c r="L1478" t="s">
        <v>236</v>
      </c>
      <c r="M1478">
        <v>145092</v>
      </c>
      <c r="N1478">
        <v>68320.820000000007</v>
      </c>
      <c r="O1478">
        <v>76771.179999999993</v>
      </c>
      <c r="P1478">
        <v>20</v>
      </c>
      <c r="Q1478">
        <v>58</v>
      </c>
      <c r="R1478">
        <v>76.55</v>
      </c>
    </row>
    <row r="1479" spans="1:18" x14ac:dyDescent="0.35">
      <c r="A1479" t="s">
        <v>89</v>
      </c>
      <c r="B1479" t="str">
        <f>VLOOKUP(Table1[[#This Row],[Region]],Table3[#All],2,0)</f>
        <v>Bill Gabril</v>
      </c>
      <c r="C1479" t="s">
        <v>213</v>
      </c>
      <c r="D1479">
        <v>110461</v>
      </c>
      <c r="E1479">
        <v>132061</v>
      </c>
      <c r="F1479">
        <v>119.55</v>
      </c>
      <c r="G1479" s="2">
        <v>41850</v>
      </c>
      <c r="H1479">
        <f>YEAR(Table1[[#This Row],[Order Date]])</f>
        <v>2014</v>
      </c>
      <c r="I1479" t="s">
        <v>260</v>
      </c>
      <c r="J1479" s="4">
        <f>WEEKDAY(Table1[[#This Row],[Order Date]])</f>
        <v>4</v>
      </c>
      <c r="K1479" t="s">
        <v>227</v>
      </c>
      <c r="L1479" t="s">
        <v>237</v>
      </c>
      <c r="M1479">
        <v>132061</v>
      </c>
      <c r="N1479">
        <v>42858.1</v>
      </c>
      <c r="O1479">
        <v>89202.9</v>
      </c>
      <c r="P1479">
        <v>30</v>
      </c>
      <c r="Q1479">
        <v>12</v>
      </c>
      <c r="R1479">
        <v>93.96</v>
      </c>
    </row>
    <row r="1480" spans="1:18" x14ac:dyDescent="0.35">
      <c r="A1480" t="s">
        <v>90</v>
      </c>
      <c r="B1480" t="str">
        <f>VLOOKUP(Table1[[#This Row],[Region]],Table3[#All],2,0)</f>
        <v>Sam Thomas</v>
      </c>
      <c r="C1480" t="s">
        <v>215</v>
      </c>
      <c r="D1480">
        <v>144569</v>
      </c>
      <c r="E1480">
        <v>120776</v>
      </c>
      <c r="F1480">
        <v>83.54</v>
      </c>
      <c r="G1480" s="2">
        <v>41850</v>
      </c>
      <c r="H1480">
        <f>YEAR(Table1[[#This Row],[Order Date]])</f>
        <v>2014</v>
      </c>
      <c r="I1480" t="s">
        <v>260</v>
      </c>
      <c r="J1480" s="4">
        <f>WEEKDAY(Table1[[#This Row],[Order Date]])</f>
        <v>4</v>
      </c>
      <c r="K1480" t="s">
        <v>219</v>
      </c>
      <c r="L1480" t="s">
        <v>238</v>
      </c>
      <c r="M1480">
        <v>120776</v>
      </c>
      <c r="N1480">
        <v>55498.62</v>
      </c>
      <c r="O1480">
        <v>65277.38</v>
      </c>
      <c r="P1480">
        <v>30</v>
      </c>
      <c r="Q1480">
        <v>60</v>
      </c>
      <c r="R1480">
        <v>92.09</v>
      </c>
    </row>
    <row r="1481" spans="1:18" x14ac:dyDescent="0.35">
      <c r="A1481" t="s">
        <v>91</v>
      </c>
      <c r="B1481" t="str">
        <f>VLOOKUP(Table1[[#This Row],[Region]],Table3[#All],2,0)</f>
        <v>Anne Paul</v>
      </c>
      <c r="C1481" t="s">
        <v>212</v>
      </c>
      <c r="D1481">
        <v>450698</v>
      </c>
      <c r="E1481">
        <v>328702</v>
      </c>
      <c r="F1481">
        <v>72.930000000000007</v>
      </c>
      <c r="G1481" s="2">
        <v>41850</v>
      </c>
      <c r="H1481">
        <f>YEAR(Table1[[#This Row],[Order Date]])</f>
        <v>2014</v>
      </c>
      <c r="I1481" t="s">
        <v>260</v>
      </c>
      <c r="J1481" s="4">
        <f>WEEKDAY(Table1[[#This Row],[Order Date]])</f>
        <v>4</v>
      </c>
      <c r="K1481" t="s">
        <v>233</v>
      </c>
      <c r="L1481" t="s">
        <v>237</v>
      </c>
      <c r="M1481">
        <v>328702</v>
      </c>
      <c r="N1481">
        <v>94198.61</v>
      </c>
      <c r="O1481">
        <v>234503.39</v>
      </c>
      <c r="P1481">
        <v>30</v>
      </c>
      <c r="Q1481">
        <v>20</v>
      </c>
      <c r="R1481">
        <v>72.41</v>
      </c>
    </row>
    <row r="1482" spans="1:18" x14ac:dyDescent="0.35">
      <c r="A1482" t="s">
        <v>92</v>
      </c>
      <c r="B1482" t="str">
        <f>VLOOKUP(Table1[[#This Row],[Region]],Table3[#All],2,0)</f>
        <v>Bill Gabril</v>
      </c>
      <c r="C1482" t="s">
        <v>213</v>
      </c>
      <c r="D1482">
        <v>426034</v>
      </c>
      <c r="E1482">
        <v>432032</v>
      </c>
      <c r="F1482">
        <v>101.41</v>
      </c>
      <c r="G1482" s="2">
        <v>41155</v>
      </c>
      <c r="H1482">
        <f>YEAR(Table1[[#This Row],[Order Date]])</f>
        <v>2012</v>
      </c>
      <c r="I1482" t="s">
        <v>258</v>
      </c>
      <c r="J1482" s="4">
        <f>WEEKDAY(Table1[[#This Row],[Order Date]])</f>
        <v>2</v>
      </c>
      <c r="K1482" t="s">
        <v>228</v>
      </c>
      <c r="L1482" t="s">
        <v>236</v>
      </c>
      <c r="M1482">
        <v>432032</v>
      </c>
      <c r="N1482">
        <v>105685.46</v>
      </c>
      <c r="O1482">
        <v>326346.53999999998</v>
      </c>
      <c r="P1482">
        <v>10</v>
      </c>
      <c r="Q1482">
        <v>45</v>
      </c>
      <c r="R1482">
        <v>94.37</v>
      </c>
    </row>
    <row r="1483" spans="1:18" x14ac:dyDescent="0.35">
      <c r="A1483" t="s">
        <v>93</v>
      </c>
      <c r="B1483" t="str">
        <f>VLOOKUP(Table1[[#This Row],[Region]],Table3[#All],2,0)</f>
        <v>Anne Paul</v>
      </c>
      <c r="C1483" t="s">
        <v>212</v>
      </c>
      <c r="D1483">
        <v>267021</v>
      </c>
      <c r="E1483">
        <v>177257</v>
      </c>
      <c r="F1483">
        <v>66.38</v>
      </c>
      <c r="G1483" s="2">
        <v>41155</v>
      </c>
      <c r="H1483">
        <f>YEAR(Table1[[#This Row],[Order Date]])</f>
        <v>2012</v>
      </c>
      <c r="I1483" t="s">
        <v>258</v>
      </c>
      <c r="J1483" s="4">
        <f>WEEKDAY(Table1[[#This Row],[Order Date]])</f>
        <v>2</v>
      </c>
      <c r="K1483" t="s">
        <v>219</v>
      </c>
      <c r="L1483" t="s">
        <v>238</v>
      </c>
      <c r="M1483">
        <v>177257</v>
      </c>
      <c r="N1483">
        <v>51377.15</v>
      </c>
      <c r="O1483">
        <v>125879.85</v>
      </c>
      <c r="P1483">
        <v>20</v>
      </c>
      <c r="Q1483">
        <v>65</v>
      </c>
      <c r="R1483">
        <v>71.81</v>
      </c>
    </row>
    <row r="1484" spans="1:18" x14ac:dyDescent="0.35">
      <c r="A1484" t="s">
        <v>94</v>
      </c>
      <c r="B1484" t="str">
        <f>VLOOKUP(Table1[[#This Row],[Region]],Table3[#All],2,0)</f>
        <v>Sam Thomas</v>
      </c>
      <c r="C1484" t="s">
        <v>215</v>
      </c>
      <c r="D1484">
        <v>498335</v>
      </c>
      <c r="E1484">
        <v>593463</v>
      </c>
      <c r="F1484">
        <v>119.09</v>
      </c>
      <c r="G1484" s="2">
        <v>41155</v>
      </c>
      <c r="H1484">
        <f>YEAR(Table1[[#This Row],[Order Date]])</f>
        <v>2012</v>
      </c>
      <c r="I1484" t="s">
        <v>258</v>
      </c>
      <c r="J1484" s="4">
        <f>WEEKDAY(Table1[[#This Row],[Order Date]])</f>
        <v>2</v>
      </c>
      <c r="K1484" t="s">
        <v>224</v>
      </c>
      <c r="L1484" t="s">
        <v>240</v>
      </c>
      <c r="M1484">
        <v>593463</v>
      </c>
      <c r="N1484">
        <v>237458.99</v>
      </c>
      <c r="O1484">
        <v>356004.01</v>
      </c>
      <c r="P1484">
        <v>30</v>
      </c>
      <c r="Q1484">
        <v>89</v>
      </c>
      <c r="R1484">
        <v>60.37</v>
      </c>
    </row>
    <row r="1485" spans="1:18" x14ac:dyDescent="0.35">
      <c r="A1485" t="s">
        <v>95</v>
      </c>
      <c r="B1485" t="str">
        <f>VLOOKUP(Table1[[#This Row],[Region]],Table3[#All],2,0)</f>
        <v>Anne Paul</v>
      </c>
      <c r="C1485" t="s">
        <v>212</v>
      </c>
      <c r="D1485">
        <v>299581</v>
      </c>
      <c r="E1485">
        <v>202125</v>
      </c>
      <c r="F1485">
        <v>67.47</v>
      </c>
      <c r="G1485" s="2">
        <v>40764</v>
      </c>
      <c r="H1485">
        <f>YEAR(Table1[[#This Row],[Order Date]])</f>
        <v>2011</v>
      </c>
      <c r="I1485" t="s">
        <v>262</v>
      </c>
      <c r="J1485" s="4">
        <f>WEEKDAY(Table1[[#This Row],[Order Date]])</f>
        <v>3</v>
      </c>
      <c r="K1485" t="s">
        <v>223</v>
      </c>
      <c r="L1485" t="s">
        <v>240</v>
      </c>
      <c r="M1485">
        <v>202125</v>
      </c>
      <c r="N1485">
        <v>77511.070000000007</v>
      </c>
      <c r="O1485">
        <v>124613.93</v>
      </c>
      <c r="P1485">
        <v>10</v>
      </c>
      <c r="Q1485">
        <v>44</v>
      </c>
      <c r="R1485">
        <v>84.39</v>
      </c>
    </row>
    <row r="1486" spans="1:18" x14ac:dyDescent="0.35">
      <c r="A1486" t="s">
        <v>96</v>
      </c>
      <c r="B1486" t="str">
        <f>VLOOKUP(Table1[[#This Row],[Region]],Table3[#All],2,0)</f>
        <v>Sam Thomas</v>
      </c>
      <c r="C1486" t="s">
        <v>215</v>
      </c>
      <c r="D1486">
        <v>368741</v>
      </c>
      <c r="E1486">
        <v>408143</v>
      </c>
      <c r="F1486">
        <v>110.69</v>
      </c>
      <c r="G1486" s="2">
        <v>41943</v>
      </c>
      <c r="H1486">
        <f>YEAR(Table1[[#This Row],[Order Date]])</f>
        <v>2014</v>
      </c>
      <c r="I1486" t="s">
        <v>255</v>
      </c>
      <c r="J1486" s="4">
        <f>WEEKDAY(Table1[[#This Row],[Order Date]])</f>
        <v>6</v>
      </c>
      <c r="K1486" t="s">
        <v>223</v>
      </c>
      <c r="L1486" t="s">
        <v>240</v>
      </c>
      <c r="M1486">
        <v>408143</v>
      </c>
      <c r="N1486">
        <v>117470.02</v>
      </c>
      <c r="O1486">
        <v>290672.98</v>
      </c>
      <c r="P1486">
        <v>20</v>
      </c>
      <c r="Q1486">
        <v>54</v>
      </c>
      <c r="R1486">
        <v>85.17</v>
      </c>
    </row>
    <row r="1487" spans="1:18" x14ac:dyDescent="0.35">
      <c r="A1487" t="s">
        <v>97</v>
      </c>
      <c r="B1487" t="str">
        <f>VLOOKUP(Table1[[#This Row],[Region]],Table3[#All],2,0)</f>
        <v>William Grek</v>
      </c>
      <c r="C1487" t="s">
        <v>214</v>
      </c>
      <c r="D1487">
        <v>247661</v>
      </c>
      <c r="E1487">
        <v>193736</v>
      </c>
      <c r="F1487">
        <v>78.23</v>
      </c>
      <c r="G1487" s="2">
        <v>41943</v>
      </c>
      <c r="H1487">
        <f>YEAR(Table1[[#This Row],[Order Date]])</f>
        <v>2014</v>
      </c>
      <c r="I1487" t="s">
        <v>255</v>
      </c>
      <c r="J1487" s="4">
        <f>WEEKDAY(Table1[[#This Row],[Order Date]])</f>
        <v>6</v>
      </c>
      <c r="K1487" t="s">
        <v>218</v>
      </c>
      <c r="L1487" t="s">
        <v>238</v>
      </c>
      <c r="M1487">
        <v>193736</v>
      </c>
      <c r="N1487">
        <v>43468</v>
      </c>
      <c r="O1487">
        <v>150268</v>
      </c>
      <c r="P1487">
        <v>30</v>
      </c>
      <c r="Q1487">
        <v>95</v>
      </c>
      <c r="R1487">
        <v>91.97</v>
      </c>
    </row>
    <row r="1488" spans="1:18" x14ac:dyDescent="0.35">
      <c r="A1488" t="s">
        <v>98</v>
      </c>
      <c r="B1488" t="str">
        <f>VLOOKUP(Table1[[#This Row],[Region]],Table3[#All],2,0)</f>
        <v>Anne Paul</v>
      </c>
      <c r="C1488" t="s">
        <v>212</v>
      </c>
      <c r="D1488">
        <v>167384</v>
      </c>
      <c r="E1488">
        <v>189365</v>
      </c>
      <c r="F1488">
        <v>113.13</v>
      </c>
      <c r="G1488" s="2">
        <v>41943</v>
      </c>
      <c r="H1488">
        <f>YEAR(Table1[[#This Row],[Order Date]])</f>
        <v>2014</v>
      </c>
      <c r="I1488" t="s">
        <v>255</v>
      </c>
      <c r="J1488" s="4">
        <f>WEEKDAY(Table1[[#This Row],[Order Date]])</f>
        <v>6</v>
      </c>
      <c r="K1488" t="s">
        <v>219</v>
      </c>
      <c r="L1488" t="s">
        <v>238</v>
      </c>
      <c r="M1488">
        <v>189365</v>
      </c>
      <c r="N1488">
        <v>90455.039999999994</v>
      </c>
      <c r="O1488">
        <v>98909.96</v>
      </c>
      <c r="P1488">
        <v>20</v>
      </c>
      <c r="Q1488">
        <v>29</v>
      </c>
      <c r="R1488">
        <v>80.02</v>
      </c>
    </row>
    <row r="1489" spans="1:18" x14ac:dyDescent="0.35">
      <c r="A1489" t="s">
        <v>99</v>
      </c>
      <c r="B1489" t="str">
        <f>VLOOKUP(Table1[[#This Row],[Region]],Table3[#All],2,0)</f>
        <v>William Grek</v>
      </c>
      <c r="C1489" t="s">
        <v>214</v>
      </c>
      <c r="D1489">
        <v>145815</v>
      </c>
      <c r="E1489">
        <v>82791</v>
      </c>
      <c r="F1489">
        <v>56.78</v>
      </c>
      <c r="G1489" s="2">
        <v>41943</v>
      </c>
      <c r="H1489">
        <f>YEAR(Table1[[#This Row],[Order Date]])</f>
        <v>2014</v>
      </c>
      <c r="I1489" t="s">
        <v>255</v>
      </c>
      <c r="J1489" s="4">
        <f>WEEKDAY(Table1[[#This Row],[Order Date]])</f>
        <v>6</v>
      </c>
      <c r="K1489" t="s">
        <v>230</v>
      </c>
      <c r="L1489" t="s">
        <v>238</v>
      </c>
      <c r="M1489">
        <v>82791</v>
      </c>
      <c r="N1489">
        <v>23102.74</v>
      </c>
      <c r="O1489">
        <v>59688.26</v>
      </c>
      <c r="P1489">
        <v>20</v>
      </c>
      <c r="Q1489">
        <v>89</v>
      </c>
      <c r="R1489">
        <v>62.46</v>
      </c>
    </row>
    <row r="1490" spans="1:18" x14ac:dyDescent="0.35">
      <c r="A1490" t="s">
        <v>100</v>
      </c>
      <c r="B1490" t="str">
        <f>VLOOKUP(Table1[[#This Row],[Region]],Table3[#All],2,0)</f>
        <v>Bill Gabril</v>
      </c>
      <c r="C1490" t="s">
        <v>213</v>
      </c>
      <c r="D1490">
        <v>273487</v>
      </c>
      <c r="E1490">
        <v>311052</v>
      </c>
      <c r="F1490">
        <v>113.74</v>
      </c>
      <c r="G1490" s="2">
        <v>40700</v>
      </c>
      <c r="H1490">
        <f>YEAR(Table1[[#This Row],[Order Date]])</f>
        <v>2011</v>
      </c>
      <c r="I1490" t="s">
        <v>254</v>
      </c>
      <c r="J1490" s="4">
        <f>WEEKDAY(Table1[[#This Row],[Order Date]])</f>
        <v>2</v>
      </c>
      <c r="K1490" t="s">
        <v>230</v>
      </c>
      <c r="L1490" t="s">
        <v>238</v>
      </c>
      <c r="M1490">
        <v>311052</v>
      </c>
      <c r="N1490">
        <v>150284.79999999999</v>
      </c>
      <c r="O1490">
        <v>160767.20000000001</v>
      </c>
      <c r="P1490">
        <v>10</v>
      </c>
      <c r="Q1490">
        <v>20</v>
      </c>
      <c r="R1490">
        <v>66.5</v>
      </c>
    </row>
    <row r="1491" spans="1:18" x14ac:dyDescent="0.35">
      <c r="A1491" t="s">
        <v>101</v>
      </c>
      <c r="B1491" t="str">
        <f>VLOOKUP(Table1[[#This Row],[Region]],Table3[#All],2,0)</f>
        <v>Anne Paul</v>
      </c>
      <c r="C1491" t="s">
        <v>212</v>
      </c>
      <c r="D1491">
        <v>327000</v>
      </c>
      <c r="E1491">
        <v>371011</v>
      </c>
      <c r="F1491">
        <v>113.46</v>
      </c>
      <c r="G1491" s="2">
        <v>41500</v>
      </c>
      <c r="H1491">
        <f>YEAR(Table1[[#This Row],[Order Date]])</f>
        <v>2013</v>
      </c>
      <c r="I1491" t="s">
        <v>262</v>
      </c>
      <c r="J1491" s="4">
        <f>WEEKDAY(Table1[[#This Row],[Order Date]])</f>
        <v>4</v>
      </c>
      <c r="K1491" t="s">
        <v>216</v>
      </c>
      <c r="L1491" t="s">
        <v>236</v>
      </c>
      <c r="M1491">
        <v>371011</v>
      </c>
      <c r="N1491">
        <v>179940.49</v>
      </c>
      <c r="O1491">
        <v>191070.51</v>
      </c>
      <c r="P1491">
        <v>30</v>
      </c>
      <c r="Q1491">
        <v>51</v>
      </c>
      <c r="R1491">
        <v>81.89</v>
      </c>
    </row>
    <row r="1492" spans="1:18" x14ac:dyDescent="0.35">
      <c r="A1492" t="s">
        <v>102</v>
      </c>
      <c r="B1492" t="str">
        <f>VLOOKUP(Table1[[#This Row],[Region]],Table3[#All],2,0)</f>
        <v>William Grek</v>
      </c>
      <c r="C1492" t="s">
        <v>214</v>
      </c>
      <c r="D1492">
        <v>203441</v>
      </c>
      <c r="E1492">
        <v>231560</v>
      </c>
      <c r="F1492">
        <v>113.82</v>
      </c>
      <c r="G1492" s="2">
        <v>41500</v>
      </c>
      <c r="H1492">
        <f>YEAR(Table1[[#This Row],[Order Date]])</f>
        <v>2013</v>
      </c>
      <c r="I1492" t="s">
        <v>262</v>
      </c>
      <c r="J1492" s="4">
        <f>WEEKDAY(Table1[[#This Row],[Order Date]])</f>
        <v>4</v>
      </c>
      <c r="K1492" t="s">
        <v>221</v>
      </c>
      <c r="L1492" t="s">
        <v>239</v>
      </c>
      <c r="M1492">
        <v>231560</v>
      </c>
      <c r="N1492">
        <v>83184.89</v>
      </c>
      <c r="O1492">
        <v>148375.10999999999</v>
      </c>
      <c r="P1492">
        <v>20</v>
      </c>
      <c r="Q1492">
        <v>85</v>
      </c>
      <c r="R1492">
        <v>90.28</v>
      </c>
    </row>
    <row r="1493" spans="1:18" x14ac:dyDescent="0.35">
      <c r="A1493" t="s">
        <v>103</v>
      </c>
      <c r="B1493" t="str">
        <f>VLOOKUP(Table1[[#This Row],[Region]],Table3[#All],2,0)</f>
        <v>Anne Paul</v>
      </c>
      <c r="C1493" t="s">
        <v>212</v>
      </c>
      <c r="D1493">
        <v>196955</v>
      </c>
      <c r="E1493">
        <v>231537</v>
      </c>
      <c r="F1493">
        <v>117.56</v>
      </c>
      <c r="G1493" s="2">
        <v>40658</v>
      </c>
      <c r="H1493">
        <f>YEAR(Table1[[#This Row],[Order Date]])</f>
        <v>2011</v>
      </c>
      <c r="I1493" t="s">
        <v>256</v>
      </c>
      <c r="J1493" s="4">
        <f>WEEKDAY(Table1[[#This Row],[Order Date]])</f>
        <v>2</v>
      </c>
      <c r="K1493" t="s">
        <v>230</v>
      </c>
      <c r="L1493" t="s">
        <v>238</v>
      </c>
      <c r="M1493">
        <v>231537</v>
      </c>
      <c r="N1493">
        <v>103553.7</v>
      </c>
      <c r="O1493">
        <v>127983.3</v>
      </c>
      <c r="P1493">
        <v>10</v>
      </c>
      <c r="Q1493">
        <v>28</v>
      </c>
      <c r="R1493">
        <v>90.74</v>
      </c>
    </row>
    <row r="1494" spans="1:18" x14ac:dyDescent="0.35">
      <c r="A1494" t="s">
        <v>104</v>
      </c>
      <c r="B1494" t="str">
        <f>VLOOKUP(Table1[[#This Row],[Region]],Table3[#All],2,0)</f>
        <v>William Grek</v>
      </c>
      <c r="C1494" t="s">
        <v>214</v>
      </c>
      <c r="D1494">
        <v>165017</v>
      </c>
      <c r="E1494">
        <v>174634</v>
      </c>
      <c r="F1494">
        <v>105.83</v>
      </c>
      <c r="G1494" s="2">
        <v>40658</v>
      </c>
      <c r="H1494">
        <f>YEAR(Table1[[#This Row],[Order Date]])</f>
        <v>2011</v>
      </c>
      <c r="I1494" t="s">
        <v>256</v>
      </c>
      <c r="J1494" s="4">
        <f>WEEKDAY(Table1[[#This Row],[Order Date]])</f>
        <v>2</v>
      </c>
      <c r="K1494" t="s">
        <v>219</v>
      </c>
      <c r="L1494" t="s">
        <v>238</v>
      </c>
      <c r="M1494">
        <v>174634</v>
      </c>
      <c r="N1494">
        <v>77517.52</v>
      </c>
      <c r="O1494">
        <v>97116.479999999996</v>
      </c>
      <c r="P1494">
        <v>20</v>
      </c>
      <c r="Q1494">
        <v>39</v>
      </c>
      <c r="R1494">
        <v>65.680000000000007</v>
      </c>
    </row>
    <row r="1495" spans="1:18" x14ac:dyDescent="0.35">
      <c r="A1495" t="s">
        <v>105</v>
      </c>
      <c r="B1495" t="str">
        <f>VLOOKUP(Table1[[#This Row],[Region]],Table3[#All],2,0)</f>
        <v>Sam Thomas</v>
      </c>
      <c r="C1495" t="s">
        <v>215</v>
      </c>
      <c r="D1495">
        <v>316154</v>
      </c>
      <c r="E1495">
        <v>290893</v>
      </c>
      <c r="F1495">
        <v>92.01</v>
      </c>
      <c r="G1495" s="2">
        <v>41235</v>
      </c>
      <c r="H1495">
        <f>YEAR(Table1[[#This Row],[Order Date]])</f>
        <v>2012</v>
      </c>
      <c r="I1495" t="s">
        <v>253</v>
      </c>
      <c r="J1495" s="4">
        <f>WEEKDAY(Table1[[#This Row],[Order Date]])</f>
        <v>5</v>
      </c>
      <c r="K1495" t="s">
        <v>220</v>
      </c>
      <c r="L1495" t="s">
        <v>237</v>
      </c>
      <c r="M1495">
        <v>290893</v>
      </c>
      <c r="N1495">
        <v>108224.71</v>
      </c>
      <c r="O1495">
        <v>182668.29</v>
      </c>
      <c r="P1495">
        <v>20</v>
      </c>
      <c r="Q1495">
        <v>40</v>
      </c>
      <c r="R1495">
        <v>78.569999999999993</v>
      </c>
    </row>
    <row r="1496" spans="1:18" x14ac:dyDescent="0.35">
      <c r="A1496" t="s">
        <v>106</v>
      </c>
      <c r="B1496" t="str">
        <f>VLOOKUP(Table1[[#This Row],[Region]],Table3[#All],2,0)</f>
        <v>Sam Thomas</v>
      </c>
      <c r="C1496" t="s">
        <v>215</v>
      </c>
      <c r="D1496">
        <v>495468</v>
      </c>
      <c r="E1496">
        <v>332282</v>
      </c>
      <c r="F1496">
        <v>67.06</v>
      </c>
      <c r="G1496" s="2">
        <v>41927</v>
      </c>
      <c r="H1496">
        <f>YEAR(Table1[[#This Row],[Order Date]])</f>
        <v>2014</v>
      </c>
      <c r="I1496" t="s">
        <v>255</v>
      </c>
      <c r="J1496" s="4">
        <f>WEEKDAY(Table1[[#This Row],[Order Date]])</f>
        <v>4</v>
      </c>
      <c r="K1496" t="s">
        <v>230</v>
      </c>
      <c r="L1496" t="s">
        <v>238</v>
      </c>
      <c r="M1496">
        <v>332282</v>
      </c>
      <c r="N1496">
        <v>159882.5</v>
      </c>
      <c r="O1496">
        <v>172399.5</v>
      </c>
      <c r="P1496">
        <v>10</v>
      </c>
      <c r="Q1496">
        <v>17</v>
      </c>
      <c r="R1496">
        <v>81.69</v>
      </c>
    </row>
    <row r="1497" spans="1:18" x14ac:dyDescent="0.35">
      <c r="A1497" t="s">
        <v>107</v>
      </c>
      <c r="B1497" t="str">
        <f>VLOOKUP(Table1[[#This Row],[Region]],Table3[#All],2,0)</f>
        <v>Bill Gabril</v>
      </c>
      <c r="C1497" t="s">
        <v>213</v>
      </c>
      <c r="D1497">
        <v>453388</v>
      </c>
      <c r="E1497">
        <v>460490</v>
      </c>
      <c r="F1497">
        <v>101.57</v>
      </c>
      <c r="G1497" s="2">
        <v>41976</v>
      </c>
      <c r="H1497">
        <f>YEAR(Table1[[#This Row],[Order Date]])</f>
        <v>2014</v>
      </c>
      <c r="I1497" t="s">
        <v>257</v>
      </c>
      <c r="J1497" s="4">
        <f>WEEKDAY(Table1[[#This Row],[Order Date]])</f>
        <v>4</v>
      </c>
      <c r="K1497" t="s">
        <v>230</v>
      </c>
      <c r="L1497" t="s">
        <v>238</v>
      </c>
      <c r="M1497">
        <v>460490</v>
      </c>
      <c r="N1497">
        <v>186259.26</v>
      </c>
      <c r="O1497">
        <v>274230.74</v>
      </c>
      <c r="P1497">
        <v>20</v>
      </c>
      <c r="Q1497">
        <v>56</v>
      </c>
      <c r="R1497">
        <v>84.43</v>
      </c>
    </row>
    <row r="1498" spans="1:18" x14ac:dyDescent="0.35">
      <c r="A1498" t="s">
        <v>108</v>
      </c>
      <c r="B1498" t="str">
        <f>VLOOKUP(Table1[[#This Row],[Region]],Table3[#All],2,0)</f>
        <v>Anne Paul</v>
      </c>
      <c r="C1498" t="s">
        <v>212</v>
      </c>
      <c r="D1498">
        <v>237592</v>
      </c>
      <c r="E1498">
        <v>202436</v>
      </c>
      <c r="F1498">
        <v>85.2</v>
      </c>
      <c r="G1498" s="2">
        <v>41976</v>
      </c>
      <c r="H1498">
        <f>YEAR(Table1[[#This Row],[Order Date]])</f>
        <v>2014</v>
      </c>
      <c r="I1498" t="s">
        <v>257</v>
      </c>
      <c r="J1498" s="4">
        <f>WEEKDAY(Table1[[#This Row],[Order Date]])</f>
        <v>4</v>
      </c>
      <c r="K1498" t="s">
        <v>232</v>
      </c>
      <c r="L1498" t="s">
        <v>240</v>
      </c>
      <c r="M1498">
        <v>202436</v>
      </c>
      <c r="N1498">
        <v>56144.05</v>
      </c>
      <c r="O1498">
        <v>146291.95000000001</v>
      </c>
      <c r="P1498">
        <v>10</v>
      </c>
      <c r="Q1498">
        <v>73</v>
      </c>
      <c r="R1498">
        <v>70.510000000000005</v>
      </c>
    </row>
    <row r="1499" spans="1:18" x14ac:dyDescent="0.35">
      <c r="A1499" t="s">
        <v>109</v>
      </c>
      <c r="B1499" t="str">
        <f>VLOOKUP(Table1[[#This Row],[Region]],Table3[#All],2,0)</f>
        <v>Bill Gabril</v>
      </c>
      <c r="C1499" t="s">
        <v>213</v>
      </c>
      <c r="D1499">
        <v>386217</v>
      </c>
      <c r="E1499">
        <v>292872</v>
      </c>
      <c r="F1499">
        <v>75.83</v>
      </c>
      <c r="G1499" s="2">
        <v>41976</v>
      </c>
      <c r="H1499">
        <f>YEAR(Table1[[#This Row],[Order Date]])</f>
        <v>2014</v>
      </c>
      <c r="I1499" t="s">
        <v>257</v>
      </c>
      <c r="J1499" s="4">
        <f>WEEKDAY(Table1[[#This Row],[Order Date]])</f>
        <v>4</v>
      </c>
      <c r="K1499" t="s">
        <v>216</v>
      </c>
      <c r="L1499" t="s">
        <v>236</v>
      </c>
      <c r="M1499">
        <v>292872</v>
      </c>
      <c r="N1499">
        <v>142684.35999999999</v>
      </c>
      <c r="O1499">
        <v>150187.64000000001</v>
      </c>
      <c r="P1499">
        <v>30</v>
      </c>
      <c r="Q1499">
        <v>69</v>
      </c>
      <c r="R1499">
        <v>90.8</v>
      </c>
    </row>
    <row r="1500" spans="1:18" x14ac:dyDescent="0.35">
      <c r="A1500" t="s">
        <v>110</v>
      </c>
      <c r="B1500" t="str">
        <f>VLOOKUP(Table1[[#This Row],[Region]],Table3[#All],2,0)</f>
        <v>Sam Thomas</v>
      </c>
      <c r="C1500" t="s">
        <v>215</v>
      </c>
      <c r="D1500">
        <v>311414</v>
      </c>
      <c r="E1500">
        <v>277243</v>
      </c>
      <c r="F1500">
        <v>89.03</v>
      </c>
      <c r="G1500" s="2">
        <v>41251</v>
      </c>
      <c r="H1500">
        <f>YEAR(Table1[[#This Row],[Order Date]])</f>
        <v>2012</v>
      </c>
      <c r="I1500" t="s">
        <v>257</v>
      </c>
      <c r="J1500" s="4">
        <f>WEEKDAY(Table1[[#This Row],[Order Date]])</f>
        <v>7</v>
      </c>
      <c r="K1500" t="s">
        <v>223</v>
      </c>
      <c r="L1500" t="s">
        <v>240</v>
      </c>
      <c r="M1500">
        <v>277243</v>
      </c>
      <c r="N1500">
        <v>125922.26</v>
      </c>
      <c r="O1500">
        <v>151320.74</v>
      </c>
      <c r="P1500">
        <v>20</v>
      </c>
      <c r="Q1500">
        <v>59</v>
      </c>
      <c r="R1500">
        <v>74.69</v>
      </c>
    </row>
    <row r="1501" spans="1:18" x14ac:dyDescent="0.35">
      <c r="A1501" t="s">
        <v>111</v>
      </c>
      <c r="B1501" t="str">
        <f>VLOOKUP(Table1[[#This Row],[Region]],Table3[#All],2,0)</f>
        <v>Anne Paul</v>
      </c>
      <c r="C1501" t="s">
        <v>212</v>
      </c>
      <c r="D1501">
        <v>266054</v>
      </c>
      <c r="E1501">
        <v>233023</v>
      </c>
      <c r="F1501">
        <v>87.58</v>
      </c>
      <c r="G1501" s="2">
        <v>41251</v>
      </c>
      <c r="H1501">
        <f>YEAR(Table1[[#This Row],[Order Date]])</f>
        <v>2012</v>
      </c>
      <c r="I1501" t="s">
        <v>257</v>
      </c>
      <c r="J1501" s="4">
        <f>WEEKDAY(Table1[[#This Row],[Order Date]])</f>
        <v>7</v>
      </c>
      <c r="K1501" t="s">
        <v>231</v>
      </c>
      <c r="L1501" t="s">
        <v>236</v>
      </c>
      <c r="M1501">
        <v>233023</v>
      </c>
      <c r="N1501">
        <v>90945.84</v>
      </c>
      <c r="O1501">
        <v>142077.16</v>
      </c>
      <c r="P1501">
        <v>30</v>
      </c>
      <c r="Q1501">
        <v>94</v>
      </c>
      <c r="R1501">
        <v>91.69</v>
      </c>
    </row>
    <row r="1502" spans="1:18" x14ac:dyDescent="0.35">
      <c r="A1502" t="s">
        <v>112</v>
      </c>
      <c r="B1502" t="str">
        <f>VLOOKUP(Table1[[#This Row],[Region]],Table3[#All],2,0)</f>
        <v>William Grek</v>
      </c>
      <c r="C1502" t="s">
        <v>214</v>
      </c>
      <c r="D1502">
        <v>196421</v>
      </c>
      <c r="E1502">
        <v>155093</v>
      </c>
      <c r="F1502">
        <v>78.959999999999994</v>
      </c>
      <c r="G1502" s="2">
        <v>41103</v>
      </c>
      <c r="H1502">
        <f>YEAR(Table1[[#This Row],[Order Date]])</f>
        <v>2012</v>
      </c>
      <c r="I1502" t="s">
        <v>260</v>
      </c>
      <c r="J1502" s="4">
        <f>WEEKDAY(Table1[[#This Row],[Order Date]])</f>
        <v>6</v>
      </c>
      <c r="K1502" t="s">
        <v>230</v>
      </c>
      <c r="L1502" t="s">
        <v>238</v>
      </c>
      <c r="M1502">
        <v>155093</v>
      </c>
      <c r="N1502">
        <v>59340.52</v>
      </c>
      <c r="O1502">
        <v>95752.48</v>
      </c>
      <c r="P1502">
        <v>30</v>
      </c>
      <c r="Q1502">
        <v>53</v>
      </c>
      <c r="R1502">
        <v>66.92</v>
      </c>
    </row>
    <row r="1503" spans="1:18" x14ac:dyDescent="0.35">
      <c r="A1503" t="s">
        <v>113</v>
      </c>
      <c r="B1503" t="str">
        <f>VLOOKUP(Table1[[#This Row],[Region]],Table3[#All],2,0)</f>
        <v>Bill Gabril</v>
      </c>
      <c r="C1503" t="s">
        <v>213</v>
      </c>
      <c r="D1503">
        <v>183003</v>
      </c>
      <c r="E1503">
        <v>131284</v>
      </c>
      <c r="F1503">
        <v>71.739999999999995</v>
      </c>
      <c r="G1503" s="2">
        <v>40674</v>
      </c>
      <c r="H1503">
        <f>YEAR(Table1[[#This Row],[Order Date]])</f>
        <v>2011</v>
      </c>
      <c r="I1503" t="s">
        <v>261</v>
      </c>
      <c r="J1503" s="4">
        <f>WEEKDAY(Table1[[#This Row],[Order Date]])</f>
        <v>4</v>
      </c>
      <c r="K1503" t="s">
        <v>225</v>
      </c>
      <c r="L1503" t="s">
        <v>239</v>
      </c>
      <c r="M1503">
        <v>131284</v>
      </c>
      <c r="N1503">
        <v>56672.44</v>
      </c>
      <c r="O1503">
        <v>74611.56</v>
      </c>
      <c r="P1503">
        <v>20</v>
      </c>
      <c r="Q1503">
        <v>73</v>
      </c>
      <c r="R1503">
        <v>75.150000000000006</v>
      </c>
    </row>
    <row r="1504" spans="1:18" x14ac:dyDescent="0.35">
      <c r="A1504" t="s">
        <v>114</v>
      </c>
      <c r="B1504" t="str">
        <f>VLOOKUP(Table1[[#This Row],[Region]],Table3[#All],2,0)</f>
        <v>William Grek</v>
      </c>
      <c r="C1504" t="s">
        <v>214</v>
      </c>
      <c r="D1504">
        <v>449065</v>
      </c>
      <c r="E1504">
        <v>255863</v>
      </c>
      <c r="F1504">
        <v>56.98</v>
      </c>
      <c r="G1504" s="2">
        <v>40549</v>
      </c>
      <c r="H1504">
        <f>YEAR(Table1[[#This Row],[Order Date]])</f>
        <v>2011</v>
      </c>
      <c r="I1504" t="s">
        <v>259</v>
      </c>
      <c r="J1504" s="4">
        <f>WEEKDAY(Table1[[#This Row],[Order Date]])</f>
        <v>5</v>
      </c>
      <c r="K1504" t="s">
        <v>217</v>
      </c>
      <c r="L1504" t="s">
        <v>237</v>
      </c>
      <c r="M1504">
        <v>255863</v>
      </c>
      <c r="N1504">
        <v>122795.86</v>
      </c>
      <c r="O1504">
        <v>133067.14000000001</v>
      </c>
      <c r="P1504">
        <v>10</v>
      </c>
      <c r="Q1504">
        <v>71</v>
      </c>
      <c r="R1504">
        <v>81.27</v>
      </c>
    </row>
    <row r="1505" spans="1:18" x14ac:dyDescent="0.35">
      <c r="A1505" t="s">
        <v>115</v>
      </c>
      <c r="B1505" t="str">
        <f>VLOOKUP(Table1[[#This Row],[Region]],Table3[#All],2,0)</f>
        <v>William Grek</v>
      </c>
      <c r="C1505" t="s">
        <v>214</v>
      </c>
      <c r="D1505">
        <v>371981</v>
      </c>
      <c r="E1505">
        <v>433280</v>
      </c>
      <c r="F1505">
        <v>116.48</v>
      </c>
      <c r="G1505" s="2">
        <v>41157</v>
      </c>
      <c r="H1505">
        <f>YEAR(Table1[[#This Row],[Order Date]])</f>
        <v>2012</v>
      </c>
      <c r="I1505" t="s">
        <v>258</v>
      </c>
      <c r="J1505" s="4">
        <f>WEEKDAY(Table1[[#This Row],[Order Date]])</f>
        <v>4</v>
      </c>
      <c r="K1505" t="s">
        <v>229</v>
      </c>
      <c r="L1505" t="s">
        <v>240</v>
      </c>
      <c r="M1505">
        <v>433280</v>
      </c>
      <c r="N1505">
        <v>162521.76</v>
      </c>
      <c r="O1505">
        <v>270758.24</v>
      </c>
      <c r="P1505">
        <v>20</v>
      </c>
      <c r="Q1505">
        <v>49</v>
      </c>
      <c r="R1505">
        <v>82.1</v>
      </c>
    </row>
    <row r="1506" spans="1:18" x14ac:dyDescent="0.35">
      <c r="A1506" t="s">
        <v>116</v>
      </c>
      <c r="B1506" t="str">
        <f>VLOOKUP(Table1[[#This Row],[Region]],Table3[#All],2,0)</f>
        <v>Sam Thomas</v>
      </c>
      <c r="C1506" t="s">
        <v>215</v>
      </c>
      <c r="D1506">
        <v>262850</v>
      </c>
      <c r="E1506">
        <v>310746</v>
      </c>
      <c r="F1506">
        <v>118.22</v>
      </c>
      <c r="G1506" s="2">
        <v>41157</v>
      </c>
      <c r="H1506">
        <f>YEAR(Table1[[#This Row],[Order Date]])</f>
        <v>2012</v>
      </c>
      <c r="I1506" t="s">
        <v>258</v>
      </c>
      <c r="J1506" s="4">
        <f>WEEKDAY(Table1[[#This Row],[Order Date]])</f>
        <v>4</v>
      </c>
      <c r="K1506" t="s">
        <v>235</v>
      </c>
      <c r="L1506" t="s">
        <v>239</v>
      </c>
      <c r="M1506">
        <v>310746</v>
      </c>
      <c r="N1506">
        <v>98354.83</v>
      </c>
      <c r="O1506">
        <v>212391.17</v>
      </c>
      <c r="P1506">
        <v>20</v>
      </c>
      <c r="Q1506">
        <v>77</v>
      </c>
      <c r="R1506">
        <v>69.87</v>
      </c>
    </row>
    <row r="1507" spans="1:18" x14ac:dyDescent="0.35">
      <c r="A1507" t="s">
        <v>117</v>
      </c>
      <c r="B1507" t="str">
        <f>VLOOKUP(Table1[[#This Row],[Region]],Table3[#All],2,0)</f>
        <v>Sam Thomas</v>
      </c>
      <c r="C1507" t="s">
        <v>215</v>
      </c>
      <c r="D1507">
        <v>460979</v>
      </c>
      <c r="E1507">
        <v>297667</v>
      </c>
      <c r="F1507">
        <v>64.569999999999993</v>
      </c>
      <c r="G1507" s="2">
        <v>41157</v>
      </c>
      <c r="H1507">
        <f>YEAR(Table1[[#This Row],[Order Date]])</f>
        <v>2012</v>
      </c>
      <c r="I1507" t="s">
        <v>258</v>
      </c>
      <c r="J1507" s="4">
        <f>WEEKDAY(Table1[[#This Row],[Order Date]])</f>
        <v>4</v>
      </c>
      <c r="K1507" t="s">
        <v>227</v>
      </c>
      <c r="L1507" t="s">
        <v>237</v>
      </c>
      <c r="M1507">
        <v>297667</v>
      </c>
      <c r="N1507">
        <v>143196.43</v>
      </c>
      <c r="O1507">
        <v>154470.57</v>
      </c>
      <c r="P1507">
        <v>10</v>
      </c>
      <c r="Q1507">
        <v>63</v>
      </c>
      <c r="R1507">
        <v>68.61</v>
      </c>
    </row>
    <row r="1508" spans="1:18" x14ac:dyDescent="0.35">
      <c r="A1508" t="s">
        <v>118</v>
      </c>
      <c r="B1508" t="str">
        <f>VLOOKUP(Table1[[#This Row],[Region]],Table3[#All],2,0)</f>
        <v>Sam Thomas</v>
      </c>
      <c r="C1508" t="s">
        <v>215</v>
      </c>
      <c r="D1508">
        <v>222388</v>
      </c>
      <c r="E1508">
        <v>193123</v>
      </c>
      <c r="F1508">
        <v>86.84</v>
      </c>
      <c r="G1508" s="2">
        <v>41491</v>
      </c>
      <c r="H1508">
        <f>YEAR(Table1[[#This Row],[Order Date]])</f>
        <v>2013</v>
      </c>
      <c r="I1508" t="s">
        <v>262</v>
      </c>
      <c r="J1508" s="4">
        <f>WEEKDAY(Table1[[#This Row],[Order Date]])</f>
        <v>2</v>
      </c>
      <c r="K1508" t="s">
        <v>232</v>
      </c>
      <c r="L1508" t="s">
        <v>240</v>
      </c>
      <c r="M1508">
        <v>193123</v>
      </c>
      <c r="N1508">
        <v>64406.77</v>
      </c>
      <c r="O1508">
        <v>128716.23</v>
      </c>
      <c r="P1508">
        <v>10</v>
      </c>
      <c r="Q1508">
        <v>52</v>
      </c>
      <c r="R1508">
        <v>84.44</v>
      </c>
    </row>
    <row r="1509" spans="1:18" x14ac:dyDescent="0.35">
      <c r="A1509" t="s">
        <v>119</v>
      </c>
      <c r="B1509" t="str">
        <f>VLOOKUP(Table1[[#This Row],[Region]],Table3[#All],2,0)</f>
        <v>William Grek</v>
      </c>
      <c r="C1509" t="s">
        <v>214</v>
      </c>
      <c r="D1509">
        <v>431707</v>
      </c>
      <c r="E1509">
        <v>515889</v>
      </c>
      <c r="F1509">
        <v>119.5</v>
      </c>
      <c r="G1509" s="2">
        <v>41491</v>
      </c>
      <c r="H1509">
        <f>YEAR(Table1[[#This Row],[Order Date]])</f>
        <v>2013</v>
      </c>
      <c r="I1509" t="s">
        <v>262</v>
      </c>
      <c r="J1509" s="4">
        <f>WEEKDAY(Table1[[#This Row],[Order Date]])</f>
        <v>2</v>
      </c>
      <c r="K1509" t="s">
        <v>216</v>
      </c>
      <c r="L1509" t="s">
        <v>236</v>
      </c>
      <c r="M1509">
        <v>515889</v>
      </c>
      <c r="N1509">
        <v>132069.35</v>
      </c>
      <c r="O1509">
        <v>383819.65</v>
      </c>
      <c r="P1509">
        <v>20</v>
      </c>
      <c r="Q1509">
        <v>82</v>
      </c>
      <c r="R1509">
        <v>76.44</v>
      </c>
    </row>
    <row r="1510" spans="1:18" x14ac:dyDescent="0.35">
      <c r="A1510" t="s">
        <v>120</v>
      </c>
      <c r="B1510" t="str">
        <f>VLOOKUP(Table1[[#This Row],[Region]],Table3[#All],2,0)</f>
        <v>Anne Paul</v>
      </c>
      <c r="C1510" t="s">
        <v>212</v>
      </c>
      <c r="D1510">
        <v>367890</v>
      </c>
      <c r="E1510">
        <v>414822</v>
      </c>
      <c r="F1510">
        <v>112.76</v>
      </c>
      <c r="G1510" s="2">
        <v>41491</v>
      </c>
      <c r="H1510">
        <f>YEAR(Table1[[#This Row],[Order Date]])</f>
        <v>2013</v>
      </c>
      <c r="I1510" t="s">
        <v>262</v>
      </c>
      <c r="J1510" s="4">
        <f>WEEKDAY(Table1[[#This Row],[Order Date]])</f>
        <v>2</v>
      </c>
      <c r="K1510" t="s">
        <v>218</v>
      </c>
      <c r="L1510" t="s">
        <v>238</v>
      </c>
      <c r="M1510">
        <v>414822</v>
      </c>
      <c r="N1510">
        <v>114052.12</v>
      </c>
      <c r="O1510">
        <v>300769.88</v>
      </c>
      <c r="P1510">
        <v>10</v>
      </c>
      <c r="Q1510">
        <v>20</v>
      </c>
      <c r="R1510">
        <v>78.52</v>
      </c>
    </row>
    <row r="1511" spans="1:18" x14ac:dyDescent="0.35">
      <c r="A1511" t="s">
        <v>121</v>
      </c>
      <c r="B1511" t="str">
        <f>VLOOKUP(Table1[[#This Row],[Region]],Table3[#All],2,0)</f>
        <v>Bill Gabril</v>
      </c>
      <c r="C1511" t="s">
        <v>213</v>
      </c>
      <c r="D1511">
        <v>481590</v>
      </c>
      <c r="E1511">
        <v>380259</v>
      </c>
      <c r="F1511">
        <v>78.959999999999994</v>
      </c>
      <c r="G1511" s="2">
        <v>41491</v>
      </c>
      <c r="H1511">
        <f>YEAR(Table1[[#This Row],[Order Date]])</f>
        <v>2013</v>
      </c>
      <c r="I1511" t="s">
        <v>262</v>
      </c>
      <c r="J1511" s="4">
        <f>WEEKDAY(Table1[[#This Row],[Order Date]])</f>
        <v>2</v>
      </c>
      <c r="K1511" t="s">
        <v>218</v>
      </c>
      <c r="L1511" t="s">
        <v>238</v>
      </c>
      <c r="M1511">
        <v>380259</v>
      </c>
      <c r="N1511">
        <v>145687.51</v>
      </c>
      <c r="O1511">
        <v>234571.49</v>
      </c>
      <c r="P1511">
        <v>30</v>
      </c>
      <c r="Q1511">
        <v>45</v>
      </c>
      <c r="R1511">
        <v>84.92</v>
      </c>
    </row>
    <row r="1512" spans="1:18" x14ac:dyDescent="0.35">
      <c r="A1512" t="s">
        <v>122</v>
      </c>
      <c r="B1512" t="str">
        <f>VLOOKUP(Table1[[#This Row],[Region]],Table3[#All],2,0)</f>
        <v>Sam Thomas</v>
      </c>
      <c r="C1512" t="s">
        <v>215</v>
      </c>
      <c r="D1512">
        <v>130944</v>
      </c>
      <c r="E1512">
        <v>127566</v>
      </c>
      <c r="F1512">
        <v>97.42</v>
      </c>
      <c r="G1512" s="2">
        <v>40624</v>
      </c>
      <c r="H1512">
        <f>YEAR(Table1[[#This Row],[Order Date]])</f>
        <v>2011</v>
      </c>
      <c r="I1512" t="s">
        <v>263</v>
      </c>
      <c r="J1512" s="4">
        <f>WEEKDAY(Table1[[#This Row],[Order Date]])</f>
        <v>3</v>
      </c>
      <c r="K1512" t="s">
        <v>216</v>
      </c>
      <c r="L1512" t="s">
        <v>236</v>
      </c>
      <c r="M1512">
        <v>127566</v>
      </c>
      <c r="N1512">
        <v>39555.54</v>
      </c>
      <c r="O1512">
        <v>88010.46</v>
      </c>
      <c r="P1512">
        <v>10</v>
      </c>
      <c r="Q1512">
        <v>89</v>
      </c>
      <c r="R1512">
        <v>76.89</v>
      </c>
    </row>
    <row r="1513" spans="1:18" x14ac:dyDescent="0.35">
      <c r="A1513" t="s">
        <v>123</v>
      </c>
      <c r="B1513" t="str">
        <f>VLOOKUP(Table1[[#This Row],[Region]],Table3[#All],2,0)</f>
        <v>William Grek</v>
      </c>
      <c r="C1513" t="s">
        <v>214</v>
      </c>
      <c r="D1513">
        <v>243003</v>
      </c>
      <c r="E1513">
        <v>205396</v>
      </c>
      <c r="F1513">
        <v>84.52</v>
      </c>
      <c r="G1513" s="2">
        <v>40624</v>
      </c>
      <c r="H1513">
        <f>YEAR(Table1[[#This Row],[Order Date]])</f>
        <v>2011</v>
      </c>
      <c r="I1513" t="s">
        <v>263</v>
      </c>
      <c r="J1513" s="4">
        <f>WEEKDAY(Table1[[#This Row],[Order Date]])</f>
        <v>3</v>
      </c>
      <c r="K1513" t="s">
        <v>232</v>
      </c>
      <c r="L1513" t="s">
        <v>240</v>
      </c>
      <c r="M1513">
        <v>205396</v>
      </c>
      <c r="N1513">
        <v>65432.74</v>
      </c>
      <c r="O1513">
        <v>139963.26</v>
      </c>
      <c r="P1513">
        <v>30</v>
      </c>
      <c r="Q1513">
        <v>92</v>
      </c>
      <c r="R1513">
        <v>66.59</v>
      </c>
    </row>
    <row r="1514" spans="1:18" x14ac:dyDescent="0.35">
      <c r="A1514" t="s">
        <v>124</v>
      </c>
      <c r="B1514" t="str">
        <f>VLOOKUP(Table1[[#This Row],[Region]],Table3[#All],2,0)</f>
        <v>Anne Paul</v>
      </c>
      <c r="C1514" t="s">
        <v>212</v>
      </c>
      <c r="D1514">
        <v>484523</v>
      </c>
      <c r="E1514">
        <v>274013</v>
      </c>
      <c r="F1514">
        <v>56.55</v>
      </c>
      <c r="G1514" s="2">
        <v>41701</v>
      </c>
      <c r="H1514">
        <f>YEAR(Table1[[#This Row],[Order Date]])</f>
        <v>2014</v>
      </c>
      <c r="I1514" t="s">
        <v>263</v>
      </c>
      <c r="J1514" s="4">
        <f>WEEKDAY(Table1[[#This Row],[Order Date]])</f>
        <v>2</v>
      </c>
      <c r="K1514" t="s">
        <v>228</v>
      </c>
      <c r="L1514" t="s">
        <v>236</v>
      </c>
      <c r="M1514">
        <v>274013</v>
      </c>
      <c r="N1514">
        <v>116601.32</v>
      </c>
      <c r="O1514">
        <v>157411.68</v>
      </c>
      <c r="P1514">
        <v>30</v>
      </c>
      <c r="Q1514">
        <v>99</v>
      </c>
      <c r="R1514">
        <v>88.65</v>
      </c>
    </row>
    <row r="1515" spans="1:18" x14ac:dyDescent="0.35">
      <c r="A1515" t="s">
        <v>125</v>
      </c>
      <c r="B1515" t="str">
        <f>VLOOKUP(Table1[[#This Row],[Region]],Table3[#All],2,0)</f>
        <v>Anne Paul</v>
      </c>
      <c r="C1515" t="s">
        <v>212</v>
      </c>
      <c r="D1515">
        <v>236832</v>
      </c>
      <c r="E1515">
        <v>171956</v>
      </c>
      <c r="F1515">
        <v>72.61</v>
      </c>
      <c r="G1515" s="2">
        <v>41701</v>
      </c>
      <c r="H1515">
        <f>YEAR(Table1[[#This Row],[Order Date]])</f>
        <v>2014</v>
      </c>
      <c r="I1515" t="s">
        <v>263</v>
      </c>
      <c r="J1515" s="4">
        <f>WEEKDAY(Table1[[#This Row],[Order Date]])</f>
        <v>2</v>
      </c>
      <c r="K1515" t="s">
        <v>228</v>
      </c>
      <c r="L1515" t="s">
        <v>236</v>
      </c>
      <c r="M1515">
        <v>171956</v>
      </c>
      <c r="N1515">
        <v>84673.7</v>
      </c>
      <c r="O1515">
        <v>87282.3</v>
      </c>
      <c r="P1515">
        <v>30</v>
      </c>
      <c r="Q1515">
        <v>63</v>
      </c>
      <c r="R1515">
        <v>62.75</v>
      </c>
    </row>
    <row r="1516" spans="1:18" x14ac:dyDescent="0.35">
      <c r="A1516" t="s">
        <v>126</v>
      </c>
      <c r="B1516" t="str">
        <f>VLOOKUP(Table1[[#This Row],[Region]],Table3[#All],2,0)</f>
        <v>Bill Gabril</v>
      </c>
      <c r="C1516" t="s">
        <v>213</v>
      </c>
      <c r="D1516">
        <v>177392</v>
      </c>
      <c r="E1516">
        <v>147243</v>
      </c>
      <c r="F1516">
        <v>83</v>
      </c>
      <c r="G1516" s="2">
        <v>41606</v>
      </c>
      <c r="H1516">
        <f>YEAR(Table1[[#This Row],[Order Date]])</f>
        <v>2013</v>
      </c>
      <c r="I1516" t="s">
        <v>253</v>
      </c>
      <c r="J1516" s="4">
        <f>WEEKDAY(Table1[[#This Row],[Order Date]])</f>
        <v>5</v>
      </c>
      <c r="K1516" t="s">
        <v>229</v>
      </c>
      <c r="L1516" t="s">
        <v>240</v>
      </c>
      <c r="M1516">
        <v>147243</v>
      </c>
      <c r="N1516">
        <v>47389.64</v>
      </c>
      <c r="O1516">
        <v>99853.36</v>
      </c>
      <c r="P1516">
        <v>10</v>
      </c>
      <c r="Q1516">
        <v>23</v>
      </c>
      <c r="R1516">
        <v>92.79</v>
      </c>
    </row>
    <row r="1517" spans="1:18" x14ac:dyDescent="0.35">
      <c r="A1517" t="s">
        <v>127</v>
      </c>
      <c r="B1517" t="str">
        <f>VLOOKUP(Table1[[#This Row],[Region]],Table3[#All],2,0)</f>
        <v>Bill Gabril</v>
      </c>
      <c r="C1517" t="s">
        <v>213</v>
      </c>
      <c r="D1517">
        <v>203694</v>
      </c>
      <c r="E1517">
        <v>220685</v>
      </c>
      <c r="F1517">
        <v>108.34</v>
      </c>
      <c r="G1517" s="2">
        <v>41606</v>
      </c>
      <c r="H1517">
        <f>YEAR(Table1[[#This Row],[Order Date]])</f>
        <v>2013</v>
      </c>
      <c r="I1517" t="s">
        <v>253</v>
      </c>
      <c r="J1517" s="4">
        <f>WEEKDAY(Table1[[#This Row],[Order Date]])</f>
        <v>5</v>
      </c>
      <c r="K1517" t="s">
        <v>220</v>
      </c>
      <c r="L1517" t="s">
        <v>237</v>
      </c>
      <c r="M1517">
        <v>220685</v>
      </c>
      <c r="N1517">
        <v>71514.28</v>
      </c>
      <c r="O1517">
        <v>149170.72</v>
      </c>
      <c r="P1517">
        <v>10</v>
      </c>
      <c r="Q1517">
        <v>12</v>
      </c>
      <c r="R1517">
        <v>64.34</v>
      </c>
    </row>
    <row r="1518" spans="1:18" x14ac:dyDescent="0.35">
      <c r="A1518" t="s">
        <v>128</v>
      </c>
      <c r="B1518" t="str">
        <f>VLOOKUP(Table1[[#This Row],[Region]],Table3[#All],2,0)</f>
        <v>Sam Thomas</v>
      </c>
      <c r="C1518" t="s">
        <v>215</v>
      </c>
      <c r="D1518">
        <v>350138</v>
      </c>
      <c r="E1518">
        <v>271753</v>
      </c>
      <c r="F1518">
        <v>77.61</v>
      </c>
      <c r="G1518" s="2">
        <v>40661</v>
      </c>
      <c r="H1518">
        <f>YEAR(Table1[[#This Row],[Order Date]])</f>
        <v>2011</v>
      </c>
      <c r="I1518" t="s">
        <v>256</v>
      </c>
      <c r="J1518" s="4">
        <f>WEEKDAY(Table1[[#This Row],[Order Date]])</f>
        <v>5</v>
      </c>
      <c r="K1518" t="s">
        <v>228</v>
      </c>
      <c r="L1518" t="s">
        <v>236</v>
      </c>
      <c r="M1518">
        <v>271753</v>
      </c>
      <c r="N1518">
        <v>68062.899999999994</v>
      </c>
      <c r="O1518">
        <v>203690.1</v>
      </c>
      <c r="P1518">
        <v>20</v>
      </c>
      <c r="Q1518">
        <v>13</v>
      </c>
      <c r="R1518">
        <v>82.01</v>
      </c>
    </row>
    <row r="1519" spans="1:18" x14ac:dyDescent="0.35">
      <c r="A1519" t="s">
        <v>129</v>
      </c>
      <c r="B1519" t="str">
        <f>VLOOKUP(Table1[[#This Row],[Region]],Table3[#All],2,0)</f>
        <v>Sam Thomas</v>
      </c>
      <c r="C1519" t="s">
        <v>215</v>
      </c>
      <c r="D1519">
        <v>193322</v>
      </c>
      <c r="E1519">
        <v>182279</v>
      </c>
      <c r="F1519">
        <v>94.29</v>
      </c>
      <c r="G1519" s="2">
        <v>40661</v>
      </c>
      <c r="H1519">
        <f>YEAR(Table1[[#This Row],[Order Date]])</f>
        <v>2011</v>
      </c>
      <c r="I1519" t="s">
        <v>256</v>
      </c>
      <c r="J1519" s="4">
        <f>WEEKDAY(Table1[[#This Row],[Order Date]])</f>
        <v>5</v>
      </c>
      <c r="K1519" t="s">
        <v>226</v>
      </c>
      <c r="L1519" t="s">
        <v>239</v>
      </c>
      <c r="M1519">
        <v>182279</v>
      </c>
      <c r="N1519">
        <v>55943.92</v>
      </c>
      <c r="O1519">
        <v>126335.08</v>
      </c>
      <c r="P1519">
        <v>10</v>
      </c>
      <c r="Q1519">
        <v>82</v>
      </c>
      <c r="R1519">
        <v>61.38</v>
      </c>
    </row>
    <row r="1520" spans="1:18" x14ac:dyDescent="0.35">
      <c r="A1520" t="s">
        <v>130</v>
      </c>
      <c r="B1520" t="str">
        <f>VLOOKUP(Table1[[#This Row],[Region]],Table3[#All],2,0)</f>
        <v>Anne Paul</v>
      </c>
      <c r="C1520" t="s">
        <v>212</v>
      </c>
      <c r="D1520">
        <v>476056</v>
      </c>
      <c r="E1520">
        <v>307164</v>
      </c>
      <c r="F1520">
        <v>64.52</v>
      </c>
      <c r="G1520" s="2">
        <v>40661</v>
      </c>
      <c r="H1520">
        <f>YEAR(Table1[[#This Row],[Order Date]])</f>
        <v>2011</v>
      </c>
      <c r="I1520" t="s">
        <v>256</v>
      </c>
      <c r="J1520" s="4">
        <f>WEEKDAY(Table1[[#This Row],[Order Date]])</f>
        <v>5</v>
      </c>
      <c r="K1520" t="s">
        <v>224</v>
      </c>
      <c r="L1520" t="s">
        <v>240</v>
      </c>
      <c r="M1520">
        <v>307164</v>
      </c>
      <c r="N1520">
        <v>68164.42</v>
      </c>
      <c r="O1520">
        <v>238999.58</v>
      </c>
      <c r="P1520">
        <v>10</v>
      </c>
      <c r="Q1520">
        <v>23</v>
      </c>
      <c r="R1520">
        <v>78.3</v>
      </c>
    </row>
    <row r="1521" spans="1:18" x14ac:dyDescent="0.35">
      <c r="A1521" t="s">
        <v>131</v>
      </c>
      <c r="B1521" t="str">
        <f>VLOOKUP(Table1[[#This Row],[Region]],Table3[#All],2,0)</f>
        <v>William Grek</v>
      </c>
      <c r="C1521" t="s">
        <v>214</v>
      </c>
      <c r="D1521">
        <v>495658</v>
      </c>
      <c r="E1521">
        <v>436738</v>
      </c>
      <c r="F1521">
        <v>88.11</v>
      </c>
      <c r="G1521" s="2">
        <v>40661</v>
      </c>
      <c r="H1521">
        <f>YEAR(Table1[[#This Row],[Order Date]])</f>
        <v>2011</v>
      </c>
      <c r="I1521" t="s">
        <v>256</v>
      </c>
      <c r="J1521" s="4">
        <f>WEEKDAY(Table1[[#This Row],[Order Date]])</f>
        <v>5</v>
      </c>
      <c r="K1521" t="s">
        <v>233</v>
      </c>
      <c r="L1521" t="s">
        <v>237</v>
      </c>
      <c r="M1521">
        <v>436738</v>
      </c>
      <c r="N1521">
        <v>207735.47</v>
      </c>
      <c r="O1521">
        <v>229002.53</v>
      </c>
      <c r="P1521">
        <v>30</v>
      </c>
      <c r="Q1521">
        <v>18</v>
      </c>
      <c r="R1521">
        <v>77.239999999999995</v>
      </c>
    </row>
    <row r="1522" spans="1:18" x14ac:dyDescent="0.35">
      <c r="A1522" t="s">
        <v>132</v>
      </c>
      <c r="B1522" t="str">
        <f>VLOOKUP(Table1[[#This Row],[Region]],Table3[#All],2,0)</f>
        <v>Anne Paul</v>
      </c>
      <c r="C1522" t="s">
        <v>212</v>
      </c>
      <c r="D1522">
        <v>318288</v>
      </c>
      <c r="E1522">
        <v>327392</v>
      </c>
      <c r="F1522">
        <v>102.86</v>
      </c>
      <c r="G1522" s="2">
        <v>41237</v>
      </c>
      <c r="H1522">
        <f>YEAR(Table1[[#This Row],[Order Date]])</f>
        <v>2012</v>
      </c>
      <c r="I1522" t="s">
        <v>253</v>
      </c>
      <c r="J1522" s="4">
        <f>WEEKDAY(Table1[[#This Row],[Order Date]])</f>
        <v>7</v>
      </c>
      <c r="K1522" t="s">
        <v>229</v>
      </c>
      <c r="L1522" t="s">
        <v>240</v>
      </c>
      <c r="M1522">
        <v>327392</v>
      </c>
      <c r="N1522">
        <v>109863.18</v>
      </c>
      <c r="O1522">
        <v>217528.82</v>
      </c>
      <c r="P1522">
        <v>10</v>
      </c>
      <c r="Q1522">
        <v>36</v>
      </c>
      <c r="R1522">
        <v>75.7</v>
      </c>
    </row>
    <row r="1523" spans="1:18" x14ac:dyDescent="0.35">
      <c r="A1523" t="s">
        <v>133</v>
      </c>
      <c r="B1523" t="str">
        <f>VLOOKUP(Table1[[#This Row],[Region]],Table3[#All],2,0)</f>
        <v>Anne Paul</v>
      </c>
      <c r="C1523" t="s">
        <v>212</v>
      </c>
      <c r="D1523">
        <v>236710</v>
      </c>
      <c r="E1523">
        <v>177965</v>
      </c>
      <c r="F1523">
        <v>75.180000000000007</v>
      </c>
      <c r="G1523" s="2">
        <v>41237</v>
      </c>
      <c r="H1523">
        <f>YEAR(Table1[[#This Row],[Order Date]])</f>
        <v>2012</v>
      </c>
      <c r="I1523" t="s">
        <v>253</v>
      </c>
      <c r="J1523" s="4">
        <f>WEEKDAY(Table1[[#This Row],[Order Date]])</f>
        <v>7</v>
      </c>
      <c r="K1523" t="s">
        <v>222</v>
      </c>
      <c r="L1523" t="s">
        <v>236</v>
      </c>
      <c r="M1523">
        <v>177965</v>
      </c>
      <c r="N1523">
        <v>54559.16</v>
      </c>
      <c r="O1523">
        <v>123405.84</v>
      </c>
      <c r="P1523">
        <v>10</v>
      </c>
      <c r="Q1523">
        <v>16</v>
      </c>
      <c r="R1523">
        <v>82.5</v>
      </c>
    </row>
    <row r="1524" spans="1:18" x14ac:dyDescent="0.35">
      <c r="A1524" t="s">
        <v>134</v>
      </c>
      <c r="B1524" t="str">
        <f>VLOOKUP(Table1[[#This Row],[Region]],Table3[#All],2,0)</f>
        <v>William Grek</v>
      </c>
      <c r="C1524" t="s">
        <v>214</v>
      </c>
      <c r="D1524">
        <v>122227</v>
      </c>
      <c r="E1524">
        <v>66641</v>
      </c>
      <c r="F1524">
        <v>54.52</v>
      </c>
      <c r="G1524" s="2">
        <v>41590</v>
      </c>
      <c r="H1524">
        <f>YEAR(Table1[[#This Row],[Order Date]])</f>
        <v>2013</v>
      </c>
      <c r="I1524" t="s">
        <v>253</v>
      </c>
      <c r="J1524" s="4">
        <f>WEEKDAY(Table1[[#This Row],[Order Date]])</f>
        <v>3</v>
      </c>
      <c r="K1524" t="s">
        <v>216</v>
      </c>
      <c r="L1524" t="s">
        <v>236</v>
      </c>
      <c r="M1524">
        <v>66641</v>
      </c>
      <c r="N1524">
        <v>14328.49</v>
      </c>
      <c r="O1524">
        <v>52312.51</v>
      </c>
      <c r="P1524">
        <v>30</v>
      </c>
      <c r="Q1524">
        <v>27</v>
      </c>
      <c r="R1524">
        <v>77.52</v>
      </c>
    </row>
    <row r="1525" spans="1:18" x14ac:dyDescent="0.35">
      <c r="A1525" t="s">
        <v>135</v>
      </c>
      <c r="B1525" t="str">
        <f>VLOOKUP(Table1[[#This Row],[Region]],Table3[#All],2,0)</f>
        <v>Sam Thomas</v>
      </c>
      <c r="C1525" t="s">
        <v>215</v>
      </c>
      <c r="D1525">
        <v>496342</v>
      </c>
      <c r="E1525">
        <v>580742</v>
      </c>
      <c r="F1525">
        <v>117</v>
      </c>
      <c r="G1525" s="2">
        <v>41590</v>
      </c>
      <c r="H1525">
        <f>YEAR(Table1[[#This Row],[Order Date]])</f>
        <v>2013</v>
      </c>
      <c r="I1525" t="s">
        <v>253</v>
      </c>
      <c r="J1525" s="4">
        <f>WEEKDAY(Table1[[#This Row],[Order Date]])</f>
        <v>3</v>
      </c>
      <c r="K1525" t="s">
        <v>224</v>
      </c>
      <c r="L1525" t="s">
        <v>240</v>
      </c>
      <c r="M1525">
        <v>580742</v>
      </c>
      <c r="N1525">
        <v>201474.45</v>
      </c>
      <c r="O1525">
        <v>379267.55</v>
      </c>
      <c r="P1525">
        <v>10</v>
      </c>
      <c r="Q1525">
        <v>13</v>
      </c>
      <c r="R1525">
        <v>83.44</v>
      </c>
    </row>
    <row r="1526" spans="1:18" x14ac:dyDescent="0.35">
      <c r="A1526" t="s">
        <v>136</v>
      </c>
      <c r="B1526" t="str">
        <f>VLOOKUP(Table1[[#This Row],[Region]],Table3[#All],2,0)</f>
        <v>Bill Gabril</v>
      </c>
      <c r="C1526" t="s">
        <v>213</v>
      </c>
      <c r="D1526">
        <v>135631</v>
      </c>
      <c r="E1526">
        <v>73074</v>
      </c>
      <c r="F1526">
        <v>53.88</v>
      </c>
      <c r="G1526" s="2">
        <v>41099</v>
      </c>
      <c r="H1526">
        <f>YEAR(Table1[[#This Row],[Order Date]])</f>
        <v>2012</v>
      </c>
      <c r="I1526" t="s">
        <v>260</v>
      </c>
      <c r="J1526" s="4">
        <f>WEEKDAY(Table1[[#This Row],[Order Date]])</f>
        <v>2</v>
      </c>
      <c r="K1526" t="s">
        <v>222</v>
      </c>
      <c r="L1526" t="s">
        <v>236</v>
      </c>
      <c r="M1526">
        <v>73074</v>
      </c>
      <c r="N1526">
        <v>31958.84</v>
      </c>
      <c r="O1526">
        <v>41115.160000000003</v>
      </c>
      <c r="P1526">
        <v>30</v>
      </c>
      <c r="Q1526">
        <v>10</v>
      </c>
      <c r="R1526">
        <v>72.23</v>
      </c>
    </row>
    <row r="1527" spans="1:18" x14ac:dyDescent="0.35">
      <c r="A1527" t="s">
        <v>137</v>
      </c>
      <c r="B1527" t="str">
        <f>VLOOKUP(Table1[[#This Row],[Region]],Table3[#All],2,0)</f>
        <v>Anne Paul</v>
      </c>
      <c r="C1527" t="s">
        <v>212</v>
      </c>
      <c r="D1527">
        <v>292999</v>
      </c>
      <c r="E1527">
        <v>279969</v>
      </c>
      <c r="F1527">
        <v>95.55</v>
      </c>
      <c r="G1527" s="2">
        <v>41099</v>
      </c>
      <c r="H1527">
        <f>YEAR(Table1[[#This Row],[Order Date]])</f>
        <v>2012</v>
      </c>
      <c r="I1527" t="s">
        <v>260</v>
      </c>
      <c r="J1527" s="4">
        <f>WEEKDAY(Table1[[#This Row],[Order Date]])</f>
        <v>2</v>
      </c>
      <c r="K1527" t="s">
        <v>231</v>
      </c>
      <c r="L1527" t="s">
        <v>236</v>
      </c>
      <c r="M1527">
        <v>279969</v>
      </c>
      <c r="N1527">
        <v>122113.1</v>
      </c>
      <c r="O1527">
        <v>157855.9</v>
      </c>
      <c r="P1527">
        <v>10</v>
      </c>
      <c r="Q1527">
        <v>90</v>
      </c>
      <c r="R1527">
        <v>86.05</v>
      </c>
    </row>
    <row r="1528" spans="1:18" x14ac:dyDescent="0.35">
      <c r="A1528" t="s">
        <v>138</v>
      </c>
      <c r="B1528" t="str">
        <f>VLOOKUP(Table1[[#This Row],[Region]],Table3[#All],2,0)</f>
        <v>Sam Thomas</v>
      </c>
      <c r="C1528" t="s">
        <v>215</v>
      </c>
      <c r="D1528">
        <v>391641</v>
      </c>
      <c r="E1528">
        <v>392061</v>
      </c>
      <c r="F1528">
        <v>100.11</v>
      </c>
      <c r="G1528" s="2">
        <v>41905</v>
      </c>
      <c r="H1528">
        <f>YEAR(Table1[[#This Row],[Order Date]])</f>
        <v>2014</v>
      </c>
      <c r="I1528" t="s">
        <v>258</v>
      </c>
      <c r="J1528" s="4">
        <f>WEEKDAY(Table1[[#This Row],[Order Date]])</f>
        <v>3</v>
      </c>
      <c r="K1528" t="s">
        <v>235</v>
      </c>
      <c r="L1528" t="s">
        <v>239</v>
      </c>
      <c r="M1528">
        <v>392061</v>
      </c>
      <c r="N1528">
        <v>177227.65</v>
      </c>
      <c r="O1528">
        <v>214833.35</v>
      </c>
      <c r="P1528">
        <v>10</v>
      </c>
      <c r="Q1528">
        <v>87</v>
      </c>
      <c r="R1528">
        <v>68.97</v>
      </c>
    </row>
    <row r="1529" spans="1:18" x14ac:dyDescent="0.35">
      <c r="A1529" t="s">
        <v>139</v>
      </c>
      <c r="B1529" t="str">
        <f>VLOOKUP(Table1[[#This Row],[Region]],Table3[#All],2,0)</f>
        <v>William Grek</v>
      </c>
      <c r="C1529" t="s">
        <v>214</v>
      </c>
      <c r="D1529">
        <v>236494</v>
      </c>
      <c r="E1529">
        <v>221173</v>
      </c>
      <c r="F1529">
        <v>93.52</v>
      </c>
      <c r="G1529" s="2">
        <v>41905</v>
      </c>
      <c r="H1529">
        <f>YEAR(Table1[[#This Row],[Order Date]])</f>
        <v>2014</v>
      </c>
      <c r="I1529" t="s">
        <v>258</v>
      </c>
      <c r="J1529" s="4">
        <f>WEEKDAY(Table1[[#This Row],[Order Date]])</f>
        <v>3</v>
      </c>
      <c r="K1529" t="s">
        <v>234</v>
      </c>
      <c r="L1529" t="s">
        <v>238</v>
      </c>
      <c r="M1529">
        <v>221173</v>
      </c>
      <c r="N1529">
        <v>80618.679999999993</v>
      </c>
      <c r="O1529">
        <v>140554.32</v>
      </c>
      <c r="P1529">
        <v>20</v>
      </c>
      <c r="Q1529">
        <v>93</v>
      </c>
      <c r="R1529">
        <v>83.51</v>
      </c>
    </row>
    <row r="1530" spans="1:18" x14ac:dyDescent="0.35">
      <c r="A1530" t="s">
        <v>140</v>
      </c>
      <c r="B1530" t="str">
        <f>VLOOKUP(Table1[[#This Row],[Region]],Table3[#All],2,0)</f>
        <v>Bill Gabril</v>
      </c>
      <c r="C1530" t="s">
        <v>213</v>
      </c>
      <c r="D1530">
        <v>196905</v>
      </c>
      <c r="E1530">
        <v>127993</v>
      </c>
      <c r="F1530">
        <v>65</v>
      </c>
      <c r="G1530" s="2">
        <v>41905</v>
      </c>
      <c r="H1530">
        <f>YEAR(Table1[[#This Row],[Order Date]])</f>
        <v>2014</v>
      </c>
      <c r="I1530" t="s">
        <v>258</v>
      </c>
      <c r="J1530" s="4">
        <f>WEEKDAY(Table1[[#This Row],[Order Date]])</f>
        <v>3</v>
      </c>
      <c r="K1530" t="s">
        <v>218</v>
      </c>
      <c r="L1530" t="s">
        <v>238</v>
      </c>
      <c r="M1530">
        <v>127993</v>
      </c>
      <c r="N1530">
        <v>33100.17</v>
      </c>
      <c r="O1530">
        <v>94892.83</v>
      </c>
      <c r="P1530">
        <v>10</v>
      </c>
      <c r="Q1530">
        <v>36</v>
      </c>
      <c r="R1530">
        <v>67</v>
      </c>
    </row>
    <row r="1531" spans="1:18" x14ac:dyDescent="0.35">
      <c r="A1531" t="s">
        <v>141</v>
      </c>
      <c r="B1531" t="str">
        <f>VLOOKUP(Table1[[#This Row],[Region]],Table3[#All],2,0)</f>
        <v>Sam Thomas</v>
      </c>
      <c r="C1531" t="s">
        <v>215</v>
      </c>
      <c r="D1531">
        <v>453478</v>
      </c>
      <c r="E1531">
        <v>339116</v>
      </c>
      <c r="F1531">
        <v>74.78</v>
      </c>
      <c r="G1531" s="2">
        <v>41905</v>
      </c>
      <c r="H1531">
        <f>YEAR(Table1[[#This Row],[Order Date]])</f>
        <v>2014</v>
      </c>
      <c r="I1531" t="s">
        <v>258</v>
      </c>
      <c r="J1531" s="4">
        <f>WEEKDAY(Table1[[#This Row],[Order Date]])</f>
        <v>3</v>
      </c>
      <c r="K1531" t="s">
        <v>225</v>
      </c>
      <c r="L1531" t="s">
        <v>239</v>
      </c>
      <c r="M1531">
        <v>339116</v>
      </c>
      <c r="N1531">
        <v>132838.01</v>
      </c>
      <c r="O1531">
        <v>206277.99</v>
      </c>
      <c r="P1531">
        <v>30</v>
      </c>
      <c r="Q1531">
        <v>90</v>
      </c>
      <c r="R1531">
        <v>68.040000000000006</v>
      </c>
    </row>
    <row r="1532" spans="1:18" x14ac:dyDescent="0.35">
      <c r="A1532" t="s">
        <v>142</v>
      </c>
      <c r="B1532" t="str">
        <f>VLOOKUP(Table1[[#This Row],[Region]],Table3[#All],2,0)</f>
        <v>Sam Thomas</v>
      </c>
      <c r="C1532" t="s">
        <v>215</v>
      </c>
      <c r="D1532">
        <v>367963</v>
      </c>
      <c r="E1532">
        <v>190223</v>
      </c>
      <c r="F1532">
        <v>51.7</v>
      </c>
      <c r="G1532" s="2">
        <v>40954</v>
      </c>
      <c r="H1532">
        <f>YEAR(Table1[[#This Row],[Order Date]])</f>
        <v>2012</v>
      </c>
      <c r="I1532" t="s">
        <v>264</v>
      </c>
      <c r="J1532" s="4">
        <f>WEEKDAY(Table1[[#This Row],[Order Date]])</f>
        <v>4</v>
      </c>
      <c r="K1532" t="s">
        <v>217</v>
      </c>
      <c r="L1532" t="s">
        <v>237</v>
      </c>
      <c r="M1532">
        <v>190223</v>
      </c>
      <c r="N1532">
        <v>82760.88</v>
      </c>
      <c r="O1532">
        <v>107462.12</v>
      </c>
      <c r="P1532">
        <v>10</v>
      </c>
      <c r="Q1532">
        <v>52</v>
      </c>
      <c r="R1532">
        <v>67.22</v>
      </c>
    </row>
    <row r="1533" spans="1:18" x14ac:dyDescent="0.35">
      <c r="A1533" t="s">
        <v>143</v>
      </c>
      <c r="B1533" t="str">
        <f>VLOOKUP(Table1[[#This Row],[Region]],Table3[#All],2,0)</f>
        <v>Bill Gabril</v>
      </c>
      <c r="C1533" t="s">
        <v>213</v>
      </c>
      <c r="D1533">
        <v>271630</v>
      </c>
      <c r="E1533">
        <v>255846</v>
      </c>
      <c r="F1533">
        <v>94.19</v>
      </c>
      <c r="G1533" s="2">
        <v>40954</v>
      </c>
      <c r="H1533">
        <f>YEAR(Table1[[#This Row],[Order Date]])</f>
        <v>2012</v>
      </c>
      <c r="I1533" t="s">
        <v>264</v>
      </c>
      <c r="J1533" s="4">
        <f>WEEKDAY(Table1[[#This Row],[Order Date]])</f>
        <v>4</v>
      </c>
      <c r="K1533" t="s">
        <v>229</v>
      </c>
      <c r="L1533" t="s">
        <v>240</v>
      </c>
      <c r="M1533">
        <v>255846</v>
      </c>
      <c r="N1533">
        <v>57246.65</v>
      </c>
      <c r="O1533">
        <v>198599.35</v>
      </c>
      <c r="P1533">
        <v>20</v>
      </c>
      <c r="Q1533">
        <v>86</v>
      </c>
      <c r="R1533">
        <v>69.989999999999995</v>
      </c>
    </row>
    <row r="1534" spans="1:18" x14ac:dyDescent="0.35">
      <c r="A1534" t="s">
        <v>144</v>
      </c>
      <c r="B1534" t="str">
        <f>VLOOKUP(Table1[[#This Row],[Region]],Table3[#All],2,0)</f>
        <v>William Grek</v>
      </c>
      <c r="C1534" t="s">
        <v>214</v>
      </c>
      <c r="D1534">
        <v>423155</v>
      </c>
      <c r="E1534">
        <v>267812</v>
      </c>
      <c r="F1534">
        <v>63.29</v>
      </c>
      <c r="G1534" s="2">
        <v>40954</v>
      </c>
      <c r="H1534">
        <f>YEAR(Table1[[#This Row],[Order Date]])</f>
        <v>2012</v>
      </c>
      <c r="I1534" t="s">
        <v>264</v>
      </c>
      <c r="J1534" s="4">
        <f>WEEKDAY(Table1[[#This Row],[Order Date]])</f>
        <v>4</v>
      </c>
      <c r="K1534" t="s">
        <v>230</v>
      </c>
      <c r="L1534" t="s">
        <v>238</v>
      </c>
      <c r="M1534">
        <v>267812</v>
      </c>
      <c r="N1534">
        <v>84151.08</v>
      </c>
      <c r="O1534">
        <v>183660.92</v>
      </c>
      <c r="P1534">
        <v>10</v>
      </c>
      <c r="Q1534">
        <v>45</v>
      </c>
      <c r="R1534">
        <v>92.56</v>
      </c>
    </row>
    <row r="1535" spans="1:18" x14ac:dyDescent="0.35">
      <c r="A1535" t="s">
        <v>145</v>
      </c>
      <c r="B1535" t="str">
        <f>VLOOKUP(Table1[[#This Row],[Region]],Table3[#All],2,0)</f>
        <v>Sam Thomas</v>
      </c>
      <c r="C1535" t="s">
        <v>215</v>
      </c>
      <c r="D1535">
        <v>299974</v>
      </c>
      <c r="E1535">
        <v>341023</v>
      </c>
      <c r="F1535">
        <v>113.68</v>
      </c>
      <c r="G1535" s="2">
        <v>40816</v>
      </c>
      <c r="H1535">
        <f>YEAR(Table1[[#This Row],[Order Date]])</f>
        <v>2011</v>
      </c>
      <c r="I1535" t="s">
        <v>258</v>
      </c>
      <c r="J1535" s="4">
        <f>WEEKDAY(Table1[[#This Row],[Order Date]])</f>
        <v>6</v>
      </c>
      <c r="K1535" t="s">
        <v>221</v>
      </c>
      <c r="L1535" t="s">
        <v>239</v>
      </c>
      <c r="M1535">
        <v>341023</v>
      </c>
      <c r="N1535">
        <v>160563.93</v>
      </c>
      <c r="O1535">
        <v>180459.07</v>
      </c>
      <c r="P1535">
        <v>10</v>
      </c>
      <c r="Q1535">
        <v>92</v>
      </c>
      <c r="R1535">
        <v>66.680000000000007</v>
      </c>
    </row>
    <row r="1536" spans="1:18" x14ac:dyDescent="0.35">
      <c r="A1536" t="s">
        <v>146</v>
      </c>
      <c r="B1536" t="str">
        <f>VLOOKUP(Table1[[#This Row],[Region]],Table3[#All],2,0)</f>
        <v>Bill Gabril</v>
      </c>
      <c r="C1536" t="s">
        <v>213</v>
      </c>
      <c r="D1536">
        <v>295465</v>
      </c>
      <c r="E1536">
        <v>167681</v>
      </c>
      <c r="F1536">
        <v>56.75</v>
      </c>
      <c r="G1536" s="2">
        <v>40878</v>
      </c>
      <c r="H1536">
        <f>YEAR(Table1[[#This Row],[Order Date]])</f>
        <v>2011</v>
      </c>
      <c r="I1536" t="s">
        <v>257</v>
      </c>
      <c r="J1536" s="4">
        <f>WEEKDAY(Table1[[#This Row],[Order Date]])</f>
        <v>5</v>
      </c>
      <c r="K1536" t="s">
        <v>227</v>
      </c>
      <c r="L1536" t="s">
        <v>237</v>
      </c>
      <c r="M1536">
        <v>167681</v>
      </c>
      <c r="N1536">
        <v>50960.3</v>
      </c>
      <c r="O1536">
        <v>116720.7</v>
      </c>
      <c r="P1536">
        <v>30</v>
      </c>
      <c r="Q1536">
        <v>14</v>
      </c>
      <c r="R1536">
        <v>91.45</v>
      </c>
    </row>
    <row r="1537" spans="1:18" x14ac:dyDescent="0.35">
      <c r="A1537" t="s">
        <v>147</v>
      </c>
      <c r="B1537" t="str">
        <f>VLOOKUP(Table1[[#This Row],[Region]],Table3[#All],2,0)</f>
        <v>Sam Thomas</v>
      </c>
      <c r="C1537" t="s">
        <v>215</v>
      </c>
      <c r="D1537">
        <v>237743</v>
      </c>
      <c r="E1537">
        <v>238651</v>
      </c>
      <c r="F1537">
        <v>100.38</v>
      </c>
      <c r="G1537" s="2">
        <v>40878</v>
      </c>
      <c r="H1537">
        <f>YEAR(Table1[[#This Row],[Order Date]])</f>
        <v>2011</v>
      </c>
      <c r="I1537" t="s">
        <v>257</v>
      </c>
      <c r="J1537" s="4">
        <f>WEEKDAY(Table1[[#This Row],[Order Date]])</f>
        <v>5</v>
      </c>
      <c r="K1537" t="s">
        <v>222</v>
      </c>
      <c r="L1537" t="s">
        <v>236</v>
      </c>
      <c r="M1537">
        <v>238651</v>
      </c>
      <c r="N1537">
        <v>53500.33</v>
      </c>
      <c r="O1537">
        <v>185150.67</v>
      </c>
      <c r="P1537">
        <v>20</v>
      </c>
      <c r="Q1537">
        <v>97</v>
      </c>
      <c r="R1537">
        <v>87.75</v>
      </c>
    </row>
    <row r="1538" spans="1:18" x14ac:dyDescent="0.35">
      <c r="A1538" t="s">
        <v>148</v>
      </c>
      <c r="B1538" t="str">
        <f>VLOOKUP(Table1[[#This Row],[Region]],Table3[#All],2,0)</f>
        <v>Bill Gabril</v>
      </c>
      <c r="C1538" t="s">
        <v>213</v>
      </c>
      <c r="D1538">
        <v>107520</v>
      </c>
      <c r="E1538">
        <v>68516</v>
      </c>
      <c r="F1538">
        <v>63.72</v>
      </c>
      <c r="G1538" s="2">
        <v>40885</v>
      </c>
      <c r="H1538">
        <f>YEAR(Table1[[#This Row],[Order Date]])</f>
        <v>2011</v>
      </c>
      <c r="I1538" t="s">
        <v>257</v>
      </c>
      <c r="J1538" s="4">
        <f>WEEKDAY(Table1[[#This Row],[Order Date]])</f>
        <v>5</v>
      </c>
      <c r="K1538" t="s">
        <v>219</v>
      </c>
      <c r="L1538" t="s">
        <v>238</v>
      </c>
      <c r="M1538">
        <v>68516</v>
      </c>
      <c r="N1538">
        <v>24900.54</v>
      </c>
      <c r="O1538">
        <v>43615.46</v>
      </c>
      <c r="P1538">
        <v>10</v>
      </c>
      <c r="Q1538">
        <v>98</v>
      </c>
      <c r="R1538">
        <v>79.510000000000005</v>
      </c>
    </row>
    <row r="1539" spans="1:18" x14ac:dyDescent="0.35">
      <c r="A1539" t="s">
        <v>149</v>
      </c>
      <c r="B1539" t="str">
        <f>VLOOKUP(Table1[[#This Row],[Region]],Table3[#All],2,0)</f>
        <v>Sam Thomas</v>
      </c>
      <c r="C1539" t="s">
        <v>215</v>
      </c>
      <c r="D1539">
        <v>468509</v>
      </c>
      <c r="E1539">
        <v>529549</v>
      </c>
      <c r="F1539">
        <v>113.03</v>
      </c>
      <c r="G1539" s="2">
        <v>41523</v>
      </c>
      <c r="H1539">
        <f>YEAR(Table1[[#This Row],[Order Date]])</f>
        <v>2013</v>
      </c>
      <c r="I1539" t="s">
        <v>258</v>
      </c>
      <c r="J1539" s="4">
        <f>WEEKDAY(Table1[[#This Row],[Order Date]])</f>
        <v>6</v>
      </c>
      <c r="K1539" t="s">
        <v>224</v>
      </c>
      <c r="L1539" t="s">
        <v>240</v>
      </c>
      <c r="M1539">
        <v>529549</v>
      </c>
      <c r="N1539">
        <v>148575.45000000001</v>
      </c>
      <c r="O1539">
        <v>380973.55</v>
      </c>
      <c r="P1539">
        <v>10</v>
      </c>
      <c r="Q1539">
        <v>18</v>
      </c>
      <c r="R1539">
        <v>73.91</v>
      </c>
    </row>
    <row r="1540" spans="1:18" x14ac:dyDescent="0.35">
      <c r="A1540" t="s">
        <v>150</v>
      </c>
      <c r="B1540" t="str">
        <f>VLOOKUP(Table1[[#This Row],[Region]],Table3[#All],2,0)</f>
        <v>Bill Gabril</v>
      </c>
      <c r="C1540" t="s">
        <v>213</v>
      </c>
      <c r="D1540">
        <v>119483</v>
      </c>
      <c r="E1540">
        <v>124939</v>
      </c>
      <c r="F1540">
        <v>104.57</v>
      </c>
      <c r="G1540" s="2">
        <v>41879</v>
      </c>
      <c r="H1540">
        <f>YEAR(Table1[[#This Row],[Order Date]])</f>
        <v>2014</v>
      </c>
      <c r="I1540" t="s">
        <v>262</v>
      </c>
      <c r="J1540" s="4">
        <f>WEEKDAY(Table1[[#This Row],[Order Date]])</f>
        <v>5</v>
      </c>
      <c r="K1540" t="s">
        <v>223</v>
      </c>
      <c r="L1540" t="s">
        <v>240</v>
      </c>
      <c r="M1540">
        <v>124939</v>
      </c>
      <c r="N1540">
        <v>47011.14</v>
      </c>
      <c r="O1540">
        <v>77927.86</v>
      </c>
      <c r="P1540">
        <v>30</v>
      </c>
      <c r="Q1540">
        <v>83</v>
      </c>
      <c r="R1540">
        <v>91.41</v>
      </c>
    </row>
    <row r="1541" spans="1:18" x14ac:dyDescent="0.35">
      <c r="A1541" t="s">
        <v>151</v>
      </c>
      <c r="B1541" t="str">
        <f>VLOOKUP(Table1[[#This Row],[Region]],Table3[#All],2,0)</f>
        <v>Anne Paul</v>
      </c>
      <c r="C1541" t="s">
        <v>212</v>
      </c>
      <c r="D1541">
        <v>247232</v>
      </c>
      <c r="E1541">
        <v>197427</v>
      </c>
      <c r="F1541">
        <v>79.849999999999994</v>
      </c>
      <c r="G1541" s="2">
        <v>41879</v>
      </c>
      <c r="H1541">
        <f>YEAR(Table1[[#This Row],[Order Date]])</f>
        <v>2014</v>
      </c>
      <c r="I1541" t="s">
        <v>262</v>
      </c>
      <c r="J1541" s="4">
        <f>WEEKDAY(Table1[[#This Row],[Order Date]])</f>
        <v>5</v>
      </c>
      <c r="K1541" t="s">
        <v>229</v>
      </c>
      <c r="L1541" t="s">
        <v>240</v>
      </c>
      <c r="M1541">
        <v>197427</v>
      </c>
      <c r="N1541">
        <v>51216.06</v>
      </c>
      <c r="O1541">
        <v>146210.94</v>
      </c>
      <c r="P1541">
        <v>10</v>
      </c>
      <c r="Q1541">
        <v>44</v>
      </c>
      <c r="R1541">
        <v>93.71</v>
      </c>
    </row>
    <row r="1542" spans="1:18" x14ac:dyDescent="0.35">
      <c r="A1542" t="s">
        <v>152</v>
      </c>
      <c r="B1542" t="str">
        <f>VLOOKUP(Table1[[#This Row],[Region]],Table3[#All],2,0)</f>
        <v>William Grek</v>
      </c>
      <c r="C1542" t="s">
        <v>214</v>
      </c>
      <c r="D1542">
        <v>461588</v>
      </c>
      <c r="E1542">
        <v>465669</v>
      </c>
      <c r="F1542">
        <v>100.88</v>
      </c>
      <c r="G1542" s="2">
        <v>41879</v>
      </c>
      <c r="H1542">
        <f>YEAR(Table1[[#This Row],[Order Date]])</f>
        <v>2014</v>
      </c>
      <c r="I1542" t="s">
        <v>262</v>
      </c>
      <c r="J1542" s="4">
        <f>WEEKDAY(Table1[[#This Row],[Order Date]])</f>
        <v>5</v>
      </c>
      <c r="K1542" t="s">
        <v>230</v>
      </c>
      <c r="L1542" t="s">
        <v>238</v>
      </c>
      <c r="M1542">
        <v>465669</v>
      </c>
      <c r="N1542">
        <v>110803.02</v>
      </c>
      <c r="O1542">
        <v>354865.98</v>
      </c>
      <c r="P1542">
        <v>10</v>
      </c>
      <c r="Q1542">
        <v>65</v>
      </c>
      <c r="R1542">
        <v>79.56</v>
      </c>
    </row>
    <row r="1543" spans="1:18" x14ac:dyDescent="0.35">
      <c r="A1543" t="s">
        <v>153</v>
      </c>
      <c r="B1543" t="str">
        <f>VLOOKUP(Table1[[#This Row],[Region]],Table3[#All],2,0)</f>
        <v>Bill Gabril</v>
      </c>
      <c r="C1543" t="s">
        <v>213</v>
      </c>
      <c r="D1543">
        <v>221383</v>
      </c>
      <c r="E1543">
        <v>123088</v>
      </c>
      <c r="F1543">
        <v>55.6</v>
      </c>
      <c r="G1543" s="2">
        <v>41463</v>
      </c>
      <c r="H1543">
        <f>YEAR(Table1[[#This Row],[Order Date]])</f>
        <v>2013</v>
      </c>
      <c r="I1543" t="s">
        <v>260</v>
      </c>
      <c r="J1543" s="4">
        <f>WEEKDAY(Table1[[#This Row],[Order Date]])</f>
        <v>2</v>
      </c>
      <c r="K1543" t="s">
        <v>233</v>
      </c>
      <c r="L1543" t="s">
        <v>237</v>
      </c>
      <c r="M1543">
        <v>123088</v>
      </c>
      <c r="N1543">
        <v>58279.12</v>
      </c>
      <c r="O1543">
        <v>64808.88</v>
      </c>
      <c r="P1543">
        <v>10</v>
      </c>
      <c r="Q1543">
        <v>70</v>
      </c>
      <c r="R1543">
        <v>79.06</v>
      </c>
    </row>
    <row r="1544" spans="1:18" x14ac:dyDescent="0.35">
      <c r="A1544" t="s">
        <v>154</v>
      </c>
      <c r="B1544" t="str">
        <f>VLOOKUP(Table1[[#This Row],[Region]],Table3[#All],2,0)</f>
        <v>Sam Thomas</v>
      </c>
      <c r="C1544" t="s">
        <v>215</v>
      </c>
      <c r="D1544">
        <v>294653</v>
      </c>
      <c r="E1544">
        <v>337694</v>
      </c>
      <c r="F1544">
        <v>114.61</v>
      </c>
      <c r="G1544" s="2">
        <v>41495</v>
      </c>
      <c r="H1544">
        <f>YEAR(Table1[[#This Row],[Order Date]])</f>
        <v>2013</v>
      </c>
      <c r="I1544" t="s">
        <v>262</v>
      </c>
      <c r="J1544" s="4">
        <f>WEEKDAY(Table1[[#This Row],[Order Date]])</f>
        <v>6</v>
      </c>
      <c r="K1544" t="s">
        <v>221</v>
      </c>
      <c r="L1544" t="s">
        <v>239</v>
      </c>
      <c r="M1544">
        <v>337694</v>
      </c>
      <c r="N1544">
        <v>136356.32</v>
      </c>
      <c r="O1544">
        <v>201337.68</v>
      </c>
      <c r="P1544">
        <v>20</v>
      </c>
      <c r="Q1544">
        <v>62</v>
      </c>
      <c r="R1544">
        <v>66.09</v>
      </c>
    </row>
    <row r="1545" spans="1:18" x14ac:dyDescent="0.35">
      <c r="A1545" t="s">
        <v>155</v>
      </c>
      <c r="B1545" t="str">
        <f>VLOOKUP(Table1[[#This Row],[Region]],Table3[#All],2,0)</f>
        <v>Bill Gabril</v>
      </c>
      <c r="C1545" t="s">
        <v>213</v>
      </c>
      <c r="D1545">
        <v>345096</v>
      </c>
      <c r="E1545">
        <v>263626</v>
      </c>
      <c r="F1545">
        <v>76.39</v>
      </c>
      <c r="G1545" s="2">
        <v>41495</v>
      </c>
      <c r="H1545">
        <f>YEAR(Table1[[#This Row],[Order Date]])</f>
        <v>2013</v>
      </c>
      <c r="I1545" t="s">
        <v>262</v>
      </c>
      <c r="J1545" s="4">
        <f>WEEKDAY(Table1[[#This Row],[Order Date]])</f>
        <v>6</v>
      </c>
      <c r="K1545" t="s">
        <v>220</v>
      </c>
      <c r="L1545" t="s">
        <v>237</v>
      </c>
      <c r="M1545">
        <v>263626</v>
      </c>
      <c r="N1545">
        <v>67417.539999999994</v>
      </c>
      <c r="O1545">
        <v>196208.46</v>
      </c>
      <c r="P1545">
        <v>10</v>
      </c>
      <c r="Q1545">
        <v>73</v>
      </c>
      <c r="R1545">
        <v>83.65</v>
      </c>
    </row>
    <row r="1546" spans="1:18" x14ac:dyDescent="0.35">
      <c r="A1546" t="s">
        <v>156</v>
      </c>
      <c r="B1546" t="str">
        <f>VLOOKUP(Table1[[#This Row],[Region]],Table3[#All],2,0)</f>
        <v>Bill Gabril</v>
      </c>
      <c r="C1546" t="s">
        <v>213</v>
      </c>
      <c r="D1546">
        <v>326341</v>
      </c>
      <c r="E1546">
        <v>185831</v>
      </c>
      <c r="F1546">
        <v>56.94</v>
      </c>
      <c r="G1546" s="2">
        <v>41592</v>
      </c>
      <c r="H1546">
        <f>YEAR(Table1[[#This Row],[Order Date]])</f>
        <v>2013</v>
      </c>
      <c r="I1546" t="s">
        <v>253</v>
      </c>
      <c r="J1546" s="4">
        <f>WEEKDAY(Table1[[#This Row],[Order Date]])</f>
        <v>5</v>
      </c>
      <c r="K1546" t="s">
        <v>225</v>
      </c>
      <c r="L1546" t="s">
        <v>239</v>
      </c>
      <c r="M1546">
        <v>185831</v>
      </c>
      <c r="N1546">
        <v>43590.06</v>
      </c>
      <c r="O1546">
        <v>142240.94</v>
      </c>
      <c r="P1546">
        <v>30</v>
      </c>
      <c r="Q1546">
        <v>55</v>
      </c>
      <c r="R1546">
        <v>82.59</v>
      </c>
    </row>
    <row r="1547" spans="1:18" x14ac:dyDescent="0.35">
      <c r="A1547" t="s">
        <v>157</v>
      </c>
      <c r="B1547" t="str">
        <f>VLOOKUP(Table1[[#This Row],[Region]],Table3[#All],2,0)</f>
        <v>Bill Gabril</v>
      </c>
      <c r="C1547" t="s">
        <v>213</v>
      </c>
      <c r="D1547">
        <v>382702</v>
      </c>
      <c r="E1547">
        <v>277479</v>
      </c>
      <c r="F1547">
        <v>72.510000000000005</v>
      </c>
      <c r="G1547" s="2">
        <v>41905</v>
      </c>
      <c r="H1547">
        <f>YEAR(Table1[[#This Row],[Order Date]])</f>
        <v>2014</v>
      </c>
      <c r="I1547" t="s">
        <v>258</v>
      </c>
      <c r="J1547" s="4">
        <f>WEEKDAY(Table1[[#This Row],[Order Date]])</f>
        <v>3</v>
      </c>
      <c r="K1547" t="s">
        <v>234</v>
      </c>
      <c r="L1547" t="s">
        <v>238</v>
      </c>
      <c r="M1547">
        <v>277479</v>
      </c>
      <c r="N1547">
        <v>96588.81</v>
      </c>
      <c r="O1547">
        <v>180890.19</v>
      </c>
      <c r="P1547">
        <v>20</v>
      </c>
      <c r="Q1547">
        <v>90</v>
      </c>
      <c r="R1547">
        <v>65.08</v>
      </c>
    </row>
    <row r="1548" spans="1:18" x14ac:dyDescent="0.35">
      <c r="A1548" t="s">
        <v>158</v>
      </c>
      <c r="B1548" t="str">
        <f>VLOOKUP(Table1[[#This Row],[Region]],Table3[#All],2,0)</f>
        <v>Sam Thomas</v>
      </c>
      <c r="C1548" t="s">
        <v>215</v>
      </c>
      <c r="D1548">
        <v>431715</v>
      </c>
      <c r="E1548">
        <v>299443</v>
      </c>
      <c r="F1548">
        <v>69.36</v>
      </c>
      <c r="G1548" s="2">
        <v>41905</v>
      </c>
      <c r="H1548">
        <f>YEAR(Table1[[#This Row],[Order Date]])</f>
        <v>2014</v>
      </c>
      <c r="I1548" t="s">
        <v>258</v>
      </c>
      <c r="J1548" s="4">
        <f>WEEKDAY(Table1[[#This Row],[Order Date]])</f>
        <v>3</v>
      </c>
      <c r="K1548" t="s">
        <v>221</v>
      </c>
      <c r="L1548" t="s">
        <v>239</v>
      </c>
      <c r="M1548">
        <v>299443</v>
      </c>
      <c r="N1548">
        <v>61933.919999999998</v>
      </c>
      <c r="O1548">
        <v>237509.08</v>
      </c>
      <c r="P1548">
        <v>10</v>
      </c>
      <c r="Q1548">
        <v>98</v>
      </c>
      <c r="R1548">
        <v>73.87</v>
      </c>
    </row>
    <row r="1549" spans="1:18" x14ac:dyDescent="0.35">
      <c r="A1549" t="s">
        <v>159</v>
      </c>
      <c r="B1549" t="str">
        <f>VLOOKUP(Table1[[#This Row],[Region]],Table3[#All],2,0)</f>
        <v>Bill Gabril</v>
      </c>
      <c r="C1549" t="s">
        <v>213</v>
      </c>
      <c r="D1549">
        <v>362869</v>
      </c>
      <c r="E1549">
        <v>324039</v>
      </c>
      <c r="F1549">
        <v>89.3</v>
      </c>
      <c r="G1549" s="2">
        <v>41905</v>
      </c>
      <c r="H1549">
        <f>YEAR(Table1[[#This Row],[Order Date]])</f>
        <v>2014</v>
      </c>
      <c r="I1549" t="s">
        <v>258</v>
      </c>
      <c r="J1549" s="4">
        <f>WEEKDAY(Table1[[#This Row],[Order Date]])</f>
        <v>3</v>
      </c>
      <c r="K1549" t="s">
        <v>230</v>
      </c>
      <c r="L1549" t="s">
        <v>238</v>
      </c>
      <c r="M1549">
        <v>324039</v>
      </c>
      <c r="N1549">
        <v>106077.61</v>
      </c>
      <c r="O1549">
        <v>217961.39</v>
      </c>
      <c r="P1549">
        <v>10</v>
      </c>
      <c r="Q1549">
        <v>80</v>
      </c>
      <c r="R1549">
        <v>83.26</v>
      </c>
    </row>
    <row r="1550" spans="1:18" x14ac:dyDescent="0.35">
      <c r="A1550" t="s">
        <v>160</v>
      </c>
      <c r="B1550" t="str">
        <f>VLOOKUP(Table1[[#This Row],[Region]],Table3[#All],2,0)</f>
        <v>William Grek</v>
      </c>
      <c r="C1550" t="s">
        <v>214</v>
      </c>
      <c r="D1550">
        <v>218899</v>
      </c>
      <c r="E1550">
        <v>197240</v>
      </c>
      <c r="F1550">
        <v>90.11</v>
      </c>
      <c r="G1550" s="2">
        <v>41634</v>
      </c>
      <c r="H1550">
        <f>YEAR(Table1[[#This Row],[Order Date]])</f>
        <v>2013</v>
      </c>
      <c r="I1550" t="s">
        <v>257</v>
      </c>
      <c r="J1550" s="4">
        <f>WEEKDAY(Table1[[#This Row],[Order Date]])</f>
        <v>5</v>
      </c>
      <c r="K1550" t="s">
        <v>224</v>
      </c>
      <c r="L1550" t="s">
        <v>240</v>
      </c>
      <c r="M1550">
        <v>197240</v>
      </c>
      <c r="N1550">
        <v>79360.27</v>
      </c>
      <c r="O1550">
        <v>117879.73</v>
      </c>
      <c r="P1550">
        <v>20</v>
      </c>
      <c r="Q1550">
        <v>57</v>
      </c>
      <c r="R1550">
        <v>79.2</v>
      </c>
    </row>
    <row r="1551" spans="1:18" x14ac:dyDescent="0.35">
      <c r="A1551" t="s">
        <v>161</v>
      </c>
      <c r="B1551" t="str">
        <f>VLOOKUP(Table1[[#This Row],[Region]],Table3[#All],2,0)</f>
        <v>Bill Gabril</v>
      </c>
      <c r="C1551" t="s">
        <v>213</v>
      </c>
      <c r="D1551">
        <v>444400</v>
      </c>
      <c r="E1551">
        <v>428140</v>
      </c>
      <c r="F1551">
        <v>96.34</v>
      </c>
      <c r="G1551" s="2">
        <v>41634</v>
      </c>
      <c r="H1551">
        <f>YEAR(Table1[[#This Row],[Order Date]])</f>
        <v>2013</v>
      </c>
      <c r="I1551" t="s">
        <v>257</v>
      </c>
      <c r="J1551" s="4">
        <f>WEEKDAY(Table1[[#This Row],[Order Date]])</f>
        <v>5</v>
      </c>
      <c r="K1551" t="s">
        <v>228</v>
      </c>
      <c r="L1551" t="s">
        <v>236</v>
      </c>
      <c r="M1551">
        <v>428140</v>
      </c>
      <c r="N1551">
        <v>117760.81</v>
      </c>
      <c r="O1551">
        <v>310379.19</v>
      </c>
      <c r="P1551">
        <v>10</v>
      </c>
      <c r="Q1551">
        <v>23</v>
      </c>
      <c r="R1551">
        <v>67.900000000000006</v>
      </c>
    </row>
    <row r="1552" spans="1:18" x14ac:dyDescent="0.35">
      <c r="A1552" t="s">
        <v>162</v>
      </c>
      <c r="B1552" t="str">
        <f>VLOOKUP(Table1[[#This Row],[Region]],Table3[#All],2,0)</f>
        <v>Bill Gabril</v>
      </c>
      <c r="C1552" t="s">
        <v>213</v>
      </c>
      <c r="D1552">
        <v>463825</v>
      </c>
      <c r="E1552">
        <v>330651</v>
      </c>
      <c r="F1552">
        <v>71.290000000000006</v>
      </c>
      <c r="G1552" s="2">
        <v>41634</v>
      </c>
      <c r="H1552">
        <f>YEAR(Table1[[#This Row],[Order Date]])</f>
        <v>2013</v>
      </c>
      <c r="I1552" t="s">
        <v>257</v>
      </c>
      <c r="J1552" s="4">
        <f>WEEKDAY(Table1[[#This Row],[Order Date]])</f>
        <v>5</v>
      </c>
      <c r="K1552" t="s">
        <v>230</v>
      </c>
      <c r="L1552" t="s">
        <v>238</v>
      </c>
      <c r="M1552">
        <v>330651</v>
      </c>
      <c r="N1552">
        <v>116203.7</v>
      </c>
      <c r="O1552">
        <v>214447.3</v>
      </c>
      <c r="P1552">
        <v>10</v>
      </c>
      <c r="Q1552">
        <v>98</v>
      </c>
      <c r="R1552">
        <v>93.25</v>
      </c>
    </row>
    <row r="1553" spans="1:18" x14ac:dyDescent="0.35">
      <c r="A1553" t="s">
        <v>163</v>
      </c>
      <c r="B1553" t="str">
        <f>VLOOKUP(Table1[[#This Row],[Region]],Table3[#All],2,0)</f>
        <v>William Grek</v>
      </c>
      <c r="C1553" t="s">
        <v>214</v>
      </c>
      <c r="D1553">
        <v>312923</v>
      </c>
      <c r="E1553">
        <v>235853</v>
      </c>
      <c r="F1553">
        <v>75.37</v>
      </c>
      <c r="G1553" s="2">
        <v>41316</v>
      </c>
      <c r="H1553">
        <f>YEAR(Table1[[#This Row],[Order Date]])</f>
        <v>2013</v>
      </c>
      <c r="I1553" t="s">
        <v>264</v>
      </c>
      <c r="J1553" s="4">
        <f>WEEKDAY(Table1[[#This Row],[Order Date]])</f>
        <v>2</v>
      </c>
      <c r="K1553" t="s">
        <v>222</v>
      </c>
      <c r="L1553" t="s">
        <v>236</v>
      </c>
      <c r="M1553">
        <v>235853</v>
      </c>
      <c r="N1553">
        <v>50598.68</v>
      </c>
      <c r="O1553">
        <v>185254.32</v>
      </c>
      <c r="P1553">
        <v>30</v>
      </c>
      <c r="Q1553">
        <v>12</v>
      </c>
      <c r="R1553">
        <v>61.09</v>
      </c>
    </row>
    <row r="1554" spans="1:18" x14ac:dyDescent="0.35">
      <c r="A1554" t="s">
        <v>164</v>
      </c>
      <c r="B1554" t="str">
        <f>VLOOKUP(Table1[[#This Row],[Region]],Table3[#All],2,0)</f>
        <v>Anne Paul</v>
      </c>
      <c r="C1554" t="s">
        <v>212</v>
      </c>
      <c r="D1554">
        <v>197367</v>
      </c>
      <c r="E1554">
        <v>117383</v>
      </c>
      <c r="F1554">
        <v>59.47</v>
      </c>
      <c r="G1554" s="2">
        <v>41571</v>
      </c>
      <c r="H1554">
        <f>YEAR(Table1[[#This Row],[Order Date]])</f>
        <v>2013</v>
      </c>
      <c r="I1554" t="s">
        <v>255</v>
      </c>
      <c r="J1554" s="4">
        <f>WEEKDAY(Table1[[#This Row],[Order Date]])</f>
        <v>5</v>
      </c>
      <c r="K1554" t="s">
        <v>234</v>
      </c>
      <c r="L1554" t="s">
        <v>238</v>
      </c>
      <c r="M1554">
        <v>117383</v>
      </c>
      <c r="N1554">
        <v>42753.26</v>
      </c>
      <c r="O1554">
        <v>74629.740000000005</v>
      </c>
      <c r="P1554">
        <v>20</v>
      </c>
      <c r="Q1554">
        <v>55</v>
      </c>
      <c r="R1554">
        <v>83.16</v>
      </c>
    </row>
    <row r="1555" spans="1:18" x14ac:dyDescent="0.35">
      <c r="A1555" t="s">
        <v>165</v>
      </c>
      <c r="B1555" t="str">
        <f>VLOOKUP(Table1[[#This Row],[Region]],Table3[#All],2,0)</f>
        <v>Anne Paul</v>
      </c>
      <c r="C1555" t="s">
        <v>212</v>
      </c>
      <c r="D1555">
        <v>413293</v>
      </c>
      <c r="E1555">
        <v>364045</v>
      </c>
      <c r="F1555">
        <v>88.08</v>
      </c>
      <c r="G1555" s="2">
        <v>41571</v>
      </c>
      <c r="H1555">
        <f>YEAR(Table1[[#This Row],[Order Date]])</f>
        <v>2013</v>
      </c>
      <c r="I1555" t="s">
        <v>255</v>
      </c>
      <c r="J1555" s="4">
        <f>WEEKDAY(Table1[[#This Row],[Order Date]])</f>
        <v>5</v>
      </c>
      <c r="K1555" t="s">
        <v>227</v>
      </c>
      <c r="L1555" t="s">
        <v>237</v>
      </c>
      <c r="M1555">
        <v>364045</v>
      </c>
      <c r="N1555">
        <v>141076.62</v>
      </c>
      <c r="O1555">
        <v>222968.38</v>
      </c>
      <c r="P1555">
        <v>30</v>
      </c>
      <c r="Q1555">
        <v>89</v>
      </c>
      <c r="R1555">
        <v>80.64</v>
      </c>
    </row>
    <row r="1556" spans="1:18" x14ac:dyDescent="0.35">
      <c r="A1556" t="s">
        <v>166</v>
      </c>
      <c r="B1556" t="str">
        <f>VLOOKUP(Table1[[#This Row],[Region]],Table3[#All],2,0)</f>
        <v>Bill Gabril</v>
      </c>
      <c r="C1556" t="s">
        <v>213</v>
      </c>
      <c r="D1556">
        <v>422333</v>
      </c>
      <c r="E1556">
        <v>233120</v>
      </c>
      <c r="F1556">
        <v>55.2</v>
      </c>
      <c r="G1556" s="2">
        <v>40703</v>
      </c>
      <c r="H1556">
        <f>YEAR(Table1[[#This Row],[Order Date]])</f>
        <v>2011</v>
      </c>
      <c r="I1556" t="s">
        <v>254</v>
      </c>
      <c r="J1556" s="4">
        <f>WEEKDAY(Table1[[#This Row],[Order Date]])</f>
        <v>5</v>
      </c>
      <c r="K1556" t="s">
        <v>224</v>
      </c>
      <c r="L1556" t="s">
        <v>240</v>
      </c>
      <c r="M1556">
        <v>233120</v>
      </c>
      <c r="N1556">
        <v>81592.36</v>
      </c>
      <c r="O1556">
        <v>151527.64000000001</v>
      </c>
      <c r="P1556">
        <v>10</v>
      </c>
      <c r="Q1556">
        <v>42</v>
      </c>
      <c r="R1556">
        <v>84.52</v>
      </c>
    </row>
    <row r="1557" spans="1:18" x14ac:dyDescent="0.35">
      <c r="A1557" t="s">
        <v>167</v>
      </c>
      <c r="B1557" t="str">
        <f>VLOOKUP(Table1[[#This Row],[Region]],Table3[#All],2,0)</f>
        <v>Bill Gabril</v>
      </c>
      <c r="C1557" t="s">
        <v>213</v>
      </c>
      <c r="D1557">
        <v>382600</v>
      </c>
      <c r="E1557">
        <v>242683</v>
      </c>
      <c r="F1557">
        <v>63.43</v>
      </c>
      <c r="G1557" s="2">
        <v>41964</v>
      </c>
      <c r="H1557">
        <f>YEAR(Table1[[#This Row],[Order Date]])</f>
        <v>2014</v>
      </c>
      <c r="I1557" t="s">
        <v>253</v>
      </c>
      <c r="J1557" s="4">
        <f>WEEKDAY(Table1[[#This Row],[Order Date]])</f>
        <v>6</v>
      </c>
      <c r="K1557" t="s">
        <v>232</v>
      </c>
      <c r="L1557" t="s">
        <v>240</v>
      </c>
      <c r="M1557">
        <v>242683</v>
      </c>
      <c r="N1557">
        <v>52240.75</v>
      </c>
      <c r="O1557">
        <v>190442.25</v>
      </c>
      <c r="P1557">
        <v>30</v>
      </c>
      <c r="Q1557">
        <v>13</v>
      </c>
      <c r="R1557">
        <v>73.3</v>
      </c>
    </row>
    <row r="1558" spans="1:18" x14ac:dyDescent="0.35">
      <c r="A1558" t="s">
        <v>168</v>
      </c>
      <c r="B1558" t="str">
        <f>VLOOKUP(Table1[[#This Row],[Region]],Table3[#All],2,0)</f>
        <v>Bill Gabril</v>
      </c>
      <c r="C1558" t="s">
        <v>213</v>
      </c>
      <c r="D1558">
        <v>145523</v>
      </c>
      <c r="E1558">
        <v>135003</v>
      </c>
      <c r="F1558">
        <v>92.77</v>
      </c>
      <c r="G1558" s="2">
        <v>41964</v>
      </c>
      <c r="H1558">
        <f>YEAR(Table1[[#This Row],[Order Date]])</f>
        <v>2014</v>
      </c>
      <c r="I1558" t="s">
        <v>253</v>
      </c>
      <c r="J1558" s="4">
        <f>WEEKDAY(Table1[[#This Row],[Order Date]])</f>
        <v>6</v>
      </c>
      <c r="K1558" t="s">
        <v>217</v>
      </c>
      <c r="L1558" t="s">
        <v>237</v>
      </c>
      <c r="M1558">
        <v>135003</v>
      </c>
      <c r="N1558">
        <v>64141.36</v>
      </c>
      <c r="O1558">
        <v>70861.64</v>
      </c>
      <c r="P1558">
        <v>10</v>
      </c>
      <c r="Q1558">
        <v>90</v>
      </c>
      <c r="R1558">
        <v>92.28</v>
      </c>
    </row>
    <row r="1559" spans="1:18" x14ac:dyDescent="0.35">
      <c r="A1559" t="s">
        <v>169</v>
      </c>
      <c r="B1559" t="str">
        <f>VLOOKUP(Table1[[#This Row],[Region]],Table3[#All],2,0)</f>
        <v>Bill Gabril</v>
      </c>
      <c r="C1559" t="s">
        <v>213</v>
      </c>
      <c r="D1559">
        <v>492719</v>
      </c>
      <c r="E1559">
        <v>423244</v>
      </c>
      <c r="F1559">
        <v>85.9</v>
      </c>
      <c r="G1559" s="2">
        <v>41166</v>
      </c>
      <c r="H1559">
        <f>YEAR(Table1[[#This Row],[Order Date]])</f>
        <v>2012</v>
      </c>
      <c r="I1559" t="s">
        <v>258</v>
      </c>
      <c r="J1559" s="4">
        <f>WEEKDAY(Table1[[#This Row],[Order Date]])</f>
        <v>6</v>
      </c>
      <c r="K1559" t="s">
        <v>231</v>
      </c>
      <c r="L1559" t="s">
        <v>236</v>
      </c>
      <c r="M1559">
        <v>423244</v>
      </c>
      <c r="N1559">
        <v>207261.47</v>
      </c>
      <c r="O1559">
        <v>215982.53</v>
      </c>
      <c r="P1559">
        <v>20</v>
      </c>
      <c r="Q1559">
        <v>100</v>
      </c>
      <c r="R1559">
        <v>89.91</v>
      </c>
    </row>
    <row r="1560" spans="1:18" x14ac:dyDescent="0.35">
      <c r="A1560" t="s">
        <v>170</v>
      </c>
      <c r="B1560" t="str">
        <f>VLOOKUP(Table1[[#This Row],[Region]],Table3[#All],2,0)</f>
        <v>William Grek</v>
      </c>
      <c r="C1560" t="s">
        <v>214</v>
      </c>
      <c r="D1560">
        <v>315276</v>
      </c>
      <c r="E1560">
        <v>182529</v>
      </c>
      <c r="F1560">
        <v>57.89</v>
      </c>
      <c r="G1560" s="2">
        <v>41064</v>
      </c>
      <c r="H1560">
        <f>YEAR(Table1[[#This Row],[Order Date]])</f>
        <v>2012</v>
      </c>
      <c r="I1560" t="s">
        <v>254</v>
      </c>
      <c r="J1560" s="4">
        <f>WEEKDAY(Table1[[#This Row],[Order Date]])</f>
        <v>2</v>
      </c>
      <c r="K1560" t="s">
        <v>219</v>
      </c>
      <c r="L1560" t="s">
        <v>238</v>
      </c>
      <c r="M1560">
        <v>182529</v>
      </c>
      <c r="N1560">
        <v>58769.1</v>
      </c>
      <c r="O1560">
        <v>123759.9</v>
      </c>
      <c r="P1560">
        <v>20</v>
      </c>
      <c r="Q1560">
        <v>13</v>
      </c>
      <c r="R1560">
        <v>92.74</v>
      </c>
    </row>
    <row r="1561" spans="1:18" x14ac:dyDescent="0.35">
      <c r="A1561" t="s">
        <v>171</v>
      </c>
      <c r="B1561" t="str">
        <f>VLOOKUP(Table1[[#This Row],[Region]],Table3[#All],2,0)</f>
        <v>Bill Gabril</v>
      </c>
      <c r="C1561" t="s">
        <v>213</v>
      </c>
      <c r="D1561">
        <v>363230</v>
      </c>
      <c r="E1561">
        <v>229124</v>
      </c>
      <c r="F1561">
        <v>63.08</v>
      </c>
      <c r="G1561" s="2">
        <v>41064</v>
      </c>
      <c r="H1561">
        <f>YEAR(Table1[[#This Row],[Order Date]])</f>
        <v>2012</v>
      </c>
      <c r="I1561" t="s">
        <v>254</v>
      </c>
      <c r="J1561" s="4">
        <f>WEEKDAY(Table1[[#This Row],[Order Date]])</f>
        <v>2</v>
      </c>
      <c r="K1561" t="s">
        <v>232</v>
      </c>
      <c r="L1561" t="s">
        <v>240</v>
      </c>
      <c r="M1561">
        <v>229124</v>
      </c>
      <c r="N1561">
        <v>66643.16</v>
      </c>
      <c r="O1561">
        <v>162480.84</v>
      </c>
      <c r="P1561">
        <v>20</v>
      </c>
      <c r="Q1561">
        <v>78</v>
      </c>
      <c r="R1561">
        <v>82.88</v>
      </c>
    </row>
    <row r="1562" spans="1:18" x14ac:dyDescent="0.35">
      <c r="A1562" t="s">
        <v>172</v>
      </c>
      <c r="B1562" t="str">
        <f>VLOOKUP(Table1[[#This Row],[Region]],Table3[#All],2,0)</f>
        <v>Anne Paul</v>
      </c>
      <c r="C1562" t="s">
        <v>212</v>
      </c>
      <c r="D1562">
        <v>407055</v>
      </c>
      <c r="E1562">
        <v>265219</v>
      </c>
      <c r="F1562">
        <v>65.16</v>
      </c>
      <c r="G1562" s="2">
        <v>41256</v>
      </c>
      <c r="H1562">
        <f>YEAR(Table1[[#This Row],[Order Date]])</f>
        <v>2012</v>
      </c>
      <c r="I1562" t="s">
        <v>257</v>
      </c>
      <c r="J1562" s="4">
        <f>WEEKDAY(Table1[[#This Row],[Order Date]])</f>
        <v>5</v>
      </c>
      <c r="K1562" t="s">
        <v>235</v>
      </c>
      <c r="L1562" t="s">
        <v>239</v>
      </c>
      <c r="M1562">
        <v>265219</v>
      </c>
      <c r="N1562">
        <v>118771.54</v>
      </c>
      <c r="O1562">
        <v>146447.46</v>
      </c>
      <c r="P1562">
        <v>30</v>
      </c>
      <c r="Q1562">
        <v>30</v>
      </c>
      <c r="R1562">
        <v>61.39</v>
      </c>
    </row>
    <row r="1563" spans="1:18" x14ac:dyDescent="0.35">
      <c r="A1563" t="s">
        <v>173</v>
      </c>
      <c r="B1563" t="str">
        <f>VLOOKUP(Table1[[#This Row],[Region]],Table3[#All],2,0)</f>
        <v>Sam Thomas</v>
      </c>
      <c r="C1563" t="s">
        <v>215</v>
      </c>
      <c r="D1563">
        <v>157501</v>
      </c>
      <c r="E1563">
        <v>168771</v>
      </c>
      <c r="F1563">
        <v>107.16</v>
      </c>
      <c r="G1563" s="2">
        <v>40688</v>
      </c>
      <c r="H1563">
        <f>YEAR(Table1[[#This Row],[Order Date]])</f>
        <v>2011</v>
      </c>
      <c r="I1563" t="s">
        <v>261</v>
      </c>
      <c r="J1563" s="4">
        <f>WEEKDAY(Table1[[#This Row],[Order Date]])</f>
        <v>4</v>
      </c>
      <c r="K1563" t="s">
        <v>222</v>
      </c>
      <c r="L1563" t="s">
        <v>236</v>
      </c>
      <c r="M1563">
        <v>168771</v>
      </c>
      <c r="N1563">
        <v>74303.64</v>
      </c>
      <c r="O1563">
        <v>94467.36</v>
      </c>
      <c r="P1563">
        <v>30</v>
      </c>
      <c r="Q1563">
        <v>10</v>
      </c>
      <c r="R1563">
        <v>73.56</v>
      </c>
    </row>
    <row r="1564" spans="1:18" x14ac:dyDescent="0.35">
      <c r="A1564" t="s">
        <v>174</v>
      </c>
      <c r="B1564" t="str">
        <f>VLOOKUP(Table1[[#This Row],[Region]],Table3[#All],2,0)</f>
        <v>William Grek</v>
      </c>
      <c r="C1564" t="s">
        <v>214</v>
      </c>
      <c r="D1564">
        <v>297509</v>
      </c>
      <c r="E1564">
        <v>160255</v>
      </c>
      <c r="F1564">
        <v>53.87</v>
      </c>
      <c r="G1564" s="2">
        <v>40688</v>
      </c>
      <c r="H1564">
        <f>YEAR(Table1[[#This Row],[Order Date]])</f>
        <v>2011</v>
      </c>
      <c r="I1564" t="s">
        <v>261</v>
      </c>
      <c r="J1564" s="4">
        <f>WEEKDAY(Table1[[#This Row],[Order Date]])</f>
        <v>4</v>
      </c>
      <c r="K1564" t="s">
        <v>220</v>
      </c>
      <c r="L1564" t="s">
        <v>237</v>
      </c>
      <c r="M1564">
        <v>160255</v>
      </c>
      <c r="N1564">
        <v>69386.12</v>
      </c>
      <c r="O1564">
        <v>90868.88</v>
      </c>
      <c r="P1564">
        <v>10</v>
      </c>
      <c r="Q1564">
        <v>84</v>
      </c>
      <c r="R1564">
        <v>89.59</v>
      </c>
    </row>
    <row r="1565" spans="1:18" x14ac:dyDescent="0.35">
      <c r="A1565" t="s">
        <v>175</v>
      </c>
      <c r="B1565" t="str">
        <f>VLOOKUP(Table1[[#This Row],[Region]],Table3[#All],2,0)</f>
        <v>William Grek</v>
      </c>
      <c r="C1565" t="s">
        <v>214</v>
      </c>
      <c r="D1565">
        <v>333133</v>
      </c>
      <c r="E1565">
        <v>378488</v>
      </c>
      <c r="F1565">
        <v>113.61</v>
      </c>
      <c r="G1565" s="2">
        <v>41321</v>
      </c>
      <c r="H1565">
        <f>YEAR(Table1[[#This Row],[Order Date]])</f>
        <v>2013</v>
      </c>
      <c r="I1565" t="s">
        <v>264</v>
      </c>
      <c r="J1565" s="4">
        <f>WEEKDAY(Table1[[#This Row],[Order Date]])</f>
        <v>7</v>
      </c>
      <c r="K1565" t="s">
        <v>230</v>
      </c>
      <c r="L1565" t="s">
        <v>238</v>
      </c>
      <c r="M1565">
        <v>378488</v>
      </c>
      <c r="N1565">
        <v>170573.19</v>
      </c>
      <c r="O1565">
        <v>207914.81</v>
      </c>
      <c r="P1565">
        <v>20</v>
      </c>
      <c r="Q1565">
        <v>87</v>
      </c>
      <c r="R1565">
        <v>79.7</v>
      </c>
    </row>
    <row r="1566" spans="1:18" x14ac:dyDescent="0.35">
      <c r="A1566" t="s">
        <v>176</v>
      </c>
      <c r="B1566" t="str">
        <f>VLOOKUP(Table1[[#This Row],[Region]],Table3[#All],2,0)</f>
        <v>Bill Gabril</v>
      </c>
      <c r="C1566" t="s">
        <v>213</v>
      </c>
      <c r="D1566">
        <v>292243</v>
      </c>
      <c r="E1566">
        <v>329338</v>
      </c>
      <c r="F1566">
        <v>112.69</v>
      </c>
      <c r="G1566" s="2">
        <v>41321</v>
      </c>
      <c r="H1566">
        <f>YEAR(Table1[[#This Row],[Order Date]])</f>
        <v>2013</v>
      </c>
      <c r="I1566" t="s">
        <v>264</v>
      </c>
      <c r="J1566" s="4">
        <f>WEEKDAY(Table1[[#This Row],[Order Date]])</f>
        <v>7</v>
      </c>
      <c r="K1566" t="s">
        <v>224</v>
      </c>
      <c r="L1566" t="s">
        <v>240</v>
      </c>
      <c r="M1566">
        <v>329338</v>
      </c>
      <c r="N1566">
        <v>94677.22</v>
      </c>
      <c r="O1566">
        <v>234660.78</v>
      </c>
      <c r="P1566">
        <v>30</v>
      </c>
      <c r="Q1566">
        <v>57</v>
      </c>
      <c r="R1566">
        <v>82.22</v>
      </c>
    </row>
    <row r="1567" spans="1:18" x14ac:dyDescent="0.35">
      <c r="A1567" t="s">
        <v>177</v>
      </c>
      <c r="B1567" t="str">
        <f>VLOOKUP(Table1[[#This Row],[Region]],Table3[#All],2,0)</f>
        <v>Anne Paul</v>
      </c>
      <c r="C1567" t="s">
        <v>212</v>
      </c>
      <c r="D1567">
        <v>348333</v>
      </c>
      <c r="E1567">
        <v>182957</v>
      </c>
      <c r="F1567">
        <v>52.52</v>
      </c>
      <c r="G1567" s="2">
        <v>41321</v>
      </c>
      <c r="H1567">
        <f>YEAR(Table1[[#This Row],[Order Date]])</f>
        <v>2013</v>
      </c>
      <c r="I1567" t="s">
        <v>264</v>
      </c>
      <c r="J1567" s="4">
        <f>WEEKDAY(Table1[[#This Row],[Order Date]])</f>
        <v>7</v>
      </c>
      <c r="K1567" t="s">
        <v>227</v>
      </c>
      <c r="L1567" t="s">
        <v>237</v>
      </c>
      <c r="M1567">
        <v>182957</v>
      </c>
      <c r="N1567">
        <v>60890.93</v>
      </c>
      <c r="O1567">
        <v>122066.07</v>
      </c>
      <c r="P1567">
        <v>10</v>
      </c>
      <c r="Q1567">
        <v>18</v>
      </c>
      <c r="R1567">
        <v>63.05</v>
      </c>
    </row>
    <row r="1568" spans="1:18" x14ac:dyDescent="0.35">
      <c r="A1568" t="s">
        <v>178</v>
      </c>
      <c r="B1568" t="str">
        <f>VLOOKUP(Table1[[#This Row],[Region]],Table3[#All],2,0)</f>
        <v>Sam Thomas</v>
      </c>
      <c r="C1568" t="s">
        <v>215</v>
      </c>
      <c r="D1568">
        <v>310410</v>
      </c>
      <c r="E1568">
        <v>288141</v>
      </c>
      <c r="F1568">
        <v>92.83</v>
      </c>
      <c r="G1568" s="2">
        <v>41321</v>
      </c>
      <c r="H1568">
        <f>YEAR(Table1[[#This Row],[Order Date]])</f>
        <v>2013</v>
      </c>
      <c r="I1568" t="s">
        <v>264</v>
      </c>
      <c r="J1568" s="4">
        <f>WEEKDAY(Table1[[#This Row],[Order Date]])</f>
        <v>7</v>
      </c>
      <c r="K1568" t="s">
        <v>216</v>
      </c>
      <c r="L1568" t="s">
        <v>236</v>
      </c>
      <c r="M1568">
        <v>288141</v>
      </c>
      <c r="N1568">
        <v>133610.04</v>
      </c>
      <c r="O1568">
        <v>154530.96</v>
      </c>
      <c r="P1568">
        <v>30</v>
      </c>
      <c r="Q1568">
        <v>83</v>
      </c>
      <c r="R1568">
        <v>66.540000000000006</v>
      </c>
    </row>
    <row r="1569" spans="1:18" x14ac:dyDescent="0.35">
      <c r="A1569" t="s">
        <v>179</v>
      </c>
      <c r="B1569" t="str">
        <f>VLOOKUP(Table1[[#This Row],[Region]],Table3[#All],2,0)</f>
        <v>William Grek</v>
      </c>
      <c r="C1569" t="s">
        <v>214</v>
      </c>
      <c r="D1569">
        <v>445957</v>
      </c>
      <c r="E1569">
        <v>509196</v>
      </c>
      <c r="F1569">
        <v>114.18</v>
      </c>
      <c r="G1569" s="2">
        <v>41631</v>
      </c>
      <c r="H1569">
        <f>YEAR(Table1[[#This Row],[Order Date]])</f>
        <v>2013</v>
      </c>
      <c r="I1569" t="s">
        <v>257</v>
      </c>
      <c r="J1569" s="4">
        <f>WEEKDAY(Table1[[#This Row],[Order Date]])</f>
        <v>2</v>
      </c>
      <c r="K1569" t="s">
        <v>233</v>
      </c>
      <c r="L1569" t="s">
        <v>237</v>
      </c>
      <c r="M1569">
        <v>509196</v>
      </c>
      <c r="N1569">
        <v>181597.66</v>
      </c>
      <c r="O1569">
        <v>327598.34000000003</v>
      </c>
      <c r="P1569">
        <v>10</v>
      </c>
      <c r="Q1569">
        <v>94</v>
      </c>
      <c r="R1569">
        <v>66.489999999999995</v>
      </c>
    </row>
    <row r="1570" spans="1:18" x14ac:dyDescent="0.35">
      <c r="A1570" t="s">
        <v>180</v>
      </c>
      <c r="B1570" t="str">
        <f>VLOOKUP(Table1[[#This Row],[Region]],Table3[#All],2,0)</f>
        <v>Bill Gabril</v>
      </c>
      <c r="C1570" t="s">
        <v>213</v>
      </c>
      <c r="D1570">
        <v>393426</v>
      </c>
      <c r="E1570">
        <v>217556</v>
      </c>
      <c r="F1570">
        <v>55.3</v>
      </c>
      <c r="G1570" s="2">
        <v>41631</v>
      </c>
      <c r="H1570">
        <f>YEAR(Table1[[#This Row],[Order Date]])</f>
        <v>2013</v>
      </c>
      <c r="I1570" t="s">
        <v>257</v>
      </c>
      <c r="J1570" s="4">
        <f>WEEKDAY(Table1[[#This Row],[Order Date]])</f>
        <v>2</v>
      </c>
      <c r="K1570" t="s">
        <v>216</v>
      </c>
      <c r="L1570" t="s">
        <v>236</v>
      </c>
      <c r="M1570">
        <v>217556</v>
      </c>
      <c r="N1570">
        <v>99158.51</v>
      </c>
      <c r="O1570">
        <v>118397.49</v>
      </c>
      <c r="P1570">
        <v>30</v>
      </c>
      <c r="Q1570">
        <v>99</v>
      </c>
      <c r="R1570">
        <v>73.67</v>
      </c>
    </row>
    <row r="1571" spans="1:18" x14ac:dyDescent="0.35">
      <c r="A1571" t="s">
        <v>181</v>
      </c>
      <c r="B1571" t="str">
        <f>VLOOKUP(Table1[[#This Row],[Region]],Table3[#All],2,0)</f>
        <v>Sam Thomas</v>
      </c>
      <c r="C1571" t="s">
        <v>215</v>
      </c>
      <c r="D1571">
        <v>367489</v>
      </c>
      <c r="E1571">
        <v>390336</v>
      </c>
      <c r="F1571">
        <v>106.22</v>
      </c>
      <c r="G1571" s="2">
        <v>41631</v>
      </c>
      <c r="H1571">
        <f>YEAR(Table1[[#This Row],[Order Date]])</f>
        <v>2013</v>
      </c>
      <c r="I1571" t="s">
        <v>257</v>
      </c>
      <c r="J1571" s="4">
        <f>WEEKDAY(Table1[[#This Row],[Order Date]])</f>
        <v>2</v>
      </c>
      <c r="K1571" t="s">
        <v>230</v>
      </c>
      <c r="L1571" t="s">
        <v>238</v>
      </c>
      <c r="M1571">
        <v>390336</v>
      </c>
      <c r="N1571">
        <v>133741.24</v>
      </c>
      <c r="O1571">
        <v>256594.76</v>
      </c>
      <c r="P1571">
        <v>30</v>
      </c>
      <c r="Q1571">
        <v>77</v>
      </c>
      <c r="R1571">
        <v>60.31</v>
      </c>
    </row>
    <row r="1572" spans="1:18" x14ac:dyDescent="0.35">
      <c r="A1572" t="s">
        <v>182</v>
      </c>
      <c r="B1572" t="str">
        <f>VLOOKUP(Table1[[#This Row],[Region]],Table3[#All],2,0)</f>
        <v>William Grek</v>
      </c>
      <c r="C1572" t="s">
        <v>214</v>
      </c>
      <c r="D1572">
        <v>227756</v>
      </c>
      <c r="E1572">
        <v>239809</v>
      </c>
      <c r="F1572">
        <v>105.29</v>
      </c>
      <c r="G1572" s="2">
        <v>41313</v>
      </c>
      <c r="H1572">
        <f>YEAR(Table1[[#This Row],[Order Date]])</f>
        <v>2013</v>
      </c>
      <c r="I1572" t="s">
        <v>264</v>
      </c>
      <c r="J1572" s="4">
        <f>WEEKDAY(Table1[[#This Row],[Order Date]])</f>
        <v>6</v>
      </c>
      <c r="K1572" t="s">
        <v>216</v>
      </c>
      <c r="L1572" t="s">
        <v>236</v>
      </c>
      <c r="M1572">
        <v>239809</v>
      </c>
      <c r="N1572">
        <v>72131.929999999993</v>
      </c>
      <c r="O1572">
        <v>167677.07</v>
      </c>
      <c r="P1572">
        <v>30</v>
      </c>
      <c r="Q1572">
        <v>37</v>
      </c>
      <c r="R1572">
        <v>63.47</v>
      </c>
    </row>
    <row r="1573" spans="1:18" x14ac:dyDescent="0.35">
      <c r="A1573" t="s">
        <v>183</v>
      </c>
      <c r="B1573" t="str">
        <f>VLOOKUP(Table1[[#This Row],[Region]],Table3[#All],2,0)</f>
        <v>Bill Gabril</v>
      </c>
      <c r="C1573" t="s">
        <v>213</v>
      </c>
      <c r="D1573">
        <v>432082</v>
      </c>
      <c r="E1573">
        <v>499892</v>
      </c>
      <c r="F1573">
        <v>115.69</v>
      </c>
      <c r="G1573" s="2">
        <v>41103</v>
      </c>
      <c r="H1573">
        <f>YEAR(Table1[[#This Row],[Order Date]])</f>
        <v>2012</v>
      </c>
      <c r="I1573" t="s">
        <v>260</v>
      </c>
      <c r="J1573" s="4">
        <f>WEEKDAY(Table1[[#This Row],[Order Date]])</f>
        <v>6</v>
      </c>
      <c r="K1573" t="s">
        <v>219</v>
      </c>
      <c r="L1573" t="s">
        <v>238</v>
      </c>
      <c r="M1573">
        <v>499892</v>
      </c>
      <c r="N1573">
        <v>149905.26</v>
      </c>
      <c r="O1573">
        <v>349986.74</v>
      </c>
      <c r="P1573">
        <v>20</v>
      </c>
      <c r="Q1573">
        <v>28</v>
      </c>
      <c r="R1573">
        <v>90.14</v>
      </c>
    </row>
    <row r="1574" spans="1:18" x14ac:dyDescent="0.35">
      <c r="A1574" t="s">
        <v>184</v>
      </c>
      <c r="B1574" t="str">
        <f>VLOOKUP(Table1[[#This Row],[Region]],Table3[#All],2,0)</f>
        <v>Anne Paul</v>
      </c>
      <c r="C1574" t="s">
        <v>212</v>
      </c>
      <c r="D1574">
        <v>369161</v>
      </c>
      <c r="E1574">
        <v>203609</v>
      </c>
      <c r="F1574">
        <v>55.15</v>
      </c>
      <c r="G1574" s="2">
        <v>40681</v>
      </c>
      <c r="H1574">
        <f>YEAR(Table1[[#This Row],[Order Date]])</f>
        <v>2011</v>
      </c>
      <c r="I1574" t="s">
        <v>261</v>
      </c>
      <c r="J1574" s="4">
        <f>WEEKDAY(Table1[[#This Row],[Order Date]])</f>
        <v>4</v>
      </c>
      <c r="K1574" t="s">
        <v>221</v>
      </c>
      <c r="L1574" t="s">
        <v>239</v>
      </c>
      <c r="M1574">
        <v>203609</v>
      </c>
      <c r="N1574">
        <v>86712.93</v>
      </c>
      <c r="O1574">
        <v>116896.07</v>
      </c>
      <c r="P1574">
        <v>20</v>
      </c>
      <c r="Q1574">
        <v>90</v>
      </c>
      <c r="R1574">
        <v>72.66</v>
      </c>
    </row>
    <row r="1575" spans="1:18" x14ac:dyDescent="0.35">
      <c r="A1575" t="s">
        <v>185</v>
      </c>
      <c r="B1575" t="str">
        <f>VLOOKUP(Table1[[#This Row],[Region]],Table3[#All],2,0)</f>
        <v>William Grek</v>
      </c>
      <c r="C1575" t="s">
        <v>214</v>
      </c>
      <c r="D1575">
        <v>313066</v>
      </c>
      <c r="E1575">
        <v>172175</v>
      </c>
      <c r="F1575">
        <v>55</v>
      </c>
      <c r="G1575" s="2">
        <v>41934</v>
      </c>
      <c r="H1575">
        <f>YEAR(Table1[[#This Row],[Order Date]])</f>
        <v>2014</v>
      </c>
      <c r="I1575" t="s">
        <v>255</v>
      </c>
      <c r="J1575" s="4">
        <f>WEEKDAY(Table1[[#This Row],[Order Date]])</f>
        <v>4</v>
      </c>
      <c r="K1575" t="s">
        <v>224</v>
      </c>
      <c r="L1575" t="s">
        <v>240</v>
      </c>
      <c r="M1575">
        <v>172175</v>
      </c>
      <c r="N1575">
        <v>41115.279999999999</v>
      </c>
      <c r="O1575">
        <v>131059.72</v>
      </c>
      <c r="P1575">
        <v>30</v>
      </c>
      <c r="Q1575">
        <v>13</v>
      </c>
      <c r="R1575">
        <v>66.739999999999995</v>
      </c>
    </row>
    <row r="1576" spans="1:18" x14ac:dyDescent="0.35">
      <c r="A1576" t="s">
        <v>186</v>
      </c>
      <c r="B1576" t="str">
        <f>VLOOKUP(Table1[[#This Row],[Region]],Table3[#All],2,0)</f>
        <v>Sam Thomas</v>
      </c>
      <c r="C1576" t="s">
        <v>215</v>
      </c>
      <c r="D1576">
        <v>335839</v>
      </c>
      <c r="E1576">
        <v>326892</v>
      </c>
      <c r="F1576">
        <v>97.34</v>
      </c>
      <c r="G1576" s="2">
        <v>41934</v>
      </c>
      <c r="H1576">
        <f>YEAR(Table1[[#This Row],[Order Date]])</f>
        <v>2014</v>
      </c>
      <c r="I1576" t="s">
        <v>255</v>
      </c>
      <c r="J1576" s="4">
        <f>WEEKDAY(Table1[[#This Row],[Order Date]])</f>
        <v>4</v>
      </c>
      <c r="K1576" t="s">
        <v>216</v>
      </c>
      <c r="L1576" t="s">
        <v>236</v>
      </c>
      <c r="M1576">
        <v>326892</v>
      </c>
      <c r="N1576">
        <v>116435.75</v>
      </c>
      <c r="O1576">
        <v>210456.25</v>
      </c>
      <c r="P1576">
        <v>10</v>
      </c>
      <c r="Q1576">
        <v>75</v>
      </c>
      <c r="R1576">
        <v>91.11</v>
      </c>
    </row>
    <row r="1577" spans="1:18" x14ac:dyDescent="0.35">
      <c r="A1577" t="s">
        <v>187</v>
      </c>
      <c r="B1577" t="str">
        <f>VLOOKUP(Table1[[#This Row],[Region]],Table3[#All],2,0)</f>
        <v>William Grek</v>
      </c>
      <c r="C1577" t="s">
        <v>214</v>
      </c>
      <c r="D1577">
        <v>414037</v>
      </c>
      <c r="E1577">
        <v>480307</v>
      </c>
      <c r="F1577">
        <v>116.01</v>
      </c>
      <c r="G1577" s="2">
        <v>41218</v>
      </c>
      <c r="H1577">
        <f>YEAR(Table1[[#This Row],[Order Date]])</f>
        <v>2012</v>
      </c>
      <c r="I1577" t="s">
        <v>253</v>
      </c>
      <c r="J1577" s="4">
        <f>WEEKDAY(Table1[[#This Row],[Order Date]])</f>
        <v>2</v>
      </c>
      <c r="K1577" t="s">
        <v>227</v>
      </c>
      <c r="L1577" t="s">
        <v>237</v>
      </c>
      <c r="M1577">
        <v>480307</v>
      </c>
      <c r="N1577">
        <v>128756.02</v>
      </c>
      <c r="O1577">
        <v>351550.98</v>
      </c>
      <c r="P1577">
        <v>10</v>
      </c>
      <c r="Q1577">
        <v>13</v>
      </c>
      <c r="R1577">
        <v>74.61</v>
      </c>
    </row>
    <row r="1578" spans="1:18" x14ac:dyDescent="0.35">
      <c r="A1578" t="s">
        <v>188</v>
      </c>
      <c r="B1578" t="str">
        <f>VLOOKUP(Table1[[#This Row],[Region]],Table3[#All],2,0)</f>
        <v>Anne Paul</v>
      </c>
      <c r="C1578" t="s">
        <v>212</v>
      </c>
      <c r="D1578">
        <v>176317</v>
      </c>
      <c r="E1578">
        <v>189465</v>
      </c>
      <c r="F1578">
        <v>107.46</v>
      </c>
      <c r="G1578" s="2">
        <v>41853</v>
      </c>
      <c r="H1578">
        <f>YEAR(Table1[[#This Row],[Order Date]])</f>
        <v>2014</v>
      </c>
      <c r="I1578" t="s">
        <v>262</v>
      </c>
      <c r="J1578" s="4">
        <f>WEEKDAY(Table1[[#This Row],[Order Date]])</f>
        <v>7</v>
      </c>
      <c r="K1578" t="s">
        <v>234</v>
      </c>
      <c r="L1578" t="s">
        <v>238</v>
      </c>
      <c r="M1578">
        <v>189465</v>
      </c>
      <c r="N1578">
        <v>78965.820000000007</v>
      </c>
      <c r="O1578">
        <v>110499.18</v>
      </c>
      <c r="P1578">
        <v>20</v>
      </c>
      <c r="Q1578">
        <v>93</v>
      </c>
      <c r="R1578">
        <v>88.24</v>
      </c>
    </row>
    <row r="1579" spans="1:18" x14ac:dyDescent="0.35">
      <c r="A1579" t="s">
        <v>189</v>
      </c>
      <c r="B1579" t="str">
        <f>VLOOKUP(Table1[[#This Row],[Region]],Table3[#All],2,0)</f>
        <v>Sam Thomas</v>
      </c>
      <c r="C1579" t="s">
        <v>215</v>
      </c>
      <c r="D1579">
        <v>380646</v>
      </c>
      <c r="E1579">
        <v>361811</v>
      </c>
      <c r="F1579">
        <v>95.05</v>
      </c>
      <c r="G1579" s="2">
        <v>41853</v>
      </c>
      <c r="H1579">
        <f>YEAR(Table1[[#This Row],[Order Date]])</f>
        <v>2014</v>
      </c>
      <c r="I1579" t="s">
        <v>262</v>
      </c>
      <c r="J1579" s="4">
        <f>WEEKDAY(Table1[[#This Row],[Order Date]])</f>
        <v>7</v>
      </c>
      <c r="K1579" t="s">
        <v>227</v>
      </c>
      <c r="L1579" t="s">
        <v>237</v>
      </c>
      <c r="M1579">
        <v>361811</v>
      </c>
      <c r="N1579">
        <v>125392.12</v>
      </c>
      <c r="O1579">
        <v>236418.88</v>
      </c>
      <c r="P1579">
        <v>20</v>
      </c>
      <c r="Q1579">
        <v>98</v>
      </c>
      <c r="R1579">
        <v>80.63</v>
      </c>
    </row>
    <row r="1580" spans="1:18" x14ac:dyDescent="0.35">
      <c r="A1580" t="s">
        <v>190</v>
      </c>
      <c r="B1580" t="str">
        <f>VLOOKUP(Table1[[#This Row],[Region]],Table3[#All],2,0)</f>
        <v>William Grek</v>
      </c>
      <c r="C1580" t="s">
        <v>214</v>
      </c>
      <c r="D1580">
        <v>276724</v>
      </c>
      <c r="E1580">
        <v>162213</v>
      </c>
      <c r="F1580">
        <v>58.62</v>
      </c>
      <c r="G1580" s="2">
        <v>40715</v>
      </c>
      <c r="H1580">
        <f>YEAR(Table1[[#This Row],[Order Date]])</f>
        <v>2011</v>
      </c>
      <c r="I1580" t="s">
        <v>254</v>
      </c>
      <c r="J1580" s="4">
        <f>WEEKDAY(Table1[[#This Row],[Order Date]])</f>
        <v>3</v>
      </c>
      <c r="K1580" t="s">
        <v>232</v>
      </c>
      <c r="L1580" t="s">
        <v>240</v>
      </c>
      <c r="M1580">
        <v>162213</v>
      </c>
      <c r="N1580">
        <v>55181.34</v>
      </c>
      <c r="O1580">
        <v>107031.66</v>
      </c>
      <c r="P1580">
        <v>20</v>
      </c>
      <c r="Q1580">
        <v>18</v>
      </c>
      <c r="R1580">
        <v>68.81</v>
      </c>
    </row>
    <row r="1581" spans="1:18" x14ac:dyDescent="0.35">
      <c r="A1581" t="s">
        <v>191</v>
      </c>
      <c r="B1581" t="str">
        <f>VLOOKUP(Table1[[#This Row],[Region]],Table3[#All],2,0)</f>
        <v>Sam Thomas</v>
      </c>
      <c r="C1581" t="s">
        <v>215</v>
      </c>
      <c r="D1581">
        <v>251491</v>
      </c>
      <c r="E1581">
        <v>281572</v>
      </c>
      <c r="F1581">
        <v>111.96</v>
      </c>
      <c r="G1581" s="2">
        <v>41690</v>
      </c>
      <c r="H1581">
        <f>YEAR(Table1[[#This Row],[Order Date]])</f>
        <v>2014</v>
      </c>
      <c r="I1581" t="s">
        <v>264</v>
      </c>
      <c r="J1581" s="4">
        <f>WEEKDAY(Table1[[#This Row],[Order Date]])</f>
        <v>5</v>
      </c>
      <c r="K1581" t="s">
        <v>221</v>
      </c>
      <c r="L1581" t="s">
        <v>239</v>
      </c>
      <c r="M1581">
        <v>281572</v>
      </c>
      <c r="N1581">
        <v>114342.03</v>
      </c>
      <c r="O1581">
        <v>167229.97</v>
      </c>
      <c r="P1581">
        <v>30</v>
      </c>
      <c r="Q1581">
        <v>40</v>
      </c>
      <c r="R1581">
        <v>79.81</v>
      </c>
    </row>
    <row r="1582" spans="1:18" x14ac:dyDescent="0.35">
      <c r="A1582" t="s">
        <v>192</v>
      </c>
      <c r="B1582" t="str">
        <f>VLOOKUP(Table1[[#This Row],[Region]],Table3[#All],2,0)</f>
        <v>Sam Thomas</v>
      </c>
      <c r="C1582" t="s">
        <v>215</v>
      </c>
      <c r="D1582">
        <v>200582</v>
      </c>
      <c r="E1582">
        <v>188108</v>
      </c>
      <c r="F1582">
        <v>93.78</v>
      </c>
      <c r="G1582" s="2">
        <v>40756</v>
      </c>
      <c r="H1582">
        <f>YEAR(Table1[[#This Row],[Order Date]])</f>
        <v>2011</v>
      </c>
      <c r="I1582" t="s">
        <v>262</v>
      </c>
      <c r="J1582" s="4">
        <f>WEEKDAY(Table1[[#This Row],[Order Date]])</f>
        <v>2</v>
      </c>
      <c r="K1582" t="s">
        <v>235</v>
      </c>
      <c r="L1582" t="s">
        <v>239</v>
      </c>
      <c r="M1582">
        <v>188108</v>
      </c>
      <c r="N1582">
        <v>78336.33</v>
      </c>
      <c r="O1582">
        <v>109771.67</v>
      </c>
      <c r="P1582">
        <v>10</v>
      </c>
      <c r="Q1582">
        <v>95</v>
      </c>
      <c r="R1582">
        <v>83.07</v>
      </c>
    </row>
    <row r="1583" spans="1:18" x14ac:dyDescent="0.35">
      <c r="A1583" t="s">
        <v>193</v>
      </c>
      <c r="B1583" t="str">
        <f>VLOOKUP(Table1[[#This Row],[Region]],Table3[#All],2,0)</f>
        <v>William Grek</v>
      </c>
      <c r="C1583" t="s">
        <v>214</v>
      </c>
      <c r="D1583">
        <v>460884</v>
      </c>
      <c r="E1583">
        <v>385114</v>
      </c>
      <c r="F1583">
        <v>83.56</v>
      </c>
      <c r="G1583" s="2">
        <v>40756</v>
      </c>
      <c r="H1583">
        <f>YEAR(Table1[[#This Row],[Order Date]])</f>
        <v>2011</v>
      </c>
      <c r="I1583" t="s">
        <v>262</v>
      </c>
      <c r="J1583" s="4">
        <f>WEEKDAY(Table1[[#This Row],[Order Date]])</f>
        <v>2</v>
      </c>
      <c r="K1583" t="s">
        <v>228</v>
      </c>
      <c r="L1583" t="s">
        <v>236</v>
      </c>
      <c r="M1583">
        <v>385114</v>
      </c>
      <c r="N1583">
        <v>110224.9</v>
      </c>
      <c r="O1583">
        <v>274889.09999999998</v>
      </c>
      <c r="P1583">
        <v>20</v>
      </c>
      <c r="Q1583">
        <v>36</v>
      </c>
      <c r="R1583">
        <v>87.93</v>
      </c>
    </row>
    <row r="1584" spans="1:18" x14ac:dyDescent="0.35">
      <c r="A1584" t="s">
        <v>194</v>
      </c>
      <c r="B1584" t="str">
        <f>VLOOKUP(Table1[[#This Row],[Region]],Table3[#All],2,0)</f>
        <v>William Grek</v>
      </c>
      <c r="C1584" t="s">
        <v>214</v>
      </c>
      <c r="D1584">
        <v>479895</v>
      </c>
      <c r="E1584">
        <v>392756</v>
      </c>
      <c r="F1584">
        <v>81.84</v>
      </c>
      <c r="G1584" s="2">
        <v>40756</v>
      </c>
      <c r="H1584">
        <f>YEAR(Table1[[#This Row],[Order Date]])</f>
        <v>2011</v>
      </c>
      <c r="I1584" t="s">
        <v>262</v>
      </c>
      <c r="J1584" s="4">
        <f>WEEKDAY(Table1[[#This Row],[Order Date]])</f>
        <v>2</v>
      </c>
      <c r="K1584" t="s">
        <v>216</v>
      </c>
      <c r="L1584" t="s">
        <v>236</v>
      </c>
      <c r="M1584">
        <v>392756</v>
      </c>
      <c r="N1584">
        <v>125902.11</v>
      </c>
      <c r="O1584">
        <v>266853.89</v>
      </c>
      <c r="P1584">
        <v>30</v>
      </c>
      <c r="Q1584">
        <v>53</v>
      </c>
      <c r="R1584">
        <v>66.41</v>
      </c>
    </row>
    <row r="1585" spans="1:18" x14ac:dyDescent="0.35">
      <c r="A1585" t="s">
        <v>195</v>
      </c>
      <c r="B1585" t="str">
        <f>VLOOKUP(Table1[[#This Row],[Region]],Table3[#All],2,0)</f>
        <v>Bill Gabril</v>
      </c>
      <c r="C1585" t="s">
        <v>213</v>
      </c>
      <c r="D1585">
        <v>228782</v>
      </c>
      <c r="E1585">
        <v>217054</v>
      </c>
      <c r="F1585">
        <v>94.87</v>
      </c>
      <c r="G1585" s="2">
        <v>40756</v>
      </c>
      <c r="H1585">
        <f>YEAR(Table1[[#This Row],[Order Date]])</f>
        <v>2011</v>
      </c>
      <c r="I1585" t="s">
        <v>262</v>
      </c>
      <c r="J1585" s="4">
        <f>WEEKDAY(Table1[[#This Row],[Order Date]])</f>
        <v>2</v>
      </c>
      <c r="K1585" t="s">
        <v>232</v>
      </c>
      <c r="L1585" t="s">
        <v>240</v>
      </c>
      <c r="M1585">
        <v>217054</v>
      </c>
      <c r="N1585">
        <v>47807.19</v>
      </c>
      <c r="O1585">
        <v>169246.81</v>
      </c>
      <c r="P1585">
        <v>20</v>
      </c>
      <c r="Q1585">
        <v>53</v>
      </c>
      <c r="R1585">
        <v>65.12</v>
      </c>
    </row>
    <row r="1586" spans="1:18" x14ac:dyDescent="0.35">
      <c r="A1586" t="s">
        <v>196</v>
      </c>
      <c r="B1586" t="str">
        <f>VLOOKUP(Table1[[#This Row],[Region]],Table3[#All],2,0)</f>
        <v>Anne Paul</v>
      </c>
      <c r="C1586" t="s">
        <v>212</v>
      </c>
      <c r="D1586">
        <v>165236</v>
      </c>
      <c r="E1586">
        <v>131974</v>
      </c>
      <c r="F1586">
        <v>79.87</v>
      </c>
      <c r="G1586" s="2">
        <v>41474</v>
      </c>
      <c r="H1586">
        <f>YEAR(Table1[[#This Row],[Order Date]])</f>
        <v>2013</v>
      </c>
      <c r="I1586" t="s">
        <v>260</v>
      </c>
      <c r="J1586" s="4">
        <f>WEEKDAY(Table1[[#This Row],[Order Date]])</f>
        <v>6</v>
      </c>
      <c r="K1586" t="s">
        <v>235</v>
      </c>
      <c r="L1586" t="s">
        <v>239</v>
      </c>
      <c r="M1586">
        <v>131974</v>
      </c>
      <c r="N1586">
        <v>65857.649999999994</v>
      </c>
      <c r="O1586">
        <v>66116.350000000006</v>
      </c>
      <c r="P1586">
        <v>10</v>
      </c>
      <c r="Q1586">
        <v>42</v>
      </c>
      <c r="R1586">
        <v>92.47</v>
      </c>
    </row>
    <row r="1587" spans="1:18" x14ac:dyDescent="0.35">
      <c r="A1587" t="s">
        <v>197</v>
      </c>
      <c r="B1587" t="str">
        <f>VLOOKUP(Table1[[#This Row],[Region]],Table3[#All],2,0)</f>
        <v>Bill Gabril</v>
      </c>
      <c r="C1587" t="s">
        <v>213</v>
      </c>
      <c r="D1587">
        <v>405965</v>
      </c>
      <c r="E1587">
        <v>348257</v>
      </c>
      <c r="F1587">
        <v>85.78</v>
      </c>
      <c r="G1587" s="2">
        <v>40948</v>
      </c>
      <c r="H1587">
        <f>YEAR(Table1[[#This Row],[Order Date]])</f>
        <v>2012</v>
      </c>
      <c r="I1587" t="s">
        <v>264</v>
      </c>
      <c r="J1587" s="4">
        <f>WEEKDAY(Table1[[#This Row],[Order Date]])</f>
        <v>5</v>
      </c>
      <c r="K1587" t="s">
        <v>235</v>
      </c>
      <c r="L1587" t="s">
        <v>239</v>
      </c>
      <c r="M1587">
        <v>348257</v>
      </c>
      <c r="N1587">
        <v>153317.70000000001</v>
      </c>
      <c r="O1587">
        <v>194939.3</v>
      </c>
      <c r="P1587">
        <v>10</v>
      </c>
      <c r="Q1587">
        <v>64</v>
      </c>
      <c r="R1587">
        <v>81.98</v>
      </c>
    </row>
    <row r="1588" spans="1:18" x14ac:dyDescent="0.35">
      <c r="A1588" t="s">
        <v>198</v>
      </c>
      <c r="B1588" t="str">
        <f>VLOOKUP(Table1[[#This Row],[Region]],Table3[#All],2,0)</f>
        <v>Bill Gabril</v>
      </c>
      <c r="C1588" t="s">
        <v>213</v>
      </c>
      <c r="D1588">
        <v>156664</v>
      </c>
      <c r="E1588">
        <v>140770</v>
      </c>
      <c r="F1588">
        <v>89.85</v>
      </c>
      <c r="G1588" s="2">
        <v>40948</v>
      </c>
      <c r="H1588">
        <f>YEAR(Table1[[#This Row],[Order Date]])</f>
        <v>2012</v>
      </c>
      <c r="I1588" t="s">
        <v>264</v>
      </c>
      <c r="J1588" s="4">
        <f>WEEKDAY(Table1[[#This Row],[Order Date]])</f>
        <v>5</v>
      </c>
      <c r="K1588" t="s">
        <v>223</v>
      </c>
      <c r="L1588" t="s">
        <v>240</v>
      </c>
      <c r="M1588">
        <v>140770</v>
      </c>
      <c r="N1588">
        <v>57160.7</v>
      </c>
      <c r="O1588">
        <v>83609.3</v>
      </c>
      <c r="P1588">
        <v>20</v>
      </c>
      <c r="Q1588">
        <v>25</v>
      </c>
      <c r="R1588">
        <v>72.650000000000006</v>
      </c>
    </row>
    <row r="1589" spans="1:18" x14ac:dyDescent="0.35">
      <c r="A1589" t="s">
        <v>199</v>
      </c>
      <c r="B1589" t="str">
        <f>VLOOKUP(Table1[[#This Row],[Region]],Table3[#All],2,0)</f>
        <v>Anne Paul</v>
      </c>
      <c r="C1589" t="s">
        <v>212</v>
      </c>
      <c r="D1589">
        <v>136846</v>
      </c>
      <c r="E1589">
        <v>104776</v>
      </c>
      <c r="F1589">
        <v>76.56</v>
      </c>
      <c r="G1589" s="2">
        <v>41850</v>
      </c>
      <c r="H1589">
        <f>YEAR(Table1[[#This Row],[Order Date]])</f>
        <v>2014</v>
      </c>
      <c r="I1589" t="s">
        <v>260</v>
      </c>
      <c r="J1589" s="4">
        <f>WEEKDAY(Table1[[#This Row],[Order Date]])</f>
        <v>4</v>
      </c>
      <c r="K1589" t="s">
        <v>234</v>
      </c>
      <c r="L1589" t="s">
        <v>238</v>
      </c>
      <c r="M1589">
        <v>104776</v>
      </c>
      <c r="N1589">
        <v>48382.77</v>
      </c>
      <c r="O1589">
        <v>56393.23</v>
      </c>
      <c r="P1589">
        <v>30</v>
      </c>
      <c r="Q1589">
        <v>97</v>
      </c>
      <c r="R1589">
        <v>74.81</v>
      </c>
    </row>
    <row r="1590" spans="1:18" x14ac:dyDescent="0.35">
      <c r="A1590" t="s">
        <v>200</v>
      </c>
      <c r="B1590" t="str">
        <f>VLOOKUP(Table1[[#This Row],[Region]],Table3[#All],2,0)</f>
        <v>Anne Paul</v>
      </c>
      <c r="C1590" t="s">
        <v>212</v>
      </c>
      <c r="D1590">
        <v>397044</v>
      </c>
      <c r="E1590">
        <v>229916</v>
      </c>
      <c r="F1590">
        <v>57.91</v>
      </c>
      <c r="G1590" s="2">
        <v>41652</v>
      </c>
      <c r="H1590">
        <f>YEAR(Table1[[#This Row],[Order Date]])</f>
        <v>2014</v>
      </c>
      <c r="I1590" t="s">
        <v>259</v>
      </c>
      <c r="J1590" s="4">
        <f>WEEKDAY(Table1[[#This Row],[Order Date]])</f>
        <v>2</v>
      </c>
      <c r="K1590" t="s">
        <v>230</v>
      </c>
      <c r="L1590" t="s">
        <v>238</v>
      </c>
      <c r="M1590">
        <v>229916</v>
      </c>
      <c r="N1590">
        <v>91671.7</v>
      </c>
      <c r="O1590">
        <v>138244.29999999999</v>
      </c>
      <c r="P1590">
        <v>10</v>
      </c>
      <c r="Q1590">
        <v>45</v>
      </c>
      <c r="R1590">
        <v>69.95</v>
      </c>
    </row>
    <row r="1591" spans="1:18" x14ac:dyDescent="0.35">
      <c r="A1591" t="s">
        <v>201</v>
      </c>
      <c r="B1591" t="str">
        <f>VLOOKUP(Table1[[#This Row],[Region]],Table3[#All],2,0)</f>
        <v>William Grek</v>
      </c>
      <c r="C1591" t="s">
        <v>214</v>
      </c>
      <c r="D1591">
        <v>215572</v>
      </c>
      <c r="E1591">
        <v>257369</v>
      </c>
      <c r="F1591">
        <v>119.39</v>
      </c>
      <c r="G1591" s="2">
        <v>41652</v>
      </c>
      <c r="H1591">
        <f>YEAR(Table1[[#This Row],[Order Date]])</f>
        <v>2014</v>
      </c>
      <c r="I1591" t="s">
        <v>259</v>
      </c>
      <c r="J1591" s="4">
        <f>WEEKDAY(Table1[[#This Row],[Order Date]])</f>
        <v>2</v>
      </c>
      <c r="K1591" t="s">
        <v>233</v>
      </c>
      <c r="L1591" t="s">
        <v>237</v>
      </c>
      <c r="M1591">
        <v>257369</v>
      </c>
      <c r="N1591">
        <v>63768.21</v>
      </c>
      <c r="O1591">
        <v>193600.79</v>
      </c>
      <c r="P1591">
        <v>10</v>
      </c>
      <c r="Q1591">
        <v>80</v>
      </c>
      <c r="R1591">
        <v>80.44</v>
      </c>
    </row>
    <row r="1592" spans="1:18" x14ac:dyDescent="0.35">
      <c r="A1592" t="s">
        <v>202</v>
      </c>
      <c r="B1592" t="str">
        <f>VLOOKUP(Table1[[#This Row],[Region]],Table3[#All],2,0)</f>
        <v>William Grek</v>
      </c>
      <c r="C1592" t="s">
        <v>214</v>
      </c>
      <c r="D1592">
        <v>300944</v>
      </c>
      <c r="E1592">
        <v>203724</v>
      </c>
      <c r="F1592">
        <v>67.69</v>
      </c>
      <c r="G1592" s="2">
        <v>41893</v>
      </c>
      <c r="H1592">
        <f>YEAR(Table1[[#This Row],[Order Date]])</f>
        <v>2014</v>
      </c>
      <c r="I1592" t="s">
        <v>258</v>
      </c>
      <c r="J1592" s="4">
        <f>WEEKDAY(Table1[[#This Row],[Order Date]])</f>
        <v>5</v>
      </c>
      <c r="K1592" t="s">
        <v>226</v>
      </c>
      <c r="L1592" t="s">
        <v>239</v>
      </c>
      <c r="M1592">
        <v>203724</v>
      </c>
      <c r="N1592">
        <v>43527.26</v>
      </c>
      <c r="O1592">
        <v>160196.74</v>
      </c>
      <c r="P1592">
        <v>10</v>
      </c>
      <c r="Q1592">
        <v>88</v>
      </c>
      <c r="R1592">
        <v>94.25</v>
      </c>
    </row>
    <row r="1593" spans="1:18" x14ac:dyDescent="0.35">
      <c r="A1593" t="s">
        <v>203</v>
      </c>
      <c r="B1593" t="str">
        <f>VLOOKUP(Table1[[#This Row],[Region]],Table3[#All],2,0)</f>
        <v>Sam Thomas</v>
      </c>
      <c r="C1593" t="s">
        <v>215</v>
      </c>
      <c r="D1593">
        <v>354938</v>
      </c>
      <c r="E1593">
        <v>210122</v>
      </c>
      <c r="F1593">
        <v>59.2</v>
      </c>
      <c r="G1593" s="2">
        <v>41893</v>
      </c>
      <c r="H1593">
        <f>YEAR(Table1[[#This Row],[Order Date]])</f>
        <v>2014</v>
      </c>
      <c r="I1593" t="s">
        <v>258</v>
      </c>
      <c r="J1593" s="4">
        <f>WEEKDAY(Table1[[#This Row],[Order Date]])</f>
        <v>5</v>
      </c>
      <c r="K1593" t="s">
        <v>219</v>
      </c>
      <c r="L1593" t="s">
        <v>238</v>
      </c>
      <c r="M1593">
        <v>210122</v>
      </c>
      <c r="N1593">
        <v>51770.98</v>
      </c>
      <c r="O1593">
        <v>158351.01999999999</v>
      </c>
      <c r="P1593">
        <v>20</v>
      </c>
      <c r="Q1593">
        <v>68</v>
      </c>
      <c r="R1593">
        <v>81.34</v>
      </c>
    </row>
    <row r="1594" spans="1:18" x14ac:dyDescent="0.35">
      <c r="A1594" t="s">
        <v>204</v>
      </c>
      <c r="B1594" t="str">
        <f>VLOOKUP(Table1[[#This Row],[Region]],Table3[#All],2,0)</f>
        <v>William Grek</v>
      </c>
      <c r="C1594" t="s">
        <v>214</v>
      </c>
      <c r="D1594">
        <v>246523</v>
      </c>
      <c r="E1594">
        <v>151411</v>
      </c>
      <c r="F1594">
        <v>61.42</v>
      </c>
      <c r="G1594" s="2">
        <v>41110</v>
      </c>
      <c r="H1594">
        <f>YEAR(Table1[[#This Row],[Order Date]])</f>
        <v>2012</v>
      </c>
      <c r="I1594" t="s">
        <v>260</v>
      </c>
      <c r="J1594" s="4">
        <f>WEEKDAY(Table1[[#This Row],[Order Date]])</f>
        <v>6</v>
      </c>
      <c r="K1594" t="s">
        <v>219</v>
      </c>
      <c r="L1594" t="s">
        <v>238</v>
      </c>
      <c r="M1594">
        <v>151411</v>
      </c>
      <c r="N1594">
        <v>45219.13</v>
      </c>
      <c r="O1594">
        <v>106191.87</v>
      </c>
      <c r="P1594">
        <v>30</v>
      </c>
      <c r="Q1594">
        <v>86</v>
      </c>
      <c r="R1594">
        <v>89.74</v>
      </c>
    </row>
    <row r="1595" spans="1:18" x14ac:dyDescent="0.35">
      <c r="A1595" t="s">
        <v>205</v>
      </c>
      <c r="B1595" t="str">
        <f>VLOOKUP(Table1[[#This Row],[Region]],Table3[#All],2,0)</f>
        <v>Bill Gabril</v>
      </c>
      <c r="C1595" t="s">
        <v>213</v>
      </c>
      <c r="D1595">
        <v>221729</v>
      </c>
      <c r="E1595">
        <v>137174</v>
      </c>
      <c r="F1595">
        <v>61.87</v>
      </c>
      <c r="G1595" s="2">
        <v>41110</v>
      </c>
      <c r="H1595">
        <f>YEAR(Table1[[#This Row],[Order Date]])</f>
        <v>2012</v>
      </c>
      <c r="I1595" t="s">
        <v>260</v>
      </c>
      <c r="J1595" s="4">
        <f>WEEKDAY(Table1[[#This Row],[Order Date]])</f>
        <v>6</v>
      </c>
      <c r="K1595" t="s">
        <v>218</v>
      </c>
      <c r="L1595" t="s">
        <v>238</v>
      </c>
      <c r="M1595">
        <v>137174</v>
      </c>
      <c r="N1595">
        <v>39269.14</v>
      </c>
      <c r="O1595">
        <v>97904.86</v>
      </c>
      <c r="P1595">
        <v>30</v>
      </c>
      <c r="Q1595">
        <v>59</v>
      </c>
      <c r="R1595">
        <v>89.77</v>
      </c>
    </row>
    <row r="1596" spans="1:18" x14ac:dyDescent="0.35">
      <c r="A1596" t="s">
        <v>206</v>
      </c>
      <c r="B1596" t="str">
        <f>VLOOKUP(Table1[[#This Row],[Region]],Table3[#All],2,0)</f>
        <v>Bill Gabril</v>
      </c>
      <c r="C1596" t="s">
        <v>213</v>
      </c>
      <c r="D1596">
        <v>383778</v>
      </c>
      <c r="E1596">
        <v>334350</v>
      </c>
      <c r="F1596">
        <v>87.12</v>
      </c>
      <c r="G1596" s="2">
        <v>41110</v>
      </c>
      <c r="H1596">
        <f>YEAR(Table1[[#This Row],[Order Date]])</f>
        <v>2012</v>
      </c>
      <c r="I1596" t="s">
        <v>260</v>
      </c>
      <c r="J1596" s="4">
        <f>WEEKDAY(Table1[[#This Row],[Order Date]])</f>
        <v>6</v>
      </c>
      <c r="K1596" t="s">
        <v>231</v>
      </c>
      <c r="L1596" t="s">
        <v>236</v>
      </c>
      <c r="M1596">
        <v>334350</v>
      </c>
      <c r="N1596">
        <v>123376.79</v>
      </c>
      <c r="O1596">
        <v>210973.21</v>
      </c>
      <c r="P1596">
        <v>30</v>
      </c>
      <c r="Q1596">
        <v>53</v>
      </c>
      <c r="R1596">
        <v>71.27</v>
      </c>
    </row>
    <row r="1597" spans="1:18" x14ac:dyDescent="0.35">
      <c r="A1597" t="s">
        <v>207</v>
      </c>
      <c r="B1597" t="str">
        <f>VLOOKUP(Table1[[#This Row],[Region]],Table3[#All],2,0)</f>
        <v>Bill Gabril</v>
      </c>
      <c r="C1597" t="s">
        <v>213</v>
      </c>
      <c r="D1597">
        <v>422771</v>
      </c>
      <c r="E1597">
        <v>414756</v>
      </c>
      <c r="F1597">
        <v>98.1</v>
      </c>
      <c r="G1597" s="2">
        <v>41110</v>
      </c>
      <c r="H1597">
        <f>YEAR(Table1[[#This Row],[Order Date]])</f>
        <v>2012</v>
      </c>
      <c r="I1597" t="s">
        <v>260</v>
      </c>
      <c r="J1597" s="4">
        <f>WEEKDAY(Table1[[#This Row],[Order Date]])</f>
        <v>6</v>
      </c>
      <c r="K1597" t="s">
        <v>229</v>
      </c>
      <c r="L1597" t="s">
        <v>240</v>
      </c>
      <c r="M1597">
        <v>414756</v>
      </c>
      <c r="N1597">
        <v>160971.65</v>
      </c>
      <c r="O1597">
        <v>253784.35</v>
      </c>
      <c r="P1597">
        <v>30</v>
      </c>
      <c r="Q1597">
        <v>86</v>
      </c>
      <c r="R1597">
        <v>89.29</v>
      </c>
    </row>
    <row r="1598" spans="1:18" x14ac:dyDescent="0.35">
      <c r="A1598" t="s">
        <v>208</v>
      </c>
      <c r="B1598" t="str">
        <f>VLOOKUP(Table1[[#This Row],[Region]],Table3[#All],2,0)</f>
        <v>Bill Gabril</v>
      </c>
      <c r="C1598" t="s">
        <v>213</v>
      </c>
      <c r="D1598">
        <v>311815</v>
      </c>
      <c r="E1598">
        <v>210205</v>
      </c>
      <c r="F1598">
        <v>67.41</v>
      </c>
      <c r="G1598" s="2">
        <v>41110</v>
      </c>
      <c r="H1598">
        <f>YEAR(Table1[[#This Row],[Order Date]])</f>
        <v>2012</v>
      </c>
      <c r="I1598" t="s">
        <v>260</v>
      </c>
      <c r="J1598" s="4">
        <f>WEEKDAY(Table1[[#This Row],[Order Date]])</f>
        <v>6</v>
      </c>
      <c r="K1598" t="s">
        <v>228</v>
      </c>
      <c r="L1598" t="s">
        <v>236</v>
      </c>
      <c r="M1598">
        <v>210205</v>
      </c>
      <c r="N1598">
        <v>82825.05</v>
      </c>
      <c r="O1598">
        <v>127379.95</v>
      </c>
      <c r="P1598">
        <v>30</v>
      </c>
      <c r="Q1598">
        <v>47</v>
      </c>
      <c r="R1598">
        <v>91.45</v>
      </c>
    </row>
    <row r="1599" spans="1:18" x14ac:dyDescent="0.35">
      <c r="A1599" t="s">
        <v>209</v>
      </c>
      <c r="B1599" t="str">
        <f>VLOOKUP(Table1[[#This Row],[Region]],Table3[#All],2,0)</f>
        <v>Bill Gabril</v>
      </c>
      <c r="C1599" t="s">
        <v>213</v>
      </c>
      <c r="D1599">
        <v>346264</v>
      </c>
      <c r="E1599">
        <v>179495</v>
      </c>
      <c r="F1599">
        <v>51.84</v>
      </c>
      <c r="G1599" s="2">
        <v>41110</v>
      </c>
      <c r="H1599">
        <f>YEAR(Table1[[#This Row],[Order Date]])</f>
        <v>2012</v>
      </c>
      <c r="I1599" t="s">
        <v>260</v>
      </c>
      <c r="J1599" s="4">
        <f>WEEKDAY(Table1[[#This Row],[Order Date]])</f>
        <v>6</v>
      </c>
      <c r="K1599" t="s">
        <v>221</v>
      </c>
      <c r="L1599" t="s">
        <v>239</v>
      </c>
      <c r="M1599">
        <v>179495</v>
      </c>
      <c r="N1599">
        <v>54989.52</v>
      </c>
      <c r="O1599">
        <v>124505.48</v>
      </c>
      <c r="P1599">
        <v>20</v>
      </c>
      <c r="Q1599">
        <v>12</v>
      </c>
      <c r="R1599">
        <v>73.61</v>
      </c>
    </row>
    <row r="1600" spans="1:18" x14ac:dyDescent="0.35">
      <c r="A1600" t="s">
        <v>210</v>
      </c>
      <c r="B1600" t="str">
        <f>VLOOKUP(Table1[[#This Row],[Region]],Table3[#All],2,0)</f>
        <v>Sam Thomas</v>
      </c>
      <c r="C1600" t="s">
        <v>215</v>
      </c>
      <c r="D1600">
        <v>299738</v>
      </c>
      <c r="E1600">
        <v>155241</v>
      </c>
      <c r="F1600">
        <v>51.79</v>
      </c>
      <c r="G1600" s="2">
        <v>40707</v>
      </c>
      <c r="H1600">
        <f>YEAR(Table1[[#This Row],[Order Date]])</f>
        <v>2011</v>
      </c>
      <c r="I1600" t="s">
        <v>254</v>
      </c>
      <c r="J1600" s="4">
        <f>WEEKDAY(Table1[[#This Row],[Order Date]])</f>
        <v>2</v>
      </c>
      <c r="K1600" t="s">
        <v>223</v>
      </c>
      <c r="L1600" t="s">
        <v>240</v>
      </c>
      <c r="M1600">
        <v>155241</v>
      </c>
      <c r="N1600">
        <v>43893.84</v>
      </c>
      <c r="O1600">
        <v>111347.16</v>
      </c>
      <c r="P1600">
        <v>20</v>
      </c>
      <c r="Q1600">
        <v>21</v>
      </c>
      <c r="R1600">
        <v>75.31</v>
      </c>
    </row>
    <row r="1601" spans="1:18" x14ac:dyDescent="0.35">
      <c r="A1601" t="s">
        <v>211</v>
      </c>
      <c r="B1601" t="str">
        <f>VLOOKUP(Table1[[#This Row],[Region]],Table3[#All],2,0)</f>
        <v>Sam Thomas</v>
      </c>
      <c r="C1601" t="s">
        <v>215</v>
      </c>
      <c r="D1601">
        <v>241097</v>
      </c>
      <c r="E1601">
        <v>216648</v>
      </c>
      <c r="F1601">
        <v>89.86</v>
      </c>
      <c r="G1601" s="2">
        <v>41772</v>
      </c>
      <c r="H1601">
        <f>YEAR(Table1[[#This Row],[Order Date]])</f>
        <v>2014</v>
      </c>
      <c r="I1601" t="s">
        <v>261</v>
      </c>
      <c r="J1601" s="4">
        <f>WEEKDAY(Table1[[#This Row],[Order Date]])</f>
        <v>3</v>
      </c>
      <c r="K1601" t="s">
        <v>227</v>
      </c>
      <c r="L1601" t="s">
        <v>237</v>
      </c>
      <c r="M1601">
        <v>216648</v>
      </c>
      <c r="N1601">
        <v>98048.5</v>
      </c>
      <c r="O1601">
        <v>118599.5</v>
      </c>
      <c r="P1601">
        <v>30</v>
      </c>
      <c r="Q1601">
        <v>84</v>
      </c>
      <c r="R1601">
        <v>82.58</v>
      </c>
    </row>
    <row r="1602" spans="1:18" x14ac:dyDescent="0.35">
      <c r="A1602" t="s">
        <v>12</v>
      </c>
      <c r="B1602" t="str">
        <f>VLOOKUP(Table1[[#This Row],[Region]],Table3[#All],2,0)</f>
        <v>William Grek</v>
      </c>
      <c r="C1602" t="s">
        <v>214</v>
      </c>
      <c r="D1602">
        <v>299986</v>
      </c>
      <c r="E1602">
        <v>245563</v>
      </c>
      <c r="F1602">
        <v>81.86</v>
      </c>
      <c r="G1602" s="2">
        <v>41772</v>
      </c>
      <c r="H1602">
        <f>YEAR(Table1[[#This Row],[Order Date]])</f>
        <v>2014</v>
      </c>
      <c r="I1602" t="s">
        <v>261</v>
      </c>
      <c r="J1602" s="4">
        <f>WEEKDAY(Table1[[#This Row],[Order Date]])</f>
        <v>3</v>
      </c>
      <c r="K1602" t="s">
        <v>219</v>
      </c>
      <c r="L1602" t="s">
        <v>238</v>
      </c>
      <c r="M1602">
        <v>245563</v>
      </c>
      <c r="N1602">
        <v>116153.32</v>
      </c>
      <c r="O1602">
        <v>129409.68</v>
      </c>
      <c r="P1602">
        <v>30</v>
      </c>
      <c r="Q1602">
        <v>21</v>
      </c>
      <c r="R1602">
        <v>81.540000000000006</v>
      </c>
    </row>
    <row r="1603" spans="1:18" x14ac:dyDescent="0.35">
      <c r="A1603" t="s">
        <v>13</v>
      </c>
      <c r="B1603" t="str">
        <f>VLOOKUP(Table1[[#This Row],[Region]],Table3[#All],2,0)</f>
        <v>Anne Paul</v>
      </c>
      <c r="C1603" t="s">
        <v>212</v>
      </c>
      <c r="D1603">
        <v>141552</v>
      </c>
      <c r="E1603">
        <v>139622</v>
      </c>
      <c r="F1603">
        <v>98.64</v>
      </c>
      <c r="G1603" s="2">
        <v>41155</v>
      </c>
      <c r="H1603">
        <f>YEAR(Table1[[#This Row],[Order Date]])</f>
        <v>2012</v>
      </c>
      <c r="I1603" t="s">
        <v>258</v>
      </c>
      <c r="J1603" s="4">
        <f>WEEKDAY(Table1[[#This Row],[Order Date]])</f>
        <v>2</v>
      </c>
      <c r="K1603" t="s">
        <v>227</v>
      </c>
      <c r="L1603" t="s">
        <v>237</v>
      </c>
      <c r="M1603">
        <v>139622</v>
      </c>
      <c r="N1603">
        <v>63568.67</v>
      </c>
      <c r="O1603">
        <v>76053.33</v>
      </c>
      <c r="P1603">
        <v>20</v>
      </c>
      <c r="Q1603">
        <v>65</v>
      </c>
      <c r="R1603">
        <v>69.75</v>
      </c>
    </row>
    <row r="1604" spans="1:18" x14ac:dyDescent="0.35">
      <c r="A1604" t="s">
        <v>14</v>
      </c>
      <c r="B1604" t="str">
        <f>VLOOKUP(Table1[[#This Row],[Region]],Table3[#All],2,0)</f>
        <v>William Grek</v>
      </c>
      <c r="C1604" t="s">
        <v>214</v>
      </c>
      <c r="D1604">
        <v>314677</v>
      </c>
      <c r="E1604">
        <v>239021</v>
      </c>
      <c r="F1604">
        <v>75.959999999999994</v>
      </c>
      <c r="G1604" s="2">
        <v>41155</v>
      </c>
      <c r="H1604">
        <f>YEAR(Table1[[#This Row],[Order Date]])</f>
        <v>2012</v>
      </c>
      <c r="I1604" t="s">
        <v>258</v>
      </c>
      <c r="J1604" s="4">
        <f>WEEKDAY(Table1[[#This Row],[Order Date]])</f>
        <v>2</v>
      </c>
      <c r="K1604" t="s">
        <v>222</v>
      </c>
      <c r="L1604" t="s">
        <v>236</v>
      </c>
      <c r="M1604">
        <v>239021</v>
      </c>
      <c r="N1604">
        <v>102887.86</v>
      </c>
      <c r="O1604">
        <v>136133.14000000001</v>
      </c>
      <c r="P1604">
        <v>20</v>
      </c>
      <c r="Q1604">
        <v>16</v>
      </c>
      <c r="R1604">
        <v>80.040000000000006</v>
      </c>
    </row>
    <row r="1605" spans="1:18" x14ac:dyDescent="0.35">
      <c r="A1605" t="s">
        <v>15</v>
      </c>
      <c r="B1605" t="str">
        <f>VLOOKUP(Table1[[#This Row],[Region]],Table3[#All],2,0)</f>
        <v>William Grek</v>
      </c>
      <c r="C1605" t="s">
        <v>214</v>
      </c>
      <c r="D1605">
        <v>387277</v>
      </c>
      <c r="E1605">
        <v>440183</v>
      </c>
      <c r="F1605">
        <v>113.66</v>
      </c>
      <c r="G1605" s="2">
        <v>41725</v>
      </c>
      <c r="H1605">
        <f>YEAR(Table1[[#This Row],[Order Date]])</f>
        <v>2014</v>
      </c>
      <c r="I1605" t="s">
        <v>263</v>
      </c>
      <c r="J1605" s="4">
        <f>WEEKDAY(Table1[[#This Row],[Order Date]])</f>
        <v>5</v>
      </c>
      <c r="K1605" t="s">
        <v>229</v>
      </c>
      <c r="L1605" t="s">
        <v>240</v>
      </c>
      <c r="M1605">
        <v>440183</v>
      </c>
      <c r="N1605">
        <v>188894.16</v>
      </c>
      <c r="O1605">
        <v>251288.84</v>
      </c>
      <c r="P1605">
        <v>30</v>
      </c>
      <c r="Q1605">
        <v>35</v>
      </c>
      <c r="R1605">
        <v>81.09</v>
      </c>
    </row>
    <row r="1606" spans="1:18" x14ac:dyDescent="0.35">
      <c r="A1606" t="s">
        <v>16</v>
      </c>
      <c r="B1606" t="str">
        <f>VLOOKUP(Table1[[#This Row],[Region]],Table3[#All],2,0)</f>
        <v>Anne Paul</v>
      </c>
      <c r="C1606" t="s">
        <v>212</v>
      </c>
      <c r="D1606">
        <v>153220</v>
      </c>
      <c r="E1606">
        <v>111874</v>
      </c>
      <c r="F1606">
        <v>73.02</v>
      </c>
      <c r="G1606" s="2">
        <v>41725</v>
      </c>
      <c r="H1606">
        <f>YEAR(Table1[[#This Row],[Order Date]])</f>
        <v>2014</v>
      </c>
      <c r="I1606" t="s">
        <v>263</v>
      </c>
      <c r="J1606" s="4">
        <f>WEEKDAY(Table1[[#This Row],[Order Date]])</f>
        <v>5</v>
      </c>
      <c r="K1606" t="s">
        <v>222</v>
      </c>
      <c r="L1606" t="s">
        <v>236</v>
      </c>
      <c r="M1606">
        <v>111874</v>
      </c>
      <c r="N1606">
        <v>29790.06</v>
      </c>
      <c r="O1606">
        <v>82083.94</v>
      </c>
      <c r="P1606">
        <v>30</v>
      </c>
      <c r="Q1606">
        <v>57</v>
      </c>
      <c r="R1606">
        <v>85.31</v>
      </c>
    </row>
    <row r="1607" spans="1:18" x14ac:dyDescent="0.35">
      <c r="A1607" t="s">
        <v>17</v>
      </c>
      <c r="B1607" t="str">
        <f>VLOOKUP(Table1[[#This Row],[Region]],Table3[#All],2,0)</f>
        <v>William Grek</v>
      </c>
      <c r="C1607" t="s">
        <v>214</v>
      </c>
      <c r="D1607">
        <v>197940</v>
      </c>
      <c r="E1607">
        <v>163364</v>
      </c>
      <c r="F1607">
        <v>82.53</v>
      </c>
      <c r="G1607" s="2">
        <v>40859</v>
      </c>
      <c r="H1607">
        <f>YEAR(Table1[[#This Row],[Order Date]])</f>
        <v>2011</v>
      </c>
      <c r="I1607" t="s">
        <v>253</v>
      </c>
      <c r="J1607" s="4">
        <f>WEEKDAY(Table1[[#This Row],[Order Date]])</f>
        <v>7</v>
      </c>
      <c r="K1607" t="s">
        <v>234</v>
      </c>
      <c r="L1607" t="s">
        <v>238</v>
      </c>
      <c r="M1607">
        <v>163364</v>
      </c>
      <c r="N1607">
        <v>39759.17</v>
      </c>
      <c r="O1607">
        <v>123604.83</v>
      </c>
      <c r="P1607">
        <v>20</v>
      </c>
      <c r="Q1607">
        <v>75</v>
      </c>
      <c r="R1607">
        <v>88.47</v>
      </c>
    </row>
    <row r="1608" spans="1:18" x14ac:dyDescent="0.35">
      <c r="A1608" t="s">
        <v>18</v>
      </c>
      <c r="B1608" t="str">
        <f>VLOOKUP(Table1[[#This Row],[Region]],Table3[#All],2,0)</f>
        <v>Anne Paul</v>
      </c>
      <c r="C1608" t="s">
        <v>212</v>
      </c>
      <c r="D1608">
        <v>170752</v>
      </c>
      <c r="E1608">
        <v>107265</v>
      </c>
      <c r="F1608">
        <v>62.82</v>
      </c>
      <c r="G1608" s="2">
        <v>41561</v>
      </c>
      <c r="H1608">
        <f>YEAR(Table1[[#This Row],[Order Date]])</f>
        <v>2013</v>
      </c>
      <c r="I1608" t="s">
        <v>255</v>
      </c>
      <c r="J1608" s="4">
        <f>WEEKDAY(Table1[[#This Row],[Order Date]])</f>
        <v>2</v>
      </c>
      <c r="K1608" t="s">
        <v>218</v>
      </c>
      <c r="L1608" t="s">
        <v>238</v>
      </c>
      <c r="M1608">
        <v>107265</v>
      </c>
      <c r="N1608">
        <v>48615.41</v>
      </c>
      <c r="O1608">
        <v>58649.59</v>
      </c>
      <c r="P1608">
        <v>10</v>
      </c>
      <c r="Q1608">
        <v>87</v>
      </c>
      <c r="R1608">
        <v>89.2</v>
      </c>
    </row>
    <row r="1609" spans="1:18" x14ac:dyDescent="0.35">
      <c r="A1609" t="s">
        <v>19</v>
      </c>
      <c r="B1609" t="str">
        <f>VLOOKUP(Table1[[#This Row],[Region]],Table3[#All],2,0)</f>
        <v>Sam Thomas</v>
      </c>
      <c r="C1609" t="s">
        <v>215</v>
      </c>
      <c r="D1609">
        <v>228864</v>
      </c>
      <c r="E1609">
        <v>233692</v>
      </c>
      <c r="F1609">
        <v>102.11</v>
      </c>
      <c r="G1609" s="2">
        <v>41561</v>
      </c>
      <c r="H1609">
        <f>YEAR(Table1[[#This Row],[Order Date]])</f>
        <v>2013</v>
      </c>
      <c r="I1609" t="s">
        <v>255</v>
      </c>
      <c r="J1609" s="4">
        <f>WEEKDAY(Table1[[#This Row],[Order Date]])</f>
        <v>2</v>
      </c>
      <c r="K1609" t="s">
        <v>222</v>
      </c>
      <c r="L1609" t="s">
        <v>236</v>
      </c>
      <c r="M1609">
        <v>233692</v>
      </c>
      <c r="N1609">
        <v>66829.16</v>
      </c>
      <c r="O1609">
        <v>166862.84</v>
      </c>
      <c r="P1609">
        <v>30</v>
      </c>
      <c r="Q1609">
        <v>87</v>
      </c>
      <c r="R1609">
        <v>86.41</v>
      </c>
    </row>
    <row r="1610" spans="1:18" x14ac:dyDescent="0.35">
      <c r="A1610" t="s">
        <v>20</v>
      </c>
      <c r="B1610" t="str">
        <f>VLOOKUP(Table1[[#This Row],[Region]],Table3[#All],2,0)</f>
        <v>Anne Paul</v>
      </c>
      <c r="C1610" t="s">
        <v>212</v>
      </c>
      <c r="D1610">
        <v>171252</v>
      </c>
      <c r="E1610">
        <v>85701</v>
      </c>
      <c r="F1610">
        <v>50.04</v>
      </c>
      <c r="G1610" s="2">
        <v>41956</v>
      </c>
      <c r="H1610">
        <f>YEAR(Table1[[#This Row],[Order Date]])</f>
        <v>2014</v>
      </c>
      <c r="I1610" t="s">
        <v>253</v>
      </c>
      <c r="J1610" s="4">
        <f>WEEKDAY(Table1[[#This Row],[Order Date]])</f>
        <v>5</v>
      </c>
      <c r="K1610" t="s">
        <v>227</v>
      </c>
      <c r="L1610" t="s">
        <v>237</v>
      </c>
      <c r="M1610">
        <v>85701</v>
      </c>
      <c r="N1610">
        <v>29252.5</v>
      </c>
      <c r="O1610">
        <v>56448.5</v>
      </c>
      <c r="P1610">
        <v>10</v>
      </c>
      <c r="Q1610">
        <v>60</v>
      </c>
      <c r="R1610">
        <v>79.260000000000005</v>
      </c>
    </row>
    <row r="1611" spans="1:18" x14ac:dyDescent="0.35">
      <c r="A1611" t="s">
        <v>21</v>
      </c>
      <c r="B1611" t="str">
        <f>VLOOKUP(Table1[[#This Row],[Region]],Table3[#All],2,0)</f>
        <v>Bill Gabril</v>
      </c>
      <c r="C1611" t="s">
        <v>213</v>
      </c>
      <c r="D1611">
        <v>344643</v>
      </c>
      <c r="E1611">
        <v>342020</v>
      </c>
      <c r="F1611">
        <v>99.24</v>
      </c>
      <c r="G1611" s="2">
        <v>41745</v>
      </c>
      <c r="H1611">
        <f>YEAR(Table1[[#This Row],[Order Date]])</f>
        <v>2014</v>
      </c>
      <c r="I1611" t="s">
        <v>256</v>
      </c>
      <c r="J1611" s="4">
        <f>WEEKDAY(Table1[[#This Row],[Order Date]])</f>
        <v>4</v>
      </c>
      <c r="K1611" t="s">
        <v>225</v>
      </c>
      <c r="L1611" t="s">
        <v>239</v>
      </c>
      <c r="M1611">
        <v>342020</v>
      </c>
      <c r="N1611">
        <v>90322.21</v>
      </c>
      <c r="O1611">
        <v>251697.79</v>
      </c>
      <c r="P1611">
        <v>30</v>
      </c>
      <c r="Q1611">
        <v>61</v>
      </c>
      <c r="R1611">
        <v>86.31</v>
      </c>
    </row>
    <row r="1612" spans="1:18" x14ac:dyDescent="0.35">
      <c r="A1612" t="s">
        <v>22</v>
      </c>
      <c r="B1612" t="str">
        <f>VLOOKUP(Table1[[#This Row],[Region]],Table3[#All],2,0)</f>
        <v>Bill Gabril</v>
      </c>
      <c r="C1612" t="s">
        <v>213</v>
      </c>
      <c r="D1612">
        <v>363796</v>
      </c>
      <c r="E1612">
        <v>406798</v>
      </c>
      <c r="F1612">
        <v>111.82</v>
      </c>
      <c r="G1612" s="2">
        <v>41085</v>
      </c>
      <c r="H1612">
        <f>YEAR(Table1[[#This Row],[Order Date]])</f>
        <v>2012</v>
      </c>
      <c r="I1612" t="s">
        <v>254</v>
      </c>
      <c r="J1612" s="4">
        <f>WEEKDAY(Table1[[#This Row],[Order Date]])</f>
        <v>2</v>
      </c>
      <c r="K1612" t="s">
        <v>229</v>
      </c>
      <c r="L1612" t="s">
        <v>240</v>
      </c>
      <c r="M1612">
        <v>406798</v>
      </c>
      <c r="N1612">
        <v>105176.96000000001</v>
      </c>
      <c r="O1612">
        <v>301621.03999999998</v>
      </c>
      <c r="P1612">
        <v>30</v>
      </c>
      <c r="Q1612">
        <v>86</v>
      </c>
      <c r="R1612">
        <v>94.82</v>
      </c>
    </row>
    <row r="1613" spans="1:18" x14ac:dyDescent="0.35">
      <c r="A1613" t="s">
        <v>23</v>
      </c>
      <c r="B1613" t="str">
        <f>VLOOKUP(Table1[[#This Row],[Region]],Table3[#All],2,0)</f>
        <v>Sam Thomas</v>
      </c>
      <c r="C1613" t="s">
        <v>215</v>
      </c>
      <c r="D1613">
        <v>416877</v>
      </c>
      <c r="E1613">
        <v>424661</v>
      </c>
      <c r="F1613">
        <v>101.87</v>
      </c>
      <c r="G1613" s="2">
        <v>41085</v>
      </c>
      <c r="H1613">
        <f>YEAR(Table1[[#This Row],[Order Date]])</f>
        <v>2012</v>
      </c>
      <c r="I1613" t="s">
        <v>254</v>
      </c>
      <c r="J1613" s="4">
        <f>WEEKDAY(Table1[[#This Row],[Order Date]])</f>
        <v>2</v>
      </c>
      <c r="K1613" t="s">
        <v>223</v>
      </c>
      <c r="L1613" t="s">
        <v>240</v>
      </c>
      <c r="M1613">
        <v>424661</v>
      </c>
      <c r="N1613">
        <v>174172.42</v>
      </c>
      <c r="O1613">
        <v>250488.58</v>
      </c>
      <c r="P1613">
        <v>30</v>
      </c>
      <c r="Q1613">
        <v>72</v>
      </c>
      <c r="R1613">
        <v>66.95</v>
      </c>
    </row>
    <row r="1614" spans="1:18" x14ac:dyDescent="0.35">
      <c r="A1614" t="s">
        <v>24</v>
      </c>
      <c r="B1614" t="str">
        <f>VLOOKUP(Table1[[#This Row],[Region]],Table3[#All],2,0)</f>
        <v>Anne Paul</v>
      </c>
      <c r="C1614" t="s">
        <v>212</v>
      </c>
      <c r="D1614">
        <v>328347</v>
      </c>
      <c r="E1614">
        <v>367353</v>
      </c>
      <c r="F1614">
        <v>111.88</v>
      </c>
      <c r="G1614" s="2">
        <v>41513</v>
      </c>
      <c r="H1614">
        <f>YEAR(Table1[[#This Row],[Order Date]])</f>
        <v>2013</v>
      </c>
      <c r="I1614" t="s">
        <v>262</v>
      </c>
      <c r="J1614" s="4">
        <f>WEEKDAY(Table1[[#This Row],[Order Date]])</f>
        <v>3</v>
      </c>
      <c r="K1614" t="s">
        <v>231</v>
      </c>
      <c r="L1614" t="s">
        <v>236</v>
      </c>
      <c r="M1614">
        <v>367353</v>
      </c>
      <c r="N1614">
        <v>88326.67</v>
      </c>
      <c r="O1614">
        <v>279026.33</v>
      </c>
      <c r="P1614">
        <v>30</v>
      </c>
      <c r="Q1614">
        <v>27</v>
      </c>
      <c r="R1614">
        <v>82.72</v>
      </c>
    </row>
    <row r="1615" spans="1:18" x14ac:dyDescent="0.35">
      <c r="A1615" t="s">
        <v>25</v>
      </c>
      <c r="B1615" t="str">
        <f>VLOOKUP(Table1[[#This Row],[Region]],Table3[#All],2,0)</f>
        <v>Sam Thomas</v>
      </c>
      <c r="C1615" t="s">
        <v>215</v>
      </c>
      <c r="D1615">
        <v>228184</v>
      </c>
      <c r="E1615">
        <v>151399</v>
      </c>
      <c r="F1615">
        <v>66.349999999999994</v>
      </c>
      <c r="G1615" s="2">
        <v>40745</v>
      </c>
      <c r="H1615">
        <f>YEAR(Table1[[#This Row],[Order Date]])</f>
        <v>2011</v>
      </c>
      <c r="I1615" t="s">
        <v>260</v>
      </c>
      <c r="J1615" s="4">
        <f>WEEKDAY(Table1[[#This Row],[Order Date]])</f>
        <v>5</v>
      </c>
      <c r="K1615" t="s">
        <v>219</v>
      </c>
      <c r="L1615" t="s">
        <v>238</v>
      </c>
      <c r="M1615">
        <v>151399</v>
      </c>
      <c r="N1615">
        <v>34655.370000000003</v>
      </c>
      <c r="O1615">
        <v>116743.63</v>
      </c>
      <c r="P1615">
        <v>10</v>
      </c>
      <c r="Q1615">
        <v>61</v>
      </c>
      <c r="R1615">
        <v>76.319999999999993</v>
      </c>
    </row>
    <row r="1616" spans="1:18" x14ac:dyDescent="0.35">
      <c r="A1616" t="s">
        <v>26</v>
      </c>
      <c r="B1616" t="str">
        <f>VLOOKUP(Table1[[#This Row],[Region]],Table3[#All],2,0)</f>
        <v>Bill Gabril</v>
      </c>
      <c r="C1616" t="s">
        <v>213</v>
      </c>
      <c r="D1616">
        <v>207317</v>
      </c>
      <c r="E1616">
        <v>225109</v>
      </c>
      <c r="F1616">
        <v>108.58</v>
      </c>
      <c r="G1616" s="2">
        <v>40745</v>
      </c>
      <c r="H1616">
        <f>YEAR(Table1[[#This Row],[Order Date]])</f>
        <v>2011</v>
      </c>
      <c r="I1616" t="s">
        <v>260</v>
      </c>
      <c r="J1616" s="4">
        <f>WEEKDAY(Table1[[#This Row],[Order Date]])</f>
        <v>5</v>
      </c>
      <c r="K1616" t="s">
        <v>231</v>
      </c>
      <c r="L1616" t="s">
        <v>236</v>
      </c>
      <c r="M1616">
        <v>225109</v>
      </c>
      <c r="N1616">
        <v>47748.88</v>
      </c>
      <c r="O1616">
        <v>177360.12</v>
      </c>
      <c r="P1616">
        <v>20</v>
      </c>
      <c r="Q1616">
        <v>28</v>
      </c>
      <c r="R1616">
        <v>91.4</v>
      </c>
    </row>
    <row r="1617" spans="1:18" x14ac:dyDescent="0.35">
      <c r="A1617" t="s">
        <v>27</v>
      </c>
      <c r="B1617" t="str">
        <f>VLOOKUP(Table1[[#This Row],[Region]],Table3[#All],2,0)</f>
        <v>Anne Paul</v>
      </c>
      <c r="C1617" t="s">
        <v>212</v>
      </c>
      <c r="D1617">
        <v>296102</v>
      </c>
      <c r="E1617">
        <v>161975</v>
      </c>
      <c r="F1617">
        <v>54.7</v>
      </c>
      <c r="G1617" s="2">
        <v>40745</v>
      </c>
      <c r="H1617">
        <f>YEAR(Table1[[#This Row],[Order Date]])</f>
        <v>2011</v>
      </c>
      <c r="I1617" t="s">
        <v>260</v>
      </c>
      <c r="J1617" s="4">
        <f>WEEKDAY(Table1[[#This Row],[Order Date]])</f>
        <v>5</v>
      </c>
      <c r="K1617" t="s">
        <v>227</v>
      </c>
      <c r="L1617" t="s">
        <v>237</v>
      </c>
      <c r="M1617">
        <v>161975</v>
      </c>
      <c r="N1617">
        <v>36797.870000000003</v>
      </c>
      <c r="O1617">
        <v>125177.13</v>
      </c>
      <c r="P1617">
        <v>20</v>
      </c>
      <c r="Q1617">
        <v>65</v>
      </c>
      <c r="R1617">
        <v>62.73</v>
      </c>
    </row>
    <row r="1618" spans="1:18" x14ac:dyDescent="0.35">
      <c r="A1618" t="s">
        <v>28</v>
      </c>
      <c r="B1618" t="str">
        <f>VLOOKUP(Table1[[#This Row],[Region]],Table3[#All],2,0)</f>
        <v>Sam Thomas</v>
      </c>
      <c r="C1618" t="s">
        <v>215</v>
      </c>
      <c r="D1618">
        <v>368729</v>
      </c>
      <c r="E1618">
        <v>328964</v>
      </c>
      <c r="F1618">
        <v>89.22</v>
      </c>
      <c r="G1618" s="2">
        <v>41965</v>
      </c>
      <c r="H1618">
        <f>YEAR(Table1[[#This Row],[Order Date]])</f>
        <v>2014</v>
      </c>
      <c r="I1618" t="s">
        <v>253</v>
      </c>
      <c r="J1618" s="4">
        <f>WEEKDAY(Table1[[#This Row],[Order Date]])</f>
        <v>7</v>
      </c>
      <c r="K1618" t="s">
        <v>224</v>
      </c>
      <c r="L1618" t="s">
        <v>240</v>
      </c>
      <c r="M1618">
        <v>328964</v>
      </c>
      <c r="N1618">
        <v>72308.539999999994</v>
      </c>
      <c r="O1618">
        <v>256655.46</v>
      </c>
      <c r="P1618">
        <v>10</v>
      </c>
      <c r="Q1618">
        <v>71</v>
      </c>
      <c r="R1618">
        <v>62.37</v>
      </c>
    </row>
    <row r="1619" spans="1:18" x14ac:dyDescent="0.35">
      <c r="A1619" t="s">
        <v>29</v>
      </c>
      <c r="B1619" t="str">
        <f>VLOOKUP(Table1[[#This Row],[Region]],Table3[#All],2,0)</f>
        <v>Sam Thomas</v>
      </c>
      <c r="C1619" t="s">
        <v>215</v>
      </c>
      <c r="D1619">
        <v>262708</v>
      </c>
      <c r="E1619">
        <v>264186</v>
      </c>
      <c r="F1619">
        <v>100.56</v>
      </c>
      <c r="G1619" s="2">
        <v>40698</v>
      </c>
      <c r="H1619">
        <f>YEAR(Table1[[#This Row],[Order Date]])</f>
        <v>2011</v>
      </c>
      <c r="I1619" t="s">
        <v>254</v>
      </c>
      <c r="J1619" s="4">
        <f>WEEKDAY(Table1[[#This Row],[Order Date]])</f>
        <v>7</v>
      </c>
      <c r="K1619" t="s">
        <v>222</v>
      </c>
      <c r="L1619" t="s">
        <v>236</v>
      </c>
      <c r="M1619">
        <v>264186</v>
      </c>
      <c r="N1619">
        <v>53463.360000000001</v>
      </c>
      <c r="O1619">
        <v>210722.64</v>
      </c>
      <c r="P1619">
        <v>20</v>
      </c>
      <c r="Q1619">
        <v>81</v>
      </c>
      <c r="R1619">
        <v>69.44</v>
      </c>
    </row>
    <row r="1620" spans="1:18" x14ac:dyDescent="0.35">
      <c r="A1620" t="s">
        <v>30</v>
      </c>
      <c r="B1620" t="str">
        <f>VLOOKUP(Table1[[#This Row],[Region]],Table3[#All],2,0)</f>
        <v>Anne Paul</v>
      </c>
      <c r="C1620" t="s">
        <v>212</v>
      </c>
      <c r="D1620">
        <v>214658</v>
      </c>
      <c r="E1620">
        <v>243929</v>
      </c>
      <c r="F1620">
        <v>113.64</v>
      </c>
      <c r="G1620" s="2">
        <v>41344</v>
      </c>
      <c r="H1620">
        <f>YEAR(Table1[[#This Row],[Order Date]])</f>
        <v>2013</v>
      </c>
      <c r="I1620" t="s">
        <v>263</v>
      </c>
      <c r="J1620" s="4">
        <f>WEEKDAY(Table1[[#This Row],[Order Date]])</f>
        <v>2</v>
      </c>
      <c r="K1620" t="s">
        <v>217</v>
      </c>
      <c r="L1620" t="s">
        <v>237</v>
      </c>
      <c r="M1620">
        <v>243929</v>
      </c>
      <c r="N1620">
        <v>89154.2</v>
      </c>
      <c r="O1620">
        <v>154774.79999999999</v>
      </c>
      <c r="P1620">
        <v>20</v>
      </c>
      <c r="Q1620">
        <v>88</v>
      </c>
      <c r="R1620">
        <v>76.11</v>
      </c>
    </row>
    <row r="1621" spans="1:18" x14ac:dyDescent="0.35">
      <c r="A1621" t="s">
        <v>31</v>
      </c>
      <c r="B1621" t="str">
        <f>VLOOKUP(Table1[[#This Row],[Region]],Table3[#All],2,0)</f>
        <v>Sam Thomas</v>
      </c>
      <c r="C1621" t="s">
        <v>215</v>
      </c>
      <c r="D1621">
        <v>292920</v>
      </c>
      <c r="E1621">
        <v>159807</v>
      </c>
      <c r="F1621">
        <v>54.56</v>
      </c>
      <c r="G1621" s="2">
        <v>41724</v>
      </c>
      <c r="H1621">
        <f>YEAR(Table1[[#This Row],[Order Date]])</f>
        <v>2014</v>
      </c>
      <c r="I1621" t="s">
        <v>263</v>
      </c>
      <c r="J1621" s="4">
        <f>WEEKDAY(Table1[[#This Row],[Order Date]])</f>
        <v>4</v>
      </c>
      <c r="K1621" t="s">
        <v>226</v>
      </c>
      <c r="L1621" t="s">
        <v>239</v>
      </c>
      <c r="M1621">
        <v>159807</v>
      </c>
      <c r="N1621">
        <v>37545.07</v>
      </c>
      <c r="O1621">
        <v>122261.93</v>
      </c>
      <c r="P1621">
        <v>20</v>
      </c>
      <c r="Q1621">
        <v>65</v>
      </c>
      <c r="R1621">
        <v>86.73</v>
      </c>
    </row>
    <row r="1622" spans="1:18" x14ac:dyDescent="0.35">
      <c r="A1622" t="s">
        <v>32</v>
      </c>
      <c r="B1622" t="str">
        <f>VLOOKUP(Table1[[#This Row],[Region]],Table3[#All],2,0)</f>
        <v>Anne Paul</v>
      </c>
      <c r="C1622" t="s">
        <v>212</v>
      </c>
      <c r="D1622">
        <v>387304</v>
      </c>
      <c r="E1622">
        <v>458914</v>
      </c>
      <c r="F1622">
        <v>118.49</v>
      </c>
      <c r="G1622" s="2">
        <v>42003</v>
      </c>
      <c r="H1622">
        <f>YEAR(Table1[[#This Row],[Order Date]])</f>
        <v>2014</v>
      </c>
      <c r="I1622" t="s">
        <v>257</v>
      </c>
      <c r="J1622" s="4">
        <f>WEEKDAY(Table1[[#This Row],[Order Date]])</f>
        <v>3</v>
      </c>
      <c r="K1622" t="s">
        <v>219</v>
      </c>
      <c r="L1622" t="s">
        <v>238</v>
      </c>
      <c r="M1622">
        <v>458914</v>
      </c>
      <c r="N1622">
        <v>101014.19</v>
      </c>
      <c r="O1622">
        <v>357899.81</v>
      </c>
      <c r="P1622">
        <v>20</v>
      </c>
      <c r="Q1622">
        <v>94</v>
      </c>
      <c r="R1622">
        <v>85</v>
      </c>
    </row>
    <row r="1623" spans="1:18" x14ac:dyDescent="0.35">
      <c r="A1623" t="s">
        <v>33</v>
      </c>
      <c r="B1623" t="str">
        <f>VLOOKUP(Table1[[#This Row],[Region]],Table3[#All],2,0)</f>
        <v>Sam Thomas</v>
      </c>
      <c r="C1623" t="s">
        <v>215</v>
      </c>
      <c r="D1623">
        <v>174559</v>
      </c>
      <c r="E1623">
        <v>187170</v>
      </c>
      <c r="F1623">
        <v>107.22</v>
      </c>
      <c r="G1623" s="2">
        <v>42003</v>
      </c>
      <c r="H1623">
        <f>YEAR(Table1[[#This Row],[Order Date]])</f>
        <v>2014</v>
      </c>
      <c r="I1623" t="s">
        <v>257</v>
      </c>
      <c r="J1623" s="4">
        <f>WEEKDAY(Table1[[#This Row],[Order Date]])</f>
        <v>3</v>
      </c>
      <c r="K1623" t="s">
        <v>222</v>
      </c>
      <c r="L1623" t="s">
        <v>236</v>
      </c>
      <c r="M1623">
        <v>187170</v>
      </c>
      <c r="N1623">
        <v>58946.89</v>
      </c>
      <c r="O1623">
        <v>128223.11</v>
      </c>
      <c r="P1623">
        <v>20</v>
      </c>
      <c r="Q1623">
        <v>38</v>
      </c>
      <c r="R1623">
        <v>61.47</v>
      </c>
    </row>
    <row r="1624" spans="1:18" x14ac:dyDescent="0.35">
      <c r="A1624" t="s">
        <v>34</v>
      </c>
      <c r="B1624" t="str">
        <f>VLOOKUP(Table1[[#This Row],[Region]],Table3[#All],2,0)</f>
        <v>Sam Thomas</v>
      </c>
      <c r="C1624" t="s">
        <v>215</v>
      </c>
      <c r="D1624">
        <v>169699</v>
      </c>
      <c r="E1624">
        <v>110341</v>
      </c>
      <c r="F1624">
        <v>65.02</v>
      </c>
      <c r="G1624" s="2">
        <v>41727</v>
      </c>
      <c r="H1624">
        <f>YEAR(Table1[[#This Row],[Order Date]])</f>
        <v>2014</v>
      </c>
      <c r="I1624" t="s">
        <v>263</v>
      </c>
      <c r="J1624" s="4">
        <f>WEEKDAY(Table1[[#This Row],[Order Date]])</f>
        <v>7</v>
      </c>
      <c r="K1624" t="s">
        <v>229</v>
      </c>
      <c r="L1624" t="s">
        <v>240</v>
      </c>
      <c r="M1624">
        <v>110341</v>
      </c>
      <c r="N1624">
        <v>41347.339999999997</v>
      </c>
      <c r="O1624">
        <v>68993.66</v>
      </c>
      <c r="P1624">
        <v>30</v>
      </c>
      <c r="Q1624">
        <v>29</v>
      </c>
      <c r="R1624">
        <v>74.94</v>
      </c>
    </row>
    <row r="1625" spans="1:18" x14ac:dyDescent="0.35">
      <c r="A1625" t="s">
        <v>35</v>
      </c>
      <c r="B1625" t="str">
        <f>VLOOKUP(Table1[[#This Row],[Region]],Table3[#All],2,0)</f>
        <v>Sam Thomas</v>
      </c>
      <c r="C1625" t="s">
        <v>215</v>
      </c>
      <c r="D1625">
        <v>100297</v>
      </c>
      <c r="E1625">
        <v>58828</v>
      </c>
      <c r="F1625">
        <v>58.65</v>
      </c>
      <c r="G1625" s="2">
        <v>40973</v>
      </c>
      <c r="H1625">
        <f>YEAR(Table1[[#This Row],[Order Date]])</f>
        <v>2012</v>
      </c>
      <c r="I1625" t="s">
        <v>263</v>
      </c>
      <c r="J1625" s="4">
        <f>WEEKDAY(Table1[[#This Row],[Order Date]])</f>
        <v>2</v>
      </c>
      <c r="K1625" t="s">
        <v>222</v>
      </c>
      <c r="L1625" t="s">
        <v>236</v>
      </c>
      <c r="M1625">
        <v>58828</v>
      </c>
      <c r="N1625">
        <v>24728.21</v>
      </c>
      <c r="O1625">
        <v>34099.79</v>
      </c>
      <c r="P1625">
        <v>10</v>
      </c>
      <c r="Q1625">
        <v>18</v>
      </c>
      <c r="R1625">
        <v>67.67</v>
      </c>
    </row>
    <row r="1626" spans="1:18" x14ac:dyDescent="0.35">
      <c r="A1626" t="s">
        <v>36</v>
      </c>
      <c r="B1626" t="str">
        <f>VLOOKUP(Table1[[#This Row],[Region]],Table3[#All],2,0)</f>
        <v>William Grek</v>
      </c>
      <c r="C1626" t="s">
        <v>214</v>
      </c>
      <c r="D1626">
        <v>358726</v>
      </c>
      <c r="E1626">
        <v>209309</v>
      </c>
      <c r="F1626">
        <v>58.35</v>
      </c>
      <c r="G1626" s="2">
        <v>40973</v>
      </c>
      <c r="H1626">
        <f>YEAR(Table1[[#This Row],[Order Date]])</f>
        <v>2012</v>
      </c>
      <c r="I1626" t="s">
        <v>263</v>
      </c>
      <c r="J1626" s="4">
        <f>WEEKDAY(Table1[[#This Row],[Order Date]])</f>
        <v>2</v>
      </c>
      <c r="K1626" t="s">
        <v>218</v>
      </c>
      <c r="L1626" t="s">
        <v>238</v>
      </c>
      <c r="M1626">
        <v>209309</v>
      </c>
      <c r="N1626">
        <v>53686.31</v>
      </c>
      <c r="O1626">
        <v>155622.69</v>
      </c>
      <c r="P1626">
        <v>20</v>
      </c>
      <c r="Q1626">
        <v>57</v>
      </c>
      <c r="R1626">
        <v>89.77</v>
      </c>
    </row>
    <row r="1627" spans="1:18" x14ac:dyDescent="0.35">
      <c r="A1627" t="s">
        <v>37</v>
      </c>
      <c r="B1627" t="str">
        <f>VLOOKUP(Table1[[#This Row],[Region]],Table3[#All],2,0)</f>
        <v>Sam Thomas</v>
      </c>
      <c r="C1627" t="s">
        <v>215</v>
      </c>
      <c r="D1627">
        <v>392850</v>
      </c>
      <c r="E1627">
        <v>369754</v>
      </c>
      <c r="F1627">
        <v>94.12</v>
      </c>
      <c r="G1627" s="2">
        <v>40973</v>
      </c>
      <c r="H1627">
        <f>YEAR(Table1[[#This Row],[Order Date]])</f>
        <v>2012</v>
      </c>
      <c r="I1627" t="s">
        <v>263</v>
      </c>
      <c r="J1627" s="4">
        <f>WEEKDAY(Table1[[#This Row],[Order Date]])</f>
        <v>2</v>
      </c>
      <c r="K1627" t="s">
        <v>220</v>
      </c>
      <c r="L1627" t="s">
        <v>237</v>
      </c>
      <c r="M1627">
        <v>369754</v>
      </c>
      <c r="N1627">
        <v>110805.82</v>
      </c>
      <c r="O1627">
        <v>258948.18</v>
      </c>
      <c r="P1627">
        <v>20</v>
      </c>
      <c r="Q1627">
        <v>85</v>
      </c>
      <c r="R1627">
        <v>78.2</v>
      </c>
    </row>
    <row r="1628" spans="1:18" x14ac:dyDescent="0.35">
      <c r="A1628" t="s">
        <v>38</v>
      </c>
      <c r="B1628" t="str">
        <f>VLOOKUP(Table1[[#This Row],[Region]],Table3[#All],2,0)</f>
        <v>Sam Thomas</v>
      </c>
      <c r="C1628" t="s">
        <v>215</v>
      </c>
      <c r="D1628">
        <v>411348</v>
      </c>
      <c r="E1628">
        <v>334280</v>
      </c>
      <c r="F1628">
        <v>81.260000000000005</v>
      </c>
      <c r="G1628" s="2">
        <v>41592</v>
      </c>
      <c r="H1628">
        <f>YEAR(Table1[[#This Row],[Order Date]])</f>
        <v>2013</v>
      </c>
      <c r="I1628" t="s">
        <v>253</v>
      </c>
      <c r="J1628" s="4">
        <f>WEEKDAY(Table1[[#This Row],[Order Date]])</f>
        <v>5</v>
      </c>
      <c r="K1628" t="s">
        <v>222</v>
      </c>
      <c r="L1628" t="s">
        <v>236</v>
      </c>
      <c r="M1628">
        <v>334280</v>
      </c>
      <c r="N1628">
        <v>123629.44</v>
      </c>
      <c r="O1628">
        <v>210650.56</v>
      </c>
      <c r="P1628">
        <v>20</v>
      </c>
      <c r="Q1628">
        <v>75</v>
      </c>
      <c r="R1628">
        <v>70.52</v>
      </c>
    </row>
    <row r="1629" spans="1:18" x14ac:dyDescent="0.35">
      <c r="A1629" t="s">
        <v>39</v>
      </c>
      <c r="B1629" t="str">
        <f>VLOOKUP(Table1[[#This Row],[Region]],Table3[#All],2,0)</f>
        <v>Bill Gabril</v>
      </c>
      <c r="C1629" t="s">
        <v>213</v>
      </c>
      <c r="D1629">
        <v>410217</v>
      </c>
      <c r="E1629">
        <v>362573</v>
      </c>
      <c r="F1629">
        <v>88.39</v>
      </c>
      <c r="G1629" s="2">
        <v>41659</v>
      </c>
      <c r="H1629">
        <f>YEAR(Table1[[#This Row],[Order Date]])</f>
        <v>2014</v>
      </c>
      <c r="I1629" t="s">
        <v>259</v>
      </c>
      <c r="J1629" s="4">
        <f>WEEKDAY(Table1[[#This Row],[Order Date]])</f>
        <v>2</v>
      </c>
      <c r="K1629" t="s">
        <v>217</v>
      </c>
      <c r="L1629" t="s">
        <v>237</v>
      </c>
      <c r="M1629">
        <v>362573</v>
      </c>
      <c r="N1629">
        <v>91650.95</v>
      </c>
      <c r="O1629">
        <v>270922.05</v>
      </c>
      <c r="P1629">
        <v>30</v>
      </c>
      <c r="Q1629">
        <v>38</v>
      </c>
      <c r="R1629">
        <v>90.83</v>
      </c>
    </row>
    <row r="1630" spans="1:18" x14ac:dyDescent="0.35">
      <c r="A1630" t="s">
        <v>40</v>
      </c>
      <c r="B1630" t="str">
        <f>VLOOKUP(Table1[[#This Row],[Region]],Table3[#All],2,0)</f>
        <v>William Grek</v>
      </c>
      <c r="C1630" t="s">
        <v>214</v>
      </c>
      <c r="D1630">
        <v>180351</v>
      </c>
      <c r="E1630">
        <v>211554</v>
      </c>
      <c r="F1630">
        <v>117.3</v>
      </c>
      <c r="G1630" s="2">
        <v>41387</v>
      </c>
      <c r="H1630">
        <f>YEAR(Table1[[#This Row],[Order Date]])</f>
        <v>2013</v>
      </c>
      <c r="I1630" t="s">
        <v>256</v>
      </c>
      <c r="J1630" s="4">
        <f>WEEKDAY(Table1[[#This Row],[Order Date]])</f>
        <v>3</v>
      </c>
      <c r="K1630" t="s">
        <v>234</v>
      </c>
      <c r="L1630" t="s">
        <v>238</v>
      </c>
      <c r="M1630">
        <v>211554</v>
      </c>
      <c r="N1630">
        <v>79587.990000000005</v>
      </c>
      <c r="O1630">
        <v>131966.01</v>
      </c>
      <c r="P1630">
        <v>20</v>
      </c>
      <c r="Q1630">
        <v>82</v>
      </c>
      <c r="R1630">
        <v>71.59</v>
      </c>
    </row>
    <row r="1631" spans="1:18" x14ac:dyDescent="0.35">
      <c r="A1631" t="s">
        <v>41</v>
      </c>
      <c r="B1631" t="str">
        <f>VLOOKUP(Table1[[#This Row],[Region]],Table3[#All],2,0)</f>
        <v>Anne Paul</v>
      </c>
      <c r="C1631" t="s">
        <v>212</v>
      </c>
      <c r="D1631">
        <v>185168</v>
      </c>
      <c r="E1631">
        <v>174249</v>
      </c>
      <c r="F1631">
        <v>94.1</v>
      </c>
      <c r="G1631" s="2">
        <v>40676</v>
      </c>
      <c r="H1631">
        <f>YEAR(Table1[[#This Row],[Order Date]])</f>
        <v>2011</v>
      </c>
      <c r="I1631" t="s">
        <v>261</v>
      </c>
      <c r="J1631" s="4">
        <f>WEEKDAY(Table1[[#This Row],[Order Date]])</f>
        <v>6</v>
      </c>
      <c r="K1631" t="s">
        <v>224</v>
      </c>
      <c r="L1631" t="s">
        <v>240</v>
      </c>
      <c r="M1631">
        <v>174249</v>
      </c>
      <c r="N1631">
        <v>46613.38</v>
      </c>
      <c r="O1631">
        <v>127635.62</v>
      </c>
      <c r="P1631">
        <v>20</v>
      </c>
      <c r="Q1631">
        <v>17</v>
      </c>
      <c r="R1631">
        <v>75.25</v>
      </c>
    </row>
    <row r="1632" spans="1:18" x14ac:dyDescent="0.35">
      <c r="A1632" t="s">
        <v>42</v>
      </c>
      <c r="B1632" t="str">
        <f>VLOOKUP(Table1[[#This Row],[Region]],Table3[#All],2,0)</f>
        <v>Bill Gabril</v>
      </c>
      <c r="C1632" t="s">
        <v>213</v>
      </c>
      <c r="D1632">
        <v>317172</v>
      </c>
      <c r="E1632">
        <v>282625</v>
      </c>
      <c r="F1632">
        <v>89.11</v>
      </c>
      <c r="G1632" s="2">
        <v>40676</v>
      </c>
      <c r="H1632">
        <f>YEAR(Table1[[#This Row],[Order Date]])</f>
        <v>2011</v>
      </c>
      <c r="I1632" t="s">
        <v>261</v>
      </c>
      <c r="J1632" s="4">
        <f>WEEKDAY(Table1[[#This Row],[Order Date]])</f>
        <v>6</v>
      </c>
      <c r="K1632" t="s">
        <v>234</v>
      </c>
      <c r="L1632" t="s">
        <v>238</v>
      </c>
      <c r="M1632">
        <v>282625</v>
      </c>
      <c r="N1632">
        <v>61816.25</v>
      </c>
      <c r="O1632">
        <v>220808.75</v>
      </c>
      <c r="P1632">
        <v>10</v>
      </c>
      <c r="Q1632">
        <v>40</v>
      </c>
      <c r="R1632">
        <v>77.03</v>
      </c>
    </row>
    <row r="1633" spans="1:18" x14ac:dyDescent="0.35">
      <c r="A1633" t="s">
        <v>43</v>
      </c>
      <c r="B1633" t="str">
        <f>VLOOKUP(Table1[[#This Row],[Region]],Table3[#All],2,0)</f>
        <v>Bill Gabril</v>
      </c>
      <c r="C1633" t="s">
        <v>213</v>
      </c>
      <c r="D1633">
        <v>408503</v>
      </c>
      <c r="E1633">
        <v>316463</v>
      </c>
      <c r="F1633">
        <v>77.47</v>
      </c>
      <c r="G1633" s="2">
        <v>40837</v>
      </c>
      <c r="H1633">
        <f>YEAR(Table1[[#This Row],[Order Date]])</f>
        <v>2011</v>
      </c>
      <c r="I1633" t="s">
        <v>255</v>
      </c>
      <c r="J1633" s="4">
        <f>WEEKDAY(Table1[[#This Row],[Order Date]])</f>
        <v>6</v>
      </c>
      <c r="K1633" t="s">
        <v>223</v>
      </c>
      <c r="L1633" t="s">
        <v>240</v>
      </c>
      <c r="M1633">
        <v>316463</v>
      </c>
      <c r="N1633">
        <v>77585.649999999994</v>
      </c>
      <c r="O1633">
        <v>238877.35</v>
      </c>
      <c r="P1633">
        <v>30</v>
      </c>
      <c r="Q1633">
        <v>88</v>
      </c>
      <c r="R1633">
        <v>88.16</v>
      </c>
    </row>
    <row r="1634" spans="1:18" x14ac:dyDescent="0.35">
      <c r="A1634" t="s">
        <v>44</v>
      </c>
      <c r="B1634" t="str">
        <f>VLOOKUP(Table1[[#This Row],[Region]],Table3[#All],2,0)</f>
        <v>Sam Thomas</v>
      </c>
      <c r="C1634" t="s">
        <v>215</v>
      </c>
      <c r="D1634">
        <v>413514</v>
      </c>
      <c r="E1634">
        <v>378274</v>
      </c>
      <c r="F1634">
        <v>91.48</v>
      </c>
      <c r="G1634" s="2">
        <v>40837</v>
      </c>
      <c r="H1634">
        <f>YEAR(Table1[[#This Row],[Order Date]])</f>
        <v>2011</v>
      </c>
      <c r="I1634" t="s">
        <v>255</v>
      </c>
      <c r="J1634" s="4">
        <f>WEEKDAY(Table1[[#This Row],[Order Date]])</f>
        <v>6</v>
      </c>
      <c r="K1634" t="s">
        <v>235</v>
      </c>
      <c r="L1634" t="s">
        <v>239</v>
      </c>
      <c r="M1634">
        <v>378274</v>
      </c>
      <c r="N1634">
        <v>92314.15</v>
      </c>
      <c r="O1634">
        <v>285959.84999999998</v>
      </c>
      <c r="P1634">
        <v>20</v>
      </c>
      <c r="Q1634">
        <v>20</v>
      </c>
      <c r="R1634">
        <v>87.87</v>
      </c>
    </row>
    <row r="1635" spans="1:18" x14ac:dyDescent="0.35">
      <c r="A1635" t="s">
        <v>45</v>
      </c>
      <c r="B1635" t="str">
        <f>VLOOKUP(Table1[[#This Row],[Region]],Table3[#All],2,0)</f>
        <v>Anne Paul</v>
      </c>
      <c r="C1635" t="s">
        <v>212</v>
      </c>
      <c r="D1635">
        <v>383309</v>
      </c>
      <c r="E1635">
        <v>416333</v>
      </c>
      <c r="F1635">
        <v>108.62</v>
      </c>
      <c r="G1635" s="2">
        <v>40616</v>
      </c>
      <c r="H1635">
        <f>YEAR(Table1[[#This Row],[Order Date]])</f>
        <v>2011</v>
      </c>
      <c r="I1635" t="s">
        <v>263</v>
      </c>
      <c r="J1635" s="4">
        <f>WEEKDAY(Table1[[#This Row],[Order Date]])</f>
        <v>2</v>
      </c>
      <c r="K1635" t="s">
        <v>224</v>
      </c>
      <c r="L1635" t="s">
        <v>240</v>
      </c>
      <c r="M1635">
        <v>416333</v>
      </c>
      <c r="N1635">
        <v>91463.25</v>
      </c>
      <c r="O1635">
        <v>324869.75</v>
      </c>
      <c r="P1635">
        <v>10</v>
      </c>
      <c r="Q1635">
        <v>99</v>
      </c>
      <c r="R1635">
        <v>82.68</v>
      </c>
    </row>
    <row r="1636" spans="1:18" x14ac:dyDescent="0.35">
      <c r="A1636" t="s">
        <v>46</v>
      </c>
      <c r="B1636" t="str">
        <f>VLOOKUP(Table1[[#This Row],[Region]],Table3[#All],2,0)</f>
        <v>Anne Paul</v>
      </c>
      <c r="C1636" t="s">
        <v>212</v>
      </c>
      <c r="D1636">
        <v>347048</v>
      </c>
      <c r="E1636">
        <v>220073</v>
      </c>
      <c r="F1636">
        <v>63.41</v>
      </c>
      <c r="G1636" s="2">
        <v>40616</v>
      </c>
      <c r="H1636">
        <f>YEAR(Table1[[#This Row],[Order Date]])</f>
        <v>2011</v>
      </c>
      <c r="I1636" t="s">
        <v>263</v>
      </c>
      <c r="J1636" s="4">
        <f>WEEKDAY(Table1[[#This Row],[Order Date]])</f>
        <v>2</v>
      </c>
      <c r="K1636" t="s">
        <v>219</v>
      </c>
      <c r="L1636" t="s">
        <v>238</v>
      </c>
      <c r="M1636">
        <v>220073</v>
      </c>
      <c r="N1636">
        <v>90796.2</v>
      </c>
      <c r="O1636">
        <v>129276.8</v>
      </c>
      <c r="P1636">
        <v>10</v>
      </c>
      <c r="Q1636">
        <v>96</v>
      </c>
      <c r="R1636">
        <v>84</v>
      </c>
    </row>
    <row r="1637" spans="1:18" x14ac:dyDescent="0.35">
      <c r="A1637" t="s">
        <v>47</v>
      </c>
      <c r="B1637" t="str">
        <f>VLOOKUP(Table1[[#This Row],[Region]],Table3[#All],2,0)</f>
        <v>Sam Thomas</v>
      </c>
      <c r="C1637" t="s">
        <v>215</v>
      </c>
      <c r="D1637">
        <v>399891</v>
      </c>
      <c r="E1637">
        <v>245830</v>
      </c>
      <c r="F1637">
        <v>61.47</v>
      </c>
      <c r="G1637" s="2">
        <v>41996</v>
      </c>
      <c r="H1637">
        <f>YEAR(Table1[[#This Row],[Order Date]])</f>
        <v>2014</v>
      </c>
      <c r="I1637" t="s">
        <v>257</v>
      </c>
      <c r="J1637" s="4">
        <f>WEEKDAY(Table1[[#This Row],[Order Date]])</f>
        <v>3</v>
      </c>
      <c r="K1637" t="s">
        <v>219</v>
      </c>
      <c r="L1637" t="s">
        <v>238</v>
      </c>
      <c r="M1637">
        <v>245830</v>
      </c>
      <c r="N1637">
        <v>57066.01</v>
      </c>
      <c r="O1637">
        <v>188763.99</v>
      </c>
      <c r="P1637">
        <v>10</v>
      </c>
      <c r="Q1637">
        <v>14</v>
      </c>
      <c r="R1637">
        <v>94.87</v>
      </c>
    </row>
    <row r="1638" spans="1:18" x14ac:dyDescent="0.35">
      <c r="A1638" t="s">
        <v>48</v>
      </c>
      <c r="B1638" t="str">
        <f>VLOOKUP(Table1[[#This Row],[Region]],Table3[#All],2,0)</f>
        <v>Anne Paul</v>
      </c>
      <c r="C1638" t="s">
        <v>212</v>
      </c>
      <c r="D1638">
        <v>422103</v>
      </c>
      <c r="E1638">
        <v>211162</v>
      </c>
      <c r="F1638">
        <v>50.03</v>
      </c>
      <c r="G1638" s="2">
        <v>41603</v>
      </c>
      <c r="H1638">
        <f>YEAR(Table1[[#This Row],[Order Date]])</f>
        <v>2013</v>
      </c>
      <c r="I1638" t="s">
        <v>253</v>
      </c>
      <c r="J1638" s="4">
        <f>WEEKDAY(Table1[[#This Row],[Order Date]])</f>
        <v>2</v>
      </c>
      <c r="K1638" t="s">
        <v>216</v>
      </c>
      <c r="L1638" t="s">
        <v>236</v>
      </c>
      <c r="M1638">
        <v>211162</v>
      </c>
      <c r="N1638">
        <v>48753.75</v>
      </c>
      <c r="O1638">
        <v>162408.25</v>
      </c>
      <c r="P1638">
        <v>10</v>
      </c>
      <c r="Q1638">
        <v>72</v>
      </c>
      <c r="R1638">
        <v>63.76</v>
      </c>
    </row>
    <row r="1639" spans="1:18" x14ac:dyDescent="0.35">
      <c r="A1639" t="s">
        <v>49</v>
      </c>
      <c r="B1639" t="str">
        <f>VLOOKUP(Table1[[#This Row],[Region]],Table3[#All],2,0)</f>
        <v>Sam Thomas</v>
      </c>
      <c r="C1639" t="s">
        <v>215</v>
      </c>
      <c r="D1639">
        <v>375821</v>
      </c>
      <c r="E1639">
        <v>225492</v>
      </c>
      <c r="F1639">
        <v>60</v>
      </c>
      <c r="G1639" s="2">
        <v>41976</v>
      </c>
      <c r="H1639">
        <f>YEAR(Table1[[#This Row],[Order Date]])</f>
        <v>2014</v>
      </c>
      <c r="I1639" t="s">
        <v>257</v>
      </c>
      <c r="J1639" s="4">
        <f>WEEKDAY(Table1[[#This Row],[Order Date]])</f>
        <v>4</v>
      </c>
      <c r="K1639" t="s">
        <v>225</v>
      </c>
      <c r="L1639" t="s">
        <v>239</v>
      </c>
      <c r="M1639">
        <v>225492</v>
      </c>
      <c r="N1639">
        <v>103368.96000000001</v>
      </c>
      <c r="O1639">
        <v>122123.04</v>
      </c>
      <c r="P1639">
        <v>20</v>
      </c>
      <c r="Q1639">
        <v>43</v>
      </c>
      <c r="R1639">
        <v>65.510000000000005</v>
      </c>
    </row>
    <row r="1640" spans="1:18" x14ac:dyDescent="0.35">
      <c r="A1640" t="s">
        <v>50</v>
      </c>
      <c r="B1640" t="str">
        <f>VLOOKUP(Table1[[#This Row],[Region]],Table3[#All],2,0)</f>
        <v>Anne Paul</v>
      </c>
      <c r="C1640" t="s">
        <v>212</v>
      </c>
      <c r="D1640">
        <v>417972</v>
      </c>
      <c r="E1640">
        <v>326317</v>
      </c>
      <c r="F1640">
        <v>78.069999999999993</v>
      </c>
      <c r="G1640" s="2">
        <v>41274</v>
      </c>
      <c r="H1640">
        <f>YEAR(Table1[[#This Row],[Order Date]])</f>
        <v>2012</v>
      </c>
      <c r="I1640" t="s">
        <v>257</v>
      </c>
      <c r="J1640" s="4">
        <f>WEEKDAY(Table1[[#This Row],[Order Date]])</f>
        <v>2</v>
      </c>
      <c r="K1640" t="s">
        <v>217</v>
      </c>
      <c r="L1640" t="s">
        <v>237</v>
      </c>
      <c r="M1640">
        <v>326317</v>
      </c>
      <c r="N1640">
        <v>124647.21</v>
      </c>
      <c r="O1640">
        <v>201669.79</v>
      </c>
      <c r="P1640">
        <v>10</v>
      </c>
      <c r="Q1640">
        <v>30</v>
      </c>
      <c r="R1640">
        <v>84.32</v>
      </c>
    </row>
    <row r="1641" spans="1:18" x14ac:dyDescent="0.35">
      <c r="A1641" t="s">
        <v>51</v>
      </c>
      <c r="B1641" t="str">
        <f>VLOOKUP(Table1[[#This Row],[Region]],Table3[#All],2,0)</f>
        <v>Bill Gabril</v>
      </c>
      <c r="C1641" t="s">
        <v>213</v>
      </c>
      <c r="D1641">
        <v>366797</v>
      </c>
      <c r="E1641">
        <v>263718</v>
      </c>
      <c r="F1641">
        <v>71.900000000000006</v>
      </c>
      <c r="G1641" s="2">
        <v>41916</v>
      </c>
      <c r="H1641">
        <f>YEAR(Table1[[#This Row],[Order Date]])</f>
        <v>2014</v>
      </c>
      <c r="I1641" t="s">
        <v>255</v>
      </c>
      <c r="J1641" s="4">
        <f>WEEKDAY(Table1[[#This Row],[Order Date]])</f>
        <v>7</v>
      </c>
      <c r="K1641" t="s">
        <v>227</v>
      </c>
      <c r="L1641" t="s">
        <v>237</v>
      </c>
      <c r="M1641">
        <v>263718</v>
      </c>
      <c r="N1641">
        <v>98791.17</v>
      </c>
      <c r="O1641">
        <v>164926.82999999999</v>
      </c>
      <c r="P1641">
        <v>30</v>
      </c>
      <c r="Q1641">
        <v>49</v>
      </c>
      <c r="R1641">
        <v>83.32</v>
      </c>
    </row>
    <row r="1642" spans="1:18" x14ac:dyDescent="0.35">
      <c r="A1642" t="s">
        <v>52</v>
      </c>
      <c r="B1642" t="str">
        <f>VLOOKUP(Table1[[#This Row],[Region]],Table3[#All],2,0)</f>
        <v>William Grek</v>
      </c>
      <c r="C1642" t="s">
        <v>214</v>
      </c>
      <c r="D1642">
        <v>341847</v>
      </c>
      <c r="E1642">
        <v>209909</v>
      </c>
      <c r="F1642">
        <v>61.4</v>
      </c>
      <c r="G1642" s="2">
        <v>40784</v>
      </c>
      <c r="H1642">
        <f>YEAR(Table1[[#This Row],[Order Date]])</f>
        <v>2011</v>
      </c>
      <c r="I1642" t="s">
        <v>262</v>
      </c>
      <c r="J1642" s="4">
        <f>WEEKDAY(Table1[[#This Row],[Order Date]])</f>
        <v>2</v>
      </c>
      <c r="K1642" t="s">
        <v>222</v>
      </c>
      <c r="L1642" t="s">
        <v>236</v>
      </c>
      <c r="M1642">
        <v>209909</v>
      </c>
      <c r="N1642">
        <v>99951.12</v>
      </c>
      <c r="O1642">
        <v>109957.88</v>
      </c>
      <c r="P1642">
        <v>30</v>
      </c>
      <c r="Q1642">
        <v>25</v>
      </c>
      <c r="R1642">
        <v>65.17</v>
      </c>
    </row>
    <row r="1643" spans="1:18" x14ac:dyDescent="0.35">
      <c r="A1643" t="s">
        <v>53</v>
      </c>
      <c r="B1643" t="str">
        <f>VLOOKUP(Table1[[#This Row],[Region]],Table3[#All],2,0)</f>
        <v>Bill Gabril</v>
      </c>
      <c r="C1643" t="s">
        <v>213</v>
      </c>
      <c r="D1643">
        <v>178290</v>
      </c>
      <c r="E1643">
        <v>183879</v>
      </c>
      <c r="F1643">
        <v>103.13</v>
      </c>
      <c r="G1643" s="2">
        <v>40784</v>
      </c>
      <c r="H1643">
        <f>YEAR(Table1[[#This Row],[Order Date]])</f>
        <v>2011</v>
      </c>
      <c r="I1643" t="s">
        <v>262</v>
      </c>
      <c r="J1643" s="4">
        <f>WEEKDAY(Table1[[#This Row],[Order Date]])</f>
        <v>2</v>
      </c>
      <c r="K1643" t="s">
        <v>234</v>
      </c>
      <c r="L1643" t="s">
        <v>238</v>
      </c>
      <c r="M1643">
        <v>183879</v>
      </c>
      <c r="N1643">
        <v>49443.22</v>
      </c>
      <c r="O1643">
        <v>134435.78</v>
      </c>
      <c r="P1643">
        <v>20</v>
      </c>
      <c r="Q1643">
        <v>84</v>
      </c>
      <c r="R1643">
        <v>68.37</v>
      </c>
    </row>
    <row r="1644" spans="1:18" x14ac:dyDescent="0.35">
      <c r="A1644" t="s">
        <v>54</v>
      </c>
      <c r="B1644" t="str">
        <f>VLOOKUP(Table1[[#This Row],[Region]],Table3[#All],2,0)</f>
        <v>Bill Gabril</v>
      </c>
      <c r="C1644" t="s">
        <v>213</v>
      </c>
      <c r="D1644">
        <v>314895</v>
      </c>
      <c r="E1644">
        <v>189590</v>
      </c>
      <c r="F1644">
        <v>60.21</v>
      </c>
      <c r="G1644" s="2">
        <v>40784</v>
      </c>
      <c r="H1644">
        <f>YEAR(Table1[[#This Row],[Order Date]])</f>
        <v>2011</v>
      </c>
      <c r="I1644" t="s">
        <v>262</v>
      </c>
      <c r="J1644" s="4">
        <f>WEEKDAY(Table1[[#This Row],[Order Date]])</f>
        <v>2</v>
      </c>
      <c r="K1644" t="s">
        <v>225</v>
      </c>
      <c r="L1644" t="s">
        <v>239</v>
      </c>
      <c r="M1644">
        <v>189590</v>
      </c>
      <c r="N1644">
        <v>41476.44</v>
      </c>
      <c r="O1644">
        <v>148113.56</v>
      </c>
      <c r="P1644">
        <v>10</v>
      </c>
      <c r="Q1644">
        <v>70</v>
      </c>
      <c r="R1644">
        <v>82.97</v>
      </c>
    </row>
    <row r="1645" spans="1:18" x14ac:dyDescent="0.35">
      <c r="A1645" t="s">
        <v>55</v>
      </c>
      <c r="B1645" t="str">
        <f>VLOOKUP(Table1[[#This Row],[Region]],Table3[#All],2,0)</f>
        <v>Sam Thomas</v>
      </c>
      <c r="C1645" t="s">
        <v>215</v>
      </c>
      <c r="D1645">
        <v>304888</v>
      </c>
      <c r="E1645">
        <v>202641</v>
      </c>
      <c r="F1645">
        <v>66.459999999999994</v>
      </c>
      <c r="G1645" s="2">
        <v>41455</v>
      </c>
      <c r="H1645">
        <f>YEAR(Table1[[#This Row],[Order Date]])</f>
        <v>2013</v>
      </c>
      <c r="I1645" t="s">
        <v>254</v>
      </c>
      <c r="J1645" s="4">
        <f>WEEKDAY(Table1[[#This Row],[Order Date]])</f>
        <v>1</v>
      </c>
      <c r="K1645" t="s">
        <v>217</v>
      </c>
      <c r="L1645" t="s">
        <v>237</v>
      </c>
      <c r="M1645">
        <v>202641</v>
      </c>
      <c r="N1645">
        <v>98347.02</v>
      </c>
      <c r="O1645">
        <v>104293.98</v>
      </c>
      <c r="P1645">
        <v>30</v>
      </c>
      <c r="Q1645">
        <v>42</v>
      </c>
      <c r="R1645">
        <v>73.63</v>
      </c>
    </row>
    <row r="1646" spans="1:18" x14ac:dyDescent="0.35">
      <c r="A1646" t="s">
        <v>56</v>
      </c>
      <c r="B1646" t="str">
        <f>VLOOKUP(Table1[[#This Row],[Region]],Table3[#All],2,0)</f>
        <v>Bill Gabril</v>
      </c>
      <c r="C1646" t="s">
        <v>213</v>
      </c>
      <c r="D1646">
        <v>445154</v>
      </c>
      <c r="E1646">
        <v>430976</v>
      </c>
      <c r="F1646">
        <v>96.82</v>
      </c>
      <c r="G1646" s="2">
        <v>41507</v>
      </c>
      <c r="H1646">
        <f>YEAR(Table1[[#This Row],[Order Date]])</f>
        <v>2013</v>
      </c>
      <c r="I1646" t="s">
        <v>262</v>
      </c>
      <c r="J1646" s="4">
        <f>WEEKDAY(Table1[[#This Row],[Order Date]])</f>
        <v>4</v>
      </c>
      <c r="K1646" t="s">
        <v>227</v>
      </c>
      <c r="L1646" t="s">
        <v>237</v>
      </c>
      <c r="M1646">
        <v>430976</v>
      </c>
      <c r="N1646">
        <v>198304.57</v>
      </c>
      <c r="O1646">
        <v>232671.43</v>
      </c>
      <c r="P1646">
        <v>10</v>
      </c>
      <c r="Q1646">
        <v>100</v>
      </c>
      <c r="R1646">
        <v>74.78</v>
      </c>
    </row>
    <row r="1647" spans="1:18" x14ac:dyDescent="0.35">
      <c r="A1647" t="s">
        <v>57</v>
      </c>
      <c r="B1647" t="str">
        <f>VLOOKUP(Table1[[#This Row],[Region]],Table3[#All],2,0)</f>
        <v>Sam Thomas</v>
      </c>
      <c r="C1647" t="s">
        <v>215</v>
      </c>
      <c r="D1647">
        <v>397045</v>
      </c>
      <c r="E1647">
        <v>294971</v>
      </c>
      <c r="F1647">
        <v>74.290000000000006</v>
      </c>
      <c r="G1647" s="2">
        <v>41934</v>
      </c>
      <c r="H1647">
        <f>YEAR(Table1[[#This Row],[Order Date]])</f>
        <v>2014</v>
      </c>
      <c r="I1647" t="s">
        <v>255</v>
      </c>
      <c r="J1647" s="4">
        <f>WEEKDAY(Table1[[#This Row],[Order Date]])</f>
        <v>4</v>
      </c>
      <c r="K1647" t="s">
        <v>219</v>
      </c>
      <c r="L1647" t="s">
        <v>238</v>
      </c>
      <c r="M1647">
        <v>294971</v>
      </c>
      <c r="N1647">
        <v>63039.18</v>
      </c>
      <c r="O1647">
        <v>231931.82</v>
      </c>
      <c r="P1647">
        <v>30</v>
      </c>
      <c r="Q1647">
        <v>72</v>
      </c>
      <c r="R1647">
        <v>90.64</v>
      </c>
    </row>
    <row r="1648" spans="1:18" x14ac:dyDescent="0.35">
      <c r="A1648" t="s">
        <v>58</v>
      </c>
      <c r="B1648" t="str">
        <f>VLOOKUP(Table1[[#This Row],[Region]],Table3[#All],2,0)</f>
        <v>Sam Thomas</v>
      </c>
      <c r="C1648" t="s">
        <v>215</v>
      </c>
      <c r="D1648">
        <v>122033</v>
      </c>
      <c r="E1648">
        <v>79410</v>
      </c>
      <c r="F1648">
        <v>65.069999999999993</v>
      </c>
      <c r="G1648" s="2">
        <v>41934</v>
      </c>
      <c r="H1648">
        <f>YEAR(Table1[[#This Row],[Order Date]])</f>
        <v>2014</v>
      </c>
      <c r="I1648" t="s">
        <v>255</v>
      </c>
      <c r="J1648" s="4">
        <f>WEEKDAY(Table1[[#This Row],[Order Date]])</f>
        <v>4</v>
      </c>
      <c r="K1648" t="s">
        <v>231</v>
      </c>
      <c r="L1648" t="s">
        <v>236</v>
      </c>
      <c r="M1648">
        <v>79410</v>
      </c>
      <c r="N1648">
        <v>16904.900000000001</v>
      </c>
      <c r="O1648">
        <v>62505.1</v>
      </c>
      <c r="P1648">
        <v>30</v>
      </c>
      <c r="Q1648">
        <v>33</v>
      </c>
      <c r="R1648">
        <v>74.63</v>
      </c>
    </row>
    <row r="1649" spans="1:18" x14ac:dyDescent="0.35">
      <c r="A1649" t="s">
        <v>59</v>
      </c>
      <c r="B1649" t="str">
        <f>VLOOKUP(Table1[[#This Row],[Region]],Table3[#All],2,0)</f>
        <v>Anne Paul</v>
      </c>
      <c r="C1649" t="s">
        <v>212</v>
      </c>
      <c r="D1649">
        <v>289125</v>
      </c>
      <c r="E1649">
        <v>331042</v>
      </c>
      <c r="F1649">
        <v>114.5</v>
      </c>
      <c r="G1649" s="2">
        <v>41934</v>
      </c>
      <c r="H1649">
        <f>YEAR(Table1[[#This Row],[Order Date]])</f>
        <v>2014</v>
      </c>
      <c r="I1649" t="s">
        <v>255</v>
      </c>
      <c r="J1649" s="4">
        <f>WEEKDAY(Table1[[#This Row],[Order Date]])</f>
        <v>4</v>
      </c>
      <c r="K1649" t="s">
        <v>233</v>
      </c>
      <c r="L1649" t="s">
        <v>237</v>
      </c>
      <c r="M1649">
        <v>331042</v>
      </c>
      <c r="N1649">
        <v>132034.79999999999</v>
      </c>
      <c r="O1649">
        <v>199007.2</v>
      </c>
      <c r="P1649">
        <v>30</v>
      </c>
      <c r="Q1649">
        <v>74</v>
      </c>
      <c r="R1649">
        <v>67.06</v>
      </c>
    </row>
    <row r="1650" spans="1:18" x14ac:dyDescent="0.35">
      <c r="A1650" t="s">
        <v>60</v>
      </c>
      <c r="B1650" t="str">
        <f>VLOOKUP(Table1[[#This Row],[Region]],Table3[#All],2,0)</f>
        <v>William Grek</v>
      </c>
      <c r="C1650" t="s">
        <v>214</v>
      </c>
      <c r="D1650">
        <v>456702</v>
      </c>
      <c r="E1650">
        <v>493106</v>
      </c>
      <c r="F1650">
        <v>107.97</v>
      </c>
      <c r="G1650" s="2">
        <v>41934</v>
      </c>
      <c r="H1650">
        <f>YEAR(Table1[[#This Row],[Order Date]])</f>
        <v>2014</v>
      </c>
      <c r="I1650" t="s">
        <v>255</v>
      </c>
      <c r="J1650" s="4">
        <f>WEEKDAY(Table1[[#This Row],[Order Date]])</f>
        <v>4</v>
      </c>
      <c r="K1650" t="s">
        <v>227</v>
      </c>
      <c r="L1650" t="s">
        <v>237</v>
      </c>
      <c r="M1650">
        <v>493106</v>
      </c>
      <c r="N1650">
        <v>114954.89</v>
      </c>
      <c r="O1650">
        <v>378151.11</v>
      </c>
      <c r="P1650">
        <v>20</v>
      </c>
      <c r="Q1650">
        <v>88</v>
      </c>
      <c r="R1650">
        <v>92.43</v>
      </c>
    </row>
    <row r="1651" spans="1:18" x14ac:dyDescent="0.35">
      <c r="A1651" t="s">
        <v>61</v>
      </c>
      <c r="B1651" t="str">
        <f>VLOOKUP(Table1[[#This Row],[Region]],Table3[#All],2,0)</f>
        <v>William Grek</v>
      </c>
      <c r="C1651" t="s">
        <v>214</v>
      </c>
      <c r="D1651">
        <v>483396</v>
      </c>
      <c r="E1651">
        <v>262368</v>
      </c>
      <c r="F1651">
        <v>54.28</v>
      </c>
      <c r="G1651" s="2">
        <v>41412</v>
      </c>
      <c r="H1651">
        <f>YEAR(Table1[[#This Row],[Order Date]])</f>
        <v>2013</v>
      </c>
      <c r="I1651" t="s">
        <v>261</v>
      </c>
      <c r="J1651" s="4">
        <f>WEEKDAY(Table1[[#This Row],[Order Date]])</f>
        <v>7</v>
      </c>
      <c r="K1651" t="s">
        <v>232</v>
      </c>
      <c r="L1651" t="s">
        <v>240</v>
      </c>
      <c r="M1651">
        <v>262368</v>
      </c>
      <c r="N1651">
        <v>88775.45</v>
      </c>
      <c r="O1651">
        <v>173592.55</v>
      </c>
      <c r="P1651">
        <v>30</v>
      </c>
      <c r="Q1651">
        <v>15</v>
      </c>
      <c r="R1651">
        <v>69.959999999999994</v>
      </c>
    </row>
    <row r="1652" spans="1:18" x14ac:dyDescent="0.35">
      <c r="A1652" t="s">
        <v>62</v>
      </c>
      <c r="B1652" t="str">
        <f>VLOOKUP(Table1[[#This Row],[Region]],Table3[#All],2,0)</f>
        <v>Anne Paul</v>
      </c>
      <c r="C1652" t="s">
        <v>212</v>
      </c>
      <c r="D1652">
        <v>408973</v>
      </c>
      <c r="E1652">
        <v>237410</v>
      </c>
      <c r="F1652">
        <v>58.05</v>
      </c>
      <c r="G1652" s="2">
        <v>41412</v>
      </c>
      <c r="H1652">
        <f>YEAR(Table1[[#This Row],[Order Date]])</f>
        <v>2013</v>
      </c>
      <c r="I1652" t="s">
        <v>261</v>
      </c>
      <c r="J1652" s="4">
        <f>WEEKDAY(Table1[[#This Row],[Order Date]])</f>
        <v>7</v>
      </c>
      <c r="K1652" t="s">
        <v>223</v>
      </c>
      <c r="L1652" t="s">
        <v>240</v>
      </c>
      <c r="M1652">
        <v>237410</v>
      </c>
      <c r="N1652">
        <v>52535.39</v>
      </c>
      <c r="O1652">
        <v>184874.61</v>
      </c>
      <c r="P1652">
        <v>10</v>
      </c>
      <c r="Q1652">
        <v>87</v>
      </c>
      <c r="R1652">
        <v>80.02</v>
      </c>
    </row>
    <row r="1653" spans="1:18" x14ac:dyDescent="0.35">
      <c r="A1653" t="s">
        <v>63</v>
      </c>
      <c r="B1653" t="str">
        <f>VLOOKUP(Table1[[#This Row],[Region]],Table3[#All],2,0)</f>
        <v>Sam Thomas</v>
      </c>
      <c r="C1653" t="s">
        <v>215</v>
      </c>
      <c r="D1653">
        <v>216863</v>
      </c>
      <c r="E1653">
        <v>226204</v>
      </c>
      <c r="F1653">
        <v>104.31</v>
      </c>
      <c r="G1653" s="2">
        <v>40942</v>
      </c>
      <c r="H1653">
        <f>YEAR(Table1[[#This Row],[Order Date]])</f>
        <v>2012</v>
      </c>
      <c r="I1653" t="s">
        <v>264</v>
      </c>
      <c r="J1653" s="4">
        <f>WEEKDAY(Table1[[#This Row],[Order Date]])</f>
        <v>6</v>
      </c>
      <c r="K1653" t="s">
        <v>233</v>
      </c>
      <c r="L1653" t="s">
        <v>237</v>
      </c>
      <c r="M1653">
        <v>226204</v>
      </c>
      <c r="N1653">
        <v>52602.84</v>
      </c>
      <c r="O1653">
        <v>173601.16</v>
      </c>
      <c r="P1653">
        <v>20</v>
      </c>
      <c r="Q1653">
        <v>39</v>
      </c>
      <c r="R1653">
        <v>83.4</v>
      </c>
    </row>
    <row r="1654" spans="1:18" x14ac:dyDescent="0.35">
      <c r="A1654" t="s">
        <v>64</v>
      </c>
      <c r="B1654" t="str">
        <f>VLOOKUP(Table1[[#This Row],[Region]],Table3[#All],2,0)</f>
        <v>Sam Thomas</v>
      </c>
      <c r="C1654" t="s">
        <v>215</v>
      </c>
      <c r="D1654">
        <v>239128</v>
      </c>
      <c r="E1654">
        <v>120687</v>
      </c>
      <c r="F1654">
        <v>50.47</v>
      </c>
      <c r="G1654" s="2">
        <v>41992</v>
      </c>
      <c r="H1654">
        <f>YEAR(Table1[[#This Row],[Order Date]])</f>
        <v>2014</v>
      </c>
      <c r="I1654" t="s">
        <v>257</v>
      </c>
      <c r="J1654" s="4">
        <f>WEEKDAY(Table1[[#This Row],[Order Date]])</f>
        <v>6</v>
      </c>
      <c r="K1654" t="s">
        <v>221</v>
      </c>
      <c r="L1654" t="s">
        <v>239</v>
      </c>
      <c r="M1654">
        <v>120687</v>
      </c>
      <c r="N1654">
        <v>58875.55</v>
      </c>
      <c r="O1654">
        <v>61811.45</v>
      </c>
      <c r="P1654">
        <v>20</v>
      </c>
      <c r="Q1654">
        <v>67</v>
      </c>
      <c r="R1654">
        <v>68.36</v>
      </c>
    </row>
    <row r="1655" spans="1:18" x14ac:dyDescent="0.35">
      <c r="A1655" t="s">
        <v>65</v>
      </c>
      <c r="B1655" t="str">
        <f>VLOOKUP(Table1[[#This Row],[Region]],Table3[#All],2,0)</f>
        <v>Anne Paul</v>
      </c>
      <c r="C1655" t="s">
        <v>212</v>
      </c>
      <c r="D1655">
        <v>125041</v>
      </c>
      <c r="E1655">
        <v>72495</v>
      </c>
      <c r="F1655">
        <v>57.98</v>
      </c>
      <c r="G1655" s="2">
        <v>41594</v>
      </c>
      <c r="H1655">
        <f>YEAR(Table1[[#This Row],[Order Date]])</f>
        <v>2013</v>
      </c>
      <c r="I1655" t="s">
        <v>253</v>
      </c>
      <c r="J1655" s="4">
        <f>WEEKDAY(Table1[[#This Row],[Order Date]])</f>
        <v>7</v>
      </c>
      <c r="K1655" t="s">
        <v>227</v>
      </c>
      <c r="L1655" t="s">
        <v>237</v>
      </c>
      <c r="M1655">
        <v>72495</v>
      </c>
      <c r="N1655">
        <v>35892.06</v>
      </c>
      <c r="O1655">
        <v>36602.94</v>
      </c>
      <c r="P1655">
        <v>30</v>
      </c>
      <c r="Q1655">
        <v>91</v>
      </c>
      <c r="R1655">
        <v>87.58</v>
      </c>
    </row>
    <row r="1656" spans="1:18" x14ac:dyDescent="0.35">
      <c r="A1656" t="s">
        <v>66</v>
      </c>
      <c r="B1656" t="str">
        <f>VLOOKUP(Table1[[#This Row],[Region]],Table3[#All],2,0)</f>
        <v>Anne Paul</v>
      </c>
      <c r="C1656" t="s">
        <v>212</v>
      </c>
      <c r="D1656">
        <v>404179</v>
      </c>
      <c r="E1656">
        <v>313979</v>
      </c>
      <c r="F1656">
        <v>77.680000000000007</v>
      </c>
      <c r="G1656" s="2">
        <v>41824</v>
      </c>
      <c r="H1656">
        <f>YEAR(Table1[[#This Row],[Order Date]])</f>
        <v>2014</v>
      </c>
      <c r="I1656" t="s">
        <v>260</v>
      </c>
      <c r="J1656" s="4">
        <f>WEEKDAY(Table1[[#This Row],[Order Date]])</f>
        <v>6</v>
      </c>
      <c r="K1656" t="s">
        <v>225</v>
      </c>
      <c r="L1656" t="s">
        <v>239</v>
      </c>
      <c r="M1656">
        <v>313979</v>
      </c>
      <c r="N1656">
        <v>83549.05</v>
      </c>
      <c r="O1656">
        <v>230429.95</v>
      </c>
      <c r="P1656">
        <v>20</v>
      </c>
      <c r="Q1656">
        <v>59</v>
      </c>
      <c r="R1656">
        <v>79.63</v>
      </c>
    </row>
    <row r="1657" spans="1:18" x14ac:dyDescent="0.35">
      <c r="A1657" t="s">
        <v>67</v>
      </c>
      <c r="B1657" t="str">
        <f>VLOOKUP(Table1[[#This Row],[Region]],Table3[#All],2,0)</f>
        <v>Sam Thomas</v>
      </c>
      <c r="C1657" t="s">
        <v>215</v>
      </c>
      <c r="D1657">
        <v>385770</v>
      </c>
      <c r="E1657">
        <v>297877</v>
      </c>
      <c r="F1657">
        <v>77.22</v>
      </c>
      <c r="G1657" s="2">
        <v>41824</v>
      </c>
      <c r="H1657">
        <f>YEAR(Table1[[#This Row],[Order Date]])</f>
        <v>2014</v>
      </c>
      <c r="I1657" t="s">
        <v>260</v>
      </c>
      <c r="J1657" s="4">
        <f>WEEKDAY(Table1[[#This Row],[Order Date]])</f>
        <v>6</v>
      </c>
      <c r="K1657" t="s">
        <v>218</v>
      </c>
      <c r="L1657" t="s">
        <v>238</v>
      </c>
      <c r="M1657">
        <v>297877</v>
      </c>
      <c r="N1657">
        <v>141818.32999999999</v>
      </c>
      <c r="O1657">
        <v>156058.67000000001</v>
      </c>
      <c r="P1657">
        <v>30</v>
      </c>
      <c r="Q1657">
        <v>71</v>
      </c>
      <c r="R1657">
        <v>60.72</v>
      </c>
    </row>
    <row r="1658" spans="1:18" x14ac:dyDescent="0.35">
      <c r="A1658" t="s">
        <v>68</v>
      </c>
      <c r="B1658" t="str">
        <f>VLOOKUP(Table1[[#This Row],[Region]],Table3[#All],2,0)</f>
        <v>William Grek</v>
      </c>
      <c r="C1658" t="s">
        <v>214</v>
      </c>
      <c r="D1658">
        <v>483263</v>
      </c>
      <c r="E1658">
        <v>376998</v>
      </c>
      <c r="F1658">
        <v>78.010000000000005</v>
      </c>
      <c r="G1658" s="2">
        <v>40559</v>
      </c>
      <c r="H1658">
        <f>YEAR(Table1[[#This Row],[Order Date]])</f>
        <v>2011</v>
      </c>
      <c r="I1658" t="s">
        <v>259</v>
      </c>
      <c r="J1658" s="4">
        <f>WEEKDAY(Table1[[#This Row],[Order Date]])</f>
        <v>1</v>
      </c>
      <c r="K1658" t="s">
        <v>228</v>
      </c>
      <c r="L1658" t="s">
        <v>236</v>
      </c>
      <c r="M1658">
        <v>376998</v>
      </c>
      <c r="N1658">
        <v>112517.59</v>
      </c>
      <c r="O1658">
        <v>264480.40999999997</v>
      </c>
      <c r="P1658">
        <v>10</v>
      </c>
      <c r="Q1658">
        <v>64</v>
      </c>
      <c r="R1658">
        <v>67.14</v>
      </c>
    </row>
    <row r="1659" spans="1:18" x14ac:dyDescent="0.35">
      <c r="A1659" t="s">
        <v>69</v>
      </c>
      <c r="B1659" t="str">
        <f>VLOOKUP(Table1[[#This Row],[Region]],Table3[#All],2,0)</f>
        <v>William Grek</v>
      </c>
      <c r="C1659" t="s">
        <v>214</v>
      </c>
      <c r="D1659">
        <v>151172</v>
      </c>
      <c r="E1659">
        <v>175868</v>
      </c>
      <c r="F1659">
        <v>116.34</v>
      </c>
      <c r="G1659" s="2">
        <v>41760</v>
      </c>
      <c r="H1659">
        <f>YEAR(Table1[[#This Row],[Order Date]])</f>
        <v>2014</v>
      </c>
      <c r="I1659" t="s">
        <v>261</v>
      </c>
      <c r="J1659" s="4">
        <f>WEEKDAY(Table1[[#This Row],[Order Date]])</f>
        <v>5</v>
      </c>
      <c r="K1659" t="s">
        <v>233</v>
      </c>
      <c r="L1659" t="s">
        <v>237</v>
      </c>
      <c r="M1659">
        <v>175868</v>
      </c>
      <c r="N1659">
        <v>35285.18</v>
      </c>
      <c r="O1659">
        <v>140582.82</v>
      </c>
      <c r="P1659">
        <v>20</v>
      </c>
      <c r="Q1659">
        <v>91</v>
      </c>
      <c r="R1659">
        <v>62.4</v>
      </c>
    </row>
    <row r="1660" spans="1:18" x14ac:dyDescent="0.35">
      <c r="A1660" t="s">
        <v>70</v>
      </c>
      <c r="B1660" t="str">
        <f>VLOOKUP(Table1[[#This Row],[Region]],Table3[#All],2,0)</f>
        <v>William Grek</v>
      </c>
      <c r="C1660" t="s">
        <v>214</v>
      </c>
      <c r="D1660">
        <v>101744</v>
      </c>
      <c r="E1660">
        <v>82270</v>
      </c>
      <c r="F1660">
        <v>80.86</v>
      </c>
      <c r="G1660" s="2">
        <v>41760</v>
      </c>
      <c r="H1660">
        <f>YEAR(Table1[[#This Row],[Order Date]])</f>
        <v>2014</v>
      </c>
      <c r="I1660" t="s">
        <v>261</v>
      </c>
      <c r="J1660" s="4">
        <f>WEEKDAY(Table1[[#This Row],[Order Date]])</f>
        <v>5</v>
      </c>
      <c r="K1660" t="s">
        <v>234</v>
      </c>
      <c r="L1660" t="s">
        <v>238</v>
      </c>
      <c r="M1660">
        <v>82270</v>
      </c>
      <c r="N1660">
        <v>17314.29</v>
      </c>
      <c r="O1660">
        <v>64955.71</v>
      </c>
      <c r="P1660">
        <v>30</v>
      </c>
      <c r="Q1660">
        <v>67</v>
      </c>
      <c r="R1660">
        <v>71.81</v>
      </c>
    </row>
    <row r="1661" spans="1:18" x14ac:dyDescent="0.35">
      <c r="A1661" t="s">
        <v>71</v>
      </c>
      <c r="B1661" t="str">
        <f>VLOOKUP(Table1[[#This Row],[Region]],Table3[#All],2,0)</f>
        <v>Bill Gabril</v>
      </c>
      <c r="C1661" t="s">
        <v>213</v>
      </c>
      <c r="D1661">
        <v>164014</v>
      </c>
      <c r="E1661">
        <v>145084</v>
      </c>
      <c r="F1661">
        <v>88.46</v>
      </c>
      <c r="G1661" s="2">
        <v>41760</v>
      </c>
      <c r="H1661">
        <f>YEAR(Table1[[#This Row],[Order Date]])</f>
        <v>2014</v>
      </c>
      <c r="I1661" t="s">
        <v>261</v>
      </c>
      <c r="J1661" s="4">
        <f>WEEKDAY(Table1[[#This Row],[Order Date]])</f>
        <v>5</v>
      </c>
      <c r="K1661" t="s">
        <v>225</v>
      </c>
      <c r="L1661" t="s">
        <v>239</v>
      </c>
      <c r="M1661">
        <v>145084</v>
      </c>
      <c r="N1661">
        <v>38353.089999999997</v>
      </c>
      <c r="O1661">
        <v>106730.91</v>
      </c>
      <c r="P1661">
        <v>20</v>
      </c>
      <c r="Q1661">
        <v>21</v>
      </c>
      <c r="R1661">
        <v>72.36</v>
      </c>
    </row>
    <row r="1662" spans="1:18" x14ac:dyDescent="0.35">
      <c r="A1662" t="s">
        <v>72</v>
      </c>
      <c r="B1662" t="str">
        <f>VLOOKUP(Table1[[#This Row],[Region]],Table3[#All],2,0)</f>
        <v>Bill Gabril</v>
      </c>
      <c r="C1662" t="s">
        <v>213</v>
      </c>
      <c r="D1662">
        <v>199247</v>
      </c>
      <c r="E1662">
        <v>165231</v>
      </c>
      <c r="F1662">
        <v>82.93</v>
      </c>
      <c r="G1662" s="2">
        <v>41221</v>
      </c>
      <c r="H1662">
        <f>YEAR(Table1[[#This Row],[Order Date]])</f>
        <v>2012</v>
      </c>
      <c r="I1662" t="s">
        <v>253</v>
      </c>
      <c r="J1662" s="4">
        <f>WEEKDAY(Table1[[#This Row],[Order Date]])</f>
        <v>5</v>
      </c>
      <c r="K1662" t="s">
        <v>230</v>
      </c>
      <c r="L1662" t="s">
        <v>238</v>
      </c>
      <c r="M1662">
        <v>165231</v>
      </c>
      <c r="N1662">
        <v>33436.660000000003</v>
      </c>
      <c r="O1662">
        <v>131794.34</v>
      </c>
      <c r="P1662">
        <v>20</v>
      </c>
      <c r="Q1662">
        <v>53</v>
      </c>
      <c r="R1662">
        <v>65.61</v>
      </c>
    </row>
    <row r="1663" spans="1:18" x14ac:dyDescent="0.35">
      <c r="A1663" t="s">
        <v>73</v>
      </c>
      <c r="B1663" t="str">
        <f>VLOOKUP(Table1[[#This Row],[Region]],Table3[#All],2,0)</f>
        <v>William Grek</v>
      </c>
      <c r="C1663" t="s">
        <v>214</v>
      </c>
      <c r="D1663">
        <v>497050</v>
      </c>
      <c r="E1663">
        <v>579649</v>
      </c>
      <c r="F1663">
        <v>116.62</v>
      </c>
      <c r="G1663" s="2">
        <v>41212</v>
      </c>
      <c r="H1663">
        <f>YEAR(Table1[[#This Row],[Order Date]])</f>
        <v>2012</v>
      </c>
      <c r="I1663" t="s">
        <v>255</v>
      </c>
      <c r="J1663" s="4">
        <f>WEEKDAY(Table1[[#This Row],[Order Date]])</f>
        <v>3</v>
      </c>
      <c r="K1663" t="s">
        <v>217</v>
      </c>
      <c r="L1663" t="s">
        <v>237</v>
      </c>
      <c r="M1663">
        <v>579649</v>
      </c>
      <c r="N1663">
        <v>230668.87</v>
      </c>
      <c r="O1663">
        <v>348980.13</v>
      </c>
      <c r="P1663">
        <v>10</v>
      </c>
      <c r="Q1663">
        <v>65</v>
      </c>
      <c r="R1663">
        <v>63.62</v>
      </c>
    </row>
    <row r="1664" spans="1:18" x14ac:dyDescent="0.35">
      <c r="A1664" t="s">
        <v>74</v>
      </c>
      <c r="B1664" t="str">
        <f>VLOOKUP(Table1[[#This Row],[Region]],Table3[#All],2,0)</f>
        <v>Bill Gabril</v>
      </c>
      <c r="C1664" t="s">
        <v>213</v>
      </c>
      <c r="D1664">
        <v>187830</v>
      </c>
      <c r="E1664">
        <v>143760</v>
      </c>
      <c r="F1664">
        <v>76.540000000000006</v>
      </c>
      <c r="G1664" s="2">
        <v>41869</v>
      </c>
      <c r="H1664">
        <f>YEAR(Table1[[#This Row],[Order Date]])</f>
        <v>2014</v>
      </c>
      <c r="I1664" t="s">
        <v>262</v>
      </c>
      <c r="J1664" s="4">
        <f>WEEKDAY(Table1[[#This Row],[Order Date]])</f>
        <v>2</v>
      </c>
      <c r="K1664" t="s">
        <v>235</v>
      </c>
      <c r="L1664" t="s">
        <v>239</v>
      </c>
      <c r="M1664">
        <v>143760</v>
      </c>
      <c r="N1664">
        <v>38522.07</v>
      </c>
      <c r="O1664">
        <v>105237.93</v>
      </c>
      <c r="P1664">
        <v>30</v>
      </c>
      <c r="Q1664">
        <v>18</v>
      </c>
      <c r="R1664">
        <v>94.16</v>
      </c>
    </row>
    <row r="1665" spans="1:18" x14ac:dyDescent="0.35">
      <c r="A1665" t="s">
        <v>75</v>
      </c>
      <c r="B1665" t="str">
        <f>VLOOKUP(Table1[[#This Row],[Region]],Table3[#All],2,0)</f>
        <v>William Grek</v>
      </c>
      <c r="C1665" t="s">
        <v>214</v>
      </c>
      <c r="D1665">
        <v>359194</v>
      </c>
      <c r="E1665">
        <v>325731</v>
      </c>
      <c r="F1665">
        <v>90.68</v>
      </c>
      <c r="G1665" s="2">
        <v>41869</v>
      </c>
      <c r="H1665">
        <f>YEAR(Table1[[#This Row],[Order Date]])</f>
        <v>2014</v>
      </c>
      <c r="I1665" t="s">
        <v>262</v>
      </c>
      <c r="J1665" s="4">
        <f>WEEKDAY(Table1[[#This Row],[Order Date]])</f>
        <v>2</v>
      </c>
      <c r="K1665" t="s">
        <v>223</v>
      </c>
      <c r="L1665" t="s">
        <v>240</v>
      </c>
      <c r="M1665">
        <v>325731</v>
      </c>
      <c r="N1665">
        <v>131378.97</v>
      </c>
      <c r="O1665">
        <v>194352.03</v>
      </c>
      <c r="P1665">
        <v>30</v>
      </c>
      <c r="Q1665">
        <v>15</v>
      </c>
      <c r="R1665">
        <v>61.27</v>
      </c>
    </row>
    <row r="1666" spans="1:18" x14ac:dyDescent="0.35">
      <c r="A1666" t="s">
        <v>76</v>
      </c>
      <c r="B1666" t="str">
        <f>VLOOKUP(Table1[[#This Row],[Region]],Table3[#All],2,0)</f>
        <v>William Grek</v>
      </c>
      <c r="C1666" t="s">
        <v>214</v>
      </c>
      <c r="D1666">
        <v>399336</v>
      </c>
      <c r="E1666">
        <v>386011</v>
      </c>
      <c r="F1666">
        <v>96.66</v>
      </c>
      <c r="G1666" s="2">
        <v>41185</v>
      </c>
      <c r="H1666">
        <f>YEAR(Table1[[#This Row],[Order Date]])</f>
        <v>2012</v>
      </c>
      <c r="I1666" t="s">
        <v>255</v>
      </c>
      <c r="J1666" s="4">
        <f>WEEKDAY(Table1[[#This Row],[Order Date]])</f>
        <v>4</v>
      </c>
      <c r="K1666" t="s">
        <v>234</v>
      </c>
      <c r="L1666" t="s">
        <v>238</v>
      </c>
      <c r="M1666">
        <v>386011</v>
      </c>
      <c r="N1666">
        <v>117881.95</v>
      </c>
      <c r="O1666">
        <v>268129.05</v>
      </c>
      <c r="P1666">
        <v>10</v>
      </c>
      <c r="Q1666">
        <v>10</v>
      </c>
      <c r="R1666">
        <v>93.94</v>
      </c>
    </row>
    <row r="1667" spans="1:18" x14ac:dyDescent="0.35">
      <c r="A1667" t="s">
        <v>77</v>
      </c>
      <c r="B1667" t="str">
        <f>VLOOKUP(Table1[[#This Row],[Region]],Table3[#All],2,0)</f>
        <v>Bill Gabril</v>
      </c>
      <c r="C1667" t="s">
        <v>213</v>
      </c>
      <c r="D1667">
        <v>170296</v>
      </c>
      <c r="E1667">
        <v>195644</v>
      </c>
      <c r="F1667">
        <v>114.88</v>
      </c>
      <c r="G1667" s="2">
        <v>41464</v>
      </c>
      <c r="H1667">
        <f>YEAR(Table1[[#This Row],[Order Date]])</f>
        <v>2013</v>
      </c>
      <c r="I1667" t="s">
        <v>260</v>
      </c>
      <c r="J1667" s="4">
        <f>WEEKDAY(Table1[[#This Row],[Order Date]])</f>
        <v>3</v>
      </c>
      <c r="K1667" t="s">
        <v>230</v>
      </c>
      <c r="L1667" t="s">
        <v>238</v>
      </c>
      <c r="M1667">
        <v>195644</v>
      </c>
      <c r="N1667">
        <v>63023.65</v>
      </c>
      <c r="O1667">
        <v>132620.35</v>
      </c>
      <c r="P1667">
        <v>10</v>
      </c>
      <c r="Q1667">
        <v>80</v>
      </c>
      <c r="R1667">
        <v>94.86</v>
      </c>
    </row>
    <row r="1668" spans="1:18" x14ac:dyDescent="0.35">
      <c r="A1668" t="s">
        <v>78</v>
      </c>
      <c r="B1668" t="str">
        <f>VLOOKUP(Table1[[#This Row],[Region]],Table3[#All],2,0)</f>
        <v>Sam Thomas</v>
      </c>
      <c r="C1668" t="s">
        <v>215</v>
      </c>
      <c r="D1668">
        <v>427651</v>
      </c>
      <c r="E1668">
        <v>230853</v>
      </c>
      <c r="F1668">
        <v>53.98</v>
      </c>
      <c r="G1668" s="2">
        <v>41464</v>
      </c>
      <c r="H1668">
        <f>YEAR(Table1[[#This Row],[Order Date]])</f>
        <v>2013</v>
      </c>
      <c r="I1668" t="s">
        <v>260</v>
      </c>
      <c r="J1668" s="4">
        <f>WEEKDAY(Table1[[#This Row],[Order Date]])</f>
        <v>3</v>
      </c>
      <c r="K1668" t="s">
        <v>220</v>
      </c>
      <c r="L1668" t="s">
        <v>237</v>
      </c>
      <c r="M1668">
        <v>230853</v>
      </c>
      <c r="N1668">
        <v>93814.63</v>
      </c>
      <c r="O1668">
        <v>137038.37</v>
      </c>
      <c r="P1668">
        <v>30</v>
      </c>
      <c r="Q1668">
        <v>47</v>
      </c>
      <c r="R1668">
        <v>61.36</v>
      </c>
    </row>
    <row r="1669" spans="1:18" x14ac:dyDescent="0.35">
      <c r="A1669" t="s">
        <v>79</v>
      </c>
      <c r="B1669" t="str">
        <f>VLOOKUP(Table1[[#This Row],[Region]],Table3[#All],2,0)</f>
        <v>Anne Paul</v>
      </c>
      <c r="C1669" t="s">
        <v>212</v>
      </c>
      <c r="D1669">
        <v>257393</v>
      </c>
      <c r="E1669">
        <v>302975</v>
      </c>
      <c r="F1669">
        <v>117.71</v>
      </c>
      <c r="G1669" s="2">
        <v>41979</v>
      </c>
      <c r="H1669">
        <f>YEAR(Table1[[#This Row],[Order Date]])</f>
        <v>2014</v>
      </c>
      <c r="I1669" t="s">
        <v>257</v>
      </c>
      <c r="J1669" s="4">
        <f>WEEKDAY(Table1[[#This Row],[Order Date]])</f>
        <v>7</v>
      </c>
      <c r="K1669" t="s">
        <v>228</v>
      </c>
      <c r="L1669" t="s">
        <v>236</v>
      </c>
      <c r="M1669">
        <v>302975</v>
      </c>
      <c r="N1669">
        <v>77347.09</v>
      </c>
      <c r="O1669">
        <v>225627.91</v>
      </c>
      <c r="P1669">
        <v>20</v>
      </c>
      <c r="Q1669">
        <v>45</v>
      </c>
      <c r="R1669">
        <v>71.900000000000006</v>
      </c>
    </row>
    <row r="1670" spans="1:18" x14ac:dyDescent="0.35">
      <c r="A1670" t="s">
        <v>80</v>
      </c>
      <c r="B1670" t="str">
        <f>VLOOKUP(Table1[[#This Row],[Region]],Table3[#All],2,0)</f>
        <v>Bill Gabril</v>
      </c>
      <c r="C1670" t="s">
        <v>213</v>
      </c>
      <c r="D1670">
        <v>378377</v>
      </c>
      <c r="E1670">
        <v>379916</v>
      </c>
      <c r="F1670">
        <v>100.41</v>
      </c>
      <c r="G1670" s="2">
        <v>41708</v>
      </c>
      <c r="H1670">
        <f>YEAR(Table1[[#This Row],[Order Date]])</f>
        <v>2014</v>
      </c>
      <c r="I1670" t="s">
        <v>263</v>
      </c>
      <c r="J1670" s="4">
        <f>WEEKDAY(Table1[[#This Row],[Order Date]])</f>
        <v>2</v>
      </c>
      <c r="K1670" t="s">
        <v>218</v>
      </c>
      <c r="L1670" t="s">
        <v>238</v>
      </c>
      <c r="M1670">
        <v>379916</v>
      </c>
      <c r="N1670">
        <v>154809.87</v>
      </c>
      <c r="O1670">
        <v>225106.13</v>
      </c>
      <c r="P1670">
        <v>10</v>
      </c>
      <c r="Q1670">
        <v>12</v>
      </c>
      <c r="R1670">
        <v>60.92</v>
      </c>
    </row>
    <row r="1671" spans="1:18" x14ac:dyDescent="0.35">
      <c r="A1671" t="s">
        <v>81</v>
      </c>
      <c r="B1671" t="str">
        <f>VLOOKUP(Table1[[#This Row],[Region]],Table3[#All],2,0)</f>
        <v>Sam Thomas</v>
      </c>
      <c r="C1671" t="s">
        <v>215</v>
      </c>
      <c r="D1671">
        <v>196875</v>
      </c>
      <c r="E1671">
        <v>122836</v>
      </c>
      <c r="F1671">
        <v>62.39</v>
      </c>
      <c r="G1671" s="2">
        <v>41435</v>
      </c>
      <c r="H1671">
        <f>YEAR(Table1[[#This Row],[Order Date]])</f>
        <v>2013</v>
      </c>
      <c r="I1671" t="s">
        <v>254</v>
      </c>
      <c r="J1671" s="4">
        <f>WEEKDAY(Table1[[#This Row],[Order Date]])</f>
        <v>2</v>
      </c>
      <c r="K1671" t="s">
        <v>222</v>
      </c>
      <c r="L1671" t="s">
        <v>236</v>
      </c>
      <c r="M1671">
        <v>122836</v>
      </c>
      <c r="N1671">
        <v>48058.400000000001</v>
      </c>
      <c r="O1671">
        <v>74777.600000000006</v>
      </c>
      <c r="P1671">
        <v>10</v>
      </c>
      <c r="Q1671">
        <v>43</v>
      </c>
      <c r="R1671">
        <v>86.88</v>
      </c>
    </row>
    <row r="1672" spans="1:18" x14ac:dyDescent="0.35">
      <c r="A1672" t="s">
        <v>82</v>
      </c>
      <c r="B1672" t="str">
        <f>VLOOKUP(Table1[[#This Row],[Region]],Table3[#All],2,0)</f>
        <v>Sam Thomas</v>
      </c>
      <c r="C1672" t="s">
        <v>215</v>
      </c>
      <c r="D1672">
        <v>195744</v>
      </c>
      <c r="E1672">
        <v>153527</v>
      </c>
      <c r="F1672">
        <v>78.430000000000007</v>
      </c>
      <c r="G1672" s="2">
        <v>41972</v>
      </c>
      <c r="H1672">
        <f>YEAR(Table1[[#This Row],[Order Date]])</f>
        <v>2014</v>
      </c>
      <c r="I1672" t="s">
        <v>253</v>
      </c>
      <c r="J1672" s="4">
        <f>WEEKDAY(Table1[[#This Row],[Order Date]])</f>
        <v>7</v>
      </c>
      <c r="K1672" t="s">
        <v>226</v>
      </c>
      <c r="L1672" t="s">
        <v>239</v>
      </c>
      <c r="M1672">
        <v>153527</v>
      </c>
      <c r="N1672">
        <v>66100.160000000003</v>
      </c>
      <c r="O1672">
        <v>87426.84</v>
      </c>
      <c r="P1672">
        <v>20</v>
      </c>
      <c r="Q1672">
        <v>80</v>
      </c>
      <c r="R1672">
        <v>86.42</v>
      </c>
    </row>
    <row r="1673" spans="1:18" x14ac:dyDescent="0.35">
      <c r="A1673" t="s">
        <v>83</v>
      </c>
      <c r="B1673" t="str">
        <f>VLOOKUP(Table1[[#This Row],[Region]],Table3[#All],2,0)</f>
        <v>Anne Paul</v>
      </c>
      <c r="C1673" t="s">
        <v>212</v>
      </c>
      <c r="D1673">
        <v>473719</v>
      </c>
      <c r="E1673">
        <v>524659</v>
      </c>
      <c r="F1673">
        <v>110.75</v>
      </c>
      <c r="G1673" s="2">
        <v>41715</v>
      </c>
      <c r="H1673">
        <f>YEAR(Table1[[#This Row],[Order Date]])</f>
        <v>2014</v>
      </c>
      <c r="I1673" t="s">
        <v>263</v>
      </c>
      <c r="J1673" s="4">
        <f>WEEKDAY(Table1[[#This Row],[Order Date]])</f>
        <v>2</v>
      </c>
      <c r="K1673" t="s">
        <v>225</v>
      </c>
      <c r="L1673" t="s">
        <v>239</v>
      </c>
      <c r="M1673">
        <v>524659</v>
      </c>
      <c r="N1673">
        <v>119676.91</v>
      </c>
      <c r="O1673">
        <v>404982.09</v>
      </c>
      <c r="P1673">
        <v>30</v>
      </c>
      <c r="Q1673">
        <v>22</v>
      </c>
      <c r="R1673">
        <v>91.34</v>
      </c>
    </row>
    <row r="1674" spans="1:18" x14ac:dyDescent="0.35">
      <c r="A1674" t="s">
        <v>84</v>
      </c>
      <c r="B1674" t="str">
        <f>VLOOKUP(Table1[[#This Row],[Region]],Table3[#All],2,0)</f>
        <v>Anne Paul</v>
      </c>
      <c r="C1674" t="s">
        <v>212</v>
      </c>
      <c r="D1674">
        <v>320290</v>
      </c>
      <c r="E1674">
        <v>184515</v>
      </c>
      <c r="F1674">
        <v>57.61</v>
      </c>
      <c r="G1674" s="2">
        <v>41715</v>
      </c>
      <c r="H1674">
        <f>YEAR(Table1[[#This Row],[Order Date]])</f>
        <v>2014</v>
      </c>
      <c r="I1674" t="s">
        <v>263</v>
      </c>
      <c r="J1674" s="4">
        <f>WEEKDAY(Table1[[#This Row],[Order Date]])</f>
        <v>2</v>
      </c>
      <c r="K1674" t="s">
        <v>233</v>
      </c>
      <c r="L1674" t="s">
        <v>237</v>
      </c>
      <c r="M1674">
        <v>184515</v>
      </c>
      <c r="N1674">
        <v>51234.59</v>
      </c>
      <c r="O1674">
        <v>133280.41</v>
      </c>
      <c r="P1674">
        <v>20</v>
      </c>
      <c r="Q1674">
        <v>22</v>
      </c>
      <c r="R1674">
        <v>93.21</v>
      </c>
    </row>
    <row r="1675" spans="1:18" x14ac:dyDescent="0.35">
      <c r="A1675" t="s">
        <v>85</v>
      </c>
      <c r="B1675" t="str">
        <f>VLOOKUP(Table1[[#This Row],[Region]],Table3[#All],2,0)</f>
        <v>Anne Paul</v>
      </c>
      <c r="C1675" t="s">
        <v>212</v>
      </c>
      <c r="D1675">
        <v>350073</v>
      </c>
      <c r="E1675">
        <v>186183</v>
      </c>
      <c r="F1675">
        <v>53.18</v>
      </c>
      <c r="G1675" s="2">
        <v>41715</v>
      </c>
      <c r="H1675">
        <f>YEAR(Table1[[#This Row],[Order Date]])</f>
        <v>2014</v>
      </c>
      <c r="I1675" t="s">
        <v>263</v>
      </c>
      <c r="J1675" s="4">
        <f>WEEKDAY(Table1[[#This Row],[Order Date]])</f>
        <v>2</v>
      </c>
      <c r="K1675" t="s">
        <v>232</v>
      </c>
      <c r="L1675" t="s">
        <v>240</v>
      </c>
      <c r="M1675">
        <v>186183</v>
      </c>
      <c r="N1675">
        <v>70415.039999999994</v>
      </c>
      <c r="O1675">
        <v>115767.96</v>
      </c>
      <c r="P1675">
        <v>10</v>
      </c>
      <c r="Q1675">
        <v>30</v>
      </c>
      <c r="R1675">
        <v>80.680000000000007</v>
      </c>
    </row>
    <row r="1676" spans="1:18" x14ac:dyDescent="0.35">
      <c r="A1676" t="s">
        <v>86</v>
      </c>
      <c r="B1676" t="str">
        <f>VLOOKUP(Table1[[#This Row],[Region]],Table3[#All],2,0)</f>
        <v>William Grek</v>
      </c>
      <c r="C1676" t="s">
        <v>214</v>
      </c>
      <c r="D1676">
        <v>275145</v>
      </c>
      <c r="E1676">
        <v>181711</v>
      </c>
      <c r="F1676">
        <v>66.040000000000006</v>
      </c>
      <c r="G1676" s="2">
        <v>41606</v>
      </c>
      <c r="H1676">
        <f>YEAR(Table1[[#This Row],[Order Date]])</f>
        <v>2013</v>
      </c>
      <c r="I1676" t="s">
        <v>253</v>
      </c>
      <c r="J1676" s="4">
        <f>WEEKDAY(Table1[[#This Row],[Order Date]])</f>
        <v>5</v>
      </c>
      <c r="K1676" t="s">
        <v>222</v>
      </c>
      <c r="L1676" t="s">
        <v>236</v>
      </c>
      <c r="M1676">
        <v>181711</v>
      </c>
      <c r="N1676">
        <v>56466.39</v>
      </c>
      <c r="O1676">
        <v>125244.61</v>
      </c>
      <c r="P1676">
        <v>20</v>
      </c>
      <c r="Q1676">
        <v>37</v>
      </c>
      <c r="R1676">
        <v>85.51</v>
      </c>
    </row>
    <row r="1677" spans="1:18" x14ac:dyDescent="0.35">
      <c r="A1677" t="s">
        <v>87</v>
      </c>
      <c r="B1677" t="str">
        <f>VLOOKUP(Table1[[#This Row],[Region]],Table3[#All],2,0)</f>
        <v>William Grek</v>
      </c>
      <c r="C1677" t="s">
        <v>214</v>
      </c>
      <c r="D1677">
        <v>486852</v>
      </c>
      <c r="E1677">
        <v>510647</v>
      </c>
      <c r="F1677">
        <v>104.89</v>
      </c>
      <c r="G1677" s="2">
        <v>41858</v>
      </c>
      <c r="H1677">
        <f>YEAR(Table1[[#This Row],[Order Date]])</f>
        <v>2014</v>
      </c>
      <c r="I1677" t="s">
        <v>262</v>
      </c>
      <c r="J1677" s="4">
        <f>WEEKDAY(Table1[[#This Row],[Order Date]])</f>
        <v>5</v>
      </c>
      <c r="K1677" t="s">
        <v>231</v>
      </c>
      <c r="L1677" t="s">
        <v>236</v>
      </c>
      <c r="M1677">
        <v>510647</v>
      </c>
      <c r="N1677">
        <v>254513.64</v>
      </c>
      <c r="O1677">
        <v>256133.36</v>
      </c>
      <c r="P1677">
        <v>30</v>
      </c>
      <c r="Q1677">
        <v>44</v>
      </c>
      <c r="R1677">
        <v>80.180000000000007</v>
      </c>
    </row>
    <row r="1678" spans="1:18" x14ac:dyDescent="0.35">
      <c r="A1678" t="s">
        <v>88</v>
      </c>
      <c r="B1678" t="str">
        <f>VLOOKUP(Table1[[#This Row],[Region]],Table3[#All],2,0)</f>
        <v>William Grek</v>
      </c>
      <c r="C1678" t="s">
        <v>214</v>
      </c>
      <c r="D1678">
        <v>387081</v>
      </c>
      <c r="E1678">
        <v>318274</v>
      </c>
      <c r="F1678">
        <v>82.22</v>
      </c>
      <c r="G1678" s="2">
        <v>41858</v>
      </c>
      <c r="H1678">
        <f>YEAR(Table1[[#This Row],[Order Date]])</f>
        <v>2014</v>
      </c>
      <c r="I1678" t="s">
        <v>262</v>
      </c>
      <c r="J1678" s="4">
        <f>WEEKDAY(Table1[[#This Row],[Order Date]])</f>
        <v>5</v>
      </c>
      <c r="K1678" t="s">
        <v>218</v>
      </c>
      <c r="L1678" t="s">
        <v>238</v>
      </c>
      <c r="M1678">
        <v>318274</v>
      </c>
      <c r="N1678">
        <v>138989.54</v>
      </c>
      <c r="O1678">
        <v>179284.46</v>
      </c>
      <c r="P1678">
        <v>10</v>
      </c>
      <c r="Q1678">
        <v>34</v>
      </c>
      <c r="R1678">
        <v>88.88</v>
      </c>
    </row>
    <row r="1679" spans="1:18" x14ac:dyDescent="0.35">
      <c r="A1679" t="s">
        <v>89</v>
      </c>
      <c r="B1679" t="str">
        <f>VLOOKUP(Table1[[#This Row],[Region]],Table3[#All],2,0)</f>
        <v>Sam Thomas</v>
      </c>
      <c r="C1679" t="s">
        <v>215</v>
      </c>
      <c r="D1679">
        <v>171413</v>
      </c>
      <c r="E1679">
        <v>138727</v>
      </c>
      <c r="F1679">
        <v>80.930000000000007</v>
      </c>
      <c r="G1679" s="2">
        <v>41971</v>
      </c>
      <c r="H1679">
        <f>YEAR(Table1[[#This Row],[Order Date]])</f>
        <v>2014</v>
      </c>
      <c r="I1679" t="s">
        <v>253</v>
      </c>
      <c r="J1679" s="4">
        <f>WEEKDAY(Table1[[#This Row],[Order Date]])</f>
        <v>6</v>
      </c>
      <c r="K1679" t="s">
        <v>235</v>
      </c>
      <c r="L1679" t="s">
        <v>239</v>
      </c>
      <c r="M1679">
        <v>138727</v>
      </c>
      <c r="N1679">
        <v>31459.97</v>
      </c>
      <c r="O1679">
        <v>107267.03</v>
      </c>
      <c r="P1679">
        <v>20</v>
      </c>
      <c r="Q1679">
        <v>41</v>
      </c>
      <c r="R1679">
        <v>81.569999999999993</v>
      </c>
    </row>
    <row r="1680" spans="1:18" x14ac:dyDescent="0.35">
      <c r="A1680" t="s">
        <v>90</v>
      </c>
      <c r="B1680" t="str">
        <f>VLOOKUP(Table1[[#This Row],[Region]],Table3[#All],2,0)</f>
        <v>Anne Paul</v>
      </c>
      <c r="C1680" t="s">
        <v>212</v>
      </c>
      <c r="D1680">
        <v>320318</v>
      </c>
      <c r="E1680">
        <v>227005</v>
      </c>
      <c r="F1680">
        <v>70.87</v>
      </c>
      <c r="G1680" s="2">
        <v>41971</v>
      </c>
      <c r="H1680">
        <f>YEAR(Table1[[#This Row],[Order Date]])</f>
        <v>2014</v>
      </c>
      <c r="I1680" t="s">
        <v>253</v>
      </c>
      <c r="J1680" s="4">
        <f>WEEKDAY(Table1[[#This Row],[Order Date]])</f>
        <v>6</v>
      </c>
      <c r="K1680" t="s">
        <v>235</v>
      </c>
      <c r="L1680" t="s">
        <v>239</v>
      </c>
      <c r="M1680">
        <v>227005</v>
      </c>
      <c r="N1680">
        <v>113403.57</v>
      </c>
      <c r="O1680">
        <v>113601.43</v>
      </c>
      <c r="P1680">
        <v>30</v>
      </c>
      <c r="Q1680">
        <v>85</v>
      </c>
      <c r="R1680">
        <v>66.69</v>
      </c>
    </row>
    <row r="1681" spans="1:18" x14ac:dyDescent="0.35">
      <c r="A1681" t="s">
        <v>91</v>
      </c>
      <c r="B1681" t="str">
        <f>VLOOKUP(Table1[[#This Row],[Region]],Table3[#All],2,0)</f>
        <v>Sam Thomas</v>
      </c>
      <c r="C1681" t="s">
        <v>215</v>
      </c>
      <c r="D1681">
        <v>167209</v>
      </c>
      <c r="E1681">
        <v>159182</v>
      </c>
      <c r="F1681">
        <v>95.2</v>
      </c>
      <c r="G1681" s="2">
        <v>41054</v>
      </c>
      <c r="H1681">
        <f>YEAR(Table1[[#This Row],[Order Date]])</f>
        <v>2012</v>
      </c>
      <c r="I1681" t="s">
        <v>261</v>
      </c>
      <c r="J1681" s="4">
        <f>WEEKDAY(Table1[[#This Row],[Order Date]])</f>
        <v>6</v>
      </c>
      <c r="K1681" t="s">
        <v>222</v>
      </c>
      <c r="L1681" t="s">
        <v>236</v>
      </c>
      <c r="M1681">
        <v>159182</v>
      </c>
      <c r="N1681">
        <v>33403.980000000003</v>
      </c>
      <c r="O1681">
        <v>125778.02</v>
      </c>
      <c r="P1681">
        <v>30</v>
      </c>
      <c r="Q1681">
        <v>15</v>
      </c>
      <c r="R1681">
        <v>68.08</v>
      </c>
    </row>
    <row r="1682" spans="1:18" x14ac:dyDescent="0.35">
      <c r="A1682" t="s">
        <v>92</v>
      </c>
      <c r="B1682" t="str">
        <f>VLOOKUP(Table1[[#This Row],[Region]],Table3[#All],2,0)</f>
        <v>William Grek</v>
      </c>
      <c r="C1682" t="s">
        <v>214</v>
      </c>
      <c r="D1682">
        <v>124413</v>
      </c>
      <c r="E1682">
        <v>71669</v>
      </c>
      <c r="F1682">
        <v>57.61</v>
      </c>
      <c r="G1682" s="2">
        <v>41464</v>
      </c>
      <c r="H1682">
        <f>YEAR(Table1[[#This Row],[Order Date]])</f>
        <v>2013</v>
      </c>
      <c r="I1682" t="s">
        <v>260</v>
      </c>
      <c r="J1682" s="4">
        <f>WEEKDAY(Table1[[#This Row],[Order Date]])</f>
        <v>3</v>
      </c>
      <c r="K1682" t="s">
        <v>229</v>
      </c>
      <c r="L1682" t="s">
        <v>240</v>
      </c>
      <c r="M1682">
        <v>71669</v>
      </c>
      <c r="N1682">
        <v>15081.6</v>
      </c>
      <c r="O1682">
        <v>56587.4</v>
      </c>
      <c r="P1682">
        <v>30</v>
      </c>
      <c r="Q1682">
        <v>24</v>
      </c>
      <c r="R1682">
        <v>80.11</v>
      </c>
    </row>
    <row r="1683" spans="1:18" x14ac:dyDescent="0.35">
      <c r="A1683" t="s">
        <v>93</v>
      </c>
      <c r="B1683" t="str">
        <f>VLOOKUP(Table1[[#This Row],[Region]],Table3[#All],2,0)</f>
        <v>William Grek</v>
      </c>
      <c r="C1683" t="s">
        <v>214</v>
      </c>
      <c r="D1683">
        <v>158077</v>
      </c>
      <c r="E1683">
        <v>187823</v>
      </c>
      <c r="F1683">
        <v>118.82</v>
      </c>
      <c r="G1683" s="2">
        <v>41464</v>
      </c>
      <c r="H1683">
        <f>YEAR(Table1[[#This Row],[Order Date]])</f>
        <v>2013</v>
      </c>
      <c r="I1683" t="s">
        <v>260</v>
      </c>
      <c r="J1683" s="4">
        <f>WEEKDAY(Table1[[#This Row],[Order Date]])</f>
        <v>3</v>
      </c>
      <c r="K1683" t="s">
        <v>218</v>
      </c>
      <c r="L1683" t="s">
        <v>238</v>
      </c>
      <c r="M1683">
        <v>187823</v>
      </c>
      <c r="N1683">
        <v>87884.99</v>
      </c>
      <c r="O1683">
        <v>99938.01</v>
      </c>
      <c r="P1683">
        <v>30</v>
      </c>
      <c r="Q1683">
        <v>28</v>
      </c>
      <c r="R1683">
        <v>65.14</v>
      </c>
    </row>
    <row r="1684" spans="1:18" x14ac:dyDescent="0.35">
      <c r="A1684" t="s">
        <v>94</v>
      </c>
      <c r="B1684" t="str">
        <f>VLOOKUP(Table1[[#This Row],[Region]],Table3[#All],2,0)</f>
        <v>Anne Paul</v>
      </c>
      <c r="C1684" t="s">
        <v>212</v>
      </c>
      <c r="D1684">
        <v>270452</v>
      </c>
      <c r="E1684">
        <v>243000</v>
      </c>
      <c r="F1684">
        <v>89.85</v>
      </c>
      <c r="G1684" s="2">
        <v>41464</v>
      </c>
      <c r="H1684">
        <f>YEAR(Table1[[#This Row],[Order Date]])</f>
        <v>2013</v>
      </c>
      <c r="I1684" t="s">
        <v>260</v>
      </c>
      <c r="J1684" s="4">
        <f>WEEKDAY(Table1[[#This Row],[Order Date]])</f>
        <v>3</v>
      </c>
      <c r="K1684" t="s">
        <v>232</v>
      </c>
      <c r="L1684" t="s">
        <v>240</v>
      </c>
      <c r="M1684">
        <v>243000</v>
      </c>
      <c r="N1684">
        <v>89175.28</v>
      </c>
      <c r="O1684">
        <v>153824.72</v>
      </c>
      <c r="P1684">
        <v>30</v>
      </c>
      <c r="Q1684">
        <v>91</v>
      </c>
      <c r="R1684">
        <v>65.11</v>
      </c>
    </row>
    <row r="1685" spans="1:18" x14ac:dyDescent="0.35">
      <c r="A1685" t="s">
        <v>95</v>
      </c>
      <c r="B1685" t="str">
        <f>VLOOKUP(Table1[[#This Row],[Region]],Table3[#All],2,0)</f>
        <v>Bill Gabril</v>
      </c>
      <c r="C1685" t="s">
        <v>213</v>
      </c>
      <c r="D1685">
        <v>198566</v>
      </c>
      <c r="E1685">
        <v>162923</v>
      </c>
      <c r="F1685">
        <v>82.05</v>
      </c>
      <c r="G1685" s="2">
        <v>41464</v>
      </c>
      <c r="H1685">
        <f>YEAR(Table1[[#This Row],[Order Date]])</f>
        <v>2013</v>
      </c>
      <c r="I1685" t="s">
        <v>260</v>
      </c>
      <c r="J1685" s="4">
        <f>WEEKDAY(Table1[[#This Row],[Order Date]])</f>
        <v>3</v>
      </c>
      <c r="K1685" t="s">
        <v>223</v>
      </c>
      <c r="L1685" t="s">
        <v>240</v>
      </c>
      <c r="M1685">
        <v>162923</v>
      </c>
      <c r="N1685">
        <v>35070.33</v>
      </c>
      <c r="O1685">
        <v>127852.67</v>
      </c>
      <c r="P1685">
        <v>30</v>
      </c>
      <c r="Q1685">
        <v>42</v>
      </c>
      <c r="R1685">
        <v>60.11</v>
      </c>
    </row>
    <row r="1686" spans="1:18" x14ac:dyDescent="0.35">
      <c r="A1686" t="s">
        <v>96</v>
      </c>
      <c r="B1686" t="str">
        <f>VLOOKUP(Table1[[#This Row],[Region]],Table3[#All],2,0)</f>
        <v>Bill Gabril</v>
      </c>
      <c r="C1686" t="s">
        <v>213</v>
      </c>
      <c r="D1686">
        <v>132193</v>
      </c>
      <c r="E1686">
        <v>73906</v>
      </c>
      <c r="F1686">
        <v>55.91</v>
      </c>
      <c r="G1686" s="2">
        <v>41881</v>
      </c>
      <c r="H1686">
        <f>YEAR(Table1[[#This Row],[Order Date]])</f>
        <v>2014</v>
      </c>
      <c r="I1686" t="s">
        <v>262</v>
      </c>
      <c r="J1686" s="4">
        <f>WEEKDAY(Table1[[#This Row],[Order Date]])</f>
        <v>7</v>
      </c>
      <c r="K1686" t="s">
        <v>232</v>
      </c>
      <c r="L1686" t="s">
        <v>240</v>
      </c>
      <c r="M1686">
        <v>73906</v>
      </c>
      <c r="N1686">
        <v>32433.5</v>
      </c>
      <c r="O1686">
        <v>41472.5</v>
      </c>
      <c r="P1686">
        <v>10</v>
      </c>
      <c r="Q1686">
        <v>46</v>
      </c>
      <c r="R1686">
        <v>64.92</v>
      </c>
    </row>
    <row r="1687" spans="1:18" x14ac:dyDescent="0.35">
      <c r="A1687" t="s">
        <v>97</v>
      </c>
      <c r="B1687" t="str">
        <f>VLOOKUP(Table1[[#This Row],[Region]],Table3[#All],2,0)</f>
        <v>Sam Thomas</v>
      </c>
      <c r="C1687" t="s">
        <v>215</v>
      </c>
      <c r="D1687">
        <v>323426</v>
      </c>
      <c r="E1687">
        <v>363315</v>
      </c>
      <c r="F1687">
        <v>112.33</v>
      </c>
      <c r="G1687" s="2">
        <v>41881</v>
      </c>
      <c r="H1687">
        <f>YEAR(Table1[[#This Row],[Order Date]])</f>
        <v>2014</v>
      </c>
      <c r="I1687" t="s">
        <v>262</v>
      </c>
      <c r="J1687" s="4">
        <f>WEEKDAY(Table1[[#This Row],[Order Date]])</f>
        <v>7</v>
      </c>
      <c r="K1687" t="s">
        <v>218</v>
      </c>
      <c r="L1687" t="s">
        <v>238</v>
      </c>
      <c r="M1687">
        <v>363315</v>
      </c>
      <c r="N1687">
        <v>96021.04</v>
      </c>
      <c r="O1687">
        <v>267293.96000000002</v>
      </c>
      <c r="P1687">
        <v>30</v>
      </c>
      <c r="Q1687">
        <v>85</v>
      </c>
      <c r="R1687">
        <v>75.91</v>
      </c>
    </row>
    <row r="1688" spans="1:18" x14ac:dyDescent="0.35">
      <c r="A1688" t="s">
        <v>98</v>
      </c>
      <c r="B1688" t="str">
        <f>VLOOKUP(Table1[[#This Row],[Region]],Table3[#All],2,0)</f>
        <v>Sam Thomas</v>
      </c>
      <c r="C1688" t="s">
        <v>215</v>
      </c>
      <c r="D1688">
        <v>217606</v>
      </c>
      <c r="E1688">
        <v>226595</v>
      </c>
      <c r="F1688">
        <v>104.13</v>
      </c>
      <c r="G1688" s="2">
        <v>41881</v>
      </c>
      <c r="H1688">
        <f>YEAR(Table1[[#This Row],[Order Date]])</f>
        <v>2014</v>
      </c>
      <c r="I1688" t="s">
        <v>262</v>
      </c>
      <c r="J1688" s="4">
        <f>WEEKDAY(Table1[[#This Row],[Order Date]])</f>
        <v>7</v>
      </c>
      <c r="K1688" t="s">
        <v>228</v>
      </c>
      <c r="L1688" t="s">
        <v>236</v>
      </c>
      <c r="M1688">
        <v>226595</v>
      </c>
      <c r="N1688">
        <v>56231.73</v>
      </c>
      <c r="O1688">
        <v>170363.27</v>
      </c>
      <c r="P1688">
        <v>30</v>
      </c>
      <c r="Q1688">
        <v>44</v>
      </c>
      <c r="R1688">
        <v>65.62</v>
      </c>
    </row>
    <row r="1689" spans="1:18" x14ac:dyDescent="0.35">
      <c r="A1689" t="s">
        <v>99</v>
      </c>
      <c r="B1689" t="str">
        <f>VLOOKUP(Table1[[#This Row],[Region]],Table3[#All],2,0)</f>
        <v>William Grek</v>
      </c>
      <c r="C1689" t="s">
        <v>214</v>
      </c>
      <c r="D1689">
        <v>169985</v>
      </c>
      <c r="E1689">
        <v>87239</v>
      </c>
      <c r="F1689">
        <v>51.32</v>
      </c>
      <c r="G1689" s="2">
        <v>41446</v>
      </c>
      <c r="H1689">
        <f>YEAR(Table1[[#This Row],[Order Date]])</f>
        <v>2013</v>
      </c>
      <c r="I1689" t="s">
        <v>254</v>
      </c>
      <c r="J1689" s="4">
        <f>WEEKDAY(Table1[[#This Row],[Order Date]])</f>
        <v>6</v>
      </c>
      <c r="K1689" t="s">
        <v>231</v>
      </c>
      <c r="L1689" t="s">
        <v>236</v>
      </c>
      <c r="M1689">
        <v>87239</v>
      </c>
      <c r="N1689">
        <v>33554.339999999997</v>
      </c>
      <c r="O1689">
        <v>53684.66</v>
      </c>
      <c r="P1689">
        <v>30</v>
      </c>
      <c r="Q1689">
        <v>80</v>
      </c>
      <c r="R1689">
        <v>77.84</v>
      </c>
    </row>
    <row r="1690" spans="1:18" x14ac:dyDescent="0.35">
      <c r="A1690" t="s">
        <v>100</v>
      </c>
      <c r="B1690" t="str">
        <f>VLOOKUP(Table1[[#This Row],[Region]],Table3[#All],2,0)</f>
        <v>William Grek</v>
      </c>
      <c r="C1690" t="s">
        <v>214</v>
      </c>
      <c r="D1690">
        <v>240339</v>
      </c>
      <c r="E1690">
        <v>217380</v>
      </c>
      <c r="F1690">
        <v>90.45</v>
      </c>
      <c r="G1690" s="2">
        <v>41446</v>
      </c>
      <c r="H1690">
        <f>YEAR(Table1[[#This Row],[Order Date]])</f>
        <v>2013</v>
      </c>
      <c r="I1690" t="s">
        <v>254</v>
      </c>
      <c r="J1690" s="4">
        <f>WEEKDAY(Table1[[#This Row],[Order Date]])</f>
        <v>6</v>
      </c>
      <c r="K1690" t="s">
        <v>225</v>
      </c>
      <c r="L1690" t="s">
        <v>239</v>
      </c>
      <c r="M1690">
        <v>217380</v>
      </c>
      <c r="N1690">
        <v>63698.35</v>
      </c>
      <c r="O1690">
        <v>153681.65</v>
      </c>
      <c r="P1690">
        <v>20</v>
      </c>
      <c r="Q1690">
        <v>94</v>
      </c>
      <c r="R1690">
        <v>78.08</v>
      </c>
    </row>
    <row r="1691" spans="1:18" x14ac:dyDescent="0.35">
      <c r="A1691" t="s">
        <v>101</v>
      </c>
      <c r="B1691" t="str">
        <f>VLOOKUP(Table1[[#This Row],[Region]],Table3[#All],2,0)</f>
        <v>Sam Thomas</v>
      </c>
      <c r="C1691" t="s">
        <v>215</v>
      </c>
      <c r="D1691">
        <v>311662</v>
      </c>
      <c r="E1691">
        <v>161152</v>
      </c>
      <c r="F1691">
        <v>51.71</v>
      </c>
      <c r="G1691" s="2">
        <v>41885</v>
      </c>
      <c r="H1691">
        <f>YEAR(Table1[[#This Row],[Order Date]])</f>
        <v>2014</v>
      </c>
      <c r="I1691" t="s">
        <v>258</v>
      </c>
      <c r="J1691" s="4">
        <f>WEEKDAY(Table1[[#This Row],[Order Date]])</f>
        <v>4</v>
      </c>
      <c r="K1691" t="s">
        <v>230</v>
      </c>
      <c r="L1691" t="s">
        <v>238</v>
      </c>
      <c r="M1691">
        <v>161152</v>
      </c>
      <c r="N1691">
        <v>68913.8</v>
      </c>
      <c r="O1691">
        <v>92238.2</v>
      </c>
      <c r="P1691">
        <v>10</v>
      </c>
      <c r="Q1691">
        <v>41</v>
      </c>
      <c r="R1691">
        <v>86.52</v>
      </c>
    </row>
    <row r="1692" spans="1:18" x14ac:dyDescent="0.35">
      <c r="A1692" t="s">
        <v>102</v>
      </c>
      <c r="B1692" t="str">
        <f>VLOOKUP(Table1[[#This Row],[Region]],Table3[#All],2,0)</f>
        <v>William Grek</v>
      </c>
      <c r="C1692" t="s">
        <v>214</v>
      </c>
      <c r="D1692">
        <v>360590</v>
      </c>
      <c r="E1692">
        <v>318792</v>
      </c>
      <c r="F1692">
        <v>88.41</v>
      </c>
      <c r="G1692" s="2">
        <v>41885</v>
      </c>
      <c r="H1692">
        <f>YEAR(Table1[[#This Row],[Order Date]])</f>
        <v>2014</v>
      </c>
      <c r="I1692" t="s">
        <v>258</v>
      </c>
      <c r="J1692" s="4">
        <f>WEEKDAY(Table1[[#This Row],[Order Date]])</f>
        <v>4</v>
      </c>
      <c r="K1692" t="s">
        <v>219</v>
      </c>
      <c r="L1692" t="s">
        <v>238</v>
      </c>
      <c r="M1692">
        <v>318792</v>
      </c>
      <c r="N1692">
        <v>67715.740000000005</v>
      </c>
      <c r="O1692">
        <v>251076.26</v>
      </c>
      <c r="P1692">
        <v>10</v>
      </c>
      <c r="Q1692">
        <v>98</v>
      </c>
      <c r="R1692">
        <v>86.94</v>
      </c>
    </row>
    <row r="1693" spans="1:18" x14ac:dyDescent="0.35">
      <c r="A1693" t="s">
        <v>103</v>
      </c>
      <c r="B1693" t="str">
        <f>VLOOKUP(Table1[[#This Row],[Region]],Table3[#All],2,0)</f>
        <v>Bill Gabril</v>
      </c>
      <c r="C1693" t="s">
        <v>213</v>
      </c>
      <c r="D1693">
        <v>278937</v>
      </c>
      <c r="E1693">
        <v>139850</v>
      </c>
      <c r="F1693">
        <v>50.14</v>
      </c>
      <c r="G1693" s="2">
        <v>41885</v>
      </c>
      <c r="H1693">
        <f>YEAR(Table1[[#This Row],[Order Date]])</f>
        <v>2014</v>
      </c>
      <c r="I1693" t="s">
        <v>258</v>
      </c>
      <c r="J1693" s="4">
        <f>WEEKDAY(Table1[[#This Row],[Order Date]])</f>
        <v>4</v>
      </c>
      <c r="K1693" t="s">
        <v>229</v>
      </c>
      <c r="L1693" t="s">
        <v>240</v>
      </c>
      <c r="M1693">
        <v>139850</v>
      </c>
      <c r="N1693">
        <v>62063.81</v>
      </c>
      <c r="O1693">
        <v>77786.19</v>
      </c>
      <c r="P1693">
        <v>20</v>
      </c>
      <c r="Q1693">
        <v>64</v>
      </c>
      <c r="R1693">
        <v>68.790000000000006</v>
      </c>
    </row>
    <row r="1694" spans="1:18" x14ac:dyDescent="0.35">
      <c r="A1694" t="s">
        <v>104</v>
      </c>
      <c r="B1694" t="str">
        <f>VLOOKUP(Table1[[#This Row],[Region]],Table3[#All],2,0)</f>
        <v>Sam Thomas</v>
      </c>
      <c r="C1694" t="s">
        <v>215</v>
      </c>
      <c r="D1694">
        <v>204578</v>
      </c>
      <c r="E1694">
        <v>207658</v>
      </c>
      <c r="F1694">
        <v>101.51</v>
      </c>
      <c r="G1694" s="2">
        <v>41885</v>
      </c>
      <c r="H1694">
        <f>YEAR(Table1[[#This Row],[Order Date]])</f>
        <v>2014</v>
      </c>
      <c r="I1694" t="s">
        <v>258</v>
      </c>
      <c r="J1694" s="4">
        <f>WEEKDAY(Table1[[#This Row],[Order Date]])</f>
        <v>4</v>
      </c>
      <c r="K1694" t="s">
        <v>225</v>
      </c>
      <c r="L1694" t="s">
        <v>239</v>
      </c>
      <c r="M1694">
        <v>207658</v>
      </c>
      <c r="N1694">
        <v>97842.85</v>
      </c>
      <c r="O1694">
        <v>109815.15</v>
      </c>
      <c r="P1694">
        <v>30</v>
      </c>
      <c r="Q1694">
        <v>35</v>
      </c>
      <c r="R1694">
        <v>91.16</v>
      </c>
    </row>
    <row r="1695" spans="1:18" x14ac:dyDescent="0.35">
      <c r="A1695" t="s">
        <v>105</v>
      </c>
      <c r="B1695" t="str">
        <f>VLOOKUP(Table1[[#This Row],[Region]],Table3[#All],2,0)</f>
        <v>Sam Thomas</v>
      </c>
      <c r="C1695" t="s">
        <v>215</v>
      </c>
      <c r="D1695">
        <v>276238</v>
      </c>
      <c r="E1695">
        <v>231673</v>
      </c>
      <c r="F1695">
        <v>83.87</v>
      </c>
      <c r="G1695" s="2">
        <v>41885</v>
      </c>
      <c r="H1695">
        <f>YEAR(Table1[[#This Row],[Order Date]])</f>
        <v>2014</v>
      </c>
      <c r="I1695" t="s">
        <v>258</v>
      </c>
      <c r="J1695" s="4">
        <f>WEEKDAY(Table1[[#This Row],[Order Date]])</f>
        <v>4</v>
      </c>
      <c r="K1695" t="s">
        <v>229</v>
      </c>
      <c r="L1695" t="s">
        <v>240</v>
      </c>
      <c r="M1695">
        <v>231673</v>
      </c>
      <c r="N1695">
        <v>78827.710000000006</v>
      </c>
      <c r="O1695">
        <v>152845.29</v>
      </c>
      <c r="P1695">
        <v>20</v>
      </c>
      <c r="Q1695">
        <v>65</v>
      </c>
      <c r="R1695">
        <v>93.51</v>
      </c>
    </row>
    <row r="1696" spans="1:18" x14ac:dyDescent="0.35">
      <c r="A1696" t="s">
        <v>106</v>
      </c>
      <c r="B1696" t="str">
        <f>VLOOKUP(Table1[[#This Row],[Region]],Table3[#All],2,0)</f>
        <v>Anne Paul</v>
      </c>
      <c r="C1696" t="s">
        <v>212</v>
      </c>
      <c r="D1696">
        <v>139986</v>
      </c>
      <c r="E1696">
        <v>83518</v>
      </c>
      <c r="F1696">
        <v>59.66</v>
      </c>
      <c r="G1696" s="2">
        <v>41885</v>
      </c>
      <c r="H1696">
        <f>YEAR(Table1[[#This Row],[Order Date]])</f>
        <v>2014</v>
      </c>
      <c r="I1696" t="s">
        <v>258</v>
      </c>
      <c r="J1696" s="4">
        <f>WEEKDAY(Table1[[#This Row],[Order Date]])</f>
        <v>4</v>
      </c>
      <c r="K1696" t="s">
        <v>221</v>
      </c>
      <c r="L1696" t="s">
        <v>239</v>
      </c>
      <c r="M1696">
        <v>83518</v>
      </c>
      <c r="N1696">
        <v>35963.57</v>
      </c>
      <c r="O1696">
        <v>47554.43</v>
      </c>
      <c r="P1696">
        <v>20</v>
      </c>
      <c r="Q1696">
        <v>36</v>
      </c>
      <c r="R1696">
        <v>76.349999999999994</v>
      </c>
    </row>
    <row r="1697" spans="1:18" x14ac:dyDescent="0.35">
      <c r="A1697" t="s">
        <v>107</v>
      </c>
      <c r="B1697" t="str">
        <f>VLOOKUP(Table1[[#This Row],[Region]],Table3[#All],2,0)</f>
        <v>Anne Paul</v>
      </c>
      <c r="C1697" t="s">
        <v>212</v>
      </c>
      <c r="D1697">
        <v>457019</v>
      </c>
      <c r="E1697">
        <v>516116</v>
      </c>
      <c r="F1697">
        <v>112.93</v>
      </c>
      <c r="G1697" s="2">
        <v>41885</v>
      </c>
      <c r="H1697">
        <f>YEAR(Table1[[#This Row],[Order Date]])</f>
        <v>2014</v>
      </c>
      <c r="I1697" t="s">
        <v>258</v>
      </c>
      <c r="J1697" s="4">
        <f>WEEKDAY(Table1[[#This Row],[Order Date]])</f>
        <v>4</v>
      </c>
      <c r="K1697" t="s">
        <v>229</v>
      </c>
      <c r="L1697" t="s">
        <v>240</v>
      </c>
      <c r="M1697">
        <v>516116</v>
      </c>
      <c r="N1697">
        <v>223880.98</v>
      </c>
      <c r="O1697">
        <v>292235.02</v>
      </c>
      <c r="P1697">
        <v>20</v>
      </c>
      <c r="Q1697">
        <v>57</v>
      </c>
      <c r="R1697">
        <v>63.39</v>
      </c>
    </row>
    <row r="1698" spans="1:18" x14ac:dyDescent="0.35">
      <c r="A1698" t="s">
        <v>108</v>
      </c>
      <c r="B1698" t="str">
        <f>VLOOKUP(Table1[[#This Row],[Region]],Table3[#All],2,0)</f>
        <v>Sam Thomas</v>
      </c>
      <c r="C1698" t="s">
        <v>215</v>
      </c>
      <c r="D1698">
        <v>408019</v>
      </c>
      <c r="E1698">
        <v>418515</v>
      </c>
      <c r="F1698">
        <v>102.57</v>
      </c>
      <c r="G1698" s="2">
        <v>41885</v>
      </c>
      <c r="H1698">
        <f>YEAR(Table1[[#This Row],[Order Date]])</f>
        <v>2014</v>
      </c>
      <c r="I1698" t="s">
        <v>258</v>
      </c>
      <c r="J1698" s="4">
        <f>WEEKDAY(Table1[[#This Row],[Order Date]])</f>
        <v>4</v>
      </c>
      <c r="K1698" t="s">
        <v>234</v>
      </c>
      <c r="L1698" t="s">
        <v>238</v>
      </c>
      <c r="M1698">
        <v>418515</v>
      </c>
      <c r="N1698">
        <v>128523.54</v>
      </c>
      <c r="O1698">
        <v>289991.46000000002</v>
      </c>
      <c r="P1698">
        <v>10</v>
      </c>
      <c r="Q1698">
        <v>36</v>
      </c>
      <c r="R1698">
        <v>63.27</v>
      </c>
    </row>
    <row r="1699" spans="1:18" x14ac:dyDescent="0.35">
      <c r="A1699" t="s">
        <v>109</v>
      </c>
      <c r="B1699" t="str">
        <f>VLOOKUP(Table1[[#This Row],[Region]],Table3[#All],2,0)</f>
        <v>William Grek</v>
      </c>
      <c r="C1699" t="s">
        <v>214</v>
      </c>
      <c r="D1699">
        <v>162274</v>
      </c>
      <c r="E1699">
        <v>93393</v>
      </c>
      <c r="F1699">
        <v>57.55</v>
      </c>
      <c r="G1699" s="2">
        <v>41885</v>
      </c>
      <c r="H1699">
        <f>YEAR(Table1[[#This Row],[Order Date]])</f>
        <v>2014</v>
      </c>
      <c r="I1699" t="s">
        <v>258</v>
      </c>
      <c r="J1699" s="4">
        <f>WEEKDAY(Table1[[#This Row],[Order Date]])</f>
        <v>4</v>
      </c>
      <c r="K1699" t="s">
        <v>220</v>
      </c>
      <c r="L1699" t="s">
        <v>237</v>
      </c>
      <c r="M1699">
        <v>93393</v>
      </c>
      <c r="N1699">
        <v>45458.93</v>
      </c>
      <c r="O1699">
        <v>47934.07</v>
      </c>
      <c r="P1699">
        <v>10</v>
      </c>
      <c r="Q1699">
        <v>79</v>
      </c>
      <c r="R1699">
        <v>65.849999999999994</v>
      </c>
    </row>
    <row r="1700" spans="1:18" x14ac:dyDescent="0.35">
      <c r="A1700" t="s">
        <v>110</v>
      </c>
      <c r="B1700" t="str">
        <f>VLOOKUP(Table1[[#This Row],[Region]],Table3[#All],2,0)</f>
        <v>Anne Paul</v>
      </c>
      <c r="C1700" t="s">
        <v>212</v>
      </c>
      <c r="D1700">
        <v>213434</v>
      </c>
      <c r="E1700">
        <v>214670</v>
      </c>
      <c r="F1700">
        <v>100.58</v>
      </c>
      <c r="G1700" s="2">
        <v>41885</v>
      </c>
      <c r="H1700">
        <f>YEAR(Table1[[#This Row],[Order Date]])</f>
        <v>2014</v>
      </c>
      <c r="I1700" t="s">
        <v>258</v>
      </c>
      <c r="J1700" s="4">
        <f>WEEKDAY(Table1[[#This Row],[Order Date]])</f>
        <v>4</v>
      </c>
      <c r="K1700" t="s">
        <v>217</v>
      </c>
      <c r="L1700" t="s">
        <v>237</v>
      </c>
      <c r="M1700">
        <v>214670</v>
      </c>
      <c r="N1700">
        <v>101621.98</v>
      </c>
      <c r="O1700">
        <v>113048.02</v>
      </c>
      <c r="P1700">
        <v>10</v>
      </c>
      <c r="Q1700">
        <v>83</v>
      </c>
      <c r="R1700">
        <v>69.72</v>
      </c>
    </row>
    <row r="1701" spans="1:18" x14ac:dyDescent="0.35">
      <c r="A1701" t="s">
        <v>111</v>
      </c>
      <c r="B1701" t="str">
        <f>VLOOKUP(Table1[[#This Row],[Region]],Table3[#All],2,0)</f>
        <v>Bill Gabril</v>
      </c>
      <c r="C1701" t="s">
        <v>213</v>
      </c>
      <c r="D1701">
        <v>282954</v>
      </c>
      <c r="E1701">
        <v>235036</v>
      </c>
      <c r="F1701">
        <v>83.07</v>
      </c>
      <c r="G1701" s="2">
        <v>41885</v>
      </c>
      <c r="H1701">
        <f>YEAR(Table1[[#This Row],[Order Date]])</f>
        <v>2014</v>
      </c>
      <c r="I1701" t="s">
        <v>258</v>
      </c>
      <c r="J1701" s="4">
        <f>WEEKDAY(Table1[[#This Row],[Order Date]])</f>
        <v>4</v>
      </c>
      <c r="K1701" t="s">
        <v>229</v>
      </c>
      <c r="L1701" t="s">
        <v>240</v>
      </c>
      <c r="M1701">
        <v>235036</v>
      </c>
      <c r="N1701">
        <v>115621.3</v>
      </c>
      <c r="O1701">
        <v>119414.7</v>
      </c>
      <c r="P1701">
        <v>30</v>
      </c>
      <c r="Q1701">
        <v>90</v>
      </c>
      <c r="R1701">
        <v>80.010000000000005</v>
      </c>
    </row>
    <row r="1702" spans="1:18" x14ac:dyDescent="0.35">
      <c r="A1702" t="s">
        <v>112</v>
      </c>
      <c r="B1702" t="str">
        <f>VLOOKUP(Table1[[#This Row],[Region]],Table3[#All],2,0)</f>
        <v>Sam Thomas</v>
      </c>
      <c r="C1702" t="s">
        <v>215</v>
      </c>
      <c r="D1702">
        <v>190213</v>
      </c>
      <c r="E1702">
        <v>136250</v>
      </c>
      <c r="F1702">
        <v>71.63</v>
      </c>
      <c r="G1702" s="2">
        <v>41885</v>
      </c>
      <c r="H1702">
        <f>YEAR(Table1[[#This Row],[Order Date]])</f>
        <v>2014</v>
      </c>
      <c r="I1702" t="s">
        <v>258</v>
      </c>
      <c r="J1702" s="4">
        <f>WEEKDAY(Table1[[#This Row],[Order Date]])</f>
        <v>4</v>
      </c>
      <c r="K1702" t="s">
        <v>222</v>
      </c>
      <c r="L1702" t="s">
        <v>236</v>
      </c>
      <c r="M1702">
        <v>136250</v>
      </c>
      <c r="N1702">
        <v>38186.51</v>
      </c>
      <c r="O1702">
        <v>98063.49</v>
      </c>
      <c r="P1702">
        <v>30</v>
      </c>
      <c r="Q1702">
        <v>36</v>
      </c>
      <c r="R1702">
        <v>66.92</v>
      </c>
    </row>
    <row r="1703" spans="1:18" x14ac:dyDescent="0.35">
      <c r="A1703" t="s">
        <v>113</v>
      </c>
      <c r="B1703" t="str">
        <f>VLOOKUP(Table1[[#This Row],[Region]],Table3[#All],2,0)</f>
        <v>Sam Thomas</v>
      </c>
      <c r="C1703" t="s">
        <v>215</v>
      </c>
      <c r="D1703">
        <v>132125</v>
      </c>
      <c r="E1703">
        <v>152787</v>
      </c>
      <c r="F1703">
        <v>115.64</v>
      </c>
      <c r="G1703" s="2">
        <v>41893</v>
      </c>
      <c r="H1703">
        <f>YEAR(Table1[[#This Row],[Order Date]])</f>
        <v>2014</v>
      </c>
      <c r="I1703" t="s">
        <v>258</v>
      </c>
      <c r="J1703" s="4">
        <f>WEEKDAY(Table1[[#This Row],[Order Date]])</f>
        <v>5</v>
      </c>
      <c r="K1703" t="s">
        <v>229</v>
      </c>
      <c r="L1703" t="s">
        <v>240</v>
      </c>
      <c r="M1703">
        <v>152787</v>
      </c>
      <c r="N1703">
        <v>48037.17</v>
      </c>
      <c r="O1703">
        <v>104749.83</v>
      </c>
      <c r="P1703">
        <v>20</v>
      </c>
      <c r="Q1703">
        <v>36</v>
      </c>
      <c r="R1703">
        <v>72.83</v>
      </c>
    </row>
    <row r="1704" spans="1:18" x14ac:dyDescent="0.35">
      <c r="A1704" t="s">
        <v>114</v>
      </c>
      <c r="B1704" t="str">
        <f>VLOOKUP(Table1[[#This Row],[Region]],Table3[#All],2,0)</f>
        <v>Sam Thomas</v>
      </c>
      <c r="C1704" t="s">
        <v>215</v>
      </c>
      <c r="D1704">
        <v>326399</v>
      </c>
      <c r="E1704">
        <v>203550</v>
      </c>
      <c r="F1704">
        <v>62.36</v>
      </c>
      <c r="G1704" s="2">
        <v>41893</v>
      </c>
      <c r="H1704">
        <f>YEAR(Table1[[#This Row],[Order Date]])</f>
        <v>2014</v>
      </c>
      <c r="I1704" t="s">
        <v>258</v>
      </c>
      <c r="J1704" s="4">
        <f>WEEKDAY(Table1[[#This Row],[Order Date]])</f>
        <v>5</v>
      </c>
      <c r="K1704" t="s">
        <v>219</v>
      </c>
      <c r="L1704" t="s">
        <v>238</v>
      </c>
      <c r="M1704">
        <v>203550</v>
      </c>
      <c r="N1704">
        <v>72846.67</v>
      </c>
      <c r="O1704">
        <v>130703.33</v>
      </c>
      <c r="P1704">
        <v>10</v>
      </c>
      <c r="Q1704">
        <v>57</v>
      </c>
      <c r="R1704">
        <v>61.23</v>
      </c>
    </row>
    <row r="1705" spans="1:18" x14ac:dyDescent="0.35">
      <c r="A1705" t="s">
        <v>115</v>
      </c>
      <c r="B1705" t="str">
        <f>VLOOKUP(Table1[[#This Row],[Region]],Table3[#All],2,0)</f>
        <v>William Grek</v>
      </c>
      <c r="C1705" t="s">
        <v>214</v>
      </c>
      <c r="D1705">
        <v>320387</v>
      </c>
      <c r="E1705">
        <v>188642</v>
      </c>
      <c r="F1705">
        <v>58.88</v>
      </c>
      <c r="G1705" s="2">
        <v>41893</v>
      </c>
      <c r="H1705">
        <f>YEAR(Table1[[#This Row],[Order Date]])</f>
        <v>2014</v>
      </c>
      <c r="I1705" t="s">
        <v>258</v>
      </c>
      <c r="J1705" s="4">
        <f>WEEKDAY(Table1[[#This Row],[Order Date]])</f>
        <v>5</v>
      </c>
      <c r="K1705" t="s">
        <v>219</v>
      </c>
      <c r="L1705" t="s">
        <v>238</v>
      </c>
      <c r="M1705">
        <v>188642</v>
      </c>
      <c r="N1705">
        <v>82335.53</v>
      </c>
      <c r="O1705">
        <v>106306.47</v>
      </c>
      <c r="P1705">
        <v>10</v>
      </c>
      <c r="Q1705">
        <v>23</v>
      </c>
      <c r="R1705">
        <v>75.209999999999994</v>
      </c>
    </row>
    <row r="1706" spans="1:18" x14ac:dyDescent="0.35">
      <c r="A1706" t="s">
        <v>116</v>
      </c>
      <c r="B1706" t="str">
        <f>VLOOKUP(Table1[[#This Row],[Region]],Table3[#All],2,0)</f>
        <v>William Grek</v>
      </c>
      <c r="C1706" t="s">
        <v>214</v>
      </c>
      <c r="D1706">
        <v>474182</v>
      </c>
      <c r="E1706">
        <v>509858</v>
      </c>
      <c r="F1706">
        <v>107.52</v>
      </c>
      <c r="G1706" s="2">
        <v>41893</v>
      </c>
      <c r="H1706">
        <f>YEAR(Table1[[#This Row],[Order Date]])</f>
        <v>2014</v>
      </c>
      <c r="I1706" t="s">
        <v>258</v>
      </c>
      <c r="J1706" s="4">
        <f>WEEKDAY(Table1[[#This Row],[Order Date]])</f>
        <v>5</v>
      </c>
      <c r="K1706" t="s">
        <v>225</v>
      </c>
      <c r="L1706" t="s">
        <v>239</v>
      </c>
      <c r="M1706">
        <v>509858</v>
      </c>
      <c r="N1706">
        <v>119349.37</v>
      </c>
      <c r="O1706">
        <v>390508.63</v>
      </c>
      <c r="P1706">
        <v>30</v>
      </c>
      <c r="Q1706">
        <v>86</v>
      </c>
      <c r="R1706">
        <v>78.650000000000006</v>
      </c>
    </row>
    <row r="1707" spans="1:18" x14ac:dyDescent="0.35">
      <c r="A1707" t="s">
        <v>117</v>
      </c>
      <c r="B1707" t="str">
        <f>VLOOKUP(Table1[[#This Row],[Region]],Table3[#All],2,0)</f>
        <v>William Grek</v>
      </c>
      <c r="C1707" t="s">
        <v>214</v>
      </c>
      <c r="D1707">
        <v>322762</v>
      </c>
      <c r="E1707">
        <v>206505</v>
      </c>
      <c r="F1707">
        <v>63.98</v>
      </c>
      <c r="G1707" s="2">
        <v>41893</v>
      </c>
      <c r="H1707">
        <f>YEAR(Table1[[#This Row],[Order Date]])</f>
        <v>2014</v>
      </c>
      <c r="I1707" t="s">
        <v>258</v>
      </c>
      <c r="J1707" s="4">
        <f>WEEKDAY(Table1[[#This Row],[Order Date]])</f>
        <v>5</v>
      </c>
      <c r="K1707" t="s">
        <v>235</v>
      </c>
      <c r="L1707" t="s">
        <v>239</v>
      </c>
      <c r="M1707">
        <v>206505</v>
      </c>
      <c r="N1707">
        <v>85957.17</v>
      </c>
      <c r="O1707">
        <v>120547.83</v>
      </c>
      <c r="P1707">
        <v>30</v>
      </c>
      <c r="Q1707">
        <v>37</v>
      </c>
      <c r="R1707">
        <v>92.42</v>
      </c>
    </row>
    <row r="1708" spans="1:18" x14ac:dyDescent="0.35">
      <c r="A1708" t="s">
        <v>118</v>
      </c>
      <c r="B1708" t="str">
        <f>VLOOKUP(Table1[[#This Row],[Region]],Table3[#All],2,0)</f>
        <v>Anne Paul</v>
      </c>
      <c r="C1708" t="s">
        <v>212</v>
      </c>
      <c r="D1708">
        <v>312764</v>
      </c>
      <c r="E1708">
        <v>233854</v>
      </c>
      <c r="F1708">
        <v>74.77</v>
      </c>
      <c r="G1708" s="2">
        <v>41893</v>
      </c>
      <c r="H1708">
        <f>YEAR(Table1[[#This Row],[Order Date]])</f>
        <v>2014</v>
      </c>
      <c r="I1708" t="s">
        <v>258</v>
      </c>
      <c r="J1708" s="4">
        <f>WEEKDAY(Table1[[#This Row],[Order Date]])</f>
        <v>5</v>
      </c>
      <c r="K1708" t="s">
        <v>223</v>
      </c>
      <c r="L1708" t="s">
        <v>240</v>
      </c>
      <c r="M1708">
        <v>233854</v>
      </c>
      <c r="N1708">
        <v>51874.83</v>
      </c>
      <c r="O1708">
        <v>181979.17</v>
      </c>
      <c r="P1708">
        <v>10</v>
      </c>
      <c r="Q1708">
        <v>24</v>
      </c>
      <c r="R1708">
        <v>87.88</v>
      </c>
    </row>
    <row r="1709" spans="1:18" x14ac:dyDescent="0.35">
      <c r="A1709" t="s">
        <v>119</v>
      </c>
      <c r="B1709" t="str">
        <f>VLOOKUP(Table1[[#This Row],[Region]],Table3[#All],2,0)</f>
        <v>William Grek</v>
      </c>
      <c r="C1709" t="s">
        <v>214</v>
      </c>
      <c r="D1709">
        <v>220448</v>
      </c>
      <c r="E1709">
        <v>250089</v>
      </c>
      <c r="F1709">
        <v>113.45</v>
      </c>
      <c r="G1709" s="2">
        <v>41893</v>
      </c>
      <c r="H1709">
        <f>YEAR(Table1[[#This Row],[Order Date]])</f>
        <v>2014</v>
      </c>
      <c r="I1709" t="s">
        <v>258</v>
      </c>
      <c r="J1709" s="4">
        <f>WEEKDAY(Table1[[#This Row],[Order Date]])</f>
        <v>5</v>
      </c>
      <c r="K1709" t="s">
        <v>218</v>
      </c>
      <c r="L1709" t="s">
        <v>238</v>
      </c>
      <c r="M1709">
        <v>250089</v>
      </c>
      <c r="N1709">
        <v>95438.44</v>
      </c>
      <c r="O1709">
        <v>154650.56</v>
      </c>
      <c r="P1709">
        <v>10</v>
      </c>
      <c r="Q1709">
        <v>27</v>
      </c>
      <c r="R1709">
        <v>61.85</v>
      </c>
    </row>
    <row r="1710" spans="1:18" x14ac:dyDescent="0.35">
      <c r="A1710" t="s">
        <v>120</v>
      </c>
      <c r="B1710" t="str">
        <f>VLOOKUP(Table1[[#This Row],[Region]],Table3[#All],2,0)</f>
        <v>William Grek</v>
      </c>
      <c r="C1710" t="s">
        <v>214</v>
      </c>
      <c r="D1710">
        <v>221530</v>
      </c>
      <c r="E1710">
        <v>143907</v>
      </c>
      <c r="F1710">
        <v>64.959999999999994</v>
      </c>
      <c r="G1710" s="2">
        <v>41893</v>
      </c>
      <c r="H1710">
        <f>YEAR(Table1[[#This Row],[Order Date]])</f>
        <v>2014</v>
      </c>
      <c r="I1710" t="s">
        <v>258</v>
      </c>
      <c r="J1710" s="4">
        <f>WEEKDAY(Table1[[#This Row],[Order Date]])</f>
        <v>5</v>
      </c>
      <c r="K1710" t="s">
        <v>222</v>
      </c>
      <c r="L1710" t="s">
        <v>236</v>
      </c>
      <c r="M1710">
        <v>143907</v>
      </c>
      <c r="N1710">
        <v>50004.11</v>
      </c>
      <c r="O1710">
        <v>93902.89</v>
      </c>
      <c r="P1710">
        <v>30</v>
      </c>
      <c r="Q1710">
        <v>19</v>
      </c>
      <c r="R1710">
        <v>68.45</v>
      </c>
    </row>
    <row r="1711" spans="1:18" x14ac:dyDescent="0.35">
      <c r="A1711" t="s">
        <v>121</v>
      </c>
      <c r="B1711" t="str">
        <f>VLOOKUP(Table1[[#This Row],[Region]],Table3[#All],2,0)</f>
        <v>Anne Paul</v>
      </c>
      <c r="C1711" t="s">
        <v>212</v>
      </c>
      <c r="D1711">
        <v>375290</v>
      </c>
      <c r="E1711">
        <v>236685</v>
      </c>
      <c r="F1711">
        <v>63.07</v>
      </c>
      <c r="G1711" s="2">
        <v>41995</v>
      </c>
      <c r="H1711">
        <f>YEAR(Table1[[#This Row],[Order Date]])</f>
        <v>2014</v>
      </c>
      <c r="I1711" t="s">
        <v>257</v>
      </c>
      <c r="J1711" s="4">
        <f>WEEKDAY(Table1[[#This Row],[Order Date]])</f>
        <v>2</v>
      </c>
      <c r="K1711" t="s">
        <v>233</v>
      </c>
      <c r="L1711" t="s">
        <v>237</v>
      </c>
      <c r="M1711">
        <v>236685</v>
      </c>
      <c r="N1711">
        <v>94763.29</v>
      </c>
      <c r="O1711">
        <v>141921.71</v>
      </c>
      <c r="P1711">
        <v>30</v>
      </c>
      <c r="Q1711">
        <v>32</v>
      </c>
      <c r="R1711">
        <v>61.54</v>
      </c>
    </row>
    <row r="1712" spans="1:18" x14ac:dyDescent="0.35">
      <c r="A1712" t="s">
        <v>122</v>
      </c>
      <c r="B1712" t="str">
        <f>VLOOKUP(Table1[[#This Row],[Region]],Table3[#All],2,0)</f>
        <v>Bill Gabril</v>
      </c>
      <c r="C1712" t="s">
        <v>213</v>
      </c>
      <c r="D1712">
        <v>173249</v>
      </c>
      <c r="E1712">
        <v>191857</v>
      </c>
      <c r="F1712">
        <v>110.74</v>
      </c>
      <c r="G1712" s="2">
        <v>41995</v>
      </c>
      <c r="H1712">
        <f>YEAR(Table1[[#This Row],[Order Date]])</f>
        <v>2014</v>
      </c>
      <c r="I1712" t="s">
        <v>257</v>
      </c>
      <c r="J1712" s="4">
        <f>WEEKDAY(Table1[[#This Row],[Order Date]])</f>
        <v>2</v>
      </c>
      <c r="K1712" t="s">
        <v>222</v>
      </c>
      <c r="L1712" t="s">
        <v>236</v>
      </c>
      <c r="M1712">
        <v>191857</v>
      </c>
      <c r="N1712">
        <v>66116.509999999995</v>
      </c>
      <c r="O1712">
        <v>125740.49</v>
      </c>
      <c r="P1712">
        <v>10</v>
      </c>
      <c r="Q1712">
        <v>19</v>
      </c>
      <c r="R1712">
        <v>74.77</v>
      </c>
    </row>
    <row r="1713" spans="1:18" x14ac:dyDescent="0.35">
      <c r="A1713" t="s">
        <v>123</v>
      </c>
      <c r="B1713" t="str">
        <f>VLOOKUP(Table1[[#This Row],[Region]],Table3[#All],2,0)</f>
        <v>Anne Paul</v>
      </c>
      <c r="C1713" t="s">
        <v>212</v>
      </c>
      <c r="D1713">
        <v>498532</v>
      </c>
      <c r="E1713">
        <v>418004</v>
      </c>
      <c r="F1713">
        <v>83.85</v>
      </c>
      <c r="G1713" s="2">
        <v>41995</v>
      </c>
      <c r="H1713">
        <f>YEAR(Table1[[#This Row],[Order Date]])</f>
        <v>2014</v>
      </c>
      <c r="I1713" t="s">
        <v>257</v>
      </c>
      <c r="J1713" s="4">
        <f>WEEKDAY(Table1[[#This Row],[Order Date]])</f>
        <v>2</v>
      </c>
      <c r="K1713" t="s">
        <v>229</v>
      </c>
      <c r="L1713" t="s">
        <v>240</v>
      </c>
      <c r="M1713">
        <v>418004</v>
      </c>
      <c r="N1713">
        <v>123561.28</v>
      </c>
      <c r="O1713">
        <v>294442.71999999997</v>
      </c>
      <c r="P1713">
        <v>20</v>
      </c>
      <c r="Q1713">
        <v>53</v>
      </c>
      <c r="R1713">
        <v>61.05</v>
      </c>
    </row>
    <row r="1714" spans="1:18" x14ac:dyDescent="0.35">
      <c r="A1714" t="s">
        <v>124</v>
      </c>
      <c r="B1714" t="str">
        <f>VLOOKUP(Table1[[#This Row],[Region]],Table3[#All],2,0)</f>
        <v>Anne Paul</v>
      </c>
      <c r="C1714" t="s">
        <v>212</v>
      </c>
      <c r="D1714">
        <v>114324</v>
      </c>
      <c r="E1714">
        <v>60334</v>
      </c>
      <c r="F1714">
        <v>52.77</v>
      </c>
      <c r="G1714" s="2">
        <v>41906</v>
      </c>
      <c r="H1714">
        <f>YEAR(Table1[[#This Row],[Order Date]])</f>
        <v>2014</v>
      </c>
      <c r="I1714" t="s">
        <v>258</v>
      </c>
      <c r="J1714" s="4">
        <f>WEEKDAY(Table1[[#This Row],[Order Date]])</f>
        <v>4</v>
      </c>
      <c r="K1714" t="s">
        <v>230</v>
      </c>
      <c r="L1714" t="s">
        <v>238</v>
      </c>
      <c r="M1714">
        <v>60334</v>
      </c>
      <c r="N1714">
        <v>24329.75</v>
      </c>
      <c r="O1714">
        <v>36004.25</v>
      </c>
      <c r="P1714">
        <v>20</v>
      </c>
      <c r="Q1714">
        <v>91</v>
      </c>
      <c r="R1714">
        <v>80.5</v>
      </c>
    </row>
    <row r="1715" spans="1:18" x14ac:dyDescent="0.35">
      <c r="A1715" t="s">
        <v>125</v>
      </c>
      <c r="B1715" t="str">
        <f>VLOOKUP(Table1[[#This Row],[Region]],Table3[#All],2,0)</f>
        <v>Anne Paul</v>
      </c>
      <c r="C1715" t="s">
        <v>212</v>
      </c>
      <c r="D1715">
        <v>199835</v>
      </c>
      <c r="E1715">
        <v>225950</v>
      </c>
      <c r="F1715">
        <v>113.07</v>
      </c>
      <c r="G1715" s="2">
        <v>41766</v>
      </c>
      <c r="H1715">
        <f>YEAR(Table1[[#This Row],[Order Date]])</f>
        <v>2014</v>
      </c>
      <c r="I1715" t="s">
        <v>261</v>
      </c>
      <c r="J1715" s="4">
        <f>WEEKDAY(Table1[[#This Row],[Order Date]])</f>
        <v>4</v>
      </c>
      <c r="K1715" t="s">
        <v>218</v>
      </c>
      <c r="L1715" t="s">
        <v>238</v>
      </c>
      <c r="M1715">
        <v>225950</v>
      </c>
      <c r="N1715">
        <v>59855.31</v>
      </c>
      <c r="O1715">
        <v>166094.69</v>
      </c>
      <c r="P1715">
        <v>20</v>
      </c>
      <c r="Q1715">
        <v>57</v>
      </c>
      <c r="R1715">
        <v>62</v>
      </c>
    </row>
    <row r="1716" spans="1:18" x14ac:dyDescent="0.35">
      <c r="A1716" t="s">
        <v>126</v>
      </c>
      <c r="B1716" t="str">
        <f>VLOOKUP(Table1[[#This Row],[Region]],Table3[#All],2,0)</f>
        <v>Anne Paul</v>
      </c>
      <c r="C1716" t="s">
        <v>212</v>
      </c>
      <c r="D1716">
        <v>178525</v>
      </c>
      <c r="E1716">
        <v>135574</v>
      </c>
      <c r="F1716">
        <v>75.94</v>
      </c>
      <c r="G1716" s="2">
        <v>41766</v>
      </c>
      <c r="H1716">
        <f>YEAR(Table1[[#This Row],[Order Date]])</f>
        <v>2014</v>
      </c>
      <c r="I1716" t="s">
        <v>261</v>
      </c>
      <c r="J1716" s="4">
        <f>WEEKDAY(Table1[[#This Row],[Order Date]])</f>
        <v>4</v>
      </c>
      <c r="K1716" t="s">
        <v>227</v>
      </c>
      <c r="L1716" t="s">
        <v>237</v>
      </c>
      <c r="M1716">
        <v>135574</v>
      </c>
      <c r="N1716">
        <v>40448.019999999997</v>
      </c>
      <c r="O1716">
        <v>95125.98</v>
      </c>
      <c r="P1716">
        <v>20</v>
      </c>
      <c r="Q1716">
        <v>74</v>
      </c>
      <c r="R1716">
        <v>82.6</v>
      </c>
    </row>
    <row r="1717" spans="1:18" x14ac:dyDescent="0.35">
      <c r="A1717" t="s">
        <v>127</v>
      </c>
      <c r="B1717" t="str">
        <f>VLOOKUP(Table1[[#This Row],[Region]],Table3[#All],2,0)</f>
        <v>Sam Thomas</v>
      </c>
      <c r="C1717" t="s">
        <v>215</v>
      </c>
      <c r="D1717">
        <v>183505</v>
      </c>
      <c r="E1717">
        <v>102898</v>
      </c>
      <c r="F1717">
        <v>56.07</v>
      </c>
      <c r="G1717" s="2">
        <v>40891</v>
      </c>
      <c r="H1717">
        <f>YEAR(Table1[[#This Row],[Order Date]])</f>
        <v>2011</v>
      </c>
      <c r="I1717" t="s">
        <v>257</v>
      </c>
      <c r="J1717" s="4">
        <f>WEEKDAY(Table1[[#This Row],[Order Date]])</f>
        <v>4</v>
      </c>
      <c r="K1717" t="s">
        <v>221</v>
      </c>
      <c r="L1717" t="s">
        <v>239</v>
      </c>
      <c r="M1717">
        <v>102898</v>
      </c>
      <c r="N1717">
        <v>32916.61</v>
      </c>
      <c r="O1717">
        <v>69981.39</v>
      </c>
      <c r="P1717">
        <v>10</v>
      </c>
      <c r="Q1717">
        <v>71</v>
      </c>
      <c r="R1717">
        <v>70.05</v>
      </c>
    </row>
    <row r="1718" spans="1:18" x14ac:dyDescent="0.35">
      <c r="A1718" t="s">
        <v>128</v>
      </c>
      <c r="B1718" t="str">
        <f>VLOOKUP(Table1[[#This Row],[Region]],Table3[#All],2,0)</f>
        <v>Anne Paul</v>
      </c>
      <c r="C1718" t="s">
        <v>212</v>
      </c>
      <c r="D1718">
        <v>192130</v>
      </c>
      <c r="E1718">
        <v>171818</v>
      </c>
      <c r="F1718">
        <v>89.43</v>
      </c>
      <c r="G1718" s="2">
        <v>40891</v>
      </c>
      <c r="H1718">
        <f>YEAR(Table1[[#This Row],[Order Date]])</f>
        <v>2011</v>
      </c>
      <c r="I1718" t="s">
        <v>257</v>
      </c>
      <c r="J1718" s="4">
        <f>WEEKDAY(Table1[[#This Row],[Order Date]])</f>
        <v>4</v>
      </c>
      <c r="K1718" t="s">
        <v>226</v>
      </c>
      <c r="L1718" t="s">
        <v>239</v>
      </c>
      <c r="M1718">
        <v>171818</v>
      </c>
      <c r="N1718">
        <v>69717.89</v>
      </c>
      <c r="O1718">
        <v>102100.11</v>
      </c>
      <c r="P1718">
        <v>20</v>
      </c>
      <c r="Q1718">
        <v>74</v>
      </c>
      <c r="R1718">
        <v>75.209999999999994</v>
      </c>
    </row>
    <row r="1719" spans="1:18" x14ac:dyDescent="0.35">
      <c r="A1719" t="s">
        <v>129</v>
      </c>
      <c r="B1719" t="str">
        <f>VLOOKUP(Table1[[#This Row],[Region]],Table3[#All],2,0)</f>
        <v>Anne Paul</v>
      </c>
      <c r="C1719" t="s">
        <v>212</v>
      </c>
      <c r="D1719">
        <v>414159</v>
      </c>
      <c r="E1719">
        <v>232692</v>
      </c>
      <c r="F1719">
        <v>56.18</v>
      </c>
      <c r="G1719" s="2">
        <v>40891</v>
      </c>
      <c r="H1719">
        <f>YEAR(Table1[[#This Row],[Order Date]])</f>
        <v>2011</v>
      </c>
      <c r="I1719" t="s">
        <v>257</v>
      </c>
      <c r="J1719" s="4">
        <f>WEEKDAY(Table1[[#This Row],[Order Date]])</f>
        <v>4</v>
      </c>
      <c r="K1719" t="s">
        <v>234</v>
      </c>
      <c r="L1719" t="s">
        <v>238</v>
      </c>
      <c r="M1719">
        <v>232692</v>
      </c>
      <c r="N1719">
        <v>54510.93</v>
      </c>
      <c r="O1719">
        <v>178181.07</v>
      </c>
      <c r="P1719">
        <v>20</v>
      </c>
      <c r="Q1719">
        <v>91</v>
      </c>
      <c r="R1719">
        <v>71.95</v>
      </c>
    </row>
    <row r="1720" spans="1:18" x14ac:dyDescent="0.35">
      <c r="A1720" t="s">
        <v>130</v>
      </c>
      <c r="B1720" t="str">
        <f>VLOOKUP(Table1[[#This Row],[Region]],Table3[#All],2,0)</f>
        <v>Sam Thomas</v>
      </c>
      <c r="C1720" t="s">
        <v>215</v>
      </c>
      <c r="D1720">
        <v>370475</v>
      </c>
      <c r="E1720">
        <v>257347</v>
      </c>
      <c r="F1720">
        <v>69.459999999999994</v>
      </c>
      <c r="G1720" s="2">
        <v>40834</v>
      </c>
      <c r="H1720">
        <f>YEAR(Table1[[#This Row],[Order Date]])</f>
        <v>2011</v>
      </c>
      <c r="I1720" t="s">
        <v>255</v>
      </c>
      <c r="J1720" s="4">
        <f>WEEKDAY(Table1[[#This Row],[Order Date]])</f>
        <v>3</v>
      </c>
      <c r="K1720" t="s">
        <v>221</v>
      </c>
      <c r="L1720" t="s">
        <v>239</v>
      </c>
      <c r="M1720">
        <v>257347</v>
      </c>
      <c r="N1720">
        <v>97391.679999999993</v>
      </c>
      <c r="O1720">
        <v>159955.32</v>
      </c>
      <c r="P1720">
        <v>30</v>
      </c>
      <c r="Q1720">
        <v>40</v>
      </c>
      <c r="R1720">
        <v>74.45</v>
      </c>
    </row>
    <row r="1721" spans="1:18" x14ac:dyDescent="0.35">
      <c r="A1721" t="s">
        <v>131</v>
      </c>
      <c r="B1721" t="str">
        <f>VLOOKUP(Table1[[#This Row],[Region]],Table3[#All],2,0)</f>
        <v>Sam Thomas</v>
      </c>
      <c r="C1721" t="s">
        <v>215</v>
      </c>
      <c r="D1721">
        <v>219456</v>
      </c>
      <c r="E1721">
        <v>194044</v>
      </c>
      <c r="F1721">
        <v>88.42</v>
      </c>
      <c r="G1721" s="2">
        <v>40834</v>
      </c>
      <c r="H1721">
        <f>YEAR(Table1[[#This Row],[Order Date]])</f>
        <v>2011</v>
      </c>
      <c r="I1721" t="s">
        <v>255</v>
      </c>
      <c r="J1721" s="4">
        <f>WEEKDAY(Table1[[#This Row],[Order Date]])</f>
        <v>3</v>
      </c>
      <c r="K1721" t="s">
        <v>217</v>
      </c>
      <c r="L1721" t="s">
        <v>237</v>
      </c>
      <c r="M1721">
        <v>194044</v>
      </c>
      <c r="N1721">
        <v>75703.710000000006</v>
      </c>
      <c r="O1721">
        <v>118340.29</v>
      </c>
      <c r="P1721">
        <v>20</v>
      </c>
      <c r="Q1721">
        <v>83</v>
      </c>
      <c r="R1721">
        <v>73.14</v>
      </c>
    </row>
    <row r="1722" spans="1:18" x14ac:dyDescent="0.35">
      <c r="A1722" t="s">
        <v>132</v>
      </c>
      <c r="B1722" t="str">
        <f>VLOOKUP(Table1[[#This Row],[Region]],Table3[#All],2,0)</f>
        <v>Anne Paul</v>
      </c>
      <c r="C1722" t="s">
        <v>212</v>
      </c>
      <c r="D1722">
        <v>474492</v>
      </c>
      <c r="E1722">
        <v>257890</v>
      </c>
      <c r="F1722">
        <v>54.35</v>
      </c>
      <c r="G1722" s="2">
        <v>40834</v>
      </c>
      <c r="H1722">
        <f>YEAR(Table1[[#This Row],[Order Date]])</f>
        <v>2011</v>
      </c>
      <c r="I1722" t="s">
        <v>255</v>
      </c>
      <c r="J1722" s="4">
        <f>WEEKDAY(Table1[[#This Row],[Order Date]])</f>
        <v>3</v>
      </c>
      <c r="K1722" t="s">
        <v>224</v>
      </c>
      <c r="L1722" t="s">
        <v>240</v>
      </c>
      <c r="M1722">
        <v>257890</v>
      </c>
      <c r="N1722">
        <v>97477.37</v>
      </c>
      <c r="O1722">
        <v>160412.63</v>
      </c>
      <c r="P1722">
        <v>30</v>
      </c>
      <c r="Q1722">
        <v>87</v>
      </c>
      <c r="R1722">
        <v>89.96</v>
      </c>
    </row>
    <row r="1723" spans="1:18" x14ac:dyDescent="0.35">
      <c r="A1723" t="s">
        <v>133</v>
      </c>
      <c r="B1723" t="str">
        <f>VLOOKUP(Table1[[#This Row],[Region]],Table3[#All],2,0)</f>
        <v>Bill Gabril</v>
      </c>
      <c r="C1723" t="s">
        <v>213</v>
      </c>
      <c r="D1723">
        <v>286162</v>
      </c>
      <c r="E1723">
        <v>147535</v>
      </c>
      <c r="F1723">
        <v>51.56</v>
      </c>
      <c r="G1723" s="2">
        <v>41037</v>
      </c>
      <c r="H1723">
        <f>YEAR(Table1[[#This Row],[Order Date]])</f>
        <v>2012</v>
      </c>
      <c r="I1723" t="s">
        <v>261</v>
      </c>
      <c r="J1723" s="4">
        <f>WEEKDAY(Table1[[#This Row],[Order Date]])</f>
        <v>3</v>
      </c>
      <c r="K1723" t="s">
        <v>221</v>
      </c>
      <c r="L1723" t="s">
        <v>239</v>
      </c>
      <c r="M1723">
        <v>147535</v>
      </c>
      <c r="N1723">
        <v>68201</v>
      </c>
      <c r="O1723">
        <v>79334</v>
      </c>
      <c r="P1723">
        <v>30</v>
      </c>
      <c r="Q1723">
        <v>16</v>
      </c>
      <c r="R1723">
        <v>92.48</v>
      </c>
    </row>
    <row r="1724" spans="1:18" x14ac:dyDescent="0.35">
      <c r="A1724" t="s">
        <v>134</v>
      </c>
      <c r="B1724" t="str">
        <f>VLOOKUP(Table1[[#This Row],[Region]],Table3[#All],2,0)</f>
        <v>Bill Gabril</v>
      </c>
      <c r="C1724" t="s">
        <v>213</v>
      </c>
      <c r="D1724">
        <v>377125</v>
      </c>
      <c r="E1724">
        <v>253712</v>
      </c>
      <c r="F1724">
        <v>67.28</v>
      </c>
      <c r="G1724" s="2">
        <v>41379</v>
      </c>
      <c r="H1724">
        <f>YEAR(Table1[[#This Row],[Order Date]])</f>
        <v>2013</v>
      </c>
      <c r="I1724" t="s">
        <v>256</v>
      </c>
      <c r="J1724" s="4">
        <f>WEEKDAY(Table1[[#This Row],[Order Date]])</f>
        <v>2</v>
      </c>
      <c r="K1724" t="s">
        <v>226</v>
      </c>
      <c r="L1724" t="s">
        <v>239</v>
      </c>
      <c r="M1724">
        <v>253712</v>
      </c>
      <c r="N1724">
        <v>106944.09</v>
      </c>
      <c r="O1724">
        <v>146767.91</v>
      </c>
      <c r="P1724">
        <v>10</v>
      </c>
      <c r="Q1724">
        <v>92</v>
      </c>
      <c r="R1724">
        <v>66.209999999999994</v>
      </c>
    </row>
    <row r="1725" spans="1:18" x14ac:dyDescent="0.35">
      <c r="A1725" t="s">
        <v>135</v>
      </c>
      <c r="B1725" t="str">
        <f>VLOOKUP(Table1[[#This Row],[Region]],Table3[#All],2,0)</f>
        <v>Bill Gabril</v>
      </c>
      <c r="C1725" t="s">
        <v>213</v>
      </c>
      <c r="D1725">
        <v>230555</v>
      </c>
      <c r="E1725">
        <v>250455</v>
      </c>
      <c r="F1725">
        <v>108.63</v>
      </c>
      <c r="G1725" s="2">
        <v>41379</v>
      </c>
      <c r="H1725">
        <f>YEAR(Table1[[#This Row],[Order Date]])</f>
        <v>2013</v>
      </c>
      <c r="I1725" t="s">
        <v>256</v>
      </c>
      <c r="J1725" s="4">
        <f>WEEKDAY(Table1[[#This Row],[Order Date]])</f>
        <v>2</v>
      </c>
      <c r="K1725" t="s">
        <v>231</v>
      </c>
      <c r="L1725" t="s">
        <v>236</v>
      </c>
      <c r="M1725">
        <v>250455</v>
      </c>
      <c r="N1725">
        <v>71265.86</v>
      </c>
      <c r="O1725">
        <v>179189.14</v>
      </c>
      <c r="P1725">
        <v>10</v>
      </c>
      <c r="Q1725">
        <v>92</v>
      </c>
      <c r="R1725">
        <v>62.25</v>
      </c>
    </row>
    <row r="1726" spans="1:18" x14ac:dyDescent="0.35">
      <c r="A1726" t="s">
        <v>136</v>
      </c>
      <c r="B1726" t="str">
        <f>VLOOKUP(Table1[[#This Row],[Region]],Table3[#All],2,0)</f>
        <v>Sam Thomas</v>
      </c>
      <c r="C1726" t="s">
        <v>215</v>
      </c>
      <c r="D1726">
        <v>181191</v>
      </c>
      <c r="E1726">
        <v>178806</v>
      </c>
      <c r="F1726">
        <v>98.68</v>
      </c>
      <c r="G1726" s="2">
        <v>41257</v>
      </c>
      <c r="H1726">
        <f>YEAR(Table1[[#This Row],[Order Date]])</f>
        <v>2012</v>
      </c>
      <c r="I1726" t="s">
        <v>257</v>
      </c>
      <c r="J1726" s="4">
        <f>WEEKDAY(Table1[[#This Row],[Order Date]])</f>
        <v>6</v>
      </c>
      <c r="K1726" t="s">
        <v>219</v>
      </c>
      <c r="L1726" t="s">
        <v>238</v>
      </c>
      <c r="M1726">
        <v>178806</v>
      </c>
      <c r="N1726">
        <v>52033.73</v>
      </c>
      <c r="O1726">
        <v>126772.27</v>
      </c>
      <c r="P1726">
        <v>10</v>
      </c>
      <c r="Q1726">
        <v>47</v>
      </c>
      <c r="R1726">
        <v>85.41</v>
      </c>
    </row>
    <row r="1727" spans="1:18" x14ac:dyDescent="0.35">
      <c r="A1727" t="s">
        <v>137</v>
      </c>
      <c r="B1727" t="str">
        <f>VLOOKUP(Table1[[#This Row],[Region]],Table3[#All],2,0)</f>
        <v>Sam Thomas</v>
      </c>
      <c r="C1727" t="s">
        <v>215</v>
      </c>
      <c r="D1727">
        <v>256021</v>
      </c>
      <c r="E1727">
        <v>169584</v>
      </c>
      <c r="F1727">
        <v>66.239999999999995</v>
      </c>
      <c r="G1727" s="2">
        <v>40880</v>
      </c>
      <c r="H1727">
        <f>YEAR(Table1[[#This Row],[Order Date]])</f>
        <v>2011</v>
      </c>
      <c r="I1727" t="s">
        <v>257</v>
      </c>
      <c r="J1727" s="4">
        <f>WEEKDAY(Table1[[#This Row],[Order Date]])</f>
        <v>7</v>
      </c>
      <c r="K1727" t="s">
        <v>219</v>
      </c>
      <c r="L1727" t="s">
        <v>238</v>
      </c>
      <c r="M1727">
        <v>169584</v>
      </c>
      <c r="N1727">
        <v>40050</v>
      </c>
      <c r="O1727">
        <v>129534</v>
      </c>
      <c r="P1727">
        <v>10</v>
      </c>
      <c r="Q1727">
        <v>26</v>
      </c>
      <c r="R1727">
        <v>72.89</v>
      </c>
    </row>
    <row r="1728" spans="1:18" x14ac:dyDescent="0.35">
      <c r="A1728" t="s">
        <v>138</v>
      </c>
      <c r="B1728" t="str">
        <f>VLOOKUP(Table1[[#This Row],[Region]],Table3[#All],2,0)</f>
        <v>Bill Gabril</v>
      </c>
      <c r="C1728" t="s">
        <v>213</v>
      </c>
      <c r="D1728">
        <v>154574</v>
      </c>
      <c r="E1728">
        <v>117864</v>
      </c>
      <c r="F1728">
        <v>76.25</v>
      </c>
      <c r="G1728" s="2">
        <v>40872</v>
      </c>
      <c r="H1728">
        <f>YEAR(Table1[[#This Row],[Order Date]])</f>
        <v>2011</v>
      </c>
      <c r="I1728" t="s">
        <v>253</v>
      </c>
      <c r="J1728" s="4">
        <f>WEEKDAY(Table1[[#This Row],[Order Date]])</f>
        <v>6</v>
      </c>
      <c r="K1728" t="s">
        <v>217</v>
      </c>
      <c r="L1728" t="s">
        <v>237</v>
      </c>
      <c r="M1728">
        <v>117864</v>
      </c>
      <c r="N1728">
        <v>42597.279999999999</v>
      </c>
      <c r="O1728">
        <v>75266.720000000001</v>
      </c>
      <c r="P1728">
        <v>30</v>
      </c>
      <c r="Q1728">
        <v>59</v>
      </c>
      <c r="R1728">
        <v>70.209999999999994</v>
      </c>
    </row>
    <row r="1729" spans="1:18" x14ac:dyDescent="0.35">
      <c r="A1729" t="s">
        <v>139</v>
      </c>
      <c r="B1729" t="str">
        <f>VLOOKUP(Table1[[#This Row],[Region]],Table3[#All],2,0)</f>
        <v>Bill Gabril</v>
      </c>
      <c r="C1729" t="s">
        <v>213</v>
      </c>
      <c r="D1729">
        <v>285952</v>
      </c>
      <c r="E1729">
        <v>339660</v>
      </c>
      <c r="F1729">
        <v>118.78</v>
      </c>
      <c r="G1729" s="2">
        <v>40872</v>
      </c>
      <c r="H1729">
        <f>YEAR(Table1[[#This Row],[Order Date]])</f>
        <v>2011</v>
      </c>
      <c r="I1729" t="s">
        <v>253</v>
      </c>
      <c r="J1729" s="4">
        <f>WEEKDAY(Table1[[#This Row],[Order Date]])</f>
        <v>6</v>
      </c>
      <c r="K1729" t="s">
        <v>233</v>
      </c>
      <c r="L1729" t="s">
        <v>237</v>
      </c>
      <c r="M1729">
        <v>339660</v>
      </c>
      <c r="N1729">
        <v>81558.47</v>
      </c>
      <c r="O1729">
        <v>258101.53</v>
      </c>
      <c r="P1729">
        <v>10</v>
      </c>
      <c r="Q1729">
        <v>61</v>
      </c>
      <c r="R1729">
        <v>87.6</v>
      </c>
    </row>
    <row r="1730" spans="1:18" x14ac:dyDescent="0.35">
      <c r="A1730" t="s">
        <v>140</v>
      </c>
      <c r="B1730" t="str">
        <f>VLOOKUP(Table1[[#This Row],[Region]],Table3[#All],2,0)</f>
        <v>Sam Thomas</v>
      </c>
      <c r="C1730" t="s">
        <v>215</v>
      </c>
      <c r="D1730">
        <v>384934</v>
      </c>
      <c r="E1730">
        <v>290485</v>
      </c>
      <c r="F1730">
        <v>75.459999999999994</v>
      </c>
      <c r="G1730" s="2">
        <v>40872</v>
      </c>
      <c r="H1730">
        <f>YEAR(Table1[[#This Row],[Order Date]])</f>
        <v>2011</v>
      </c>
      <c r="I1730" t="s">
        <v>253</v>
      </c>
      <c r="J1730" s="4">
        <f>WEEKDAY(Table1[[#This Row],[Order Date]])</f>
        <v>6</v>
      </c>
      <c r="K1730" t="s">
        <v>220</v>
      </c>
      <c r="L1730" t="s">
        <v>237</v>
      </c>
      <c r="M1730">
        <v>290485</v>
      </c>
      <c r="N1730">
        <v>61650.93</v>
      </c>
      <c r="O1730">
        <v>228834.07</v>
      </c>
      <c r="P1730">
        <v>30</v>
      </c>
      <c r="Q1730">
        <v>12</v>
      </c>
      <c r="R1730">
        <v>83.4</v>
      </c>
    </row>
    <row r="1731" spans="1:18" x14ac:dyDescent="0.35">
      <c r="A1731" t="s">
        <v>141</v>
      </c>
      <c r="B1731" t="str">
        <f>VLOOKUP(Table1[[#This Row],[Region]],Table3[#All],2,0)</f>
        <v>Bill Gabril</v>
      </c>
      <c r="C1731" t="s">
        <v>213</v>
      </c>
      <c r="D1731">
        <v>261338</v>
      </c>
      <c r="E1731">
        <v>238460</v>
      </c>
      <c r="F1731">
        <v>91.25</v>
      </c>
      <c r="G1731" s="2">
        <v>41481</v>
      </c>
      <c r="H1731">
        <f>YEAR(Table1[[#This Row],[Order Date]])</f>
        <v>2013</v>
      </c>
      <c r="I1731" t="s">
        <v>260</v>
      </c>
      <c r="J1731" s="4">
        <f>WEEKDAY(Table1[[#This Row],[Order Date]])</f>
        <v>6</v>
      </c>
      <c r="K1731" t="s">
        <v>233</v>
      </c>
      <c r="L1731" t="s">
        <v>237</v>
      </c>
      <c r="M1731">
        <v>238460</v>
      </c>
      <c r="N1731">
        <v>82532.429999999993</v>
      </c>
      <c r="O1731">
        <v>155927.57</v>
      </c>
      <c r="P1731">
        <v>10</v>
      </c>
      <c r="Q1731">
        <v>77</v>
      </c>
      <c r="R1731">
        <v>77.680000000000007</v>
      </c>
    </row>
    <row r="1732" spans="1:18" x14ac:dyDescent="0.35">
      <c r="A1732" t="s">
        <v>142</v>
      </c>
      <c r="B1732" t="str">
        <f>VLOOKUP(Table1[[#This Row],[Region]],Table3[#All],2,0)</f>
        <v>Anne Paul</v>
      </c>
      <c r="C1732" t="s">
        <v>212</v>
      </c>
      <c r="D1732">
        <v>218419</v>
      </c>
      <c r="E1732">
        <v>137773</v>
      </c>
      <c r="F1732">
        <v>63.08</v>
      </c>
      <c r="G1732" s="2">
        <v>41222</v>
      </c>
      <c r="H1732">
        <f>YEAR(Table1[[#This Row],[Order Date]])</f>
        <v>2012</v>
      </c>
      <c r="I1732" t="s">
        <v>253</v>
      </c>
      <c r="J1732" s="4">
        <f>WEEKDAY(Table1[[#This Row],[Order Date]])</f>
        <v>6</v>
      </c>
      <c r="K1732" t="s">
        <v>220</v>
      </c>
      <c r="L1732" t="s">
        <v>237</v>
      </c>
      <c r="M1732">
        <v>137773</v>
      </c>
      <c r="N1732">
        <v>45902.23</v>
      </c>
      <c r="O1732">
        <v>91870.77</v>
      </c>
      <c r="P1732">
        <v>20</v>
      </c>
      <c r="Q1732">
        <v>32</v>
      </c>
      <c r="R1732">
        <v>89.06</v>
      </c>
    </row>
    <row r="1733" spans="1:18" x14ac:dyDescent="0.35">
      <c r="A1733" t="s">
        <v>143</v>
      </c>
      <c r="B1733" t="str">
        <f>VLOOKUP(Table1[[#This Row],[Region]],Table3[#All],2,0)</f>
        <v>Sam Thomas</v>
      </c>
      <c r="C1733" t="s">
        <v>215</v>
      </c>
      <c r="D1733">
        <v>480368</v>
      </c>
      <c r="E1733">
        <v>310571</v>
      </c>
      <c r="F1733">
        <v>64.650000000000006</v>
      </c>
      <c r="G1733" s="2">
        <v>41222</v>
      </c>
      <c r="H1733">
        <f>YEAR(Table1[[#This Row],[Order Date]])</f>
        <v>2012</v>
      </c>
      <c r="I1733" t="s">
        <v>253</v>
      </c>
      <c r="J1733" s="4">
        <f>WEEKDAY(Table1[[#This Row],[Order Date]])</f>
        <v>6</v>
      </c>
      <c r="K1733" t="s">
        <v>224</v>
      </c>
      <c r="L1733" t="s">
        <v>240</v>
      </c>
      <c r="M1733">
        <v>310571</v>
      </c>
      <c r="N1733">
        <v>92518.07</v>
      </c>
      <c r="O1733">
        <v>218052.93</v>
      </c>
      <c r="P1733">
        <v>20</v>
      </c>
      <c r="Q1733">
        <v>47</v>
      </c>
      <c r="R1733">
        <v>84.04</v>
      </c>
    </row>
    <row r="1734" spans="1:18" x14ac:dyDescent="0.35">
      <c r="A1734" t="s">
        <v>144</v>
      </c>
      <c r="B1734" t="str">
        <f>VLOOKUP(Table1[[#This Row],[Region]],Table3[#All],2,0)</f>
        <v>Anne Paul</v>
      </c>
      <c r="C1734" t="s">
        <v>212</v>
      </c>
      <c r="D1734">
        <v>225208</v>
      </c>
      <c r="E1734">
        <v>166249</v>
      </c>
      <c r="F1734">
        <v>73.819999999999993</v>
      </c>
      <c r="G1734" s="2">
        <v>41222</v>
      </c>
      <c r="H1734">
        <f>YEAR(Table1[[#This Row],[Order Date]])</f>
        <v>2012</v>
      </c>
      <c r="I1734" t="s">
        <v>253</v>
      </c>
      <c r="J1734" s="4">
        <f>WEEKDAY(Table1[[#This Row],[Order Date]])</f>
        <v>6</v>
      </c>
      <c r="K1734" t="s">
        <v>216</v>
      </c>
      <c r="L1734" t="s">
        <v>236</v>
      </c>
      <c r="M1734">
        <v>166249</v>
      </c>
      <c r="N1734">
        <v>34759.410000000003</v>
      </c>
      <c r="O1734">
        <v>131489.59</v>
      </c>
      <c r="P1734">
        <v>30</v>
      </c>
      <c r="Q1734">
        <v>34</v>
      </c>
      <c r="R1734">
        <v>89</v>
      </c>
    </row>
    <row r="1735" spans="1:18" x14ac:dyDescent="0.35">
      <c r="A1735" t="s">
        <v>145</v>
      </c>
      <c r="B1735" t="str">
        <f>VLOOKUP(Table1[[#This Row],[Region]],Table3[#All],2,0)</f>
        <v>Sam Thomas</v>
      </c>
      <c r="C1735" t="s">
        <v>215</v>
      </c>
      <c r="D1735">
        <v>265189</v>
      </c>
      <c r="E1735">
        <v>164622</v>
      </c>
      <c r="F1735">
        <v>62.08</v>
      </c>
      <c r="G1735" s="2">
        <v>41222</v>
      </c>
      <c r="H1735">
        <f>YEAR(Table1[[#This Row],[Order Date]])</f>
        <v>2012</v>
      </c>
      <c r="I1735" t="s">
        <v>253</v>
      </c>
      <c r="J1735" s="4">
        <f>WEEKDAY(Table1[[#This Row],[Order Date]])</f>
        <v>6</v>
      </c>
      <c r="K1735" t="s">
        <v>229</v>
      </c>
      <c r="L1735" t="s">
        <v>240</v>
      </c>
      <c r="M1735">
        <v>164622</v>
      </c>
      <c r="N1735">
        <v>42470.58</v>
      </c>
      <c r="O1735">
        <v>122151.42</v>
      </c>
      <c r="P1735">
        <v>20</v>
      </c>
      <c r="Q1735">
        <v>21</v>
      </c>
      <c r="R1735">
        <v>63.31</v>
      </c>
    </row>
    <row r="1736" spans="1:18" x14ac:dyDescent="0.35">
      <c r="A1736" t="s">
        <v>146</v>
      </c>
      <c r="B1736" t="str">
        <f>VLOOKUP(Table1[[#This Row],[Region]],Table3[#All],2,0)</f>
        <v>Bill Gabril</v>
      </c>
      <c r="C1736" t="s">
        <v>213</v>
      </c>
      <c r="D1736">
        <v>344554</v>
      </c>
      <c r="E1736">
        <v>361348</v>
      </c>
      <c r="F1736">
        <v>104.87</v>
      </c>
      <c r="G1736" s="2">
        <v>41695</v>
      </c>
      <c r="H1736">
        <f>YEAR(Table1[[#This Row],[Order Date]])</f>
        <v>2014</v>
      </c>
      <c r="I1736" t="s">
        <v>264</v>
      </c>
      <c r="J1736" s="4">
        <f>WEEKDAY(Table1[[#This Row],[Order Date]])</f>
        <v>3</v>
      </c>
      <c r="K1736" t="s">
        <v>230</v>
      </c>
      <c r="L1736" t="s">
        <v>238</v>
      </c>
      <c r="M1736">
        <v>361348</v>
      </c>
      <c r="N1736">
        <v>114931.45</v>
      </c>
      <c r="O1736">
        <v>246416.55</v>
      </c>
      <c r="P1736">
        <v>20</v>
      </c>
      <c r="Q1736">
        <v>85</v>
      </c>
      <c r="R1736">
        <v>63.2</v>
      </c>
    </row>
    <row r="1737" spans="1:18" x14ac:dyDescent="0.35">
      <c r="A1737" t="s">
        <v>147</v>
      </c>
      <c r="B1737" t="str">
        <f>VLOOKUP(Table1[[#This Row],[Region]],Table3[#All],2,0)</f>
        <v>William Grek</v>
      </c>
      <c r="C1737" t="s">
        <v>214</v>
      </c>
      <c r="D1737">
        <v>213656</v>
      </c>
      <c r="E1737">
        <v>142140</v>
      </c>
      <c r="F1737">
        <v>66.53</v>
      </c>
      <c r="G1737" s="2">
        <v>41816</v>
      </c>
      <c r="H1737">
        <f>YEAR(Table1[[#This Row],[Order Date]])</f>
        <v>2014</v>
      </c>
      <c r="I1737" t="s">
        <v>254</v>
      </c>
      <c r="J1737" s="4">
        <f>WEEKDAY(Table1[[#This Row],[Order Date]])</f>
        <v>5</v>
      </c>
      <c r="K1737" t="s">
        <v>232</v>
      </c>
      <c r="L1737" t="s">
        <v>240</v>
      </c>
      <c r="M1737">
        <v>142140</v>
      </c>
      <c r="N1737">
        <v>28451.73</v>
      </c>
      <c r="O1737">
        <v>113688.27</v>
      </c>
      <c r="P1737">
        <v>30</v>
      </c>
      <c r="Q1737">
        <v>62</v>
      </c>
      <c r="R1737">
        <v>89.92</v>
      </c>
    </row>
    <row r="1738" spans="1:18" x14ac:dyDescent="0.35">
      <c r="A1738" t="s">
        <v>148</v>
      </c>
      <c r="B1738" t="str">
        <f>VLOOKUP(Table1[[#This Row],[Region]],Table3[#All],2,0)</f>
        <v>Anne Paul</v>
      </c>
      <c r="C1738" t="s">
        <v>212</v>
      </c>
      <c r="D1738">
        <v>493238</v>
      </c>
      <c r="E1738">
        <v>567417</v>
      </c>
      <c r="F1738">
        <v>115.04</v>
      </c>
      <c r="G1738" s="2">
        <v>41816</v>
      </c>
      <c r="H1738">
        <f>YEAR(Table1[[#This Row],[Order Date]])</f>
        <v>2014</v>
      </c>
      <c r="I1738" t="s">
        <v>254</v>
      </c>
      <c r="J1738" s="4">
        <f>WEEKDAY(Table1[[#This Row],[Order Date]])</f>
        <v>5</v>
      </c>
      <c r="K1738" t="s">
        <v>235</v>
      </c>
      <c r="L1738" t="s">
        <v>239</v>
      </c>
      <c r="M1738">
        <v>567417</v>
      </c>
      <c r="N1738">
        <v>154610.06</v>
      </c>
      <c r="O1738">
        <v>412806.94</v>
      </c>
      <c r="P1738">
        <v>20</v>
      </c>
      <c r="Q1738">
        <v>59</v>
      </c>
      <c r="R1738">
        <v>63.34</v>
      </c>
    </row>
    <row r="1739" spans="1:18" x14ac:dyDescent="0.35">
      <c r="A1739" t="s">
        <v>149</v>
      </c>
      <c r="B1739" t="str">
        <f>VLOOKUP(Table1[[#This Row],[Region]],Table3[#All],2,0)</f>
        <v>Bill Gabril</v>
      </c>
      <c r="C1739" t="s">
        <v>213</v>
      </c>
      <c r="D1739">
        <v>389695</v>
      </c>
      <c r="E1739">
        <v>199241</v>
      </c>
      <c r="F1739">
        <v>51.13</v>
      </c>
      <c r="G1739" s="2">
        <v>41816</v>
      </c>
      <c r="H1739">
        <f>YEAR(Table1[[#This Row],[Order Date]])</f>
        <v>2014</v>
      </c>
      <c r="I1739" t="s">
        <v>254</v>
      </c>
      <c r="J1739" s="4">
        <f>WEEKDAY(Table1[[#This Row],[Order Date]])</f>
        <v>5</v>
      </c>
      <c r="K1739" t="s">
        <v>219</v>
      </c>
      <c r="L1739" t="s">
        <v>238</v>
      </c>
      <c r="M1739">
        <v>199241</v>
      </c>
      <c r="N1739">
        <v>87145.81</v>
      </c>
      <c r="O1739">
        <v>112095.19</v>
      </c>
      <c r="P1739">
        <v>20</v>
      </c>
      <c r="Q1739">
        <v>13</v>
      </c>
      <c r="R1739">
        <v>80.510000000000005</v>
      </c>
    </row>
    <row r="1740" spans="1:18" x14ac:dyDescent="0.35">
      <c r="A1740" t="s">
        <v>150</v>
      </c>
      <c r="B1740" t="str">
        <f>VLOOKUP(Table1[[#This Row],[Region]],Table3[#All],2,0)</f>
        <v>Sam Thomas</v>
      </c>
      <c r="C1740" t="s">
        <v>215</v>
      </c>
      <c r="D1740">
        <v>317591</v>
      </c>
      <c r="E1740">
        <v>188158</v>
      </c>
      <c r="F1740">
        <v>59.25</v>
      </c>
      <c r="G1740" s="2">
        <v>41976</v>
      </c>
      <c r="H1740">
        <f>YEAR(Table1[[#This Row],[Order Date]])</f>
        <v>2014</v>
      </c>
      <c r="I1740" t="s">
        <v>257</v>
      </c>
      <c r="J1740" s="4">
        <f>WEEKDAY(Table1[[#This Row],[Order Date]])</f>
        <v>4</v>
      </c>
      <c r="K1740" t="s">
        <v>221</v>
      </c>
      <c r="L1740" t="s">
        <v>239</v>
      </c>
      <c r="M1740">
        <v>188158</v>
      </c>
      <c r="N1740">
        <v>46798.84</v>
      </c>
      <c r="O1740">
        <v>141359.16</v>
      </c>
      <c r="P1740">
        <v>20</v>
      </c>
      <c r="Q1740">
        <v>11</v>
      </c>
      <c r="R1740">
        <v>68.55</v>
      </c>
    </row>
    <row r="1741" spans="1:18" x14ac:dyDescent="0.35">
      <c r="A1741" t="s">
        <v>151</v>
      </c>
      <c r="B1741" t="str">
        <f>VLOOKUP(Table1[[#This Row],[Region]],Table3[#All],2,0)</f>
        <v>Bill Gabril</v>
      </c>
      <c r="C1741" t="s">
        <v>213</v>
      </c>
      <c r="D1741">
        <v>347607</v>
      </c>
      <c r="E1741">
        <v>340745</v>
      </c>
      <c r="F1741">
        <v>98.03</v>
      </c>
      <c r="G1741" s="2">
        <v>41976</v>
      </c>
      <c r="H1741">
        <f>YEAR(Table1[[#This Row],[Order Date]])</f>
        <v>2014</v>
      </c>
      <c r="I1741" t="s">
        <v>257</v>
      </c>
      <c r="J1741" s="4">
        <f>WEEKDAY(Table1[[#This Row],[Order Date]])</f>
        <v>4</v>
      </c>
      <c r="K1741" t="s">
        <v>232</v>
      </c>
      <c r="L1741" t="s">
        <v>240</v>
      </c>
      <c r="M1741">
        <v>340745</v>
      </c>
      <c r="N1741">
        <v>95824.87</v>
      </c>
      <c r="O1741">
        <v>244920.13</v>
      </c>
      <c r="P1741">
        <v>10</v>
      </c>
      <c r="Q1741">
        <v>86</v>
      </c>
      <c r="R1741">
        <v>64.19</v>
      </c>
    </row>
    <row r="1742" spans="1:18" x14ac:dyDescent="0.35">
      <c r="A1742" t="s">
        <v>152</v>
      </c>
      <c r="B1742" t="str">
        <f>VLOOKUP(Table1[[#This Row],[Region]],Table3[#All],2,0)</f>
        <v>Bill Gabril</v>
      </c>
      <c r="C1742" t="s">
        <v>213</v>
      </c>
      <c r="D1742">
        <v>425613</v>
      </c>
      <c r="E1742">
        <v>324847</v>
      </c>
      <c r="F1742">
        <v>76.319999999999993</v>
      </c>
      <c r="G1742" s="2">
        <v>40581</v>
      </c>
      <c r="H1742">
        <f>YEAR(Table1[[#This Row],[Order Date]])</f>
        <v>2011</v>
      </c>
      <c r="I1742" t="s">
        <v>264</v>
      </c>
      <c r="J1742" s="4">
        <f>WEEKDAY(Table1[[#This Row],[Order Date]])</f>
        <v>2</v>
      </c>
      <c r="K1742" t="s">
        <v>232</v>
      </c>
      <c r="L1742" t="s">
        <v>240</v>
      </c>
      <c r="M1742">
        <v>324847</v>
      </c>
      <c r="N1742">
        <v>103001.58</v>
      </c>
      <c r="O1742">
        <v>221845.42</v>
      </c>
      <c r="P1742">
        <v>30</v>
      </c>
      <c r="Q1742">
        <v>17</v>
      </c>
      <c r="R1742">
        <v>62.67</v>
      </c>
    </row>
    <row r="1743" spans="1:18" x14ac:dyDescent="0.35">
      <c r="A1743" t="s">
        <v>153</v>
      </c>
      <c r="B1743" t="str">
        <f>VLOOKUP(Table1[[#This Row],[Region]],Table3[#All],2,0)</f>
        <v>Anne Paul</v>
      </c>
      <c r="C1743" t="s">
        <v>212</v>
      </c>
      <c r="D1743">
        <v>164578</v>
      </c>
      <c r="E1743">
        <v>196431</v>
      </c>
      <c r="F1743">
        <v>119.35</v>
      </c>
      <c r="G1743" s="2">
        <v>40581</v>
      </c>
      <c r="H1743">
        <f>YEAR(Table1[[#This Row],[Order Date]])</f>
        <v>2011</v>
      </c>
      <c r="I1743" t="s">
        <v>264</v>
      </c>
      <c r="J1743" s="4">
        <f>WEEKDAY(Table1[[#This Row],[Order Date]])</f>
        <v>2</v>
      </c>
      <c r="K1743" t="s">
        <v>225</v>
      </c>
      <c r="L1743" t="s">
        <v>239</v>
      </c>
      <c r="M1743">
        <v>196431</v>
      </c>
      <c r="N1743">
        <v>91800.68</v>
      </c>
      <c r="O1743">
        <v>104630.32</v>
      </c>
      <c r="P1743">
        <v>10</v>
      </c>
      <c r="Q1743">
        <v>39</v>
      </c>
      <c r="R1743">
        <v>73.900000000000006</v>
      </c>
    </row>
    <row r="1744" spans="1:18" x14ac:dyDescent="0.35">
      <c r="A1744" t="s">
        <v>154</v>
      </c>
      <c r="B1744" t="str">
        <f>VLOOKUP(Table1[[#This Row],[Region]],Table3[#All],2,0)</f>
        <v>Bill Gabril</v>
      </c>
      <c r="C1744" t="s">
        <v>213</v>
      </c>
      <c r="D1744">
        <v>113828</v>
      </c>
      <c r="E1744">
        <v>133795</v>
      </c>
      <c r="F1744">
        <v>117.54</v>
      </c>
      <c r="G1744" s="2">
        <v>40581</v>
      </c>
      <c r="H1744">
        <f>YEAR(Table1[[#This Row],[Order Date]])</f>
        <v>2011</v>
      </c>
      <c r="I1744" t="s">
        <v>264</v>
      </c>
      <c r="J1744" s="4">
        <f>WEEKDAY(Table1[[#This Row],[Order Date]])</f>
        <v>2</v>
      </c>
      <c r="K1744" t="s">
        <v>231</v>
      </c>
      <c r="L1744" t="s">
        <v>236</v>
      </c>
      <c r="M1744">
        <v>133795</v>
      </c>
      <c r="N1744">
        <v>59082.3</v>
      </c>
      <c r="O1744">
        <v>74712.7</v>
      </c>
      <c r="P1744">
        <v>20</v>
      </c>
      <c r="Q1744">
        <v>30</v>
      </c>
      <c r="R1744">
        <v>92.96</v>
      </c>
    </row>
    <row r="1745" spans="1:18" x14ac:dyDescent="0.35">
      <c r="A1745" t="s">
        <v>155</v>
      </c>
      <c r="B1745" t="str">
        <f>VLOOKUP(Table1[[#This Row],[Region]],Table3[#All],2,0)</f>
        <v>William Grek</v>
      </c>
      <c r="C1745" t="s">
        <v>214</v>
      </c>
      <c r="D1745">
        <v>225903</v>
      </c>
      <c r="E1745">
        <v>231254</v>
      </c>
      <c r="F1745">
        <v>102.37</v>
      </c>
      <c r="G1745" s="2">
        <v>41741</v>
      </c>
      <c r="H1745">
        <f>YEAR(Table1[[#This Row],[Order Date]])</f>
        <v>2014</v>
      </c>
      <c r="I1745" t="s">
        <v>256</v>
      </c>
      <c r="J1745" s="4">
        <f>WEEKDAY(Table1[[#This Row],[Order Date]])</f>
        <v>7</v>
      </c>
      <c r="K1745" t="s">
        <v>233</v>
      </c>
      <c r="L1745" t="s">
        <v>237</v>
      </c>
      <c r="M1745">
        <v>231254</v>
      </c>
      <c r="N1745">
        <v>92199.03</v>
      </c>
      <c r="O1745">
        <v>139054.97</v>
      </c>
      <c r="P1745">
        <v>20</v>
      </c>
      <c r="Q1745">
        <v>42</v>
      </c>
      <c r="R1745">
        <v>92.68</v>
      </c>
    </row>
    <row r="1746" spans="1:18" x14ac:dyDescent="0.35">
      <c r="A1746" t="s">
        <v>156</v>
      </c>
      <c r="B1746" t="str">
        <f>VLOOKUP(Table1[[#This Row],[Region]],Table3[#All],2,0)</f>
        <v>Sam Thomas</v>
      </c>
      <c r="C1746" t="s">
        <v>215</v>
      </c>
      <c r="D1746">
        <v>372462</v>
      </c>
      <c r="E1746">
        <v>326767</v>
      </c>
      <c r="F1746">
        <v>87.73</v>
      </c>
      <c r="G1746" s="2">
        <v>41741</v>
      </c>
      <c r="H1746">
        <f>YEAR(Table1[[#This Row],[Order Date]])</f>
        <v>2014</v>
      </c>
      <c r="I1746" t="s">
        <v>256</v>
      </c>
      <c r="J1746" s="4">
        <f>WEEKDAY(Table1[[#This Row],[Order Date]])</f>
        <v>7</v>
      </c>
      <c r="K1746" t="s">
        <v>224</v>
      </c>
      <c r="L1746" t="s">
        <v>240</v>
      </c>
      <c r="M1746">
        <v>326767</v>
      </c>
      <c r="N1746">
        <v>82059.39</v>
      </c>
      <c r="O1746">
        <v>244707.61</v>
      </c>
      <c r="P1746">
        <v>10</v>
      </c>
      <c r="Q1746">
        <v>53</v>
      </c>
      <c r="R1746">
        <v>68.319999999999993</v>
      </c>
    </row>
    <row r="1747" spans="1:18" x14ac:dyDescent="0.35">
      <c r="A1747" t="s">
        <v>157</v>
      </c>
      <c r="B1747" t="str">
        <f>VLOOKUP(Table1[[#This Row],[Region]],Table3[#All],2,0)</f>
        <v>Bill Gabril</v>
      </c>
      <c r="C1747" t="s">
        <v>213</v>
      </c>
      <c r="D1747">
        <v>328259</v>
      </c>
      <c r="E1747">
        <v>371414</v>
      </c>
      <c r="F1747">
        <v>113.15</v>
      </c>
      <c r="G1747" s="2">
        <v>41999</v>
      </c>
      <c r="H1747">
        <f>YEAR(Table1[[#This Row],[Order Date]])</f>
        <v>2014</v>
      </c>
      <c r="I1747" t="s">
        <v>257</v>
      </c>
      <c r="J1747" s="4">
        <f>WEEKDAY(Table1[[#This Row],[Order Date]])</f>
        <v>6</v>
      </c>
      <c r="K1747" t="s">
        <v>230</v>
      </c>
      <c r="L1747" t="s">
        <v>238</v>
      </c>
      <c r="M1747">
        <v>371414</v>
      </c>
      <c r="N1747">
        <v>172724.67</v>
      </c>
      <c r="O1747">
        <v>198689.33</v>
      </c>
      <c r="P1747">
        <v>20</v>
      </c>
      <c r="Q1747">
        <v>12</v>
      </c>
      <c r="R1747">
        <v>92.86</v>
      </c>
    </row>
    <row r="1748" spans="1:18" x14ac:dyDescent="0.35">
      <c r="A1748" t="s">
        <v>158</v>
      </c>
      <c r="B1748" t="str">
        <f>VLOOKUP(Table1[[#This Row],[Region]],Table3[#All],2,0)</f>
        <v>William Grek</v>
      </c>
      <c r="C1748" t="s">
        <v>214</v>
      </c>
      <c r="D1748">
        <v>372764</v>
      </c>
      <c r="E1748">
        <v>418363</v>
      </c>
      <c r="F1748">
        <v>112.23</v>
      </c>
      <c r="G1748" s="2">
        <v>41999</v>
      </c>
      <c r="H1748">
        <f>YEAR(Table1[[#This Row],[Order Date]])</f>
        <v>2014</v>
      </c>
      <c r="I1748" t="s">
        <v>257</v>
      </c>
      <c r="J1748" s="4">
        <f>WEEKDAY(Table1[[#This Row],[Order Date]])</f>
        <v>6</v>
      </c>
      <c r="K1748" t="s">
        <v>228</v>
      </c>
      <c r="L1748" t="s">
        <v>236</v>
      </c>
      <c r="M1748">
        <v>418363</v>
      </c>
      <c r="N1748">
        <v>160159.01</v>
      </c>
      <c r="O1748">
        <v>258203.99</v>
      </c>
      <c r="P1748">
        <v>30</v>
      </c>
      <c r="Q1748">
        <v>21</v>
      </c>
      <c r="R1748">
        <v>88.64</v>
      </c>
    </row>
    <row r="1749" spans="1:18" x14ac:dyDescent="0.35">
      <c r="A1749" t="s">
        <v>159</v>
      </c>
      <c r="B1749" t="str">
        <f>VLOOKUP(Table1[[#This Row],[Region]],Table3[#All],2,0)</f>
        <v>Anne Paul</v>
      </c>
      <c r="C1749" t="s">
        <v>212</v>
      </c>
      <c r="D1749">
        <v>180736</v>
      </c>
      <c r="E1749">
        <v>180140</v>
      </c>
      <c r="F1749">
        <v>99.67</v>
      </c>
      <c r="G1749" s="2">
        <v>41741</v>
      </c>
      <c r="H1749">
        <f>YEAR(Table1[[#This Row],[Order Date]])</f>
        <v>2014</v>
      </c>
      <c r="I1749" t="s">
        <v>256</v>
      </c>
      <c r="J1749" s="4">
        <f>WEEKDAY(Table1[[#This Row],[Order Date]])</f>
        <v>7</v>
      </c>
      <c r="K1749" t="s">
        <v>224</v>
      </c>
      <c r="L1749" t="s">
        <v>240</v>
      </c>
      <c r="M1749">
        <v>180140</v>
      </c>
      <c r="N1749">
        <v>72756.12</v>
      </c>
      <c r="O1749">
        <v>107383.88</v>
      </c>
      <c r="P1749">
        <v>30</v>
      </c>
      <c r="Q1749">
        <v>22</v>
      </c>
      <c r="R1749">
        <v>93.35</v>
      </c>
    </row>
    <row r="1750" spans="1:18" x14ac:dyDescent="0.35">
      <c r="A1750" t="s">
        <v>160</v>
      </c>
      <c r="B1750" t="str">
        <f>VLOOKUP(Table1[[#This Row],[Region]],Table3[#All],2,0)</f>
        <v>William Grek</v>
      </c>
      <c r="C1750" t="s">
        <v>214</v>
      </c>
      <c r="D1750">
        <v>278537</v>
      </c>
      <c r="E1750">
        <v>232537</v>
      </c>
      <c r="F1750">
        <v>83.49</v>
      </c>
      <c r="G1750" s="2">
        <v>40908</v>
      </c>
      <c r="H1750">
        <f>YEAR(Table1[[#This Row],[Order Date]])</f>
        <v>2011</v>
      </c>
      <c r="I1750" t="s">
        <v>257</v>
      </c>
      <c r="J1750" s="4">
        <f>WEEKDAY(Table1[[#This Row],[Order Date]])</f>
        <v>7</v>
      </c>
      <c r="K1750" t="s">
        <v>218</v>
      </c>
      <c r="L1750" t="s">
        <v>238</v>
      </c>
      <c r="M1750">
        <v>232537</v>
      </c>
      <c r="N1750">
        <v>80754.81</v>
      </c>
      <c r="O1750">
        <v>151782.19</v>
      </c>
      <c r="P1750">
        <v>30</v>
      </c>
      <c r="Q1750">
        <v>83</v>
      </c>
      <c r="R1750">
        <v>63.81</v>
      </c>
    </row>
    <row r="1751" spans="1:18" x14ac:dyDescent="0.35">
      <c r="A1751" t="s">
        <v>161</v>
      </c>
      <c r="B1751" t="str">
        <f>VLOOKUP(Table1[[#This Row],[Region]],Table3[#All],2,0)</f>
        <v>Bill Gabril</v>
      </c>
      <c r="C1751" t="s">
        <v>213</v>
      </c>
      <c r="D1751">
        <v>394320</v>
      </c>
      <c r="E1751">
        <v>271921</v>
      </c>
      <c r="F1751">
        <v>68.959999999999994</v>
      </c>
      <c r="G1751" s="2">
        <v>40908</v>
      </c>
      <c r="H1751">
        <f>YEAR(Table1[[#This Row],[Order Date]])</f>
        <v>2011</v>
      </c>
      <c r="I1751" t="s">
        <v>257</v>
      </c>
      <c r="J1751" s="4">
        <f>WEEKDAY(Table1[[#This Row],[Order Date]])</f>
        <v>7</v>
      </c>
      <c r="K1751" t="s">
        <v>221</v>
      </c>
      <c r="L1751" t="s">
        <v>239</v>
      </c>
      <c r="M1751">
        <v>271921</v>
      </c>
      <c r="N1751">
        <v>55695.96</v>
      </c>
      <c r="O1751">
        <v>216225.04</v>
      </c>
      <c r="P1751">
        <v>20</v>
      </c>
      <c r="Q1751">
        <v>47</v>
      </c>
      <c r="R1751">
        <v>86.24</v>
      </c>
    </row>
    <row r="1752" spans="1:18" x14ac:dyDescent="0.35">
      <c r="A1752" t="s">
        <v>162</v>
      </c>
      <c r="B1752" t="str">
        <f>VLOOKUP(Table1[[#This Row],[Region]],Table3[#All],2,0)</f>
        <v>Anne Paul</v>
      </c>
      <c r="C1752" t="s">
        <v>212</v>
      </c>
      <c r="D1752">
        <v>226930</v>
      </c>
      <c r="E1752">
        <v>193158</v>
      </c>
      <c r="F1752">
        <v>85.12</v>
      </c>
      <c r="G1752" s="2">
        <v>41855</v>
      </c>
      <c r="H1752">
        <f>YEAR(Table1[[#This Row],[Order Date]])</f>
        <v>2014</v>
      </c>
      <c r="I1752" t="s">
        <v>262</v>
      </c>
      <c r="J1752" s="4">
        <f>WEEKDAY(Table1[[#This Row],[Order Date]])</f>
        <v>2</v>
      </c>
      <c r="K1752" t="s">
        <v>226</v>
      </c>
      <c r="L1752" t="s">
        <v>239</v>
      </c>
      <c r="M1752">
        <v>193158</v>
      </c>
      <c r="N1752">
        <v>50579.7</v>
      </c>
      <c r="O1752">
        <v>142578.29999999999</v>
      </c>
      <c r="P1752">
        <v>30</v>
      </c>
      <c r="Q1752">
        <v>34</v>
      </c>
      <c r="R1752">
        <v>71.989999999999995</v>
      </c>
    </row>
    <row r="1753" spans="1:18" x14ac:dyDescent="0.35">
      <c r="A1753" t="s">
        <v>163</v>
      </c>
      <c r="B1753" t="str">
        <f>VLOOKUP(Table1[[#This Row],[Region]],Table3[#All],2,0)</f>
        <v>William Grek</v>
      </c>
      <c r="C1753" t="s">
        <v>214</v>
      </c>
      <c r="D1753">
        <v>449756</v>
      </c>
      <c r="E1753">
        <v>513387</v>
      </c>
      <c r="F1753">
        <v>114.15</v>
      </c>
      <c r="G1753" s="2">
        <v>40862</v>
      </c>
      <c r="H1753">
        <f>YEAR(Table1[[#This Row],[Order Date]])</f>
        <v>2011</v>
      </c>
      <c r="I1753" t="s">
        <v>253</v>
      </c>
      <c r="J1753" s="4">
        <f>WEEKDAY(Table1[[#This Row],[Order Date]])</f>
        <v>3</v>
      </c>
      <c r="K1753" t="s">
        <v>221</v>
      </c>
      <c r="L1753" t="s">
        <v>239</v>
      </c>
      <c r="M1753">
        <v>513387</v>
      </c>
      <c r="N1753">
        <v>193938.52</v>
      </c>
      <c r="O1753">
        <v>319448.48</v>
      </c>
      <c r="P1753">
        <v>30</v>
      </c>
      <c r="Q1753">
        <v>92</v>
      </c>
      <c r="R1753">
        <v>73.099999999999994</v>
      </c>
    </row>
    <row r="1754" spans="1:18" x14ac:dyDescent="0.35">
      <c r="A1754" t="s">
        <v>164</v>
      </c>
      <c r="B1754" t="str">
        <f>VLOOKUP(Table1[[#This Row],[Region]],Table3[#All],2,0)</f>
        <v>Anne Paul</v>
      </c>
      <c r="C1754" t="s">
        <v>212</v>
      </c>
      <c r="D1754">
        <v>153726</v>
      </c>
      <c r="E1754">
        <v>164291</v>
      </c>
      <c r="F1754">
        <v>106.87</v>
      </c>
      <c r="G1754" s="2">
        <v>40862</v>
      </c>
      <c r="H1754">
        <f>YEAR(Table1[[#This Row],[Order Date]])</f>
        <v>2011</v>
      </c>
      <c r="I1754" t="s">
        <v>253</v>
      </c>
      <c r="J1754" s="4">
        <f>WEEKDAY(Table1[[#This Row],[Order Date]])</f>
        <v>3</v>
      </c>
      <c r="K1754" t="s">
        <v>227</v>
      </c>
      <c r="L1754" t="s">
        <v>237</v>
      </c>
      <c r="M1754">
        <v>164291</v>
      </c>
      <c r="N1754">
        <v>48082.66</v>
      </c>
      <c r="O1754">
        <v>116208.34</v>
      </c>
      <c r="P1754">
        <v>20</v>
      </c>
      <c r="Q1754">
        <v>16</v>
      </c>
      <c r="R1754">
        <v>77.760000000000005</v>
      </c>
    </row>
    <row r="1755" spans="1:18" x14ac:dyDescent="0.35">
      <c r="A1755" t="s">
        <v>165</v>
      </c>
      <c r="B1755" t="str">
        <f>VLOOKUP(Table1[[#This Row],[Region]],Table3[#All],2,0)</f>
        <v>Anne Paul</v>
      </c>
      <c r="C1755" t="s">
        <v>212</v>
      </c>
      <c r="D1755">
        <v>251702</v>
      </c>
      <c r="E1755">
        <v>200762</v>
      </c>
      <c r="F1755">
        <v>79.760000000000005</v>
      </c>
      <c r="G1755" s="2">
        <v>40862</v>
      </c>
      <c r="H1755">
        <f>YEAR(Table1[[#This Row],[Order Date]])</f>
        <v>2011</v>
      </c>
      <c r="I1755" t="s">
        <v>253</v>
      </c>
      <c r="J1755" s="4">
        <f>WEEKDAY(Table1[[#This Row],[Order Date]])</f>
        <v>3</v>
      </c>
      <c r="K1755" t="s">
        <v>221</v>
      </c>
      <c r="L1755" t="s">
        <v>239</v>
      </c>
      <c r="M1755">
        <v>200762</v>
      </c>
      <c r="N1755">
        <v>44069.57</v>
      </c>
      <c r="O1755">
        <v>156692.43</v>
      </c>
      <c r="P1755">
        <v>10</v>
      </c>
      <c r="Q1755">
        <v>67</v>
      </c>
      <c r="R1755">
        <v>94.72</v>
      </c>
    </row>
    <row r="1756" spans="1:18" x14ac:dyDescent="0.35">
      <c r="A1756" t="s">
        <v>166</v>
      </c>
      <c r="B1756" t="str">
        <f>VLOOKUP(Table1[[#This Row],[Region]],Table3[#All],2,0)</f>
        <v>William Grek</v>
      </c>
      <c r="C1756" t="s">
        <v>214</v>
      </c>
      <c r="D1756">
        <v>496476</v>
      </c>
      <c r="E1756">
        <v>561683</v>
      </c>
      <c r="F1756">
        <v>113.13</v>
      </c>
      <c r="G1756" s="2">
        <v>41254</v>
      </c>
      <c r="H1756">
        <f>YEAR(Table1[[#This Row],[Order Date]])</f>
        <v>2012</v>
      </c>
      <c r="I1756" t="s">
        <v>257</v>
      </c>
      <c r="J1756" s="4">
        <f>WEEKDAY(Table1[[#This Row],[Order Date]])</f>
        <v>3</v>
      </c>
      <c r="K1756" t="s">
        <v>235</v>
      </c>
      <c r="L1756" t="s">
        <v>239</v>
      </c>
      <c r="M1756">
        <v>561683</v>
      </c>
      <c r="N1756">
        <v>151660.84</v>
      </c>
      <c r="O1756">
        <v>410022.16</v>
      </c>
      <c r="P1756">
        <v>10</v>
      </c>
      <c r="Q1756">
        <v>58</v>
      </c>
      <c r="R1756">
        <v>90.44</v>
      </c>
    </row>
    <row r="1757" spans="1:18" x14ac:dyDescent="0.35">
      <c r="A1757" t="s">
        <v>167</v>
      </c>
      <c r="B1757" t="str">
        <f>VLOOKUP(Table1[[#This Row],[Region]],Table3[#All],2,0)</f>
        <v>Sam Thomas</v>
      </c>
      <c r="C1757" t="s">
        <v>215</v>
      </c>
      <c r="D1757">
        <v>436461</v>
      </c>
      <c r="E1757">
        <v>457411</v>
      </c>
      <c r="F1757">
        <v>104.8</v>
      </c>
      <c r="G1757" s="2">
        <v>41254</v>
      </c>
      <c r="H1757">
        <f>YEAR(Table1[[#This Row],[Order Date]])</f>
        <v>2012</v>
      </c>
      <c r="I1757" t="s">
        <v>257</v>
      </c>
      <c r="J1757" s="4">
        <f>WEEKDAY(Table1[[#This Row],[Order Date]])</f>
        <v>3</v>
      </c>
      <c r="K1757" t="s">
        <v>234</v>
      </c>
      <c r="L1757" t="s">
        <v>238</v>
      </c>
      <c r="M1757">
        <v>457411</v>
      </c>
      <c r="N1757">
        <v>208783.28</v>
      </c>
      <c r="O1757">
        <v>248627.72</v>
      </c>
      <c r="P1757">
        <v>20</v>
      </c>
      <c r="Q1757">
        <v>84</v>
      </c>
      <c r="R1757">
        <v>73.44</v>
      </c>
    </row>
    <row r="1758" spans="1:18" x14ac:dyDescent="0.35">
      <c r="A1758" t="s">
        <v>168</v>
      </c>
      <c r="B1758" t="str">
        <f>VLOOKUP(Table1[[#This Row],[Region]],Table3[#All],2,0)</f>
        <v>William Grek</v>
      </c>
      <c r="C1758" t="s">
        <v>214</v>
      </c>
      <c r="D1758">
        <v>273200</v>
      </c>
      <c r="E1758">
        <v>284800</v>
      </c>
      <c r="F1758">
        <v>104.25</v>
      </c>
      <c r="G1758" s="2">
        <v>41536</v>
      </c>
      <c r="H1758">
        <f>YEAR(Table1[[#This Row],[Order Date]])</f>
        <v>2013</v>
      </c>
      <c r="I1758" t="s">
        <v>258</v>
      </c>
      <c r="J1758" s="4">
        <f>WEEKDAY(Table1[[#This Row],[Order Date]])</f>
        <v>5</v>
      </c>
      <c r="K1758" t="s">
        <v>234</v>
      </c>
      <c r="L1758" t="s">
        <v>238</v>
      </c>
      <c r="M1758">
        <v>284800</v>
      </c>
      <c r="N1758">
        <v>140582.39999999999</v>
      </c>
      <c r="O1758">
        <v>144217.60000000001</v>
      </c>
      <c r="P1758">
        <v>30</v>
      </c>
      <c r="Q1758">
        <v>49</v>
      </c>
      <c r="R1758">
        <v>79.930000000000007</v>
      </c>
    </row>
    <row r="1759" spans="1:18" x14ac:dyDescent="0.35">
      <c r="A1759" t="s">
        <v>169</v>
      </c>
      <c r="B1759" t="str">
        <f>VLOOKUP(Table1[[#This Row],[Region]],Table3[#All],2,0)</f>
        <v>William Grek</v>
      </c>
      <c r="C1759" t="s">
        <v>214</v>
      </c>
      <c r="D1759">
        <v>199811</v>
      </c>
      <c r="E1759">
        <v>128309</v>
      </c>
      <c r="F1759">
        <v>64.22</v>
      </c>
      <c r="G1759" s="2">
        <v>41536</v>
      </c>
      <c r="H1759">
        <f>YEAR(Table1[[#This Row],[Order Date]])</f>
        <v>2013</v>
      </c>
      <c r="I1759" t="s">
        <v>258</v>
      </c>
      <c r="J1759" s="4">
        <f>WEEKDAY(Table1[[#This Row],[Order Date]])</f>
        <v>5</v>
      </c>
      <c r="K1759" t="s">
        <v>216</v>
      </c>
      <c r="L1759" t="s">
        <v>236</v>
      </c>
      <c r="M1759">
        <v>128309</v>
      </c>
      <c r="N1759">
        <v>52821.03</v>
      </c>
      <c r="O1759">
        <v>75487.97</v>
      </c>
      <c r="P1759">
        <v>10</v>
      </c>
      <c r="Q1759">
        <v>65</v>
      </c>
      <c r="R1759">
        <v>74.150000000000006</v>
      </c>
    </row>
    <row r="1760" spans="1:18" x14ac:dyDescent="0.35">
      <c r="A1760" t="s">
        <v>170</v>
      </c>
      <c r="B1760" t="str">
        <f>VLOOKUP(Table1[[#This Row],[Region]],Table3[#All],2,0)</f>
        <v>Anne Paul</v>
      </c>
      <c r="C1760" t="s">
        <v>212</v>
      </c>
      <c r="D1760">
        <v>426221</v>
      </c>
      <c r="E1760">
        <v>225148</v>
      </c>
      <c r="F1760">
        <v>52.82</v>
      </c>
      <c r="G1760" s="2">
        <v>41536</v>
      </c>
      <c r="H1760">
        <f>YEAR(Table1[[#This Row],[Order Date]])</f>
        <v>2013</v>
      </c>
      <c r="I1760" t="s">
        <v>258</v>
      </c>
      <c r="J1760" s="4">
        <f>WEEKDAY(Table1[[#This Row],[Order Date]])</f>
        <v>5</v>
      </c>
      <c r="K1760" t="s">
        <v>235</v>
      </c>
      <c r="L1760" t="s">
        <v>239</v>
      </c>
      <c r="M1760">
        <v>225148</v>
      </c>
      <c r="N1760">
        <v>102104.56</v>
      </c>
      <c r="O1760">
        <v>123043.44</v>
      </c>
      <c r="P1760">
        <v>10</v>
      </c>
      <c r="Q1760">
        <v>68</v>
      </c>
      <c r="R1760">
        <v>86.73</v>
      </c>
    </row>
    <row r="1761" spans="1:18" x14ac:dyDescent="0.35">
      <c r="A1761" t="s">
        <v>171</v>
      </c>
      <c r="B1761" t="str">
        <f>VLOOKUP(Table1[[#This Row],[Region]],Table3[#All],2,0)</f>
        <v>Anne Paul</v>
      </c>
      <c r="C1761" t="s">
        <v>212</v>
      </c>
      <c r="D1761">
        <v>331729</v>
      </c>
      <c r="E1761">
        <v>211454</v>
      </c>
      <c r="F1761">
        <v>63.74</v>
      </c>
      <c r="G1761" s="2">
        <v>40987</v>
      </c>
      <c r="H1761">
        <f>YEAR(Table1[[#This Row],[Order Date]])</f>
        <v>2012</v>
      </c>
      <c r="I1761" t="s">
        <v>263</v>
      </c>
      <c r="J1761" s="4">
        <f>WEEKDAY(Table1[[#This Row],[Order Date]])</f>
        <v>2</v>
      </c>
      <c r="K1761" t="s">
        <v>228</v>
      </c>
      <c r="L1761" t="s">
        <v>236</v>
      </c>
      <c r="M1761">
        <v>211454</v>
      </c>
      <c r="N1761">
        <v>70097.45</v>
      </c>
      <c r="O1761">
        <v>141356.54999999999</v>
      </c>
      <c r="P1761">
        <v>10</v>
      </c>
      <c r="Q1761">
        <v>39</v>
      </c>
      <c r="R1761">
        <v>78.2</v>
      </c>
    </row>
    <row r="1762" spans="1:18" x14ac:dyDescent="0.35">
      <c r="A1762" t="s">
        <v>172</v>
      </c>
      <c r="B1762" t="str">
        <f>VLOOKUP(Table1[[#This Row],[Region]],Table3[#All],2,0)</f>
        <v>William Grek</v>
      </c>
      <c r="C1762" t="s">
        <v>214</v>
      </c>
      <c r="D1762">
        <v>451349</v>
      </c>
      <c r="E1762">
        <v>541505</v>
      </c>
      <c r="F1762">
        <v>119.97</v>
      </c>
      <c r="G1762" s="2">
        <v>40987</v>
      </c>
      <c r="H1762">
        <f>YEAR(Table1[[#This Row],[Order Date]])</f>
        <v>2012</v>
      </c>
      <c r="I1762" t="s">
        <v>263</v>
      </c>
      <c r="J1762" s="4">
        <f>WEEKDAY(Table1[[#This Row],[Order Date]])</f>
        <v>2</v>
      </c>
      <c r="K1762" t="s">
        <v>220</v>
      </c>
      <c r="L1762" t="s">
        <v>237</v>
      </c>
      <c r="M1762">
        <v>541505</v>
      </c>
      <c r="N1762">
        <v>124786.27</v>
      </c>
      <c r="O1762">
        <v>416718.73</v>
      </c>
      <c r="P1762">
        <v>20</v>
      </c>
      <c r="Q1762">
        <v>94</v>
      </c>
      <c r="R1762">
        <v>91.4</v>
      </c>
    </row>
    <row r="1763" spans="1:18" x14ac:dyDescent="0.35">
      <c r="A1763" t="s">
        <v>173</v>
      </c>
      <c r="B1763" t="str">
        <f>VLOOKUP(Table1[[#This Row],[Region]],Table3[#All],2,0)</f>
        <v>Anne Paul</v>
      </c>
      <c r="C1763" t="s">
        <v>212</v>
      </c>
      <c r="D1763">
        <v>101610</v>
      </c>
      <c r="E1763">
        <v>95983</v>
      </c>
      <c r="F1763">
        <v>94.46</v>
      </c>
      <c r="G1763" s="2">
        <v>40987</v>
      </c>
      <c r="H1763">
        <f>YEAR(Table1[[#This Row],[Order Date]])</f>
        <v>2012</v>
      </c>
      <c r="I1763" t="s">
        <v>263</v>
      </c>
      <c r="J1763" s="4">
        <f>WEEKDAY(Table1[[#This Row],[Order Date]])</f>
        <v>2</v>
      </c>
      <c r="K1763" t="s">
        <v>224</v>
      </c>
      <c r="L1763" t="s">
        <v>240</v>
      </c>
      <c r="M1763">
        <v>95983</v>
      </c>
      <c r="N1763">
        <v>19726.48</v>
      </c>
      <c r="O1763">
        <v>76256.52</v>
      </c>
      <c r="P1763">
        <v>10</v>
      </c>
      <c r="Q1763">
        <v>82</v>
      </c>
      <c r="R1763">
        <v>81.349999999999994</v>
      </c>
    </row>
    <row r="1764" spans="1:18" x14ac:dyDescent="0.35">
      <c r="A1764" t="s">
        <v>174</v>
      </c>
      <c r="B1764" t="str">
        <f>VLOOKUP(Table1[[#This Row],[Region]],Table3[#All],2,0)</f>
        <v>Sam Thomas</v>
      </c>
      <c r="C1764" t="s">
        <v>215</v>
      </c>
      <c r="D1764">
        <v>387966</v>
      </c>
      <c r="E1764">
        <v>271180</v>
      </c>
      <c r="F1764">
        <v>69.900000000000006</v>
      </c>
      <c r="G1764" s="2">
        <v>40987</v>
      </c>
      <c r="H1764">
        <f>YEAR(Table1[[#This Row],[Order Date]])</f>
        <v>2012</v>
      </c>
      <c r="I1764" t="s">
        <v>263</v>
      </c>
      <c r="J1764" s="4">
        <f>WEEKDAY(Table1[[#This Row],[Order Date]])</f>
        <v>2</v>
      </c>
      <c r="K1764" t="s">
        <v>232</v>
      </c>
      <c r="L1764" t="s">
        <v>240</v>
      </c>
      <c r="M1764">
        <v>271180</v>
      </c>
      <c r="N1764">
        <v>91292.71</v>
      </c>
      <c r="O1764">
        <v>179887.29</v>
      </c>
      <c r="P1764">
        <v>10</v>
      </c>
      <c r="Q1764">
        <v>94</v>
      </c>
      <c r="R1764">
        <v>69.31</v>
      </c>
    </row>
    <row r="1765" spans="1:18" x14ac:dyDescent="0.35">
      <c r="A1765" t="s">
        <v>175</v>
      </c>
      <c r="B1765" t="str">
        <f>VLOOKUP(Table1[[#This Row],[Region]],Table3[#All],2,0)</f>
        <v>Bill Gabril</v>
      </c>
      <c r="C1765" t="s">
        <v>213</v>
      </c>
      <c r="D1765">
        <v>298336</v>
      </c>
      <c r="E1765">
        <v>239533</v>
      </c>
      <c r="F1765">
        <v>80.290000000000006</v>
      </c>
      <c r="G1765" s="2">
        <v>41537</v>
      </c>
      <c r="H1765">
        <f>YEAR(Table1[[#This Row],[Order Date]])</f>
        <v>2013</v>
      </c>
      <c r="I1765" t="s">
        <v>258</v>
      </c>
      <c r="J1765" s="4">
        <f>WEEKDAY(Table1[[#This Row],[Order Date]])</f>
        <v>6</v>
      </c>
      <c r="K1765" t="s">
        <v>224</v>
      </c>
      <c r="L1765" t="s">
        <v>240</v>
      </c>
      <c r="M1765">
        <v>239533</v>
      </c>
      <c r="N1765">
        <v>53406.65</v>
      </c>
      <c r="O1765">
        <v>186126.35</v>
      </c>
      <c r="P1765">
        <v>20</v>
      </c>
      <c r="Q1765">
        <v>81</v>
      </c>
      <c r="R1765">
        <v>76.87</v>
      </c>
    </row>
    <row r="1766" spans="1:18" x14ac:dyDescent="0.35">
      <c r="A1766" t="s">
        <v>176</v>
      </c>
      <c r="B1766" t="str">
        <f>VLOOKUP(Table1[[#This Row],[Region]],Table3[#All],2,0)</f>
        <v>Bill Gabril</v>
      </c>
      <c r="C1766" t="s">
        <v>213</v>
      </c>
      <c r="D1766">
        <v>452327</v>
      </c>
      <c r="E1766">
        <v>302560</v>
      </c>
      <c r="F1766">
        <v>66.89</v>
      </c>
      <c r="G1766" s="2">
        <v>41537</v>
      </c>
      <c r="H1766">
        <f>YEAR(Table1[[#This Row],[Order Date]])</f>
        <v>2013</v>
      </c>
      <c r="I1766" t="s">
        <v>258</v>
      </c>
      <c r="J1766" s="4">
        <f>WEEKDAY(Table1[[#This Row],[Order Date]])</f>
        <v>6</v>
      </c>
      <c r="K1766" t="s">
        <v>228</v>
      </c>
      <c r="L1766" t="s">
        <v>236</v>
      </c>
      <c r="M1766">
        <v>302560</v>
      </c>
      <c r="N1766">
        <v>99405.45</v>
      </c>
      <c r="O1766">
        <v>203154.55</v>
      </c>
      <c r="P1766">
        <v>20</v>
      </c>
      <c r="Q1766">
        <v>25</v>
      </c>
      <c r="R1766">
        <v>68.819999999999993</v>
      </c>
    </row>
    <row r="1767" spans="1:18" x14ac:dyDescent="0.35">
      <c r="A1767" t="s">
        <v>177</v>
      </c>
      <c r="B1767" t="str">
        <f>VLOOKUP(Table1[[#This Row],[Region]],Table3[#All],2,0)</f>
        <v>William Grek</v>
      </c>
      <c r="C1767" t="s">
        <v>214</v>
      </c>
      <c r="D1767">
        <v>240009</v>
      </c>
      <c r="E1767">
        <v>224513</v>
      </c>
      <c r="F1767">
        <v>93.54</v>
      </c>
      <c r="G1767" s="2">
        <v>41537</v>
      </c>
      <c r="H1767">
        <f>YEAR(Table1[[#This Row],[Order Date]])</f>
        <v>2013</v>
      </c>
      <c r="I1767" t="s">
        <v>258</v>
      </c>
      <c r="J1767" s="4">
        <f>WEEKDAY(Table1[[#This Row],[Order Date]])</f>
        <v>6</v>
      </c>
      <c r="K1767" t="s">
        <v>221</v>
      </c>
      <c r="L1767" t="s">
        <v>239</v>
      </c>
      <c r="M1767">
        <v>224513</v>
      </c>
      <c r="N1767">
        <v>96051.1</v>
      </c>
      <c r="O1767">
        <v>128461.9</v>
      </c>
      <c r="P1767">
        <v>20</v>
      </c>
      <c r="Q1767">
        <v>49</v>
      </c>
      <c r="R1767">
        <v>89.74</v>
      </c>
    </row>
    <row r="1768" spans="1:18" x14ac:dyDescent="0.35">
      <c r="A1768" t="s">
        <v>178</v>
      </c>
      <c r="B1768" t="str">
        <f>VLOOKUP(Table1[[#This Row],[Region]],Table3[#All],2,0)</f>
        <v>Sam Thomas</v>
      </c>
      <c r="C1768" t="s">
        <v>215</v>
      </c>
      <c r="D1768">
        <v>121266</v>
      </c>
      <c r="E1768">
        <v>64493</v>
      </c>
      <c r="F1768">
        <v>53.18</v>
      </c>
      <c r="G1768" s="2">
        <v>41537</v>
      </c>
      <c r="H1768">
        <f>YEAR(Table1[[#This Row],[Order Date]])</f>
        <v>2013</v>
      </c>
      <c r="I1768" t="s">
        <v>258</v>
      </c>
      <c r="J1768" s="4">
        <f>WEEKDAY(Table1[[#This Row],[Order Date]])</f>
        <v>6</v>
      </c>
      <c r="K1768" t="s">
        <v>231</v>
      </c>
      <c r="L1768" t="s">
        <v>236</v>
      </c>
      <c r="M1768">
        <v>64493</v>
      </c>
      <c r="N1768">
        <v>17690.439999999999</v>
      </c>
      <c r="O1768">
        <v>46802.559999999998</v>
      </c>
      <c r="P1768">
        <v>10</v>
      </c>
      <c r="Q1768">
        <v>95</v>
      </c>
      <c r="R1768">
        <v>89.83</v>
      </c>
    </row>
    <row r="1769" spans="1:18" x14ac:dyDescent="0.35">
      <c r="A1769" t="s">
        <v>179</v>
      </c>
      <c r="B1769" t="str">
        <f>VLOOKUP(Table1[[#This Row],[Region]],Table3[#All],2,0)</f>
        <v>Bill Gabril</v>
      </c>
      <c r="C1769" t="s">
        <v>213</v>
      </c>
      <c r="D1769">
        <v>304825</v>
      </c>
      <c r="E1769">
        <v>254461</v>
      </c>
      <c r="F1769">
        <v>83.48</v>
      </c>
      <c r="G1769" s="2">
        <v>41872</v>
      </c>
      <c r="H1769">
        <f>YEAR(Table1[[#This Row],[Order Date]])</f>
        <v>2014</v>
      </c>
      <c r="I1769" t="s">
        <v>262</v>
      </c>
      <c r="J1769" s="4">
        <f>WEEKDAY(Table1[[#This Row],[Order Date]])</f>
        <v>5</v>
      </c>
      <c r="K1769" t="s">
        <v>230</v>
      </c>
      <c r="L1769" t="s">
        <v>238</v>
      </c>
      <c r="M1769">
        <v>254461</v>
      </c>
      <c r="N1769">
        <v>118315.41</v>
      </c>
      <c r="O1769">
        <v>136145.59</v>
      </c>
      <c r="P1769">
        <v>10</v>
      </c>
      <c r="Q1769">
        <v>59</v>
      </c>
      <c r="R1769">
        <v>77.64</v>
      </c>
    </row>
    <row r="1770" spans="1:18" x14ac:dyDescent="0.35">
      <c r="A1770" t="s">
        <v>180</v>
      </c>
      <c r="B1770" t="str">
        <f>VLOOKUP(Table1[[#This Row],[Region]],Table3[#All],2,0)</f>
        <v>Anne Paul</v>
      </c>
      <c r="C1770" t="s">
        <v>212</v>
      </c>
      <c r="D1770">
        <v>450389</v>
      </c>
      <c r="E1770">
        <v>326556</v>
      </c>
      <c r="F1770">
        <v>72.510000000000005</v>
      </c>
      <c r="G1770" s="2">
        <v>40981</v>
      </c>
      <c r="H1770">
        <f>YEAR(Table1[[#This Row],[Order Date]])</f>
        <v>2012</v>
      </c>
      <c r="I1770" t="s">
        <v>263</v>
      </c>
      <c r="J1770" s="4">
        <f>WEEKDAY(Table1[[#This Row],[Order Date]])</f>
        <v>3</v>
      </c>
      <c r="K1770" t="s">
        <v>225</v>
      </c>
      <c r="L1770" t="s">
        <v>239</v>
      </c>
      <c r="M1770">
        <v>326556</v>
      </c>
      <c r="N1770">
        <v>82596.41</v>
      </c>
      <c r="O1770">
        <v>243959.59</v>
      </c>
      <c r="P1770">
        <v>20</v>
      </c>
      <c r="Q1770">
        <v>13</v>
      </c>
      <c r="R1770">
        <v>61.68</v>
      </c>
    </row>
    <row r="1771" spans="1:18" x14ac:dyDescent="0.35">
      <c r="A1771" t="s">
        <v>181</v>
      </c>
      <c r="B1771" t="str">
        <f>VLOOKUP(Table1[[#This Row],[Region]],Table3[#All],2,0)</f>
        <v>Anne Paul</v>
      </c>
      <c r="C1771" t="s">
        <v>212</v>
      </c>
      <c r="D1771">
        <v>376725</v>
      </c>
      <c r="E1771">
        <v>217714</v>
      </c>
      <c r="F1771">
        <v>57.79</v>
      </c>
      <c r="G1771" s="2">
        <v>41526</v>
      </c>
      <c r="H1771">
        <f>YEAR(Table1[[#This Row],[Order Date]])</f>
        <v>2013</v>
      </c>
      <c r="I1771" t="s">
        <v>258</v>
      </c>
      <c r="J1771" s="4">
        <f>WEEKDAY(Table1[[#This Row],[Order Date]])</f>
        <v>2</v>
      </c>
      <c r="K1771" t="s">
        <v>225</v>
      </c>
      <c r="L1771" t="s">
        <v>239</v>
      </c>
      <c r="M1771">
        <v>217714</v>
      </c>
      <c r="N1771">
        <v>103625.04</v>
      </c>
      <c r="O1771">
        <v>114088.96000000001</v>
      </c>
      <c r="P1771">
        <v>30</v>
      </c>
      <c r="Q1771">
        <v>19</v>
      </c>
      <c r="R1771">
        <v>90.02</v>
      </c>
    </row>
    <row r="1772" spans="1:18" x14ac:dyDescent="0.35">
      <c r="A1772" t="s">
        <v>182</v>
      </c>
      <c r="B1772" t="str">
        <f>VLOOKUP(Table1[[#This Row],[Region]],Table3[#All],2,0)</f>
        <v>Sam Thomas</v>
      </c>
      <c r="C1772" t="s">
        <v>215</v>
      </c>
      <c r="D1772">
        <v>337574</v>
      </c>
      <c r="E1772">
        <v>275686</v>
      </c>
      <c r="F1772">
        <v>81.67</v>
      </c>
      <c r="G1772" s="2">
        <v>41526</v>
      </c>
      <c r="H1772">
        <f>YEAR(Table1[[#This Row],[Order Date]])</f>
        <v>2013</v>
      </c>
      <c r="I1772" t="s">
        <v>258</v>
      </c>
      <c r="J1772" s="4">
        <f>WEEKDAY(Table1[[#This Row],[Order Date]])</f>
        <v>2</v>
      </c>
      <c r="K1772" t="s">
        <v>216</v>
      </c>
      <c r="L1772" t="s">
        <v>236</v>
      </c>
      <c r="M1772">
        <v>275686</v>
      </c>
      <c r="N1772">
        <v>65736.72</v>
      </c>
      <c r="O1772">
        <v>209949.28</v>
      </c>
      <c r="P1772">
        <v>20</v>
      </c>
      <c r="Q1772">
        <v>92</v>
      </c>
      <c r="R1772">
        <v>74.39</v>
      </c>
    </row>
    <row r="1773" spans="1:18" x14ac:dyDescent="0.35">
      <c r="A1773" t="s">
        <v>183</v>
      </c>
      <c r="B1773" t="str">
        <f>VLOOKUP(Table1[[#This Row],[Region]],Table3[#All],2,0)</f>
        <v>William Grek</v>
      </c>
      <c r="C1773" t="s">
        <v>214</v>
      </c>
      <c r="D1773">
        <v>482717</v>
      </c>
      <c r="E1773">
        <v>434485</v>
      </c>
      <c r="F1773">
        <v>90.01</v>
      </c>
      <c r="G1773" s="2">
        <v>41239</v>
      </c>
      <c r="H1773">
        <f>YEAR(Table1[[#This Row],[Order Date]])</f>
        <v>2012</v>
      </c>
      <c r="I1773" t="s">
        <v>253</v>
      </c>
      <c r="J1773" s="4">
        <f>WEEKDAY(Table1[[#This Row],[Order Date]])</f>
        <v>2</v>
      </c>
      <c r="K1773" t="s">
        <v>228</v>
      </c>
      <c r="L1773" t="s">
        <v>236</v>
      </c>
      <c r="M1773">
        <v>434485</v>
      </c>
      <c r="N1773">
        <v>182033.38</v>
      </c>
      <c r="O1773">
        <v>252451.62</v>
      </c>
      <c r="P1773">
        <v>10</v>
      </c>
      <c r="Q1773">
        <v>66</v>
      </c>
      <c r="R1773">
        <v>75.489999999999995</v>
      </c>
    </row>
    <row r="1774" spans="1:18" x14ac:dyDescent="0.35">
      <c r="A1774" t="s">
        <v>184</v>
      </c>
      <c r="B1774" t="str">
        <f>VLOOKUP(Table1[[#This Row],[Region]],Table3[#All],2,0)</f>
        <v>Sam Thomas</v>
      </c>
      <c r="C1774" t="s">
        <v>215</v>
      </c>
      <c r="D1774">
        <v>185098</v>
      </c>
      <c r="E1774">
        <v>100175</v>
      </c>
      <c r="F1774">
        <v>54.12</v>
      </c>
      <c r="G1774" s="2">
        <v>41239</v>
      </c>
      <c r="H1774">
        <f>YEAR(Table1[[#This Row],[Order Date]])</f>
        <v>2012</v>
      </c>
      <c r="I1774" t="s">
        <v>253</v>
      </c>
      <c r="J1774" s="4">
        <f>WEEKDAY(Table1[[#This Row],[Order Date]])</f>
        <v>2</v>
      </c>
      <c r="K1774" t="s">
        <v>229</v>
      </c>
      <c r="L1774" t="s">
        <v>240</v>
      </c>
      <c r="M1774">
        <v>100175</v>
      </c>
      <c r="N1774">
        <v>28268.75</v>
      </c>
      <c r="O1774">
        <v>71906.25</v>
      </c>
      <c r="P1774">
        <v>10</v>
      </c>
      <c r="Q1774">
        <v>62</v>
      </c>
      <c r="R1774">
        <v>83.5</v>
      </c>
    </row>
    <row r="1775" spans="1:18" x14ac:dyDescent="0.35">
      <c r="A1775" t="s">
        <v>185</v>
      </c>
      <c r="B1775" t="str">
        <f>VLOOKUP(Table1[[#This Row],[Region]],Table3[#All],2,0)</f>
        <v>William Grek</v>
      </c>
      <c r="C1775" t="s">
        <v>214</v>
      </c>
      <c r="D1775">
        <v>110203</v>
      </c>
      <c r="E1775">
        <v>127906</v>
      </c>
      <c r="F1775">
        <v>116.06</v>
      </c>
      <c r="G1775" s="2">
        <v>41239</v>
      </c>
      <c r="H1775">
        <f>YEAR(Table1[[#This Row],[Order Date]])</f>
        <v>2012</v>
      </c>
      <c r="I1775" t="s">
        <v>253</v>
      </c>
      <c r="J1775" s="4">
        <f>WEEKDAY(Table1[[#This Row],[Order Date]])</f>
        <v>2</v>
      </c>
      <c r="K1775" t="s">
        <v>218</v>
      </c>
      <c r="L1775" t="s">
        <v>238</v>
      </c>
      <c r="M1775">
        <v>127906</v>
      </c>
      <c r="N1775">
        <v>36133.9</v>
      </c>
      <c r="O1775">
        <v>91772.1</v>
      </c>
      <c r="P1775">
        <v>20</v>
      </c>
      <c r="Q1775">
        <v>59</v>
      </c>
      <c r="R1775">
        <v>92.31</v>
      </c>
    </row>
    <row r="1776" spans="1:18" x14ac:dyDescent="0.35">
      <c r="A1776" t="s">
        <v>186</v>
      </c>
      <c r="B1776" t="str">
        <f>VLOOKUP(Table1[[#This Row],[Region]],Table3[#All],2,0)</f>
        <v>William Grek</v>
      </c>
      <c r="C1776" t="s">
        <v>214</v>
      </c>
      <c r="D1776">
        <v>466624</v>
      </c>
      <c r="E1776">
        <v>548827</v>
      </c>
      <c r="F1776">
        <v>117.62</v>
      </c>
      <c r="G1776" s="2">
        <v>41239</v>
      </c>
      <c r="H1776">
        <f>YEAR(Table1[[#This Row],[Order Date]])</f>
        <v>2012</v>
      </c>
      <c r="I1776" t="s">
        <v>253</v>
      </c>
      <c r="J1776" s="4">
        <f>WEEKDAY(Table1[[#This Row],[Order Date]])</f>
        <v>2</v>
      </c>
      <c r="K1776" t="s">
        <v>234</v>
      </c>
      <c r="L1776" t="s">
        <v>238</v>
      </c>
      <c r="M1776">
        <v>548827</v>
      </c>
      <c r="N1776">
        <v>270670.21000000002</v>
      </c>
      <c r="O1776">
        <v>278156.78999999998</v>
      </c>
      <c r="P1776">
        <v>30</v>
      </c>
      <c r="Q1776">
        <v>96</v>
      </c>
      <c r="R1776">
        <v>78.67</v>
      </c>
    </row>
    <row r="1777" spans="1:18" x14ac:dyDescent="0.35">
      <c r="A1777" t="s">
        <v>187</v>
      </c>
      <c r="B1777" t="str">
        <f>VLOOKUP(Table1[[#This Row],[Region]],Table3[#All],2,0)</f>
        <v>Anne Paul</v>
      </c>
      <c r="C1777" t="s">
        <v>212</v>
      </c>
      <c r="D1777">
        <v>204039</v>
      </c>
      <c r="E1777">
        <v>155146</v>
      </c>
      <c r="F1777">
        <v>76.040000000000006</v>
      </c>
      <c r="G1777" s="2">
        <v>41618</v>
      </c>
      <c r="H1777">
        <f>YEAR(Table1[[#This Row],[Order Date]])</f>
        <v>2013</v>
      </c>
      <c r="I1777" t="s">
        <v>257</v>
      </c>
      <c r="J1777" s="4">
        <f>WEEKDAY(Table1[[#This Row],[Order Date]])</f>
        <v>3</v>
      </c>
      <c r="K1777" t="s">
        <v>229</v>
      </c>
      <c r="L1777" t="s">
        <v>240</v>
      </c>
      <c r="M1777">
        <v>155146</v>
      </c>
      <c r="N1777">
        <v>73421.91</v>
      </c>
      <c r="O1777">
        <v>81724.09</v>
      </c>
      <c r="P1777">
        <v>30</v>
      </c>
      <c r="Q1777">
        <v>50</v>
      </c>
      <c r="R1777">
        <v>72.53</v>
      </c>
    </row>
    <row r="1778" spans="1:18" x14ac:dyDescent="0.35">
      <c r="A1778" t="s">
        <v>188</v>
      </c>
      <c r="B1778" t="str">
        <f>VLOOKUP(Table1[[#This Row],[Region]],Table3[#All],2,0)</f>
        <v>William Grek</v>
      </c>
      <c r="C1778" t="s">
        <v>214</v>
      </c>
      <c r="D1778">
        <v>280743</v>
      </c>
      <c r="E1778">
        <v>245572</v>
      </c>
      <c r="F1778">
        <v>87.47</v>
      </c>
      <c r="G1778" s="2">
        <v>41618</v>
      </c>
      <c r="H1778">
        <f>YEAR(Table1[[#This Row],[Order Date]])</f>
        <v>2013</v>
      </c>
      <c r="I1778" t="s">
        <v>257</v>
      </c>
      <c r="J1778" s="4">
        <f>WEEKDAY(Table1[[#This Row],[Order Date]])</f>
        <v>3</v>
      </c>
      <c r="K1778" t="s">
        <v>218</v>
      </c>
      <c r="L1778" t="s">
        <v>238</v>
      </c>
      <c r="M1778">
        <v>245572</v>
      </c>
      <c r="N1778">
        <v>82658.149999999994</v>
      </c>
      <c r="O1778">
        <v>162913.85</v>
      </c>
      <c r="P1778">
        <v>10</v>
      </c>
      <c r="Q1778">
        <v>11</v>
      </c>
      <c r="R1778">
        <v>67.17</v>
      </c>
    </row>
    <row r="1779" spans="1:18" x14ac:dyDescent="0.35">
      <c r="A1779" t="s">
        <v>189</v>
      </c>
      <c r="B1779" t="str">
        <f>VLOOKUP(Table1[[#This Row],[Region]],Table3[#All],2,0)</f>
        <v>William Grek</v>
      </c>
      <c r="C1779" t="s">
        <v>214</v>
      </c>
      <c r="D1779">
        <v>153297</v>
      </c>
      <c r="E1779">
        <v>86949</v>
      </c>
      <c r="F1779">
        <v>56.72</v>
      </c>
      <c r="G1779" s="2">
        <v>41908</v>
      </c>
      <c r="H1779">
        <f>YEAR(Table1[[#This Row],[Order Date]])</f>
        <v>2014</v>
      </c>
      <c r="I1779" t="s">
        <v>258</v>
      </c>
      <c r="J1779" s="4">
        <f>WEEKDAY(Table1[[#This Row],[Order Date]])</f>
        <v>6</v>
      </c>
      <c r="K1779" t="s">
        <v>221</v>
      </c>
      <c r="L1779" t="s">
        <v>239</v>
      </c>
      <c r="M1779">
        <v>86949</v>
      </c>
      <c r="N1779">
        <v>43462.39</v>
      </c>
      <c r="O1779">
        <v>43486.61</v>
      </c>
      <c r="P1779">
        <v>30</v>
      </c>
      <c r="Q1779">
        <v>64</v>
      </c>
      <c r="R1779">
        <v>68.33</v>
      </c>
    </row>
    <row r="1780" spans="1:18" x14ac:dyDescent="0.35">
      <c r="A1780" t="s">
        <v>190</v>
      </c>
      <c r="B1780" t="str">
        <f>VLOOKUP(Table1[[#This Row],[Region]],Table3[#All],2,0)</f>
        <v>Sam Thomas</v>
      </c>
      <c r="C1780" t="s">
        <v>215</v>
      </c>
      <c r="D1780">
        <v>345224</v>
      </c>
      <c r="E1780">
        <v>302569</v>
      </c>
      <c r="F1780">
        <v>87.64</v>
      </c>
      <c r="G1780" s="2">
        <v>41908</v>
      </c>
      <c r="H1780">
        <f>YEAR(Table1[[#This Row],[Order Date]])</f>
        <v>2014</v>
      </c>
      <c r="I1780" t="s">
        <v>258</v>
      </c>
      <c r="J1780" s="4">
        <f>WEEKDAY(Table1[[#This Row],[Order Date]])</f>
        <v>6</v>
      </c>
      <c r="K1780" t="s">
        <v>225</v>
      </c>
      <c r="L1780" t="s">
        <v>239</v>
      </c>
      <c r="M1780">
        <v>302569</v>
      </c>
      <c r="N1780">
        <v>117156.43</v>
      </c>
      <c r="O1780">
        <v>185412.57</v>
      </c>
      <c r="P1780">
        <v>30</v>
      </c>
      <c r="Q1780">
        <v>67</v>
      </c>
      <c r="R1780">
        <v>62.6</v>
      </c>
    </row>
    <row r="1781" spans="1:18" x14ac:dyDescent="0.35">
      <c r="A1781" t="s">
        <v>191</v>
      </c>
      <c r="B1781" t="str">
        <f>VLOOKUP(Table1[[#This Row],[Region]],Table3[#All],2,0)</f>
        <v>Sam Thomas</v>
      </c>
      <c r="C1781" t="s">
        <v>215</v>
      </c>
      <c r="D1781">
        <v>238725</v>
      </c>
      <c r="E1781">
        <v>274696</v>
      </c>
      <c r="F1781">
        <v>115.07</v>
      </c>
      <c r="G1781" s="2">
        <v>40931</v>
      </c>
      <c r="H1781">
        <f>YEAR(Table1[[#This Row],[Order Date]])</f>
        <v>2012</v>
      </c>
      <c r="I1781" t="s">
        <v>259</v>
      </c>
      <c r="J1781" s="4">
        <f>WEEKDAY(Table1[[#This Row],[Order Date]])</f>
        <v>2</v>
      </c>
      <c r="K1781" t="s">
        <v>219</v>
      </c>
      <c r="L1781" t="s">
        <v>238</v>
      </c>
      <c r="M1781">
        <v>274696</v>
      </c>
      <c r="N1781">
        <v>66100.81</v>
      </c>
      <c r="O1781">
        <v>208595.19</v>
      </c>
      <c r="P1781">
        <v>30</v>
      </c>
      <c r="Q1781">
        <v>28</v>
      </c>
      <c r="R1781">
        <v>90.24</v>
      </c>
    </row>
    <row r="1782" spans="1:18" x14ac:dyDescent="0.35">
      <c r="A1782" t="s">
        <v>192</v>
      </c>
      <c r="B1782" t="str">
        <f>VLOOKUP(Table1[[#This Row],[Region]],Table3[#All],2,0)</f>
        <v>Sam Thomas</v>
      </c>
      <c r="C1782" t="s">
        <v>215</v>
      </c>
      <c r="D1782">
        <v>122545</v>
      </c>
      <c r="E1782">
        <v>73660</v>
      </c>
      <c r="F1782">
        <v>60.11</v>
      </c>
      <c r="G1782" s="2">
        <v>40931</v>
      </c>
      <c r="H1782">
        <f>YEAR(Table1[[#This Row],[Order Date]])</f>
        <v>2012</v>
      </c>
      <c r="I1782" t="s">
        <v>259</v>
      </c>
      <c r="J1782" s="4">
        <f>WEEKDAY(Table1[[#This Row],[Order Date]])</f>
        <v>2</v>
      </c>
      <c r="K1782" t="s">
        <v>232</v>
      </c>
      <c r="L1782" t="s">
        <v>240</v>
      </c>
      <c r="M1782">
        <v>73660</v>
      </c>
      <c r="N1782">
        <v>30537.360000000001</v>
      </c>
      <c r="O1782">
        <v>43122.64</v>
      </c>
      <c r="P1782">
        <v>20</v>
      </c>
      <c r="Q1782">
        <v>67</v>
      </c>
      <c r="R1782">
        <v>67.17</v>
      </c>
    </row>
    <row r="1783" spans="1:18" x14ac:dyDescent="0.35">
      <c r="A1783" t="s">
        <v>193</v>
      </c>
      <c r="B1783" t="str">
        <f>VLOOKUP(Table1[[#This Row],[Region]],Table3[#All],2,0)</f>
        <v>Sam Thomas</v>
      </c>
      <c r="C1783" t="s">
        <v>215</v>
      </c>
      <c r="D1783">
        <v>308855</v>
      </c>
      <c r="E1783">
        <v>277739</v>
      </c>
      <c r="F1783">
        <v>89.93</v>
      </c>
      <c r="G1783" s="2">
        <v>41078</v>
      </c>
      <c r="H1783">
        <f>YEAR(Table1[[#This Row],[Order Date]])</f>
        <v>2012</v>
      </c>
      <c r="I1783" t="s">
        <v>254</v>
      </c>
      <c r="J1783" s="4">
        <f>WEEKDAY(Table1[[#This Row],[Order Date]])</f>
        <v>2</v>
      </c>
      <c r="K1783" t="s">
        <v>226</v>
      </c>
      <c r="L1783" t="s">
        <v>239</v>
      </c>
      <c r="M1783">
        <v>277739</v>
      </c>
      <c r="N1783">
        <v>61573.3</v>
      </c>
      <c r="O1783">
        <v>216165.7</v>
      </c>
      <c r="P1783">
        <v>10</v>
      </c>
      <c r="Q1783">
        <v>73</v>
      </c>
      <c r="R1783">
        <v>83.35</v>
      </c>
    </row>
    <row r="1784" spans="1:18" x14ac:dyDescent="0.35">
      <c r="A1784" t="s">
        <v>194</v>
      </c>
      <c r="B1784" t="str">
        <f>VLOOKUP(Table1[[#This Row],[Region]],Table3[#All],2,0)</f>
        <v>William Grek</v>
      </c>
      <c r="C1784" t="s">
        <v>214</v>
      </c>
      <c r="D1784">
        <v>139415</v>
      </c>
      <c r="E1784">
        <v>71543</v>
      </c>
      <c r="F1784">
        <v>51.32</v>
      </c>
      <c r="G1784" s="2">
        <v>41078</v>
      </c>
      <c r="H1784">
        <f>YEAR(Table1[[#This Row],[Order Date]])</f>
        <v>2012</v>
      </c>
      <c r="I1784" t="s">
        <v>254</v>
      </c>
      <c r="J1784" s="4">
        <f>WEEKDAY(Table1[[#This Row],[Order Date]])</f>
        <v>2</v>
      </c>
      <c r="K1784" t="s">
        <v>222</v>
      </c>
      <c r="L1784" t="s">
        <v>236</v>
      </c>
      <c r="M1784">
        <v>71543</v>
      </c>
      <c r="N1784">
        <v>16923.18</v>
      </c>
      <c r="O1784">
        <v>54619.82</v>
      </c>
      <c r="P1784">
        <v>20</v>
      </c>
      <c r="Q1784">
        <v>85</v>
      </c>
      <c r="R1784">
        <v>78.77</v>
      </c>
    </row>
    <row r="1785" spans="1:18" x14ac:dyDescent="0.35">
      <c r="A1785" t="s">
        <v>195</v>
      </c>
      <c r="B1785" t="str">
        <f>VLOOKUP(Table1[[#This Row],[Region]],Table3[#All],2,0)</f>
        <v>William Grek</v>
      </c>
      <c r="C1785" t="s">
        <v>214</v>
      </c>
      <c r="D1785">
        <v>429392</v>
      </c>
      <c r="E1785">
        <v>316085</v>
      </c>
      <c r="F1785">
        <v>73.61</v>
      </c>
      <c r="G1785" s="2">
        <v>41078</v>
      </c>
      <c r="H1785">
        <f>YEAR(Table1[[#This Row],[Order Date]])</f>
        <v>2012</v>
      </c>
      <c r="I1785" t="s">
        <v>254</v>
      </c>
      <c r="J1785" s="4">
        <f>WEEKDAY(Table1[[#This Row],[Order Date]])</f>
        <v>2</v>
      </c>
      <c r="K1785" t="s">
        <v>227</v>
      </c>
      <c r="L1785" t="s">
        <v>237</v>
      </c>
      <c r="M1785">
        <v>316085</v>
      </c>
      <c r="N1785">
        <v>141768.57999999999</v>
      </c>
      <c r="O1785">
        <v>174316.42</v>
      </c>
      <c r="P1785">
        <v>30</v>
      </c>
      <c r="Q1785">
        <v>72</v>
      </c>
      <c r="R1785">
        <v>87.45</v>
      </c>
    </row>
    <row r="1786" spans="1:18" x14ac:dyDescent="0.35">
      <c r="A1786" t="s">
        <v>196</v>
      </c>
      <c r="B1786" t="str">
        <f>VLOOKUP(Table1[[#This Row],[Region]],Table3[#All],2,0)</f>
        <v>Bill Gabril</v>
      </c>
      <c r="C1786" t="s">
        <v>213</v>
      </c>
      <c r="D1786">
        <v>497346</v>
      </c>
      <c r="E1786">
        <v>472030</v>
      </c>
      <c r="F1786">
        <v>94.91</v>
      </c>
      <c r="G1786" s="2">
        <v>41078</v>
      </c>
      <c r="H1786">
        <f>YEAR(Table1[[#This Row],[Order Date]])</f>
        <v>2012</v>
      </c>
      <c r="I1786" t="s">
        <v>254</v>
      </c>
      <c r="J1786" s="4">
        <f>WEEKDAY(Table1[[#This Row],[Order Date]])</f>
        <v>2</v>
      </c>
      <c r="K1786" t="s">
        <v>216</v>
      </c>
      <c r="L1786" t="s">
        <v>236</v>
      </c>
      <c r="M1786">
        <v>472030</v>
      </c>
      <c r="N1786">
        <v>111874.45</v>
      </c>
      <c r="O1786">
        <v>360155.55</v>
      </c>
      <c r="P1786">
        <v>10</v>
      </c>
      <c r="Q1786">
        <v>32</v>
      </c>
      <c r="R1786">
        <v>79.02</v>
      </c>
    </row>
    <row r="1787" spans="1:18" x14ac:dyDescent="0.35">
      <c r="A1787" t="s">
        <v>197</v>
      </c>
      <c r="B1787" t="str">
        <f>VLOOKUP(Table1[[#This Row],[Region]],Table3[#All],2,0)</f>
        <v>Sam Thomas</v>
      </c>
      <c r="C1787" t="s">
        <v>215</v>
      </c>
      <c r="D1787">
        <v>115286</v>
      </c>
      <c r="E1787">
        <v>102007</v>
      </c>
      <c r="F1787">
        <v>88.48</v>
      </c>
      <c r="G1787" s="2">
        <v>41184</v>
      </c>
      <c r="H1787">
        <f>YEAR(Table1[[#This Row],[Order Date]])</f>
        <v>2012</v>
      </c>
      <c r="I1787" t="s">
        <v>255</v>
      </c>
      <c r="J1787" s="4">
        <f>WEEKDAY(Table1[[#This Row],[Order Date]])</f>
        <v>3</v>
      </c>
      <c r="K1787" t="s">
        <v>231</v>
      </c>
      <c r="L1787" t="s">
        <v>236</v>
      </c>
      <c r="M1787">
        <v>102007</v>
      </c>
      <c r="N1787">
        <v>21632.6</v>
      </c>
      <c r="O1787">
        <v>80374.399999999994</v>
      </c>
      <c r="P1787">
        <v>20</v>
      </c>
      <c r="Q1787">
        <v>99</v>
      </c>
      <c r="R1787">
        <v>80.599999999999994</v>
      </c>
    </row>
    <row r="1788" spans="1:18" x14ac:dyDescent="0.35">
      <c r="A1788" t="s">
        <v>198</v>
      </c>
      <c r="B1788" t="str">
        <f>VLOOKUP(Table1[[#This Row],[Region]],Table3[#All],2,0)</f>
        <v>Bill Gabril</v>
      </c>
      <c r="C1788" t="s">
        <v>213</v>
      </c>
      <c r="D1788">
        <v>456906</v>
      </c>
      <c r="E1788">
        <v>290840</v>
      </c>
      <c r="F1788">
        <v>63.65</v>
      </c>
      <c r="G1788" s="2">
        <v>41962</v>
      </c>
      <c r="H1788">
        <f>YEAR(Table1[[#This Row],[Order Date]])</f>
        <v>2014</v>
      </c>
      <c r="I1788" t="s">
        <v>253</v>
      </c>
      <c r="J1788" s="4">
        <f>WEEKDAY(Table1[[#This Row],[Order Date]])</f>
        <v>4</v>
      </c>
      <c r="K1788" t="s">
        <v>223</v>
      </c>
      <c r="L1788" t="s">
        <v>240</v>
      </c>
      <c r="M1788">
        <v>290840</v>
      </c>
      <c r="N1788">
        <v>84333.87</v>
      </c>
      <c r="O1788">
        <v>206506.13</v>
      </c>
      <c r="P1788">
        <v>10</v>
      </c>
      <c r="Q1788">
        <v>73</v>
      </c>
      <c r="R1788">
        <v>68.260000000000005</v>
      </c>
    </row>
    <row r="1789" spans="1:18" x14ac:dyDescent="0.35">
      <c r="A1789" t="s">
        <v>199</v>
      </c>
      <c r="B1789" t="str">
        <f>VLOOKUP(Table1[[#This Row],[Region]],Table3[#All],2,0)</f>
        <v>Bill Gabril</v>
      </c>
      <c r="C1789" t="s">
        <v>213</v>
      </c>
      <c r="D1789">
        <v>176831</v>
      </c>
      <c r="E1789">
        <v>201150</v>
      </c>
      <c r="F1789">
        <v>113.75</v>
      </c>
      <c r="G1789" s="2">
        <v>40772</v>
      </c>
      <c r="H1789">
        <f>YEAR(Table1[[#This Row],[Order Date]])</f>
        <v>2011</v>
      </c>
      <c r="I1789" t="s">
        <v>262</v>
      </c>
      <c r="J1789" s="4">
        <f>WEEKDAY(Table1[[#This Row],[Order Date]])</f>
        <v>4</v>
      </c>
      <c r="K1789" t="s">
        <v>234</v>
      </c>
      <c r="L1789" t="s">
        <v>238</v>
      </c>
      <c r="M1789">
        <v>201150</v>
      </c>
      <c r="N1789">
        <v>54439.07</v>
      </c>
      <c r="O1789">
        <v>146710.93</v>
      </c>
      <c r="P1789">
        <v>20</v>
      </c>
      <c r="Q1789">
        <v>28</v>
      </c>
      <c r="R1789">
        <v>62.95</v>
      </c>
    </row>
    <row r="1790" spans="1:18" x14ac:dyDescent="0.35">
      <c r="A1790" t="s">
        <v>200</v>
      </c>
      <c r="B1790" t="str">
        <f>VLOOKUP(Table1[[#This Row],[Region]],Table3[#All],2,0)</f>
        <v>William Grek</v>
      </c>
      <c r="C1790" t="s">
        <v>214</v>
      </c>
      <c r="D1790">
        <v>217392</v>
      </c>
      <c r="E1790">
        <v>200263</v>
      </c>
      <c r="F1790">
        <v>92.12</v>
      </c>
      <c r="G1790" s="2">
        <v>41473</v>
      </c>
      <c r="H1790">
        <f>YEAR(Table1[[#This Row],[Order Date]])</f>
        <v>2013</v>
      </c>
      <c r="I1790" t="s">
        <v>260</v>
      </c>
      <c r="J1790" s="4">
        <f>WEEKDAY(Table1[[#This Row],[Order Date]])</f>
        <v>5</v>
      </c>
      <c r="K1790" t="s">
        <v>220</v>
      </c>
      <c r="L1790" t="s">
        <v>237</v>
      </c>
      <c r="M1790">
        <v>200263</v>
      </c>
      <c r="N1790">
        <v>94953.35</v>
      </c>
      <c r="O1790">
        <v>105309.65</v>
      </c>
      <c r="P1790">
        <v>10</v>
      </c>
      <c r="Q1790">
        <v>94</v>
      </c>
      <c r="R1790">
        <v>72.81</v>
      </c>
    </row>
    <row r="1791" spans="1:18" x14ac:dyDescent="0.35">
      <c r="A1791" t="s">
        <v>201</v>
      </c>
      <c r="B1791" t="str">
        <f>VLOOKUP(Table1[[#This Row],[Region]],Table3[#All],2,0)</f>
        <v>Sam Thomas</v>
      </c>
      <c r="C1791" t="s">
        <v>215</v>
      </c>
      <c r="D1791">
        <v>334504</v>
      </c>
      <c r="E1791">
        <v>194751</v>
      </c>
      <c r="F1791">
        <v>58.22</v>
      </c>
      <c r="G1791" s="2">
        <v>41473</v>
      </c>
      <c r="H1791">
        <f>YEAR(Table1[[#This Row],[Order Date]])</f>
        <v>2013</v>
      </c>
      <c r="I1791" t="s">
        <v>260</v>
      </c>
      <c r="J1791" s="4">
        <f>WEEKDAY(Table1[[#This Row],[Order Date]])</f>
        <v>5</v>
      </c>
      <c r="K1791" t="s">
        <v>227</v>
      </c>
      <c r="L1791" t="s">
        <v>237</v>
      </c>
      <c r="M1791">
        <v>194751</v>
      </c>
      <c r="N1791">
        <v>64106.28</v>
      </c>
      <c r="O1791">
        <v>130644.72</v>
      </c>
      <c r="P1791">
        <v>20</v>
      </c>
      <c r="Q1791">
        <v>76</v>
      </c>
      <c r="R1791">
        <v>82.8</v>
      </c>
    </row>
    <row r="1792" spans="1:18" x14ac:dyDescent="0.35">
      <c r="A1792" t="s">
        <v>202</v>
      </c>
      <c r="B1792" t="str">
        <f>VLOOKUP(Table1[[#This Row],[Region]],Table3[#All],2,0)</f>
        <v>William Grek</v>
      </c>
      <c r="C1792" t="s">
        <v>214</v>
      </c>
      <c r="D1792">
        <v>399168</v>
      </c>
      <c r="E1792">
        <v>272325</v>
      </c>
      <c r="F1792">
        <v>68.22</v>
      </c>
      <c r="G1792" s="2">
        <v>41473</v>
      </c>
      <c r="H1792">
        <f>YEAR(Table1[[#This Row],[Order Date]])</f>
        <v>2013</v>
      </c>
      <c r="I1792" t="s">
        <v>260</v>
      </c>
      <c r="J1792" s="4">
        <f>WEEKDAY(Table1[[#This Row],[Order Date]])</f>
        <v>5</v>
      </c>
      <c r="K1792" t="s">
        <v>227</v>
      </c>
      <c r="L1792" t="s">
        <v>237</v>
      </c>
      <c r="M1792">
        <v>272325</v>
      </c>
      <c r="N1792">
        <v>57004.44</v>
      </c>
      <c r="O1792">
        <v>215320.56</v>
      </c>
      <c r="P1792">
        <v>30</v>
      </c>
      <c r="Q1792">
        <v>15</v>
      </c>
      <c r="R1792">
        <v>79.510000000000005</v>
      </c>
    </row>
    <row r="1793" spans="1:18" x14ac:dyDescent="0.35">
      <c r="A1793" t="s">
        <v>203</v>
      </c>
      <c r="B1793" t="str">
        <f>VLOOKUP(Table1[[#This Row],[Region]],Table3[#All],2,0)</f>
        <v>Sam Thomas</v>
      </c>
      <c r="C1793" t="s">
        <v>215</v>
      </c>
      <c r="D1793">
        <v>325423</v>
      </c>
      <c r="E1793">
        <v>326141</v>
      </c>
      <c r="F1793">
        <v>100.22</v>
      </c>
      <c r="G1793" s="2">
        <v>41101</v>
      </c>
      <c r="H1793">
        <f>YEAR(Table1[[#This Row],[Order Date]])</f>
        <v>2012</v>
      </c>
      <c r="I1793" t="s">
        <v>260</v>
      </c>
      <c r="J1793" s="4">
        <f>WEEKDAY(Table1[[#This Row],[Order Date]])</f>
        <v>4</v>
      </c>
      <c r="K1793" t="s">
        <v>225</v>
      </c>
      <c r="L1793" t="s">
        <v>239</v>
      </c>
      <c r="M1793">
        <v>326141</v>
      </c>
      <c r="N1793">
        <v>86425.8</v>
      </c>
      <c r="O1793">
        <v>239715.20000000001</v>
      </c>
      <c r="P1793">
        <v>20</v>
      </c>
      <c r="Q1793">
        <v>30</v>
      </c>
      <c r="R1793">
        <v>64.44</v>
      </c>
    </row>
    <row r="1794" spans="1:18" x14ac:dyDescent="0.35">
      <c r="A1794" t="s">
        <v>204</v>
      </c>
      <c r="B1794" t="str">
        <f>VLOOKUP(Table1[[#This Row],[Region]],Table3[#All],2,0)</f>
        <v>Anne Paul</v>
      </c>
      <c r="C1794" t="s">
        <v>212</v>
      </c>
      <c r="D1794">
        <v>117779</v>
      </c>
      <c r="E1794">
        <v>138209</v>
      </c>
      <c r="F1794">
        <v>117.35</v>
      </c>
      <c r="G1794" s="2">
        <v>41101</v>
      </c>
      <c r="H1794">
        <f>YEAR(Table1[[#This Row],[Order Date]])</f>
        <v>2012</v>
      </c>
      <c r="I1794" t="s">
        <v>260</v>
      </c>
      <c r="J1794" s="4">
        <f>WEEKDAY(Table1[[#This Row],[Order Date]])</f>
        <v>4</v>
      </c>
      <c r="K1794" t="s">
        <v>231</v>
      </c>
      <c r="L1794" t="s">
        <v>236</v>
      </c>
      <c r="M1794">
        <v>138209</v>
      </c>
      <c r="N1794">
        <v>28677.98</v>
      </c>
      <c r="O1794">
        <v>109531.02</v>
      </c>
      <c r="P1794">
        <v>30</v>
      </c>
      <c r="Q1794">
        <v>98</v>
      </c>
      <c r="R1794">
        <v>68.78</v>
      </c>
    </row>
    <row r="1795" spans="1:18" x14ac:dyDescent="0.35">
      <c r="A1795" t="s">
        <v>205</v>
      </c>
      <c r="B1795" t="str">
        <f>VLOOKUP(Table1[[#This Row],[Region]],Table3[#All],2,0)</f>
        <v>Sam Thomas</v>
      </c>
      <c r="C1795" t="s">
        <v>215</v>
      </c>
      <c r="D1795">
        <v>168151</v>
      </c>
      <c r="E1795">
        <v>123152</v>
      </c>
      <c r="F1795">
        <v>73.239999999999995</v>
      </c>
      <c r="G1795" s="2">
        <v>41101</v>
      </c>
      <c r="H1795">
        <f>YEAR(Table1[[#This Row],[Order Date]])</f>
        <v>2012</v>
      </c>
      <c r="I1795" t="s">
        <v>260</v>
      </c>
      <c r="J1795" s="4">
        <f>WEEKDAY(Table1[[#This Row],[Order Date]])</f>
        <v>4</v>
      </c>
      <c r="K1795" t="s">
        <v>225</v>
      </c>
      <c r="L1795" t="s">
        <v>239</v>
      </c>
      <c r="M1795">
        <v>123152</v>
      </c>
      <c r="N1795">
        <v>30315.02</v>
      </c>
      <c r="O1795">
        <v>92836.98</v>
      </c>
      <c r="P1795">
        <v>20</v>
      </c>
      <c r="Q1795">
        <v>80</v>
      </c>
      <c r="R1795">
        <v>82.03</v>
      </c>
    </row>
    <row r="1796" spans="1:18" x14ac:dyDescent="0.35">
      <c r="A1796" t="s">
        <v>206</v>
      </c>
      <c r="B1796" t="str">
        <f>VLOOKUP(Table1[[#This Row],[Region]],Table3[#All],2,0)</f>
        <v>Anne Paul</v>
      </c>
      <c r="C1796" t="s">
        <v>212</v>
      </c>
      <c r="D1796">
        <v>281812</v>
      </c>
      <c r="E1796">
        <v>259359</v>
      </c>
      <c r="F1796">
        <v>92.03</v>
      </c>
      <c r="G1796" s="2">
        <v>41101</v>
      </c>
      <c r="H1796">
        <f>YEAR(Table1[[#This Row],[Order Date]])</f>
        <v>2012</v>
      </c>
      <c r="I1796" t="s">
        <v>260</v>
      </c>
      <c r="J1796" s="4">
        <f>WEEKDAY(Table1[[#This Row],[Order Date]])</f>
        <v>4</v>
      </c>
      <c r="K1796" t="s">
        <v>235</v>
      </c>
      <c r="L1796" t="s">
        <v>239</v>
      </c>
      <c r="M1796">
        <v>259359</v>
      </c>
      <c r="N1796">
        <v>54795.040000000001</v>
      </c>
      <c r="O1796">
        <v>204563.96</v>
      </c>
      <c r="P1796">
        <v>30</v>
      </c>
      <c r="Q1796">
        <v>14</v>
      </c>
      <c r="R1796">
        <v>84.33</v>
      </c>
    </row>
    <row r="1797" spans="1:18" x14ac:dyDescent="0.35">
      <c r="A1797" t="s">
        <v>207</v>
      </c>
      <c r="B1797" t="str">
        <f>VLOOKUP(Table1[[#This Row],[Region]],Table3[#All],2,0)</f>
        <v>Bill Gabril</v>
      </c>
      <c r="C1797" t="s">
        <v>213</v>
      </c>
      <c r="D1797">
        <v>287138</v>
      </c>
      <c r="E1797">
        <v>190503</v>
      </c>
      <c r="F1797">
        <v>66.349999999999994</v>
      </c>
      <c r="G1797" s="2">
        <v>41101</v>
      </c>
      <c r="H1797">
        <f>YEAR(Table1[[#This Row],[Order Date]])</f>
        <v>2012</v>
      </c>
      <c r="I1797" t="s">
        <v>260</v>
      </c>
      <c r="J1797" s="4">
        <f>WEEKDAY(Table1[[#This Row],[Order Date]])</f>
        <v>4</v>
      </c>
      <c r="K1797" t="s">
        <v>231</v>
      </c>
      <c r="L1797" t="s">
        <v>236</v>
      </c>
      <c r="M1797">
        <v>190503</v>
      </c>
      <c r="N1797">
        <v>69671.95</v>
      </c>
      <c r="O1797">
        <v>120831.05</v>
      </c>
      <c r="P1797">
        <v>30</v>
      </c>
      <c r="Q1797">
        <v>79</v>
      </c>
      <c r="R1797">
        <v>86.92</v>
      </c>
    </row>
    <row r="1798" spans="1:18" x14ac:dyDescent="0.35">
      <c r="A1798" t="s">
        <v>208</v>
      </c>
      <c r="B1798" t="str">
        <f>VLOOKUP(Table1[[#This Row],[Region]],Table3[#All],2,0)</f>
        <v>William Grek</v>
      </c>
      <c r="C1798" t="s">
        <v>214</v>
      </c>
      <c r="D1798">
        <v>422742</v>
      </c>
      <c r="E1798">
        <v>448352</v>
      </c>
      <c r="F1798">
        <v>106.06</v>
      </c>
      <c r="G1798" s="2">
        <v>41101</v>
      </c>
      <c r="H1798">
        <f>YEAR(Table1[[#This Row],[Order Date]])</f>
        <v>2012</v>
      </c>
      <c r="I1798" t="s">
        <v>260</v>
      </c>
      <c r="J1798" s="4">
        <f>WEEKDAY(Table1[[#This Row],[Order Date]])</f>
        <v>4</v>
      </c>
      <c r="K1798" t="s">
        <v>227</v>
      </c>
      <c r="L1798" t="s">
        <v>237</v>
      </c>
      <c r="M1798">
        <v>448352</v>
      </c>
      <c r="N1798">
        <v>119228.28</v>
      </c>
      <c r="O1798">
        <v>329123.71999999997</v>
      </c>
      <c r="P1798">
        <v>20</v>
      </c>
      <c r="Q1798">
        <v>18</v>
      </c>
      <c r="R1798">
        <v>85.18</v>
      </c>
    </row>
    <row r="1799" spans="1:18" x14ac:dyDescent="0.35">
      <c r="A1799" t="s">
        <v>209</v>
      </c>
      <c r="B1799" t="str">
        <f>VLOOKUP(Table1[[#This Row],[Region]],Table3[#All],2,0)</f>
        <v>Bill Gabril</v>
      </c>
      <c r="C1799" t="s">
        <v>213</v>
      </c>
      <c r="D1799">
        <v>420042</v>
      </c>
      <c r="E1799">
        <v>489045</v>
      </c>
      <c r="F1799">
        <v>116.43</v>
      </c>
      <c r="G1799" s="2">
        <v>41610</v>
      </c>
      <c r="H1799">
        <f>YEAR(Table1[[#This Row],[Order Date]])</f>
        <v>2013</v>
      </c>
      <c r="I1799" t="s">
        <v>257</v>
      </c>
      <c r="J1799" s="4">
        <f>WEEKDAY(Table1[[#This Row],[Order Date]])</f>
        <v>2</v>
      </c>
      <c r="K1799" t="s">
        <v>223</v>
      </c>
      <c r="L1799" t="s">
        <v>240</v>
      </c>
      <c r="M1799">
        <v>489045</v>
      </c>
      <c r="N1799">
        <v>165007.19</v>
      </c>
      <c r="O1799">
        <v>324037.81</v>
      </c>
      <c r="P1799">
        <v>20</v>
      </c>
      <c r="Q1799">
        <v>83</v>
      </c>
      <c r="R1799">
        <v>92.04</v>
      </c>
    </row>
    <row r="1800" spans="1:18" x14ac:dyDescent="0.35">
      <c r="A1800" t="s">
        <v>210</v>
      </c>
      <c r="B1800" t="str">
        <f>VLOOKUP(Table1[[#This Row],[Region]],Table3[#All],2,0)</f>
        <v>Bill Gabril</v>
      </c>
      <c r="C1800" t="s">
        <v>213</v>
      </c>
      <c r="D1800">
        <v>180695</v>
      </c>
      <c r="E1800">
        <v>200060</v>
      </c>
      <c r="F1800">
        <v>110.72</v>
      </c>
      <c r="G1800" s="2">
        <v>41996</v>
      </c>
      <c r="H1800">
        <f>YEAR(Table1[[#This Row],[Order Date]])</f>
        <v>2014</v>
      </c>
      <c r="I1800" t="s">
        <v>257</v>
      </c>
      <c r="J1800" s="4">
        <f>WEEKDAY(Table1[[#This Row],[Order Date]])</f>
        <v>3</v>
      </c>
      <c r="K1800" t="s">
        <v>228</v>
      </c>
      <c r="L1800" t="s">
        <v>236</v>
      </c>
      <c r="M1800">
        <v>200060</v>
      </c>
      <c r="N1800">
        <v>69053.7</v>
      </c>
      <c r="O1800">
        <v>131006.3</v>
      </c>
      <c r="P1800">
        <v>10</v>
      </c>
      <c r="Q1800">
        <v>14</v>
      </c>
      <c r="R1800">
        <v>87.67</v>
      </c>
    </row>
    <row r="1801" spans="1:18" x14ac:dyDescent="0.35">
      <c r="A1801" t="s">
        <v>211</v>
      </c>
      <c r="B1801" t="str">
        <f>VLOOKUP(Table1[[#This Row],[Region]],Table3[#All],2,0)</f>
        <v>Sam Thomas</v>
      </c>
      <c r="C1801" t="s">
        <v>215</v>
      </c>
      <c r="D1801">
        <v>374929</v>
      </c>
      <c r="E1801">
        <v>187807</v>
      </c>
      <c r="F1801">
        <v>50.09</v>
      </c>
      <c r="G1801" s="2">
        <v>41996</v>
      </c>
      <c r="H1801">
        <f>YEAR(Table1[[#This Row],[Order Date]])</f>
        <v>2014</v>
      </c>
      <c r="I1801" t="s">
        <v>257</v>
      </c>
      <c r="J1801" s="4">
        <f>WEEKDAY(Table1[[#This Row],[Order Date]])</f>
        <v>3</v>
      </c>
      <c r="K1801" t="s">
        <v>229</v>
      </c>
      <c r="L1801" t="s">
        <v>240</v>
      </c>
      <c r="M1801">
        <v>187807</v>
      </c>
      <c r="N1801">
        <v>55459.1</v>
      </c>
      <c r="O1801">
        <v>132347.9</v>
      </c>
      <c r="P1801">
        <v>20</v>
      </c>
      <c r="Q1801">
        <v>57</v>
      </c>
      <c r="R1801">
        <v>61.82</v>
      </c>
    </row>
    <row r="1802" spans="1:18" x14ac:dyDescent="0.35">
      <c r="A1802" t="s">
        <v>12</v>
      </c>
      <c r="B1802" t="str">
        <f>VLOOKUP(Table1[[#This Row],[Region]],Table3[#All],2,0)</f>
        <v>Sam Thomas</v>
      </c>
      <c r="C1802" t="s">
        <v>215</v>
      </c>
      <c r="D1802">
        <v>447901</v>
      </c>
      <c r="E1802">
        <v>412880</v>
      </c>
      <c r="F1802">
        <v>92.18</v>
      </c>
      <c r="G1802" s="2">
        <v>41996</v>
      </c>
      <c r="H1802">
        <f>YEAR(Table1[[#This Row],[Order Date]])</f>
        <v>2014</v>
      </c>
      <c r="I1802" t="s">
        <v>257</v>
      </c>
      <c r="J1802" s="4">
        <f>WEEKDAY(Table1[[#This Row],[Order Date]])</f>
        <v>3</v>
      </c>
      <c r="K1802" t="s">
        <v>223</v>
      </c>
      <c r="L1802" t="s">
        <v>240</v>
      </c>
      <c r="M1802">
        <v>412880</v>
      </c>
      <c r="N1802">
        <v>116305.58</v>
      </c>
      <c r="O1802">
        <v>296574.42</v>
      </c>
      <c r="P1802">
        <v>10</v>
      </c>
      <c r="Q1802">
        <v>68</v>
      </c>
      <c r="R1802">
        <v>79.92</v>
      </c>
    </row>
    <row r="1803" spans="1:18" x14ac:dyDescent="0.35">
      <c r="A1803" t="s">
        <v>13</v>
      </c>
      <c r="B1803" t="str">
        <f>VLOOKUP(Table1[[#This Row],[Region]],Table3[#All],2,0)</f>
        <v>Anne Paul</v>
      </c>
      <c r="C1803" t="s">
        <v>212</v>
      </c>
      <c r="D1803">
        <v>165444</v>
      </c>
      <c r="E1803">
        <v>104731</v>
      </c>
      <c r="F1803">
        <v>63.3</v>
      </c>
      <c r="G1803" s="2">
        <v>41996</v>
      </c>
      <c r="H1803">
        <f>YEAR(Table1[[#This Row],[Order Date]])</f>
        <v>2014</v>
      </c>
      <c r="I1803" t="s">
        <v>257</v>
      </c>
      <c r="J1803" s="4">
        <f>WEEKDAY(Table1[[#This Row],[Order Date]])</f>
        <v>3</v>
      </c>
      <c r="K1803" t="s">
        <v>220</v>
      </c>
      <c r="L1803" t="s">
        <v>237</v>
      </c>
      <c r="M1803">
        <v>104731</v>
      </c>
      <c r="N1803">
        <v>27909.37</v>
      </c>
      <c r="O1803">
        <v>76821.63</v>
      </c>
      <c r="P1803">
        <v>20</v>
      </c>
      <c r="Q1803">
        <v>57</v>
      </c>
      <c r="R1803">
        <v>69.39</v>
      </c>
    </row>
    <row r="1804" spans="1:18" x14ac:dyDescent="0.35">
      <c r="A1804" t="s">
        <v>14</v>
      </c>
      <c r="B1804" t="str">
        <f>VLOOKUP(Table1[[#This Row],[Region]],Table3[#All],2,0)</f>
        <v>William Grek</v>
      </c>
      <c r="C1804" t="s">
        <v>214</v>
      </c>
      <c r="D1804">
        <v>306136</v>
      </c>
      <c r="E1804">
        <v>273834</v>
      </c>
      <c r="F1804">
        <v>89.45</v>
      </c>
      <c r="G1804" s="2">
        <v>40847</v>
      </c>
      <c r="H1804">
        <f>YEAR(Table1[[#This Row],[Order Date]])</f>
        <v>2011</v>
      </c>
      <c r="I1804" t="s">
        <v>255</v>
      </c>
      <c r="J1804" s="4">
        <f>WEEKDAY(Table1[[#This Row],[Order Date]])</f>
        <v>2</v>
      </c>
      <c r="K1804" t="s">
        <v>235</v>
      </c>
      <c r="L1804" t="s">
        <v>239</v>
      </c>
      <c r="M1804">
        <v>273834</v>
      </c>
      <c r="N1804">
        <v>120806.75</v>
      </c>
      <c r="O1804">
        <v>153027.25</v>
      </c>
      <c r="P1804">
        <v>10</v>
      </c>
      <c r="Q1804">
        <v>88</v>
      </c>
      <c r="R1804">
        <v>70.3</v>
      </c>
    </row>
    <row r="1805" spans="1:18" x14ac:dyDescent="0.35">
      <c r="A1805" t="s">
        <v>15</v>
      </c>
      <c r="B1805" t="str">
        <f>VLOOKUP(Table1[[#This Row],[Region]],Table3[#All],2,0)</f>
        <v>William Grek</v>
      </c>
      <c r="C1805" t="s">
        <v>214</v>
      </c>
      <c r="D1805">
        <v>169781</v>
      </c>
      <c r="E1805">
        <v>174481</v>
      </c>
      <c r="F1805">
        <v>102.77</v>
      </c>
      <c r="G1805" s="2">
        <v>40847</v>
      </c>
      <c r="H1805">
        <f>YEAR(Table1[[#This Row],[Order Date]])</f>
        <v>2011</v>
      </c>
      <c r="I1805" t="s">
        <v>255</v>
      </c>
      <c r="J1805" s="4">
        <f>WEEKDAY(Table1[[#This Row],[Order Date]])</f>
        <v>2</v>
      </c>
      <c r="K1805" t="s">
        <v>225</v>
      </c>
      <c r="L1805" t="s">
        <v>239</v>
      </c>
      <c r="M1805">
        <v>174481</v>
      </c>
      <c r="N1805">
        <v>45912.84</v>
      </c>
      <c r="O1805">
        <v>128568.16</v>
      </c>
      <c r="P1805">
        <v>30</v>
      </c>
      <c r="Q1805">
        <v>38</v>
      </c>
      <c r="R1805">
        <v>90.32</v>
      </c>
    </row>
    <row r="1806" spans="1:18" x14ac:dyDescent="0.35">
      <c r="A1806" t="s">
        <v>16</v>
      </c>
      <c r="B1806" t="str">
        <f>VLOOKUP(Table1[[#This Row],[Region]],Table3[#All],2,0)</f>
        <v>William Grek</v>
      </c>
      <c r="C1806" t="s">
        <v>214</v>
      </c>
      <c r="D1806">
        <v>400204</v>
      </c>
      <c r="E1806">
        <v>254157</v>
      </c>
      <c r="F1806">
        <v>63.51</v>
      </c>
      <c r="G1806" s="2">
        <v>40847</v>
      </c>
      <c r="H1806">
        <f>YEAR(Table1[[#This Row],[Order Date]])</f>
        <v>2011</v>
      </c>
      <c r="I1806" t="s">
        <v>255</v>
      </c>
      <c r="J1806" s="4">
        <f>WEEKDAY(Table1[[#This Row],[Order Date]])</f>
        <v>2</v>
      </c>
      <c r="K1806" t="s">
        <v>227</v>
      </c>
      <c r="L1806" t="s">
        <v>237</v>
      </c>
      <c r="M1806">
        <v>254157</v>
      </c>
      <c r="N1806">
        <v>114541.84</v>
      </c>
      <c r="O1806">
        <v>139615.16</v>
      </c>
      <c r="P1806">
        <v>20</v>
      </c>
      <c r="Q1806">
        <v>97</v>
      </c>
      <c r="R1806">
        <v>92.06</v>
      </c>
    </row>
    <row r="1807" spans="1:18" x14ac:dyDescent="0.35">
      <c r="A1807" t="s">
        <v>17</v>
      </c>
      <c r="B1807" t="str">
        <f>VLOOKUP(Table1[[#This Row],[Region]],Table3[#All],2,0)</f>
        <v>William Grek</v>
      </c>
      <c r="C1807" t="s">
        <v>214</v>
      </c>
      <c r="D1807">
        <v>499244</v>
      </c>
      <c r="E1807">
        <v>426772</v>
      </c>
      <c r="F1807">
        <v>85.48</v>
      </c>
      <c r="G1807" s="2">
        <v>40847</v>
      </c>
      <c r="H1807">
        <f>YEAR(Table1[[#This Row],[Order Date]])</f>
        <v>2011</v>
      </c>
      <c r="I1807" t="s">
        <v>255</v>
      </c>
      <c r="J1807" s="4">
        <f>WEEKDAY(Table1[[#This Row],[Order Date]])</f>
        <v>2</v>
      </c>
      <c r="K1807" t="s">
        <v>229</v>
      </c>
      <c r="L1807" t="s">
        <v>240</v>
      </c>
      <c r="M1807">
        <v>426772</v>
      </c>
      <c r="N1807">
        <v>96371.03</v>
      </c>
      <c r="O1807">
        <v>330400.96999999997</v>
      </c>
      <c r="P1807">
        <v>30</v>
      </c>
      <c r="Q1807">
        <v>31</v>
      </c>
      <c r="R1807">
        <v>93.9</v>
      </c>
    </row>
    <row r="1808" spans="1:18" x14ac:dyDescent="0.35">
      <c r="A1808" t="s">
        <v>18</v>
      </c>
      <c r="B1808" t="str">
        <f>VLOOKUP(Table1[[#This Row],[Region]],Table3[#All],2,0)</f>
        <v>William Grek</v>
      </c>
      <c r="C1808" t="s">
        <v>214</v>
      </c>
      <c r="D1808">
        <v>408870</v>
      </c>
      <c r="E1808">
        <v>320644</v>
      </c>
      <c r="F1808">
        <v>78.42</v>
      </c>
      <c r="G1808" s="2">
        <v>40847</v>
      </c>
      <c r="H1808">
        <f>YEAR(Table1[[#This Row],[Order Date]])</f>
        <v>2011</v>
      </c>
      <c r="I1808" t="s">
        <v>255</v>
      </c>
      <c r="J1808" s="4">
        <f>WEEKDAY(Table1[[#This Row],[Order Date]])</f>
        <v>2</v>
      </c>
      <c r="K1808" t="s">
        <v>228</v>
      </c>
      <c r="L1808" t="s">
        <v>236</v>
      </c>
      <c r="M1808">
        <v>320644</v>
      </c>
      <c r="N1808">
        <v>109364.53</v>
      </c>
      <c r="O1808">
        <v>211279.47</v>
      </c>
      <c r="P1808">
        <v>20</v>
      </c>
      <c r="Q1808">
        <v>57</v>
      </c>
      <c r="R1808">
        <v>63.58</v>
      </c>
    </row>
    <row r="1809" spans="1:18" x14ac:dyDescent="0.35">
      <c r="A1809" t="s">
        <v>19</v>
      </c>
      <c r="B1809" t="str">
        <f>VLOOKUP(Table1[[#This Row],[Region]],Table3[#All],2,0)</f>
        <v>Anne Paul</v>
      </c>
      <c r="C1809" t="s">
        <v>212</v>
      </c>
      <c r="D1809">
        <v>472567</v>
      </c>
      <c r="E1809">
        <v>441394</v>
      </c>
      <c r="F1809">
        <v>93.4</v>
      </c>
      <c r="G1809" s="2">
        <v>40847</v>
      </c>
      <c r="H1809">
        <f>YEAR(Table1[[#This Row],[Order Date]])</f>
        <v>2011</v>
      </c>
      <c r="I1809" t="s">
        <v>255</v>
      </c>
      <c r="J1809" s="4">
        <f>WEEKDAY(Table1[[#This Row],[Order Date]])</f>
        <v>2</v>
      </c>
      <c r="K1809" t="s">
        <v>233</v>
      </c>
      <c r="L1809" t="s">
        <v>237</v>
      </c>
      <c r="M1809">
        <v>441394</v>
      </c>
      <c r="N1809">
        <v>217299.25</v>
      </c>
      <c r="O1809">
        <v>224094.75</v>
      </c>
      <c r="P1809">
        <v>10</v>
      </c>
      <c r="Q1809">
        <v>76</v>
      </c>
      <c r="R1809">
        <v>69.2</v>
      </c>
    </row>
    <row r="1810" spans="1:18" x14ac:dyDescent="0.35">
      <c r="A1810" t="s">
        <v>20</v>
      </c>
      <c r="B1810" t="str">
        <f>VLOOKUP(Table1[[#This Row],[Region]],Table3[#All],2,0)</f>
        <v>Bill Gabril</v>
      </c>
      <c r="C1810" t="s">
        <v>213</v>
      </c>
      <c r="D1810">
        <v>270066</v>
      </c>
      <c r="E1810">
        <v>139130</v>
      </c>
      <c r="F1810">
        <v>51.52</v>
      </c>
      <c r="G1810" s="2">
        <v>40847</v>
      </c>
      <c r="H1810">
        <f>YEAR(Table1[[#This Row],[Order Date]])</f>
        <v>2011</v>
      </c>
      <c r="I1810" t="s">
        <v>255</v>
      </c>
      <c r="J1810" s="4">
        <f>WEEKDAY(Table1[[#This Row],[Order Date]])</f>
        <v>2</v>
      </c>
      <c r="K1810" t="s">
        <v>225</v>
      </c>
      <c r="L1810" t="s">
        <v>239</v>
      </c>
      <c r="M1810">
        <v>139130</v>
      </c>
      <c r="N1810">
        <v>38010.82</v>
      </c>
      <c r="O1810">
        <v>101119.18</v>
      </c>
      <c r="P1810">
        <v>20</v>
      </c>
      <c r="Q1810">
        <v>46</v>
      </c>
      <c r="R1810">
        <v>88.87</v>
      </c>
    </row>
    <row r="1811" spans="1:18" x14ac:dyDescent="0.35">
      <c r="A1811" t="s">
        <v>21</v>
      </c>
      <c r="B1811" t="str">
        <f>VLOOKUP(Table1[[#This Row],[Region]],Table3[#All],2,0)</f>
        <v>William Grek</v>
      </c>
      <c r="C1811" t="s">
        <v>214</v>
      </c>
      <c r="D1811">
        <v>201795</v>
      </c>
      <c r="E1811">
        <v>181275</v>
      </c>
      <c r="F1811">
        <v>89.83</v>
      </c>
      <c r="G1811" s="2">
        <v>40847</v>
      </c>
      <c r="H1811">
        <f>YEAR(Table1[[#This Row],[Order Date]])</f>
        <v>2011</v>
      </c>
      <c r="I1811" t="s">
        <v>255</v>
      </c>
      <c r="J1811" s="4">
        <f>WEEKDAY(Table1[[#This Row],[Order Date]])</f>
        <v>2</v>
      </c>
      <c r="K1811" t="s">
        <v>226</v>
      </c>
      <c r="L1811" t="s">
        <v>239</v>
      </c>
      <c r="M1811">
        <v>181275</v>
      </c>
      <c r="N1811">
        <v>42903.26</v>
      </c>
      <c r="O1811">
        <v>138371.74</v>
      </c>
      <c r="P1811">
        <v>10</v>
      </c>
      <c r="Q1811">
        <v>83</v>
      </c>
      <c r="R1811">
        <v>62.61</v>
      </c>
    </row>
    <row r="1812" spans="1:18" x14ac:dyDescent="0.35">
      <c r="A1812" t="s">
        <v>22</v>
      </c>
      <c r="B1812" t="str">
        <f>VLOOKUP(Table1[[#This Row],[Region]],Table3[#All],2,0)</f>
        <v>Anne Paul</v>
      </c>
      <c r="C1812" t="s">
        <v>212</v>
      </c>
      <c r="D1812">
        <v>414049</v>
      </c>
      <c r="E1812">
        <v>460909</v>
      </c>
      <c r="F1812">
        <v>111.32</v>
      </c>
      <c r="G1812" s="2">
        <v>40847</v>
      </c>
      <c r="H1812">
        <f>YEAR(Table1[[#This Row],[Order Date]])</f>
        <v>2011</v>
      </c>
      <c r="I1812" t="s">
        <v>255</v>
      </c>
      <c r="J1812" s="4">
        <f>WEEKDAY(Table1[[#This Row],[Order Date]])</f>
        <v>2</v>
      </c>
      <c r="K1812" t="s">
        <v>222</v>
      </c>
      <c r="L1812" t="s">
        <v>236</v>
      </c>
      <c r="M1812">
        <v>460909</v>
      </c>
      <c r="N1812">
        <v>202917.79</v>
      </c>
      <c r="O1812">
        <v>257991.21</v>
      </c>
      <c r="P1812">
        <v>10</v>
      </c>
      <c r="Q1812">
        <v>52</v>
      </c>
      <c r="R1812">
        <v>80.37</v>
      </c>
    </row>
    <row r="1813" spans="1:18" x14ac:dyDescent="0.35">
      <c r="A1813" t="s">
        <v>23</v>
      </c>
      <c r="B1813" t="str">
        <f>VLOOKUP(Table1[[#This Row],[Region]],Table3[#All],2,0)</f>
        <v>Sam Thomas</v>
      </c>
      <c r="C1813" t="s">
        <v>215</v>
      </c>
      <c r="D1813">
        <v>119760</v>
      </c>
      <c r="E1813">
        <v>71153</v>
      </c>
      <c r="F1813">
        <v>59.41</v>
      </c>
      <c r="G1813" s="2">
        <v>41012</v>
      </c>
      <c r="H1813">
        <f>YEAR(Table1[[#This Row],[Order Date]])</f>
        <v>2012</v>
      </c>
      <c r="I1813" t="s">
        <v>256</v>
      </c>
      <c r="J1813" s="4">
        <f>WEEKDAY(Table1[[#This Row],[Order Date]])</f>
        <v>6</v>
      </c>
      <c r="K1813" t="s">
        <v>220</v>
      </c>
      <c r="L1813" t="s">
        <v>237</v>
      </c>
      <c r="M1813">
        <v>71153</v>
      </c>
      <c r="N1813">
        <v>27154.89</v>
      </c>
      <c r="O1813">
        <v>43998.11</v>
      </c>
      <c r="P1813">
        <v>20</v>
      </c>
      <c r="Q1813">
        <v>47</v>
      </c>
      <c r="R1813">
        <v>75.88</v>
      </c>
    </row>
    <row r="1814" spans="1:18" x14ac:dyDescent="0.35">
      <c r="A1814" t="s">
        <v>24</v>
      </c>
      <c r="B1814" t="str">
        <f>VLOOKUP(Table1[[#This Row],[Region]],Table3[#All],2,0)</f>
        <v>Sam Thomas</v>
      </c>
      <c r="C1814" t="s">
        <v>215</v>
      </c>
      <c r="D1814">
        <v>206061</v>
      </c>
      <c r="E1814">
        <v>131137</v>
      </c>
      <c r="F1814">
        <v>63.64</v>
      </c>
      <c r="G1814" s="2">
        <v>41012</v>
      </c>
      <c r="H1814">
        <f>YEAR(Table1[[#This Row],[Order Date]])</f>
        <v>2012</v>
      </c>
      <c r="I1814" t="s">
        <v>256</v>
      </c>
      <c r="J1814" s="4">
        <f>WEEKDAY(Table1[[#This Row],[Order Date]])</f>
        <v>6</v>
      </c>
      <c r="K1814" t="s">
        <v>216</v>
      </c>
      <c r="L1814" t="s">
        <v>236</v>
      </c>
      <c r="M1814">
        <v>131137</v>
      </c>
      <c r="N1814">
        <v>51165.33</v>
      </c>
      <c r="O1814">
        <v>79971.67</v>
      </c>
      <c r="P1814">
        <v>30</v>
      </c>
      <c r="Q1814">
        <v>63</v>
      </c>
      <c r="R1814">
        <v>76.650000000000006</v>
      </c>
    </row>
    <row r="1815" spans="1:18" x14ac:dyDescent="0.35">
      <c r="A1815" t="s">
        <v>25</v>
      </c>
      <c r="B1815" t="str">
        <f>VLOOKUP(Table1[[#This Row],[Region]],Table3[#All],2,0)</f>
        <v>Anne Paul</v>
      </c>
      <c r="C1815" t="s">
        <v>212</v>
      </c>
      <c r="D1815">
        <v>323477</v>
      </c>
      <c r="E1815">
        <v>279002</v>
      </c>
      <c r="F1815">
        <v>86.25</v>
      </c>
      <c r="G1815" s="2">
        <v>41477</v>
      </c>
      <c r="H1815">
        <f>YEAR(Table1[[#This Row],[Order Date]])</f>
        <v>2013</v>
      </c>
      <c r="I1815" t="s">
        <v>260</v>
      </c>
      <c r="J1815" s="4">
        <f>WEEKDAY(Table1[[#This Row],[Order Date]])</f>
        <v>2</v>
      </c>
      <c r="K1815" t="s">
        <v>217</v>
      </c>
      <c r="L1815" t="s">
        <v>237</v>
      </c>
      <c r="M1815">
        <v>279002</v>
      </c>
      <c r="N1815">
        <v>138157.04</v>
      </c>
      <c r="O1815">
        <v>140844.96</v>
      </c>
      <c r="P1815">
        <v>20</v>
      </c>
      <c r="Q1815">
        <v>29</v>
      </c>
      <c r="R1815">
        <v>84.4</v>
      </c>
    </row>
    <row r="1816" spans="1:18" x14ac:dyDescent="0.35">
      <c r="A1816" t="s">
        <v>26</v>
      </c>
      <c r="B1816" t="str">
        <f>VLOOKUP(Table1[[#This Row],[Region]],Table3[#All],2,0)</f>
        <v>Anne Paul</v>
      </c>
      <c r="C1816" t="s">
        <v>212</v>
      </c>
      <c r="D1816">
        <v>145684</v>
      </c>
      <c r="E1816">
        <v>77454</v>
      </c>
      <c r="F1816">
        <v>53.17</v>
      </c>
      <c r="G1816" s="2">
        <v>41964</v>
      </c>
      <c r="H1816">
        <f>YEAR(Table1[[#This Row],[Order Date]])</f>
        <v>2014</v>
      </c>
      <c r="I1816" t="s">
        <v>253</v>
      </c>
      <c r="J1816" s="4">
        <f>WEEKDAY(Table1[[#This Row],[Order Date]])</f>
        <v>6</v>
      </c>
      <c r="K1816" t="s">
        <v>220</v>
      </c>
      <c r="L1816" t="s">
        <v>237</v>
      </c>
      <c r="M1816">
        <v>77454</v>
      </c>
      <c r="N1816">
        <v>28116.58</v>
      </c>
      <c r="O1816">
        <v>49337.42</v>
      </c>
      <c r="P1816">
        <v>30</v>
      </c>
      <c r="Q1816">
        <v>25</v>
      </c>
      <c r="R1816">
        <v>84.36</v>
      </c>
    </row>
    <row r="1817" spans="1:18" x14ac:dyDescent="0.35">
      <c r="A1817" t="s">
        <v>27</v>
      </c>
      <c r="B1817" t="str">
        <f>VLOOKUP(Table1[[#This Row],[Region]],Table3[#All],2,0)</f>
        <v>Bill Gabril</v>
      </c>
      <c r="C1817" t="s">
        <v>213</v>
      </c>
      <c r="D1817">
        <v>131531</v>
      </c>
      <c r="E1817">
        <v>145072</v>
      </c>
      <c r="F1817">
        <v>110.29</v>
      </c>
      <c r="G1817" s="2">
        <v>41605</v>
      </c>
      <c r="H1817">
        <f>YEAR(Table1[[#This Row],[Order Date]])</f>
        <v>2013</v>
      </c>
      <c r="I1817" t="s">
        <v>253</v>
      </c>
      <c r="J1817" s="4">
        <f>WEEKDAY(Table1[[#This Row],[Order Date]])</f>
        <v>4</v>
      </c>
      <c r="K1817" t="s">
        <v>231</v>
      </c>
      <c r="L1817" t="s">
        <v>236</v>
      </c>
      <c r="M1817">
        <v>145072</v>
      </c>
      <c r="N1817">
        <v>72243.25</v>
      </c>
      <c r="O1817">
        <v>72828.75</v>
      </c>
      <c r="P1817">
        <v>10</v>
      </c>
      <c r="Q1817">
        <v>40</v>
      </c>
      <c r="R1817">
        <v>89.56</v>
      </c>
    </row>
    <row r="1818" spans="1:18" x14ac:dyDescent="0.35">
      <c r="A1818" t="s">
        <v>28</v>
      </c>
      <c r="B1818" t="str">
        <f>VLOOKUP(Table1[[#This Row],[Region]],Table3[#All],2,0)</f>
        <v>Sam Thomas</v>
      </c>
      <c r="C1818" t="s">
        <v>215</v>
      </c>
      <c r="D1818">
        <v>185348</v>
      </c>
      <c r="E1818">
        <v>209352</v>
      </c>
      <c r="F1818">
        <v>112.95</v>
      </c>
      <c r="G1818" s="2">
        <v>41951</v>
      </c>
      <c r="H1818">
        <f>YEAR(Table1[[#This Row],[Order Date]])</f>
        <v>2014</v>
      </c>
      <c r="I1818" t="s">
        <v>253</v>
      </c>
      <c r="J1818" s="4">
        <f>WEEKDAY(Table1[[#This Row],[Order Date]])</f>
        <v>7</v>
      </c>
      <c r="K1818" t="s">
        <v>228</v>
      </c>
      <c r="L1818" t="s">
        <v>236</v>
      </c>
      <c r="M1818">
        <v>209352</v>
      </c>
      <c r="N1818">
        <v>69667.740000000005</v>
      </c>
      <c r="O1818">
        <v>139684.26</v>
      </c>
      <c r="P1818">
        <v>20</v>
      </c>
      <c r="Q1818">
        <v>64</v>
      </c>
      <c r="R1818">
        <v>74.56</v>
      </c>
    </row>
    <row r="1819" spans="1:18" x14ac:dyDescent="0.35">
      <c r="A1819" t="s">
        <v>29</v>
      </c>
      <c r="B1819" t="str">
        <f>VLOOKUP(Table1[[#This Row],[Region]],Table3[#All],2,0)</f>
        <v>Sam Thomas</v>
      </c>
      <c r="C1819" t="s">
        <v>215</v>
      </c>
      <c r="D1819">
        <v>405957</v>
      </c>
      <c r="E1819">
        <v>468498</v>
      </c>
      <c r="F1819">
        <v>115.41</v>
      </c>
      <c r="G1819" s="2">
        <v>41951</v>
      </c>
      <c r="H1819">
        <f>YEAR(Table1[[#This Row],[Order Date]])</f>
        <v>2014</v>
      </c>
      <c r="I1819" t="s">
        <v>253</v>
      </c>
      <c r="J1819" s="4">
        <f>WEEKDAY(Table1[[#This Row],[Order Date]])</f>
        <v>7</v>
      </c>
      <c r="K1819" t="s">
        <v>223</v>
      </c>
      <c r="L1819" t="s">
        <v>240</v>
      </c>
      <c r="M1819">
        <v>468498</v>
      </c>
      <c r="N1819">
        <v>158504.82999999999</v>
      </c>
      <c r="O1819">
        <v>309993.17</v>
      </c>
      <c r="P1819">
        <v>20</v>
      </c>
      <c r="Q1819">
        <v>31</v>
      </c>
      <c r="R1819">
        <v>64.84</v>
      </c>
    </row>
    <row r="1820" spans="1:18" x14ac:dyDescent="0.35">
      <c r="A1820" t="s">
        <v>30</v>
      </c>
      <c r="B1820" t="str">
        <f>VLOOKUP(Table1[[#This Row],[Region]],Table3[#All],2,0)</f>
        <v>Sam Thomas</v>
      </c>
      <c r="C1820" t="s">
        <v>215</v>
      </c>
      <c r="D1820">
        <v>276834</v>
      </c>
      <c r="E1820">
        <v>313873</v>
      </c>
      <c r="F1820">
        <v>113.38</v>
      </c>
      <c r="G1820" s="2">
        <v>40878</v>
      </c>
      <c r="H1820">
        <f>YEAR(Table1[[#This Row],[Order Date]])</f>
        <v>2011</v>
      </c>
      <c r="I1820" t="s">
        <v>257</v>
      </c>
      <c r="J1820" s="4">
        <f>WEEKDAY(Table1[[#This Row],[Order Date]])</f>
        <v>5</v>
      </c>
      <c r="K1820" t="s">
        <v>233</v>
      </c>
      <c r="L1820" t="s">
        <v>237</v>
      </c>
      <c r="M1820">
        <v>313873</v>
      </c>
      <c r="N1820">
        <v>87926.39</v>
      </c>
      <c r="O1820">
        <v>225946.61</v>
      </c>
      <c r="P1820">
        <v>30</v>
      </c>
      <c r="Q1820">
        <v>56</v>
      </c>
      <c r="R1820">
        <v>87.88</v>
      </c>
    </row>
    <row r="1821" spans="1:18" x14ac:dyDescent="0.35">
      <c r="A1821" t="s">
        <v>31</v>
      </c>
      <c r="B1821" t="str">
        <f>VLOOKUP(Table1[[#This Row],[Region]],Table3[#All],2,0)</f>
        <v>Sam Thomas</v>
      </c>
      <c r="C1821" t="s">
        <v>215</v>
      </c>
      <c r="D1821">
        <v>473647</v>
      </c>
      <c r="E1821">
        <v>558551</v>
      </c>
      <c r="F1821">
        <v>117.93</v>
      </c>
      <c r="G1821" s="2">
        <v>41895</v>
      </c>
      <c r="H1821">
        <f>YEAR(Table1[[#This Row],[Order Date]])</f>
        <v>2014</v>
      </c>
      <c r="I1821" t="s">
        <v>258</v>
      </c>
      <c r="J1821" s="4">
        <f>WEEKDAY(Table1[[#This Row],[Order Date]])</f>
        <v>7</v>
      </c>
      <c r="K1821" t="s">
        <v>220</v>
      </c>
      <c r="L1821" t="s">
        <v>237</v>
      </c>
      <c r="M1821">
        <v>558551</v>
      </c>
      <c r="N1821">
        <v>195152.5</v>
      </c>
      <c r="O1821">
        <v>363398.5</v>
      </c>
      <c r="P1821">
        <v>20</v>
      </c>
      <c r="Q1821">
        <v>88</v>
      </c>
      <c r="R1821">
        <v>91.87</v>
      </c>
    </row>
    <row r="1822" spans="1:18" x14ac:dyDescent="0.35">
      <c r="A1822" t="s">
        <v>32</v>
      </c>
      <c r="B1822" t="str">
        <f>VLOOKUP(Table1[[#This Row],[Region]],Table3[#All],2,0)</f>
        <v>Anne Paul</v>
      </c>
      <c r="C1822" t="s">
        <v>212</v>
      </c>
      <c r="D1822">
        <v>463426</v>
      </c>
      <c r="E1822">
        <v>456164</v>
      </c>
      <c r="F1822">
        <v>98.43</v>
      </c>
      <c r="G1822" s="2">
        <v>41895</v>
      </c>
      <c r="H1822">
        <f>YEAR(Table1[[#This Row],[Order Date]])</f>
        <v>2014</v>
      </c>
      <c r="I1822" t="s">
        <v>258</v>
      </c>
      <c r="J1822" s="4">
        <f>WEEKDAY(Table1[[#This Row],[Order Date]])</f>
        <v>7</v>
      </c>
      <c r="K1822" t="s">
        <v>217</v>
      </c>
      <c r="L1822" t="s">
        <v>237</v>
      </c>
      <c r="M1822">
        <v>456164</v>
      </c>
      <c r="N1822">
        <v>209453.37</v>
      </c>
      <c r="O1822">
        <v>246710.63</v>
      </c>
      <c r="P1822">
        <v>10</v>
      </c>
      <c r="Q1822">
        <v>15</v>
      </c>
      <c r="R1822">
        <v>61.5</v>
      </c>
    </row>
    <row r="1823" spans="1:18" x14ac:dyDescent="0.35">
      <c r="A1823" t="s">
        <v>33</v>
      </c>
      <c r="B1823" t="str">
        <f>VLOOKUP(Table1[[#This Row],[Region]],Table3[#All],2,0)</f>
        <v>Sam Thomas</v>
      </c>
      <c r="C1823" t="s">
        <v>215</v>
      </c>
      <c r="D1823">
        <v>435106</v>
      </c>
      <c r="E1823">
        <v>337915</v>
      </c>
      <c r="F1823">
        <v>77.66</v>
      </c>
      <c r="G1823" s="2">
        <v>41895</v>
      </c>
      <c r="H1823">
        <f>YEAR(Table1[[#This Row],[Order Date]])</f>
        <v>2014</v>
      </c>
      <c r="I1823" t="s">
        <v>258</v>
      </c>
      <c r="J1823" s="4">
        <f>WEEKDAY(Table1[[#This Row],[Order Date]])</f>
        <v>7</v>
      </c>
      <c r="K1823" t="s">
        <v>221</v>
      </c>
      <c r="L1823" t="s">
        <v>239</v>
      </c>
      <c r="M1823">
        <v>337915</v>
      </c>
      <c r="N1823">
        <v>161582.69</v>
      </c>
      <c r="O1823">
        <v>176332.31</v>
      </c>
      <c r="P1823">
        <v>20</v>
      </c>
      <c r="Q1823">
        <v>92</v>
      </c>
      <c r="R1823">
        <v>90.71</v>
      </c>
    </row>
    <row r="1824" spans="1:18" x14ac:dyDescent="0.35">
      <c r="A1824" t="s">
        <v>34</v>
      </c>
      <c r="B1824" t="str">
        <f>VLOOKUP(Table1[[#This Row],[Region]],Table3[#All],2,0)</f>
        <v>Anne Paul</v>
      </c>
      <c r="C1824" t="s">
        <v>212</v>
      </c>
      <c r="D1824">
        <v>270906</v>
      </c>
      <c r="E1824">
        <v>218651</v>
      </c>
      <c r="F1824">
        <v>80.709999999999994</v>
      </c>
      <c r="G1824" s="2">
        <v>41267</v>
      </c>
      <c r="H1824">
        <f>YEAR(Table1[[#This Row],[Order Date]])</f>
        <v>2012</v>
      </c>
      <c r="I1824" t="s">
        <v>257</v>
      </c>
      <c r="J1824" s="4">
        <f>WEEKDAY(Table1[[#This Row],[Order Date]])</f>
        <v>2</v>
      </c>
      <c r="K1824" t="s">
        <v>219</v>
      </c>
      <c r="L1824" t="s">
        <v>238</v>
      </c>
      <c r="M1824">
        <v>218651</v>
      </c>
      <c r="N1824">
        <v>108960.15</v>
      </c>
      <c r="O1824">
        <v>109690.85</v>
      </c>
      <c r="P1824">
        <v>10</v>
      </c>
      <c r="Q1824">
        <v>14</v>
      </c>
      <c r="R1824">
        <v>78.260000000000005</v>
      </c>
    </row>
    <row r="1825" spans="1:18" x14ac:dyDescent="0.35">
      <c r="A1825" t="s">
        <v>35</v>
      </c>
      <c r="B1825" t="str">
        <f>VLOOKUP(Table1[[#This Row],[Region]],Table3[#All],2,0)</f>
        <v>Bill Gabril</v>
      </c>
      <c r="C1825" t="s">
        <v>213</v>
      </c>
      <c r="D1825">
        <v>487005</v>
      </c>
      <c r="E1825">
        <v>339000</v>
      </c>
      <c r="F1825">
        <v>69.61</v>
      </c>
      <c r="G1825" s="2">
        <v>41267</v>
      </c>
      <c r="H1825">
        <f>YEAR(Table1[[#This Row],[Order Date]])</f>
        <v>2012</v>
      </c>
      <c r="I1825" t="s">
        <v>257</v>
      </c>
      <c r="J1825" s="4">
        <f>WEEKDAY(Table1[[#This Row],[Order Date]])</f>
        <v>2</v>
      </c>
      <c r="K1825" t="s">
        <v>234</v>
      </c>
      <c r="L1825" t="s">
        <v>238</v>
      </c>
      <c r="M1825">
        <v>339000</v>
      </c>
      <c r="N1825">
        <v>138658.21</v>
      </c>
      <c r="O1825">
        <v>200341.79</v>
      </c>
      <c r="P1825">
        <v>10</v>
      </c>
      <c r="Q1825">
        <v>77</v>
      </c>
      <c r="R1825">
        <v>81.59</v>
      </c>
    </row>
    <row r="1826" spans="1:18" x14ac:dyDescent="0.35">
      <c r="A1826" t="s">
        <v>36</v>
      </c>
      <c r="B1826" t="str">
        <f>VLOOKUP(Table1[[#This Row],[Region]],Table3[#All],2,0)</f>
        <v>Bill Gabril</v>
      </c>
      <c r="C1826" t="s">
        <v>213</v>
      </c>
      <c r="D1826">
        <v>425038</v>
      </c>
      <c r="E1826">
        <v>469750</v>
      </c>
      <c r="F1826">
        <v>110.52</v>
      </c>
      <c r="G1826" s="2">
        <v>41267</v>
      </c>
      <c r="H1826">
        <f>YEAR(Table1[[#This Row],[Order Date]])</f>
        <v>2012</v>
      </c>
      <c r="I1826" t="s">
        <v>257</v>
      </c>
      <c r="J1826" s="4">
        <f>WEEKDAY(Table1[[#This Row],[Order Date]])</f>
        <v>2</v>
      </c>
      <c r="K1826" t="s">
        <v>231</v>
      </c>
      <c r="L1826" t="s">
        <v>236</v>
      </c>
      <c r="M1826">
        <v>469750</v>
      </c>
      <c r="N1826">
        <v>99150.8</v>
      </c>
      <c r="O1826">
        <v>370599.2</v>
      </c>
      <c r="P1826">
        <v>30</v>
      </c>
      <c r="Q1826">
        <v>38</v>
      </c>
      <c r="R1826">
        <v>74.81</v>
      </c>
    </row>
    <row r="1827" spans="1:18" x14ac:dyDescent="0.35">
      <c r="A1827" t="s">
        <v>37</v>
      </c>
      <c r="B1827" t="str">
        <f>VLOOKUP(Table1[[#This Row],[Region]],Table3[#All],2,0)</f>
        <v>Bill Gabril</v>
      </c>
      <c r="C1827" t="s">
        <v>213</v>
      </c>
      <c r="D1827">
        <v>253442</v>
      </c>
      <c r="E1827">
        <v>295317</v>
      </c>
      <c r="F1827">
        <v>116.52</v>
      </c>
      <c r="G1827" s="2">
        <v>41694</v>
      </c>
      <c r="H1827">
        <f>YEAR(Table1[[#This Row],[Order Date]])</f>
        <v>2014</v>
      </c>
      <c r="I1827" t="s">
        <v>264</v>
      </c>
      <c r="J1827" s="4">
        <f>WEEKDAY(Table1[[#This Row],[Order Date]])</f>
        <v>2</v>
      </c>
      <c r="K1827" t="s">
        <v>229</v>
      </c>
      <c r="L1827" t="s">
        <v>240</v>
      </c>
      <c r="M1827">
        <v>295317</v>
      </c>
      <c r="N1827">
        <v>81486.81</v>
      </c>
      <c r="O1827">
        <v>213830.19</v>
      </c>
      <c r="P1827">
        <v>30</v>
      </c>
      <c r="Q1827">
        <v>75</v>
      </c>
      <c r="R1827">
        <v>94.47</v>
      </c>
    </row>
    <row r="1828" spans="1:18" x14ac:dyDescent="0.35">
      <c r="A1828" t="s">
        <v>38</v>
      </c>
      <c r="B1828" t="str">
        <f>VLOOKUP(Table1[[#This Row],[Region]],Table3[#All],2,0)</f>
        <v>William Grek</v>
      </c>
      <c r="C1828" t="s">
        <v>214</v>
      </c>
      <c r="D1828">
        <v>250949</v>
      </c>
      <c r="E1828">
        <v>180301</v>
      </c>
      <c r="F1828">
        <v>71.849999999999994</v>
      </c>
      <c r="G1828" s="2">
        <v>40870</v>
      </c>
      <c r="H1828">
        <f>YEAR(Table1[[#This Row],[Order Date]])</f>
        <v>2011</v>
      </c>
      <c r="I1828" t="s">
        <v>253</v>
      </c>
      <c r="J1828" s="4">
        <f>WEEKDAY(Table1[[#This Row],[Order Date]])</f>
        <v>4</v>
      </c>
      <c r="K1828" t="s">
        <v>219</v>
      </c>
      <c r="L1828" t="s">
        <v>238</v>
      </c>
      <c r="M1828">
        <v>180301</v>
      </c>
      <c r="N1828">
        <v>46587</v>
      </c>
      <c r="O1828">
        <v>133714</v>
      </c>
      <c r="P1828">
        <v>10</v>
      </c>
      <c r="Q1828">
        <v>79</v>
      </c>
      <c r="R1828">
        <v>88.27</v>
      </c>
    </row>
    <row r="1829" spans="1:18" x14ac:dyDescent="0.35">
      <c r="A1829" t="s">
        <v>39</v>
      </c>
      <c r="B1829" t="str">
        <f>VLOOKUP(Table1[[#This Row],[Region]],Table3[#All],2,0)</f>
        <v>Anne Paul</v>
      </c>
      <c r="C1829" t="s">
        <v>212</v>
      </c>
      <c r="D1829">
        <v>170110</v>
      </c>
      <c r="E1829">
        <v>110014</v>
      </c>
      <c r="F1829">
        <v>64.67</v>
      </c>
      <c r="G1829" s="2">
        <v>41449</v>
      </c>
      <c r="H1829">
        <f>YEAR(Table1[[#This Row],[Order Date]])</f>
        <v>2013</v>
      </c>
      <c r="I1829" t="s">
        <v>254</v>
      </c>
      <c r="J1829" s="4">
        <f>WEEKDAY(Table1[[#This Row],[Order Date]])</f>
        <v>2</v>
      </c>
      <c r="K1829" t="s">
        <v>219</v>
      </c>
      <c r="L1829" t="s">
        <v>238</v>
      </c>
      <c r="M1829">
        <v>110014</v>
      </c>
      <c r="N1829">
        <v>48400.18</v>
      </c>
      <c r="O1829">
        <v>61613.82</v>
      </c>
      <c r="P1829">
        <v>30</v>
      </c>
      <c r="Q1829">
        <v>92</v>
      </c>
      <c r="R1829">
        <v>60.25</v>
      </c>
    </row>
    <row r="1830" spans="1:18" x14ac:dyDescent="0.35">
      <c r="A1830" t="s">
        <v>40</v>
      </c>
      <c r="B1830" t="str">
        <f>VLOOKUP(Table1[[#This Row],[Region]],Table3[#All],2,0)</f>
        <v>Sam Thomas</v>
      </c>
      <c r="C1830" t="s">
        <v>215</v>
      </c>
      <c r="D1830">
        <v>148551</v>
      </c>
      <c r="E1830">
        <v>82006</v>
      </c>
      <c r="F1830">
        <v>55.2</v>
      </c>
      <c r="G1830" s="2">
        <v>41449</v>
      </c>
      <c r="H1830">
        <f>YEAR(Table1[[#This Row],[Order Date]])</f>
        <v>2013</v>
      </c>
      <c r="I1830" t="s">
        <v>254</v>
      </c>
      <c r="J1830" s="4">
        <f>WEEKDAY(Table1[[#This Row],[Order Date]])</f>
        <v>2</v>
      </c>
      <c r="K1830" t="s">
        <v>224</v>
      </c>
      <c r="L1830" t="s">
        <v>240</v>
      </c>
      <c r="M1830">
        <v>82006</v>
      </c>
      <c r="N1830">
        <v>19218.55</v>
      </c>
      <c r="O1830">
        <v>62787.45</v>
      </c>
      <c r="P1830">
        <v>30</v>
      </c>
      <c r="Q1830">
        <v>63</v>
      </c>
      <c r="R1830">
        <v>69.180000000000007</v>
      </c>
    </row>
    <row r="1831" spans="1:18" x14ac:dyDescent="0.35">
      <c r="A1831" t="s">
        <v>41</v>
      </c>
      <c r="B1831" t="str">
        <f>VLOOKUP(Table1[[#This Row],[Region]],Table3[#All],2,0)</f>
        <v>William Grek</v>
      </c>
      <c r="C1831" t="s">
        <v>214</v>
      </c>
      <c r="D1831">
        <v>476200</v>
      </c>
      <c r="E1831">
        <v>527898</v>
      </c>
      <c r="F1831">
        <v>110.86</v>
      </c>
      <c r="G1831" s="2">
        <v>41449</v>
      </c>
      <c r="H1831">
        <f>YEAR(Table1[[#This Row],[Order Date]])</f>
        <v>2013</v>
      </c>
      <c r="I1831" t="s">
        <v>254</v>
      </c>
      <c r="J1831" s="4">
        <f>WEEKDAY(Table1[[#This Row],[Order Date]])</f>
        <v>2</v>
      </c>
      <c r="K1831" t="s">
        <v>232</v>
      </c>
      <c r="L1831" t="s">
        <v>240</v>
      </c>
      <c r="M1831">
        <v>527898</v>
      </c>
      <c r="N1831">
        <v>260112.44</v>
      </c>
      <c r="O1831">
        <v>267785.56</v>
      </c>
      <c r="P1831">
        <v>10</v>
      </c>
      <c r="Q1831">
        <v>70</v>
      </c>
      <c r="R1831">
        <v>74.14</v>
      </c>
    </row>
    <row r="1832" spans="1:18" x14ac:dyDescent="0.35">
      <c r="A1832" t="s">
        <v>42</v>
      </c>
      <c r="B1832" t="str">
        <f>VLOOKUP(Table1[[#This Row],[Region]],Table3[#All],2,0)</f>
        <v>Anne Paul</v>
      </c>
      <c r="C1832" t="s">
        <v>212</v>
      </c>
      <c r="D1832">
        <v>339089</v>
      </c>
      <c r="E1832">
        <v>215928</v>
      </c>
      <c r="F1832">
        <v>63.68</v>
      </c>
      <c r="G1832" s="2">
        <v>41449</v>
      </c>
      <c r="H1832">
        <f>YEAR(Table1[[#This Row],[Order Date]])</f>
        <v>2013</v>
      </c>
      <c r="I1832" t="s">
        <v>254</v>
      </c>
      <c r="J1832" s="4">
        <f>WEEKDAY(Table1[[#This Row],[Order Date]])</f>
        <v>2</v>
      </c>
      <c r="K1832" t="s">
        <v>228</v>
      </c>
      <c r="L1832" t="s">
        <v>236</v>
      </c>
      <c r="M1832">
        <v>215928</v>
      </c>
      <c r="N1832">
        <v>76865.210000000006</v>
      </c>
      <c r="O1832">
        <v>139062.79</v>
      </c>
      <c r="P1832">
        <v>20</v>
      </c>
      <c r="Q1832">
        <v>56</v>
      </c>
      <c r="R1832">
        <v>79.67</v>
      </c>
    </row>
    <row r="1833" spans="1:18" x14ac:dyDescent="0.35">
      <c r="A1833" t="s">
        <v>43</v>
      </c>
      <c r="B1833" t="str">
        <f>VLOOKUP(Table1[[#This Row],[Region]],Table3[#All],2,0)</f>
        <v>Sam Thomas</v>
      </c>
      <c r="C1833" t="s">
        <v>215</v>
      </c>
      <c r="D1833">
        <v>171128</v>
      </c>
      <c r="E1833">
        <v>135228</v>
      </c>
      <c r="F1833">
        <v>79.02</v>
      </c>
      <c r="G1833" s="2">
        <v>41449</v>
      </c>
      <c r="H1833">
        <f>YEAR(Table1[[#This Row],[Order Date]])</f>
        <v>2013</v>
      </c>
      <c r="I1833" t="s">
        <v>254</v>
      </c>
      <c r="J1833" s="4">
        <f>WEEKDAY(Table1[[#This Row],[Order Date]])</f>
        <v>2</v>
      </c>
      <c r="K1833" t="s">
        <v>222</v>
      </c>
      <c r="L1833" t="s">
        <v>236</v>
      </c>
      <c r="M1833">
        <v>135228</v>
      </c>
      <c r="N1833">
        <v>54411.65</v>
      </c>
      <c r="O1833">
        <v>80816.350000000006</v>
      </c>
      <c r="P1833">
        <v>20</v>
      </c>
      <c r="Q1833">
        <v>75</v>
      </c>
      <c r="R1833">
        <v>88.58</v>
      </c>
    </row>
    <row r="1834" spans="1:18" x14ac:dyDescent="0.35">
      <c r="A1834" t="s">
        <v>44</v>
      </c>
      <c r="B1834" t="str">
        <f>VLOOKUP(Table1[[#This Row],[Region]],Table3[#All],2,0)</f>
        <v>Bill Gabril</v>
      </c>
      <c r="C1834" t="s">
        <v>213</v>
      </c>
      <c r="D1834">
        <v>444812</v>
      </c>
      <c r="E1834">
        <v>512756</v>
      </c>
      <c r="F1834">
        <v>115.27</v>
      </c>
      <c r="G1834" s="2">
        <v>41208</v>
      </c>
      <c r="H1834">
        <f>YEAR(Table1[[#This Row],[Order Date]])</f>
        <v>2012</v>
      </c>
      <c r="I1834" t="s">
        <v>255</v>
      </c>
      <c r="J1834" s="4">
        <f>WEEKDAY(Table1[[#This Row],[Order Date]])</f>
        <v>6</v>
      </c>
      <c r="K1834" t="s">
        <v>222</v>
      </c>
      <c r="L1834" t="s">
        <v>236</v>
      </c>
      <c r="M1834">
        <v>512756</v>
      </c>
      <c r="N1834">
        <v>196001.66</v>
      </c>
      <c r="O1834">
        <v>316754.34000000003</v>
      </c>
      <c r="P1834">
        <v>30</v>
      </c>
      <c r="Q1834">
        <v>33</v>
      </c>
      <c r="R1834">
        <v>85.14</v>
      </c>
    </row>
    <row r="1835" spans="1:18" x14ac:dyDescent="0.35">
      <c r="A1835" t="s">
        <v>45</v>
      </c>
      <c r="B1835" t="str">
        <f>VLOOKUP(Table1[[#This Row],[Region]],Table3[#All],2,0)</f>
        <v>Anne Paul</v>
      </c>
      <c r="C1835" t="s">
        <v>212</v>
      </c>
      <c r="D1835">
        <v>345771</v>
      </c>
      <c r="E1835">
        <v>218904</v>
      </c>
      <c r="F1835">
        <v>63.31</v>
      </c>
      <c r="G1835" s="2">
        <v>41836</v>
      </c>
      <c r="H1835">
        <f>YEAR(Table1[[#This Row],[Order Date]])</f>
        <v>2014</v>
      </c>
      <c r="I1835" t="s">
        <v>260</v>
      </c>
      <c r="J1835" s="4">
        <f>WEEKDAY(Table1[[#This Row],[Order Date]])</f>
        <v>4</v>
      </c>
      <c r="K1835" t="s">
        <v>218</v>
      </c>
      <c r="L1835" t="s">
        <v>238</v>
      </c>
      <c r="M1835">
        <v>218904</v>
      </c>
      <c r="N1835">
        <v>64304.18</v>
      </c>
      <c r="O1835">
        <v>154599.82</v>
      </c>
      <c r="P1835">
        <v>30</v>
      </c>
      <c r="Q1835">
        <v>37</v>
      </c>
      <c r="R1835">
        <v>92.4</v>
      </c>
    </row>
    <row r="1836" spans="1:18" x14ac:dyDescent="0.35">
      <c r="A1836" t="s">
        <v>46</v>
      </c>
      <c r="B1836" t="str">
        <f>VLOOKUP(Table1[[#This Row],[Region]],Table3[#All],2,0)</f>
        <v>William Grek</v>
      </c>
      <c r="C1836" t="s">
        <v>214</v>
      </c>
      <c r="D1836">
        <v>270824</v>
      </c>
      <c r="E1836">
        <v>183066</v>
      </c>
      <c r="F1836">
        <v>67.599999999999994</v>
      </c>
      <c r="G1836" s="2">
        <v>41836</v>
      </c>
      <c r="H1836">
        <f>YEAR(Table1[[#This Row],[Order Date]])</f>
        <v>2014</v>
      </c>
      <c r="I1836" t="s">
        <v>260</v>
      </c>
      <c r="J1836" s="4">
        <f>WEEKDAY(Table1[[#This Row],[Order Date]])</f>
        <v>4</v>
      </c>
      <c r="K1836" t="s">
        <v>216</v>
      </c>
      <c r="L1836" t="s">
        <v>236</v>
      </c>
      <c r="M1836">
        <v>183066</v>
      </c>
      <c r="N1836">
        <v>59863.6</v>
      </c>
      <c r="O1836">
        <v>123202.4</v>
      </c>
      <c r="P1836">
        <v>10</v>
      </c>
      <c r="Q1836">
        <v>88</v>
      </c>
      <c r="R1836">
        <v>67.489999999999995</v>
      </c>
    </row>
    <row r="1837" spans="1:18" x14ac:dyDescent="0.35">
      <c r="A1837" t="s">
        <v>47</v>
      </c>
      <c r="B1837" t="str">
        <f>VLOOKUP(Table1[[#This Row],[Region]],Table3[#All],2,0)</f>
        <v>Bill Gabril</v>
      </c>
      <c r="C1837" t="s">
        <v>213</v>
      </c>
      <c r="D1837">
        <v>152853</v>
      </c>
      <c r="E1837">
        <v>172476</v>
      </c>
      <c r="F1837">
        <v>112.84</v>
      </c>
      <c r="G1837" s="2">
        <v>40864</v>
      </c>
      <c r="H1837">
        <f>YEAR(Table1[[#This Row],[Order Date]])</f>
        <v>2011</v>
      </c>
      <c r="I1837" t="s">
        <v>253</v>
      </c>
      <c r="J1837" s="4">
        <f>WEEKDAY(Table1[[#This Row],[Order Date]])</f>
        <v>5</v>
      </c>
      <c r="K1837" t="s">
        <v>232</v>
      </c>
      <c r="L1837" t="s">
        <v>240</v>
      </c>
      <c r="M1837">
        <v>172476</v>
      </c>
      <c r="N1837">
        <v>52230.19</v>
      </c>
      <c r="O1837">
        <v>120245.81</v>
      </c>
      <c r="P1837">
        <v>10</v>
      </c>
      <c r="Q1837">
        <v>91</v>
      </c>
      <c r="R1837">
        <v>70.61</v>
      </c>
    </row>
    <row r="1838" spans="1:18" x14ac:dyDescent="0.35">
      <c r="A1838" t="s">
        <v>48</v>
      </c>
      <c r="B1838" t="str">
        <f>VLOOKUP(Table1[[#This Row],[Region]],Table3[#All],2,0)</f>
        <v>William Grek</v>
      </c>
      <c r="C1838" t="s">
        <v>214</v>
      </c>
      <c r="D1838">
        <v>187327</v>
      </c>
      <c r="E1838">
        <v>178886</v>
      </c>
      <c r="F1838">
        <v>95.49</v>
      </c>
      <c r="G1838" s="2">
        <v>41012</v>
      </c>
      <c r="H1838">
        <f>YEAR(Table1[[#This Row],[Order Date]])</f>
        <v>2012</v>
      </c>
      <c r="I1838" t="s">
        <v>256</v>
      </c>
      <c r="J1838" s="4">
        <f>WEEKDAY(Table1[[#This Row],[Order Date]])</f>
        <v>6</v>
      </c>
      <c r="K1838" t="s">
        <v>220</v>
      </c>
      <c r="L1838" t="s">
        <v>237</v>
      </c>
      <c r="M1838">
        <v>178886</v>
      </c>
      <c r="N1838">
        <v>47081.81</v>
      </c>
      <c r="O1838">
        <v>131804.19</v>
      </c>
      <c r="P1838">
        <v>10</v>
      </c>
      <c r="Q1838">
        <v>79</v>
      </c>
      <c r="R1838">
        <v>67.11</v>
      </c>
    </row>
    <row r="1839" spans="1:18" x14ac:dyDescent="0.35">
      <c r="A1839" t="s">
        <v>49</v>
      </c>
      <c r="B1839" t="str">
        <f>VLOOKUP(Table1[[#This Row],[Region]],Table3[#All],2,0)</f>
        <v>Sam Thomas</v>
      </c>
      <c r="C1839" t="s">
        <v>215</v>
      </c>
      <c r="D1839">
        <v>319087</v>
      </c>
      <c r="E1839">
        <v>191565</v>
      </c>
      <c r="F1839">
        <v>60.04</v>
      </c>
      <c r="G1839" s="2">
        <v>41238</v>
      </c>
      <c r="H1839">
        <f>YEAR(Table1[[#This Row],[Order Date]])</f>
        <v>2012</v>
      </c>
      <c r="I1839" t="s">
        <v>253</v>
      </c>
      <c r="J1839" s="4">
        <f>WEEKDAY(Table1[[#This Row],[Order Date]])</f>
        <v>1</v>
      </c>
      <c r="K1839" t="s">
        <v>223</v>
      </c>
      <c r="L1839" t="s">
        <v>240</v>
      </c>
      <c r="M1839">
        <v>191565</v>
      </c>
      <c r="N1839">
        <v>53420.87</v>
      </c>
      <c r="O1839">
        <v>138144.13</v>
      </c>
      <c r="P1839">
        <v>10</v>
      </c>
      <c r="Q1839">
        <v>38</v>
      </c>
      <c r="R1839">
        <v>65.650000000000006</v>
      </c>
    </row>
    <row r="1840" spans="1:18" x14ac:dyDescent="0.35">
      <c r="A1840" t="s">
        <v>50</v>
      </c>
      <c r="B1840" t="str">
        <f>VLOOKUP(Table1[[#This Row],[Region]],Table3[#All],2,0)</f>
        <v>Bill Gabril</v>
      </c>
      <c r="C1840" t="s">
        <v>213</v>
      </c>
      <c r="D1840">
        <v>229570</v>
      </c>
      <c r="E1840">
        <v>119912</v>
      </c>
      <c r="F1840">
        <v>52.23</v>
      </c>
      <c r="G1840" s="2">
        <v>41410</v>
      </c>
      <c r="H1840">
        <f>YEAR(Table1[[#This Row],[Order Date]])</f>
        <v>2013</v>
      </c>
      <c r="I1840" t="s">
        <v>261</v>
      </c>
      <c r="J1840" s="4">
        <f>WEEKDAY(Table1[[#This Row],[Order Date]])</f>
        <v>5</v>
      </c>
      <c r="K1840" t="s">
        <v>225</v>
      </c>
      <c r="L1840" t="s">
        <v>239</v>
      </c>
      <c r="M1840">
        <v>119912</v>
      </c>
      <c r="N1840">
        <v>50565.53</v>
      </c>
      <c r="O1840">
        <v>69346.47</v>
      </c>
      <c r="P1840">
        <v>20</v>
      </c>
      <c r="Q1840">
        <v>73</v>
      </c>
      <c r="R1840">
        <v>81.39</v>
      </c>
    </row>
    <row r="1841" spans="1:18" x14ac:dyDescent="0.35">
      <c r="A1841" t="s">
        <v>51</v>
      </c>
      <c r="B1841" t="str">
        <f>VLOOKUP(Table1[[#This Row],[Region]],Table3[#All],2,0)</f>
        <v>Anne Paul</v>
      </c>
      <c r="C1841" t="s">
        <v>212</v>
      </c>
      <c r="D1841">
        <v>334265</v>
      </c>
      <c r="E1841">
        <v>325364</v>
      </c>
      <c r="F1841">
        <v>97.34</v>
      </c>
      <c r="G1841" s="2">
        <v>41410</v>
      </c>
      <c r="H1841">
        <f>YEAR(Table1[[#This Row],[Order Date]])</f>
        <v>2013</v>
      </c>
      <c r="I1841" t="s">
        <v>261</v>
      </c>
      <c r="J1841" s="4">
        <f>WEEKDAY(Table1[[#This Row],[Order Date]])</f>
        <v>5</v>
      </c>
      <c r="K1841" t="s">
        <v>235</v>
      </c>
      <c r="L1841" t="s">
        <v>239</v>
      </c>
      <c r="M1841">
        <v>325364</v>
      </c>
      <c r="N1841">
        <v>162419.62</v>
      </c>
      <c r="O1841">
        <v>162944.38</v>
      </c>
      <c r="P1841">
        <v>10</v>
      </c>
      <c r="Q1841">
        <v>66</v>
      </c>
      <c r="R1841">
        <v>62.45</v>
      </c>
    </row>
    <row r="1842" spans="1:18" x14ac:dyDescent="0.35">
      <c r="A1842" t="s">
        <v>52</v>
      </c>
      <c r="B1842" t="str">
        <f>VLOOKUP(Table1[[#This Row],[Region]],Table3[#All],2,0)</f>
        <v>Anne Paul</v>
      </c>
      <c r="C1842" t="s">
        <v>212</v>
      </c>
      <c r="D1842">
        <v>229231</v>
      </c>
      <c r="E1842">
        <v>270825</v>
      </c>
      <c r="F1842">
        <v>118.15</v>
      </c>
      <c r="G1842" s="2">
        <v>41410</v>
      </c>
      <c r="H1842">
        <f>YEAR(Table1[[#This Row],[Order Date]])</f>
        <v>2013</v>
      </c>
      <c r="I1842" t="s">
        <v>261</v>
      </c>
      <c r="J1842" s="4">
        <f>WEEKDAY(Table1[[#This Row],[Order Date]])</f>
        <v>5</v>
      </c>
      <c r="K1842" t="s">
        <v>223</v>
      </c>
      <c r="L1842" t="s">
        <v>240</v>
      </c>
      <c r="M1842">
        <v>270825</v>
      </c>
      <c r="N1842">
        <v>77014.67</v>
      </c>
      <c r="O1842">
        <v>193810.33</v>
      </c>
      <c r="P1842">
        <v>10</v>
      </c>
      <c r="Q1842">
        <v>100</v>
      </c>
      <c r="R1842">
        <v>91.34</v>
      </c>
    </row>
    <row r="1843" spans="1:18" x14ac:dyDescent="0.35">
      <c r="A1843" t="s">
        <v>53</v>
      </c>
      <c r="B1843" t="str">
        <f>VLOOKUP(Table1[[#This Row],[Region]],Table3[#All],2,0)</f>
        <v>Sam Thomas</v>
      </c>
      <c r="C1843" t="s">
        <v>215</v>
      </c>
      <c r="D1843">
        <v>403866</v>
      </c>
      <c r="E1843">
        <v>474009</v>
      </c>
      <c r="F1843">
        <v>117.37</v>
      </c>
      <c r="G1843" s="2">
        <v>41890</v>
      </c>
      <c r="H1843">
        <f>YEAR(Table1[[#This Row],[Order Date]])</f>
        <v>2014</v>
      </c>
      <c r="I1843" t="s">
        <v>258</v>
      </c>
      <c r="J1843" s="4">
        <f>WEEKDAY(Table1[[#This Row],[Order Date]])</f>
        <v>2</v>
      </c>
      <c r="K1843" t="s">
        <v>216</v>
      </c>
      <c r="L1843" t="s">
        <v>236</v>
      </c>
      <c r="M1843">
        <v>474009</v>
      </c>
      <c r="N1843">
        <v>215782.23</v>
      </c>
      <c r="O1843">
        <v>258226.77</v>
      </c>
      <c r="P1843">
        <v>30</v>
      </c>
      <c r="Q1843">
        <v>22</v>
      </c>
      <c r="R1843">
        <v>64.72</v>
      </c>
    </row>
    <row r="1844" spans="1:18" x14ac:dyDescent="0.35">
      <c r="A1844" t="s">
        <v>54</v>
      </c>
      <c r="B1844" t="str">
        <f>VLOOKUP(Table1[[#This Row],[Region]],Table3[#All],2,0)</f>
        <v>Sam Thomas</v>
      </c>
      <c r="C1844" t="s">
        <v>215</v>
      </c>
      <c r="D1844">
        <v>482312</v>
      </c>
      <c r="E1844">
        <v>269619</v>
      </c>
      <c r="F1844">
        <v>55.9</v>
      </c>
      <c r="G1844" s="2">
        <v>41890</v>
      </c>
      <c r="H1844">
        <f>YEAR(Table1[[#This Row],[Order Date]])</f>
        <v>2014</v>
      </c>
      <c r="I1844" t="s">
        <v>258</v>
      </c>
      <c r="J1844" s="4">
        <f>WEEKDAY(Table1[[#This Row],[Order Date]])</f>
        <v>2</v>
      </c>
      <c r="K1844" t="s">
        <v>221</v>
      </c>
      <c r="L1844" t="s">
        <v>239</v>
      </c>
      <c r="M1844">
        <v>269619</v>
      </c>
      <c r="N1844">
        <v>120794.73</v>
      </c>
      <c r="O1844">
        <v>148824.26999999999</v>
      </c>
      <c r="P1844">
        <v>10</v>
      </c>
      <c r="Q1844">
        <v>43</v>
      </c>
      <c r="R1844">
        <v>86.63</v>
      </c>
    </row>
    <row r="1845" spans="1:18" x14ac:dyDescent="0.35">
      <c r="A1845" t="s">
        <v>55</v>
      </c>
      <c r="B1845" t="str">
        <f>VLOOKUP(Table1[[#This Row],[Region]],Table3[#All],2,0)</f>
        <v>Bill Gabril</v>
      </c>
      <c r="C1845" t="s">
        <v>213</v>
      </c>
      <c r="D1845">
        <v>459669</v>
      </c>
      <c r="E1845">
        <v>473943</v>
      </c>
      <c r="F1845">
        <v>103.11</v>
      </c>
      <c r="G1845" s="2">
        <v>40612</v>
      </c>
      <c r="H1845">
        <f>YEAR(Table1[[#This Row],[Order Date]])</f>
        <v>2011</v>
      </c>
      <c r="I1845" t="s">
        <v>263</v>
      </c>
      <c r="J1845" s="4">
        <f>WEEKDAY(Table1[[#This Row],[Order Date]])</f>
        <v>5</v>
      </c>
      <c r="K1845" t="s">
        <v>235</v>
      </c>
      <c r="L1845" t="s">
        <v>239</v>
      </c>
      <c r="M1845">
        <v>473943</v>
      </c>
      <c r="N1845">
        <v>187305.18</v>
      </c>
      <c r="O1845">
        <v>286637.82</v>
      </c>
      <c r="P1845">
        <v>30</v>
      </c>
      <c r="Q1845">
        <v>100</v>
      </c>
      <c r="R1845">
        <v>90.75</v>
      </c>
    </row>
    <row r="1846" spans="1:18" x14ac:dyDescent="0.35">
      <c r="A1846" t="s">
        <v>56</v>
      </c>
      <c r="B1846" t="str">
        <f>VLOOKUP(Table1[[#This Row],[Region]],Table3[#All],2,0)</f>
        <v>Sam Thomas</v>
      </c>
      <c r="C1846" t="s">
        <v>215</v>
      </c>
      <c r="D1846">
        <v>224149</v>
      </c>
      <c r="E1846">
        <v>252318</v>
      </c>
      <c r="F1846">
        <v>112.57</v>
      </c>
      <c r="G1846" s="2">
        <v>40612</v>
      </c>
      <c r="H1846">
        <f>YEAR(Table1[[#This Row],[Order Date]])</f>
        <v>2011</v>
      </c>
      <c r="I1846" t="s">
        <v>263</v>
      </c>
      <c r="J1846" s="4">
        <f>WEEKDAY(Table1[[#This Row],[Order Date]])</f>
        <v>5</v>
      </c>
      <c r="K1846" t="s">
        <v>224</v>
      </c>
      <c r="L1846" t="s">
        <v>240</v>
      </c>
      <c r="M1846">
        <v>252318</v>
      </c>
      <c r="N1846">
        <v>65701.69</v>
      </c>
      <c r="O1846">
        <v>186616.31</v>
      </c>
      <c r="P1846">
        <v>10</v>
      </c>
      <c r="Q1846">
        <v>15</v>
      </c>
      <c r="R1846">
        <v>67.069999999999993</v>
      </c>
    </row>
    <row r="1847" spans="1:18" x14ac:dyDescent="0.35">
      <c r="A1847" t="s">
        <v>57</v>
      </c>
      <c r="B1847" t="str">
        <f>VLOOKUP(Table1[[#This Row],[Region]],Table3[#All],2,0)</f>
        <v>Sam Thomas</v>
      </c>
      <c r="C1847" t="s">
        <v>215</v>
      </c>
      <c r="D1847">
        <v>223882</v>
      </c>
      <c r="E1847">
        <v>213613</v>
      </c>
      <c r="F1847">
        <v>95.41</v>
      </c>
      <c r="G1847" s="2">
        <v>40742</v>
      </c>
      <c r="H1847">
        <f>YEAR(Table1[[#This Row],[Order Date]])</f>
        <v>2011</v>
      </c>
      <c r="I1847" t="s">
        <v>260</v>
      </c>
      <c r="J1847" s="4">
        <f>WEEKDAY(Table1[[#This Row],[Order Date]])</f>
        <v>2</v>
      </c>
      <c r="K1847" t="s">
        <v>234</v>
      </c>
      <c r="L1847" t="s">
        <v>238</v>
      </c>
      <c r="M1847">
        <v>213613</v>
      </c>
      <c r="N1847">
        <v>99790.54</v>
      </c>
      <c r="O1847">
        <v>113822.46</v>
      </c>
      <c r="P1847">
        <v>10</v>
      </c>
      <c r="Q1847">
        <v>30</v>
      </c>
      <c r="R1847">
        <v>93.39</v>
      </c>
    </row>
    <row r="1848" spans="1:18" x14ac:dyDescent="0.35">
      <c r="A1848" t="s">
        <v>58</v>
      </c>
      <c r="B1848" t="str">
        <f>VLOOKUP(Table1[[#This Row],[Region]],Table3[#All],2,0)</f>
        <v>Anne Paul</v>
      </c>
      <c r="C1848" t="s">
        <v>212</v>
      </c>
      <c r="D1848">
        <v>178231</v>
      </c>
      <c r="E1848">
        <v>173382</v>
      </c>
      <c r="F1848">
        <v>97.28</v>
      </c>
      <c r="G1848" s="2">
        <v>41723</v>
      </c>
      <c r="H1848">
        <f>YEAR(Table1[[#This Row],[Order Date]])</f>
        <v>2014</v>
      </c>
      <c r="I1848" t="s">
        <v>263</v>
      </c>
      <c r="J1848" s="4">
        <f>WEEKDAY(Table1[[#This Row],[Order Date]])</f>
        <v>3</v>
      </c>
      <c r="K1848" t="s">
        <v>221</v>
      </c>
      <c r="L1848" t="s">
        <v>239</v>
      </c>
      <c r="M1848">
        <v>173382</v>
      </c>
      <c r="N1848">
        <v>46160.160000000003</v>
      </c>
      <c r="O1848">
        <v>127221.84</v>
      </c>
      <c r="P1848">
        <v>30</v>
      </c>
      <c r="Q1848">
        <v>85</v>
      </c>
      <c r="R1848">
        <v>86.22</v>
      </c>
    </row>
    <row r="1849" spans="1:18" x14ac:dyDescent="0.35">
      <c r="A1849" t="s">
        <v>59</v>
      </c>
      <c r="B1849" t="str">
        <f>VLOOKUP(Table1[[#This Row],[Region]],Table3[#All],2,0)</f>
        <v>Anne Paul</v>
      </c>
      <c r="C1849" t="s">
        <v>212</v>
      </c>
      <c r="D1849">
        <v>258749</v>
      </c>
      <c r="E1849">
        <v>181498</v>
      </c>
      <c r="F1849">
        <v>70.14</v>
      </c>
      <c r="G1849" s="2">
        <v>41723</v>
      </c>
      <c r="H1849">
        <f>YEAR(Table1[[#This Row],[Order Date]])</f>
        <v>2014</v>
      </c>
      <c r="I1849" t="s">
        <v>263</v>
      </c>
      <c r="J1849" s="4">
        <f>WEEKDAY(Table1[[#This Row],[Order Date]])</f>
        <v>3</v>
      </c>
      <c r="K1849" t="s">
        <v>232</v>
      </c>
      <c r="L1849" t="s">
        <v>240</v>
      </c>
      <c r="M1849">
        <v>181498</v>
      </c>
      <c r="N1849">
        <v>55152.45</v>
      </c>
      <c r="O1849">
        <v>126345.55</v>
      </c>
      <c r="P1849">
        <v>20</v>
      </c>
      <c r="Q1849">
        <v>34</v>
      </c>
      <c r="R1849">
        <v>61.98</v>
      </c>
    </row>
    <row r="1850" spans="1:18" x14ac:dyDescent="0.35">
      <c r="A1850" t="s">
        <v>60</v>
      </c>
      <c r="B1850" t="str">
        <f>VLOOKUP(Table1[[#This Row],[Region]],Table3[#All],2,0)</f>
        <v>William Grek</v>
      </c>
      <c r="C1850" t="s">
        <v>214</v>
      </c>
      <c r="D1850">
        <v>402277</v>
      </c>
      <c r="E1850">
        <v>419023</v>
      </c>
      <c r="F1850">
        <v>104.16</v>
      </c>
      <c r="G1850" s="2">
        <v>40816</v>
      </c>
      <c r="H1850">
        <f>YEAR(Table1[[#This Row],[Order Date]])</f>
        <v>2011</v>
      </c>
      <c r="I1850" t="s">
        <v>258</v>
      </c>
      <c r="J1850" s="4">
        <f>WEEKDAY(Table1[[#This Row],[Order Date]])</f>
        <v>6</v>
      </c>
      <c r="K1850" t="s">
        <v>224</v>
      </c>
      <c r="L1850" t="s">
        <v>240</v>
      </c>
      <c r="M1850">
        <v>419023</v>
      </c>
      <c r="N1850">
        <v>183060.62</v>
      </c>
      <c r="O1850">
        <v>235962.38</v>
      </c>
      <c r="P1850">
        <v>20</v>
      </c>
      <c r="Q1850">
        <v>21</v>
      </c>
      <c r="R1850">
        <v>81.3</v>
      </c>
    </row>
    <row r="1851" spans="1:18" x14ac:dyDescent="0.35">
      <c r="A1851" t="s">
        <v>61</v>
      </c>
      <c r="B1851" t="str">
        <f>VLOOKUP(Table1[[#This Row],[Region]],Table3[#All],2,0)</f>
        <v>Anne Paul</v>
      </c>
      <c r="C1851" t="s">
        <v>212</v>
      </c>
      <c r="D1851">
        <v>308571</v>
      </c>
      <c r="E1851">
        <v>166977</v>
      </c>
      <c r="F1851">
        <v>54.11</v>
      </c>
      <c r="G1851" s="2">
        <v>40812</v>
      </c>
      <c r="H1851">
        <f>YEAR(Table1[[#This Row],[Order Date]])</f>
        <v>2011</v>
      </c>
      <c r="I1851" t="s">
        <v>258</v>
      </c>
      <c r="J1851" s="4">
        <f>WEEKDAY(Table1[[#This Row],[Order Date]])</f>
        <v>2</v>
      </c>
      <c r="K1851" t="s">
        <v>216</v>
      </c>
      <c r="L1851" t="s">
        <v>236</v>
      </c>
      <c r="M1851">
        <v>166977</v>
      </c>
      <c r="N1851">
        <v>77699.759999999995</v>
      </c>
      <c r="O1851">
        <v>89277.24</v>
      </c>
      <c r="P1851">
        <v>30</v>
      </c>
      <c r="Q1851">
        <v>97</v>
      </c>
      <c r="R1851">
        <v>92.34</v>
      </c>
    </row>
    <row r="1852" spans="1:18" x14ac:dyDescent="0.35">
      <c r="A1852" t="s">
        <v>62</v>
      </c>
      <c r="B1852" t="str">
        <f>VLOOKUP(Table1[[#This Row],[Region]],Table3[#All],2,0)</f>
        <v>Bill Gabril</v>
      </c>
      <c r="C1852" t="s">
        <v>213</v>
      </c>
      <c r="D1852">
        <v>344608</v>
      </c>
      <c r="E1852">
        <v>369609</v>
      </c>
      <c r="F1852">
        <v>107.25</v>
      </c>
      <c r="G1852" s="2">
        <v>41213</v>
      </c>
      <c r="H1852">
        <f>YEAR(Table1[[#This Row],[Order Date]])</f>
        <v>2012</v>
      </c>
      <c r="I1852" t="s">
        <v>255</v>
      </c>
      <c r="J1852" s="4">
        <f>WEEKDAY(Table1[[#This Row],[Order Date]])</f>
        <v>4</v>
      </c>
      <c r="K1852" t="s">
        <v>222</v>
      </c>
      <c r="L1852" t="s">
        <v>236</v>
      </c>
      <c r="M1852">
        <v>369609</v>
      </c>
      <c r="N1852">
        <v>172034.59</v>
      </c>
      <c r="O1852">
        <v>197574.41</v>
      </c>
      <c r="P1852">
        <v>30</v>
      </c>
      <c r="Q1852">
        <v>96</v>
      </c>
      <c r="R1852">
        <v>63.12</v>
      </c>
    </row>
    <row r="1853" spans="1:18" x14ac:dyDescent="0.35">
      <c r="A1853" t="s">
        <v>63</v>
      </c>
      <c r="B1853" t="str">
        <f>VLOOKUP(Table1[[#This Row],[Region]],Table3[#All],2,0)</f>
        <v>Anne Paul</v>
      </c>
      <c r="C1853" t="s">
        <v>212</v>
      </c>
      <c r="D1853">
        <v>311128</v>
      </c>
      <c r="E1853">
        <v>182959</v>
      </c>
      <c r="F1853">
        <v>58.81</v>
      </c>
      <c r="G1853" s="2">
        <v>41213</v>
      </c>
      <c r="H1853">
        <f>YEAR(Table1[[#This Row],[Order Date]])</f>
        <v>2012</v>
      </c>
      <c r="I1853" t="s">
        <v>255</v>
      </c>
      <c r="J1853" s="4">
        <f>WEEKDAY(Table1[[#This Row],[Order Date]])</f>
        <v>4</v>
      </c>
      <c r="K1853" t="s">
        <v>216</v>
      </c>
      <c r="L1853" t="s">
        <v>236</v>
      </c>
      <c r="M1853">
        <v>182959</v>
      </c>
      <c r="N1853">
        <v>89182.39</v>
      </c>
      <c r="O1853">
        <v>93776.61</v>
      </c>
      <c r="P1853">
        <v>20</v>
      </c>
      <c r="Q1853">
        <v>14</v>
      </c>
      <c r="R1853">
        <v>75.63</v>
      </c>
    </row>
    <row r="1854" spans="1:18" x14ac:dyDescent="0.35">
      <c r="A1854" t="s">
        <v>64</v>
      </c>
      <c r="B1854" t="str">
        <f>VLOOKUP(Table1[[#This Row],[Region]],Table3[#All],2,0)</f>
        <v>Sam Thomas</v>
      </c>
      <c r="C1854" t="s">
        <v>215</v>
      </c>
      <c r="D1854">
        <v>489325</v>
      </c>
      <c r="E1854">
        <v>522091</v>
      </c>
      <c r="F1854">
        <v>106.7</v>
      </c>
      <c r="G1854" s="2">
        <v>41213</v>
      </c>
      <c r="H1854">
        <f>YEAR(Table1[[#This Row],[Order Date]])</f>
        <v>2012</v>
      </c>
      <c r="I1854" t="s">
        <v>255</v>
      </c>
      <c r="J1854" s="4">
        <f>WEEKDAY(Table1[[#This Row],[Order Date]])</f>
        <v>4</v>
      </c>
      <c r="K1854" t="s">
        <v>229</v>
      </c>
      <c r="L1854" t="s">
        <v>240</v>
      </c>
      <c r="M1854">
        <v>522091</v>
      </c>
      <c r="N1854">
        <v>230040.92</v>
      </c>
      <c r="O1854">
        <v>292050.08</v>
      </c>
      <c r="P1854">
        <v>30</v>
      </c>
      <c r="Q1854">
        <v>37</v>
      </c>
      <c r="R1854">
        <v>61.3</v>
      </c>
    </row>
    <row r="1855" spans="1:18" x14ac:dyDescent="0.35">
      <c r="A1855" t="s">
        <v>65</v>
      </c>
      <c r="B1855" t="str">
        <f>VLOOKUP(Table1[[#This Row],[Region]],Table3[#All],2,0)</f>
        <v>William Grek</v>
      </c>
      <c r="C1855" t="s">
        <v>214</v>
      </c>
      <c r="D1855">
        <v>299378</v>
      </c>
      <c r="E1855">
        <v>238113</v>
      </c>
      <c r="F1855">
        <v>79.540000000000006</v>
      </c>
      <c r="G1855" s="2">
        <v>41213</v>
      </c>
      <c r="H1855">
        <f>YEAR(Table1[[#This Row],[Order Date]])</f>
        <v>2012</v>
      </c>
      <c r="I1855" t="s">
        <v>255</v>
      </c>
      <c r="J1855" s="4">
        <f>WEEKDAY(Table1[[#This Row],[Order Date]])</f>
        <v>4</v>
      </c>
      <c r="K1855" t="s">
        <v>222</v>
      </c>
      <c r="L1855" t="s">
        <v>236</v>
      </c>
      <c r="M1855">
        <v>238113</v>
      </c>
      <c r="N1855">
        <v>71886.039999999994</v>
      </c>
      <c r="O1855">
        <v>166226.96</v>
      </c>
      <c r="P1855">
        <v>30</v>
      </c>
      <c r="Q1855">
        <v>95</v>
      </c>
      <c r="R1855">
        <v>88.39</v>
      </c>
    </row>
    <row r="1856" spans="1:18" x14ac:dyDescent="0.35">
      <c r="A1856" t="s">
        <v>66</v>
      </c>
      <c r="B1856" t="str">
        <f>VLOOKUP(Table1[[#This Row],[Region]],Table3[#All],2,0)</f>
        <v>Anne Paul</v>
      </c>
      <c r="C1856" t="s">
        <v>212</v>
      </c>
      <c r="D1856">
        <v>247872</v>
      </c>
      <c r="E1856">
        <v>170109</v>
      </c>
      <c r="F1856">
        <v>68.63</v>
      </c>
      <c r="G1856" s="2">
        <v>41213</v>
      </c>
      <c r="H1856">
        <f>YEAR(Table1[[#This Row],[Order Date]])</f>
        <v>2012</v>
      </c>
      <c r="I1856" t="s">
        <v>255</v>
      </c>
      <c r="J1856" s="4">
        <f>WEEKDAY(Table1[[#This Row],[Order Date]])</f>
        <v>4</v>
      </c>
      <c r="K1856" t="s">
        <v>230</v>
      </c>
      <c r="L1856" t="s">
        <v>238</v>
      </c>
      <c r="M1856">
        <v>170109</v>
      </c>
      <c r="N1856">
        <v>70538.23</v>
      </c>
      <c r="O1856">
        <v>99570.77</v>
      </c>
      <c r="P1856">
        <v>30</v>
      </c>
      <c r="Q1856">
        <v>97</v>
      </c>
      <c r="R1856">
        <v>73.819999999999993</v>
      </c>
    </row>
    <row r="1857" spans="1:18" x14ac:dyDescent="0.35">
      <c r="A1857" t="s">
        <v>67</v>
      </c>
      <c r="B1857" t="str">
        <f>VLOOKUP(Table1[[#This Row],[Region]],Table3[#All],2,0)</f>
        <v>William Grek</v>
      </c>
      <c r="C1857" t="s">
        <v>214</v>
      </c>
      <c r="D1857">
        <v>104583</v>
      </c>
      <c r="E1857">
        <v>95104</v>
      </c>
      <c r="F1857">
        <v>90.94</v>
      </c>
      <c r="G1857" s="2">
        <v>41213</v>
      </c>
      <c r="H1857">
        <f>YEAR(Table1[[#This Row],[Order Date]])</f>
        <v>2012</v>
      </c>
      <c r="I1857" t="s">
        <v>255</v>
      </c>
      <c r="J1857" s="4">
        <f>WEEKDAY(Table1[[#This Row],[Order Date]])</f>
        <v>4</v>
      </c>
      <c r="K1857" t="s">
        <v>216</v>
      </c>
      <c r="L1857" t="s">
        <v>236</v>
      </c>
      <c r="M1857">
        <v>95104</v>
      </c>
      <c r="N1857">
        <v>30538.18</v>
      </c>
      <c r="O1857">
        <v>64565.82</v>
      </c>
      <c r="P1857">
        <v>30</v>
      </c>
      <c r="Q1857">
        <v>12</v>
      </c>
      <c r="R1857">
        <v>89.4</v>
      </c>
    </row>
    <row r="1858" spans="1:18" x14ac:dyDescent="0.35">
      <c r="A1858" t="s">
        <v>68</v>
      </c>
      <c r="B1858" t="str">
        <f>VLOOKUP(Table1[[#This Row],[Region]],Table3[#All],2,0)</f>
        <v>William Grek</v>
      </c>
      <c r="C1858" t="s">
        <v>214</v>
      </c>
      <c r="D1858">
        <v>292270</v>
      </c>
      <c r="E1858">
        <v>237878</v>
      </c>
      <c r="F1858">
        <v>81.39</v>
      </c>
      <c r="G1858" s="2">
        <v>41213</v>
      </c>
      <c r="H1858">
        <f>YEAR(Table1[[#This Row],[Order Date]])</f>
        <v>2012</v>
      </c>
      <c r="I1858" t="s">
        <v>255</v>
      </c>
      <c r="J1858" s="4">
        <f>WEEKDAY(Table1[[#This Row],[Order Date]])</f>
        <v>4</v>
      </c>
      <c r="K1858" t="s">
        <v>224</v>
      </c>
      <c r="L1858" t="s">
        <v>240</v>
      </c>
      <c r="M1858">
        <v>237878</v>
      </c>
      <c r="N1858">
        <v>61101.49</v>
      </c>
      <c r="O1858">
        <v>176776.51</v>
      </c>
      <c r="P1858">
        <v>30</v>
      </c>
      <c r="Q1858">
        <v>10</v>
      </c>
      <c r="R1858">
        <v>88.19</v>
      </c>
    </row>
    <row r="1859" spans="1:18" x14ac:dyDescent="0.35">
      <c r="A1859" t="s">
        <v>69</v>
      </c>
      <c r="B1859" t="str">
        <f>VLOOKUP(Table1[[#This Row],[Region]],Table3[#All],2,0)</f>
        <v>William Grek</v>
      </c>
      <c r="C1859" t="s">
        <v>214</v>
      </c>
      <c r="D1859">
        <v>449674</v>
      </c>
      <c r="E1859">
        <v>523088</v>
      </c>
      <c r="F1859">
        <v>116.33</v>
      </c>
      <c r="G1859" s="2">
        <v>41213</v>
      </c>
      <c r="H1859">
        <f>YEAR(Table1[[#This Row],[Order Date]])</f>
        <v>2012</v>
      </c>
      <c r="I1859" t="s">
        <v>255</v>
      </c>
      <c r="J1859" s="4">
        <f>WEEKDAY(Table1[[#This Row],[Order Date]])</f>
        <v>4</v>
      </c>
      <c r="K1859" t="s">
        <v>225</v>
      </c>
      <c r="L1859" t="s">
        <v>239</v>
      </c>
      <c r="M1859">
        <v>523088</v>
      </c>
      <c r="N1859">
        <v>241425.51</v>
      </c>
      <c r="O1859">
        <v>281662.49</v>
      </c>
      <c r="P1859">
        <v>20</v>
      </c>
      <c r="Q1859">
        <v>73</v>
      </c>
      <c r="R1859">
        <v>88.82</v>
      </c>
    </row>
    <row r="1860" spans="1:18" x14ac:dyDescent="0.35">
      <c r="A1860" t="s">
        <v>70</v>
      </c>
      <c r="B1860" t="str">
        <f>VLOOKUP(Table1[[#This Row],[Region]],Table3[#All],2,0)</f>
        <v>Anne Paul</v>
      </c>
      <c r="C1860" t="s">
        <v>212</v>
      </c>
      <c r="D1860">
        <v>337887</v>
      </c>
      <c r="E1860">
        <v>200046</v>
      </c>
      <c r="F1860">
        <v>59.21</v>
      </c>
      <c r="G1860" s="2">
        <v>41213</v>
      </c>
      <c r="H1860">
        <f>YEAR(Table1[[#This Row],[Order Date]])</f>
        <v>2012</v>
      </c>
      <c r="I1860" t="s">
        <v>255</v>
      </c>
      <c r="J1860" s="4">
        <f>WEEKDAY(Table1[[#This Row],[Order Date]])</f>
        <v>4</v>
      </c>
      <c r="K1860" t="s">
        <v>228</v>
      </c>
      <c r="L1860" t="s">
        <v>236</v>
      </c>
      <c r="M1860">
        <v>200046</v>
      </c>
      <c r="N1860">
        <v>88574.98</v>
      </c>
      <c r="O1860">
        <v>111471.02</v>
      </c>
      <c r="P1860">
        <v>30</v>
      </c>
      <c r="Q1860">
        <v>80</v>
      </c>
      <c r="R1860">
        <v>71.430000000000007</v>
      </c>
    </row>
    <row r="1861" spans="1:18" x14ac:dyDescent="0.35">
      <c r="A1861" t="s">
        <v>71</v>
      </c>
      <c r="B1861" t="str">
        <f>VLOOKUP(Table1[[#This Row],[Region]],Table3[#All],2,0)</f>
        <v>Sam Thomas</v>
      </c>
      <c r="C1861" t="s">
        <v>215</v>
      </c>
      <c r="D1861">
        <v>260927</v>
      </c>
      <c r="E1861">
        <v>164629</v>
      </c>
      <c r="F1861">
        <v>63.09</v>
      </c>
      <c r="G1861" s="2">
        <v>41194</v>
      </c>
      <c r="H1861">
        <f>YEAR(Table1[[#This Row],[Order Date]])</f>
        <v>2012</v>
      </c>
      <c r="I1861" t="s">
        <v>255</v>
      </c>
      <c r="J1861" s="4">
        <f>WEEKDAY(Table1[[#This Row],[Order Date]])</f>
        <v>6</v>
      </c>
      <c r="K1861" t="s">
        <v>222</v>
      </c>
      <c r="L1861" t="s">
        <v>236</v>
      </c>
      <c r="M1861">
        <v>164629</v>
      </c>
      <c r="N1861">
        <v>69505.179999999993</v>
      </c>
      <c r="O1861">
        <v>95123.82</v>
      </c>
      <c r="P1861">
        <v>20</v>
      </c>
      <c r="Q1861">
        <v>29</v>
      </c>
      <c r="R1861">
        <v>60.9</v>
      </c>
    </row>
    <row r="1862" spans="1:18" x14ac:dyDescent="0.35">
      <c r="A1862" t="s">
        <v>72</v>
      </c>
      <c r="B1862" t="str">
        <f>VLOOKUP(Table1[[#This Row],[Region]],Table3[#All],2,0)</f>
        <v>Bill Gabril</v>
      </c>
      <c r="C1862" t="s">
        <v>213</v>
      </c>
      <c r="D1862">
        <v>321490</v>
      </c>
      <c r="E1862">
        <v>193018</v>
      </c>
      <c r="F1862">
        <v>60.04</v>
      </c>
      <c r="G1862" s="2">
        <v>41537</v>
      </c>
      <c r="H1862">
        <f>YEAR(Table1[[#This Row],[Order Date]])</f>
        <v>2013</v>
      </c>
      <c r="I1862" t="s">
        <v>258</v>
      </c>
      <c r="J1862" s="4">
        <f>WEEKDAY(Table1[[#This Row],[Order Date]])</f>
        <v>6</v>
      </c>
      <c r="K1862" t="s">
        <v>220</v>
      </c>
      <c r="L1862" t="s">
        <v>237</v>
      </c>
      <c r="M1862">
        <v>193018</v>
      </c>
      <c r="N1862">
        <v>68754.33</v>
      </c>
      <c r="O1862">
        <v>124263.67</v>
      </c>
      <c r="P1862">
        <v>10</v>
      </c>
      <c r="Q1862">
        <v>45</v>
      </c>
      <c r="R1862">
        <v>62.11</v>
      </c>
    </row>
    <row r="1863" spans="1:18" x14ac:dyDescent="0.35">
      <c r="A1863" t="s">
        <v>73</v>
      </c>
      <c r="B1863" t="str">
        <f>VLOOKUP(Table1[[#This Row],[Region]],Table3[#All],2,0)</f>
        <v>Anne Paul</v>
      </c>
      <c r="C1863" t="s">
        <v>212</v>
      </c>
      <c r="D1863">
        <v>476879</v>
      </c>
      <c r="E1863">
        <v>283199</v>
      </c>
      <c r="F1863">
        <v>59.39</v>
      </c>
      <c r="G1863" s="2">
        <v>41743</v>
      </c>
      <c r="H1863">
        <f>YEAR(Table1[[#This Row],[Order Date]])</f>
        <v>2014</v>
      </c>
      <c r="I1863" t="s">
        <v>256</v>
      </c>
      <c r="J1863" s="4">
        <f>WEEKDAY(Table1[[#This Row],[Order Date]])</f>
        <v>2</v>
      </c>
      <c r="K1863" t="s">
        <v>223</v>
      </c>
      <c r="L1863" t="s">
        <v>240</v>
      </c>
      <c r="M1863">
        <v>283199</v>
      </c>
      <c r="N1863">
        <v>68367.27</v>
      </c>
      <c r="O1863">
        <v>214831.73</v>
      </c>
      <c r="P1863">
        <v>20</v>
      </c>
      <c r="Q1863">
        <v>39</v>
      </c>
      <c r="R1863">
        <v>64.55</v>
      </c>
    </row>
    <row r="1864" spans="1:18" x14ac:dyDescent="0.35">
      <c r="A1864" t="s">
        <v>74</v>
      </c>
      <c r="B1864" t="str">
        <f>VLOOKUP(Table1[[#This Row],[Region]],Table3[#All],2,0)</f>
        <v>Sam Thomas</v>
      </c>
      <c r="C1864" t="s">
        <v>215</v>
      </c>
      <c r="D1864">
        <v>440836</v>
      </c>
      <c r="E1864">
        <v>276537</v>
      </c>
      <c r="F1864">
        <v>62.73</v>
      </c>
      <c r="G1864" s="2">
        <v>41743</v>
      </c>
      <c r="H1864">
        <f>YEAR(Table1[[#This Row],[Order Date]])</f>
        <v>2014</v>
      </c>
      <c r="I1864" t="s">
        <v>256</v>
      </c>
      <c r="J1864" s="4">
        <f>WEEKDAY(Table1[[#This Row],[Order Date]])</f>
        <v>2</v>
      </c>
      <c r="K1864" t="s">
        <v>233</v>
      </c>
      <c r="L1864" t="s">
        <v>237</v>
      </c>
      <c r="M1864">
        <v>276537</v>
      </c>
      <c r="N1864">
        <v>116610.52</v>
      </c>
      <c r="O1864">
        <v>159926.48000000001</v>
      </c>
      <c r="P1864">
        <v>10</v>
      </c>
      <c r="Q1864">
        <v>97</v>
      </c>
      <c r="R1864">
        <v>82.11</v>
      </c>
    </row>
    <row r="1865" spans="1:18" x14ac:dyDescent="0.35">
      <c r="A1865" t="s">
        <v>75</v>
      </c>
      <c r="B1865" t="str">
        <f>VLOOKUP(Table1[[#This Row],[Region]],Table3[#All],2,0)</f>
        <v>Anne Paul</v>
      </c>
      <c r="C1865" t="s">
        <v>212</v>
      </c>
      <c r="D1865">
        <v>467631</v>
      </c>
      <c r="E1865">
        <v>383476</v>
      </c>
      <c r="F1865">
        <v>82</v>
      </c>
      <c r="G1865" s="2">
        <v>41647</v>
      </c>
      <c r="H1865">
        <f>YEAR(Table1[[#This Row],[Order Date]])</f>
        <v>2014</v>
      </c>
      <c r="I1865" t="s">
        <v>259</v>
      </c>
      <c r="J1865" s="4">
        <f>WEEKDAY(Table1[[#This Row],[Order Date]])</f>
        <v>4</v>
      </c>
      <c r="K1865" t="s">
        <v>219</v>
      </c>
      <c r="L1865" t="s">
        <v>238</v>
      </c>
      <c r="M1865">
        <v>383476</v>
      </c>
      <c r="N1865">
        <v>184990.99</v>
      </c>
      <c r="O1865">
        <v>198485.01</v>
      </c>
      <c r="P1865">
        <v>20</v>
      </c>
      <c r="Q1865">
        <v>56</v>
      </c>
      <c r="R1865">
        <v>91.78</v>
      </c>
    </row>
    <row r="1866" spans="1:18" x14ac:dyDescent="0.35">
      <c r="A1866" t="s">
        <v>76</v>
      </c>
      <c r="B1866" t="str">
        <f>VLOOKUP(Table1[[#This Row],[Region]],Table3[#All],2,0)</f>
        <v>Bill Gabril</v>
      </c>
      <c r="C1866" t="s">
        <v>213</v>
      </c>
      <c r="D1866">
        <v>395922</v>
      </c>
      <c r="E1866">
        <v>434663</v>
      </c>
      <c r="F1866">
        <v>109.79</v>
      </c>
      <c r="G1866" s="2">
        <v>41953</v>
      </c>
      <c r="H1866">
        <f>YEAR(Table1[[#This Row],[Order Date]])</f>
        <v>2014</v>
      </c>
      <c r="I1866" t="s">
        <v>253</v>
      </c>
      <c r="J1866" s="4">
        <f>WEEKDAY(Table1[[#This Row],[Order Date]])</f>
        <v>2</v>
      </c>
      <c r="K1866" t="s">
        <v>227</v>
      </c>
      <c r="L1866" t="s">
        <v>237</v>
      </c>
      <c r="M1866">
        <v>434663</v>
      </c>
      <c r="N1866">
        <v>100879.74</v>
      </c>
      <c r="O1866">
        <v>333783.26</v>
      </c>
      <c r="P1866">
        <v>20</v>
      </c>
      <c r="Q1866">
        <v>18</v>
      </c>
      <c r="R1866">
        <v>72.98</v>
      </c>
    </row>
    <row r="1867" spans="1:18" x14ac:dyDescent="0.35">
      <c r="A1867" t="s">
        <v>77</v>
      </c>
      <c r="B1867" t="str">
        <f>VLOOKUP(Table1[[#This Row],[Region]],Table3[#All],2,0)</f>
        <v>Sam Thomas</v>
      </c>
      <c r="C1867" t="s">
        <v>215</v>
      </c>
      <c r="D1867">
        <v>249444</v>
      </c>
      <c r="E1867">
        <v>236177</v>
      </c>
      <c r="F1867">
        <v>94.68</v>
      </c>
      <c r="G1867" s="2">
        <v>41905</v>
      </c>
      <c r="H1867">
        <f>YEAR(Table1[[#This Row],[Order Date]])</f>
        <v>2014</v>
      </c>
      <c r="I1867" t="s">
        <v>258</v>
      </c>
      <c r="J1867" s="4">
        <f>WEEKDAY(Table1[[#This Row],[Order Date]])</f>
        <v>3</v>
      </c>
      <c r="K1867" t="s">
        <v>216</v>
      </c>
      <c r="L1867" t="s">
        <v>236</v>
      </c>
      <c r="M1867">
        <v>236177</v>
      </c>
      <c r="N1867">
        <v>100284.45</v>
      </c>
      <c r="O1867">
        <v>135892.54999999999</v>
      </c>
      <c r="P1867">
        <v>30</v>
      </c>
      <c r="Q1867">
        <v>27</v>
      </c>
      <c r="R1867">
        <v>89.29</v>
      </c>
    </row>
    <row r="1868" spans="1:18" x14ac:dyDescent="0.35">
      <c r="A1868" t="s">
        <v>78</v>
      </c>
      <c r="B1868" t="str">
        <f>VLOOKUP(Table1[[#This Row],[Region]],Table3[#All],2,0)</f>
        <v>Sam Thomas</v>
      </c>
      <c r="C1868" t="s">
        <v>215</v>
      </c>
      <c r="D1868">
        <v>327637</v>
      </c>
      <c r="E1868">
        <v>164534</v>
      </c>
      <c r="F1868">
        <v>50.22</v>
      </c>
      <c r="G1868" s="2">
        <v>41905</v>
      </c>
      <c r="H1868">
        <f>YEAR(Table1[[#This Row],[Order Date]])</f>
        <v>2014</v>
      </c>
      <c r="I1868" t="s">
        <v>258</v>
      </c>
      <c r="J1868" s="4">
        <f>WEEKDAY(Table1[[#This Row],[Order Date]])</f>
        <v>3</v>
      </c>
      <c r="K1868" t="s">
        <v>230</v>
      </c>
      <c r="L1868" t="s">
        <v>238</v>
      </c>
      <c r="M1868">
        <v>164534</v>
      </c>
      <c r="N1868">
        <v>54874.98</v>
      </c>
      <c r="O1868">
        <v>109659.02</v>
      </c>
      <c r="P1868">
        <v>20</v>
      </c>
      <c r="Q1868">
        <v>75</v>
      </c>
      <c r="R1868">
        <v>64.290000000000006</v>
      </c>
    </row>
    <row r="1869" spans="1:18" x14ac:dyDescent="0.35">
      <c r="A1869" t="s">
        <v>79</v>
      </c>
      <c r="B1869" t="str">
        <f>VLOOKUP(Table1[[#This Row],[Region]],Table3[#All],2,0)</f>
        <v>William Grek</v>
      </c>
      <c r="C1869" t="s">
        <v>214</v>
      </c>
      <c r="D1869">
        <v>486234</v>
      </c>
      <c r="E1869">
        <v>459423</v>
      </c>
      <c r="F1869">
        <v>94.49</v>
      </c>
      <c r="G1869" s="2">
        <v>41975</v>
      </c>
      <c r="H1869">
        <f>YEAR(Table1[[#This Row],[Order Date]])</f>
        <v>2014</v>
      </c>
      <c r="I1869" t="s">
        <v>257</v>
      </c>
      <c r="J1869" s="4">
        <f>WEEKDAY(Table1[[#This Row],[Order Date]])</f>
        <v>3</v>
      </c>
      <c r="K1869" t="s">
        <v>221</v>
      </c>
      <c r="L1869" t="s">
        <v>239</v>
      </c>
      <c r="M1869">
        <v>459423</v>
      </c>
      <c r="N1869">
        <v>215876.82</v>
      </c>
      <c r="O1869">
        <v>243546.18</v>
      </c>
      <c r="P1869">
        <v>20</v>
      </c>
      <c r="Q1869">
        <v>21</v>
      </c>
      <c r="R1869">
        <v>77.11</v>
      </c>
    </row>
    <row r="1870" spans="1:18" x14ac:dyDescent="0.35">
      <c r="A1870" t="s">
        <v>80</v>
      </c>
      <c r="B1870" t="str">
        <f>VLOOKUP(Table1[[#This Row],[Region]],Table3[#All],2,0)</f>
        <v>Bill Gabril</v>
      </c>
      <c r="C1870" t="s">
        <v>213</v>
      </c>
      <c r="D1870">
        <v>122346</v>
      </c>
      <c r="E1870">
        <v>132525</v>
      </c>
      <c r="F1870">
        <v>108.32</v>
      </c>
      <c r="G1870" s="2">
        <v>41975</v>
      </c>
      <c r="H1870">
        <f>YEAR(Table1[[#This Row],[Order Date]])</f>
        <v>2014</v>
      </c>
      <c r="I1870" t="s">
        <v>257</v>
      </c>
      <c r="J1870" s="4">
        <f>WEEKDAY(Table1[[#This Row],[Order Date]])</f>
        <v>3</v>
      </c>
      <c r="K1870" t="s">
        <v>230</v>
      </c>
      <c r="L1870" t="s">
        <v>238</v>
      </c>
      <c r="M1870">
        <v>132525</v>
      </c>
      <c r="N1870">
        <v>33966.04</v>
      </c>
      <c r="O1870">
        <v>98558.96</v>
      </c>
      <c r="P1870">
        <v>30</v>
      </c>
      <c r="Q1870">
        <v>67</v>
      </c>
      <c r="R1870">
        <v>63.76</v>
      </c>
    </row>
    <row r="1871" spans="1:18" x14ac:dyDescent="0.35">
      <c r="A1871" t="s">
        <v>81</v>
      </c>
      <c r="B1871" t="str">
        <f>VLOOKUP(Table1[[#This Row],[Region]],Table3[#All],2,0)</f>
        <v>Anne Paul</v>
      </c>
      <c r="C1871" t="s">
        <v>212</v>
      </c>
      <c r="D1871">
        <v>156718</v>
      </c>
      <c r="E1871">
        <v>123279</v>
      </c>
      <c r="F1871">
        <v>78.66</v>
      </c>
      <c r="G1871" s="2">
        <v>40717</v>
      </c>
      <c r="H1871">
        <f>YEAR(Table1[[#This Row],[Order Date]])</f>
        <v>2011</v>
      </c>
      <c r="I1871" t="s">
        <v>254</v>
      </c>
      <c r="J1871" s="4">
        <f>WEEKDAY(Table1[[#This Row],[Order Date]])</f>
        <v>5</v>
      </c>
      <c r="K1871" t="s">
        <v>218</v>
      </c>
      <c r="L1871" t="s">
        <v>238</v>
      </c>
      <c r="M1871">
        <v>123279</v>
      </c>
      <c r="N1871">
        <v>58516.78</v>
      </c>
      <c r="O1871">
        <v>64762.22</v>
      </c>
      <c r="P1871">
        <v>10</v>
      </c>
      <c r="Q1871">
        <v>62</v>
      </c>
      <c r="R1871">
        <v>75.849999999999994</v>
      </c>
    </row>
    <row r="1872" spans="1:18" x14ac:dyDescent="0.35">
      <c r="A1872" t="s">
        <v>82</v>
      </c>
      <c r="B1872" t="str">
        <f>VLOOKUP(Table1[[#This Row],[Region]],Table3[#All],2,0)</f>
        <v>William Grek</v>
      </c>
      <c r="C1872" t="s">
        <v>214</v>
      </c>
      <c r="D1872">
        <v>342192</v>
      </c>
      <c r="E1872">
        <v>357905</v>
      </c>
      <c r="F1872">
        <v>104.59</v>
      </c>
      <c r="G1872" s="2">
        <v>41186</v>
      </c>
      <c r="H1872">
        <f>YEAR(Table1[[#This Row],[Order Date]])</f>
        <v>2012</v>
      </c>
      <c r="I1872" t="s">
        <v>255</v>
      </c>
      <c r="J1872" s="4">
        <f>WEEKDAY(Table1[[#This Row],[Order Date]])</f>
        <v>5</v>
      </c>
      <c r="K1872" t="s">
        <v>228</v>
      </c>
      <c r="L1872" t="s">
        <v>236</v>
      </c>
      <c r="M1872">
        <v>357905</v>
      </c>
      <c r="N1872">
        <v>170394.18</v>
      </c>
      <c r="O1872">
        <v>187510.82</v>
      </c>
      <c r="P1872">
        <v>20</v>
      </c>
      <c r="Q1872">
        <v>46</v>
      </c>
      <c r="R1872">
        <v>72.64</v>
      </c>
    </row>
    <row r="1873" spans="1:18" x14ac:dyDescent="0.35">
      <c r="A1873" t="s">
        <v>83</v>
      </c>
      <c r="B1873" t="str">
        <f>VLOOKUP(Table1[[#This Row],[Region]],Table3[#All],2,0)</f>
        <v>Sam Thomas</v>
      </c>
      <c r="C1873" t="s">
        <v>215</v>
      </c>
      <c r="D1873">
        <v>257410</v>
      </c>
      <c r="E1873">
        <v>181001</v>
      </c>
      <c r="F1873">
        <v>70.319999999999993</v>
      </c>
      <c r="G1873" s="2">
        <v>41186</v>
      </c>
      <c r="H1873">
        <f>YEAR(Table1[[#This Row],[Order Date]])</f>
        <v>2012</v>
      </c>
      <c r="I1873" t="s">
        <v>255</v>
      </c>
      <c r="J1873" s="4">
        <f>WEEKDAY(Table1[[#This Row],[Order Date]])</f>
        <v>5</v>
      </c>
      <c r="K1873" t="s">
        <v>229</v>
      </c>
      <c r="L1873" t="s">
        <v>240</v>
      </c>
      <c r="M1873">
        <v>181001</v>
      </c>
      <c r="N1873">
        <v>84299.09</v>
      </c>
      <c r="O1873">
        <v>96701.91</v>
      </c>
      <c r="P1873">
        <v>30</v>
      </c>
      <c r="Q1873">
        <v>12</v>
      </c>
      <c r="R1873">
        <v>79.78</v>
      </c>
    </row>
    <row r="1874" spans="1:18" x14ac:dyDescent="0.35">
      <c r="A1874" t="s">
        <v>84</v>
      </c>
      <c r="B1874" t="str">
        <f>VLOOKUP(Table1[[#This Row],[Region]],Table3[#All],2,0)</f>
        <v>William Grek</v>
      </c>
      <c r="C1874" t="s">
        <v>214</v>
      </c>
      <c r="D1874">
        <v>378759</v>
      </c>
      <c r="E1874">
        <v>375676</v>
      </c>
      <c r="F1874">
        <v>99.19</v>
      </c>
      <c r="G1874" s="2">
        <v>40683</v>
      </c>
      <c r="H1874">
        <f>YEAR(Table1[[#This Row],[Order Date]])</f>
        <v>2011</v>
      </c>
      <c r="I1874" t="s">
        <v>261</v>
      </c>
      <c r="J1874" s="4">
        <f>WEEKDAY(Table1[[#This Row],[Order Date]])</f>
        <v>6</v>
      </c>
      <c r="K1874" t="s">
        <v>223</v>
      </c>
      <c r="L1874" t="s">
        <v>240</v>
      </c>
      <c r="M1874">
        <v>375676</v>
      </c>
      <c r="N1874">
        <v>108561.98</v>
      </c>
      <c r="O1874">
        <v>267114.02</v>
      </c>
      <c r="P1874">
        <v>10</v>
      </c>
      <c r="Q1874">
        <v>73</v>
      </c>
      <c r="R1874">
        <v>61.04</v>
      </c>
    </row>
    <row r="1875" spans="1:18" x14ac:dyDescent="0.35">
      <c r="A1875" t="s">
        <v>85</v>
      </c>
      <c r="B1875" t="str">
        <f>VLOOKUP(Table1[[#This Row],[Region]],Table3[#All],2,0)</f>
        <v>Anne Paul</v>
      </c>
      <c r="C1875" t="s">
        <v>212</v>
      </c>
      <c r="D1875">
        <v>102866</v>
      </c>
      <c r="E1875">
        <v>95179</v>
      </c>
      <c r="F1875">
        <v>92.53</v>
      </c>
      <c r="G1875" s="2">
        <v>40683</v>
      </c>
      <c r="H1875">
        <f>YEAR(Table1[[#This Row],[Order Date]])</f>
        <v>2011</v>
      </c>
      <c r="I1875" t="s">
        <v>261</v>
      </c>
      <c r="J1875" s="4">
        <f>WEEKDAY(Table1[[#This Row],[Order Date]])</f>
        <v>6</v>
      </c>
      <c r="K1875" t="s">
        <v>216</v>
      </c>
      <c r="L1875" t="s">
        <v>236</v>
      </c>
      <c r="M1875">
        <v>95179</v>
      </c>
      <c r="N1875">
        <v>30258.47</v>
      </c>
      <c r="O1875">
        <v>64920.53</v>
      </c>
      <c r="P1875">
        <v>20</v>
      </c>
      <c r="Q1875">
        <v>66</v>
      </c>
      <c r="R1875">
        <v>92.27</v>
      </c>
    </row>
    <row r="1876" spans="1:18" x14ac:dyDescent="0.35">
      <c r="A1876" t="s">
        <v>86</v>
      </c>
      <c r="B1876" t="str">
        <f>VLOOKUP(Table1[[#This Row],[Region]],Table3[#All],2,0)</f>
        <v>Bill Gabril</v>
      </c>
      <c r="C1876" t="s">
        <v>213</v>
      </c>
      <c r="D1876">
        <v>329013</v>
      </c>
      <c r="E1876">
        <v>380301</v>
      </c>
      <c r="F1876">
        <v>115.59</v>
      </c>
      <c r="G1876" s="2">
        <v>40683</v>
      </c>
      <c r="H1876">
        <f>YEAR(Table1[[#This Row],[Order Date]])</f>
        <v>2011</v>
      </c>
      <c r="I1876" t="s">
        <v>261</v>
      </c>
      <c r="J1876" s="4">
        <f>WEEKDAY(Table1[[#This Row],[Order Date]])</f>
        <v>6</v>
      </c>
      <c r="K1876" t="s">
        <v>222</v>
      </c>
      <c r="L1876" t="s">
        <v>236</v>
      </c>
      <c r="M1876">
        <v>380301</v>
      </c>
      <c r="N1876">
        <v>149849.96</v>
      </c>
      <c r="O1876">
        <v>230451.04</v>
      </c>
      <c r="P1876">
        <v>20</v>
      </c>
      <c r="Q1876">
        <v>40</v>
      </c>
      <c r="R1876">
        <v>89.07</v>
      </c>
    </row>
    <row r="1877" spans="1:18" x14ac:dyDescent="0.35">
      <c r="A1877" t="s">
        <v>87</v>
      </c>
      <c r="B1877" t="str">
        <f>VLOOKUP(Table1[[#This Row],[Region]],Table3[#All],2,0)</f>
        <v>Bill Gabril</v>
      </c>
      <c r="C1877" t="s">
        <v>213</v>
      </c>
      <c r="D1877">
        <v>116821</v>
      </c>
      <c r="E1877">
        <v>65957</v>
      </c>
      <c r="F1877">
        <v>56.46</v>
      </c>
      <c r="G1877" s="2">
        <v>41233</v>
      </c>
      <c r="H1877">
        <f>YEAR(Table1[[#This Row],[Order Date]])</f>
        <v>2012</v>
      </c>
      <c r="I1877" t="s">
        <v>253</v>
      </c>
      <c r="J1877" s="4">
        <f>WEEKDAY(Table1[[#This Row],[Order Date]])</f>
        <v>3</v>
      </c>
      <c r="K1877" t="s">
        <v>227</v>
      </c>
      <c r="L1877" t="s">
        <v>237</v>
      </c>
      <c r="M1877">
        <v>65957</v>
      </c>
      <c r="N1877">
        <v>24770.73</v>
      </c>
      <c r="O1877">
        <v>41186.269999999997</v>
      </c>
      <c r="P1877">
        <v>20</v>
      </c>
      <c r="Q1877">
        <v>52</v>
      </c>
      <c r="R1877">
        <v>81.94</v>
      </c>
    </row>
    <row r="1878" spans="1:18" x14ac:dyDescent="0.35">
      <c r="A1878" t="s">
        <v>88</v>
      </c>
      <c r="B1878" t="str">
        <f>VLOOKUP(Table1[[#This Row],[Region]],Table3[#All],2,0)</f>
        <v>Anne Paul</v>
      </c>
      <c r="C1878" t="s">
        <v>212</v>
      </c>
      <c r="D1878">
        <v>135552</v>
      </c>
      <c r="E1878">
        <v>83043</v>
      </c>
      <c r="F1878">
        <v>61.26</v>
      </c>
      <c r="G1878" s="2">
        <v>41243</v>
      </c>
      <c r="H1878">
        <f>YEAR(Table1[[#This Row],[Order Date]])</f>
        <v>2012</v>
      </c>
      <c r="I1878" t="s">
        <v>253</v>
      </c>
      <c r="J1878" s="4">
        <f>WEEKDAY(Table1[[#This Row],[Order Date]])</f>
        <v>6</v>
      </c>
      <c r="K1878" t="s">
        <v>218</v>
      </c>
      <c r="L1878" t="s">
        <v>238</v>
      </c>
      <c r="M1878">
        <v>83043</v>
      </c>
      <c r="N1878">
        <v>26859.9</v>
      </c>
      <c r="O1878">
        <v>56183.1</v>
      </c>
      <c r="P1878">
        <v>10</v>
      </c>
      <c r="Q1878">
        <v>25</v>
      </c>
      <c r="R1878">
        <v>91.99</v>
      </c>
    </row>
    <row r="1879" spans="1:18" x14ac:dyDescent="0.35">
      <c r="A1879" t="s">
        <v>89</v>
      </c>
      <c r="B1879" t="str">
        <f>VLOOKUP(Table1[[#This Row],[Region]],Table3[#All],2,0)</f>
        <v>Anne Paul</v>
      </c>
      <c r="C1879" t="s">
        <v>212</v>
      </c>
      <c r="D1879">
        <v>492703</v>
      </c>
      <c r="E1879">
        <v>589813</v>
      </c>
      <c r="F1879">
        <v>119.71</v>
      </c>
      <c r="G1879" s="2">
        <v>41243</v>
      </c>
      <c r="H1879">
        <f>YEAR(Table1[[#This Row],[Order Date]])</f>
        <v>2012</v>
      </c>
      <c r="I1879" t="s">
        <v>253</v>
      </c>
      <c r="J1879" s="4">
        <f>WEEKDAY(Table1[[#This Row],[Order Date]])</f>
        <v>6</v>
      </c>
      <c r="K1879" t="s">
        <v>220</v>
      </c>
      <c r="L1879" t="s">
        <v>237</v>
      </c>
      <c r="M1879">
        <v>589813</v>
      </c>
      <c r="N1879">
        <v>198670.61</v>
      </c>
      <c r="O1879">
        <v>391142.39</v>
      </c>
      <c r="P1879">
        <v>10</v>
      </c>
      <c r="Q1879">
        <v>18</v>
      </c>
      <c r="R1879">
        <v>88.72</v>
      </c>
    </row>
    <row r="1880" spans="1:18" x14ac:dyDescent="0.35">
      <c r="A1880" t="s">
        <v>90</v>
      </c>
      <c r="B1880" t="str">
        <f>VLOOKUP(Table1[[#This Row],[Region]],Table3[#All],2,0)</f>
        <v>Sam Thomas</v>
      </c>
      <c r="C1880" t="s">
        <v>215</v>
      </c>
      <c r="D1880">
        <v>101586</v>
      </c>
      <c r="E1880">
        <v>92086</v>
      </c>
      <c r="F1880">
        <v>90.65</v>
      </c>
      <c r="G1880" s="2">
        <v>41243</v>
      </c>
      <c r="H1880">
        <f>YEAR(Table1[[#This Row],[Order Date]])</f>
        <v>2012</v>
      </c>
      <c r="I1880" t="s">
        <v>253</v>
      </c>
      <c r="J1880" s="4">
        <f>WEEKDAY(Table1[[#This Row],[Order Date]])</f>
        <v>6</v>
      </c>
      <c r="K1880" t="s">
        <v>222</v>
      </c>
      <c r="L1880" t="s">
        <v>236</v>
      </c>
      <c r="M1880">
        <v>92086</v>
      </c>
      <c r="N1880">
        <v>37294.85</v>
      </c>
      <c r="O1880">
        <v>54791.15</v>
      </c>
      <c r="P1880">
        <v>20</v>
      </c>
      <c r="Q1880">
        <v>42</v>
      </c>
      <c r="R1880">
        <v>81.37</v>
      </c>
    </row>
    <row r="1881" spans="1:18" x14ac:dyDescent="0.35">
      <c r="A1881" t="s">
        <v>91</v>
      </c>
      <c r="B1881" t="str">
        <f>VLOOKUP(Table1[[#This Row],[Region]],Table3[#All],2,0)</f>
        <v>Anne Paul</v>
      </c>
      <c r="C1881" t="s">
        <v>212</v>
      </c>
      <c r="D1881">
        <v>409144</v>
      </c>
      <c r="E1881">
        <v>360615</v>
      </c>
      <c r="F1881">
        <v>88.14</v>
      </c>
      <c r="G1881" s="2">
        <v>41274</v>
      </c>
      <c r="H1881">
        <f>YEAR(Table1[[#This Row],[Order Date]])</f>
        <v>2012</v>
      </c>
      <c r="I1881" t="s">
        <v>257</v>
      </c>
      <c r="J1881" s="4">
        <f>WEEKDAY(Table1[[#This Row],[Order Date]])</f>
        <v>2</v>
      </c>
      <c r="K1881" t="s">
        <v>235</v>
      </c>
      <c r="L1881" t="s">
        <v>239</v>
      </c>
      <c r="M1881">
        <v>360615</v>
      </c>
      <c r="N1881">
        <v>79775.86</v>
      </c>
      <c r="O1881">
        <v>280839.14</v>
      </c>
      <c r="P1881">
        <v>20</v>
      </c>
      <c r="Q1881">
        <v>87</v>
      </c>
      <c r="R1881">
        <v>78.52</v>
      </c>
    </row>
    <row r="1882" spans="1:18" x14ac:dyDescent="0.35">
      <c r="A1882" t="s">
        <v>92</v>
      </c>
      <c r="B1882" t="str">
        <f>VLOOKUP(Table1[[#This Row],[Region]],Table3[#All],2,0)</f>
        <v>Bill Gabril</v>
      </c>
      <c r="C1882" t="s">
        <v>213</v>
      </c>
      <c r="D1882">
        <v>217273</v>
      </c>
      <c r="E1882">
        <v>125706</v>
      </c>
      <c r="F1882">
        <v>57.86</v>
      </c>
      <c r="G1882" s="2">
        <v>41274</v>
      </c>
      <c r="H1882">
        <f>YEAR(Table1[[#This Row],[Order Date]])</f>
        <v>2012</v>
      </c>
      <c r="I1882" t="s">
        <v>257</v>
      </c>
      <c r="J1882" s="4">
        <f>WEEKDAY(Table1[[#This Row],[Order Date]])</f>
        <v>2</v>
      </c>
      <c r="K1882" t="s">
        <v>231</v>
      </c>
      <c r="L1882" t="s">
        <v>236</v>
      </c>
      <c r="M1882">
        <v>125706</v>
      </c>
      <c r="N1882">
        <v>40591.08</v>
      </c>
      <c r="O1882">
        <v>85114.92</v>
      </c>
      <c r="P1882">
        <v>10</v>
      </c>
      <c r="Q1882">
        <v>63</v>
      </c>
      <c r="R1882">
        <v>73.38</v>
      </c>
    </row>
    <row r="1883" spans="1:18" x14ac:dyDescent="0.35">
      <c r="A1883" t="s">
        <v>93</v>
      </c>
      <c r="B1883" t="str">
        <f>VLOOKUP(Table1[[#This Row],[Region]],Table3[#All],2,0)</f>
        <v>Sam Thomas</v>
      </c>
      <c r="C1883" t="s">
        <v>215</v>
      </c>
      <c r="D1883">
        <v>315423</v>
      </c>
      <c r="E1883">
        <v>257851</v>
      </c>
      <c r="F1883">
        <v>81.75</v>
      </c>
      <c r="G1883" s="2">
        <v>41960</v>
      </c>
      <c r="H1883">
        <f>YEAR(Table1[[#This Row],[Order Date]])</f>
        <v>2014</v>
      </c>
      <c r="I1883" t="s">
        <v>253</v>
      </c>
      <c r="J1883" s="4">
        <f>WEEKDAY(Table1[[#This Row],[Order Date]])</f>
        <v>2</v>
      </c>
      <c r="K1883" t="s">
        <v>219</v>
      </c>
      <c r="L1883" t="s">
        <v>238</v>
      </c>
      <c r="M1883">
        <v>257851</v>
      </c>
      <c r="N1883">
        <v>112194.82</v>
      </c>
      <c r="O1883">
        <v>145656.18</v>
      </c>
      <c r="P1883">
        <v>30</v>
      </c>
      <c r="Q1883">
        <v>16</v>
      </c>
      <c r="R1883">
        <v>76.98</v>
      </c>
    </row>
    <row r="1884" spans="1:18" x14ac:dyDescent="0.35">
      <c r="A1884" t="s">
        <v>94</v>
      </c>
      <c r="B1884" t="str">
        <f>VLOOKUP(Table1[[#This Row],[Region]],Table3[#All],2,0)</f>
        <v>Sam Thomas</v>
      </c>
      <c r="C1884" t="s">
        <v>215</v>
      </c>
      <c r="D1884">
        <v>222315</v>
      </c>
      <c r="E1884">
        <v>156821</v>
      </c>
      <c r="F1884">
        <v>70.540000000000006</v>
      </c>
      <c r="G1884" s="2">
        <v>40700</v>
      </c>
      <c r="H1884">
        <f>YEAR(Table1[[#This Row],[Order Date]])</f>
        <v>2011</v>
      </c>
      <c r="I1884" t="s">
        <v>254</v>
      </c>
      <c r="J1884" s="4">
        <f>WEEKDAY(Table1[[#This Row],[Order Date]])</f>
        <v>2</v>
      </c>
      <c r="K1884" t="s">
        <v>227</v>
      </c>
      <c r="L1884" t="s">
        <v>237</v>
      </c>
      <c r="M1884">
        <v>156821</v>
      </c>
      <c r="N1884">
        <v>69800.31</v>
      </c>
      <c r="O1884">
        <v>87020.69</v>
      </c>
      <c r="P1884">
        <v>10</v>
      </c>
      <c r="Q1884">
        <v>75</v>
      </c>
      <c r="R1884">
        <v>83.44</v>
      </c>
    </row>
    <row r="1885" spans="1:18" x14ac:dyDescent="0.35">
      <c r="A1885" t="s">
        <v>95</v>
      </c>
      <c r="B1885" t="str">
        <f>VLOOKUP(Table1[[#This Row],[Region]],Table3[#All],2,0)</f>
        <v>Sam Thomas</v>
      </c>
      <c r="C1885" t="s">
        <v>215</v>
      </c>
      <c r="D1885">
        <v>398038</v>
      </c>
      <c r="E1885">
        <v>258755</v>
      </c>
      <c r="F1885">
        <v>65.010000000000005</v>
      </c>
      <c r="G1885" s="2">
        <v>40700</v>
      </c>
      <c r="H1885">
        <f>YEAR(Table1[[#This Row],[Order Date]])</f>
        <v>2011</v>
      </c>
      <c r="I1885" t="s">
        <v>254</v>
      </c>
      <c r="J1885" s="4">
        <f>WEEKDAY(Table1[[#This Row],[Order Date]])</f>
        <v>2</v>
      </c>
      <c r="K1885" t="s">
        <v>235</v>
      </c>
      <c r="L1885" t="s">
        <v>239</v>
      </c>
      <c r="M1885">
        <v>258755</v>
      </c>
      <c r="N1885">
        <v>66731.87</v>
      </c>
      <c r="O1885">
        <v>192023.13</v>
      </c>
      <c r="P1885">
        <v>30</v>
      </c>
      <c r="Q1885">
        <v>43</v>
      </c>
      <c r="R1885">
        <v>65.78</v>
      </c>
    </row>
    <row r="1886" spans="1:18" x14ac:dyDescent="0.35">
      <c r="A1886" t="s">
        <v>96</v>
      </c>
      <c r="B1886" t="str">
        <f>VLOOKUP(Table1[[#This Row],[Region]],Table3[#All],2,0)</f>
        <v>Bill Gabril</v>
      </c>
      <c r="C1886" t="s">
        <v>213</v>
      </c>
      <c r="D1886">
        <v>173173</v>
      </c>
      <c r="E1886">
        <v>90034</v>
      </c>
      <c r="F1886">
        <v>51.99</v>
      </c>
      <c r="G1886" s="2">
        <v>40700</v>
      </c>
      <c r="H1886">
        <f>YEAR(Table1[[#This Row],[Order Date]])</f>
        <v>2011</v>
      </c>
      <c r="I1886" t="s">
        <v>254</v>
      </c>
      <c r="J1886" s="4">
        <f>WEEKDAY(Table1[[#This Row],[Order Date]])</f>
        <v>2</v>
      </c>
      <c r="K1886" t="s">
        <v>231</v>
      </c>
      <c r="L1886" t="s">
        <v>236</v>
      </c>
      <c r="M1886">
        <v>90034</v>
      </c>
      <c r="N1886">
        <v>43640</v>
      </c>
      <c r="O1886">
        <v>46394</v>
      </c>
      <c r="P1886">
        <v>30</v>
      </c>
      <c r="Q1886">
        <v>79</v>
      </c>
      <c r="R1886">
        <v>89.55</v>
      </c>
    </row>
    <row r="1887" spans="1:18" x14ac:dyDescent="0.35">
      <c r="A1887" t="s">
        <v>97</v>
      </c>
      <c r="B1887" t="str">
        <f>VLOOKUP(Table1[[#This Row],[Region]],Table3[#All],2,0)</f>
        <v>Anne Paul</v>
      </c>
      <c r="C1887" t="s">
        <v>212</v>
      </c>
      <c r="D1887">
        <v>315347</v>
      </c>
      <c r="E1887">
        <v>172070</v>
      </c>
      <c r="F1887">
        <v>54.57</v>
      </c>
      <c r="G1887" s="2">
        <v>41519</v>
      </c>
      <c r="H1887">
        <f>YEAR(Table1[[#This Row],[Order Date]])</f>
        <v>2013</v>
      </c>
      <c r="I1887" t="s">
        <v>258</v>
      </c>
      <c r="J1887" s="4">
        <f>WEEKDAY(Table1[[#This Row],[Order Date]])</f>
        <v>2</v>
      </c>
      <c r="K1887" t="s">
        <v>222</v>
      </c>
      <c r="L1887" t="s">
        <v>236</v>
      </c>
      <c r="M1887">
        <v>172070</v>
      </c>
      <c r="N1887">
        <v>53471.199999999997</v>
      </c>
      <c r="O1887">
        <v>118598.8</v>
      </c>
      <c r="P1887">
        <v>30</v>
      </c>
      <c r="Q1887">
        <v>43</v>
      </c>
      <c r="R1887">
        <v>63.33</v>
      </c>
    </row>
    <row r="1888" spans="1:18" x14ac:dyDescent="0.35">
      <c r="A1888" t="s">
        <v>98</v>
      </c>
      <c r="B1888" t="str">
        <f>VLOOKUP(Table1[[#This Row],[Region]],Table3[#All],2,0)</f>
        <v>Anne Paul</v>
      </c>
      <c r="C1888" t="s">
        <v>212</v>
      </c>
      <c r="D1888">
        <v>293659</v>
      </c>
      <c r="E1888">
        <v>326226</v>
      </c>
      <c r="F1888">
        <v>111.09</v>
      </c>
      <c r="G1888" s="2">
        <v>41519</v>
      </c>
      <c r="H1888">
        <f>YEAR(Table1[[#This Row],[Order Date]])</f>
        <v>2013</v>
      </c>
      <c r="I1888" t="s">
        <v>258</v>
      </c>
      <c r="J1888" s="4">
        <f>WEEKDAY(Table1[[#This Row],[Order Date]])</f>
        <v>2</v>
      </c>
      <c r="K1888" t="s">
        <v>235</v>
      </c>
      <c r="L1888" t="s">
        <v>239</v>
      </c>
      <c r="M1888">
        <v>326226</v>
      </c>
      <c r="N1888">
        <v>74950.509999999995</v>
      </c>
      <c r="O1888">
        <v>251275.49</v>
      </c>
      <c r="P1888">
        <v>20</v>
      </c>
      <c r="Q1888">
        <v>20</v>
      </c>
      <c r="R1888">
        <v>94.16</v>
      </c>
    </row>
    <row r="1889" spans="1:18" x14ac:dyDescent="0.35">
      <c r="A1889" t="s">
        <v>99</v>
      </c>
      <c r="B1889" t="str">
        <f>VLOOKUP(Table1[[#This Row],[Region]],Table3[#All],2,0)</f>
        <v>Anne Paul</v>
      </c>
      <c r="C1889" t="s">
        <v>212</v>
      </c>
      <c r="D1889">
        <v>381805</v>
      </c>
      <c r="E1889">
        <v>454959</v>
      </c>
      <c r="F1889">
        <v>119.16</v>
      </c>
      <c r="G1889" s="2">
        <v>41519</v>
      </c>
      <c r="H1889">
        <f>YEAR(Table1[[#This Row],[Order Date]])</f>
        <v>2013</v>
      </c>
      <c r="I1889" t="s">
        <v>258</v>
      </c>
      <c r="J1889" s="4">
        <f>WEEKDAY(Table1[[#This Row],[Order Date]])</f>
        <v>2</v>
      </c>
      <c r="K1889" t="s">
        <v>225</v>
      </c>
      <c r="L1889" t="s">
        <v>239</v>
      </c>
      <c r="M1889">
        <v>454959</v>
      </c>
      <c r="N1889">
        <v>100845.75</v>
      </c>
      <c r="O1889">
        <v>354113.25</v>
      </c>
      <c r="P1889">
        <v>20</v>
      </c>
      <c r="Q1889">
        <v>19</v>
      </c>
      <c r="R1889">
        <v>93.97</v>
      </c>
    </row>
    <row r="1890" spans="1:18" x14ac:dyDescent="0.35">
      <c r="A1890" t="s">
        <v>100</v>
      </c>
      <c r="B1890" t="str">
        <f>VLOOKUP(Table1[[#This Row],[Region]],Table3[#All],2,0)</f>
        <v>Bill Gabril</v>
      </c>
      <c r="C1890" t="s">
        <v>213</v>
      </c>
      <c r="D1890">
        <v>259443</v>
      </c>
      <c r="E1890">
        <v>269995</v>
      </c>
      <c r="F1890">
        <v>104.07</v>
      </c>
      <c r="G1890" s="2">
        <v>41451</v>
      </c>
      <c r="H1890">
        <f>YEAR(Table1[[#This Row],[Order Date]])</f>
        <v>2013</v>
      </c>
      <c r="I1890" t="s">
        <v>254</v>
      </c>
      <c r="J1890" s="4">
        <f>WEEKDAY(Table1[[#This Row],[Order Date]])</f>
        <v>4</v>
      </c>
      <c r="K1890" t="s">
        <v>216</v>
      </c>
      <c r="L1890" t="s">
        <v>236</v>
      </c>
      <c r="M1890">
        <v>269995</v>
      </c>
      <c r="N1890">
        <v>73614.19</v>
      </c>
      <c r="O1890">
        <v>196380.81</v>
      </c>
      <c r="P1890">
        <v>30</v>
      </c>
      <c r="Q1890">
        <v>55</v>
      </c>
      <c r="R1890">
        <v>78.27</v>
      </c>
    </row>
    <row r="1891" spans="1:18" x14ac:dyDescent="0.35">
      <c r="A1891" t="s">
        <v>101</v>
      </c>
      <c r="B1891" t="str">
        <f>VLOOKUP(Table1[[#This Row],[Region]],Table3[#All],2,0)</f>
        <v>William Grek</v>
      </c>
      <c r="C1891" t="s">
        <v>214</v>
      </c>
      <c r="D1891">
        <v>330872</v>
      </c>
      <c r="E1891">
        <v>298303</v>
      </c>
      <c r="F1891">
        <v>90.16</v>
      </c>
      <c r="G1891" s="2">
        <v>41451</v>
      </c>
      <c r="H1891">
        <f>YEAR(Table1[[#This Row],[Order Date]])</f>
        <v>2013</v>
      </c>
      <c r="I1891" t="s">
        <v>254</v>
      </c>
      <c r="J1891" s="4">
        <f>WEEKDAY(Table1[[#This Row],[Order Date]])</f>
        <v>4</v>
      </c>
      <c r="K1891" t="s">
        <v>227</v>
      </c>
      <c r="L1891" t="s">
        <v>237</v>
      </c>
      <c r="M1891">
        <v>298303</v>
      </c>
      <c r="N1891">
        <v>65700.61</v>
      </c>
      <c r="O1891">
        <v>232602.39</v>
      </c>
      <c r="P1891">
        <v>30</v>
      </c>
      <c r="Q1891">
        <v>17</v>
      </c>
      <c r="R1891">
        <v>88.42</v>
      </c>
    </row>
    <row r="1892" spans="1:18" x14ac:dyDescent="0.35">
      <c r="A1892" t="s">
        <v>102</v>
      </c>
      <c r="B1892" t="str">
        <f>VLOOKUP(Table1[[#This Row],[Region]],Table3[#All],2,0)</f>
        <v>Sam Thomas</v>
      </c>
      <c r="C1892" t="s">
        <v>215</v>
      </c>
      <c r="D1892">
        <v>124548</v>
      </c>
      <c r="E1892">
        <v>117165</v>
      </c>
      <c r="F1892">
        <v>94.07</v>
      </c>
      <c r="G1892" s="2">
        <v>41451</v>
      </c>
      <c r="H1892">
        <f>YEAR(Table1[[#This Row],[Order Date]])</f>
        <v>2013</v>
      </c>
      <c r="I1892" t="s">
        <v>254</v>
      </c>
      <c r="J1892" s="4">
        <f>WEEKDAY(Table1[[#This Row],[Order Date]])</f>
        <v>4</v>
      </c>
      <c r="K1892" t="s">
        <v>232</v>
      </c>
      <c r="L1892" t="s">
        <v>240</v>
      </c>
      <c r="M1892">
        <v>117165</v>
      </c>
      <c r="N1892">
        <v>41947.11</v>
      </c>
      <c r="O1892">
        <v>75217.89</v>
      </c>
      <c r="P1892">
        <v>30</v>
      </c>
      <c r="Q1892">
        <v>33</v>
      </c>
      <c r="R1892">
        <v>89.47</v>
      </c>
    </row>
    <row r="1893" spans="1:18" x14ac:dyDescent="0.35">
      <c r="A1893" t="s">
        <v>103</v>
      </c>
      <c r="B1893" t="str">
        <f>VLOOKUP(Table1[[#This Row],[Region]],Table3[#All],2,0)</f>
        <v>Bill Gabril</v>
      </c>
      <c r="C1893" t="s">
        <v>213</v>
      </c>
      <c r="D1893">
        <v>144631</v>
      </c>
      <c r="E1893">
        <v>111578</v>
      </c>
      <c r="F1893">
        <v>77.150000000000006</v>
      </c>
      <c r="G1893" s="2">
        <v>40889</v>
      </c>
      <c r="H1893">
        <f>YEAR(Table1[[#This Row],[Order Date]])</f>
        <v>2011</v>
      </c>
      <c r="I1893" t="s">
        <v>257</v>
      </c>
      <c r="J1893" s="4">
        <f>WEEKDAY(Table1[[#This Row],[Order Date]])</f>
        <v>2</v>
      </c>
      <c r="K1893" t="s">
        <v>235</v>
      </c>
      <c r="L1893" t="s">
        <v>239</v>
      </c>
      <c r="M1893">
        <v>111578</v>
      </c>
      <c r="N1893">
        <v>52726.06</v>
      </c>
      <c r="O1893">
        <v>58851.94</v>
      </c>
      <c r="P1893">
        <v>10</v>
      </c>
      <c r="Q1893">
        <v>20</v>
      </c>
      <c r="R1893">
        <v>92.7</v>
      </c>
    </row>
    <row r="1894" spans="1:18" x14ac:dyDescent="0.35">
      <c r="A1894" t="s">
        <v>104</v>
      </c>
      <c r="B1894" t="str">
        <f>VLOOKUP(Table1[[#This Row],[Region]],Table3[#All],2,0)</f>
        <v>Bill Gabril</v>
      </c>
      <c r="C1894" t="s">
        <v>213</v>
      </c>
      <c r="D1894">
        <v>409555</v>
      </c>
      <c r="E1894">
        <v>346552</v>
      </c>
      <c r="F1894">
        <v>84.62</v>
      </c>
      <c r="G1894" s="2">
        <v>41730</v>
      </c>
      <c r="H1894">
        <f>YEAR(Table1[[#This Row],[Order Date]])</f>
        <v>2014</v>
      </c>
      <c r="I1894" t="s">
        <v>256</v>
      </c>
      <c r="J1894" s="4">
        <f>WEEKDAY(Table1[[#This Row],[Order Date]])</f>
        <v>3</v>
      </c>
      <c r="K1894" t="s">
        <v>231</v>
      </c>
      <c r="L1894" t="s">
        <v>236</v>
      </c>
      <c r="M1894">
        <v>346552</v>
      </c>
      <c r="N1894">
        <v>115087.61</v>
      </c>
      <c r="O1894">
        <v>231464.39</v>
      </c>
      <c r="P1894">
        <v>20</v>
      </c>
      <c r="Q1894">
        <v>69</v>
      </c>
      <c r="R1894">
        <v>85.42</v>
      </c>
    </row>
    <row r="1895" spans="1:18" x14ac:dyDescent="0.35">
      <c r="A1895" t="s">
        <v>105</v>
      </c>
      <c r="B1895" t="str">
        <f>VLOOKUP(Table1[[#This Row],[Region]],Table3[#All],2,0)</f>
        <v>Bill Gabril</v>
      </c>
      <c r="C1895" t="s">
        <v>213</v>
      </c>
      <c r="D1895">
        <v>451417</v>
      </c>
      <c r="E1895">
        <v>475864</v>
      </c>
      <c r="F1895">
        <v>105.42</v>
      </c>
      <c r="G1895" s="2">
        <v>41963</v>
      </c>
      <c r="H1895">
        <f>YEAR(Table1[[#This Row],[Order Date]])</f>
        <v>2014</v>
      </c>
      <c r="I1895" t="s">
        <v>253</v>
      </c>
      <c r="J1895" s="4">
        <f>WEEKDAY(Table1[[#This Row],[Order Date]])</f>
        <v>5</v>
      </c>
      <c r="K1895" t="s">
        <v>234</v>
      </c>
      <c r="L1895" t="s">
        <v>238</v>
      </c>
      <c r="M1895">
        <v>475864</v>
      </c>
      <c r="N1895">
        <v>231774.13</v>
      </c>
      <c r="O1895">
        <v>244089.87</v>
      </c>
      <c r="P1895">
        <v>30</v>
      </c>
      <c r="Q1895">
        <v>25</v>
      </c>
      <c r="R1895">
        <v>69.05</v>
      </c>
    </row>
    <row r="1896" spans="1:18" x14ac:dyDescent="0.35">
      <c r="A1896" t="s">
        <v>106</v>
      </c>
      <c r="B1896" t="str">
        <f>VLOOKUP(Table1[[#This Row],[Region]],Table3[#All],2,0)</f>
        <v>Anne Paul</v>
      </c>
      <c r="C1896" t="s">
        <v>212</v>
      </c>
      <c r="D1896">
        <v>404598</v>
      </c>
      <c r="E1896">
        <v>424346</v>
      </c>
      <c r="F1896">
        <v>104.88</v>
      </c>
      <c r="G1896" s="2">
        <v>40871</v>
      </c>
      <c r="H1896">
        <f>YEAR(Table1[[#This Row],[Order Date]])</f>
        <v>2011</v>
      </c>
      <c r="I1896" t="s">
        <v>253</v>
      </c>
      <c r="J1896" s="4">
        <f>WEEKDAY(Table1[[#This Row],[Order Date]])</f>
        <v>5</v>
      </c>
      <c r="K1896" t="s">
        <v>234</v>
      </c>
      <c r="L1896" t="s">
        <v>238</v>
      </c>
      <c r="M1896">
        <v>424346</v>
      </c>
      <c r="N1896">
        <v>157795.23000000001</v>
      </c>
      <c r="O1896">
        <v>266550.77</v>
      </c>
      <c r="P1896">
        <v>30</v>
      </c>
      <c r="Q1896">
        <v>80</v>
      </c>
      <c r="R1896">
        <v>82.48</v>
      </c>
    </row>
    <row r="1897" spans="1:18" x14ac:dyDescent="0.35">
      <c r="A1897" t="s">
        <v>107</v>
      </c>
      <c r="B1897" t="str">
        <f>VLOOKUP(Table1[[#This Row],[Region]],Table3[#All],2,0)</f>
        <v>William Grek</v>
      </c>
      <c r="C1897" t="s">
        <v>214</v>
      </c>
      <c r="D1897">
        <v>248959</v>
      </c>
      <c r="E1897">
        <v>269500</v>
      </c>
      <c r="F1897">
        <v>108.25</v>
      </c>
      <c r="G1897" s="2">
        <v>41235</v>
      </c>
      <c r="H1897">
        <f>YEAR(Table1[[#This Row],[Order Date]])</f>
        <v>2012</v>
      </c>
      <c r="I1897" t="s">
        <v>253</v>
      </c>
      <c r="J1897" s="4">
        <f>WEEKDAY(Table1[[#This Row],[Order Date]])</f>
        <v>5</v>
      </c>
      <c r="K1897" t="s">
        <v>221</v>
      </c>
      <c r="L1897" t="s">
        <v>239</v>
      </c>
      <c r="M1897">
        <v>269500</v>
      </c>
      <c r="N1897">
        <v>107802.14</v>
      </c>
      <c r="O1897">
        <v>161697.85999999999</v>
      </c>
      <c r="P1897">
        <v>10</v>
      </c>
      <c r="Q1897">
        <v>23</v>
      </c>
      <c r="R1897">
        <v>87.27</v>
      </c>
    </row>
    <row r="1898" spans="1:18" x14ac:dyDescent="0.35">
      <c r="A1898" t="s">
        <v>108</v>
      </c>
      <c r="B1898" t="str">
        <f>VLOOKUP(Table1[[#This Row],[Region]],Table3[#All],2,0)</f>
        <v>Bill Gabril</v>
      </c>
      <c r="C1898" t="s">
        <v>213</v>
      </c>
      <c r="D1898">
        <v>445312</v>
      </c>
      <c r="E1898">
        <v>431405</v>
      </c>
      <c r="F1898">
        <v>96.88</v>
      </c>
      <c r="G1898" s="2">
        <v>41470</v>
      </c>
      <c r="H1898">
        <f>YEAR(Table1[[#This Row],[Order Date]])</f>
        <v>2013</v>
      </c>
      <c r="I1898" t="s">
        <v>260</v>
      </c>
      <c r="J1898" s="4">
        <f>WEEKDAY(Table1[[#This Row],[Order Date]])</f>
        <v>2</v>
      </c>
      <c r="K1898" t="s">
        <v>228</v>
      </c>
      <c r="L1898" t="s">
        <v>236</v>
      </c>
      <c r="M1898">
        <v>431405</v>
      </c>
      <c r="N1898">
        <v>132872.92000000001</v>
      </c>
      <c r="O1898">
        <v>298532.08</v>
      </c>
      <c r="P1898">
        <v>20</v>
      </c>
      <c r="Q1898">
        <v>63</v>
      </c>
      <c r="R1898">
        <v>84.57</v>
      </c>
    </row>
    <row r="1899" spans="1:18" x14ac:dyDescent="0.35">
      <c r="A1899" t="s">
        <v>109</v>
      </c>
      <c r="B1899" t="str">
        <f>VLOOKUP(Table1[[#This Row],[Region]],Table3[#All],2,0)</f>
        <v>Sam Thomas</v>
      </c>
      <c r="C1899" t="s">
        <v>215</v>
      </c>
      <c r="D1899">
        <v>297297</v>
      </c>
      <c r="E1899">
        <v>249240</v>
      </c>
      <c r="F1899">
        <v>83.84</v>
      </c>
      <c r="G1899" s="2">
        <v>41395</v>
      </c>
      <c r="H1899">
        <f>YEAR(Table1[[#This Row],[Order Date]])</f>
        <v>2013</v>
      </c>
      <c r="I1899" t="s">
        <v>261</v>
      </c>
      <c r="J1899" s="4">
        <f>WEEKDAY(Table1[[#This Row],[Order Date]])</f>
        <v>4</v>
      </c>
      <c r="K1899" t="s">
        <v>221</v>
      </c>
      <c r="L1899" t="s">
        <v>239</v>
      </c>
      <c r="M1899">
        <v>249240</v>
      </c>
      <c r="N1899">
        <v>70757.62</v>
      </c>
      <c r="O1899">
        <v>178482.38</v>
      </c>
      <c r="P1899">
        <v>30</v>
      </c>
      <c r="Q1899">
        <v>64</v>
      </c>
      <c r="R1899">
        <v>60.9</v>
      </c>
    </row>
    <row r="1900" spans="1:18" x14ac:dyDescent="0.35">
      <c r="A1900" t="s">
        <v>110</v>
      </c>
      <c r="B1900" t="str">
        <f>VLOOKUP(Table1[[#This Row],[Region]],Table3[#All],2,0)</f>
        <v>Bill Gabril</v>
      </c>
      <c r="C1900" t="s">
        <v>213</v>
      </c>
      <c r="D1900">
        <v>263784</v>
      </c>
      <c r="E1900">
        <v>171656</v>
      </c>
      <c r="F1900">
        <v>65.069999999999993</v>
      </c>
      <c r="G1900" s="2">
        <v>41481</v>
      </c>
      <c r="H1900">
        <f>YEAR(Table1[[#This Row],[Order Date]])</f>
        <v>2013</v>
      </c>
      <c r="I1900" t="s">
        <v>260</v>
      </c>
      <c r="J1900" s="4">
        <f>WEEKDAY(Table1[[#This Row],[Order Date]])</f>
        <v>6</v>
      </c>
      <c r="K1900" t="s">
        <v>218</v>
      </c>
      <c r="L1900" t="s">
        <v>238</v>
      </c>
      <c r="M1900">
        <v>171656</v>
      </c>
      <c r="N1900">
        <v>85229.85</v>
      </c>
      <c r="O1900">
        <v>86426.15</v>
      </c>
      <c r="P1900">
        <v>20</v>
      </c>
      <c r="Q1900">
        <v>23</v>
      </c>
      <c r="R1900">
        <v>73.510000000000005</v>
      </c>
    </row>
    <row r="1901" spans="1:18" x14ac:dyDescent="0.35">
      <c r="A1901" t="s">
        <v>111</v>
      </c>
      <c r="B1901" t="str">
        <f>VLOOKUP(Table1[[#This Row],[Region]],Table3[#All],2,0)</f>
        <v>William Grek</v>
      </c>
      <c r="C1901" t="s">
        <v>214</v>
      </c>
      <c r="D1901">
        <v>404085</v>
      </c>
      <c r="E1901">
        <v>329526</v>
      </c>
      <c r="F1901">
        <v>81.55</v>
      </c>
      <c r="G1901" s="2">
        <v>40716</v>
      </c>
      <c r="H1901">
        <f>YEAR(Table1[[#This Row],[Order Date]])</f>
        <v>2011</v>
      </c>
      <c r="I1901" t="s">
        <v>254</v>
      </c>
      <c r="J1901" s="4">
        <f>WEEKDAY(Table1[[#This Row],[Order Date]])</f>
        <v>4</v>
      </c>
      <c r="K1901" t="s">
        <v>232</v>
      </c>
      <c r="L1901" t="s">
        <v>240</v>
      </c>
      <c r="M1901">
        <v>329526</v>
      </c>
      <c r="N1901">
        <v>111120.81</v>
      </c>
      <c r="O1901">
        <v>218405.19</v>
      </c>
      <c r="P1901">
        <v>30</v>
      </c>
      <c r="Q1901">
        <v>74</v>
      </c>
      <c r="R1901">
        <v>93.87</v>
      </c>
    </row>
    <row r="1902" spans="1:18" x14ac:dyDescent="0.35">
      <c r="A1902" t="s">
        <v>112</v>
      </c>
      <c r="B1902" t="str">
        <f>VLOOKUP(Table1[[#This Row],[Region]],Table3[#All],2,0)</f>
        <v>William Grek</v>
      </c>
      <c r="C1902" t="s">
        <v>214</v>
      </c>
      <c r="D1902">
        <v>380295</v>
      </c>
      <c r="E1902">
        <v>399930</v>
      </c>
      <c r="F1902">
        <v>105.16</v>
      </c>
      <c r="G1902" s="2">
        <v>41934</v>
      </c>
      <c r="H1902">
        <f>YEAR(Table1[[#This Row],[Order Date]])</f>
        <v>2014</v>
      </c>
      <c r="I1902" t="s">
        <v>255</v>
      </c>
      <c r="J1902" s="4">
        <f>WEEKDAY(Table1[[#This Row],[Order Date]])</f>
        <v>4</v>
      </c>
      <c r="K1902" t="s">
        <v>221</v>
      </c>
      <c r="L1902" t="s">
        <v>239</v>
      </c>
      <c r="M1902">
        <v>399930</v>
      </c>
      <c r="N1902">
        <v>126288.27</v>
      </c>
      <c r="O1902">
        <v>273641.73</v>
      </c>
      <c r="P1902">
        <v>10</v>
      </c>
      <c r="Q1902">
        <v>27</v>
      </c>
      <c r="R1902">
        <v>94.48</v>
      </c>
    </row>
    <row r="1903" spans="1:18" x14ac:dyDescent="0.35">
      <c r="A1903" t="s">
        <v>113</v>
      </c>
      <c r="B1903" t="str">
        <f>VLOOKUP(Table1[[#This Row],[Region]],Table3[#All],2,0)</f>
        <v>Bill Gabril</v>
      </c>
      <c r="C1903" t="s">
        <v>213</v>
      </c>
      <c r="D1903">
        <v>179345</v>
      </c>
      <c r="E1903">
        <v>188355</v>
      </c>
      <c r="F1903">
        <v>105.02</v>
      </c>
      <c r="G1903" s="2">
        <v>41521</v>
      </c>
      <c r="H1903">
        <f>YEAR(Table1[[#This Row],[Order Date]])</f>
        <v>2013</v>
      </c>
      <c r="I1903" t="s">
        <v>258</v>
      </c>
      <c r="J1903" s="4">
        <f>WEEKDAY(Table1[[#This Row],[Order Date]])</f>
        <v>4</v>
      </c>
      <c r="K1903" t="s">
        <v>235</v>
      </c>
      <c r="L1903" t="s">
        <v>239</v>
      </c>
      <c r="M1903">
        <v>188355</v>
      </c>
      <c r="N1903">
        <v>60163.839999999997</v>
      </c>
      <c r="O1903">
        <v>128191.16</v>
      </c>
      <c r="P1903">
        <v>10</v>
      </c>
      <c r="Q1903">
        <v>12</v>
      </c>
      <c r="R1903">
        <v>81.81</v>
      </c>
    </row>
    <row r="1904" spans="1:18" x14ac:dyDescent="0.35">
      <c r="A1904" t="s">
        <v>114</v>
      </c>
      <c r="B1904" t="str">
        <f>VLOOKUP(Table1[[#This Row],[Region]],Table3[#All],2,0)</f>
        <v>Anne Paul</v>
      </c>
      <c r="C1904" t="s">
        <v>212</v>
      </c>
      <c r="D1904">
        <v>257233</v>
      </c>
      <c r="E1904">
        <v>147976</v>
      </c>
      <c r="F1904">
        <v>57.53</v>
      </c>
      <c r="G1904" s="2">
        <v>41409</v>
      </c>
      <c r="H1904">
        <f>YEAR(Table1[[#This Row],[Order Date]])</f>
        <v>2013</v>
      </c>
      <c r="I1904" t="s">
        <v>261</v>
      </c>
      <c r="J1904" s="4">
        <f>WEEKDAY(Table1[[#This Row],[Order Date]])</f>
        <v>4</v>
      </c>
      <c r="K1904" t="s">
        <v>222</v>
      </c>
      <c r="L1904" t="s">
        <v>236</v>
      </c>
      <c r="M1904">
        <v>147976</v>
      </c>
      <c r="N1904">
        <v>47951.71</v>
      </c>
      <c r="O1904">
        <v>100024.29</v>
      </c>
      <c r="P1904">
        <v>20</v>
      </c>
      <c r="Q1904">
        <v>41</v>
      </c>
      <c r="R1904">
        <v>72.52</v>
      </c>
    </row>
    <row r="1905" spans="1:18" x14ac:dyDescent="0.35">
      <c r="A1905" t="s">
        <v>115</v>
      </c>
      <c r="B1905" t="str">
        <f>VLOOKUP(Table1[[#This Row],[Region]],Table3[#All],2,0)</f>
        <v>William Grek</v>
      </c>
      <c r="C1905" t="s">
        <v>214</v>
      </c>
      <c r="D1905">
        <v>474726</v>
      </c>
      <c r="E1905">
        <v>450947</v>
      </c>
      <c r="F1905">
        <v>94.99</v>
      </c>
      <c r="G1905" s="2">
        <v>41281</v>
      </c>
      <c r="H1905">
        <f>YEAR(Table1[[#This Row],[Order Date]])</f>
        <v>2013</v>
      </c>
      <c r="I1905" t="s">
        <v>259</v>
      </c>
      <c r="J1905" s="4">
        <f>WEEKDAY(Table1[[#This Row],[Order Date]])</f>
        <v>2</v>
      </c>
      <c r="K1905" t="s">
        <v>219</v>
      </c>
      <c r="L1905" t="s">
        <v>238</v>
      </c>
      <c r="M1905">
        <v>450947</v>
      </c>
      <c r="N1905">
        <v>196611.48</v>
      </c>
      <c r="O1905">
        <v>254335.52</v>
      </c>
      <c r="P1905">
        <v>10</v>
      </c>
      <c r="Q1905">
        <v>10</v>
      </c>
      <c r="R1905">
        <v>71.959999999999994</v>
      </c>
    </row>
    <row r="1906" spans="1:18" x14ac:dyDescent="0.35">
      <c r="A1906" t="s">
        <v>116</v>
      </c>
      <c r="B1906" t="str">
        <f>VLOOKUP(Table1[[#This Row],[Region]],Table3[#All],2,0)</f>
        <v>William Grek</v>
      </c>
      <c r="C1906" t="s">
        <v>214</v>
      </c>
      <c r="D1906">
        <v>233437</v>
      </c>
      <c r="E1906">
        <v>200923</v>
      </c>
      <c r="F1906">
        <v>86.07</v>
      </c>
      <c r="G1906" s="2">
        <v>41712</v>
      </c>
      <c r="H1906">
        <f>YEAR(Table1[[#This Row],[Order Date]])</f>
        <v>2014</v>
      </c>
      <c r="I1906" t="s">
        <v>263</v>
      </c>
      <c r="J1906" s="4">
        <f>WEEKDAY(Table1[[#This Row],[Order Date]])</f>
        <v>6</v>
      </c>
      <c r="K1906" t="s">
        <v>226</v>
      </c>
      <c r="L1906" t="s">
        <v>239</v>
      </c>
      <c r="M1906">
        <v>200923</v>
      </c>
      <c r="N1906">
        <v>76314.070000000007</v>
      </c>
      <c r="O1906">
        <v>124608.93</v>
      </c>
      <c r="P1906">
        <v>20</v>
      </c>
      <c r="Q1906">
        <v>99</v>
      </c>
      <c r="R1906">
        <v>60.77</v>
      </c>
    </row>
    <row r="1907" spans="1:18" x14ac:dyDescent="0.35">
      <c r="A1907" t="s">
        <v>117</v>
      </c>
      <c r="B1907" t="str">
        <f>VLOOKUP(Table1[[#This Row],[Region]],Table3[#All],2,0)</f>
        <v>William Grek</v>
      </c>
      <c r="C1907" t="s">
        <v>214</v>
      </c>
      <c r="D1907">
        <v>245970</v>
      </c>
      <c r="E1907">
        <v>202175</v>
      </c>
      <c r="F1907">
        <v>82.19</v>
      </c>
      <c r="G1907" s="2">
        <v>41561</v>
      </c>
      <c r="H1907">
        <f>YEAR(Table1[[#This Row],[Order Date]])</f>
        <v>2013</v>
      </c>
      <c r="I1907" t="s">
        <v>255</v>
      </c>
      <c r="J1907" s="4">
        <f>WEEKDAY(Table1[[#This Row],[Order Date]])</f>
        <v>2</v>
      </c>
      <c r="K1907" t="s">
        <v>229</v>
      </c>
      <c r="L1907" t="s">
        <v>240</v>
      </c>
      <c r="M1907">
        <v>202175</v>
      </c>
      <c r="N1907">
        <v>85185.46</v>
      </c>
      <c r="O1907">
        <v>116989.54</v>
      </c>
      <c r="P1907">
        <v>30</v>
      </c>
      <c r="Q1907">
        <v>64</v>
      </c>
      <c r="R1907">
        <v>71.13</v>
      </c>
    </row>
    <row r="1908" spans="1:18" x14ac:dyDescent="0.35">
      <c r="A1908" t="s">
        <v>118</v>
      </c>
      <c r="B1908" t="str">
        <f>VLOOKUP(Table1[[#This Row],[Region]],Table3[#All],2,0)</f>
        <v>Anne Paul</v>
      </c>
      <c r="C1908" t="s">
        <v>212</v>
      </c>
      <c r="D1908">
        <v>465436</v>
      </c>
      <c r="E1908">
        <v>384317</v>
      </c>
      <c r="F1908">
        <v>82.57</v>
      </c>
      <c r="G1908" s="2">
        <v>41561</v>
      </c>
      <c r="H1908">
        <f>YEAR(Table1[[#This Row],[Order Date]])</f>
        <v>2013</v>
      </c>
      <c r="I1908" t="s">
        <v>255</v>
      </c>
      <c r="J1908" s="4">
        <f>WEEKDAY(Table1[[#This Row],[Order Date]])</f>
        <v>2</v>
      </c>
      <c r="K1908" t="s">
        <v>217</v>
      </c>
      <c r="L1908" t="s">
        <v>237</v>
      </c>
      <c r="M1908">
        <v>384317</v>
      </c>
      <c r="N1908">
        <v>101340.78</v>
      </c>
      <c r="O1908">
        <v>282976.21999999997</v>
      </c>
      <c r="P1908">
        <v>10</v>
      </c>
      <c r="Q1908">
        <v>18</v>
      </c>
      <c r="R1908">
        <v>76.45</v>
      </c>
    </row>
    <row r="1909" spans="1:18" x14ac:dyDescent="0.35">
      <c r="A1909" t="s">
        <v>119</v>
      </c>
      <c r="B1909" t="str">
        <f>VLOOKUP(Table1[[#This Row],[Region]],Table3[#All],2,0)</f>
        <v>Bill Gabril</v>
      </c>
      <c r="C1909" t="s">
        <v>213</v>
      </c>
      <c r="D1909">
        <v>134253</v>
      </c>
      <c r="E1909">
        <v>134731</v>
      </c>
      <c r="F1909">
        <v>100.36</v>
      </c>
      <c r="G1909" s="2">
        <v>41561</v>
      </c>
      <c r="H1909">
        <f>YEAR(Table1[[#This Row],[Order Date]])</f>
        <v>2013</v>
      </c>
      <c r="I1909" t="s">
        <v>255</v>
      </c>
      <c r="J1909" s="4">
        <f>WEEKDAY(Table1[[#This Row],[Order Date]])</f>
        <v>2</v>
      </c>
      <c r="K1909" t="s">
        <v>228</v>
      </c>
      <c r="L1909" t="s">
        <v>236</v>
      </c>
      <c r="M1909">
        <v>134731</v>
      </c>
      <c r="N1909">
        <v>43334.32</v>
      </c>
      <c r="O1909">
        <v>91396.68</v>
      </c>
      <c r="P1909">
        <v>30</v>
      </c>
      <c r="Q1909">
        <v>79</v>
      </c>
      <c r="R1909">
        <v>82.07</v>
      </c>
    </row>
    <row r="1910" spans="1:18" x14ac:dyDescent="0.35">
      <c r="A1910" t="s">
        <v>120</v>
      </c>
      <c r="B1910" t="str">
        <f>VLOOKUP(Table1[[#This Row],[Region]],Table3[#All],2,0)</f>
        <v>Anne Paul</v>
      </c>
      <c r="C1910" t="s">
        <v>212</v>
      </c>
      <c r="D1910">
        <v>342076</v>
      </c>
      <c r="E1910">
        <v>389489</v>
      </c>
      <c r="F1910">
        <v>113.86</v>
      </c>
      <c r="G1910" s="2">
        <v>41561</v>
      </c>
      <c r="H1910">
        <f>YEAR(Table1[[#This Row],[Order Date]])</f>
        <v>2013</v>
      </c>
      <c r="I1910" t="s">
        <v>255</v>
      </c>
      <c r="J1910" s="4">
        <f>WEEKDAY(Table1[[#This Row],[Order Date]])</f>
        <v>2</v>
      </c>
      <c r="K1910" t="s">
        <v>221</v>
      </c>
      <c r="L1910" t="s">
        <v>239</v>
      </c>
      <c r="M1910">
        <v>389489</v>
      </c>
      <c r="N1910">
        <v>183422.28</v>
      </c>
      <c r="O1910">
        <v>206066.72</v>
      </c>
      <c r="P1910">
        <v>30</v>
      </c>
      <c r="Q1910">
        <v>44</v>
      </c>
      <c r="R1910">
        <v>74.48</v>
      </c>
    </row>
    <row r="1911" spans="1:18" x14ac:dyDescent="0.35">
      <c r="A1911" t="s">
        <v>121</v>
      </c>
      <c r="B1911" t="str">
        <f>VLOOKUP(Table1[[#This Row],[Region]],Table3[#All],2,0)</f>
        <v>Anne Paul</v>
      </c>
      <c r="C1911" t="s">
        <v>212</v>
      </c>
      <c r="D1911">
        <v>218737</v>
      </c>
      <c r="E1911">
        <v>194944</v>
      </c>
      <c r="F1911">
        <v>89.12</v>
      </c>
      <c r="G1911" s="2">
        <v>41561</v>
      </c>
      <c r="H1911">
        <f>YEAR(Table1[[#This Row],[Order Date]])</f>
        <v>2013</v>
      </c>
      <c r="I1911" t="s">
        <v>255</v>
      </c>
      <c r="J1911" s="4">
        <f>WEEKDAY(Table1[[#This Row],[Order Date]])</f>
        <v>2</v>
      </c>
      <c r="K1911" t="s">
        <v>221</v>
      </c>
      <c r="L1911" t="s">
        <v>239</v>
      </c>
      <c r="M1911">
        <v>194944</v>
      </c>
      <c r="N1911">
        <v>43719.11</v>
      </c>
      <c r="O1911">
        <v>151224.89000000001</v>
      </c>
      <c r="P1911">
        <v>10</v>
      </c>
      <c r="Q1911">
        <v>43</v>
      </c>
      <c r="R1911">
        <v>79.11</v>
      </c>
    </row>
    <row r="1912" spans="1:18" x14ac:dyDescent="0.35">
      <c r="A1912" t="s">
        <v>122</v>
      </c>
      <c r="B1912" t="str">
        <f>VLOOKUP(Table1[[#This Row],[Region]],Table3[#All],2,0)</f>
        <v>William Grek</v>
      </c>
      <c r="C1912" t="s">
        <v>214</v>
      </c>
      <c r="D1912">
        <v>405014</v>
      </c>
      <c r="E1912">
        <v>410034</v>
      </c>
      <c r="F1912">
        <v>101.24</v>
      </c>
      <c r="G1912" s="2">
        <v>41667</v>
      </c>
      <c r="H1912">
        <f>YEAR(Table1[[#This Row],[Order Date]])</f>
        <v>2014</v>
      </c>
      <c r="I1912" t="s">
        <v>259</v>
      </c>
      <c r="J1912" s="4">
        <f>WEEKDAY(Table1[[#This Row],[Order Date]])</f>
        <v>3</v>
      </c>
      <c r="K1912" t="s">
        <v>235</v>
      </c>
      <c r="L1912" t="s">
        <v>239</v>
      </c>
      <c r="M1912">
        <v>410034</v>
      </c>
      <c r="N1912">
        <v>166685.07999999999</v>
      </c>
      <c r="O1912">
        <v>243348.92</v>
      </c>
      <c r="P1912">
        <v>10</v>
      </c>
      <c r="Q1912">
        <v>82</v>
      </c>
      <c r="R1912">
        <v>70.930000000000007</v>
      </c>
    </row>
    <row r="1913" spans="1:18" x14ac:dyDescent="0.35">
      <c r="A1913" t="s">
        <v>123</v>
      </c>
      <c r="B1913" t="str">
        <f>VLOOKUP(Table1[[#This Row],[Region]],Table3[#All],2,0)</f>
        <v>Anne Paul</v>
      </c>
      <c r="C1913" t="s">
        <v>212</v>
      </c>
      <c r="D1913">
        <v>278407</v>
      </c>
      <c r="E1913">
        <v>293435</v>
      </c>
      <c r="F1913">
        <v>105.4</v>
      </c>
      <c r="G1913" s="2">
        <v>41667</v>
      </c>
      <c r="H1913">
        <f>YEAR(Table1[[#This Row],[Order Date]])</f>
        <v>2014</v>
      </c>
      <c r="I1913" t="s">
        <v>259</v>
      </c>
      <c r="J1913" s="4">
        <f>WEEKDAY(Table1[[#This Row],[Order Date]])</f>
        <v>3</v>
      </c>
      <c r="K1913" t="s">
        <v>233</v>
      </c>
      <c r="L1913" t="s">
        <v>237</v>
      </c>
      <c r="M1913">
        <v>293435</v>
      </c>
      <c r="N1913">
        <v>75978.009999999995</v>
      </c>
      <c r="O1913">
        <v>217456.99</v>
      </c>
      <c r="P1913">
        <v>10</v>
      </c>
      <c r="Q1913">
        <v>25</v>
      </c>
      <c r="R1913">
        <v>81.48</v>
      </c>
    </row>
    <row r="1914" spans="1:18" x14ac:dyDescent="0.35">
      <c r="A1914" t="s">
        <v>124</v>
      </c>
      <c r="B1914" t="str">
        <f>VLOOKUP(Table1[[#This Row],[Region]],Table3[#All],2,0)</f>
        <v>William Grek</v>
      </c>
      <c r="C1914" t="s">
        <v>214</v>
      </c>
      <c r="D1914">
        <v>460423</v>
      </c>
      <c r="E1914">
        <v>480693</v>
      </c>
      <c r="F1914">
        <v>104.4</v>
      </c>
      <c r="G1914" s="2">
        <v>41667</v>
      </c>
      <c r="H1914">
        <f>YEAR(Table1[[#This Row],[Order Date]])</f>
        <v>2014</v>
      </c>
      <c r="I1914" t="s">
        <v>259</v>
      </c>
      <c r="J1914" s="4">
        <f>WEEKDAY(Table1[[#This Row],[Order Date]])</f>
        <v>3</v>
      </c>
      <c r="K1914" t="s">
        <v>220</v>
      </c>
      <c r="L1914" t="s">
        <v>237</v>
      </c>
      <c r="M1914">
        <v>480693</v>
      </c>
      <c r="N1914">
        <v>139834.91</v>
      </c>
      <c r="O1914">
        <v>340858.09</v>
      </c>
      <c r="P1914">
        <v>30</v>
      </c>
      <c r="Q1914">
        <v>98</v>
      </c>
      <c r="R1914">
        <v>61.56</v>
      </c>
    </row>
    <row r="1915" spans="1:18" x14ac:dyDescent="0.35">
      <c r="A1915" t="s">
        <v>125</v>
      </c>
      <c r="B1915" t="str">
        <f>VLOOKUP(Table1[[#This Row],[Region]],Table3[#All],2,0)</f>
        <v>Anne Paul</v>
      </c>
      <c r="C1915" t="s">
        <v>212</v>
      </c>
      <c r="D1915">
        <v>348764</v>
      </c>
      <c r="E1915">
        <v>194988</v>
      </c>
      <c r="F1915">
        <v>55.91</v>
      </c>
      <c r="G1915" s="2">
        <v>41963</v>
      </c>
      <c r="H1915">
        <f>YEAR(Table1[[#This Row],[Order Date]])</f>
        <v>2014</v>
      </c>
      <c r="I1915" t="s">
        <v>253</v>
      </c>
      <c r="J1915" s="4">
        <f>WEEKDAY(Table1[[#This Row],[Order Date]])</f>
        <v>5</v>
      </c>
      <c r="K1915" t="s">
        <v>224</v>
      </c>
      <c r="L1915" t="s">
        <v>240</v>
      </c>
      <c r="M1915">
        <v>194988</v>
      </c>
      <c r="N1915">
        <v>84211.27</v>
      </c>
      <c r="O1915">
        <v>110776.73</v>
      </c>
      <c r="P1915">
        <v>20</v>
      </c>
      <c r="Q1915">
        <v>81</v>
      </c>
      <c r="R1915">
        <v>88.26</v>
      </c>
    </row>
    <row r="1916" spans="1:18" x14ac:dyDescent="0.35">
      <c r="A1916" t="s">
        <v>126</v>
      </c>
      <c r="B1916" t="str">
        <f>VLOOKUP(Table1[[#This Row],[Region]],Table3[#All],2,0)</f>
        <v>William Grek</v>
      </c>
      <c r="C1916" t="s">
        <v>214</v>
      </c>
      <c r="D1916">
        <v>264829</v>
      </c>
      <c r="E1916">
        <v>197570</v>
      </c>
      <c r="F1916">
        <v>74.599999999999994</v>
      </c>
      <c r="G1916" s="2">
        <v>40756</v>
      </c>
      <c r="H1916">
        <f>YEAR(Table1[[#This Row],[Order Date]])</f>
        <v>2011</v>
      </c>
      <c r="I1916" t="s">
        <v>262</v>
      </c>
      <c r="J1916" s="4">
        <f>WEEKDAY(Table1[[#This Row],[Order Date]])</f>
        <v>2</v>
      </c>
      <c r="K1916" t="s">
        <v>229</v>
      </c>
      <c r="L1916" t="s">
        <v>240</v>
      </c>
      <c r="M1916">
        <v>197570</v>
      </c>
      <c r="N1916">
        <v>92857.41</v>
      </c>
      <c r="O1916">
        <v>104712.59</v>
      </c>
      <c r="P1916">
        <v>20</v>
      </c>
      <c r="Q1916">
        <v>51</v>
      </c>
      <c r="R1916">
        <v>73.03</v>
      </c>
    </row>
    <row r="1917" spans="1:18" x14ac:dyDescent="0.35">
      <c r="A1917" t="s">
        <v>127</v>
      </c>
      <c r="B1917" t="str">
        <f>VLOOKUP(Table1[[#This Row],[Region]],Table3[#All],2,0)</f>
        <v>Anne Paul</v>
      </c>
      <c r="C1917" t="s">
        <v>212</v>
      </c>
      <c r="D1917">
        <v>354546</v>
      </c>
      <c r="E1917">
        <v>179285</v>
      </c>
      <c r="F1917">
        <v>50.57</v>
      </c>
      <c r="G1917" s="2">
        <v>41486</v>
      </c>
      <c r="H1917">
        <f>YEAR(Table1[[#This Row],[Order Date]])</f>
        <v>2013</v>
      </c>
      <c r="I1917" t="s">
        <v>260</v>
      </c>
      <c r="J1917" s="4">
        <f>WEEKDAY(Table1[[#This Row],[Order Date]])</f>
        <v>4</v>
      </c>
      <c r="K1917" t="s">
        <v>230</v>
      </c>
      <c r="L1917" t="s">
        <v>238</v>
      </c>
      <c r="M1917">
        <v>179285</v>
      </c>
      <c r="N1917">
        <v>57687.6</v>
      </c>
      <c r="O1917">
        <v>121597.4</v>
      </c>
      <c r="P1917">
        <v>30</v>
      </c>
      <c r="Q1917">
        <v>48</v>
      </c>
      <c r="R1917">
        <v>88.24</v>
      </c>
    </row>
    <row r="1918" spans="1:18" x14ac:dyDescent="0.35">
      <c r="A1918" t="s">
        <v>128</v>
      </c>
      <c r="B1918" t="str">
        <f>VLOOKUP(Table1[[#This Row],[Region]],Table3[#All],2,0)</f>
        <v>Sam Thomas</v>
      </c>
      <c r="C1918" t="s">
        <v>215</v>
      </c>
      <c r="D1918">
        <v>404277</v>
      </c>
      <c r="E1918">
        <v>333324</v>
      </c>
      <c r="F1918">
        <v>82.45</v>
      </c>
      <c r="G1918" s="2">
        <v>41120</v>
      </c>
      <c r="H1918">
        <f>YEAR(Table1[[#This Row],[Order Date]])</f>
        <v>2012</v>
      </c>
      <c r="I1918" t="s">
        <v>260</v>
      </c>
      <c r="J1918" s="4">
        <f>WEEKDAY(Table1[[#This Row],[Order Date]])</f>
        <v>2</v>
      </c>
      <c r="K1918" t="s">
        <v>222</v>
      </c>
      <c r="L1918" t="s">
        <v>236</v>
      </c>
      <c r="M1918">
        <v>333324</v>
      </c>
      <c r="N1918">
        <v>137331.09</v>
      </c>
      <c r="O1918">
        <v>195992.91</v>
      </c>
      <c r="P1918">
        <v>30</v>
      </c>
      <c r="Q1918">
        <v>58</v>
      </c>
      <c r="R1918">
        <v>83.88</v>
      </c>
    </row>
    <row r="1919" spans="1:18" x14ac:dyDescent="0.35">
      <c r="A1919" t="s">
        <v>129</v>
      </c>
      <c r="B1919" t="str">
        <f>VLOOKUP(Table1[[#This Row],[Region]],Table3[#All],2,0)</f>
        <v>Sam Thomas</v>
      </c>
      <c r="C1919" t="s">
        <v>215</v>
      </c>
      <c r="D1919">
        <v>488266</v>
      </c>
      <c r="E1919">
        <v>536031</v>
      </c>
      <c r="F1919">
        <v>109.78</v>
      </c>
      <c r="G1919" s="2">
        <v>41563</v>
      </c>
      <c r="H1919">
        <f>YEAR(Table1[[#This Row],[Order Date]])</f>
        <v>2013</v>
      </c>
      <c r="I1919" t="s">
        <v>255</v>
      </c>
      <c r="J1919" s="4">
        <f>WEEKDAY(Table1[[#This Row],[Order Date]])</f>
        <v>4</v>
      </c>
      <c r="K1919" t="s">
        <v>235</v>
      </c>
      <c r="L1919" t="s">
        <v>239</v>
      </c>
      <c r="M1919">
        <v>536031</v>
      </c>
      <c r="N1919">
        <v>198652.02</v>
      </c>
      <c r="O1919">
        <v>337378.98</v>
      </c>
      <c r="P1919">
        <v>30</v>
      </c>
      <c r="Q1919">
        <v>51</v>
      </c>
      <c r="R1919">
        <v>87.62</v>
      </c>
    </row>
    <row r="1920" spans="1:18" x14ac:dyDescent="0.35">
      <c r="A1920" t="s">
        <v>130</v>
      </c>
      <c r="B1920" t="str">
        <f>VLOOKUP(Table1[[#This Row],[Region]],Table3[#All],2,0)</f>
        <v>Sam Thomas</v>
      </c>
      <c r="C1920" t="s">
        <v>215</v>
      </c>
      <c r="D1920">
        <v>107526</v>
      </c>
      <c r="E1920">
        <v>94492</v>
      </c>
      <c r="F1920">
        <v>87.88</v>
      </c>
      <c r="G1920" s="2">
        <v>41563</v>
      </c>
      <c r="H1920">
        <f>YEAR(Table1[[#This Row],[Order Date]])</f>
        <v>2013</v>
      </c>
      <c r="I1920" t="s">
        <v>255</v>
      </c>
      <c r="J1920" s="4">
        <f>WEEKDAY(Table1[[#This Row],[Order Date]])</f>
        <v>4</v>
      </c>
      <c r="K1920" t="s">
        <v>227</v>
      </c>
      <c r="L1920" t="s">
        <v>237</v>
      </c>
      <c r="M1920">
        <v>94492</v>
      </c>
      <c r="N1920">
        <v>22720.27</v>
      </c>
      <c r="O1920">
        <v>71771.73</v>
      </c>
      <c r="P1920">
        <v>10</v>
      </c>
      <c r="Q1920">
        <v>66</v>
      </c>
      <c r="R1920">
        <v>71.900000000000006</v>
      </c>
    </row>
    <row r="1921" spans="1:18" x14ac:dyDescent="0.35">
      <c r="A1921" t="s">
        <v>131</v>
      </c>
      <c r="B1921" t="str">
        <f>VLOOKUP(Table1[[#This Row],[Region]],Table3[#All],2,0)</f>
        <v>Anne Paul</v>
      </c>
      <c r="C1921" t="s">
        <v>212</v>
      </c>
      <c r="D1921">
        <v>336255</v>
      </c>
      <c r="E1921">
        <v>373259</v>
      </c>
      <c r="F1921">
        <v>111</v>
      </c>
      <c r="G1921" s="2">
        <v>41563</v>
      </c>
      <c r="H1921">
        <f>YEAR(Table1[[#This Row],[Order Date]])</f>
        <v>2013</v>
      </c>
      <c r="I1921" t="s">
        <v>255</v>
      </c>
      <c r="J1921" s="4">
        <f>WEEKDAY(Table1[[#This Row],[Order Date]])</f>
        <v>4</v>
      </c>
      <c r="K1921" t="s">
        <v>233</v>
      </c>
      <c r="L1921" t="s">
        <v>237</v>
      </c>
      <c r="M1921">
        <v>373259</v>
      </c>
      <c r="N1921">
        <v>78598.14</v>
      </c>
      <c r="O1921">
        <v>294660.86</v>
      </c>
      <c r="P1921">
        <v>20</v>
      </c>
      <c r="Q1921">
        <v>74</v>
      </c>
      <c r="R1921">
        <v>88.18</v>
      </c>
    </row>
    <row r="1922" spans="1:18" x14ac:dyDescent="0.35">
      <c r="A1922" t="s">
        <v>132</v>
      </c>
      <c r="B1922" t="str">
        <f>VLOOKUP(Table1[[#This Row],[Region]],Table3[#All],2,0)</f>
        <v>Anne Paul</v>
      </c>
      <c r="C1922" t="s">
        <v>212</v>
      </c>
      <c r="D1922">
        <v>168606</v>
      </c>
      <c r="E1922">
        <v>116090</v>
      </c>
      <c r="F1922">
        <v>68.849999999999994</v>
      </c>
      <c r="G1922" s="2">
        <v>41563</v>
      </c>
      <c r="H1922">
        <f>YEAR(Table1[[#This Row],[Order Date]])</f>
        <v>2013</v>
      </c>
      <c r="I1922" t="s">
        <v>255</v>
      </c>
      <c r="J1922" s="4">
        <f>WEEKDAY(Table1[[#This Row],[Order Date]])</f>
        <v>4</v>
      </c>
      <c r="K1922" t="s">
        <v>233</v>
      </c>
      <c r="L1922" t="s">
        <v>237</v>
      </c>
      <c r="M1922">
        <v>116090</v>
      </c>
      <c r="N1922">
        <v>30220.67</v>
      </c>
      <c r="O1922">
        <v>85869.33</v>
      </c>
      <c r="P1922">
        <v>20</v>
      </c>
      <c r="Q1922">
        <v>26</v>
      </c>
      <c r="R1922">
        <v>89.9</v>
      </c>
    </row>
    <row r="1923" spans="1:18" x14ac:dyDescent="0.35">
      <c r="A1923" t="s">
        <v>133</v>
      </c>
      <c r="B1923" t="str">
        <f>VLOOKUP(Table1[[#This Row],[Region]],Table3[#All],2,0)</f>
        <v>William Grek</v>
      </c>
      <c r="C1923" t="s">
        <v>214</v>
      </c>
      <c r="D1923">
        <v>319537</v>
      </c>
      <c r="E1923">
        <v>247981</v>
      </c>
      <c r="F1923">
        <v>77.61</v>
      </c>
      <c r="G1923" s="2">
        <v>41402</v>
      </c>
      <c r="H1923">
        <f>YEAR(Table1[[#This Row],[Order Date]])</f>
        <v>2013</v>
      </c>
      <c r="I1923" t="s">
        <v>261</v>
      </c>
      <c r="J1923" s="4">
        <f>WEEKDAY(Table1[[#This Row],[Order Date]])</f>
        <v>4</v>
      </c>
      <c r="K1923" t="s">
        <v>217</v>
      </c>
      <c r="L1923" t="s">
        <v>237</v>
      </c>
      <c r="M1923">
        <v>247981</v>
      </c>
      <c r="N1923">
        <v>115926.26</v>
      </c>
      <c r="O1923">
        <v>132054.74</v>
      </c>
      <c r="P1923">
        <v>20</v>
      </c>
      <c r="Q1923">
        <v>87</v>
      </c>
      <c r="R1923">
        <v>81.290000000000006</v>
      </c>
    </row>
    <row r="1924" spans="1:18" x14ac:dyDescent="0.35">
      <c r="A1924" t="s">
        <v>134</v>
      </c>
      <c r="B1924" t="str">
        <f>VLOOKUP(Table1[[#This Row],[Region]],Table3[#All],2,0)</f>
        <v>William Grek</v>
      </c>
      <c r="C1924" t="s">
        <v>214</v>
      </c>
      <c r="D1924">
        <v>104800</v>
      </c>
      <c r="E1924">
        <v>108170</v>
      </c>
      <c r="F1924">
        <v>103.22</v>
      </c>
      <c r="G1924" s="2">
        <v>41402</v>
      </c>
      <c r="H1924">
        <f>YEAR(Table1[[#This Row],[Order Date]])</f>
        <v>2013</v>
      </c>
      <c r="I1924" t="s">
        <v>261</v>
      </c>
      <c r="J1924" s="4">
        <f>WEEKDAY(Table1[[#This Row],[Order Date]])</f>
        <v>4</v>
      </c>
      <c r="K1924" t="s">
        <v>216</v>
      </c>
      <c r="L1924" t="s">
        <v>236</v>
      </c>
      <c r="M1924">
        <v>108170</v>
      </c>
      <c r="N1924">
        <v>50242.34</v>
      </c>
      <c r="O1924">
        <v>57927.66</v>
      </c>
      <c r="P1924">
        <v>20</v>
      </c>
      <c r="Q1924">
        <v>33</v>
      </c>
      <c r="R1924">
        <v>93.71</v>
      </c>
    </row>
    <row r="1925" spans="1:18" x14ac:dyDescent="0.35">
      <c r="A1925" t="s">
        <v>135</v>
      </c>
      <c r="B1925" t="str">
        <f>VLOOKUP(Table1[[#This Row],[Region]],Table3[#All],2,0)</f>
        <v>Bill Gabril</v>
      </c>
      <c r="C1925" t="s">
        <v>213</v>
      </c>
      <c r="D1925">
        <v>350800</v>
      </c>
      <c r="E1925">
        <v>357314</v>
      </c>
      <c r="F1925">
        <v>101.86</v>
      </c>
      <c r="G1925" s="2">
        <v>41402</v>
      </c>
      <c r="H1925">
        <f>YEAR(Table1[[#This Row],[Order Date]])</f>
        <v>2013</v>
      </c>
      <c r="I1925" t="s">
        <v>261</v>
      </c>
      <c r="J1925" s="4">
        <f>WEEKDAY(Table1[[#This Row],[Order Date]])</f>
        <v>4</v>
      </c>
      <c r="K1925" t="s">
        <v>232</v>
      </c>
      <c r="L1925" t="s">
        <v>240</v>
      </c>
      <c r="M1925">
        <v>357314</v>
      </c>
      <c r="N1925">
        <v>135646.82</v>
      </c>
      <c r="O1925">
        <v>221667.18</v>
      </c>
      <c r="P1925">
        <v>20</v>
      </c>
      <c r="Q1925">
        <v>88</v>
      </c>
      <c r="R1925">
        <v>62.36</v>
      </c>
    </row>
    <row r="1926" spans="1:18" x14ac:dyDescent="0.35">
      <c r="A1926" t="s">
        <v>136</v>
      </c>
      <c r="B1926" t="str">
        <f>VLOOKUP(Table1[[#This Row],[Region]],Table3[#All],2,0)</f>
        <v>Anne Paul</v>
      </c>
      <c r="C1926" t="s">
        <v>212</v>
      </c>
      <c r="D1926">
        <v>141452</v>
      </c>
      <c r="E1926">
        <v>93909</v>
      </c>
      <c r="F1926">
        <v>66.39</v>
      </c>
      <c r="G1926" s="2">
        <v>41402</v>
      </c>
      <c r="H1926">
        <f>YEAR(Table1[[#This Row],[Order Date]])</f>
        <v>2013</v>
      </c>
      <c r="I1926" t="s">
        <v>261</v>
      </c>
      <c r="J1926" s="4">
        <f>WEEKDAY(Table1[[#This Row],[Order Date]])</f>
        <v>4</v>
      </c>
      <c r="K1926" t="s">
        <v>217</v>
      </c>
      <c r="L1926" t="s">
        <v>237</v>
      </c>
      <c r="M1926">
        <v>93909</v>
      </c>
      <c r="N1926">
        <v>44354.16</v>
      </c>
      <c r="O1926">
        <v>49554.84</v>
      </c>
      <c r="P1926">
        <v>20</v>
      </c>
      <c r="Q1926">
        <v>74</v>
      </c>
      <c r="R1926">
        <v>88.53</v>
      </c>
    </row>
    <row r="1927" spans="1:18" x14ac:dyDescent="0.35">
      <c r="A1927" t="s">
        <v>137</v>
      </c>
      <c r="B1927" t="str">
        <f>VLOOKUP(Table1[[#This Row],[Region]],Table3[#All],2,0)</f>
        <v>Sam Thomas</v>
      </c>
      <c r="C1927" t="s">
        <v>215</v>
      </c>
      <c r="D1927">
        <v>371093</v>
      </c>
      <c r="E1927">
        <v>353165</v>
      </c>
      <c r="F1927">
        <v>95.17</v>
      </c>
      <c r="G1927" s="2">
        <v>41402</v>
      </c>
      <c r="H1927">
        <f>YEAR(Table1[[#This Row],[Order Date]])</f>
        <v>2013</v>
      </c>
      <c r="I1927" t="s">
        <v>261</v>
      </c>
      <c r="J1927" s="4">
        <f>WEEKDAY(Table1[[#This Row],[Order Date]])</f>
        <v>4</v>
      </c>
      <c r="K1927" t="s">
        <v>224</v>
      </c>
      <c r="L1927" t="s">
        <v>240</v>
      </c>
      <c r="M1927">
        <v>353165</v>
      </c>
      <c r="N1927">
        <v>175934.16</v>
      </c>
      <c r="O1927">
        <v>177230.84</v>
      </c>
      <c r="P1927">
        <v>30</v>
      </c>
      <c r="Q1927">
        <v>78</v>
      </c>
      <c r="R1927">
        <v>60.53</v>
      </c>
    </row>
    <row r="1928" spans="1:18" x14ac:dyDescent="0.35">
      <c r="A1928" t="s">
        <v>138</v>
      </c>
      <c r="B1928" t="str">
        <f>VLOOKUP(Table1[[#This Row],[Region]],Table3[#All],2,0)</f>
        <v>Bill Gabril</v>
      </c>
      <c r="C1928" t="s">
        <v>213</v>
      </c>
      <c r="D1928">
        <v>370674</v>
      </c>
      <c r="E1928">
        <v>442756</v>
      </c>
      <c r="F1928">
        <v>119.45</v>
      </c>
      <c r="G1928" s="2">
        <v>41853</v>
      </c>
      <c r="H1928">
        <f>YEAR(Table1[[#This Row],[Order Date]])</f>
        <v>2014</v>
      </c>
      <c r="I1928" t="s">
        <v>262</v>
      </c>
      <c r="J1928" s="4">
        <f>WEEKDAY(Table1[[#This Row],[Order Date]])</f>
        <v>7</v>
      </c>
      <c r="K1928" t="s">
        <v>223</v>
      </c>
      <c r="L1928" t="s">
        <v>240</v>
      </c>
      <c r="M1928">
        <v>442756</v>
      </c>
      <c r="N1928">
        <v>126942.52</v>
      </c>
      <c r="O1928">
        <v>315813.48</v>
      </c>
      <c r="P1928">
        <v>30</v>
      </c>
      <c r="Q1928">
        <v>26</v>
      </c>
      <c r="R1928">
        <v>66.86</v>
      </c>
    </row>
    <row r="1929" spans="1:18" x14ac:dyDescent="0.35">
      <c r="A1929" t="s">
        <v>139</v>
      </c>
      <c r="B1929" t="str">
        <f>VLOOKUP(Table1[[#This Row],[Region]],Table3[#All],2,0)</f>
        <v>Anne Paul</v>
      </c>
      <c r="C1929" t="s">
        <v>212</v>
      </c>
      <c r="D1929">
        <v>402954</v>
      </c>
      <c r="E1929">
        <v>389363</v>
      </c>
      <c r="F1929">
        <v>96.63</v>
      </c>
      <c r="G1929" s="2">
        <v>41470</v>
      </c>
      <c r="H1929">
        <f>YEAR(Table1[[#This Row],[Order Date]])</f>
        <v>2013</v>
      </c>
      <c r="I1929" t="s">
        <v>260</v>
      </c>
      <c r="J1929" s="4">
        <f>WEEKDAY(Table1[[#This Row],[Order Date]])</f>
        <v>2</v>
      </c>
      <c r="K1929" t="s">
        <v>224</v>
      </c>
      <c r="L1929" t="s">
        <v>240</v>
      </c>
      <c r="M1929">
        <v>389363</v>
      </c>
      <c r="N1929">
        <v>85934.12</v>
      </c>
      <c r="O1929">
        <v>303428.88</v>
      </c>
      <c r="P1929">
        <v>10</v>
      </c>
      <c r="Q1929">
        <v>27</v>
      </c>
      <c r="R1929">
        <v>94.8</v>
      </c>
    </row>
    <row r="1930" spans="1:18" x14ac:dyDescent="0.35">
      <c r="A1930" t="s">
        <v>140</v>
      </c>
      <c r="B1930" t="str">
        <f>VLOOKUP(Table1[[#This Row],[Region]],Table3[#All],2,0)</f>
        <v>Bill Gabril</v>
      </c>
      <c r="C1930" t="s">
        <v>213</v>
      </c>
      <c r="D1930">
        <v>237951</v>
      </c>
      <c r="E1930">
        <v>161995</v>
      </c>
      <c r="F1930">
        <v>68.08</v>
      </c>
      <c r="G1930" s="2">
        <v>41862</v>
      </c>
      <c r="H1930">
        <f>YEAR(Table1[[#This Row],[Order Date]])</f>
        <v>2014</v>
      </c>
      <c r="I1930" t="s">
        <v>262</v>
      </c>
      <c r="J1930" s="4">
        <f>WEEKDAY(Table1[[#This Row],[Order Date]])</f>
        <v>2</v>
      </c>
      <c r="K1930" t="s">
        <v>224</v>
      </c>
      <c r="L1930" t="s">
        <v>240</v>
      </c>
      <c r="M1930">
        <v>161995</v>
      </c>
      <c r="N1930">
        <v>73840.17</v>
      </c>
      <c r="O1930">
        <v>88154.83</v>
      </c>
      <c r="P1930">
        <v>30</v>
      </c>
      <c r="Q1930">
        <v>31</v>
      </c>
      <c r="R1930">
        <v>61.87</v>
      </c>
    </row>
    <row r="1931" spans="1:18" x14ac:dyDescent="0.35">
      <c r="A1931" t="s">
        <v>141</v>
      </c>
      <c r="B1931" t="str">
        <f>VLOOKUP(Table1[[#This Row],[Region]],Table3[#All],2,0)</f>
        <v>Sam Thomas</v>
      </c>
      <c r="C1931" t="s">
        <v>215</v>
      </c>
      <c r="D1931">
        <v>485569</v>
      </c>
      <c r="E1931">
        <v>493772</v>
      </c>
      <c r="F1931">
        <v>101.69</v>
      </c>
      <c r="G1931" s="2">
        <v>41862</v>
      </c>
      <c r="H1931">
        <f>YEAR(Table1[[#This Row],[Order Date]])</f>
        <v>2014</v>
      </c>
      <c r="I1931" t="s">
        <v>262</v>
      </c>
      <c r="J1931" s="4">
        <f>WEEKDAY(Table1[[#This Row],[Order Date]])</f>
        <v>2</v>
      </c>
      <c r="K1931" t="s">
        <v>220</v>
      </c>
      <c r="L1931" t="s">
        <v>237</v>
      </c>
      <c r="M1931">
        <v>493772</v>
      </c>
      <c r="N1931">
        <v>183177.01</v>
      </c>
      <c r="O1931">
        <v>310594.99</v>
      </c>
      <c r="P1931">
        <v>30</v>
      </c>
      <c r="Q1931">
        <v>59</v>
      </c>
      <c r="R1931">
        <v>90.32</v>
      </c>
    </row>
    <row r="1932" spans="1:18" x14ac:dyDescent="0.35">
      <c r="A1932" t="s">
        <v>142</v>
      </c>
      <c r="B1932" t="str">
        <f>VLOOKUP(Table1[[#This Row],[Region]],Table3[#All],2,0)</f>
        <v>Anne Paul</v>
      </c>
      <c r="C1932" t="s">
        <v>212</v>
      </c>
      <c r="D1932">
        <v>390511</v>
      </c>
      <c r="E1932">
        <v>378941</v>
      </c>
      <c r="F1932">
        <v>97.04</v>
      </c>
      <c r="G1932" s="2">
        <v>41862</v>
      </c>
      <c r="H1932">
        <f>YEAR(Table1[[#This Row],[Order Date]])</f>
        <v>2014</v>
      </c>
      <c r="I1932" t="s">
        <v>262</v>
      </c>
      <c r="J1932" s="4">
        <f>WEEKDAY(Table1[[#This Row],[Order Date]])</f>
        <v>2</v>
      </c>
      <c r="K1932" t="s">
        <v>228</v>
      </c>
      <c r="L1932" t="s">
        <v>236</v>
      </c>
      <c r="M1932">
        <v>378941</v>
      </c>
      <c r="N1932">
        <v>77675.199999999997</v>
      </c>
      <c r="O1932">
        <v>301265.8</v>
      </c>
      <c r="P1932">
        <v>20</v>
      </c>
      <c r="Q1932">
        <v>32</v>
      </c>
      <c r="R1932">
        <v>70.84</v>
      </c>
    </row>
    <row r="1933" spans="1:18" x14ac:dyDescent="0.35">
      <c r="A1933" t="s">
        <v>143</v>
      </c>
      <c r="B1933" t="str">
        <f>VLOOKUP(Table1[[#This Row],[Region]],Table3[#All],2,0)</f>
        <v>Anne Paul</v>
      </c>
      <c r="C1933" t="s">
        <v>212</v>
      </c>
      <c r="D1933">
        <v>392286</v>
      </c>
      <c r="E1933">
        <v>318071</v>
      </c>
      <c r="F1933">
        <v>81.08</v>
      </c>
      <c r="G1933" s="2">
        <v>41451</v>
      </c>
      <c r="H1933">
        <f>YEAR(Table1[[#This Row],[Order Date]])</f>
        <v>2013</v>
      </c>
      <c r="I1933" t="s">
        <v>254</v>
      </c>
      <c r="J1933" s="4">
        <f>WEEKDAY(Table1[[#This Row],[Order Date]])</f>
        <v>4</v>
      </c>
      <c r="K1933" t="s">
        <v>225</v>
      </c>
      <c r="L1933" t="s">
        <v>239</v>
      </c>
      <c r="M1933">
        <v>318071</v>
      </c>
      <c r="N1933">
        <v>75193.58</v>
      </c>
      <c r="O1933">
        <v>242877.42</v>
      </c>
      <c r="P1933">
        <v>10</v>
      </c>
      <c r="Q1933">
        <v>44</v>
      </c>
      <c r="R1933">
        <v>61.65</v>
      </c>
    </row>
    <row r="1934" spans="1:18" x14ac:dyDescent="0.35">
      <c r="A1934" t="s">
        <v>144</v>
      </c>
      <c r="B1934" t="str">
        <f>VLOOKUP(Table1[[#This Row],[Region]],Table3[#All],2,0)</f>
        <v>Bill Gabril</v>
      </c>
      <c r="C1934" t="s">
        <v>213</v>
      </c>
      <c r="D1934">
        <v>260171</v>
      </c>
      <c r="E1934">
        <v>301218</v>
      </c>
      <c r="F1934">
        <v>115.78</v>
      </c>
      <c r="G1934" s="2">
        <v>41619</v>
      </c>
      <c r="H1934">
        <f>YEAR(Table1[[#This Row],[Order Date]])</f>
        <v>2013</v>
      </c>
      <c r="I1934" t="s">
        <v>257</v>
      </c>
      <c r="J1934" s="4">
        <f>WEEKDAY(Table1[[#This Row],[Order Date]])</f>
        <v>4</v>
      </c>
      <c r="K1934" t="s">
        <v>233</v>
      </c>
      <c r="L1934" t="s">
        <v>237</v>
      </c>
      <c r="M1934">
        <v>301218</v>
      </c>
      <c r="N1934">
        <v>91672.05</v>
      </c>
      <c r="O1934">
        <v>209545.95</v>
      </c>
      <c r="P1934">
        <v>20</v>
      </c>
      <c r="Q1934">
        <v>28</v>
      </c>
      <c r="R1934">
        <v>90.45</v>
      </c>
    </row>
    <row r="1935" spans="1:18" x14ac:dyDescent="0.35">
      <c r="A1935" t="s">
        <v>145</v>
      </c>
      <c r="B1935" t="str">
        <f>VLOOKUP(Table1[[#This Row],[Region]],Table3[#All],2,0)</f>
        <v>Anne Paul</v>
      </c>
      <c r="C1935" t="s">
        <v>212</v>
      </c>
      <c r="D1935">
        <v>173370</v>
      </c>
      <c r="E1935">
        <v>112053</v>
      </c>
      <c r="F1935">
        <v>64.63</v>
      </c>
      <c r="G1935" s="2">
        <v>41619</v>
      </c>
      <c r="H1935">
        <f>YEAR(Table1[[#This Row],[Order Date]])</f>
        <v>2013</v>
      </c>
      <c r="I1935" t="s">
        <v>257</v>
      </c>
      <c r="J1935" s="4">
        <f>WEEKDAY(Table1[[#This Row],[Order Date]])</f>
        <v>4</v>
      </c>
      <c r="K1935" t="s">
        <v>231</v>
      </c>
      <c r="L1935" t="s">
        <v>236</v>
      </c>
      <c r="M1935">
        <v>112053</v>
      </c>
      <c r="N1935">
        <v>46430.3</v>
      </c>
      <c r="O1935">
        <v>65622.7</v>
      </c>
      <c r="P1935">
        <v>10</v>
      </c>
      <c r="Q1935">
        <v>72</v>
      </c>
      <c r="R1935">
        <v>83.88</v>
      </c>
    </row>
    <row r="1936" spans="1:18" x14ac:dyDescent="0.35">
      <c r="A1936" t="s">
        <v>146</v>
      </c>
      <c r="B1936" t="str">
        <f>VLOOKUP(Table1[[#This Row],[Region]],Table3[#All],2,0)</f>
        <v>Anne Paul</v>
      </c>
      <c r="C1936" t="s">
        <v>212</v>
      </c>
      <c r="D1936">
        <v>329841</v>
      </c>
      <c r="E1936">
        <v>367702</v>
      </c>
      <c r="F1936">
        <v>111.48</v>
      </c>
      <c r="G1936" s="2">
        <v>41619</v>
      </c>
      <c r="H1936">
        <f>YEAR(Table1[[#This Row],[Order Date]])</f>
        <v>2013</v>
      </c>
      <c r="I1936" t="s">
        <v>257</v>
      </c>
      <c r="J1936" s="4">
        <f>WEEKDAY(Table1[[#This Row],[Order Date]])</f>
        <v>4</v>
      </c>
      <c r="K1936" t="s">
        <v>229</v>
      </c>
      <c r="L1936" t="s">
        <v>240</v>
      </c>
      <c r="M1936">
        <v>367702</v>
      </c>
      <c r="N1936">
        <v>157056.97</v>
      </c>
      <c r="O1936">
        <v>210645.03</v>
      </c>
      <c r="P1936">
        <v>30</v>
      </c>
      <c r="Q1936">
        <v>92</v>
      </c>
      <c r="R1936">
        <v>83.75</v>
      </c>
    </row>
    <row r="1937" spans="1:18" x14ac:dyDescent="0.35">
      <c r="A1937" t="s">
        <v>147</v>
      </c>
      <c r="B1937" t="str">
        <f>VLOOKUP(Table1[[#This Row],[Region]],Table3[#All],2,0)</f>
        <v>William Grek</v>
      </c>
      <c r="C1937" t="s">
        <v>214</v>
      </c>
      <c r="D1937">
        <v>188982</v>
      </c>
      <c r="E1937">
        <v>102540</v>
      </c>
      <c r="F1937">
        <v>54.26</v>
      </c>
      <c r="G1937" s="2">
        <v>41619</v>
      </c>
      <c r="H1937">
        <f>YEAR(Table1[[#This Row],[Order Date]])</f>
        <v>2013</v>
      </c>
      <c r="I1937" t="s">
        <v>257</v>
      </c>
      <c r="J1937" s="4">
        <f>WEEKDAY(Table1[[#This Row],[Order Date]])</f>
        <v>4</v>
      </c>
      <c r="K1937" t="s">
        <v>231</v>
      </c>
      <c r="L1937" t="s">
        <v>236</v>
      </c>
      <c r="M1937">
        <v>102540</v>
      </c>
      <c r="N1937">
        <v>30195.48</v>
      </c>
      <c r="O1937">
        <v>72344.52</v>
      </c>
      <c r="P1937">
        <v>30</v>
      </c>
      <c r="Q1937">
        <v>70</v>
      </c>
      <c r="R1937">
        <v>72.38</v>
      </c>
    </row>
    <row r="1938" spans="1:18" x14ac:dyDescent="0.35">
      <c r="A1938" t="s">
        <v>148</v>
      </c>
      <c r="B1938" t="str">
        <f>VLOOKUP(Table1[[#This Row],[Region]],Table3[#All],2,0)</f>
        <v>Anne Paul</v>
      </c>
      <c r="C1938" t="s">
        <v>212</v>
      </c>
      <c r="D1938">
        <v>384636</v>
      </c>
      <c r="E1938">
        <v>224183</v>
      </c>
      <c r="F1938">
        <v>58.28</v>
      </c>
      <c r="G1938" s="2">
        <v>41619</v>
      </c>
      <c r="H1938">
        <f>YEAR(Table1[[#This Row],[Order Date]])</f>
        <v>2013</v>
      </c>
      <c r="I1938" t="s">
        <v>257</v>
      </c>
      <c r="J1938" s="4">
        <f>WEEKDAY(Table1[[#This Row],[Order Date]])</f>
        <v>4</v>
      </c>
      <c r="K1938" t="s">
        <v>218</v>
      </c>
      <c r="L1938" t="s">
        <v>238</v>
      </c>
      <c r="M1938">
        <v>224183</v>
      </c>
      <c r="N1938">
        <v>47371.02</v>
      </c>
      <c r="O1938">
        <v>176811.98</v>
      </c>
      <c r="P1938">
        <v>20</v>
      </c>
      <c r="Q1938">
        <v>42</v>
      </c>
      <c r="R1938">
        <v>71.510000000000005</v>
      </c>
    </row>
    <row r="1939" spans="1:18" x14ac:dyDescent="0.35">
      <c r="A1939" t="s">
        <v>149</v>
      </c>
      <c r="B1939" t="str">
        <f>VLOOKUP(Table1[[#This Row],[Region]],Table3[#All],2,0)</f>
        <v>William Grek</v>
      </c>
      <c r="C1939" t="s">
        <v>214</v>
      </c>
      <c r="D1939">
        <v>302696</v>
      </c>
      <c r="E1939">
        <v>310962</v>
      </c>
      <c r="F1939">
        <v>102.73</v>
      </c>
      <c r="G1939" s="2">
        <v>41610</v>
      </c>
      <c r="H1939">
        <f>YEAR(Table1[[#This Row],[Order Date]])</f>
        <v>2013</v>
      </c>
      <c r="I1939" t="s">
        <v>257</v>
      </c>
      <c r="J1939" s="4">
        <f>WEEKDAY(Table1[[#This Row],[Order Date]])</f>
        <v>2</v>
      </c>
      <c r="K1939" t="s">
        <v>228</v>
      </c>
      <c r="L1939" t="s">
        <v>236</v>
      </c>
      <c r="M1939">
        <v>310962</v>
      </c>
      <c r="N1939">
        <v>88389.09</v>
      </c>
      <c r="O1939">
        <v>222572.91</v>
      </c>
      <c r="P1939">
        <v>20</v>
      </c>
      <c r="Q1939">
        <v>28</v>
      </c>
      <c r="R1939">
        <v>69.34</v>
      </c>
    </row>
    <row r="1940" spans="1:18" x14ac:dyDescent="0.35">
      <c r="A1940" t="s">
        <v>150</v>
      </c>
      <c r="B1940" t="str">
        <f>VLOOKUP(Table1[[#This Row],[Region]],Table3[#All],2,0)</f>
        <v>William Grek</v>
      </c>
      <c r="C1940" t="s">
        <v>214</v>
      </c>
      <c r="D1940">
        <v>220333</v>
      </c>
      <c r="E1940">
        <v>190272</v>
      </c>
      <c r="F1940">
        <v>86.36</v>
      </c>
      <c r="G1940" s="2">
        <v>40875</v>
      </c>
      <c r="H1940">
        <f>YEAR(Table1[[#This Row],[Order Date]])</f>
        <v>2011</v>
      </c>
      <c r="I1940" t="s">
        <v>253</v>
      </c>
      <c r="J1940" s="4">
        <f>WEEKDAY(Table1[[#This Row],[Order Date]])</f>
        <v>2</v>
      </c>
      <c r="K1940" t="s">
        <v>230</v>
      </c>
      <c r="L1940" t="s">
        <v>238</v>
      </c>
      <c r="M1940">
        <v>190272</v>
      </c>
      <c r="N1940">
        <v>46169.21</v>
      </c>
      <c r="O1940">
        <v>144102.79</v>
      </c>
      <c r="P1940">
        <v>20</v>
      </c>
      <c r="Q1940">
        <v>91</v>
      </c>
      <c r="R1940">
        <v>85.91</v>
      </c>
    </row>
    <row r="1941" spans="1:18" x14ac:dyDescent="0.35">
      <c r="A1941" t="s">
        <v>151</v>
      </c>
      <c r="B1941" t="str">
        <f>VLOOKUP(Table1[[#This Row],[Region]],Table3[#All],2,0)</f>
        <v>Anne Paul</v>
      </c>
      <c r="C1941" t="s">
        <v>212</v>
      </c>
      <c r="D1941">
        <v>307795</v>
      </c>
      <c r="E1941">
        <v>269382</v>
      </c>
      <c r="F1941">
        <v>87.52</v>
      </c>
      <c r="G1941" s="2">
        <v>40996</v>
      </c>
      <c r="H1941">
        <f>YEAR(Table1[[#This Row],[Order Date]])</f>
        <v>2012</v>
      </c>
      <c r="I1941" t="s">
        <v>263</v>
      </c>
      <c r="J1941" s="4">
        <f>WEEKDAY(Table1[[#This Row],[Order Date]])</f>
        <v>4</v>
      </c>
      <c r="K1941" t="s">
        <v>232</v>
      </c>
      <c r="L1941" t="s">
        <v>240</v>
      </c>
      <c r="M1941">
        <v>269382</v>
      </c>
      <c r="N1941">
        <v>93137.06</v>
      </c>
      <c r="O1941">
        <v>176244.94</v>
      </c>
      <c r="P1941">
        <v>30</v>
      </c>
      <c r="Q1941">
        <v>64</v>
      </c>
      <c r="R1941">
        <v>72.09</v>
      </c>
    </row>
    <row r="1942" spans="1:18" x14ac:dyDescent="0.35">
      <c r="A1942" t="s">
        <v>152</v>
      </c>
      <c r="B1942" t="str">
        <f>VLOOKUP(Table1[[#This Row],[Region]],Table3[#All],2,0)</f>
        <v>William Grek</v>
      </c>
      <c r="C1942" t="s">
        <v>214</v>
      </c>
      <c r="D1942">
        <v>233222</v>
      </c>
      <c r="E1942">
        <v>183298</v>
      </c>
      <c r="F1942">
        <v>78.59</v>
      </c>
      <c r="G1942" s="2">
        <v>40996</v>
      </c>
      <c r="H1942">
        <f>YEAR(Table1[[#This Row],[Order Date]])</f>
        <v>2012</v>
      </c>
      <c r="I1942" t="s">
        <v>263</v>
      </c>
      <c r="J1942" s="4">
        <f>WEEKDAY(Table1[[#This Row],[Order Date]])</f>
        <v>4</v>
      </c>
      <c r="K1942" t="s">
        <v>233</v>
      </c>
      <c r="L1942" t="s">
        <v>237</v>
      </c>
      <c r="M1942">
        <v>183298</v>
      </c>
      <c r="N1942">
        <v>77247.960000000006</v>
      </c>
      <c r="O1942">
        <v>106050.04</v>
      </c>
      <c r="P1942">
        <v>30</v>
      </c>
      <c r="Q1942">
        <v>78</v>
      </c>
      <c r="R1942">
        <v>67.36</v>
      </c>
    </row>
    <row r="1943" spans="1:18" x14ac:dyDescent="0.35">
      <c r="A1943" t="s">
        <v>153</v>
      </c>
      <c r="B1943" t="str">
        <f>VLOOKUP(Table1[[#This Row],[Region]],Table3[#All],2,0)</f>
        <v>Sam Thomas</v>
      </c>
      <c r="C1943" t="s">
        <v>215</v>
      </c>
      <c r="D1943">
        <v>134580</v>
      </c>
      <c r="E1943">
        <v>129563</v>
      </c>
      <c r="F1943">
        <v>96.27</v>
      </c>
      <c r="G1943" s="2">
        <v>40695</v>
      </c>
      <c r="H1943">
        <f>YEAR(Table1[[#This Row],[Order Date]])</f>
        <v>2011</v>
      </c>
      <c r="I1943" t="s">
        <v>254</v>
      </c>
      <c r="J1943" s="4">
        <f>WEEKDAY(Table1[[#This Row],[Order Date]])</f>
        <v>4</v>
      </c>
      <c r="K1943" t="s">
        <v>221</v>
      </c>
      <c r="L1943" t="s">
        <v>239</v>
      </c>
      <c r="M1943">
        <v>129563</v>
      </c>
      <c r="N1943">
        <v>47277.42</v>
      </c>
      <c r="O1943">
        <v>82285.58</v>
      </c>
      <c r="P1943">
        <v>30</v>
      </c>
      <c r="Q1943">
        <v>23</v>
      </c>
      <c r="R1943">
        <v>60.54</v>
      </c>
    </row>
    <row r="1944" spans="1:18" x14ac:dyDescent="0.35">
      <c r="A1944" t="s">
        <v>154</v>
      </c>
      <c r="B1944" t="str">
        <f>VLOOKUP(Table1[[#This Row],[Region]],Table3[#All],2,0)</f>
        <v>Sam Thomas</v>
      </c>
      <c r="C1944" t="s">
        <v>215</v>
      </c>
      <c r="D1944">
        <v>437457</v>
      </c>
      <c r="E1944">
        <v>283389</v>
      </c>
      <c r="F1944">
        <v>64.78</v>
      </c>
      <c r="G1944" s="2">
        <v>40695</v>
      </c>
      <c r="H1944">
        <f>YEAR(Table1[[#This Row],[Order Date]])</f>
        <v>2011</v>
      </c>
      <c r="I1944" t="s">
        <v>254</v>
      </c>
      <c r="J1944" s="4">
        <f>WEEKDAY(Table1[[#This Row],[Order Date]])</f>
        <v>4</v>
      </c>
      <c r="K1944" t="s">
        <v>231</v>
      </c>
      <c r="L1944" t="s">
        <v>236</v>
      </c>
      <c r="M1944">
        <v>283389</v>
      </c>
      <c r="N1944">
        <v>60049.14</v>
      </c>
      <c r="O1944">
        <v>223339.86</v>
      </c>
      <c r="P1944">
        <v>10</v>
      </c>
      <c r="Q1944">
        <v>42</v>
      </c>
      <c r="R1944">
        <v>90.59</v>
      </c>
    </row>
    <row r="1945" spans="1:18" x14ac:dyDescent="0.35">
      <c r="A1945" t="s">
        <v>155</v>
      </c>
      <c r="B1945" t="str">
        <f>VLOOKUP(Table1[[#This Row],[Region]],Table3[#All],2,0)</f>
        <v>Bill Gabril</v>
      </c>
      <c r="C1945" t="s">
        <v>213</v>
      </c>
      <c r="D1945">
        <v>426158</v>
      </c>
      <c r="E1945">
        <v>510821</v>
      </c>
      <c r="F1945">
        <v>119.87</v>
      </c>
      <c r="G1945" s="2">
        <v>41158</v>
      </c>
      <c r="H1945">
        <f>YEAR(Table1[[#This Row],[Order Date]])</f>
        <v>2012</v>
      </c>
      <c r="I1945" t="s">
        <v>258</v>
      </c>
      <c r="J1945" s="4">
        <f>WEEKDAY(Table1[[#This Row],[Order Date]])</f>
        <v>5</v>
      </c>
      <c r="K1945" t="s">
        <v>235</v>
      </c>
      <c r="L1945" t="s">
        <v>239</v>
      </c>
      <c r="M1945">
        <v>510821</v>
      </c>
      <c r="N1945">
        <v>103976.8</v>
      </c>
      <c r="O1945">
        <v>406844.2</v>
      </c>
      <c r="P1945">
        <v>20</v>
      </c>
      <c r="Q1945">
        <v>29</v>
      </c>
      <c r="R1945">
        <v>90.97</v>
      </c>
    </row>
    <row r="1946" spans="1:18" x14ac:dyDescent="0.35">
      <c r="A1946" t="s">
        <v>156</v>
      </c>
      <c r="B1946" t="str">
        <f>VLOOKUP(Table1[[#This Row],[Region]],Table3[#All],2,0)</f>
        <v>Anne Paul</v>
      </c>
      <c r="C1946" t="s">
        <v>212</v>
      </c>
      <c r="D1946">
        <v>264889</v>
      </c>
      <c r="E1946">
        <v>258598</v>
      </c>
      <c r="F1946">
        <v>97.63</v>
      </c>
      <c r="G1946" s="2">
        <v>41158</v>
      </c>
      <c r="H1946">
        <f>YEAR(Table1[[#This Row],[Order Date]])</f>
        <v>2012</v>
      </c>
      <c r="I1946" t="s">
        <v>258</v>
      </c>
      <c r="J1946" s="4">
        <f>WEEKDAY(Table1[[#This Row],[Order Date]])</f>
        <v>5</v>
      </c>
      <c r="K1946" t="s">
        <v>221</v>
      </c>
      <c r="L1946" t="s">
        <v>239</v>
      </c>
      <c r="M1946">
        <v>258598</v>
      </c>
      <c r="N1946">
        <v>64325.440000000002</v>
      </c>
      <c r="O1946">
        <v>194272.56</v>
      </c>
      <c r="P1946">
        <v>10</v>
      </c>
      <c r="Q1946">
        <v>67</v>
      </c>
      <c r="R1946">
        <v>83.84</v>
      </c>
    </row>
    <row r="1947" spans="1:18" x14ac:dyDescent="0.35">
      <c r="A1947" t="s">
        <v>157</v>
      </c>
      <c r="B1947" t="str">
        <f>VLOOKUP(Table1[[#This Row],[Region]],Table3[#All],2,0)</f>
        <v>Sam Thomas</v>
      </c>
      <c r="C1947" t="s">
        <v>215</v>
      </c>
      <c r="D1947">
        <v>221923</v>
      </c>
      <c r="E1947">
        <v>120510</v>
      </c>
      <c r="F1947">
        <v>54.3</v>
      </c>
      <c r="G1947" s="2">
        <v>41089</v>
      </c>
      <c r="H1947">
        <f>YEAR(Table1[[#This Row],[Order Date]])</f>
        <v>2012</v>
      </c>
      <c r="I1947" t="s">
        <v>254</v>
      </c>
      <c r="J1947" s="4">
        <f>WEEKDAY(Table1[[#This Row],[Order Date]])</f>
        <v>6</v>
      </c>
      <c r="K1947" t="s">
        <v>218</v>
      </c>
      <c r="L1947" t="s">
        <v>238</v>
      </c>
      <c r="M1947">
        <v>120510</v>
      </c>
      <c r="N1947">
        <v>34569.279999999999</v>
      </c>
      <c r="O1947">
        <v>85940.72</v>
      </c>
      <c r="P1947">
        <v>30</v>
      </c>
      <c r="Q1947">
        <v>26</v>
      </c>
      <c r="R1947">
        <v>91.66</v>
      </c>
    </row>
    <row r="1948" spans="1:18" x14ac:dyDescent="0.35">
      <c r="A1948" t="s">
        <v>158</v>
      </c>
      <c r="B1948" t="str">
        <f>VLOOKUP(Table1[[#This Row],[Region]],Table3[#All],2,0)</f>
        <v>William Grek</v>
      </c>
      <c r="C1948" t="s">
        <v>214</v>
      </c>
      <c r="D1948">
        <v>335683</v>
      </c>
      <c r="E1948">
        <v>210500</v>
      </c>
      <c r="F1948">
        <v>62.71</v>
      </c>
      <c r="G1948" s="2">
        <v>41528</v>
      </c>
      <c r="H1948">
        <f>YEAR(Table1[[#This Row],[Order Date]])</f>
        <v>2013</v>
      </c>
      <c r="I1948" t="s">
        <v>258</v>
      </c>
      <c r="J1948" s="4">
        <f>WEEKDAY(Table1[[#This Row],[Order Date]])</f>
        <v>4</v>
      </c>
      <c r="K1948" t="s">
        <v>221</v>
      </c>
      <c r="L1948" t="s">
        <v>239</v>
      </c>
      <c r="M1948">
        <v>210500</v>
      </c>
      <c r="N1948">
        <v>90203.43</v>
      </c>
      <c r="O1948">
        <v>120296.57</v>
      </c>
      <c r="P1948">
        <v>30</v>
      </c>
      <c r="Q1948">
        <v>29</v>
      </c>
      <c r="R1948">
        <v>94.15</v>
      </c>
    </row>
    <row r="1949" spans="1:18" x14ac:dyDescent="0.35">
      <c r="A1949" t="s">
        <v>159</v>
      </c>
      <c r="B1949" t="str">
        <f>VLOOKUP(Table1[[#This Row],[Region]],Table3[#All],2,0)</f>
        <v>Bill Gabril</v>
      </c>
      <c r="C1949" t="s">
        <v>213</v>
      </c>
      <c r="D1949">
        <v>305466</v>
      </c>
      <c r="E1949">
        <v>193920</v>
      </c>
      <c r="F1949">
        <v>63.48</v>
      </c>
      <c r="G1949" s="2">
        <v>40738</v>
      </c>
      <c r="H1949">
        <f>YEAR(Table1[[#This Row],[Order Date]])</f>
        <v>2011</v>
      </c>
      <c r="I1949" t="s">
        <v>260</v>
      </c>
      <c r="J1949" s="4">
        <f>WEEKDAY(Table1[[#This Row],[Order Date]])</f>
        <v>5</v>
      </c>
      <c r="K1949" t="s">
        <v>221</v>
      </c>
      <c r="L1949" t="s">
        <v>239</v>
      </c>
      <c r="M1949">
        <v>193920</v>
      </c>
      <c r="N1949">
        <v>39749.410000000003</v>
      </c>
      <c r="O1949">
        <v>154170.59</v>
      </c>
      <c r="P1949">
        <v>10</v>
      </c>
      <c r="Q1949">
        <v>75</v>
      </c>
      <c r="R1949">
        <v>92.35</v>
      </c>
    </row>
    <row r="1950" spans="1:18" x14ac:dyDescent="0.35">
      <c r="A1950" t="s">
        <v>160</v>
      </c>
      <c r="B1950" t="str">
        <f>VLOOKUP(Table1[[#This Row],[Region]],Table3[#All],2,0)</f>
        <v>William Grek</v>
      </c>
      <c r="C1950" t="s">
        <v>214</v>
      </c>
      <c r="D1950">
        <v>176391</v>
      </c>
      <c r="E1950">
        <v>104071</v>
      </c>
      <c r="F1950">
        <v>59</v>
      </c>
      <c r="G1950" s="2">
        <v>40738</v>
      </c>
      <c r="H1950">
        <f>YEAR(Table1[[#This Row],[Order Date]])</f>
        <v>2011</v>
      </c>
      <c r="I1950" t="s">
        <v>260</v>
      </c>
      <c r="J1950" s="4">
        <f>WEEKDAY(Table1[[#This Row],[Order Date]])</f>
        <v>5</v>
      </c>
      <c r="K1950" t="s">
        <v>230</v>
      </c>
      <c r="L1950" t="s">
        <v>238</v>
      </c>
      <c r="M1950">
        <v>104071</v>
      </c>
      <c r="N1950">
        <v>51570.21</v>
      </c>
      <c r="O1950">
        <v>52500.79</v>
      </c>
      <c r="P1950">
        <v>20</v>
      </c>
      <c r="Q1950">
        <v>10</v>
      </c>
      <c r="R1950">
        <v>60.57</v>
      </c>
    </row>
    <row r="1951" spans="1:18" x14ac:dyDescent="0.35">
      <c r="A1951" t="s">
        <v>161</v>
      </c>
      <c r="B1951" t="str">
        <f>VLOOKUP(Table1[[#This Row],[Region]],Table3[#All],2,0)</f>
        <v>Bill Gabril</v>
      </c>
      <c r="C1951" t="s">
        <v>213</v>
      </c>
      <c r="D1951">
        <v>327525</v>
      </c>
      <c r="E1951">
        <v>263220</v>
      </c>
      <c r="F1951">
        <v>80.37</v>
      </c>
      <c r="G1951" s="2">
        <v>41143</v>
      </c>
      <c r="H1951">
        <f>YEAR(Table1[[#This Row],[Order Date]])</f>
        <v>2012</v>
      </c>
      <c r="I1951" t="s">
        <v>262</v>
      </c>
      <c r="J1951" s="4">
        <f>WEEKDAY(Table1[[#This Row],[Order Date]])</f>
        <v>4</v>
      </c>
      <c r="K1951" t="s">
        <v>230</v>
      </c>
      <c r="L1951" t="s">
        <v>238</v>
      </c>
      <c r="M1951">
        <v>263220</v>
      </c>
      <c r="N1951">
        <v>59747.72</v>
      </c>
      <c r="O1951">
        <v>203472.28</v>
      </c>
      <c r="P1951">
        <v>20</v>
      </c>
      <c r="Q1951">
        <v>90</v>
      </c>
      <c r="R1951">
        <v>80.89</v>
      </c>
    </row>
    <row r="1952" spans="1:18" x14ac:dyDescent="0.35">
      <c r="A1952" t="s">
        <v>162</v>
      </c>
      <c r="B1952" t="str">
        <f>VLOOKUP(Table1[[#This Row],[Region]],Table3[#All],2,0)</f>
        <v>Bill Gabril</v>
      </c>
      <c r="C1952" t="s">
        <v>213</v>
      </c>
      <c r="D1952">
        <v>302497</v>
      </c>
      <c r="E1952">
        <v>183151</v>
      </c>
      <c r="F1952">
        <v>60.55</v>
      </c>
      <c r="G1952" s="2">
        <v>40861</v>
      </c>
      <c r="H1952">
        <f>YEAR(Table1[[#This Row],[Order Date]])</f>
        <v>2011</v>
      </c>
      <c r="I1952" t="s">
        <v>253</v>
      </c>
      <c r="J1952" s="4">
        <f>WEEKDAY(Table1[[#This Row],[Order Date]])</f>
        <v>2</v>
      </c>
      <c r="K1952" t="s">
        <v>230</v>
      </c>
      <c r="L1952" t="s">
        <v>238</v>
      </c>
      <c r="M1952">
        <v>183151</v>
      </c>
      <c r="N1952">
        <v>46639.59</v>
      </c>
      <c r="O1952">
        <v>136511.41</v>
      </c>
      <c r="P1952">
        <v>30</v>
      </c>
      <c r="Q1952">
        <v>59</v>
      </c>
      <c r="R1952">
        <v>87.89</v>
      </c>
    </row>
    <row r="1953" spans="1:18" x14ac:dyDescent="0.35">
      <c r="A1953" t="s">
        <v>163</v>
      </c>
      <c r="B1953" t="str">
        <f>VLOOKUP(Table1[[#This Row],[Region]],Table3[#All],2,0)</f>
        <v>Sam Thomas</v>
      </c>
      <c r="C1953" t="s">
        <v>215</v>
      </c>
      <c r="D1953">
        <v>479849</v>
      </c>
      <c r="E1953">
        <v>363253</v>
      </c>
      <c r="F1953">
        <v>75.7</v>
      </c>
      <c r="G1953" s="2">
        <v>40861</v>
      </c>
      <c r="H1953">
        <f>YEAR(Table1[[#This Row],[Order Date]])</f>
        <v>2011</v>
      </c>
      <c r="I1953" t="s">
        <v>253</v>
      </c>
      <c r="J1953" s="4">
        <f>WEEKDAY(Table1[[#This Row],[Order Date]])</f>
        <v>2</v>
      </c>
      <c r="K1953" t="s">
        <v>225</v>
      </c>
      <c r="L1953" t="s">
        <v>239</v>
      </c>
      <c r="M1953">
        <v>363253</v>
      </c>
      <c r="N1953">
        <v>80436.25</v>
      </c>
      <c r="O1953">
        <v>282816.75</v>
      </c>
      <c r="P1953">
        <v>30</v>
      </c>
      <c r="Q1953">
        <v>92</v>
      </c>
      <c r="R1953">
        <v>93.02</v>
      </c>
    </row>
    <row r="1954" spans="1:18" x14ac:dyDescent="0.35">
      <c r="A1954" t="s">
        <v>164</v>
      </c>
      <c r="B1954" t="str">
        <f>VLOOKUP(Table1[[#This Row],[Region]],Table3[#All],2,0)</f>
        <v>Anne Paul</v>
      </c>
      <c r="C1954" t="s">
        <v>212</v>
      </c>
      <c r="D1954">
        <v>353015</v>
      </c>
      <c r="E1954">
        <v>248954</v>
      </c>
      <c r="F1954">
        <v>70.52</v>
      </c>
      <c r="G1954" s="2">
        <v>41606</v>
      </c>
      <c r="H1954">
        <f>YEAR(Table1[[#This Row],[Order Date]])</f>
        <v>2013</v>
      </c>
      <c r="I1954" t="s">
        <v>253</v>
      </c>
      <c r="J1954" s="4">
        <f>WEEKDAY(Table1[[#This Row],[Order Date]])</f>
        <v>5</v>
      </c>
      <c r="K1954" t="s">
        <v>229</v>
      </c>
      <c r="L1954" t="s">
        <v>240</v>
      </c>
      <c r="M1954">
        <v>248954</v>
      </c>
      <c r="N1954">
        <v>109914.13</v>
      </c>
      <c r="O1954">
        <v>139039.87</v>
      </c>
      <c r="P1954">
        <v>30</v>
      </c>
      <c r="Q1954">
        <v>85</v>
      </c>
      <c r="R1954">
        <v>71.069999999999993</v>
      </c>
    </row>
    <row r="1955" spans="1:18" x14ac:dyDescent="0.35">
      <c r="A1955" t="s">
        <v>165</v>
      </c>
      <c r="B1955" t="str">
        <f>VLOOKUP(Table1[[#This Row],[Region]],Table3[#All],2,0)</f>
        <v>Anne Paul</v>
      </c>
      <c r="C1955" t="s">
        <v>212</v>
      </c>
      <c r="D1955">
        <v>101913</v>
      </c>
      <c r="E1955">
        <v>76981</v>
      </c>
      <c r="F1955">
        <v>75.540000000000006</v>
      </c>
      <c r="G1955" s="2">
        <v>41965</v>
      </c>
      <c r="H1955">
        <f>YEAR(Table1[[#This Row],[Order Date]])</f>
        <v>2014</v>
      </c>
      <c r="I1955" t="s">
        <v>253</v>
      </c>
      <c r="J1955" s="4">
        <f>WEEKDAY(Table1[[#This Row],[Order Date]])</f>
        <v>7</v>
      </c>
      <c r="K1955" t="s">
        <v>218</v>
      </c>
      <c r="L1955" t="s">
        <v>238</v>
      </c>
      <c r="M1955">
        <v>76981</v>
      </c>
      <c r="N1955">
        <v>19199.810000000001</v>
      </c>
      <c r="O1955">
        <v>57781.19</v>
      </c>
      <c r="P1955">
        <v>20</v>
      </c>
      <c r="Q1955">
        <v>33</v>
      </c>
      <c r="R1955">
        <v>60.12</v>
      </c>
    </row>
    <row r="1956" spans="1:18" x14ac:dyDescent="0.35">
      <c r="A1956" t="s">
        <v>166</v>
      </c>
      <c r="B1956" t="str">
        <f>VLOOKUP(Table1[[#This Row],[Region]],Table3[#All],2,0)</f>
        <v>Sam Thomas</v>
      </c>
      <c r="C1956" t="s">
        <v>215</v>
      </c>
      <c r="D1956">
        <v>489123</v>
      </c>
      <c r="E1956">
        <v>553013</v>
      </c>
      <c r="F1956">
        <v>113.06</v>
      </c>
      <c r="G1956" s="2">
        <v>41914</v>
      </c>
      <c r="H1956">
        <f>YEAR(Table1[[#This Row],[Order Date]])</f>
        <v>2014</v>
      </c>
      <c r="I1956" t="s">
        <v>255</v>
      </c>
      <c r="J1956" s="4">
        <f>WEEKDAY(Table1[[#This Row],[Order Date]])</f>
        <v>5</v>
      </c>
      <c r="K1956" t="s">
        <v>223</v>
      </c>
      <c r="L1956" t="s">
        <v>240</v>
      </c>
      <c r="M1956">
        <v>553013</v>
      </c>
      <c r="N1956">
        <v>138127.53</v>
      </c>
      <c r="O1956">
        <v>414885.47</v>
      </c>
      <c r="P1956">
        <v>10</v>
      </c>
      <c r="Q1956">
        <v>98</v>
      </c>
      <c r="R1956">
        <v>61.61</v>
      </c>
    </row>
    <row r="1957" spans="1:18" x14ac:dyDescent="0.35">
      <c r="A1957" t="s">
        <v>167</v>
      </c>
      <c r="B1957" t="str">
        <f>VLOOKUP(Table1[[#This Row],[Region]],Table3[#All],2,0)</f>
        <v>Bill Gabril</v>
      </c>
      <c r="C1957" t="s">
        <v>213</v>
      </c>
      <c r="D1957">
        <v>304437</v>
      </c>
      <c r="E1957">
        <v>262864</v>
      </c>
      <c r="F1957">
        <v>86.34</v>
      </c>
      <c r="G1957" s="2">
        <v>41914</v>
      </c>
      <c r="H1957">
        <f>YEAR(Table1[[#This Row],[Order Date]])</f>
        <v>2014</v>
      </c>
      <c r="I1957" t="s">
        <v>255</v>
      </c>
      <c r="J1957" s="4">
        <f>WEEKDAY(Table1[[#This Row],[Order Date]])</f>
        <v>5</v>
      </c>
      <c r="K1957" t="s">
        <v>217</v>
      </c>
      <c r="L1957" t="s">
        <v>237</v>
      </c>
      <c r="M1957">
        <v>262864</v>
      </c>
      <c r="N1957">
        <v>125610.16</v>
      </c>
      <c r="O1957">
        <v>137253.84</v>
      </c>
      <c r="P1957">
        <v>30</v>
      </c>
      <c r="Q1957">
        <v>60</v>
      </c>
      <c r="R1957">
        <v>92.06</v>
      </c>
    </row>
    <row r="1958" spans="1:18" x14ac:dyDescent="0.35">
      <c r="A1958" t="s">
        <v>168</v>
      </c>
      <c r="B1958" t="str">
        <f>VLOOKUP(Table1[[#This Row],[Region]],Table3[#All],2,0)</f>
        <v>Sam Thomas</v>
      </c>
      <c r="C1958" t="s">
        <v>215</v>
      </c>
      <c r="D1958">
        <v>471698</v>
      </c>
      <c r="E1958">
        <v>283190</v>
      </c>
      <c r="F1958">
        <v>60.04</v>
      </c>
      <c r="G1958" s="2">
        <v>41914</v>
      </c>
      <c r="H1958">
        <f>YEAR(Table1[[#This Row],[Order Date]])</f>
        <v>2014</v>
      </c>
      <c r="I1958" t="s">
        <v>255</v>
      </c>
      <c r="J1958" s="4">
        <f>WEEKDAY(Table1[[#This Row],[Order Date]])</f>
        <v>5</v>
      </c>
      <c r="K1958" t="s">
        <v>228</v>
      </c>
      <c r="L1958" t="s">
        <v>236</v>
      </c>
      <c r="M1958">
        <v>283190</v>
      </c>
      <c r="N1958">
        <v>141460.29</v>
      </c>
      <c r="O1958">
        <v>141729.71</v>
      </c>
      <c r="P1958">
        <v>30</v>
      </c>
      <c r="Q1958">
        <v>51</v>
      </c>
      <c r="R1958">
        <v>63.52</v>
      </c>
    </row>
    <row r="1959" spans="1:18" x14ac:dyDescent="0.35">
      <c r="A1959" t="s">
        <v>169</v>
      </c>
      <c r="B1959" t="str">
        <f>VLOOKUP(Table1[[#This Row],[Region]],Table3[#All],2,0)</f>
        <v>Sam Thomas</v>
      </c>
      <c r="C1959" t="s">
        <v>215</v>
      </c>
      <c r="D1959">
        <v>424331</v>
      </c>
      <c r="E1959">
        <v>458283</v>
      </c>
      <c r="F1959">
        <v>108</v>
      </c>
      <c r="G1959" s="2">
        <v>41914</v>
      </c>
      <c r="H1959">
        <f>YEAR(Table1[[#This Row],[Order Date]])</f>
        <v>2014</v>
      </c>
      <c r="I1959" t="s">
        <v>255</v>
      </c>
      <c r="J1959" s="4">
        <f>WEEKDAY(Table1[[#This Row],[Order Date]])</f>
        <v>5</v>
      </c>
      <c r="K1959" t="s">
        <v>230</v>
      </c>
      <c r="L1959" t="s">
        <v>238</v>
      </c>
      <c r="M1959">
        <v>458283</v>
      </c>
      <c r="N1959">
        <v>178645.46</v>
      </c>
      <c r="O1959">
        <v>279637.53999999998</v>
      </c>
      <c r="P1959">
        <v>10</v>
      </c>
      <c r="Q1959">
        <v>34</v>
      </c>
      <c r="R1959">
        <v>75.05</v>
      </c>
    </row>
    <row r="1960" spans="1:18" x14ac:dyDescent="0.35">
      <c r="A1960" t="s">
        <v>170</v>
      </c>
      <c r="B1960" t="str">
        <f>VLOOKUP(Table1[[#This Row],[Region]],Table3[#All],2,0)</f>
        <v>William Grek</v>
      </c>
      <c r="C1960" t="s">
        <v>214</v>
      </c>
      <c r="D1960">
        <v>390435</v>
      </c>
      <c r="E1960">
        <v>269050</v>
      </c>
      <c r="F1960">
        <v>68.91</v>
      </c>
      <c r="G1960" s="2">
        <v>40806</v>
      </c>
      <c r="H1960">
        <f>YEAR(Table1[[#This Row],[Order Date]])</f>
        <v>2011</v>
      </c>
      <c r="I1960" t="s">
        <v>258</v>
      </c>
      <c r="J1960" s="4">
        <f>WEEKDAY(Table1[[#This Row],[Order Date]])</f>
        <v>3</v>
      </c>
      <c r="K1960" t="s">
        <v>223</v>
      </c>
      <c r="L1960" t="s">
        <v>240</v>
      </c>
      <c r="M1960">
        <v>269050</v>
      </c>
      <c r="N1960">
        <v>121666.65</v>
      </c>
      <c r="O1960">
        <v>147383.35</v>
      </c>
      <c r="P1960">
        <v>20</v>
      </c>
      <c r="Q1960">
        <v>11</v>
      </c>
      <c r="R1960">
        <v>78.48</v>
      </c>
    </row>
    <row r="1961" spans="1:18" x14ac:dyDescent="0.35">
      <c r="A1961" t="s">
        <v>171</v>
      </c>
      <c r="B1961" t="str">
        <f>VLOOKUP(Table1[[#This Row],[Region]],Table3[#All],2,0)</f>
        <v>Bill Gabril</v>
      </c>
      <c r="C1961" t="s">
        <v>213</v>
      </c>
      <c r="D1961">
        <v>391200</v>
      </c>
      <c r="E1961">
        <v>468250</v>
      </c>
      <c r="F1961">
        <v>119.7</v>
      </c>
      <c r="G1961" s="2">
        <v>41849</v>
      </c>
      <c r="H1961">
        <f>YEAR(Table1[[#This Row],[Order Date]])</f>
        <v>2014</v>
      </c>
      <c r="I1961" t="s">
        <v>260</v>
      </c>
      <c r="J1961" s="4">
        <f>WEEKDAY(Table1[[#This Row],[Order Date]])</f>
        <v>3</v>
      </c>
      <c r="K1961" t="s">
        <v>226</v>
      </c>
      <c r="L1961" t="s">
        <v>239</v>
      </c>
      <c r="M1961">
        <v>468250</v>
      </c>
      <c r="N1961">
        <v>167753.59</v>
      </c>
      <c r="O1961">
        <v>300496.40999999997</v>
      </c>
      <c r="P1961">
        <v>30</v>
      </c>
      <c r="Q1961">
        <v>94</v>
      </c>
      <c r="R1961">
        <v>82.43</v>
      </c>
    </row>
    <row r="1962" spans="1:18" x14ac:dyDescent="0.35">
      <c r="A1962" t="s">
        <v>172</v>
      </c>
      <c r="B1962" t="str">
        <f>VLOOKUP(Table1[[#This Row],[Region]],Table3[#All],2,0)</f>
        <v>Anne Paul</v>
      </c>
      <c r="C1962" t="s">
        <v>212</v>
      </c>
      <c r="D1962">
        <v>116061</v>
      </c>
      <c r="E1962">
        <v>106657</v>
      </c>
      <c r="F1962">
        <v>91.9</v>
      </c>
      <c r="G1962" s="2">
        <v>41849</v>
      </c>
      <c r="H1962">
        <f>YEAR(Table1[[#This Row],[Order Date]])</f>
        <v>2014</v>
      </c>
      <c r="I1962" t="s">
        <v>260</v>
      </c>
      <c r="J1962" s="4">
        <f>WEEKDAY(Table1[[#This Row],[Order Date]])</f>
        <v>3</v>
      </c>
      <c r="K1962" t="s">
        <v>235</v>
      </c>
      <c r="L1962" t="s">
        <v>239</v>
      </c>
      <c r="M1962">
        <v>106657</v>
      </c>
      <c r="N1962">
        <v>47549.5</v>
      </c>
      <c r="O1962">
        <v>59107.5</v>
      </c>
      <c r="P1962">
        <v>20</v>
      </c>
      <c r="Q1962">
        <v>19</v>
      </c>
      <c r="R1962">
        <v>79.930000000000007</v>
      </c>
    </row>
    <row r="1963" spans="1:18" x14ac:dyDescent="0.35">
      <c r="A1963" t="s">
        <v>173</v>
      </c>
      <c r="B1963" t="str">
        <f>VLOOKUP(Table1[[#This Row],[Region]],Table3[#All],2,0)</f>
        <v>Bill Gabril</v>
      </c>
      <c r="C1963" t="s">
        <v>213</v>
      </c>
      <c r="D1963">
        <v>463443</v>
      </c>
      <c r="E1963">
        <v>543515</v>
      </c>
      <c r="F1963">
        <v>117.28</v>
      </c>
      <c r="G1963" s="2">
        <v>41849</v>
      </c>
      <c r="H1963">
        <f>YEAR(Table1[[#This Row],[Order Date]])</f>
        <v>2014</v>
      </c>
      <c r="I1963" t="s">
        <v>260</v>
      </c>
      <c r="J1963" s="4">
        <f>WEEKDAY(Table1[[#This Row],[Order Date]])</f>
        <v>3</v>
      </c>
      <c r="K1963" t="s">
        <v>216</v>
      </c>
      <c r="L1963" t="s">
        <v>236</v>
      </c>
      <c r="M1963">
        <v>543515</v>
      </c>
      <c r="N1963">
        <v>268125.14</v>
      </c>
      <c r="O1963">
        <v>275389.86</v>
      </c>
      <c r="P1963">
        <v>30</v>
      </c>
      <c r="Q1963">
        <v>65</v>
      </c>
      <c r="R1963">
        <v>90.84</v>
      </c>
    </row>
    <row r="1964" spans="1:18" x14ac:dyDescent="0.35">
      <c r="A1964" t="s">
        <v>174</v>
      </c>
      <c r="B1964" t="str">
        <f>VLOOKUP(Table1[[#This Row],[Region]],Table3[#All],2,0)</f>
        <v>Sam Thomas</v>
      </c>
      <c r="C1964" t="s">
        <v>215</v>
      </c>
      <c r="D1964">
        <v>430857</v>
      </c>
      <c r="E1964">
        <v>489094</v>
      </c>
      <c r="F1964">
        <v>113.52</v>
      </c>
      <c r="G1964" s="2">
        <v>41249</v>
      </c>
      <c r="H1964">
        <f>YEAR(Table1[[#This Row],[Order Date]])</f>
        <v>2012</v>
      </c>
      <c r="I1964" t="s">
        <v>257</v>
      </c>
      <c r="J1964" s="4">
        <f>WEEKDAY(Table1[[#This Row],[Order Date]])</f>
        <v>5</v>
      </c>
      <c r="K1964" t="s">
        <v>221</v>
      </c>
      <c r="L1964" t="s">
        <v>239</v>
      </c>
      <c r="M1964">
        <v>489094</v>
      </c>
      <c r="N1964">
        <v>188769.68</v>
      </c>
      <c r="O1964">
        <v>300324.32</v>
      </c>
      <c r="P1964">
        <v>20</v>
      </c>
      <c r="Q1964">
        <v>20</v>
      </c>
      <c r="R1964">
        <v>79.37</v>
      </c>
    </row>
    <row r="1965" spans="1:18" x14ac:dyDescent="0.35">
      <c r="A1965" t="s">
        <v>175</v>
      </c>
      <c r="B1965" t="str">
        <f>VLOOKUP(Table1[[#This Row],[Region]],Table3[#All],2,0)</f>
        <v>Anne Paul</v>
      </c>
      <c r="C1965" t="s">
        <v>212</v>
      </c>
      <c r="D1965">
        <v>399703</v>
      </c>
      <c r="E1965">
        <v>393074</v>
      </c>
      <c r="F1965">
        <v>98.34</v>
      </c>
      <c r="G1965" s="2">
        <v>41249</v>
      </c>
      <c r="H1965">
        <f>YEAR(Table1[[#This Row],[Order Date]])</f>
        <v>2012</v>
      </c>
      <c r="I1965" t="s">
        <v>257</v>
      </c>
      <c r="J1965" s="4">
        <f>WEEKDAY(Table1[[#This Row],[Order Date]])</f>
        <v>5</v>
      </c>
      <c r="K1965" t="s">
        <v>222</v>
      </c>
      <c r="L1965" t="s">
        <v>236</v>
      </c>
      <c r="M1965">
        <v>393074</v>
      </c>
      <c r="N1965">
        <v>104090.11</v>
      </c>
      <c r="O1965">
        <v>288983.89</v>
      </c>
      <c r="P1965">
        <v>10</v>
      </c>
      <c r="Q1965">
        <v>75</v>
      </c>
      <c r="R1965">
        <v>71</v>
      </c>
    </row>
    <row r="1966" spans="1:18" x14ac:dyDescent="0.35">
      <c r="A1966" t="s">
        <v>176</v>
      </c>
      <c r="B1966" t="str">
        <f>VLOOKUP(Table1[[#This Row],[Region]],Table3[#All],2,0)</f>
        <v>Anne Paul</v>
      </c>
      <c r="C1966" t="s">
        <v>212</v>
      </c>
      <c r="D1966">
        <v>355148</v>
      </c>
      <c r="E1966">
        <v>297352</v>
      </c>
      <c r="F1966">
        <v>83.73</v>
      </c>
      <c r="G1966" s="2">
        <v>41249</v>
      </c>
      <c r="H1966">
        <f>YEAR(Table1[[#This Row],[Order Date]])</f>
        <v>2012</v>
      </c>
      <c r="I1966" t="s">
        <v>257</v>
      </c>
      <c r="J1966" s="4">
        <f>WEEKDAY(Table1[[#This Row],[Order Date]])</f>
        <v>5</v>
      </c>
      <c r="K1966" t="s">
        <v>217</v>
      </c>
      <c r="L1966" t="s">
        <v>237</v>
      </c>
      <c r="M1966">
        <v>297352</v>
      </c>
      <c r="N1966">
        <v>88822.24</v>
      </c>
      <c r="O1966">
        <v>208529.76</v>
      </c>
      <c r="P1966">
        <v>30</v>
      </c>
      <c r="Q1966">
        <v>47</v>
      </c>
      <c r="R1966">
        <v>73.48</v>
      </c>
    </row>
    <row r="1967" spans="1:18" x14ac:dyDescent="0.35">
      <c r="A1967" t="s">
        <v>177</v>
      </c>
      <c r="B1967" t="str">
        <f>VLOOKUP(Table1[[#This Row],[Region]],Table3[#All],2,0)</f>
        <v>William Grek</v>
      </c>
      <c r="C1967" t="s">
        <v>214</v>
      </c>
      <c r="D1967">
        <v>139126</v>
      </c>
      <c r="E1967">
        <v>82220</v>
      </c>
      <c r="F1967">
        <v>59.1</v>
      </c>
      <c r="G1967" s="2">
        <v>41852</v>
      </c>
      <c r="H1967">
        <f>YEAR(Table1[[#This Row],[Order Date]])</f>
        <v>2014</v>
      </c>
      <c r="I1967" t="s">
        <v>262</v>
      </c>
      <c r="J1967" s="4">
        <f>WEEKDAY(Table1[[#This Row],[Order Date]])</f>
        <v>6</v>
      </c>
      <c r="K1967" t="s">
        <v>221</v>
      </c>
      <c r="L1967" t="s">
        <v>239</v>
      </c>
      <c r="M1967">
        <v>82220</v>
      </c>
      <c r="N1967">
        <v>34195.360000000001</v>
      </c>
      <c r="O1967">
        <v>48024.639999999999</v>
      </c>
      <c r="P1967">
        <v>30</v>
      </c>
      <c r="Q1967">
        <v>85</v>
      </c>
      <c r="R1967">
        <v>74.099999999999994</v>
      </c>
    </row>
    <row r="1968" spans="1:18" x14ac:dyDescent="0.35">
      <c r="A1968" t="s">
        <v>178</v>
      </c>
      <c r="B1968" t="str">
        <f>VLOOKUP(Table1[[#This Row],[Region]],Table3[#All],2,0)</f>
        <v>William Grek</v>
      </c>
      <c r="C1968" t="s">
        <v>214</v>
      </c>
      <c r="D1968">
        <v>239602</v>
      </c>
      <c r="E1968">
        <v>166207</v>
      </c>
      <c r="F1968">
        <v>69.37</v>
      </c>
      <c r="G1968" s="2">
        <v>41353</v>
      </c>
      <c r="H1968">
        <f>YEAR(Table1[[#This Row],[Order Date]])</f>
        <v>2013</v>
      </c>
      <c r="I1968" t="s">
        <v>263</v>
      </c>
      <c r="J1968" s="4">
        <f>WEEKDAY(Table1[[#This Row],[Order Date]])</f>
        <v>4</v>
      </c>
      <c r="K1968" t="s">
        <v>216</v>
      </c>
      <c r="L1968" t="s">
        <v>236</v>
      </c>
      <c r="M1968">
        <v>166207</v>
      </c>
      <c r="N1968">
        <v>53028.75</v>
      </c>
      <c r="O1968">
        <v>113178.25</v>
      </c>
      <c r="P1968">
        <v>30</v>
      </c>
      <c r="Q1968">
        <v>75</v>
      </c>
      <c r="R1968">
        <v>80.569999999999993</v>
      </c>
    </row>
    <row r="1969" spans="1:18" x14ac:dyDescent="0.35">
      <c r="A1969" t="s">
        <v>179</v>
      </c>
      <c r="B1969" t="str">
        <f>VLOOKUP(Table1[[#This Row],[Region]],Table3[#All],2,0)</f>
        <v>Bill Gabril</v>
      </c>
      <c r="C1969" t="s">
        <v>213</v>
      </c>
      <c r="D1969">
        <v>470741</v>
      </c>
      <c r="E1969">
        <v>373957</v>
      </c>
      <c r="F1969">
        <v>79.44</v>
      </c>
      <c r="G1969" s="2">
        <v>41850</v>
      </c>
      <c r="H1969">
        <f>YEAR(Table1[[#This Row],[Order Date]])</f>
        <v>2014</v>
      </c>
      <c r="I1969" t="s">
        <v>260</v>
      </c>
      <c r="J1969" s="4">
        <f>WEEKDAY(Table1[[#This Row],[Order Date]])</f>
        <v>4</v>
      </c>
      <c r="K1969" t="s">
        <v>233</v>
      </c>
      <c r="L1969" t="s">
        <v>237</v>
      </c>
      <c r="M1969">
        <v>373957</v>
      </c>
      <c r="N1969">
        <v>84187.31</v>
      </c>
      <c r="O1969">
        <v>289769.69</v>
      </c>
      <c r="P1969">
        <v>30</v>
      </c>
      <c r="Q1969">
        <v>80</v>
      </c>
      <c r="R1969">
        <v>72.13</v>
      </c>
    </row>
    <row r="1970" spans="1:18" x14ac:dyDescent="0.35">
      <c r="A1970" t="s">
        <v>180</v>
      </c>
      <c r="B1970" t="str">
        <f>VLOOKUP(Table1[[#This Row],[Region]],Table3[#All],2,0)</f>
        <v>Sam Thomas</v>
      </c>
      <c r="C1970" t="s">
        <v>215</v>
      </c>
      <c r="D1970">
        <v>354859</v>
      </c>
      <c r="E1970">
        <v>395910</v>
      </c>
      <c r="F1970">
        <v>111.57</v>
      </c>
      <c r="G1970" s="2">
        <v>41850</v>
      </c>
      <c r="H1970">
        <f>YEAR(Table1[[#This Row],[Order Date]])</f>
        <v>2014</v>
      </c>
      <c r="I1970" t="s">
        <v>260</v>
      </c>
      <c r="J1970" s="4">
        <f>WEEKDAY(Table1[[#This Row],[Order Date]])</f>
        <v>4</v>
      </c>
      <c r="K1970" t="s">
        <v>234</v>
      </c>
      <c r="L1970" t="s">
        <v>238</v>
      </c>
      <c r="M1970">
        <v>395910</v>
      </c>
      <c r="N1970">
        <v>146274.76999999999</v>
      </c>
      <c r="O1970">
        <v>249635.23</v>
      </c>
      <c r="P1970">
        <v>30</v>
      </c>
      <c r="Q1970">
        <v>10</v>
      </c>
      <c r="R1970">
        <v>89.57</v>
      </c>
    </row>
    <row r="1971" spans="1:18" x14ac:dyDescent="0.35">
      <c r="A1971" t="s">
        <v>181</v>
      </c>
      <c r="B1971" t="str">
        <f>VLOOKUP(Table1[[#This Row],[Region]],Table3[#All],2,0)</f>
        <v>William Grek</v>
      </c>
      <c r="C1971" t="s">
        <v>214</v>
      </c>
      <c r="D1971">
        <v>292502</v>
      </c>
      <c r="E1971">
        <v>276522</v>
      </c>
      <c r="F1971">
        <v>94.54</v>
      </c>
      <c r="G1971" s="2">
        <v>41549</v>
      </c>
      <c r="H1971">
        <f>YEAR(Table1[[#This Row],[Order Date]])</f>
        <v>2013</v>
      </c>
      <c r="I1971" t="s">
        <v>255</v>
      </c>
      <c r="J1971" s="4">
        <f>WEEKDAY(Table1[[#This Row],[Order Date]])</f>
        <v>4</v>
      </c>
      <c r="K1971" t="s">
        <v>230</v>
      </c>
      <c r="L1971" t="s">
        <v>238</v>
      </c>
      <c r="M1971">
        <v>276522</v>
      </c>
      <c r="N1971">
        <v>60439.67</v>
      </c>
      <c r="O1971">
        <v>216082.33</v>
      </c>
      <c r="P1971">
        <v>10</v>
      </c>
      <c r="Q1971">
        <v>90</v>
      </c>
      <c r="R1971">
        <v>73.98</v>
      </c>
    </row>
    <row r="1972" spans="1:18" x14ac:dyDescent="0.35">
      <c r="A1972" t="s">
        <v>182</v>
      </c>
      <c r="B1972" t="str">
        <f>VLOOKUP(Table1[[#This Row],[Region]],Table3[#All],2,0)</f>
        <v>Sam Thomas</v>
      </c>
      <c r="C1972" t="s">
        <v>215</v>
      </c>
      <c r="D1972">
        <v>244236</v>
      </c>
      <c r="E1972">
        <v>135969</v>
      </c>
      <c r="F1972">
        <v>55.67</v>
      </c>
      <c r="G1972" s="2">
        <v>40633</v>
      </c>
      <c r="H1972">
        <f>YEAR(Table1[[#This Row],[Order Date]])</f>
        <v>2011</v>
      </c>
      <c r="I1972" t="s">
        <v>263</v>
      </c>
      <c r="J1972" s="4">
        <f>WEEKDAY(Table1[[#This Row],[Order Date]])</f>
        <v>5</v>
      </c>
      <c r="K1972" t="s">
        <v>229</v>
      </c>
      <c r="L1972" t="s">
        <v>240</v>
      </c>
      <c r="M1972">
        <v>135969</v>
      </c>
      <c r="N1972">
        <v>59366.559999999998</v>
      </c>
      <c r="O1972">
        <v>76602.44</v>
      </c>
      <c r="P1972">
        <v>30</v>
      </c>
      <c r="Q1972">
        <v>70</v>
      </c>
      <c r="R1972">
        <v>94.72</v>
      </c>
    </row>
    <row r="1973" spans="1:18" x14ac:dyDescent="0.35">
      <c r="A1973" t="s">
        <v>183</v>
      </c>
      <c r="B1973" t="str">
        <f>VLOOKUP(Table1[[#This Row],[Region]],Table3[#All],2,0)</f>
        <v>William Grek</v>
      </c>
      <c r="C1973" t="s">
        <v>214</v>
      </c>
      <c r="D1973">
        <v>420353</v>
      </c>
      <c r="E1973">
        <v>382194</v>
      </c>
      <c r="F1973">
        <v>90.92</v>
      </c>
      <c r="G1973" s="2">
        <v>40633</v>
      </c>
      <c r="H1973">
        <f>YEAR(Table1[[#This Row],[Order Date]])</f>
        <v>2011</v>
      </c>
      <c r="I1973" t="s">
        <v>263</v>
      </c>
      <c r="J1973" s="4">
        <f>WEEKDAY(Table1[[#This Row],[Order Date]])</f>
        <v>5</v>
      </c>
      <c r="K1973" t="s">
        <v>217</v>
      </c>
      <c r="L1973" t="s">
        <v>237</v>
      </c>
      <c r="M1973">
        <v>382194</v>
      </c>
      <c r="N1973">
        <v>184399.73</v>
      </c>
      <c r="O1973">
        <v>197794.27</v>
      </c>
      <c r="P1973">
        <v>30</v>
      </c>
      <c r="Q1973">
        <v>93</v>
      </c>
      <c r="R1973">
        <v>93.09</v>
      </c>
    </row>
    <row r="1974" spans="1:18" x14ac:dyDescent="0.35">
      <c r="A1974" t="s">
        <v>184</v>
      </c>
      <c r="B1974" t="str">
        <f>VLOOKUP(Table1[[#This Row],[Region]],Table3[#All],2,0)</f>
        <v>William Grek</v>
      </c>
      <c r="C1974" t="s">
        <v>214</v>
      </c>
      <c r="D1974">
        <v>461154</v>
      </c>
      <c r="E1974">
        <v>367844</v>
      </c>
      <c r="F1974">
        <v>79.77</v>
      </c>
      <c r="G1974" s="2">
        <v>41817</v>
      </c>
      <c r="H1974">
        <f>YEAR(Table1[[#This Row],[Order Date]])</f>
        <v>2014</v>
      </c>
      <c r="I1974" t="s">
        <v>254</v>
      </c>
      <c r="J1974" s="4">
        <f>WEEKDAY(Table1[[#This Row],[Order Date]])</f>
        <v>6</v>
      </c>
      <c r="K1974" t="s">
        <v>229</v>
      </c>
      <c r="L1974" t="s">
        <v>240</v>
      </c>
      <c r="M1974">
        <v>367844</v>
      </c>
      <c r="N1974">
        <v>173980.34</v>
      </c>
      <c r="O1974">
        <v>193863.66</v>
      </c>
      <c r="P1974">
        <v>20</v>
      </c>
      <c r="Q1974">
        <v>19</v>
      </c>
      <c r="R1974">
        <v>73.63</v>
      </c>
    </row>
    <row r="1975" spans="1:18" x14ac:dyDescent="0.35">
      <c r="A1975" t="s">
        <v>185</v>
      </c>
      <c r="B1975" t="str">
        <f>VLOOKUP(Table1[[#This Row],[Region]],Table3[#All],2,0)</f>
        <v>Sam Thomas</v>
      </c>
      <c r="C1975" t="s">
        <v>215</v>
      </c>
      <c r="D1975">
        <v>352429</v>
      </c>
      <c r="E1975">
        <v>193492</v>
      </c>
      <c r="F1975">
        <v>54.9</v>
      </c>
      <c r="G1975" s="2">
        <v>41830</v>
      </c>
      <c r="H1975">
        <f>YEAR(Table1[[#This Row],[Order Date]])</f>
        <v>2014</v>
      </c>
      <c r="I1975" t="s">
        <v>260</v>
      </c>
      <c r="J1975" s="4">
        <f>WEEKDAY(Table1[[#This Row],[Order Date]])</f>
        <v>5</v>
      </c>
      <c r="K1975" t="s">
        <v>234</v>
      </c>
      <c r="L1975" t="s">
        <v>238</v>
      </c>
      <c r="M1975">
        <v>193492</v>
      </c>
      <c r="N1975">
        <v>42008.79</v>
      </c>
      <c r="O1975">
        <v>151483.21</v>
      </c>
      <c r="P1975">
        <v>30</v>
      </c>
      <c r="Q1975">
        <v>17</v>
      </c>
      <c r="R1975">
        <v>63.2</v>
      </c>
    </row>
    <row r="1976" spans="1:18" x14ac:dyDescent="0.35">
      <c r="A1976" t="s">
        <v>186</v>
      </c>
      <c r="B1976" t="str">
        <f>VLOOKUP(Table1[[#This Row],[Region]],Table3[#All],2,0)</f>
        <v>Sam Thomas</v>
      </c>
      <c r="C1976" t="s">
        <v>215</v>
      </c>
      <c r="D1976">
        <v>420035</v>
      </c>
      <c r="E1976">
        <v>303340</v>
      </c>
      <c r="F1976">
        <v>72.22</v>
      </c>
      <c r="G1976" s="2">
        <v>41257</v>
      </c>
      <c r="H1976">
        <f>YEAR(Table1[[#This Row],[Order Date]])</f>
        <v>2012</v>
      </c>
      <c r="I1976" t="s">
        <v>257</v>
      </c>
      <c r="J1976" s="4">
        <f>WEEKDAY(Table1[[#This Row],[Order Date]])</f>
        <v>6</v>
      </c>
      <c r="K1976" t="s">
        <v>224</v>
      </c>
      <c r="L1976" t="s">
        <v>240</v>
      </c>
      <c r="M1976">
        <v>303340</v>
      </c>
      <c r="N1976">
        <v>62392.04</v>
      </c>
      <c r="O1976">
        <v>240947.96</v>
      </c>
      <c r="P1976">
        <v>20</v>
      </c>
      <c r="Q1976">
        <v>50</v>
      </c>
      <c r="R1976">
        <v>66.510000000000005</v>
      </c>
    </row>
    <row r="1977" spans="1:18" x14ac:dyDescent="0.35">
      <c r="A1977" t="s">
        <v>187</v>
      </c>
      <c r="B1977" t="str">
        <f>VLOOKUP(Table1[[#This Row],[Region]],Table3[#All],2,0)</f>
        <v>Anne Paul</v>
      </c>
      <c r="C1977" t="s">
        <v>212</v>
      </c>
      <c r="D1977">
        <v>122869</v>
      </c>
      <c r="E1977">
        <v>108977</v>
      </c>
      <c r="F1977">
        <v>88.69</v>
      </c>
      <c r="G1977" s="2">
        <v>41979</v>
      </c>
      <c r="H1977">
        <f>YEAR(Table1[[#This Row],[Order Date]])</f>
        <v>2014</v>
      </c>
      <c r="I1977" t="s">
        <v>257</v>
      </c>
      <c r="J1977" s="4">
        <f>WEEKDAY(Table1[[#This Row],[Order Date]])</f>
        <v>7</v>
      </c>
      <c r="K1977" t="s">
        <v>231</v>
      </c>
      <c r="L1977" t="s">
        <v>236</v>
      </c>
      <c r="M1977">
        <v>108977</v>
      </c>
      <c r="N1977">
        <v>52747.92</v>
      </c>
      <c r="O1977">
        <v>56229.08</v>
      </c>
      <c r="P1977">
        <v>10</v>
      </c>
      <c r="Q1977">
        <v>35</v>
      </c>
      <c r="R1977">
        <v>61.53</v>
      </c>
    </row>
    <row r="1978" spans="1:18" x14ac:dyDescent="0.35">
      <c r="A1978" t="s">
        <v>188</v>
      </c>
      <c r="B1978" t="str">
        <f>VLOOKUP(Table1[[#This Row],[Region]],Table3[#All],2,0)</f>
        <v>Bill Gabril</v>
      </c>
      <c r="C1978" t="s">
        <v>213</v>
      </c>
      <c r="D1978">
        <v>325542</v>
      </c>
      <c r="E1978">
        <v>318392</v>
      </c>
      <c r="F1978">
        <v>97.8</v>
      </c>
      <c r="G1978" s="2">
        <v>41167</v>
      </c>
      <c r="H1978">
        <f>YEAR(Table1[[#This Row],[Order Date]])</f>
        <v>2012</v>
      </c>
      <c r="I1978" t="s">
        <v>258</v>
      </c>
      <c r="J1978" s="4">
        <f>WEEKDAY(Table1[[#This Row],[Order Date]])</f>
        <v>7</v>
      </c>
      <c r="K1978" t="s">
        <v>217</v>
      </c>
      <c r="L1978" t="s">
        <v>237</v>
      </c>
      <c r="M1978">
        <v>318392</v>
      </c>
      <c r="N1978">
        <v>158756.28</v>
      </c>
      <c r="O1978">
        <v>159635.72</v>
      </c>
      <c r="P1978">
        <v>20</v>
      </c>
      <c r="Q1978">
        <v>99</v>
      </c>
      <c r="R1978">
        <v>89.05</v>
      </c>
    </row>
    <row r="1979" spans="1:18" x14ac:dyDescent="0.35">
      <c r="A1979" t="s">
        <v>189</v>
      </c>
      <c r="B1979" t="str">
        <f>VLOOKUP(Table1[[#This Row],[Region]],Table3[#All],2,0)</f>
        <v>Anne Paul</v>
      </c>
      <c r="C1979" t="s">
        <v>212</v>
      </c>
      <c r="D1979">
        <v>400942</v>
      </c>
      <c r="E1979">
        <v>364184</v>
      </c>
      <c r="F1979">
        <v>90.83</v>
      </c>
      <c r="G1979" s="2">
        <v>41167</v>
      </c>
      <c r="H1979">
        <f>YEAR(Table1[[#This Row],[Order Date]])</f>
        <v>2012</v>
      </c>
      <c r="I1979" t="s">
        <v>258</v>
      </c>
      <c r="J1979" s="4">
        <f>WEEKDAY(Table1[[#This Row],[Order Date]])</f>
        <v>7</v>
      </c>
      <c r="K1979" t="s">
        <v>225</v>
      </c>
      <c r="L1979" t="s">
        <v>239</v>
      </c>
      <c r="M1979">
        <v>364184</v>
      </c>
      <c r="N1979">
        <v>105708.76</v>
      </c>
      <c r="O1979">
        <v>258475.24</v>
      </c>
      <c r="P1979">
        <v>20</v>
      </c>
      <c r="Q1979">
        <v>92</v>
      </c>
      <c r="R1979">
        <v>64.930000000000007</v>
      </c>
    </row>
    <row r="1980" spans="1:18" x14ac:dyDescent="0.35">
      <c r="A1980" t="s">
        <v>190</v>
      </c>
      <c r="B1980" t="str">
        <f>VLOOKUP(Table1[[#This Row],[Region]],Table3[#All],2,0)</f>
        <v>Bill Gabril</v>
      </c>
      <c r="C1980" t="s">
        <v>213</v>
      </c>
      <c r="D1980">
        <v>410954</v>
      </c>
      <c r="E1980">
        <v>317327</v>
      </c>
      <c r="F1980">
        <v>77.22</v>
      </c>
      <c r="G1980" s="2">
        <v>41471</v>
      </c>
      <c r="H1980">
        <f>YEAR(Table1[[#This Row],[Order Date]])</f>
        <v>2013</v>
      </c>
      <c r="I1980" t="s">
        <v>260</v>
      </c>
      <c r="J1980" s="4">
        <f>WEEKDAY(Table1[[#This Row],[Order Date]])</f>
        <v>3</v>
      </c>
      <c r="K1980" t="s">
        <v>232</v>
      </c>
      <c r="L1980" t="s">
        <v>240</v>
      </c>
      <c r="M1980">
        <v>317327</v>
      </c>
      <c r="N1980">
        <v>146144.47</v>
      </c>
      <c r="O1980">
        <v>171182.53</v>
      </c>
      <c r="P1980">
        <v>10</v>
      </c>
      <c r="Q1980">
        <v>70</v>
      </c>
      <c r="R1980">
        <v>86.81</v>
      </c>
    </row>
    <row r="1981" spans="1:18" x14ac:dyDescent="0.35">
      <c r="A1981" t="s">
        <v>191</v>
      </c>
      <c r="B1981" t="str">
        <f>VLOOKUP(Table1[[#This Row],[Region]],Table3[#All],2,0)</f>
        <v>Bill Gabril</v>
      </c>
      <c r="C1981" t="s">
        <v>213</v>
      </c>
      <c r="D1981">
        <v>146184</v>
      </c>
      <c r="E1981">
        <v>154934</v>
      </c>
      <c r="F1981">
        <v>105.99</v>
      </c>
      <c r="G1981" s="2">
        <v>41750</v>
      </c>
      <c r="H1981">
        <f>YEAR(Table1[[#This Row],[Order Date]])</f>
        <v>2014</v>
      </c>
      <c r="I1981" t="s">
        <v>256</v>
      </c>
      <c r="J1981" s="4">
        <f>WEEKDAY(Table1[[#This Row],[Order Date]])</f>
        <v>2</v>
      </c>
      <c r="K1981" t="s">
        <v>221</v>
      </c>
      <c r="L1981" t="s">
        <v>239</v>
      </c>
      <c r="M1981">
        <v>154934</v>
      </c>
      <c r="N1981">
        <v>32037.06</v>
      </c>
      <c r="O1981">
        <v>122896.94</v>
      </c>
      <c r="P1981">
        <v>10</v>
      </c>
      <c r="Q1981">
        <v>49</v>
      </c>
      <c r="R1981">
        <v>88.38</v>
      </c>
    </row>
    <row r="1982" spans="1:18" x14ac:dyDescent="0.35">
      <c r="A1982" t="s">
        <v>192</v>
      </c>
      <c r="B1982" t="str">
        <f>VLOOKUP(Table1[[#This Row],[Region]],Table3[#All],2,0)</f>
        <v>Anne Paul</v>
      </c>
      <c r="C1982" t="s">
        <v>212</v>
      </c>
      <c r="D1982">
        <v>480293</v>
      </c>
      <c r="E1982">
        <v>277225</v>
      </c>
      <c r="F1982">
        <v>57.72</v>
      </c>
      <c r="G1982" s="2">
        <v>41594</v>
      </c>
      <c r="H1982">
        <f>YEAR(Table1[[#This Row],[Order Date]])</f>
        <v>2013</v>
      </c>
      <c r="I1982" t="s">
        <v>253</v>
      </c>
      <c r="J1982" s="4">
        <f>WEEKDAY(Table1[[#This Row],[Order Date]])</f>
        <v>7</v>
      </c>
      <c r="K1982" t="s">
        <v>234</v>
      </c>
      <c r="L1982" t="s">
        <v>238</v>
      </c>
      <c r="M1982">
        <v>277225</v>
      </c>
      <c r="N1982">
        <v>110976.76</v>
      </c>
      <c r="O1982">
        <v>166248.24</v>
      </c>
      <c r="P1982">
        <v>20</v>
      </c>
      <c r="Q1982">
        <v>81</v>
      </c>
      <c r="R1982">
        <v>83.24</v>
      </c>
    </row>
    <row r="1983" spans="1:18" x14ac:dyDescent="0.35">
      <c r="A1983" t="s">
        <v>193</v>
      </c>
      <c r="B1983" t="str">
        <f>VLOOKUP(Table1[[#This Row],[Region]],Table3[#All],2,0)</f>
        <v>Bill Gabril</v>
      </c>
      <c r="C1983" t="s">
        <v>213</v>
      </c>
      <c r="D1983">
        <v>458928</v>
      </c>
      <c r="E1983">
        <v>325500</v>
      </c>
      <c r="F1983">
        <v>70.930000000000007</v>
      </c>
      <c r="G1983" s="2">
        <v>41594</v>
      </c>
      <c r="H1983">
        <f>YEAR(Table1[[#This Row],[Order Date]])</f>
        <v>2013</v>
      </c>
      <c r="I1983" t="s">
        <v>253</v>
      </c>
      <c r="J1983" s="4">
        <f>WEEKDAY(Table1[[#This Row],[Order Date]])</f>
        <v>7</v>
      </c>
      <c r="K1983" t="s">
        <v>218</v>
      </c>
      <c r="L1983" t="s">
        <v>238</v>
      </c>
      <c r="M1983">
        <v>325500</v>
      </c>
      <c r="N1983">
        <v>75606.960000000006</v>
      </c>
      <c r="O1983">
        <v>249893.04</v>
      </c>
      <c r="P1983">
        <v>20</v>
      </c>
      <c r="Q1983">
        <v>56</v>
      </c>
      <c r="R1983">
        <v>75.319999999999993</v>
      </c>
    </row>
    <row r="1984" spans="1:18" x14ac:dyDescent="0.35">
      <c r="A1984" t="s">
        <v>194</v>
      </c>
      <c r="B1984" t="str">
        <f>VLOOKUP(Table1[[#This Row],[Region]],Table3[#All],2,0)</f>
        <v>William Grek</v>
      </c>
      <c r="C1984" t="s">
        <v>214</v>
      </c>
      <c r="D1984">
        <v>179368</v>
      </c>
      <c r="E1984">
        <v>144822</v>
      </c>
      <c r="F1984">
        <v>80.739999999999995</v>
      </c>
      <c r="G1984" s="2">
        <v>41605</v>
      </c>
      <c r="H1984">
        <f>YEAR(Table1[[#This Row],[Order Date]])</f>
        <v>2013</v>
      </c>
      <c r="I1984" t="s">
        <v>253</v>
      </c>
      <c r="J1984" s="4">
        <f>WEEKDAY(Table1[[#This Row],[Order Date]])</f>
        <v>4</v>
      </c>
      <c r="K1984" t="s">
        <v>226</v>
      </c>
      <c r="L1984" t="s">
        <v>239</v>
      </c>
      <c r="M1984">
        <v>144822</v>
      </c>
      <c r="N1984">
        <v>54787.69</v>
      </c>
      <c r="O1984">
        <v>90034.31</v>
      </c>
      <c r="P1984">
        <v>10</v>
      </c>
      <c r="Q1984">
        <v>79</v>
      </c>
      <c r="R1984">
        <v>75.239999999999995</v>
      </c>
    </row>
    <row r="1985" spans="1:18" x14ac:dyDescent="0.35">
      <c r="A1985" t="s">
        <v>195</v>
      </c>
      <c r="B1985" t="str">
        <f>VLOOKUP(Table1[[#This Row],[Region]],Table3[#All],2,0)</f>
        <v>Bill Gabril</v>
      </c>
      <c r="C1985" t="s">
        <v>213</v>
      </c>
      <c r="D1985">
        <v>201584</v>
      </c>
      <c r="E1985">
        <v>158209</v>
      </c>
      <c r="F1985">
        <v>78.48</v>
      </c>
      <c r="G1985" s="2">
        <v>41965</v>
      </c>
      <c r="H1985">
        <f>YEAR(Table1[[#This Row],[Order Date]])</f>
        <v>2014</v>
      </c>
      <c r="I1985" t="s">
        <v>253</v>
      </c>
      <c r="J1985" s="4">
        <f>WEEKDAY(Table1[[#This Row],[Order Date]])</f>
        <v>7</v>
      </c>
      <c r="K1985" t="s">
        <v>233</v>
      </c>
      <c r="L1985" t="s">
        <v>237</v>
      </c>
      <c r="M1985">
        <v>158209</v>
      </c>
      <c r="N1985">
        <v>34919.15</v>
      </c>
      <c r="O1985">
        <v>123289.85</v>
      </c>
      <c r="P1985">
        <v>10</v>
      </c>
      <c r="Q1985">
        <v>80</v>
      </c>
      <c r="R1985">
        <v>70.63</v>
      </c>
    </row>
    <row r="1986" spans="1:18" x14ac:dyDescent="0.35">
      <c r="A1986" t="s">
        <v>196</v>
      </c>
      <c r="B1986" t="str">
        <f>VLOOKUP(Table1[[#This Row],[Region]],Table3[#All],2,0)</f>
        <v>William Grek</v>
      </c>
      <c r="C1986" t="s">
        <v>214</v>
      </c>
      <c r="D1986">
        <v>219459</v>
      </c>
      <c r="E1986">
        <v>210031</v>
      </c>
      <c r="F1986">
        <v>95.7</v>
      </c>
      <c r="G1986" s="2">
        <v>41965</v>
      </c>
      <c r="H1986">
        <f>YEAR(Table1[[#This Row],[Order Date]])</f>
        <v>2014</v>
      </c>
      <c r="I1986" t="s">
        <v>253</v>
      </c>
      <c r="J1986" s="4">
        <f>WEEKDAY(Table1[[#This Row],[Order Date]])</f>
        <v>7</v>
      </c>
      <c r="K1986" t="s">
        <v>227</v>
      </c>
      <c r="L1986" t="s">
        <v>237</v>
      </c>
      <c r="M1986">
        <v>210031</v>
      </c>
      <c r="N1986">
        <v>47361.71</v>
      </c>
      <c r="O1986">
        <v>162669.29</v>
      </c>
      <c r="P1986">
        <v>10</v>
      </c>
      <c r="Q1986">
        <v>52</v>
      </c>
      <c r="R1986">
        <v>71.69</v>
      </c>
    </row>
    <row r="1987" spans="1:18" x14ac:dyDescent="0.35">
      <c r="A1987" t="s">
        <v>197</v>
      </c>
      <c r="B1987" t="str">
        <f>VLOOKUP(Table1[[#This Row],[Region]],Table3[#All],2,0)</f>
        <v>Bill Gabril</v>
      </c>
      <c r="C1987" t="s">
        <v>213</v>
      </c>
      <c r="D1987">
        <v>245070</v>
      </c>
      <c r="E1987">
        <v>135673</v>
      </c>
      <c r="F1987">
        <v>55.36</v>
      </c>
      <c r="G1987" s="2">
        <v>41965</v>
      </c>
      <c r="H1987">
        <f>YEAR(Table1[[#This Row],[Order Date]])</f>
        <v>2014</v>
      </c>
      <c r="I1987" t="s">
        <v>253</v>
      </c>
      <c r="J1987" s="4">
        <f>WEEKDAY(Table1[[#This Row],[Order Date]])</f>
        <v>7</v>
      </c>
      <c r="K1987" t="s">
        <v>232</v>
      </c>
      <c r="L1987" t="s">
        <v>240</v>
      </c>
      <c r="M1987">
        <v>135673</v>
      </c>
      <c r="N1987">
        <v>49561.93</v>
      </c>
      <c r="O1987">
        <v>86111.07</v>
      </c>
      <c r="P1987">
        <v>10</v>
      </c>
      <c r="Q1987">
        <v>20</v>
      </c>
      <c r="R1987">
        <v>72.75</v>
      </c>
    </row>
    <row r="1988" spans="1:18" x14ac:dyDescent="0.35">
      <c r="A1988" t="s">
        <v>198</v>
      </c>
      <c r="B1988" t="str">
        <f>VLOOKUP(Table1[[#This Row],[Region]],Table3[#All],2,0)</f>
        <v>Bill Gabril</v>
      </c>
      <c r="C1988" t="s">
        <v>213</v>
      </c>
      <c r="D1988">
        <v>207998</v>
      </c>
      <c r="E1988">
        <v>151911</v>
      </c>
      <c r="F1988">
        <v>73.03</v>
      </c>
      <c r="G1988" s="2">
        <v>41965</v>
      </c>
      <c r="H1988">
        <f>YEAR(Table1[[#This Row],[Order Date]])</f>
        <v>2014</v>
      </c>
      <c r="I1988" t="s">
        <v>253</v>
      </c>
      <c r="J1988" s="4">
        <f>WEEKDAY(Table1[[#This Row],[Order Date]])</f>
        <v>7</v>
      </c>
      <c r="K1988" t="s">
        <v>230</v>
      </c>
      <c r="L1988" t="s">
        <v>238</v>
      </c>
      <c r="M1988">
        <v>151911</v>
      </c>
      <c r="N1988">
        <v>51307.54</v>
      </c>
      <c r="O1988">
        <v>100603.46</v>
      </c>
      <c r="P1988">
        <v>10</v>
      </c>
      <c r="Q1988">
        <v>51</v>
      </c>
      <c r="R1988">
        <v>63.75</v>
      </c>
    </row>
    <row r="1989" spans="1:18" x14ac:dyDescent="0.35">
      <c r="A1989" t="s">
        <v>199</v>
      </c>
      <c r="B1989" t="str">
        <f>VLOOKUP(Table1[[#This Row],[Region]],Table3[#All],2,0)</f>
        <v>Bill Gabril</v>
      </c>
      <c r="C1989" t="s">
        <v>213</v>
      </c>
      <c r="D1989">
        <v>466916</v>
      </c>
      <c r="E1989">
        <v>395711</v>
      </c>
      <c r="F1989">
        <v>84.75</v>
      </c>
      <c r="G1989" s="2">
        <v>41965</v>
      </c>
      <c r="H1989">
        <f>YEAR(Table1[[#This Row],[Order Date]])</f>
        <v>2014</v>
      </c>
      <c r="I1989" t="s">
        <v>253</v>
      </c>
      <c r="J1989" s="4">
        <f>WEEKDAY(Table1[[#This Row],[Order Date]])</f>
        <v>7</v>
      </c>
      <c r="K1989" t="s">
        <v>230</v>
      </c>
      <c r="L1989" t="s">
        <v>238</v>
      </c>
      <c r="M1989">
        <v>395711</v>
      </c>
      <c r="N1989">
        <v>92262.01</v>
      </c>
      <c r="O1989">
        <v>303448.99</v>
      </c>
      <c r="P1989">
        <v>20</v>
      </c>
      <c r="Q1989">
        <v>20</v>
      </c>
      <c r="R1989">
        <v>94.89</v>
      </c>
    </row>
    <row r="1990" spans="1:18" x14ac:dyDescent="0.35">
      <c r="A1990" t="s">
        <v>200</v>
      </c>
      <c r="B1990" t="str">
        <f>VLOOKUP(Table1[[#This Row],[Region]],Table3[#All],2,0)</f>
        <v>Bill Gabril</v>
      </c>
      <c r="C1990" t="s">
        <v>213</v>
      </c>
      <c r="D1990">
        <v>366081</v>
      </c>
      <c r="E1990">
        <v>429823</v>
      </c>
      <c r="F1990">
        <v>117.41</v>
      </c>
      <c r="G1990" s="2">
        <v>40954</v>
      </c>
      <c r="H1990">
        <f>YEAR(Table1[[#This Row],[Order Date]])</f>
        <v>2012</v>
      </c>
      <c r="I1990" t="s">
        <v>264</v>
      </c>
      <c r="J1990" s="4">
        <f>WEEKDAY(Table1[[#This Row],[Order Date]])</f>
        <v>4</v>
      </c>
      <c r="K1990" t="s">
        <v>224</v>
      </c>
      <c r="L1990" t="s">
        <v>240</v>
      </c>
      <c r="M1990">
        <v>429823</v>
      </c>
      <c r="N1990">
        <v>137410.93</v>
      </c>
      <c r="O1990">
        <v>292412.07</v>
      </c>
      <c r="P1990">
        <v>10</v>
      </c>
      <c r="Q1990">
        <v>28</v>
      </c>
      <c r="R1990">
        <v>71.5</v>
      </c>
    </row>
    <row r="1991" spans="1:18" x14ac:dyDescent="0.35">
      <c r="A1991" t="s">
        <v>201</v>
      </c>
      <c r="B1991" t="str">
        <f>VLOOKUP(Table1[[#This Row],[Region]],Table3[#All],2,0)</f>
        <v>Sam Thomas</v>
      </c>
      <c r="C1991" t="s">
        <v>215</v>
      </c>
      <c r="D1991">
        <v>333405</v>
      </c>
      <c r="E1991">
        <v>345478</v>
      </c>
      <c r="F1991">
        <v>103.62</v>
      </c>
      <c r="G1991" s="2">
        <v>40954</v>
      </c>
      <c r="H1991">
        <f>YEAR(Table1[[#This Row],[Order Date]])</f>
        <v>2012</v>
      </c>
      <c r="I1991" t="s">
        <v>264</v>
      </c>
      <c r="J1991" s="4">
        <f>WEEKDAY(Table1[[#This Row],[Order Date]])</f>
        <v>4</v>
      </c>
      <c r="K1991" t="s">
        <v>224</v>
      </c>
      <c r="L1991" t="s">
        <v>240</v>
      </c>
      <c r="M1991">
        <v>345478</v>
      </c>
      <c r="N1991">
        <v>101563.18</v>
      </c>
      <c r="O1991">
        <v>243914.82</v>
      </c>
      <c r="P1991">
        <v>30</v>
      </c>
      <c r="Q1991">
        <v>91</v>
      </c>
      <c r="R1991">
        <v>60.83</v>
      </c>
    </row>
    <row r="1992" spans="1:18" x14ac:dyDescent="0.35">
      <c r="A1992" t="s">
        <v>202</v>
      </c>
      <c r="B1992" t="str">
        <f>VLOOKUP(Table1[[#This Row],[Region]],Table3[#All],2,0)</f>
        <v>Sam Thomas</v>
      </c>
      <c r="C1992" t="s">
        <v>215</v>
      </c>
      <c r="D1992">
        <v>265217</v>
      </c>
      <c r="E1992">
        <v>202875</v>
      </c>
      <c r="F1992">
        <v>76.489999999999995</v>
      </c>
      <c r="G1992" s="2">
        <v>40954</v>
      </c>
      <c r="H1992">
        <f>YEAR(Table1[[#This Row],[Order Date]])</f>
        <v>2012</v>
      </c>
      <c r="I1992" t="s">
        <v>264</v>
      </c>
      <c r="J1992" s="4">
        <f>WEEKDAY(Table1[[#This Row],[Order Date]])</f>
        <v>4</v>
      </c>
      <c r="K1992" t="s">
        <v>219</v>
      </c>
      <c r="L1992" t="s">
        <v>238</v>
      </c>
      <c r="M1992">
        <v>202875</v>
      </c>
      <c r="N1992">
        <v>40683.89</v>
      </c>
      <c r="O1992">
        <v>162191.10999999999</v>
      </c>
      <c r="P1992">
        <v>30</v>
      </c>
      <c r="Q1992">
        <v>95</v>
      </c>
      <c r="R1992">
        <v>64.73</v>
      </c>
    </row>
    <row r="1993" spans="1:18" x14ac:dyDescent="0.35">
      <c r="A1993" t="s">
        <v>203</v>
      </c>
      <c r="B1993" t="str">
        <f>VLOOKUP(Table1[[#This Row],[Region]],Table3[#All],2,0)</f>
        <v>Bill Gabril</v>
      </c>
      <c r="C1993" t="s">
        <v>213</v>
      </c>
      <c r="D1993">
        <v>396689</v>
      </c>
      <c r="E1993">
        <v>385695</v>
      </c>
      <c r="F1993">
        <v>97.23</v>
      </c>
      <c r="G1993" s="2">
        <v>40954</v>
      </c>
      <c r="H1993">
        <f>YEAR(Table1[[#This Row],[Order Date]])</f>
        <v>2012</v>
      </c>
      <c r="I1993" t="s">
        <v>264</v>
      </c>
      <c r="J1993" s="4">
        <f>WEEKDAY(Table1[[#This Row],[Order Date]])</f>
        <v>4</v>
      </c>
      <c r="K1993" t="s">
        <v>230</v>
      </c>
      <c r="L1993" t="s">
        <v>238</v>
      </c>
      <c r="M1993">
        <v>385695</v>
      </c>
      <c r="N1993">
        <v>174576.12</v>
      </c>
      <c r="O1993">
        <v>211118.88</v>
      </c>
      <c r="P1993">
        <v>30</v>
      </c>
      <c r="Q1993">
        <v>99</v>
      </c>
      <c r="R1993">
        <v>92.16</v>
      </c>
    </row>
    <row r="1994" spans="1:18" x14ac:dyDescent="0.35">
      <c r="A1994" t="s">
        <v>204</v>
      </c>
      <c r="B1994" t="str">
        <f>VLOOKUP(Table1[[#This Row],[Region]],Table3[#All],2,0)</f>
        <v>Anne Paul</v>
      </c>
      <c r="C1994" t="s">
        <v>212</v>
      </c>
      <c r="D1994">
        <v>158192</v>
      </c>
      <c r="E1994">
        <v>123301</v>
      </c>
      <c r="F1994">
        <v>77.94</v>
      </c>
      <c r="G1994" s="2">
        <v>40954</v>
      </c>
      <c r="H1994">
        <f>YEAR(Table1[[#This Row],[Order Date]])</f>
        <v>2012</v>
      </c>
      <c r="I1994" t="s">
        <v>264</v>
      </c>
      <c r="J1994" s="4">
        <f>WEEKDAY(Table1[[#This Row],[Order Date]])</f>
        <v>4</v>
      </c>
      <c r="K1994" t="s">
        <v>216</v>
      </c>
      <c r="L1994" t="s">
        <v>236</v>
      </c>
      <c r="M1994">
        <v>123301</v>
      </c>
      <c r="N1994">
        <v>28118.59</v>
      </c>
      <c r="O1994">
        <v>95182.41</v>
      </c>
      <c r="P1994">
        <v>30</v>
      </c>
      <c r="Q1994">
        <v>93</v>
      </c>
      <c r="R1994">
        <v>84.02</v>
      </c>
    </row>
    <row r="1995" spans="1:18" x14ac:dyDescent="0.35">
      <c r="A1995" t="s">
        <v>205</v>
      </c>
      <c r="B1995" t="str">
        <f>VLOOKUP(Table1[[#This Row],[Region]],Table3[#All],2,0)</f>
        <v>Sam Thomas</v>
      </c>
      <c r="C1995" t="s">
        <v>215</v>
      </c>
      <c r="D1995">
        <v>432249</v>
      </c>
      <c r="E1995">
        <v>394268</v>
      </c>
      <c r="F1995">
        <v>91.21</v>
      </c>
      <c r="G1995" s="2">
        <v>41380</v>
      </c>
      <c r="H1995">
        <f>YEAR(Table1[[#This Row],[Order Date]])</f>
        <v>2013</v>
      </c>
      <c r="I1995" t="s">
        <v>256</v>
      </c>
      <c r="J1995" s="4">
        <f>WEEKDAY(Table1[[#This Row],[Order Date]])</f>
        <v>3</v>
      </c>
      <c r="K1995" t="s">
        <v>218</v>
      </c>
      <c r="L1995" t="s">
        <v>238</v>
      </c>
      <c r="M1995">
        <v>394268</v>
      </c>
      <c r="N1995">
        <v>163717.47</v>
      </c>
      <c r="O1995">
        <v>230550.53</v>
      </c>
      <c r="P1995">
        <v>10</v>
      </c>
      <c r="Q1995">
        <v>73</v>
      </c>
      <c r="R1995">
        <v>63.5</v>
      </c>
    </row>
    <row r="1996" spans="1:18" x14ac:dyDescent="0.35">
      <c r="A1996" t="s">
        <v>206</v>
      </c>
      <c r="B1996" t="str">
        <f>VLOOKUP(Table1[[#This Row],[Region]],Table3[#All],2,0)</f>
        <v>Bill Gabril</v>
      </c>
      <c r="C1996" t="s">
        <v>213</v>
      </c>
      <c r="D1996">
        <v>200276</v>
      </c>
      <c r="E1996">
        <v>133990</v>
      </c>
      <c r="F1996">
        <v>66.900000000000006</v>
      </c>
      <c r="G1996" s="2">
        <v>41180</v>
      </c>
      <c r="H1996">
        <f>YEAR(Table1[[#This Row],[Order Date]])</f>
        <v>2012</v>
      </c>
      <c r="I1996" t="s">
        <v>258</v>
      </c>
      <c r="J1996" s="4">
        <f>WEEKDAY(Table1[[#This Row],[Order Date]])</f>
        <v>6</v>
      </c>
      <c r="K1996" t="s">
        <v>224</v>
      </c>
      <c r="L1996" t="s">
        <v>240</v>
      </c>
      <c r="M1996">
        <v>133990</v>
      </c>
      <c r="N1996">
        <v>29581.63</v>
      </c>
      <c r="O1996">
        <v>104408.37</v>
      </c>
      <c r="P1996">
        <v>30</v>
      </c>
      <c r="Q1996">
        <v>85</v>
      </c>
      <c r="R1996">
        <v>83.59</v>
      </c>
    </row>
    <row r="1997" spans="1:18" x14ac:dyDescent="0.35">
      <c r="A1997" t="s">
        <v>207</v>
      </c>
      <c r="B1997" t="str">
        <f>VLOOKUP(Table1[[#This Row],[Region]],Table3[#All],2,0)</f>
        <v>Anne Paul</v>
      </c>
      <c r="C1997" t="s">
        <v>212</v>
      </c>
      <c r="D1997">
        <v>449399</v>
      </c>
      <c r="E1997">
        <v>259177</v>
      </c>
      <c r="F1997">
        <v>57.67</v>
      </c>
      <c r="G1997" s="2">
        <v>41180</v>
      </c>
      <c r="H1997">
        <f>YEAR(Table1[[#This Row],[Order Date]])</f>
        <v>2012</v>
      </c>
      <c r="I1997" t="s">
        <v>258</v>
      </c>
      <c r="J1997" s="4">
        <f>WEEKDAY(Table1[[#This Row],[Order Date]])</f>
        <v>6</v>
      </c>
      <c r="K1997" t="s">
        <v>230</v>
      </c>
      <c r="L1997" t="s">
        <v>238</v>
      </c>
      <c r="M1997">
        <v>259177</v>
      </c>
      <c r="N1997">
        <v>53190.86</v>
      </c>
      <c r="O1997">
        <v>205986.14</v>
      </c>
      <c r="P1997">
        <v>20</v>
      </c>
      <c r="Q1997">
        <v>96</v>
      </c>
      <c r="R1997">
        <v>81.77</v>
      </c>
    </row>
    <row r="1998" spans="1:18" x14ac:dyDescent="0.35">
      <c r="A1998" t="s">
        <v>208</v>
      </c>
      <c r="B1998" t="str">
        <f>VLOOKUP(Table1[[#This Row],[Region]],Table3[#All],2,0)</f>
        <v>Sam Thomas</v>
      </c>
      <c r="C1998" t="s">
        <v>215</v>
      </c>
      <c r="D1998">
        <v>478204</v>
      </c>
      <c r="E1998">
        <v>245500</v>
      </c>
      <c r="F1998">
        <v>51.34</v>
      </c>
      <c r="G1998" s="2">
        <v>41535</v>
      </c>
      <c r="H1998">
        <f>YEAR(Table1[[#This Row],[Order Date]])</f>
        <v>2013</v>
      </c>
      <c r="I1998" t="s">
        <v>258</v>
      </c>
      <c r="J1998" s="4">
        <f>WEEKDAY(Table1[[#This Row],[Order Date]])</f>
        <v>4</v>
      </c>
      <c r="K1998" t="s">
        <v>222</v>
      </c>
      <c r="L1998" t="s">
        <v>236</v>
      </c>
      <c r="M1998">
        <v>245500</v>
      </c>
      <c r="N1998">
        <v>122528.74</v>
      </c>
      <c r="O1998">
        <v>122971.26</v>
      </c>
      <c r="P1998">
        <v>30</v>
      </c>
      <c r="Q1998">
        <v>14</v>
      </c>
      <c r="R1998">
        <v>90.74</v>
      </c>
    </row>
    <row r="1999" spans="1:18" x14ac:dyDescent="0.35">
      <c r="A1999" t="s">
        <v>209</v>
      </c>
      <c r="B1999" t="str">
        <f>VLOOKUP(Table1[[#This Row],[Region]],Table3[#All],2,0)</f>
        <v>Bill Gabril</v>
      </c>
      <c r="C1999" t="s">
        <v>213</v>
      </c>
      <c r="D1999">
        <v>365542</v>
      </c>
      <c r="E1999">
        <v>343091</v>
      </c>
      <c r="F1999">
        <v>93.86</v>
      </c>
      <c r="G1999" s="2">
        <v>41535</v>
      </c>
      <c r="H1999">
        <f>YEAR(Table1[[#This Row],[Order Date]])</f>
        <v>2013</v>
      </c>
      <c r="I1999" t="s">
        <v>258</v>
      </c>
      <c r="J1999" s="4">
        <f>WEEKDAY(Table1[[#This Row],[Order Date]])</f>
        <v>4</v>
      </c>
      <c r="K1999" t="s">
        <v>217</v>
      </c>
      <c r="L1999" t="s">
        <v>237</v>
      </c>
      <c r="M1999">
        <v>343091</v>
      </c>
      <c r="N1999">
        <v>164133.84</v>
      </c>
      <c r="O1999">
        <v>178957.16</v>
      </c>
      <c r="P1999">
        <v>10</v>
      </c>
      <c r="Q1999">
        <v>88</v>
      </c>
      <c r="R1999">
        <v>91.85</v>
      </c>
    </row>
    <row r="2000" spans="1:18" x14ac:dyDescent="0.35">
      <c r="A2000" t="s">
        <v>210</v>
      </c>
      <c r="B2000" t="str">
        <f>VLOOKUP(Table1[[#This Row],[Region]],Table3[#All],2,0)</f>
        <v>William Grek</v>
      </c>
      <c r="C2000" t="s">
        <v>214</v>
      </c>
      <c r="D2000">
        <v>276585</v>
      </c>
      <c r="E2000">
        <v>299608</v>
      </c>
      <c r="F2000">
        <v>108.32</v>
      </c>
      <c r="G2000" s="2">
        <v>41807</v>
      </c>
      <c r="H2000">
        <f>YEAR(Table1[[#This Row],[Order Date]])</f>
        <v>2014</v>
      </c>
      <c r="I2000" t="s">
        <v>254</v>
      </c>
      <c r="J2000" s="4">
        <f>WEEKDAY(Table1[[#This Row],[Order Date]])</f>
        <v>3</v>
      </c>
      <c r="K2000" t="s">
        <v>221</v>
      </c>
      <c r="L2000" t="s">
        <v>239</v>
      </c>
      <c r="M2000">
        <v>299608</v>
      </c>
      <c r="N2000">
        <v>63530.89</v>
      </c>
      <c r="O2000">
        <v>236077.11</v>
      </c>
      <c r="P2000">
        <v>30</v>
      </c>
      <c r="Q2000">
        <v>41</v>
      </c>
      <c r="R2000">
        <v>91.83</v>
      </c>
    </row>
    <row r="2001" spans="1:18" x14ac:dyDescent="0.35">
      <c r="A2001" t="s">
        <v>211</v>
      </c>
      <c r="B2001" t="str">
        <f>VLOOKUP(Table1[[#This Row],[Region]],Table3[#All],2,0)</f>
        <v>Sam Thomas</v>
      </c>
      <c r="C2001" t="s">
        <v>215</v>
      </c>
      <c r="D2001">
        <v>123962</v>
      </c>
      <c r="E2001">
        <v>109343</v>
      </c>
      <c r="F2001">
        <v>88.21</v>
      </c>
      <c r="G2001" s="2">
        <v>41807</v>
      </c>
      <c r="H2001">
        <f>YEAR(Table1[[#This Row],[Order Date]])</f>
        <v>2014</v>
      </c>
      <c r="I2001" t="s">
        <v>254</v>
      </c>
      <c r="J2001" s="4">
        <f>WEEKDAY(Table1[[#This Row],[Order Date]])</f>
        <v>3</v>
      </c>
      <c r="K2001" t="s">
        <v>224</v>
      </c>
      <c r="L2001" t="s">
        <v>240</v>
      </c>
      <c r="M2001">
        <v>109343</v>
      </c>
      <c r="N2001">
        <v>53580.55</v>
      </c>
      <c r="O2001">
        <v>55762.45</v>
      </c>
      <c r="P2001">
        <v>20</v>
      </c>
      <c r="Q2001">
        <v>72</v>
      </c>
      <c r="R2001">
        <v>79.930000000000007</v>
      </c>
    </row>
    <row r="2002" spans="1:18" x14ac:dyDescent="0.35">
      <c r="A2002" t="s">
        <v>12</v>
      </c>
      <c r="B2002" t="str">
        <f>VLOOKUP(Table1[[#This Row],[Region]],Table3[#All],2,0)</f>
        <v>Anne Paul</v>
      </c>
      <c r="C2002" t="s">
        <v>212</v>
      </c>
      <c r="D2002">
        <v>110077</v>
      </c>
      <c r="E2002">
        <v>107176</v>
      </c>
      <c r="F2002">
        <v>97.36</v>
      </c>
      <c r="G2002" s="2">
        <v>41221</v>
      </c>
      <c r="H2002">
        <f>YEAR(Table1[[#This Row],[Order Date]])</f>
        <v>2012</v>
      </c>
      <c r="I2002" t="s">
        <v>253</v>
      </c>
      <c r="J2002" s="4">
        <f>WEEKDAY(Table1[[#This Row],[Order Date]])</f>
        <v>5</v>
      </c>
      <c r="K2002" t="s">
        <v>235</v>
      </c>
      <c r="L2002" t="s">
        <v>239</v>
      </c>
      <c r="M2002">
        <v>107176</v>
      </c>
      <c r="N2002">
        <v>23270.98</v>
      </c>
      <c r="O2002">
        <v>83905.02</v>
      </c>
      <c r="P2002">
        <v>10</v>
      </c>
      <c r="Q2002">
        <v>80</v>
      </c>
      <c r="R2002">
        <v>62.06</v>
      </c>
    </row>
    <row r="2003" spans="1:18" x14ac:dyDescent="0.35">
      <c r="A2003" t="s">
        <v>13</v>
      </c>
      <c r="B2003" t="str">
        <f>VLOOKUP(Table1[[#This Row],[Region]],Table3[#All],2,0)</f>
        <v>Bill Gabril</v>
      </c>
      <c r="C2003" t="s">
        <v>213</v>
      </c>
      <c r="D2003">
        <v>330284</v>
      </c>
      <c r="E2003">
        <v>290315</v>
      </c>
      <c r="F2003">
        <v>87.9</v>
      </c>
      <c r="G2003" s="2">
        <v>41221</v>
      </c>
      <c r="H2003">
        <f>YEAR(Table1[[#This Row],[Order Date]])</f>
        <v>2012</v>
      </c>
      <c r="I2003" t="s">
        <v>253</v>
      </c>
      <c r="J2003" s="4">
        <f>WEEKDAY(Table1[[#This Row],[Order Date]])</f>
        <v>5</v>
      </c>
      <c r="K2003" t="s">
        <v>217</v>
      </c>
      <c r="L2003" t="s">
        <v>237</v>
      </c>
      <c r="M2003">
        <v>290315</v>
      </c>
      <c r="N2003">
        <v>77372.38</v>
      </c>
      <c r="O2003">
        <v>212942.62</v>
      </c>
      <c r="P2003">
        <v>10</v>
      </c>
      <c r="Q2003">
        <v>71</v>
      </c>
      <c r="R2003">
        <v>77.53</v>
      </c>
    </row>
    <row r="2004" spans="1:18" x14ac:dyDescent="0.35">
      <c r="A2004" t="s">
        <v>14</v>
      </c>
      <c r="B2004" t="str">
        <f>VLOOKUP(Table1[[#This Row],[Region]],Table3[#All],2,0)</f>
        <v>William Grek</v>
      </c>
      <c r="C2004" t="s">
        <v>214</v>
      </c>
      <c r="D2004">
        <v>214192</v>
      </c>
      <c r="E2004">
        <v>157911</v>
      </c>
      <c r="F2004">
        <v>73.72</v>
      </c>
      <c r="G2004" s="2">
        <v>41261</v>
      </c>
      <c r="H2004">
        <f>YEAR(Table1[[#This Row],[Order Date]])</f>
        <v>2012</v>
      </c>
      <c r="I2004" t="s">
        <v>257</v>
      </c>
      <c r="J2004" s="4">
        <f>WEEKDAY(Table1[[#This Row],[Order Date]])</f>
        <v>3</v>
      </c>
      <c r="K2004" t="s">
        <v>225</v>
      </c>
      <c r="L2004" t="s">
        <v>239</v>
      </c>
      <c r="M2004">
        <v>157911</v>
      </c>
      <c r="N2004">
        <v>64423.42</v>
      </c>
      <c r="O2004">
        <v>93487.58</v>
      </c>
      <c r="P2004">
        <v>10</v>
      </c>
      <c r="Q2004">
        <v>57</v>
      </c>
      <c r="R2004">
        <v>90.17</v>
      </c>
    </row>
    <row r="2005" spans="1:18" x14ac:dyDescent="0.35">
      <c r="A2005" t="s">
        <v>15</v>
      </c>
      <c r="B2005" t="str">
        <f>VLOOKUP(Table1[[#This Row],[Region]],Table3[#All],2,0)</f>
        <v>Anne Paul</v>
      </c>
      <c r="C2005" t="s">
        <v>212</v>
      </c>
      <c r="D2005">
        <v>305851</v>
      </c>
      <c r="E2005">
        <v>281579</v>
      </c>
      <c r="F2005">
        <v>92.06</v>
      </c>
      <c r="G2005" s="2">
        <v>41677</v>
      </c>
      <c r="H2005">
        <f>YEAR(Table1[[#This Row],[Order Date]])</f>
        <v>2014</v>
      </c>
      <c r="I2005" t="s">
        <v>264</v>
      </c>
      <c r="J2005" s="4">
        <f>WEEKDAY(Table1[[#This Row],[Order Date]])</f>
        <v>6</v>
      </c>
      <c r="K2005" t="s">
        <v>223</v>
      </c>
      <c r="L2005" t="s">
        <v>240</v>
      </c>
      <c r="M2005">
        <v>281579</v>
      </c>
      <c r="N2005">
        <v>76694</v>
      </c>
      <c r="O2005">
        <v>204885</v>
      </c>
      <c r="P2005">
        <v>30</v>
      </c>
      <c r="Q2005">
        <v>52</v>
      </c>
      <c r="R2005">
        <v>71.48</v>
      </c>
    </row>
    <row r="2006" spans="1:18" x14ac:dyDescent="0.35">
      <c r="A2006" t="s">
        <v>16</v>
      </c>
      <c r="B2006" t="str">
        <f>VLOOKUP(Table1[[#This Row],[Region]],Table3[#All],2,0)</f>
        <v>William Grek</v>
      </c>
      <c r="C2006" t="s">
        <v>214</v>
      </c>
      <c r="D2006">
        <v>431813</v>
      </c>
      <c r="E2006">
        <v>398326</v>
      </c>
      <c r="F2006">
        <v>92.25</v>
      </c>
      <c r="G2006" s="2">
        <v>41593</v>
      </c>
      <c r="H2006">
        <f>YEAR(Table1[[#This Row],[Order Date]])</f>
        <v>2013</v>
      </c>
      <c r="I2006" t="s">
        <v>253</v>
      </c>
      <c r="J2006" s="4">
        <f>WEEKDAY(Table1[[#This Row],[Order Date]])</f>
        <v>6</v>
      </c>
      <c r="K2006" t="s">
        <v>230</v>
      </c>
      <c r="L2006" t="s">
        <v>238</v>
      </c>
      <c r="M2006">
        <v>398326</v>
      </c>
      <c r="N2006">
        <v>140223.07</v>
      </c>
      <c r="O2006">
        <v>258102.93</v>
      </c>
      <c r="P2006">
        <v>30</v>
      </c>
      <c r="Q2006">
        <v>50</v>
      </c>
      <c r="R2006">
        <v>68.930000000000007</v>
      </c>
    </row>
    <row r="2007" spans="1:18" x14ac:dyDescent="0.35">
      <c r="A2007" t="s">
        <v>17</v>
      </c>
      <c r="B2007" t="str">
        <f>VLOOKUP(Table1[[#This Row],[Region]],Table3[#All],2,0)</f>
        <v>Bill Gabril</v>
      </c>
      <c r="C2007" t="s">
        <v>213</v>
      </c>
      <c r="D2007">
        <v>249877</v>
      </c>
      <c r="E2007">
        <v>152664</v>
      </c>
      <c r="F2007">
        <v>61.1</v>
      </c>
      <c r="G2007" s="2">
        <v>41593</v>
      </c>
      <c r="H2007">
        <f>YEAR(Table1[[#This Row],[Order Date]])</f>
        <v>2013</v>
      </c>
      <c r="I2007" t="s">
        <v>253</v>
      </c>
      <c r="J2007" s="4">
        <f>WEEKDAY(Table1[[#This Row],[Order Date]])</f>
        <v>6</v>
      </c>
      <c r="K2007" t="s">
        <v>232</v>
      </c>
      <c r="L2007" t="s">
        <v>240</v>
      </c>
      <c r="M2007">
        <v>152664</v>
      </c>
      <c r="N2007">
        <v>67915.47</v>
      </c>
      <c r="O2007">
        <v>84748.53</v>
      </c>
      <c r="P2007">
        <v>10</v>
      </c>
      <c r="Q2007">
        <v>33</v>
      </c>
      <c r="R2007">
        <v>83.15</v>
      </c>
    </row>
    <row r="2008" spans="1:18" x14ac:dyDescent="0.35">
      <c r="A2008" t="s">
        <v>18</v>
      </c>
      <c r="B2008" t="str">
        <f>VLOOKUP(Table1[[#This Row],[Region]],Table3[#All],2,0)</f>
        <v>William Grek</v>
      </c>
      <c r="C2008" t="s">
        <v>214</v>
      </c>
      <c r="D2008">
        <v>216036</v>
      </c>
      <c r="E2008">
        <v>188683</v>
      </c>
      <c r="F2008">
        <v>87.34</v>
      </c>
      <c r="G2008" s="2">
        <v>41593</v>
      </c>
      <c r="H2008">
        <f>YEAR(Table1[[#This Row],[Order Date]])</f>
        <v>2013</v>
      </c>
      <c r="I2008" t="s">
        <v>253</v>
      </c>
      <c r="J2008" s="4">
        <f>WEEKDAY(Table1[[#This Row],[Order Date]])</f>
        <v>6</v>
      </c>
      <c r="K2008" t="s">
        <v>217</v>
      </c>
      <c r="L2008" t="s">
        <v>237</v>
      </c>
      <c r="M2008">
        <v>188683</v>
      </c>
      <c r="N2008">
        <v>90393.65</v>
      </c>
      <c r="O2008">
        <v>98289.35</v>
      </c>
      <c r="P2008">
        <v>30</v>
      </c>
      <c r="Q2008">
        <v>14</v>
      </c>
      <c r="R2008">
        <v>80</v>
      </c>
    </row>
    <row r="2009" spans="1:18" x14ac:dyDescent="0.35">
      <c r="A2009" t="s">
        <v>19</v>
      </c>
      <c r="B2009" t="str">
        <f>VLOOKUP(Table1[[#This Row],[Region]],Table3[#All],2,0)</f>
        <v>Bill Gabril</v>
      </c>
      <c r="C2009" t="s">
        <v>213</v>
      </c>
      <c r="D2009">
        <v>124324</v>
      </c>
      <c r="E2009">
        <v>108845</v>
      </c>
      <c r="F2009">
        <v>87.55</v>
      </c>
      <c r="G2009" s="2">
        <v>41925</v>
      </c>
      <c r="H2009">
        <f>YEAR(Table1[[#This Row],[Order Date]])</f>
        <v>2014</v>
      </c>
      <c r="I2009" t="s">
        <v>255</v>
      </c>
      <c r="J2009" s="4">
        <f>WEEKDAY(Table1[[#This Row],[Order Date]])</f>
        <v>2</v>
      </c>
      <c r="K2009" t="s">
        <v>222</v>
      </c>
      <c r="L2009" t="s">
        <v>236</v>
      </c>
      <c r="M2009">
        <v>108845</v>
      </c>
      <c r="N2009">
        <v>33615.47</v>
      </c>
      <c r="O2009">
        <v>75229.53</v>
      </c>
      <c r="P2009">
        <v>20</v>
      </c>
      <c r="Q2009">
        <v>81</v>
      </c>
      <c r="R2009">
        <v>91.97</v>
      </c>
    </row>
    <row r="2010" spans="1:18" x14ac:dyDescent="0.35">
      <c r="A2010" t="s">
        <v>20</v>
      </c>
      <c r="B2010" t="str">
        <f>VLOOKUP(Table1[[#This Row],[Region]],Table3[#All],2,0)</f>
        <v>Sam Thomas</v>
      </c>
      <c r="C2010" t="s">
        <v>215</v>
      </c>
      <c r="D2010">
        <v>107310</v>
      </c>
      <c r="E2010">
        <v>73508</v>
      </c>
      <c r="F2010">
        <v>68.5</v>
      </c>
      <c r="G2010" s="2">
        <v>41900</v>
      </c>
      <c r="H2010">
        <f>YEAR(Table1[[#This Row],[Order Date]])</f>
        <v>2014</v>
      </c>
      <c r="I2010" t="s">
        <v>258</v>
      </c>
      <c r="J2010" s="4">
        <f>WEEKDAY(Table1[[#This Row],[Order Date]])</f>
        <v>5</v>
      </c>
      <c r="K2010" t="s">
        <v>230</v>
      </c>
      <c r="L2010" t="s">
        <v>238</v>
      </c>
      <c r="M2010">
        <v>73508</v>
      </c>
      <c r="N2010">
        <v>28285.3</v>
      </c>
      <c r="O2010">
        <v>45222.7</v>
      </c>
      <c r="P2010">
        <v>10</v>
      </c>
      <c r="Q2010">
        <v>27</v>
      </c>
      <c r="R2010">
        <v>81.569999999999993</v>
      </c>
    </row>
    <row r="2011" spans="1:18" x14ac:dyDescent="0.35">
      <c r="A2011" t="s">
        <v>21</v>
      </c>
      <c r="B2011" t="str">
        <f>VLOOKUP(Table1[[#This Row],[Region]],Table3[#All],2,0)</f>
        <v>Anne Paul</v>
      </c>
      <c r="C2011" t="s">
        <v>212</v>
      </c>
      <c r="D2011">
        <v>455644</v>
      </c>
      <c r="E2011">
        <v>403202</v>
      </c>
      <c r="F2011">
        <v>88.49</v>
      </c>
      <c r="G2011" s="2">
        <v>41994</v>
      </c>
      <c r="H2011">
        <f>YEAR(Table1[[#This Row],[Order Date]])</f>
        <v>2014</v>
      </c>
      <c r="I2011" t="s">
        <v>257</v>
      </c>
      <c r="J2011" s="4">
        <f>WEEKDAY(Table1[[#This Row],[Order Date]])</f>
        <v>1</v>
      </c>
      <c r="K2011" t="s">
        <v>232</v>
      </c>
      <c r="L2011" t="s">
        <v>240</v>
      </c>
      <c r="M2011">
        <v>403202</v>
      </c>
      <c r="N2011">
        <v>110368.03</v>
      </c>
      <c r="O2011">
        <v>292833.96999999997</v>
      </c>
      <c r="P2011">
        <v>20</v>
      </c>
      <c r="Q2011">
        <v>81</v>
      </c>
      <c r="R2011">
        <v>87.65</v>
      </c>
    </row>
    <row r="2012" spans="1:18" x14ac:dyDescent="0.35">
      <c r="A2012" t="s">
        <v>22</v>
      </c>
      <c r="B2012" t="str">
        <f>VLOOKUP(Table1[[#This Row],[Region]],Table3[#All],2,0)</f>
        <v>Bill Gabril</v>
      </c>
      <c r="C2012" t="s">
        <v>213</v>
      </c>
      <c r="D2012">
        <v>396533</v>
      </c>
      <c r="E2012">
        <v>295819</v>
      </c>
      <c r="F2012">
        <v>74.599999999999994</v>
      </c>
      <c r="G2012" s="2">
        <v>41994</v>
      </c>
      <c r="H2012">
        <f>YEAR(Table1[[#This Row],[Order Date]])</f>
        <v>2014</v>
      </c>
      <c r="I2012" t="s">
        <v>257</v>
      </c>
      <c r="J2012" s="4">
        <f>WEEKDAY(Table1[[#This Row],[Order Date]])</f>
        <v>1</v>
      </c>
      <c r="K2012" t="s">
        <v>219</v>
      </c>
      <c r="L2012" t="s">
        <v>238</v>
      </c>
      <c r="M2012">
        <v>295819</v>
      </c>
      <c r="N2012">
        <v>95246.11</v>
      </c>
      <c r="O2012">
        <v>200572.89</v>
      </c>
      <c r="P2012">
        <v>20</v>
      </c>
      <c r="Q2012">
        <v>64</v>
      </c>
      <c r="R2012">
        <v>70.91</v>
      </c>
    </row>
    <row r="2013" spans="1:18" x14ac:dyDescent="0.35">
      <c r="A2013" t="s">
        <v>23</v>
      </c>
      <c r="B2013" t="str">
        <f>VLOOKUP(Table1[[#This Row],[Region]],Table3[#All],2,0)</f>
        <v>Bill Gabril</v>
      </c>
      <c r="C2013" t="s">
        <v>213</v>
      </c>
      <c r="D2013">
        <v>221081</v>
      </c>
      <c r="E2013">
        <v>173525</v>
      </c>
      <c r="F2013">
        <v>78.489999999999995</v>
      </c>
      <c r="G2013" s="2">
        <v>41976</v>
      </c>
      <c r="H2013">
        <f>YEAR(Table1[[#This Row],[Order Date]])</f>
        <v>2014</v>
      </c>
      <c r="I2013" t="s">
        <v>257</v>
      </c>
      <c r="J2013" s="4">
        <f>WEEKDAY(Table1[[#This Row],[Order Date]])</f>
        <v>4</v>
      </c>
      <c r="K2013" t="s">
        <v>229</v>
      </c>
      <c r="L2013" t="s">
        <v>240</v>
      </c>
      <c r="M2013">
        <v>173525</v>
      </c>
      <c r="N2013">
        <v>45255</v>
      </c>
      <c r="O2013">
        <v>128270</v>
      </c>
      <c r="P2013">
        <v>30</v>
      </c>
      <c r="Q2013">
        <v>28</v>
      </c>
      <c r="R2013">
        <v>76.02</v>
      </c>
    </row>
    <row r="2014" spans="1:18" x14ac:dyDescent="0.35">
      <c r="A2014" t="s">
        <v>24</v>
      </c>
      <c r="B2014" t="str">
        <f>VLOOKUP(Table1[[#This Row],[Region]],Table3[#All],2,0)</f>
        <v>Sam Thomas</v>
      </c>
      <c r="C2014" t="s">
        <v>215</v>
      </c>
      <c r="D2014">
        <v>197799</v>
      </c>
      <c r="E2014">
        <v>119277</v>
      </c>
      <c r="F2014">
        <v>60.3</v>
      </c>
      <c r="G2014" s="2">
        <v>41173</v>
      </c>
      <c r="H2014">
        <f>YEAR(Table1[[#This Row],[Order Date]])</f>
        <v>2012</v>
      </c>
      <c r="I2014" t="s">
        <v>258</v>
      </c>
      <c r="J2014" s="4">
        <f>WEEKDAY(Table1[[#This Row],[Order Date]])</f>
        <v>6</v>
      </c>
      <c r="K2014" t="s">
        <v>227</v>
      </c>
      <c r="L2014" t="s">
        <v>237</v>
      </c>
      <c r="M2014">
        <v>119277</v>
      </c>
      <c r="N2014">
        <v>24452.86</v>
      </c>
      <c r="O2014">
        <v>94824.14</v>
      </c>
      <c r="P2014">
        <v>30</v>
      </c>
      <c r="Q2014">
        <v>98</v>
      </c>
      <c r="R2014">
        <v>80.849999999999994</v>
      </c>
    </row>
    <row r="2015" spans="1:18" x14ac:dyDescent="0.35">
      <c r="A2015" t="s">
        <v>25</v>
      </c>
      <c r="B2015" t="str">
        <f>VLOOKUP(Table1[[#This Row],[Region]],Table3[#All],2,0)</f>
        <v>Anne Paul</v>
      </c>
      <c r="C2015" t="s">
        <v>212</v>
      </c>
      <c r="D2015">
        <v>160049</v>
      </c>
      <c r="E2015">
        <v>91929</v>
      </c>
      <c r="F2015">
        <v>57.44</v>
      </c>
      <c r="G2015" s="2">
        <v>40974</v>
      </c>
      <c r="H2015">
        <f>YEAR(Table1[[#This Row],[Order Date]])</f>
        <v>2012</v>
      </c>
      <c r="I2015" t="s">
        <v>263</v>
      </c>
      <c r="J2015" s="4">
        <f>WEEKDAY(Table1[[#This Row],[Order Date]])</f>
        <v>3</v>
      </c>
      <c r="K2015" t="s">
        <v>220</v>
      </c>
      <c r="L2015" t="s">
        <v>237</v>
      </c>
      <c r="M2015">
        <v>91929</v>
      </c>
      <c r="N2015">
        <v>39741.370000000003</v>
      </c>
      <c r="O2015">
        <v>52187.63</v>
      </c>
      <c r="P2015">
        <v>10</v>
      </c>
      <c r="Q2015">
        <v>10</v>
      </c>
      <c r="R2015">
        <v>66.33</v>
      </c>
    </row>
    <row r="2016" spans="1:18" x14ac:dyDescent="0.35">
      <c r="A2016" t="s">
        <v>26</v>
      </c>
      <c r="B2016" t="str">
        <f>VLOOKUP(Table1[[#This Row],[Region]],Table3[#All],2,0)</f>
        <v>Bill Gabril</v>
      </c>
      <c r="C2016" t="s">
        <v>213</v>
      </c>
      <c r="D2016">
        <v>188210</v>
      </c>
      <c r="E2016">
        <v>120050</v>
      </c>
      <c r="F2016">
        <v>63.79</v>
      </c>
      <c r="G2016" s="2">
        <v>40974</v>
      </c>
      <c r="H2016">
        <f>YEAR(Table1[[#This Row],[Order Date]])</f>
        <v>2012</v>
      </c>
      <c r="I2016" t="s">
        <v>263</v>
      </c>
      <c r="J2016" s="4">
        <f>WEEKDAY(Table1[[#This Row],[Order Date]])</f>
        <v>3</v>
      </c>
      <c r="K2016" t="s">
        <v>221</v>
      </c>
      <c r="L2016" t="s">
        <v>239</v>
      </c>
      <c r="M2016">
        <v>120050</v>
      </c>
      <c r="N2016">
        <v>57593.08</v>
      </c>
      <c r="O2016">
        <v>62456.92</v>
      </c>
      <c r="P2016">
        <v>20</v>
      </c>
      <c r="Q2016">
        <v>77</v>
      </c>
      <c r="R2016">
        <v>87.5</v>
      </c>
    </row>
    <row r="2017" spans="1:18" x14ac:dyDescent="0.35">
      <c r="A2017" t="s">
        <v>27</v>
      </c>
      <c r="B2017" t="str">
        <f>VLOOKUP(Table1[[#This Row],[Region]],Table3[#All],2,0)</f>
        <v>Bill Gabril</v>
      </c>
      <c r="C2017" t="s">
        <v>213</v>
      </c>
      <c r="D2017">
        <v>102241</v>
      </c>
      <c r="E2017">
        <v>99097</v>
      </c>
      <c r="F2017">
        <v>96.92</v>
      </c>
      <c r="G2017" s="2">
        <v>40819</v>
      </c>
      <c r="H2017">
        <f>YEAR(Table1[[#This Row],[Order Date]])</f>
        <v>2011</v>
      </c>
      <c r="I2017" t="s">
        <v>255</v>
      </c>
      <c r="J2017" s="4">
        <f>WEEKDAY(Table1[[#This Row],[Order Date]])</f>
        <v>2</v>
      </c>
      <c r="K2017" t="s">
        <v>226</v>
      </c>
      <c r="L2017" t="s">
        <v>239</v>
      </c>
      <c r="M2017">
        <v>99097</v>
      </c>
      <c r="N2017">
        <v>36653.949999999997</v>
      </c>
      <c r="O2017">
        <v>62443.05</v>
      </c>
      <c r="P2017">
        <v>30</v>
      </c>
      <c r="Q2017">
        <v>74</v>
      </c>
      <c r="R2017">
        <v>75.28</v>
      </c>
    </row>
    <row r="2018" spans="1:18" x14ac:dyDescent="0.35">
      <c r="A2018" t="s">
        <v>28</v>
      </c>
      <c r="B2018" t="str">
        <f>VLOOKUP(Table1[[#This Row],[Region]],Table3[#All],2,0)</f>
        <v>Sam Thomas</v>
      </c>
      <c r="C2018" t="s">
        <v>215</v>
      </c>
      <c r="D2018">
        <v>388483</v>
      </c>
      <c r="E2018">
        <v>236998</v>
      </c>
      <c r="F2018">
        <v>61.01</v>
      </c>
      <c r="G2018" s="2">
        <v>40819</v>
      </c>
      <c r="H2018">
        <f>YEAR(Table1[[#This Row],[Order Date]])</f>
        <v>2011</v>
      </c>
      <c r="I2018" t="s">
        <v>255</v>
      </c>
      <c r="J2018" s="4">
        <f>WEEKDAY(Table1[[#This Row],[Order Date]])</f>
        <v>2</v>
      </c>
      <c r="K2018" t="s">
        <v>225</v>
      </c>
      <c r="L2018" t="s">
        <v>239</v>
      </c>
      <c r="M2018">
        <v>236998</v>
      </c>
      <c r="N2018">
        <v>78045.22</v>
      </c>
      <c r="O2018">
        <v>158952.78</v>
      </c>
      <c r="P2018">
        <v>20</v>
      </c>
      <c r="Q2018">
        <v>70</v>
      </c>
      <c r="R2018">
        <v>65.86</v>
      </c>
    </row>
    <row r="2019" spans="1:18" x14ac:dyDescent="0.35">
      <c r="A2019" t="s">
        <v>29</v>
      </c>
      <c r="B2019" t="str">
        <f>VLOOKUP(Table1[[#This Row],[Region]],Table3[#All],2,0)</f>
        <v>Anne Paul</v>
      </c>
      <c r="C2019" t="s">
        <v>212</v>
      </c>
      <c r="D2019">
        <v>391510</v>
      </c>
      <c r="E2019">
        <v>466688</v>
      </c>
      <c r="F2019">
        <v>119.2</v>
      </c>
      <c r="G2019" s="2">
        <v>40721</v>
      </c>
      <c r="H2019">
        <f>YEAR(Table1[[#This Row],[Order Date]])</f>
        <v>2011</v>
      </c>
      <c r="I2019" t="s">
        <v>254</v>
      </c>
      <c r="J2019" s="4">
        <f>WEEKDAY(Table1[[#This Row],[Order Date]])</f>
        <v>2</v>
      </c>
      <c r="K2019" t="s">
        <v>230</v>
      </c>
      <c r="L2019" t="s">
        <v>238</v>
      </c>
      <c r="M2019">
        <v>466688</v>
      </c>
      <c r="N2019">
        <v>128281.45</v>
      </c>
      <c r="O2019">
        <v>338406.55</v>
      </c>
      <c r="P2019">
        <v>30</v>
      </c>
      <c r="Q2019">
        <v>40</v>
      </c>
      <c r="R2019">
        <v>76.760000000000005</v>
      </c>
    </row>
    <row r="2020" spans="1:18" x14ac:dyDescent="0.35">
      <c r="A2020" t="s">
        <v>30</v>
      </c>
      <c r="B2020" t="str">
        <f>VLOOKUP(Table1[[#This Row],[Region]],Table3[#All],2,0)</f>
        <v>William Grek</v>
      </c>
      <c r="C2020" t="s">
        <v>214</v>
      </c>
      <c r="D2020">
        <v>387041</v>
      </c>
      <c r="E2020">
        <v>390357</v>
      </c>
      <c r="F2020">
        <v>100.86</v>
      </c>
      <c r="G2020" s="2">
        <v>40721</v>
      </c>
      <c r="H2020">
        <f>YEAR(Table1[[#This Row],[Order Date]])</f>
        <v>2011</v>
      </c>
      <c r="I2020" t="s">
        <v>254</v>
      </c>
      <c r="J2020" s="4">
        <f>WEEKDAY(Table1[[#This Row],[Order Date]])</f>
        <v>2</v>
      </c>
      <c r="K2020" t="s">
        <v>221</v>
      </c>
      <c r="L2020" t="s">
        <v>239</v>
      </c>
      <c r="M2020">
        <v>390357</v>
      </c>
      <c r="N2020">
        <v>135627.16</v>
      </c>
      <c r="O2020">
        <v>254729.84</v>
      </c>
      <c r="P2020">
        <v>20</v>
      </c>
      <c r="Q2020">
        <v>32</v>
      </c>
      <c r="R2020">
        <v>88.13</v>
      </c>
    </row>
    <row r="2021" spans="1:18" x14ac:dyDescent="0.35">
      <c r="A2021" t="s">
        <v>31</v>
      </c>
      <c r="B2021" t="str">
        <f>VLOOKUP(Table1[[#This Row],[Region]],Table3[#All],2,0)</f>
        <v>Sam Thomas</v>
      </c>
      <c r="C2021" t="s">
        <v>215</v>
      </c>
      <c r="D2021">
        <v>263049</v>
      </c>
      <c r="E2021">
        <v>145527</v>
      </c>
      <c r="F2021">
        <v>55.32</v>
      </c>
      <c r="G2021" s="2">
        <v>41943</v>
      </c>
      <c r="H2021">
        <f>YEAR(Table1[[#This Row],[Order Date]])</f>
        <v>2014</v>
      </c>
      <c r="I2021" t="s">
        <v>255</v>
      </c>
      <c r="J2021" s="4">
        <f>WEEKDAY(Table1[[#This Row],[Order Date]])</f>
        <v>6</v>
      </c>
      <c r="K2021" t="s">
        <v>219</v>
      </c>
      <c r="L2021" t="s">
        <v>238</v>
      </c>
      <c r="M2021">
        <v>145527</v>
      </c>
      <c r="N2021">
        <v>65423.64</v>
      </c>
      <c r="O2021">
        <v>80103.360000000001</v>
      </c>
      <c r="P2021">
        <v>10</v>
      </c>
      <c r="Q2021">
        <v>30</v>
      </c>
      <c r="R2021">
        <v>60.04</v>
      </c>
    </row>
    <row r="2022" spans="1:18" x14ac:dyDescent="0.35">
      <c r="A2022" t="s">
        <v>32</v>
      </c>
      <c r="B2022" t="str">
        <f>VLOOKUP(Table1[[#This Row],[Region]],Table3[#All],2,0)</f>
        <v>William Grek</v>
      </c>
      <c r="C2022" t="s">
        <v>214</v>
      </c>
      <c r="D2022">
        <v>212067</v>
      </c>
      <c r="E2022">
        <v>183246</v>
      </c>
      <c r="F2022">
        <v>86.41</v>
      </c>
      <c r="G2022" s="2">
        <v>41943</v>
      </c>
      <c r="H2022">
        <f>YEAR(Table1[[#This Row],[Order Date]])</f>
        <v>2014</v>
      </c>
      <c r="I2022" t="s">
        <v>255</v>
      </c>
      <c r="J2022" s="4">
        <f>WEEKDAY(Table1[[#This Row],[Order Date]])</f>
        <v>6</v>
      </c>
      <c r="K2022" t="s">
        <v>221</v>
      </c>
      <c r="L2022" t="s">
        <v>239</v>
      </c>
      <c r="M2022">
        <v>183246</v>
      </c>
      <c r="N2022">
        <v>57249.42</v>
      </c>
      <c r="O2022">
        <v>125996.58</v>
      </c>
      <c r="P2022">
        <v>30</v>
      </c>
      <c r="Q2022">
        <v>39</v>
      </c>
      <c r="R2022">
        <v>64.73</v>
      </c>
    </row>
    <row r="2023" spans="1:18" x14ac:dyDescent="0.35">
      <c r="A2023" t="s">
        <v>33</v>
      </c>
      <c r="B2023" t="str">
        <f>VLOOKUP(Table1[[#This Row],[Region]],Table3[#All],2,0)</f>
        <v>William Grek</v>
      </c>
      <c r="C2023" t="s">
        <v>214</v>
      </c>
      <c r="D2023">
        <v>232100</v>
      </c>
      <c r="E2023">
        <v>139297</v>
      </c>
      <c r="F2023">
        <v>60.02</v>
      </c>
      <c r="G2023" s="2">
        <v>41943</v>
      </c>
      <c r="H2023">
        <f>YEAR(Table1[[#This Row],[Order Date]])</f>
        <v>2014</v>
      </c>
      <c r="I2023" t="s">
        <v>255</v>
      </c>
      <c r="J2023" s="4">
        <f>WEEKDAY(Table1[[#This Row],[Order Date]])</f>
        <v>6</v>
      </c>
      <c r="K2023" t="s">
        <v>233</v>
      </c>
      <c r="L2023" t="s">
        <v>237</v>
      </c>
      <c r="M2023">
        <v>139297</v>
      </c>
      <c r="N2023">
        <v>49285.73</v>
      </c>
      <c r="O2023">
        <v>90011.27</v>
      </c>
      <c r="P2023">
        <v>10</v>
      </c>
      <c r="Q2023">
        <v>37</v>
      </c>
      <c r="R2023">
        <v>85.59</v>
      </c>
    </row>
    <row r="2024" spans="1:18" x14ac:dyDescent="0.35">
      <c r="A2024" t="s">
        <v>34</v>
      </c>
      <c r="B2024" t="str">
        <f>VLOOKUP(Table1[[#This Row],[Region]],Table3[#All],2,0)</f>
        <v>Anne Paul</v>
      </c>
      <c r="C2024" t="s">
        <v>212</v>
      </c>
      <c r="D2024">
        <v>320966</v>
      </c>
      <c r="E2024">
        <v>254829</v>
      </c>
      <c r="F2024">
        <v>79.39</v>
      </c>
      <c r="G2024" s="2">
        <v>41521</v>
      </c>
      <c r="H2024">
        <f>YEAR(Table1[[#This Row],[Order Date]])</f>
        <v>2013</v>
      </c>
      <c r="I2024" t="s">
        <v>258</v>
      </c>
      <c r="J2024" s="4">
        <f>WEEKDAY(Table1[[#This Row],[Order Date]])</f>
        <v>4</v>
      </c>
      <c r="K2024" t="s">
        <v>221</v>
      </c>
      <c r="L2024" t="s">
        <v>239</v>
      </c>
      <c r="M2024">
        <v>254829</v>
      </c>
      <c r="N2024">
        <v>73816.259999999995</v>
      </c>
      <c r="O2024">
        <v>181012.74</v>
      </c>
      <c r="P2024">
        <v>20</v>
      </c>
      <c r="Q2024">
        <v>90</v>
      </c>
      <c r="R2024">
        <v>85.72</v>
      </c>
    </row>
    <row r="2025" spans="1:18" x14ac:dyDescent="0.35">
      <c r="A2025" t="s">
        <v>35</v>
      </c>
      <c r="B2025" t="str">
        <f>VLOOKUP(Table1[[#This Row],[Region]],Table3[#All],2,0)</f>
        <v>William Grek</v>
      </c>
      <c r="C2025" t="s">
        <v>214</v>
      </c>
      <c r="D2025">
        <v>432421</v>
      </c>
      <c r="E2025">
        <v>325187</v>
      </c>
      <c r="F2025">
        <v>75.2</v>
      </c>
      <c r="G2025" s="2">
        <v>40973</v>
      </c>
      <c r="H2025">
        <f>YEAR(Table1[[#This Row],[Order Date]])</f>
        <v>2012</v>
      </c>
      <c r="I2025" t="s">
        <v>263</v>
      </c>
      <c r="J2025" s="4">
        <f>WEEKDAY(Table1[[#This Row],[Order Date]])</f>
        <v>2</v>
      </c>
      <c r="K2025" t="s">
        <v>234</v>
      </c>
      <c r="L2025" t="s">
        <v>238</v>
      </c>
      <c r="M2025">
        <v>325187</v>
      </c>
      <c r="N2025">
        <v>71173.23</v>
      </c>
      <c r="O2025">
        <v>254013.77</v>
      </c>
      <c r="P2025">
        <v>20</v>
      </c>
      <c r="Q2025">
        <v>38</v>
      </c>
      <c r="R2025">
        <v>89.83</v>
      </c>
    </row>
    <row r="2026" spans="1:18" x14ac:dyDescent="0.35">
      <c r="A2026" t="s">
        <v>36</v>
      </c>
      <c r="B2026" t="str">
        <f>VLOOKUP(Table1[[#This Row],[Region]],Table3[#All],2,0)</f>
        <v>William Grek</v>
      </c>
      <c r="C2026" t="s">
        <v>214</v>
      </c>
      <c r="D2026">
        <v>330113</v>
      </c>
      <c r="E2026">
        <v>295610</v>
      </c>
      <c r="F2026">
        <v>89.55</v>
      </c>
      <c r="G2026" s="2">
        <v>40973</v>
      </c>
      <c r="H2026">
        <f>YEAR(Table1[[#This Row],[Order Date]])</f>
        <v>2012</v>
      </c>
      <c r="I2026" t="s">
        <v>263</v>
      </c>
      <c r="J2026" s="4">
        <f>WEEKDAY(Table1[[#This Row],[Order Date]])</f>
        <v>2</v>
      </c>
      <c r="K2026" t="s">
        <v>220</v>
      </c>
      <c r="L2026" t="s">
        <v>237</v>
      </c>
      <c r="M2026">
        <v>295610</v>
      </c>
      <c r="N2026">
        <v>86130.18</v>
      </c>
      <c r="O2026">
        <v>209479.82</v>
      </c>
      <c r="P2026">
        <v>10</v>
      </c>
      <c r="Q2026">
        <v>57</v>
      </c>
      <c r="R2026">
        <v>85.12</v>
      </c>
    </row>
    <row r="2027" spans="1:18" x14ac:dyDescent="0.35">
      <c r="A2027" t="s">
        <v>37</v>
      </c>
      <c r="B2027" t="str">
        <f>VLOOKUP(Table1[[#This Row],[Region]],Table3[#All],2,0)</f>
        <v>Anne Paul</v>
      </c>
      <c r="C2027" t="s">
        <v>212</v>
      </c>
      <c r="D2027">
        <v>498094</v>
      </c>
      <c r="E2027">
        <v>317541</v>
      </c>
      <c r="F2027">
        <v>63.75</v>
      </c>
      <c r="G2027" s="2">
        <v>41400</v>
      </c>
      <c r="H2027">
        <f>YEAR(Table1[[#This Row],[Order Date]])</f>
        <v>2013</v>
      </c>
      <c r="I2027" t="s">
        <v>261</v>
      </c>
      <c r="J2027" s="4">
        <f>WEEKDAY(Table1[[#This Row],[Order Date]])</f>
        <v>2</v>
      </c>
      <c r="K2027" t="s">
        <v>226</v>
      </c>
      <c r="L2027" t="s">
        <v>239</v>
      </c>
      <c r="M2027">
        <v>317541</v>
      </c>
      <c r="N2027">
        <v>118957.65</v>
      </c>
      <c r="O2027">
        <v>198583.35</v>
      </c>
      <c r="P2027">
        <v>20</v>
      </c>
      <c r="Q2027">
        <v>62</v>
      </c>
      <c r="R2027">
        <v>68.87</v>
      </c>
    </row>
    <row r="2028" spans="1:18" x14ac:dyDescent="0.35">
      <c r="A2028" t="s">
        <v>38</v>
      </c>
      <c r="B2028" t="str">
        <f>VLOOKUP(Table1[[#This Row],[Region]],Table3[#All],2,0)</f>
        <v>William Grek</v>
      </c>
      <c r="C2028" t="s">
        <v>214</v>
      </c>
      <c r="D2028">
        <v>457659</v>
      </c>
      <c r="E2028">
        <v>258944</v>
      </c>
      <c r="F2028">
        <v>56.58</v>
      </c>
      <c r="G2028" s="2">
        <v>41961</v>
      </c>
      <c r="H2028">
        <f>YEAR(Table1[[#This Row],[Order Date]])</f>
        <v>2014</v>
      </c>
      <c r="I2028" t="s">
        <v>253</v>
      </c>
      <c r="J2028" s="4">
        <f>WEEKDAY(Table1[[#This Row],[Order Date]])</f>
        <v>3</v>
      </c>
      <c r="K2028" t="s">
        <v>220</v>
      </c>
      <c r="L2028" t="s">
        <v>237</v>
      </c>
      <c r="M2028">
        <v>258944</v>
      </c>
      <c r="N2028">
        <v>56845.760000000002</v>
      </c>
      <c r="O2028">
        <v>202098.24</v>
      </c>
      <c r="P2028">
        <v>30</v>
      </c>
      <c r="Q2028">
        <v>68</v>
      </c>
      <c r="R2028">
        <v>72.459999999999994</v>
      </c>
    </row>
    <row r="2029" spans="1:18" x14ac:dyDescent="0.35">
      <c r="A2029" t="s">
        <v>39</v>
      </c>
      <c r="B2029" t="str">
        <f>VLOOKUP(Table1[[#This Row],[Region]],Table3[#All],2,0)</f>
        <v>Anne Paul</v>
      </c>
      <c r="C2029" t="s">
        <v>212</v>
      </c>
      <c r="D2029">
        <v>381683</v>
      </c>
      <c r="E2029">
        <v>308409</v>
      </c>
      <c r="F2029">
        <v>80.8</v>
      </c>
      <c r="G2029" s="2">
        <v>41792</v>
      </c>
      <c r="H2029">
        <f>YEAR(Table1[[#This Row],[Order Date]])</f>
        <v>2014</v>
      </c>
      <c r="I2029" t="s">
        <v>254</v>
      </c>
      <c r="J2029" s="4">
        <f>WEEKDAY(Table1[[#This Row],[Order Date]])</f>
        <v>2</v>
      </c>
      <c r="K2029" t="s">
        <v>222</v>
      </c>
      <c r="L2029" t="s">
        <v>236</v>
      </c>
      <c r="M2029">
        <v>308409</v>
      </c>
      <c r="N2029">
        <v>90938.68</v>
      </c>
      <c r="O2029">
        <v>217470.32</v>
      </c>
      <c r="P2029">
        <v>30</v>
      </c>
      <c r="Q2029">
        <v>86</v>
      </c>
      <c r="R2029">
        <v>63.14</v>
      </c>
    </row>
    <row r="2030" spans="1:18" x14ac:dyDescent="0.35">
      <c r="A2030" t="s">
        <v>40</v>
      </c>
      <c r="B2030" t="str">
        <f>VLOOKUP(Table1[[#This Row],[Region]],Table3[#All],2,0)</f>
        <v>Anne Paul</v>
      </c>
      <c r="C2030" t="s">
        <v>212</v>
      </c>
      <c r="D2030">
        <v>256519</v>
      </c>
      <c r="E2030">
        <v>227380</v>
      </c>
      <c r="F2030">
        <v>88.64</v>
      </c>
      <c r="G2030" s="2">
        <v>41801</v>
      </c>
      <c r="H2030">
        <f>YEAR(Table1[[#This Row],[Order Date]])</f>
        <v>2014</v>
      </c>
      <c r="I2030" t="s">
        <v>254</v>
      </c>
      <c r="J2030" s="4">
        <f>WEEKDAY(Table1[[#This Row],[Order Date]])</f>
        <v>4</v>
      </c>
      <c r="K2030" t="s">
        <v>226</v>
      </c>
      <c r="L2030" t="s">
        <v>239</v>
      </c>
      <c r="M2030">
        <v>227380</v>
      </c>
      <c r="N2030">
        <v>54984.99</v>
      </c>
      <c r="O2030">
        <v>172395.01</v>
      </c>
      <c r="P2030">
        <v>20</v>
      </c>
      <c r="Q2030">
        <v>77</v>
      </c>
      <c r="R2030">
        <v>67.64</v>
      </c>
    </row>
    <row r="2031" spans="1:18" x14ac:dyDescent="0.35">
      <c r="A2031" t="s">
        <v>41</v>
      </c>
      <c r="B2031" t="str">
        <f>VLOOKUP(Table1[[#This Row],[Region]],Table3[#All],2,0)</f>
        <v>Anne Paul</v>
      </c>
      <c r="C2031" t="s">
        <v>212</v>
      </c>
      <c r="D2031">
        <v>229992</v>
      </c>
      <c r="E2031">
        <v>256871</v>
      </c>
      <c r="F2031">
        <v>111.69</v>
      </c>
      <c r="G2031" s="2">
        <v>41648</v>
      </c>
      <c r="H2031">
        <f>YEAR(Table1[[#This Row],[Order Date]])</f>
        <v>2014</v>
      </c>
      <c r="I2031" t="s">
        <v>259</v>
      </c>
      <c r="J2031" s="4">
        <f>WEEKDAY(Table1[[#This Row],[Order Date]])</f>
        <v>5</v>
      </c>
      <c r="K2031" t="s">
        <v>217</v>
      </c>
      <c r="L2031" t="s">
        <v>237</v>
      </c>
      <c r="M2031">
        <v>256871</v>
      </c>
      <c r="N2031">
        <v>80650.66</v>
      </c>
      <c r="O2031">
        <v>176220.34</v>
      </c>
      <c r="P2031">
        <v>20</v>
      </c>
      <c r="Q2031">
        <v>29</v>
      </c>
      <c r="R2031">
        <v>79.86</v>
      </c>
    </row>
    <row r="2032" spans="1:18" x14ac:dyDescent="0.35">
      <c r="A2032" t="s">
        <v>42</v>
      </c>
      <c r="B2032" t="str">
        <f>VLOOKUP(Table1[[#This Row],[Region]],Table3[#All],2,0)</f>
        <v>William Grek</v>
      </c>
      <c r="C2032" t="s">
        <v>214</v>
      </c>
      <c r="D2032">
        <v>320095</v>
      </c>
      <c r="E2032">
        <v>287671</v>
      </c>
      <c r="F2032">
        <v>89.87</v>
      </c>
      <c r="G2032" s="2">
        <v>41019</v>
      </c>
      <c r="H2032">
        <f>YEAR(Table1[[#This Row],[Order Date]])</f>
        <v>2012</v>
      </c>
      <c r="I2032" t="s">
        <v>256</v>
      </c>
      <c r="J2032" s="4">
        <f>WEEKDAY(Table1[[#This Row],[Order Date]])</f>
        <v>6</v>
      </c>
      <c r="K2032" t="s">
        <v>230</v>
      </c>
      <c r="L2032" t="s">
        <v>238</v>
      </c>
      <c r="M2032">
        <v>287671</v>
      </c>
      <c r="N2032">
        <v>112172.2</v>
      </c>
      <c r="O2032">
        <v>175498.8</v>
      </c>
      <c r="P2032">
        <v>20</v>
      </c>
      <c r="Q2032">
        <v>57</v>
      </c>
      <c r="R2032">
        <v>93.91</v>
      </c>
    </row>
    <row r="2033" spans="1:18" x14ac:dyDescent="0.35">
      <c r="A2033" t="s">
        <v>43</v>
      </c>
      <c r="B2033" t="str">
        <f>VLOOKUP(Table1[[#This Row],[Region]],Table3[#All],2,0)</f>
        <v>Bill Gabril</v>
      </c>
      <c r="C2033" t="s">
        <v>213</v>
      </c>
      <c r="D2033">
        <v>341437</v>
      </c>
      <c r="E2033">
        <v>368149</v>
      </c>
      <c r="F2033">
        <v>107.82</v>
      </c>
      <c r="G2033" s="2">
        <v>41019</v>
      </c>
      <c r="H2033">
        <f>YEAR(Table1[[#This Row],[Order Date]])</f>
        <v>2012</v>
      </c>
      <c r="I2033" t="s">
        <v>256</v>
      </c>
      <c r="J2033" s="4">
        <f>WEEKDAY(Table1[[#This Row],[Order Date]])</f>
        <v>6</v>
      </c>
      <c r="K2033" t="s">
        <v>218</v>
      </c>
      <c r="L2033" t="s">
        <v>238</v>
      </c>
      <c r="M2033">
        <v>368149</v>
      </c>
      <c r="N2033">
        <v>158245.03</v>
      </c>
      <c r="O2033">
        <v>209903.97</v>
      </c>
      <c r="P2033">
        <v>20</v>
      </c>
      <c r="Q2033">
        <v>29</v>
      </c>
      <c r="R2033">
        <v>62.94</v>
      </c>
    </row>
    <row r="2034" spans="1:18" x14ac:dyDescent="0.35">
      <c r="A2034" t="s">
        <v>44</v>
      </c>
      <c r="B2034" t="str">
        <f>VLOOKUP(Table1[[#This Row],[Region]],Table3[#All],2,0)</f>
        <v>Bill Gabril</v>
      </c>
      <c r="C2034" t="s">
        <v>213</v>
      </c>
      <c r="D2034">
        <v>289619</v>
      </c>
      <c r="E2034">
        <v>160654</v>
      </c>
      <c r="F2034">
        <v>55.47</v>
      </c>
      <c r="G2034" s="2">
        <v>41019</v>
      </c>
      <c r="H2034">
        <f>YEAR(Table1[[#This Row],[Order Date]])</f>
        <v>2012</v>
      </c>
      <c r="I2034" t="s">
        <v>256</v>
      </c>
      <c r="J2034" s="4">
        <f>WEEKDAY(Table1[[#This Row],[Order Date]])</f>
        <v>6</v>
      </c>
      <c r="K2034" t="s">
        <v>233</v>
      </c>
      <c r="L2034" t="s">
        <v>237</v>
      </c>
      <c r="M2034">
        <v>160654</v>
      </c>
      <c r="N2034">
        <v>42791.66</v>
      </c>
      <c r="O2034">
        <v>117862.34</v>
      </c>
      <c r="P2034">
        <v>30</v>
      </c>
      <c r="Q2034">
        <v>48</v>
      </c>
      <c r="R2034">
        <v>82.96</v>
      </c>
    </row>
    <row r="2035" spans="1:18" x14ac:dyDescent="0.35">
      <c r="A2035" t="s">
        <v>45</v>
      </c>
      <c r="B2035" t="str">
        <f>VLOOKUP(Table1[[#This Row],[Region]],Table3[#All],2,0)</f>
        <v>Bill Gabril</v>
      </c>
      <c r="C2035" t="s">
        <v>213</v>
      </c>
      <c r="D2035">
        <v>305267</v>
      </c>
      <c r="E2035">
        <v>204104</v>
      </c>
      <c r="F2035">
        <v>66.86</v>
      </c>
      <c r="G2035" s="2">
        <v>41214</v>
      </c>
      <c r="H2035">
        <f>YEAR(Table1[[#This Row],[Order Date]])</f>
        <v>2012</v>
      </c>
      <c r="I2035" t="s">
        <v>253</v>
      </c>
      <c r="J2035" s="4">
        <f>WEEKDAY(Table1[[#This Row],[Order Date]])</f>
        <v>5</v>
      </c>
      <c r="K2035" t="s">
        <v>220</v>
      </c>
      <c r="L2035" t="s">
        <v>237</v>
      </c>
      <c r="M2035">
        <v>204104</v>
      </c>
      <c r="N2035">
        <v>58132.1</v>
      </c>
      <c r="O2035">
        <v>145971.9</v>
      </c>
      <c r="P2035">
        <v>30</v>
      </c>
      <c r="Q2035">
        <v>54</v>
      </c>
      <c r="R2035">
        <v>60.3</v>
      </c>
    </row>
    <row r="2036" spans="1:18" x14ac:dyDescent="0.35">
      <c r="A2036" t="s">
        <v>46</v>
      </c>
      <c r="B2036" t="str">
        <f>VLOOKUP(Table1[[#This Row],[Region]],Table3[#All],2,0)</f>
        <v>Bill Gabril</v>
      </c>
      <c r="C2036" t="s">
        <v>213</v>
      </c>
      <c r="D2036">
        <v>337825</v>
      </c>
      <c r="E2036">
        <v>218659</v>
      </c>
      <c r="F2036">
        <v>64.73</v>
      </c>
      <c r="G2036" s="2">
        <v>41997</v>
      </c>
      <c r="H2036">
        <f>YEAR(Table1[[#This Row],[Order Date]])</f>
        <v>2014</v>
      </c>
      <c r="I2036" t="s">
        <v>257</v>
      </c>
      <c r="J2036" s="4">
        <f>WEEKDAY(Table1[[#This Row],[Order Date]])</f>
        <v>4</v>
      </c>
      <c r="K2036" t="s">
        <v>216</v>
      </c>
      <c r="L2036" t="s">
        <v>236</v>
      </c>
      <c r="M2036">
        <v>218659</v>
      </c>
      <c r="N2036">
        <v>84052.06</v>
      </c>
      <c r="O2036">
        <v>134606.94</v>
      </c>
      <c r="P2036">
        <v>20</v>
      </c>
      <c r="Q2036">
        <v>25</v>
      </c>
      <c r="R2036">
        <v>63.1</v>
      </c>
    </row>
    <row r="2037" spans="1:18" x14ac:dyDescent="0.35">
      <c r="A2037" t="s">
        <v>47</v>
      </c>
      <c r="B2037" t="str">
        <f>VLOOKUP(Table1[[#This Row],[Region]],Table3[#All],2,0)</f>
        <v>William Grek</v>
      </c>
      <c r="C2037" t="s">
        <v>214</v>
      </c>
      <c r="D2037">
        <v>213478</v>
      </c>
      <c r="E2037">
        <v>214463</v>
      </c>
      <c r="F2037">
        <v>100.46</v>
      </c>
      <c r="G2037" s="2">
        <v>41214</v>
      </c>
      <c r="H2037">
        <f>YEAR(Table1[[#This Row],[Order Date]])</f>
        <v>2012</v>
      </c>
      <c r="I2037" t="s">
        <v>253</v>
      </c>
      <c r="J2037" s="4">
        <f>WEEKDAY(Table1[[#This Row],[Order Date]])</f>
        <v>5</v>
      </c>
      <c r="K2037" t="s">
        <v>228</v>
      </c>
      <c r="L2037" t="s">
        <v>236</v>
      </c>
      <c r="M2037">
        <v>214463</v>
      </c>
      <c r="N2037">
        <v>46699</v>
      </c>
      <c r="O2037">
        <v>167764</v>
      </c>
      <c r="P2037">
        <v>10</v>
      </c>
      <c r="Q2037">
        <v>51</v>
      </c>
      <c r="R2037">
        <v>69.33</v>
      </c>
    </row>
    <row r="2038" spans="1:18" x14ac:dyDescent="0.35">
      <c r="A2038" t="s">
        <v>48</v>
      </c>
      <c r="B2038" t="str">
        <f>VLOOKUP(Table1[[#This Row],[Region]],Table3[#All],2,0)</f>
        <v>William Grek</v>
      </c>
      <c r="C2038" t="s">
        <v>214</v>
      </c>
      <c r="D2038">
        <v>456084</v>
      </c>
      <c r="E2038">
        <v>497886</v>
      </c>
      <c r="F2038">
        <v>109.17</v>
      </c>
      <c r="G2038" s="2">
        <v>41214</v>
      </c>
      <c r="H2038">
        <f>YEAR(Table1[[#This Row],[Order Date]])</f>
        <v>2012</v>
      </c>
      <c r="I2038" t="s">
        <v>253</v>
      </c>
      <c r="J2038" s="4">
        <f>WEEKDAY(Table1[[#This Row],[Order Date]])</f>
        <v>5</v>
      </c>
      <c r="K2038" t="s">
        <v>226</v>
      </c>
      <c r="L2038" t="s">
        <v>239</v>
      </c>
      <c r="M2038">
        <v>497886</v>
      </c>
      <c r="N2038">
        <v>169211.4</v>
      </c>
      <c r="O2038">
        <v>328674.59999999998</v>
      </c>
      <c r="P2038">
        <v>10</v>
      </c>
      <c r="Q2038">
        <v>86</v>
      </c>
      <c r="R2038">
        <v>93.26</v>
      </c>
    </row>
    <row r="2039" spans="1:18" x14ac:dyDescent="0.35">
      <c r="A2039" t="s">
        <v>49</v>
      </c>
      <c r="B2039" t="str">
        <f>VLOOKUP(Table1[[#This Row],[Region]],Table3[#All],2,0)</f>
        <v>Anne Paul</v>
      </c>
      <c r="C2039" t="s">
        <v>212</v>
      </c>
      <c r="D2039">
        <v>426513</v>
      </c>
      <c r="E2039">
        <v>426936</v>
      </c>
      <c r="F2039">
        <v>100.1</v>
      </c>
      <c r="G2039" s="2">
        <v>41214</v>
      </c>
      <c r="H2039">
        <f>YEAR(Table1[[#This Row],[Order Date]])</f>
        <v>2012</v>
      </c>
      <c r="I2039" t="s">
        <v>253</v>
      </c>
      <c r="J2039" s="4">
        <f>WEEKDAY(Table1[[#This Row],[Order Date]])</f>
        <v>5</v>
      </c>
      <c r="K2039" t="s">
        <v>216</v>
      </c>
      <c r="L2039" t="s">
        <v>236</v>
      </c>
      <c r="M2039">
        <v>426936</v>
      </c>
      <c r="N2039">
        <v>120692.05</v>
      </c>
      <c r="O2039">
        <v>306243.95</v>
      </c>
      <c r="P2039">
        <v>30</v>
      </c>
      <c r="Q2039">
        <v>20</v>
      </c>
      <c r="R2039">
        <v>83.03</v>
      </c>
    </row>
    <row r="2040" spans="1:18" x14ac:dyDescent="0.35">
      <c r="A2040" t="s">
        <v>50</v>
      </c>
      <c r="B2040" t="str">
        <f>VLOOKUP(Table1[[#This Row],[Region]],Table3[#All],2,0)</f>
        <v>Bill Gabril</v>
      </c>
      <c r="C2040" t="s">
        <v>213</v>
      </c>
      <c r="D2040">
        <v>215659</v>
      </c>
      <c r="E2040">
        <v>160523</v>
      </c>
      <c r="F2040">
        <v>74.430000000000007</v>
      </c>
      <c r="G2040" s="2">
        <v>41214</v>
      </c>
      <c r="H2040">
        <f>YEAR(Table1[[#This Row],[Order Date]])</f>
        <v>2012</v>
      </c>
      <c r="I2040" t="s">
        <v>253</v>
      </c>
      <c r="J2040" s="4">
        <f>WEEKDAY(Table1[[#This Row],[Order Date]])</f>
        <v>5</v>
      </c>
      <c r="K2040" t="s">
        <v>225</v>
      </c>
      <c r="L2040" t="s">
        <v>239</v>
      </c>
      <c r="M2040">
        <v>160523</v>
      </c>
      <c r="N2040">
        <v>41495.29</v>
      </c>
      <c r="O2040">
        <v>119027.71</v>
      </c>
      <c r="P2040">
        <v>10</v>
      </c>
      <c r="Q2040">
        <v>46</v>
      </c>
      <c r="R2040">
        <v>93.15</v>
      </c>
    </row>
    <row r="2041" spans="1:18" x14ac:dyDescent="0.35">
      <c r="A2041" t="s">
        <v>51</v>
      </c>
      <c r="B2041" t="str">
        <f>VLOOKUP(Table1[[#This Row],[Region]],Table3[#All],2,0)</f>
        <v>William Grek</v>
      </c>
      <c r="C2041" t="s">
        <v>214</v>
      </c>
      <c r="D2041">
        <v>449548</v>
      </c>
      <c r="E2041">
        <v>254974</v>
      </c>
      <c r="F2041">
        <v>56.72</v>
      </c>
      <c r="G2041" s="2">
        <v>41214</v>
      </c>
      <c r="H2041">
        <f>YEAR(Table1[[#This Row],[Order Date]])</f>
        <v>2012</v>
      </c>
      <c r="I2041" t="s">
        <v>253</v>
      </c>
      <c r="J2041" s="4">
        <f>WEEKDAY(Table1[[#This Row],[Order Date]])</f>
        <v>5</v>
      </c>
      <c r="K2041" t="s">
        <v>220</v>
      </c>
      <c r="L2041" t="s">
        <v>237</v>
      </c>
      <c r="M2041">
        <v>254974</v>
      </c>
      <c r="N2041">
        <v>110282.92</v>
      </c>
      <c r="O2041">
        <v>144691.07999999999</v>
      </c>
      <c r="P2041">
        <v>20</v>
      </c>
      <c r="Q2041">
        <v>35</v>
      </c>
      <c r="R2041">
        <v>93.23</v>
      </c>
    </row>
    <row r="2042" spans="1:18" x14ac:dyDescent="0.35">
      <c r="A2042" t="s">
        <v>52</v>
      </c>
      <c r="B2042" t="str">
        <f>VLOOKUP(Table1[[#This Row],[Region]],Table3[#All],2,0)</f>
        <v>Anne Paul</v>
      </c>
      <c r="C2042" t="s">
        <v>212</v>
      </c>
      <c r="D2042">
        <v>461509</v>
      </c>
      <c r="E2042">
        <v>357047</v>
      </c>
      <c r="F2042">
        <v>77.37</v>
      </c>
      <c r="G2042" s="2">
        <v>40861</v>
      </c>
      <c r="H2042">
        <f>YEAR(Table1[[#This Row],[Order Date]])</f>
        <v>2011</v>
      </c>
      <c r="I2042" t="s">
        <v>253</v>
      </c>
      <c r="J2042" s="4">
        <f>WEEKDAY(Table1[[#This Row],[Order Date]])</f>
        <v>2</v>
      </c>
      <c r="K2042" t="s">
        <v>230</v>
      </c>
      <c r="L2042" t="s">
        <v>238</v>
      </c>
      <c r="M2042">
        <v>357047</v>
      </c>
      <c r="N2042">
        <v>102857.48</v>
      </c>
      <c r="O2042">
        <v>254189.52</v>
      </c>
      <c r="P2042">
        <v>10</v>
      </c>
      <c r="Q2042">
        <v>95</v>
      </c>
      <c r="R2042">
        <v>78.52</v>
      </c>
    </row>
    <row r="2043" spans="1:18" x14ac:dyDescent="0.35">
      <c r="A2043" t="s">
        <v>53</v>
      </c>
      <c r="B2043" t="str">
        <f>VLOOKUP(Table1[[#This Row],[Region]],Table3[#All],2,0)</f>
        <v>Bill Gabril</v>
      </c>
      <c r="C2043" t="s">
        <v>213</v>
      </c>
      <c r="D2043">
        <v>296011</v>
      </c>
      <c r="E2043">
        <v>336425</v>
      </c>
      <c r="F2043">
        <v>113.65</v>
      </c>
      <c r="G2043" s="2">
        <v>40861</v>
      </c>
      <c r="H2043">
        <f>YEAR(Table1[[#This Row],[Order Date]])</f>
        <v>2011</v>
      </c>
      <c r="I2043" t="s">
        <v>253</v>
      </c>
      <c r="J2043" s="4">
        <f>WEEKDAY(Table1[[#This Row],[Order Date]])</f>
        <v>2</v>
      </c>
      <c r="K2043" t="s">
        <v>233</v>
      </c>
      <c r="L2043" t="s">
        <v>237</v>
      </c>
      <c r="M2043">
        <v>336425</v>
      </c>
      <c r="N2043">
        <v>81054.83</v>
      </c>
      <c r="O2043">
        <v>255370.17</v>
      </c>
      <c r="P2043">
        <v>30</v>
      </c>
      <c r="Q2043">
        <v>59</v>
      </c>
      <c r="R2043">
        <v>92.06</v>
      </c>
    </row>
    <row r="2044" spans="1:18" x14ac:dyDescent="0.35">
      <c r="A2044" t="s">
        <v>54</v>
      </c>
      <c r="B2044" t="str">
        <f>VLOOKUP(Table1[[#This Row],[Region]],Table3[#All],2,0)</f>
        <v>Sam Thomas</v>
      </c>
      <c r="C2044" t="s">
        <v>215</v>
      </c>
      <c r="D2044">
        <v>273447</v>
      </c>
      <c r="E2044">
        <v>255613</v>
      </c>
      <c r="F2044">
        <v>93.48</v>
      </c>
      <c r="G2044" s="2">
        <v>41291</v>
      </c>
      <c r="H2044">
        <f>YEAR(Table1[[#This Row],[Order Date]])</f>
        <v>2013</v>
      </c>
      <c r="I2044" t="s">
        <v>259</v>
      </c>
      <c r="J2044" s="4">
        <f>WEEKDAY(Table1[[#This Row],[Order Date]])</f>
        <v>5</v>
      </c>
      <c r="K2044" t="s">
        <v>232</v>
      </c>
      <c r="L2044" t="s">
        <v>240</v>
      </c>
      <c r="M2044">
        <v>255613</v>
      </c>
      <c r="N2044">
        <v>72460.23</v>
      </c>
      <c r="O2044">
        <v>183152.77</v>
      </c>
      <c r="P2044">
        <v>20</v>
      </c>
      <c r="Q2044">
        <v>91</v>
      </c>
      <c r="R2044">
        <v>71.739999999999995</v>
      </c>
    </row>
    <row r="2045" spans="1:18" x14ac:dyDescent="0.35">
      <c r="A2045" t="s">
        <v>55</v>
      </c>
      <c r="B2045" t="str">
        <f>VLOOKUP(Table1[[#This Row],[Region]],Table3[#All],2,0)</f>
        <v>William Grek</v>
      </c>
      <c r="C2045" t="s">
        <v>214</v>
      </c>
      <c r="D2045">
        <v>225791</v>
      </c>
      <c r="E2045">
        <v>227343</v>
      </c>
      <c r="F2045">
        <v>100.69</v>
      </c>
      <c r="G2045" s="2">
        <v>41900</v>
      </c>
      <c r="H2045">
        <f>YEAR(Table1[[#This Row],[Order Date]])</f>
        <v>2014</v>
      </c>
      <c r="I2045" t="s">
        <v>258</v>
      </c>
      <c r="J2045" s="4">
        <f>WEEKDAY(Table1[[#This Row],[Order Date]])</f>
        <v>5</v>
      </c>
      <c r="K2045" t="s">
        <v>227</v>
      </c>
      <c r="L2045" t="s">
        <v>237</v>
      </c>
      <c r="M2045">
        <v>227343</v>
      </c>
      <c r="N2045">
        <v>46073.68</v>
      </c>
      <c r="O2045">
        <v>181269.32</v>
      </c>
      <c r="P2045">
        <v>20</v>
      </c>
      <c r="Q2045">
        <v>59</v>
      </c>
      <c r="R2045">
        <v>92.59</v>
      </c>
    </row>
    <row r="2046" spans="1:18" x14ac:dyDescent="0.35">
      <c r="A2046" t="s">
        <v>56</v>
      </c>
      <c r="B2046" t="str">
        <f>VLOOKUP(Table1[[#This Row],[Region]],Table3[#All],2,0)</f>
        <v>Bill Gabril</v>
      </c>
      <c r="C2046" t="s">
        <v>213</v>
      </c>
      <c r="D2046">
        <v>133335</v>
      </c>
      <c r="E2046">
        <v>123146</v>
      </c>
      <c r="F2046">
        <v>92.36</v>
      </c>
      <c r="G2046" s="2">
        <v>41900</v>
      </c>
      <c r="H2046">
        <f>YEAR(Table1[[#This Row],[Order Date]])</f>
        <v>2014</v>
      </c>
      <c r="I2046" t="s">
        <v>258</v>
      </c>
      <c r="J2046" s="4">
        <f>WEEKDAY(Table1[[#This Row],[Order Date]])</f>
        <v>5</v>
      </c>
      <c r="K2046" t="s">
        <v>228</v>
      </c>
      <c r="L2046" t="s">
        <v>236</v>
      </c>
      <c r="M2046">
        <v>123146</v>
      </c>
      <c r="N2046">
        <v>56900.6</v>
      </c>
      <c r="O2046">
        <v>66245.399999999994</v>
      </c>
      <c r="P2046">
        <v>30</v>
      </c>
      <c r="Q2046">
        <v>46</v>
      </c>
      <c r="R2046">
        <v>72.95</v>
      </c>
    </row>
    <row r="2047" spans="1:18" x14ac:dyDescent="0.35">
      <c r="A2047" t="s">
        <v>57</v>
      </c>
      <c r="B2047" t="str">
        <f>VLOOKUP(Table1[[#This Row],[Region]],Table3[#All],2,0)</f>
        <v>Anne Paul</v>
      </c>
      <c r="C2047" t="s">
        <v>212</v>
      </c>
      <c r="D2047">
        <v>274084</v>
      </c>
      <c r="E2047">
        <v>299132</v>
      </c>
      <c r="F2047">
        <v>109.14</v>
      </c>
      <c r="G2047" s="2">
        <v>41632</v>
      </c>
      <c r="H2047">
        <f>YEAR(Table1[[#This Row],[Order Date]])</f>
        <v>2013</v>
      </c>
      <c r="I2047" t="s">
        <v>257</v>
      </c>
      <c r="J2047" s="4">
        <f>WEEKDAY(Table1[[#This Row],[Order Date]])</f>
        <v>3</v>
      </c>
      <c r="K2047" t="s">
        <v>217</v>
      </c>
      <c r="L2047" t="s">
        <v>237</v>
      </c>
      <c r="M2047">
        <v>299132</v>
      </c>
      <c r="N2047">
        <v>76449.23</v>
      </c>
      <c r="O2047">
        <v>222682.77</v>
      </c>
      <c r="P2047">
        <v>10</v>
      </c>
      <c r="Q2047">
        <v>61</v>
      </c>
      <c r="R2047">
        <v>80.86</v>
      </c>
    </row>
    <row r="2048" spans="1:18" x14ac:dyDescent="0.35">
      <c r="A2048" t="s">
        <v>58</v>
      </c>
      <c r="B2048" t="str">
        <f>VLOOKUP(Table1[[#This Row],[Region]],Table3[#All],2,0)</f>
        <v>Sam Thomas</v>
      </c>
      <c r="C2048" t="s">
        <v>215</v>
      </c>
      <c r="D2048">
        <v>294623</v>
      </c>
      <c r="E2048">
        <v>298231</v>
      </c>
      <c r="F2048">
        <v>101.22</v>
      </c>
      <c r="G2048" s="2">
        <v>41127</v>
      </c>
      <c r="H2048">
        <f>YEAR(Table1[[#This Row],[Order Date]])</f>
        <v>2012</v>
      </c>
      <c r="I2048" t="s">
        <v>262</v>
      </c>
      <c r="J2048" s="4">
        <f>WEEKDAY(Table1[[#This Row],[Order Date]])</f>
        <v>2</v>
      </c>
      <c r="K2048" t="s">
        <v>223</v>
      </c>
      <c r="L2048" t="s">
        <v>240</v>
      </c>
      <c r="M2048">
        <v>298231</v>
      </c>
      <c r="N2048">
        <v>122087.98</v>
      </c>
      <c r="O2048">
        <v>176143.02</v>
      </c>
      <c r="P2048">
        <v>30</v>
      </c>
      <c r="Q2048">
        <v>24</v>
      </c>
      <c r="R2048">
        <v>89.87</v>
      </c>
    </row>
    <row r="2049" spans="1:18" x14ac:dyDescent="0.35">
      <c r="A2049" t="s">
        <v>59</v>
      </c>
      <c r="B2049" t="str">
        <f>VLOOKUP(Table1[[#This Row],[Region]],Table3[#All],2,0)</f>
        <v>William Grek</v>
      </c>
      <c r="C2049" t="s">
        <v>214</v>
      </c>
      <c r="D2049">
        <v>337607</v>
      </c>
      <c r="E2049">
        <v>396898</v>
      </c>
      <c r="F2049">
        <v>117.56</v>
      </c>
      <c r="G2049" s="2">
        <v>41949</v>
      </c>
      <c r="H2049">
        <f>YEAR(Table1[[#This Row],[Order Date]])</f>
        <v>2014</v>
      </c>
      <c r="I2049" t="s">
        <v>253</v>
      </c>
      <c r="J2049" s="4">
        <f>WEEKDAY(Table1[[#This Row],[Order Date]])</f>
        <v>5</v>
      </c>
      <c r="K2049" t="s">
        <v>220</v>
      </c>
      <c r="L2049" t="s">
        <v>237</v>
      </c>
      <c r="M2049">
        <v>396898</v>
      </c>
      <c r="N2049">
        <v>169920.29</v>
      </c>
      <c r="O2049">
        <v>226977.71</v>
      </c>
      <c r="P2049">
        <v>30</v>
      </c>
      <c r="Q2049">
        <v>85</v>
      </c>
      <c r="R2049">
        <v>94.56</v>
      </c>
    </row>
    <row r="2050" spans="1:18" x14ac:dyDescent="0.35">
      <c r="A2050" t="s">
        <v>60</v>
      </c>
      <c r="B2050" t="str">
        <f>VLOOKUP(Table1[[#This Row],[Region]],Table3[#All],2,0)</f>
        <v>Sam Thomas</v>
      </c>
      <c r="C2050" t="s">
        <v>215</v>
      </c>
      <c r="D2050">
        <v>301749</v>
      </c>
      <c r="E2050">
        <v>182997</v>
      </c>
      <c r="F2050">
        <v>60.65</v>
      </c>
      <c r="G2050" s="2">
        <v>41802</v>
      </c>
      <c r="H2050">
        <f>YEAR(Table1[[#This Row],[Order Date]])</f>
        <v>2014</v>
      </c>
      <c r="I2050" t="s">
        <v>254</v>
      </c>
      <c r="J2050" s="4">
        <f>WEEKDAY(Table1[[#This Row],[Order Date]])</f>
        <v>5</v>
      </c>
      <c r="K2050" t="s">
        <v>217</v>
      </c>
      <c r="L2050" t="s">
        <v>237</v>
      </c>
      <c r="M2050">
        <v>182997</v>
      </c>
      <c r="N2050">
        <v>36725.870000000003</v>
      </c>
      <c r="O2050">
        <v>146271.13</v>
      </c>
      <c r="P2050">
        <v>10</v>
      </c>
      <c r="Q2050">
        <v>93</v>
      </c>
      <c r="R2050">
        <v>79.06</v>
      </c>
    </row>
    <row r="2051" spans="1:18" x14ac:dyDescent="0.35">
      <c r="A2051" t="s">
        <v>61</v>
      </c>
      <c r="B2051" t="str">
        <f>VLOOKUP(Table1[[#This Row],[Region]],Table3[#All],2,0)</f>
        <v>William Grek</v>
      </c>
      <c r="C2051" t="s">
        <v>214</v>
      </c>
      <c r="D2051">
        <v>182529</v>
      </c>
      <c r="E2051">
        <v>214597</v>
      </c>
      <c r="F2051">
        <v>117.57</v>
      </c>
      <c r="G2051" s="2">
        <v>41802</v>
      </c>
      <c r="H2051">
        <f>YEAR(Table1[[#This Row],[Order Date]])</f>
        <v>2014</v>
      </c>
      <c r="I2051" t="s">
        <v>254</v>
      </c>
      <c r="J2051" s="4">
        <f>WEEKDAY(Table1[[#This Row],[Order Date]])</f>
        <v>5</v>
      </c>
      <c r="K2051" t="s">
        <v>224</v>
      </c>
      <c r="L2051" t="s">
        <v>240</v>
      </c>
      <c r="M2051">
        <v>214597</v>
      </c>
      <c r="N2051">
        <v>87920.56</v>
      </c>
      <c r="O2051">
        <v>126676.44</v>
      </c>
      <c r="P2051">
        <v>20</v>
      </c>
      <c r="Q2051">
        <v>49</v>
      </c>
      <c r="R2051">
        <v>67.47</v>
      </c>
    </row>
    <row r="2052" spans="1:18" x14ac:dyDescent="0.35">
      <c r="A2052" t="s">
        <v>62</v>
      </c>
      <c r="B2052" t="str">
        <f>VLOOKUP(Table1[[#This Row],[Region]],Table3[#All],2,0)</f>
        <v>Anne Paul</v>
      </c>
      <c r="C2052" t="s">
        <v>212</v>
      </c>
      <c r="D2052">
        <v>397046</v>
      </c>
      <c r="E2052">
        <v>414870</v>
      </c>
      <c r="F2052">
        <v>104.49</v>
      </c>
      <c r="G2052" s="2">
        <v>41802</v>
      </c>
      <c r="H2052">
        <f>YEAR(Table1[[#This Row],[Order Date]])</f>
        <v>2014</v>
      </c>
      <c r="I2052" t="s">
        <v>254</v>
      </c>
      <c r="J2052" s="4">
        <f>WEEKDAY(Table1[[#This Row],[Order Date]])</f>
        <v>5</v>
      </c>
      <c r="K2052" t="s">
        <v>231</v>
      </c>
      <c r="L2052" t="s">
        <v>236</v>
      </c>
      <c r="M2052">
        <v>414870</v>
      </c>
      <c r="N2052">
        <v>179306.13</v>
      </c>
      <c r="O2052">
        <v>235563.87</v>
      </c>
      <c r="P2052">
        <v>10</v>
      </c>
      <c r="Q2052">
        <v>97</v>
      </c>
      <c r="R2052">
        <v>91.63</v>
      </c>
    </row>
    <row r="2053" spans="1:18" x14ac:dyDescent="0.35">
      <c r="A2053" t="s">
        <v>63</v>
      </c>
      <c r="B2053" t="str">
        <f>VLOOKUP(Table1[[#This Row],[Region]],Table3[#All],2,0)</f>
        <v>Anne Paul</v>
      </c>
      <c r="C2053" t="s">
        <v>212</v>
      </c>
      <c r="D2053">
        <v>438489</v>
      </c>
      <c r="E2053">
        <v>283197</v>
      </c>
      <c r="F2053">
        <v>64.58</v>
      </c>
      <c r="G2053" s="2">
        <v>41802</v>
      </c>
      <c r="H2053">
        <f>YEAR(Table1[[#This Row],[Order Date]])</f>
        <v>2014</v>
      </c>
      <c r="I2053" t="s">
        <v>254</v>
      </c>
      <c r="J2053" s="4">
        <f>WEEKDAY(Table1[[#This Row],[Order Date]])</f>
        <v>5</v>
      </c>
      <c r="K2053" t="s">
        <v>232</v>
      </c>
      <c r="L2053" t="s">
        <v>240</v>
      </c>
      <c r="M2053">
        <v>283197</v>
      </c>
      <c r="N2053">
        <v>63457.15</v>
      </c>
      <c r="O2053">
        <v>219739.85</v>
      </c>
      <c r="P2053">
        <v>10</v>
      </c>
      <c r="Q2053">
        <v>25</v>
      </c>
      <c r="R2053">
        <v>62.78</v>
      </c>
    </row>
    <row r="2054" spans="1:18" x14ac:dyDescent="0.35">
      <c r="A2054" t="s">
        <v>64</v>
      </c>
      <c r="B2054" t="str">
        <f>VLOOKUP(Table1[[#This Row],[Region]],Table3[#All],2,0)</f>
        <v>Bill Gabril</v>
      </c>
      <c r="C2054" t="s">
        <v>213</v>
      </c>
      <c r="D2054">
        <v>392018</v>
      </c>
      <c r="E2054">
        <v>343255</v>
      </c>
      <c r="F2054">
        <v>87.56</v>
      </c>
      <c r="G2054" s="2">
        <v>41802</v>
      </c>
      <c r="H2054">
        <f>YEAR(Table1[[#This Row],[Order Date]])</f>
        <v>2014</v>
      </c>
      <c r="I2054" t="s">
        <v>254</v>
      </c>
      <c r="J2054" s="4">
        <f>WEEKDAY(Table1[[#This Row],[Order Date]])</f>
        <v>5</v>
      </c>
      <c r="K2054" t="s">
        <v>220</v>
      </c>
      <c r="L2054" t="s">
        <v>237</v>
      </c>
      <c r="M2054">
        <v>343255</v>
      </c>
      <c r="N2054">
        <v>150093.54</v>
      </c>
      <c r="O2054">
        <v>193161.46</v>
      </c>
      <c r="P2054">
        <v>20</v>
      </c>
      <c r="Q2054">
        <v>94</v>
      </c>
      <c r="R2054">
        <v>69.78</v>
      </c>
    </row>
    <row r="2055" spans="1:18" x14ac:dyDescent="0.35">
      <c r="A2055" t="s">
        <v>65</v>
      </c>
      <c r="B2055" t="str">
        <f>VLOOKUP(Table1[[#This Row],[Region]],Table3[#All],2,0)</f>
        <v>William Grek</v>
      </c>
      <c r="C2055" t="s">
        <v>214</v>
      </c>
      <c r="D2055">
        <v>365020</v>
      </c>
      <c r="E2055">
        <v>391572</v>
      </c>
      <c r="F2055">
        <v>107.27</v>
      </c>
      <c r="G2055" s="2">
        <v>41841</v>
      </c>
      <c r="H2055">
        <f>YEAR(Table1[[#This Row],[Order Date]])</f>
        <v>2014</v>
      </c>
      <c r="I2055" t="s">
        <v>260</v>
      </c>
      <c r="J2055" s="4">
        <f>WEEKDAY(Table1[[#This Row],[Order Date]])</f>
        <v>2</v>
      </c>
      <c r="K2055" t="s">
        <v>232</v>
      </c>
      <c r="L2055" t="s">
        <v>240</v>
      </c>
      <c r="M2055">
        <v>391572</v>
      </c>
      <c r="N2055">
        <v>164414.12</v>
      </c>
      <c r="O2055">
        <v>227157.88</v>
      </c>
      <c r="P2055">
        <v>20</v>
      </c>
      <c r="Q2055">
        <v>96</v>
      </c>
      <c r="R2055">
        <v>77.430000000000007</v>
      </c>
    </row>
    <row r="2056" spans="1:18" x14ac:dyDescent="0.35">
      <c r="A2056" t="s">
        <v>66</v>
      </c>
      <c r="B2056" t="str">
        <f>VLOOKUP(Table1[[#This Row],[Region]],Table3[#All],2,0)</f>
        <v>Anne Paul</v>
      </c>
      <c r="C2056" t="s">
        <v>212</v>
      </c>
      <c r="D2056">
        <v>201709</v>
      </c>
      <c r="E2056">
        <v>143740</v>
      </c>
      <c r="F2056">
        <v>71.260000000000005</v>
      </c>
      <c r="G2056" s="2">
        <v>41841</v>
      </c>
      <c r="H2056">
        <f>YEAR(Table1[[#This Row],[Order Date]])</f>
        <v>2014</v>
      </c>
      <c r="I2056" t="s">
        <v>260</v>
      </c>
      <c r="J2056" s="4">
        <f>WEEKDAY(Table1[[#This Row],[Order Date]])</f>
        <v>2</v>
      </c>
      <c r="K2056" t="s">
        <v>218</v>
      </c>
      <c r="L2056" t="s">
        <v>238</v>
      </c>
      <c r="M2056">
        <v>143740</v>
      </c>
      <c r="N2056">
        <v>37517.61</v>
      </c>
      <c r="O2056">
        <v>106222.39</v>
      </c>
      <c r="P2056">
        <v>30</v>
      </c>
      <c r="Q2056">
        <v>28</v>
      </c>
      <c r="R2056">
        <v>67.790000000000006</v>
      </c>
    </row>
    <row r="2057" spans="1:18" x14ac:dyDescent="0.35">
      <c r="A2057" t="s">
        <v>67</v>
      </c>
      <c r="B2057" t="str">
        <f>VLOOKUP(Table1[[#This Row],[Region]],Table3[#All],2,0)</f>
        <v>Bill Gabril</v>
      </c>
      <c r="C2057" t="s">
        <v>213</v>
      </c>
      <c r="D2057">
        <v>337484</v>
      </c>
      <c r="E2057">
        <v>203359</v>
      </c>
      <c r="F2057">
        <v>60.26</v>
      </c>
      <c r="G2057" s="2">
        <v>41841</v>
      </c>
      <c r="H2057">
        <f>YEAR(Table1[[#This Row],[Order Date]])</f>
        <v>2014</v>
      </c>
      <c r="I2057" t="s">
        <v>260</v>
      </c>
      <c r="J2057" s="4">
        <f>WEEKDAY(Table1[[#This Row],[Order Date]])</f>
        <v>2</v>
      </c>
      <c r="K2057" t="s">
        <v>235</v>
      </c>
      <c r="L2057" t="s">
        <v>239</v>
      </c>
      <c r="M2057">
        <v>203359</v>
      </c>
      <c r="N2057">
        <v>77257.81</v>
      </c>
      <c r="O2057">
        <v>126101.19</v>
      </c>
      <c r="P2057">
        <v>10</v>
      </c>
      <c r="Q2057">
        <v>34</v>
      </c>
      <c r="R2057">
        <v>66.819999999999993</v>
      </c>
    </row>
    <row r="2058" spans="1:18" x14ac:dyDescent="0.35">
      <c r="A2058" t="s">
        <v>68</v>
      </c>
      <c r="B2058" t="str">
        <f>VLOOKUP(Table1[[#This Row],[Region]],Table3[#All],2,0)</f>
        <v>Anne Paul</v>
      </c>
      <c r="C2058" t="s">
        <v>212</v>
      </c>
      <c r="D2058">
        <v>246096</v>
      </c>
      <c r="E2058">
        <v>139286</v>
      </c>
      <c r="F2058">
        <v>56.6</v>
      </c>
      <c r="G2058" s="2">
        <v>41841</v>
      </c>
      <c r="H2058">
        <f>YEAR(Table1[[#This Row],[Order Date]])</f>
        <v>2014</v>
      </c>
      <c r="I2058" t="s">
        <v>260</v>
      </c>
      <c r="J2058" s="4">
        <f>WEEKDAY(Table1[[#This Row],[Order Date]])</f>
        <v>2</v>
      </c>
      <c r="K2058" t="s">
        <v>234</v>
      </c>
      <c r="L2058" t="s">
        <v>238</v>
      </c>
      <c r="M2058">
        <v>139286</v>
      </c>
      <c r="N2058">
        <v>35575.410000000003</v>
      </c>
      <c r="O2058">
        <v>103710.59</v>
      </c>
      <c r="P2058">
        <v>20</v>
      </c>
      <c r="Q2058">
        <v>78</v>
      </c>
      <c r="R2058">
        <v>62.2</v>
      </c>
    </row>
    <row r="2059" spans="1:18" x14ac:dyDescent="0.35">
      <c r="A2059" t="s">
        <v>69</v>
      </c>
      <c r="B2059" t="str">
        <f>VLOOKUP(Table1[[#This Row],[Region]],Table3[#All],2,0)</f>
        <v>Sam Thomas</v>
      </c>
      <c r="C2059" t="s">
        <v>215</v>
      </c>
      <c r="D2059">
        <v>440303</v>
      </c>
      <c r="E2059">
        <v>492331</v>
      </c>
      <c r="F2059">
        <v>111.82</v>
      </c>
      <c r="G2059" s="2">
        <v>41841</v>
      </c>
      <c r="H2059">
        <f>YEAR(Table1[[#This Row],[Order Date]])</f>
        <v>2014</v>
      </c>
      <c r="I2059" t="s">
        <v>260</v>
      </c>
      <c r="J2059" s="4">
        <f>WEEKDAY(Table1[[#This Row],[Order Date]])</f>
        <v>2</v>
      </c>
      <c r="K2059" t="s">
        <v>230</v>
      </c>
      <c r="L2059" t="s">
        <v>238</v>
      </c>
      <c r="M2059">
        <v>492331</v>
      </c>
      <c r="N2059">
        <v>242426.16</v>
      </c>
      <c r="O2059">
        <v>249904.84</v>
      </c>
      <c r="P2059">
        <v>10</v>
      </c>
      <c r="Q2059">
        <v>97</v>
      </c>
      <c r="R2059">
        <v>66.239999999999995</v>
      </c>
    </row>
    <row r="2060" spans="1:18" x14ac:dyDescent="0.35">
      <c r="A2060" t="s">
        <v>70</v>
      </c>
      <c r="B2060" t="str">
        <f>VLOOKUP(Table1[[#This Row],[Region]],Table3[#All],2,0)</f>
        <v>William Grek</v>
      </c>
      <c r="C2060" t="s">
        <v>214</v>
      </c>
      <c r="D2060">
        <v>262103</v>
      </c>
      <c r="E2060">
        <v>179890</v>
      </c>
      <c r="F2060">
        <v>68.63</v>
      </c>
      <c r="G2060" s="2">
        <v>41841</v>
      </c>
      <c r="H2060">
        <f>YEAR(Table1[[#This Row],[Order Date]])</f>
        <v>2014</v>
      </c>
      <c r="I2060" t="s">
        <v>260</v>
      </c>
      <c r="J2060" s="4">
        <f>WEEKDAY(Table1[[#This Row],[Order Date]])</f>
        <v>2</v>
      </c>
      <c r="K2060" t="s">
        <v>227</v>
      </c>
      <c r="L2060" t="s">
        <v>237</v>
      </c>
      <c r="M2060">
        <v>179890</v>
      </c>
      <c r="N2060">
        <v>54188.19</v>
      </c>
      <c r="O2060">
        <v>125701.81</v>
      </c>
      <c r="P2060">
        <v>10</v>
      </c>
      <c r="Q2060">
        <v>25</v>
      </c>
      <c r="R2060">
        <v>74.89</v>
      </c>
    </row>
    <row r="2061" spans="1:18" x14ac:dyDescent="0.35">
      <c r="A2061" t="s">
        <v>71</v>
      </c>
      <c r="B2061" t="str">
        <f>VLOOKUP(Table1[[#This Row],[Region]],Table3[#All],2,0)</f>
        <v>Sam Thomas</v>
      </c>
      <c r="C2061" t="s">
        <v>215</v>
      </c>
      <c r="D2061">
        <v>400765</v>
      </c>
      <c r="E2061">
        <v>265088</v>
      </c>
      <c r="F2061">
        <v>66.150000000000006</v>
      </c>
      <c r="G2061" s="2">
        <v>41266</v>
      </c>
      <c r="H2061">
        <f>YEAR(Table1[[#This Row],[Order Date]])</f>
        <v>2012</v>
      </c>
      <c r="I2061" t="s">
        <v>257</v>
      </c>
      <c r="J2061" s="4">
        <f>WEEKDAY(Table1[[#This Row],[Order Date]])</f>
        <v>1</v>
      </c>
      <c r="K2061" t="s">
        <v>231</v>
      </c>
      <c r="L2061" t="s">
        <v>236</v>
      </c>
      <c r="M2061">
        <v>265088</v>
      </c>
      <c r="N2061">
        <v>90467.65</v>
      </c>
      <c r="O2061">
        <v>174620.35</v>
      </c>
      <c r="P2061">
        <v>20</v>
      </c>
      <c r="Q2061">
        <v>21</v>
      </c>
      <c r="R2061">
        <v>77.3</v>
      </c>
    </row>
    <row r="2062" spans="1:18" x14ac:dyDescent="0.35">
      <c r="A2062" t="s">
        <v>72</v>
      </c>
      <c r="B2062" t="str">
        <f>VLOOKUP(Table1[[#This Row],[Region]],Table3[#All],2,0)</f>
        <v>William Grek</v>
      </c>
      <c r="C2062" t="s">
        <v>214</v>
      </c>
      <c r="D2062">
        <v>204049</v>
      </c>
      <c r="E2062">
        <v>133906</v>
      </c>
      <c r="F2062">
        <v>65.62</v>
      </c>
      <c r="G2062" s="2">
        <v>41719</v>
      </c>
      <c r="H2062">
        <f>YEAR(Table1[[#This Row],[Order Date]])</f>
        <v>2014</v>
      </c>
      <c r="I2062" t="s">
        <v>263</v>
      </c>
      <c r="J2062" s="4">
        <f>WEEKDAY(Table1[[#This Row],[Order Date]])</f>
        <v>6</v>
      </c>
      <c r="K2062" t="s">
        <v>231</v>
      </c>
      <c r="L2062" t="s">
        <v>236</v>
      </c>
      <c r="M2062">
        <v>133906</v>
      </c>
      <c r="N2062">
        <v>41948.69</v>
      </c>
      <c r="O2062">
        <v>91957.31</v>
      </c>
      <c r="P2062">
        <v>20</v>
      </c>
      <c r="Q2062">
        <v>29</v>
      </c>
      <c r="R2062">
        <v>78.13</v>
      </c>
    </row>
    <row r="2063" spans="1:18" x14ac:dyDescent="0.35">
      <c r="A2063" t="s">
        <v>73</v>
      </c>
      <c r="B2063" t="str">
        <f>VLOOKUP(Table1[[#This Row],[Region]],Table3[#All],2,0)</f>
        <v>Bill Gabril</v>
      </c>
      <c r="C2063" t="s">
        <v>213</v>
      </c>
      <c r="D2063">
        <v>477930</v>
      </c>
      <c r="E2063">
        <v>253010</v>
      </c>
      <c r="F2063">
        <v>52.94</v>
      </c>
      <c r="G2063" s="2">
        <v>41274</v>
      </c>
      <c r="H2063">
        <f>YEAR(Table1[[#This Row],[Order Date]])</f>
        <v>2012</v>
      </c>
      <c r="I2063" t="s">
        <v>257</v>
      </c>
      <c r="J2063" s="4">
        <f>WEEKDAY(Table1[[#This Row],[Order Date]])</f>
        <v>2</v>
      </c>
      <c r="K2063" t="s">
        <v>221</v>
      </c>
      <c r="L2063" t="s">
        <v>239</v>
      </c>
      <c r="M2063">
        <v>253010</v>
      </c>
      <c r="N2063">
        <v>82814.210000000006</v>
      </c>
      <c r="O2063">
        <v>170195.79</v>
      </c>
      <c r="P2063">
        <v>10</v>
      </c>
      <c r="Q2063">
        <v>72</v>
      </c>
      <c r="R2063">
        <v>87.44</v>
      </c>
    </row>
    <row r="2064" spans="1:18" x14ac:dyDescent="0.35">
      <c r="A2064" t="s">
        <v>74</v>
      </c>
      <c r="B2064" t="str">
        <f>VLOOKUP(Table1[[#This Row],[Region]],Table3[#All],2,0)</f>
        <v>Sam Thomas</v>
      </c>
      <c r="C2064" t="s">
        <v>215</v>
      </c>
      <c r="D2064">
        <v>477034</v>
      </c>
      <c r="E2064">
        <v>434353</v>
      </c>
      <c r="F2064">
        <v>91.05</v>
      </c>
      <c r="G2064" s="2">
        <v>41274</v>
      </c>
      <c r="H2064">
        <f>YEAR(Table1[[#This Row],[Order Date]])</f>
        <v>2012</v>
      </c>
      <c r="I2064" t="s">
        <v>257</v>
      </c>
      <c r="J2064" s="4">
        <f>WEEKDAY(Table1[[#This Row],[Order Date]])</f>
        <v>2</v>
      </c>
      <c r="K2064" t="s">
        <v>225</v>
      </c>
      <c r="L2064" t="s">
        <v>239</v>
      </c>
      <c r="M2064">
        <v>434353</v>
      </c>
      <c r="N2064">
        <v>109381.34</v>
      </c>
      <c r="O2064">
        <v>324971.65999999997</v>
      </c>
      <c r="P2064">
        <v>20</v>
      </c>
      <c r="Q2064">
        <v>97</v>
      </c>
      <c r="R2064">
        <v>67.459999999999994</v>
      </c>
    </row>
    <row r="2065" spans="1:18" x14ac:dyDescent="0.35">
      <c r="A2065" t="s">
        <v>75</v>
      </c>
      <c r="B2065" t="str">
        <f>VLOOKUP(Table1[[#This Row],[Region]],Table3[#All],2,0)</f>
        <v>William Grek</v>
      </c>
      <c r="C2065" t="s">
        <v>214</v>
      </c>
      <c r="D2065">
        <v>188592</v>
      </c>
      <c r="E2065">
        <v>133821</v>
      </c>
      <c r="F2065">
        <v>70.959999999999994</v>
      </c>
      <c r="G2065" s="2">
        <v>41274</v>
      </c>
      <c r="H2065">
        <f>YEAR(Table1[[#This Row],[Order Date]])</f>
        <v>2012</v>
      </c>
      <c r="I2065" t="s">
        <v>257</v>
      </c>
      <c r="J2065" s="4">
        <f>WEEKDAY(Table1[[#This Row],[Order Date]])</f>
        <v>2</v>
      </c>
      <c r="K2065" t="s">
        <v>229</v>
      </c>
      <c r="L2065" t="s">
        <v>240</v>
      </c>
      <c r="M2065">
        <v>133821</v>
      </c>
      <c r="N2065">
        <v>38835.769999999997</v>
      </c>
      <c r="O2065">
        <v>94985.23</v>
      </c>
      <c r="P2065">
        <v>10</v>
      </c>
      <c r="Q2065">
        <v>76</v>
      </c>
      <c r="R2065">
        <v>81.12</v>
      </c>
    </row>
    <row r="2066" spans="1:18" x14ac:dyDescent="0.35">
      <c r="A2066" t="s">
        <v>76</v>
      </c>
      <c r="B2066" t="str">
        <f>VLOOKUP(Table1[[#This Row],[Region]],Table3[#All],2,0)</f>
        <v>William Grek</v>
      </c>
      <c r="C2066" t="s">
        <v>214</v>
      </c>
      <c r="D2066">
        <v>250643</v>
      </c>
      <c r="E2066">
        <v>220634</v>
      </c>
      <c r="F2066">
        <v>88.03</v>
      </c>
      <c r="G2066" s="2">
        <v>41274</v>
      </c>
      <c r="H2066">
        <f>YEAR(Table1[[#This Row],[Order Date]])</f>
        <v>2012</v>
      </c>
      <c r="I2066" t="s">
        <v>257</v>
      </c>
      <c r="J2066" s="4">
        <f>WEEKDAY(Table1[[#This Row],[Order Date]])</f>
        <v>2</v>
      </c>
      <c r="K2066" t="s">
        <v>229</v>
      </c>
      <c r="L2066" t="s">
        <v>240</v>
      </c>
      <c r="M2066">
        <v>220634</v>
      </c>
      <c r="N2066">
        <v>58565.62</v>
      </c>
      <c r="O2066">
        <v>162068.38</v>
      </c>
      <c r="P2066">
        <v>20</v>
      </c>
      <c r="Q2066">
        <v>39</v>
      </c>
      <c r="R2066">
        <v>74.81</v>
      </c>
    </row>
    <row r="2067" spans="1:18" x14ac:dyDescent="0.35">
      <c r="A2067" t="s">
        <v>77</v>
      </c>
      <c r="B2067" t="str">
        <f>VLOOKUP(Table1[[#This Row],[Region]],Table3[#All],2,0)</f>
        <v>Anne Paul</v>
      </c>
      <c r="C2067" t="s">
        <v>212</v>
      </c>
      <c r="D2067">
        <v>283505</v>
      </c>
      <c r="E2067">
        <v>150863</v>
      </c>
      <c r="F2067">
        <v>53.21</v>
      </c>
      <c r="G2067" s="2">
        <v>41167</v>
      </c>
      <c r="H2067">
        <f>YEAR(Table1[[#This Row],[Order Date]])</f>
        <v>2012</v>
      </c>
      <c r="I2067" t="s">
        <v>258</v>
      </c>
      <c r="J2067" s="4">
        <f>WEEKDAY(Table1[[#This Row],[Order Date]])</f>
        <v>7</v>
      </c>
      <c r="K2067" t="s">
        <v>223</v>
      </c>
      <c r="L2067" t="s">
        <v>240</v>
      </c>
      <c r="M2067">
        <v>150863</v>
      </c>
      <c r="N2067">
        <v>71284.06</v>
      </c>
      <c r="O2067">
        <v>79578.94</v>
      </c>
      <c r="P2067">
        <v>30</v>
      </c>
      <c r="Q2067">
        <v>68</v>
      </c>
      <c r="R2067">
        <v>61.59</v>
      </c>
    </row>
    <row r="2068" spans="1:18" x14ac:dyDescent="0.35">
      <c r="A2068" t="s">
        <v>78</v>
      </c>
      <c r="B2068" t="str">
        <f>VLOOKUP(Table1[[#This Row],[Region]],Table3[#All],2,0)</f>
        <v>William Grek</v>
      </c>
      <c r="C2068" t="s">
        <v>214</v>
      </c>
      <c r="D2068">
        <v>418313</v>
      </c>
      <c r="E2068">
        <v>470164</v>
      </c>
      <c r="F2068">
        <v>112.4</v>
      </c>
      <c r="G2068" s="2">
        <v>41167</v>
      </c>
      <c r="H2068">
        <f>YEAR(Table1[[#This Row],[Order Date]])</f>
        <v>2012</v>
      </c>
      <c r="I2068" t="s">
        <v>258</v>
      </c>
      <c r="J2068" s="4">
        <f>WEEKDAY(Table1[[#This Row],[Order Date]])</f>
        <v>7</v>
      </c>
      <c r="K2068" t="s">
        <v>219</v>
      </c>
      <c r="L2068" t="s">
        <v>238</v>
      </c>
      <c r="M2068">
        <v>470164</v>
      </c>
      <c r="N2068">
        <v>118044.32</v>
      </c>
      <c r="O2068">
        <v>352119.68</v>
      </c>
      <c r="P2068">
        <v>20</v>
      </c>
      <c r="Q2068">
        <v>14</v>
      </c>
      <c r="R2068">
        <v>63.45</v>
      </c>
    </row>
    <row r="2069" spans="1:18" x14ac:dyDescent="0.35">
      <c r="A2069" t="s">
        <v>79</v>
      </c>
      <c r="B2069" t="str">
        <f>VLOOKUP(Table1[[#This Row],[Region]],Table3[#All],2,0)</f>
        <v>Bill Gabril</v>
      </c>
      <c r="C2069" t="s">
        <v>213</v>
      </c>
      <c r="D2069">
        <v>181773</v>
      </c>
      <c r="E2069">
        <v>142846</v>
      </c>
      <c r="F2069">
        <v>78.58</v>
      </c>
      <c r="G2069" s="2">
        <v>41167</v>
      </c>
      <c r="H2069">
        <f>YEAR(Table1[[#This Row],[Order Date]])</f>
        <v>2012</v>
      </c>
      <c r="I2069" t="s">
        <v>258</v>
      </c>
      <c r="J2069" s="4">
        <f>WEEKDAY(Table1[[#This Row],[Order Date]])</f>
        <v>7</v>
      </c>
      <c r="K2069" t="s">
        <v>234</v>
      </c>
      <c r="L2069" t="s">
        <v>238</v>
      </c>
      <c r="M2069">
        <v>142846</v>
      </c>
      <c r="N2069">
        <v>43790.61</v>
      </c>
      <c r="O2069">
        <v>99055.39</v>
      </c>
      <c r="P2069">
        <v>10</v>
      </c>
      <c r="Q2069">
        <v>80</v>
      </c>
      <c r="R2069">
        <v>67.78</v>
      </c>
    </row>
    <row r="2070" spans="1:18" x14ac:dyDescent="0.35">
      <c r="A2070" t="s">
        <v>80</v>
      </c>
      <c r="B2070" t="str">
        <f>VLOOKUP(Table1[[#This Row],[Region]],Table3[#All],2,0)</f>
        <v>William Grek</v>
      </c>
      <c r="C2070" t="s">
        <v>214</v>
      </c>
      <c r="D2070">
        <v>146997</v>
      </c>
      <c r="E2070">
        <v>138115</v>
      </c>
      <c r="F2070">
        <v>93.96</v>
      </c>
      <c r="G2070" s="2">
        <v>41906</v>
      </c>
      <c r="H2070">
        <f>YEAR(Table1[[#This Row],[Order Date]])</f>
        <v>2014</v>
      </c>
      <c r="I2070" t="s">
        <v>258</v>
      </c>
      <c r="J2070" s="4">
        <f>WEEKDAY(Table1[[#This Row],[Order Date]])</f>
        <v>4</v>
      </c>
      <c r="K2070" t="s">
        <v>232</v>
      </c>
      <c r="L2070" t="s">
        <v>240</v>
      </c>
      <c r="M2070">
        <v>138115</v>
      </c>
      <c r="N2070">
        <v>46925.99</v>
      </c>
      <c r="O2070">
        <v>91189.01</v>
      </c>
      <c r="P2070">
        <v>20</v>
      </c>
      <c r="Q2070">
        <v>61</v>
      </c>
      <c r="R2070">
        <v>76.75</v>
      </c>
    </row>
    <row r="2071" spans="1:18" x14ac:dyDescent="0.35">
      <c r="A2071" t="s">
        <v>81</v>
      </c>
      <c r="B2071" t="str">
        <f>VLOOKUP(Table1[[#This Row],[Region]],Table3[#All],2,0)</f>
        <v>Sam Thomas</v>
      </c>
      <c r="C2071" t="s">
        <v>215</v>
      </c>
      <c r="D2071">
        <v>495182</v>
      </c>
      <c r="E2071">
        <v>385298</v>
      </c>
      <c r="F2071">
        <v>77.81</v>
      </c>
      <c r="G2071" s="2">
        <v>41268</v>
      </c>
      <c r="H2071">
        <f>YEAR(Table1[[#This Row],[Order Date]])</f>
        <v>2012</v>
      </c>
      <c r="I2071" t="s">
        <v>257</v>
      </c>
      <c r="J2071" s="4">
        <f>WEEKDAY(Table1[[#This Row],[Order Date]])</f>
        <v>3</v>
      </c>
      <c r="K2071" t="s">
        <v>216</v>
      </c>
      <c r="L2071" t="s">
        <v>236</v>
      </c>
      <c r="M2071">
        <v>385298</v>
      </c>
      <c r="N2071">
        <v>168396.01</v>
      </c>
      <c r="O2071">
        <v>216901.99</v>
      </c>
      <c r="P2071">
        <v>10</v>
      </c>
      <c r="Q2071">
        <v>37</v>
      </c>
      <c r="R2071">
        <v>94.38</v>
      </c>
    </row>
    <row r="2072" spans="1:18" x14ac:dyDescent="0.35">
      <c r="A2072" t="s">
        <v>82</v>
      </c>
      <c r="B2072" t="str">
        <f>VLOOKUP(Table1[[#This Row],[Region]],Table3[#All],2,0)</f>
        <v>William Grek</v>
      </c>
      <c r="C2072" t="s">
        <v>214</v>
      </c>
      <c r="D2072">
        <v>184612</v>
      </c>
      <c r="E2072">
        <v>212845</v>
      </c>
      <c r="F2072">
        <v>115.29</v>
      </c>
      <c r="G2072" s="2">
        <v>41542</v>
      </c>
      <c r="H2072">
        <f>YEAR(Table1[[#This Row],[Order Date]])</f>
        <v>2013</v>
      </c>
      <c r="I2072" t="s">
        <v>258</v>
      </c>
      <c r="J2072" s="4">
        <f>WEEKDAY(Table1[[#This Row],[Order Date]])</f>
        <v>4</v>
      </c>
      <c r="K2072" t="s">
        <v>226</v>
      </c>
      <c r="L2072" t="s">
        <v>239</v>
      </c>
      <c r="M2072">
        <v>212845</v>
      </c>
      <c r="N2072">
        <v>65892.100000000006</v>
      </c>
      <c r="O2072">
        <v>146952.9</v>
      </c>
      <c r="P2072">
        <v>20</v>
      </c>
      <c r="Q2072">
        <v>47</v>
      </c>
      <c r="R2072">
        <v>68.88</v>
      </c>
    </row>
    <row r="2073" spans="1:18" x14ac:dyDescent="0.35">
      <c r="A2073" t="s">
        <v>83</v>
      </c>
      <c r="B2073" t="str">
        <f>VLOOKUP(Table1[[#This Row],[Region]],Table3[#All],2,0)</f>
        <v>William Grek</v>
      </c>
      <c r="C2073" t="s">
        <v>214</v>
      </c>
      <c r="D2073">
        <v>393713</v>
      </c>
      <c r="E2073">
        <v>277744</v>
      </c>
      <c r="F2073">
        <v>70.540000000000006</v>
      </c>
      <c r="G2073" s="2">
        <v>41542</v>
      </c>
      <c r="H2073">
        <f>YEAR(Table1[[#This Row],[Order Date]])</f>
        <v>2013</v>
      </c>
      <c r="I2073" t="s">
        <v>258</v>
      </c>
      <c r="J2073" s="4">
        <f>WEEKDAY(Table1[[#This Row],[Order Date]])</f>
        <v>4</v>
      </c>
      <c r="K2073" t="s">
        <v>216</v>
      </c>
      <c r="L2073" t="s">
        <v>236</v>
      </c>
      <c r="M2073">
        <v>277744</v>
      </c>
      <c r="N2073">
        <v>77691.73</v>
      </c>
      <c r="O2073">
        <v>200052.27</v>
      </c>
      <c r="P2073">
        <v>10</v>
      </c>
      <c r="Q2073">
        <v>17</v>
      </c>
      <c r="R2073">
        <v>73.2</v>
      </c>
    </row>
    <row r="2074" spans="1:18" x14ac:dyDescent="0.35">
      <c r="A2074" t="s">
        <v>84</v>
      </c>
      <c r="B2074" t="str">
        <f>VLOOKUP(Table1[[#This Row],[Region]],Table3[#All],2,0)</f>
        <v>Sam Thomas</v>
      </c>
      <c r="C2074" t="s">
        <v>215</v>
      </c>
      <c r="D2074">
        <v>294820</v>
      </c>
      <c r="E2074">
        <v>319399</v>
      </c>
      <c r="F2074">
        <v>108.34</v>
      </c>
      <c r="G2074" s="2">
        <v>41720</v>
      </c>
      <c r="H2074">
        <f>YEAR(Table1[[#This Row],[Order Date]])</f>
        <v>2014</v>
      </c>
      <c r="I2074" t="s">
        <v>263</v>
      </c>
      <c r="J2074" s="4">
        <f>WEEKDAY(Table1[[#This Row],[Order Date]])</f>
        <v>7</v>
      </c>
      <c r="K2074" t="s">
        <v>218</v>
      </c>
      <c r="L2074" t="s">
        <v>238</v>
      </c>
      <c r="M2074">
        <v>319399</v>
      </c>
      <c r="N2074">
        <v>136487.82999999999</v>
      </c>
      <c r="O2074">
        <v>182911.17</v>
      </c>
      <c r="P2074">
        <v>10</v>
      </c>
      <c r="Q2074">
        <v>71</v>
      </c>
      <c r="R2074">
        <v>90.26</v>
      </c>
    </row>
    <row r="2075" spans="1:18" x14ac:dyDescent="0.35">
      <c r="A2075" t="s">
        <v>85</v>
      </c>
      <c r="B2075" t="str">
        <f>VLOOKUP(Table1[[#This Row],[Region]],Table3[#All],2,0)</f>
        <v>William Grek</v>
      </c>
      <c r="C2075" t="s">
        <v>214</v>
      </c>
      <c r="D2075">
        <v>439609</v>
      </c>
      <c r="E2075">
        <v>279960</v>
      </c>
      <c r="F2075">
        <v>63.68</v>
      </c>
      <c r="G2075" s="2">
        <v>41720</v>
      </c>
      <c r="H2075">
        <f>YEAR(Table1[[#This Row],[Order Date]])</f>
        <v>2014</v>
      </c>
      <c r="I2075" t="s">
        <v>263</v>
      </c>
      <c r="J2075" s="4">
        <f>WEEKDAY(Table1[[#This Row],[Order Date]])</f>
        <v>7</v>
      </c>
      <c r="K2075" t="s">
        <v>226</v>
      </c>
      <c r="L2075" t="s">
        <v>239</v>
      </c>
      <c r="M2075">
        <v>279960</v>
      </c>
      <c r="N2075">
        <v>117172.55</v>
      </c>
      <c r="O2075">
        <v>162787.45000000001</v>
      </c>
      <c r="P2075">
        <v>20</v>
      </c>
      <c r="Q2075">
        <v>72</v>
      </c>
      <c r="R2075">
        <v>69.650000000000006</v>
      </c>
    </row>
    <row r="2076" spans="1:18" x14ac:dyDescent="0.35">
      <c r="A2076" t="s">
        <v>86</v>
      </c>
      <c r="B2076" t="str">
        <f>VLOOKUP(Table1[[#This Row],[Region]],Table3[#All],2,0)</f>
        <v>William Grek</v>
      </c>
      <c r="C2076" t="s">
        <v>214</v>
      </c>
      <c r="D2076">
        <v>354576</v>
      </c>
      <c r="E2076">
        <v>352662</v>
      </c>
      <c r="F2076">
        <v>99.46</v>
      </c>
      <c r="G2076" s="2">
        <v>40816</v>
      </c>
      <c r="H2076">
        <f>YEAR(Table1[[#This Row],[Order Date]])</f>
        <v>2011</v>
      </c>
      <c r="I2076" t="s">
        <v>258</v>
      </c>
      <c r="J2076" s="4">
        <f>WEEKDAY(Table1[[#This Row],[Order Date]])</f>
        <v>6</v>
      </c>
      <c r="K2076" t="s">
        <v>220</v>
      </c>
      <c r="L2076" t="s">
        <v>237</v>
      </c>
      <c r="M2076">
        <v>352662</v>
      </c>
      <c r="N2076">
        <v>85685.74</v>
      </c>
      <c r="O2076">
        <v>266976.26</v>
      </c>
      <c r="P2076">
        <v>10</v>
      </c>
      <c r="Q2076">
        <v>25</v>
      </c>
      <c r="R2076">
        <v>82.86</v>
      </c>
    </row>
    <row r="2077" spans="1:18" x14ac:dyDescent="0.35">
      <c r="A2077" t="s">
        <v>87</v>
      </c>
      <c r="B2077" t="str">
        <f>VLOOKUP(Table1[[#This Row],[Region]],Table3[#All],2,0)</f>
        <v>Sam Thomas</v>
      </c>
      <c r="C2077" t="s">
        <v>215</v>
      </c>
      <c r="D2077">
        <v>107105</v>
      </c>
      <c r="E2077">
        <v>62954</v>
      </c>
      <c r="F2077">
        <v>58.78</v>
      </c>
      <c r="G2077" s="2">
        <v>41984</v>
      </c>
      <c r="H2077">
        <f>YEAR(Table1[[#This Row],[Order Date]])</f>
        <v>2014</v>
      </c>
      <c r="I2077" t="s">
        <v>257</v>
      </c>
      <c r="J2077" s="4">
        <f>WEEKDAY(Table1[[#This Row],[Order Date]])</f>
        <v>5</v>
      </c>
      <c r="K2077" t="s">
        <v>231</v>
      </c>
      <c r="L2077" t="s">
        <v>236</v>
      </c>
      <c r="M2077">
        <v>62954</v>
      </c>
      <c r="N2077">
        <v>28181.08</v>
      </c>
      <c r="O2077">
        <v>34772.92</v>
      </c>
      <c r="P2077">
        <v>30</v>
      </c>
      <c r="Q2077">
        <v>75</v>
      </c>
      <c r="R2077">
        <v>87.46</v>
      </c>
    </row>
    <row r="2078" spans="1:18" x14ac:dyDescent="0.35">
      <c r="A2078" t="s">
        <v>88</v>
      </c>
      <c r="B2078" t="str">
        <f>VLOOKUP(Table1[[#This Row],[Region]],Table3[#All],2,0)</f>
        <v>Bill Gabril</v>
      </c>
      <c r="C2078" t="s">
        <v>213</v>
      </c>
      <c r="D2078">
        <v>399321</v>
      </c>
      <c r="E2078">
        <v>447924</v>
      </c>
      <c r="F2078">
        <v>112.17</v>
      </c>
      <c r="G2078" s="2">
        <v>41984</v>
      </c>
      <c r="H2078">
        <f>YEAR(Table1[[#This Row],[Order Date]])</f>
        <v>2014</v>
      </c>
      <c r="I2078" t="s">
        <v>257</v>
      </c>
      <c r="J2078" s="4">
        <f>WEEKDAY(Table1[[#This Row],[Order Date]])</f>
        <v>5</v>
      </c>
      <c r="K2078" t="s">
        <v>227</v>
      </c>
      <c r="L2078" t="s">
        <v>237</v>
      </c>
      <c r="M2078">
        <v>447924</v>
      </c>
      <c r="N2078">
        <v>215461.63</v>
      </c>
      <c r="O2078">
        <v>232462.37</v>
      </c>
      <c r="P2078">
        <v>30</v>
      </c>
      <c r="Q2078">
        <v>70</v>
      </c>
      <c r="R2078">
        <v>61.58</v>
      </c>
    </row>
    <row r="2079" spans="1:18" x14ac:dyDescent="0.35">
      <c r="A2079" t="s">
        <v>89</v>
      </c>
      <c r="B2079" t="str">
        <f>VLOOKUP(Table1[[#This Row],[Region]],Table3[#All],2,0)</f>
        <v>Sam Thomas</v>
      </c>
      <c r="C2079" t="s">
        <v>215</v>
      </c>
      <c r="D2079">
        <v>398150</v>
      </c>
      <c r="E2079">
        <v>237201</v>
      </c>
      <c r="F2079">
        <v>59.58</v>
      </c>
      <c r="G2079" s="2">
        <v>40778</v>
      </c>
      <c r="H2079">
        <f>YEAR(Table1[[#This Row],[Order Date]])</f>
        <v>2011</v>
      </c>
      <c r="I2079" t="s">
        <v>262</v>
      </c>
      <c r="J2079" s="4">
        <f>WEEKDAY(Table1[[#This Row],[Order Date]])</f>
        <v>3</v>
      </c>
      <c r="K2079" t="s">
        <v>222</v>
      </c>
      <c r="L2079" t="s">
        <v>236</v>
      </c>
      <c r="M2079">
        <v>237201</v>
      </c>
      <c r="N2079">
        <v>92393.06</v>
      </c>
      <c r="O2079">
        <v>144807.94</v>
      </c>
      <c r="P2079">
        <v>20</v>
      </c>
      <c r="Q2079">
        <v>44</v>
      </c>
      <c r="R2079">
        <v>62.52</v>
      </c>
    </row>
    <row r="2080" spans="1:18" x14ac:dyDescent="0.35">
      <c r="A2080" t="s">
        <v>90</v>
      </c>
      <c r="B2080" t="str">
        <f>VLOOKUP(Table1[[#This Row],[Region]],Table3[#All],2,0)</f>
        <v>Sam Thomas</v>
      </c>
      <c r="C2080" t="s">
        <v>215</v>
      </c>
      <c r="D2080">
        <v>324534</v>
      </c>
      <c r="E2080">
        <v>233470</v>
      </c>
      <c r="F2080">
        <v>71.94</v>
      </c>
      <c r="G2080" s="2">
        <v>40778</v>
      </c>
      <c r="H2080">
        <f>YEAR(Table1[[#This Row],[Order Date]])</f>
        <v>2011</v>
      </c>
      <c r="I2080" t="s">
        <v>262</v>
      </c>
      <c r="J2080" s="4">
        <f>WEEKDAY(Table1[[#This Row],[Order Date]])</f>
        <v>3</v>
      </c>
      <c r="K2080" t="s">
        <v>230</v>
      </c>
      <c r="L2080" t="s">
        <v>238</v>
      </c>
      <c r="M2080">
        <v>233470</v>
      </c>
      <c r="N2080">
        <v>76375.14</v>
      </c>
      <c r="O2080">
        <v>157094.85999999999</v>
      </c>
      <c r="P2080">
        <v>10</v>
      </c>
      <c r="Q2080">
        <v>37</v>
      </c>
      <c r="R2080">
        <v>80.680000000000007</v>
      </c>
    </row>
    <row r="2081" spans="1:18" x14ac:dyDescent="0.35">
      <c r="A2081" t="s">
        <v>91</v>
      </c>
      <c r="B2081" t="str">
        <f>VLOOKUP(Table1[[#This Row],[Region]],Table3[#All],2,0)</f>
        <v>Bill Gabril</v>
      </c>
      <c r="C2081" t="s">
        <v>213</v>
      </c>
      <c r="D2081">
        <v>360388</v>
      </c>
      <c r="E2081">
        <v>273976</v>
      </c>
      <c r="F2081">
        <v>76.02</v>
      </c>
      <c r="G2081" s="2">
        <v>40774</v>
      </c>
      <c r="H2081">
        <f>YEAR(Table1[[#This Row],[Order Date]])</f>
        <v>2011</v>
      </c>
      <c r="I2081" t="s">
        <v>262</v>
      </c>
      <c r="J2081" s="4">
        <f>WEEKDAY(Table1[[#This Row],[Order Date]])</f>
        <v>6</v>
      </c>
      <c r="K2081" t="s">
        <v>222</v>
      </c>
      <c r="L2081" t="s">
        <v>236</v>
      </c>
      <c r="M2081">
        <v>273976</v>
      </c>
      <c r="N2081">
        <v>97768.85</v>
      </c>
      <c r="O2081">
        <v>176207.15</v>
      </c>
      <c r="P2081">
        <v>10</v>
      </c>
      <c r="Q2081">
        <v>27</v>
      </c>
      <c r="R2081">
        <v>60.64</v>
      </c>
    </row>
    <row r="2082" spans="1:18" x14ac:dyDescent="0.35">
      <c r="A2082" t="s">
        <v>92</v>
      </c>
      <c r="B2082" t="str">
        <f>VLOOKUP(Table1[[#This Row],[Region]],Table3[#All],2,0)</f>
        <v>William Grek</v>
      </c>
      <c r="C2082" t="s">
        <v>214</v>
      </c>
      <c r="D2082">
        <v>182992</v>
      </c>
      <c r="E2082">
        <v>178876</v>
      </c>
      <c r="F2082">
        <v>97.75</v>
      </c>
      <c r="G2082" s="2">
        <v>41589</v>
      </c>
      <c r="H2082">
        <f>YEAR(Table1[[#This Row],[Order Date]])</f>
        <v>2013</v>
      </c>
      <c r="I2082" t="s">
        <v>253</v>
      </c>
      <c r="J2082" s="4">
        <f>WEEKDAY(Table1[[#This Row],[Order Date]])</f>
        <v>2</v>
      </c>
      <c r="K2082" t="s">
        <v>230</v>
      </c>
      <c r="L2082" t="s">
        <v>238</v>
      </c>
      <c r="M2082">
        <v>178876</v>
      </c>
      <c r="N2082">
        <v>56019.53</v>
      </c>
      <c r="O2082">
        <v>122856.47</v>
      </c>
      <c r="P2082">
        <v>10</v>
      </c>
      <c r="Q2082">
        <v>22</v>
      </c>
      <c r="R2082">
        <v>64.760000000000005</v>
      </c>
    </row>
    <row r="2083" spans="1:18" x14ac:dyDescent="0.35">
      <c r="A2083" t="s">
        <v>93</v>
      </c>
      <c r="B2083" t="str">
        <f>VLOOKUP(Table1[[#This Row],[Region]],Table3[#All],2,0)</f>
        <v>Anne Paul</v>
      </c>
      <c r="C2083" t="s">
        <v>212</v>
      </c>
      <c r="D2083">
        <v>261208</v>
      </c>
      <c r="E2083">
        <v>149816</v>
      </c>
      <c r="F2083">
        <v>57.36</v>
      </c>
      <c r="G2083" s="2">
        <v>40908</v>
      </c>
      <c r="H2083">
        <f>YEAR(Table1[[#This Row],[Order Date]])</f>
        <v>2011</v>
      </c>
      <c r="I2083" t="s">
        <v>257</v>
      </c>
      <c r="J2083" s="4">
        <f>WEEKDAY(Table1[[#This Row],[Order Date]])</f>
        <v>7</v>
      </c>
      <c r="K2083" t="s">
        <v>216</v>
      </c>
      <c r="L2083" t="s">
        <v>236</v>
      </c>
      <c r="M2083">
        <v>149816</v>
      </c>
      <c r="N2083">
        <v>41114.11</v>
      </c>
      <c r="O2083">
        <v>108701.89</v>
      </c>
      <c r="P2083">
        <v>20</v>
      </c>
      <c r="Q2083">
        <v>89</v>
      </c>
      <c r="R2083">
        <v>74.12</v>
      </c>
    </row>
    <row r="2084" spans="1:18" x14ac:dyDescent="0.35">
      <c r="A2084" t="s">
        <v>94</v>
      </c>
      <c r="B2084" t="str">
        <f>VLOOKUP(Table1[[#This Row],[Region]],Table3[#All],2,0)</f>
        <v>Bill Gabril</v>
      </c>
      <c r="C2084" t="s">
        <v>213</v>
      </c>
      <c r="D2084">
        <v>119050</v>
      </c>
      <c r="E2084">
        <v>133763</v>
      </c>
      <c r="F2084">
        <v>112.36</v>
      </c>
      <c r="G2084" s="2">
        <v>40908</v>
      </c>
      <c r="H2084">
        <f>YEAR(Table1[[#This Row],[Order Date]])</f>
        <v>2011</v>
      </c>
      <c r="I2084" t="s">
        <v>257</v>
      </c>
      <c r="J2084" s="4">
        <f>WEEKDAY(Table1[[#This Row],[Order Date]])</f>
        <v>7</v>
      </c>
      <c r="K2084" t="s">
        <v>235</v>
      </c>
      <c r="L2084" t="s">
        <v>239</v>
      </c>
      <c r="M2084">
        <v>133763</v>
      </c>
      <c r="N2084">
        <v>58228.93</v>
      </c>
      <c r="O2084">
        <v>75534.070000000007</v>
      </c>
      <c r="P2084">
        <v>20</v>
      </c>
      <c r="Q2084">
        <v>72</v>
      </c>
      <c r="R2084">
        <v>91.26</v>
      </c>
    </row>
    <row r="2085" spans="1:18" x14ac:dyDescent="0.35">
      <c r="A2085" t="s">
        <v>95</v>
      </c>
      <c r="B2085" t="str">
        <f>VLOOKUP(Table1[[#This Row],[Region]],Table3[#All],2,0)</f>
        <v>William Grek</v>
      </c>
      <c r="C2085" t="s">
        <v>214</v>
      </c>
      <c r="D2085">
        <v>415591</v>
      </c>
      <c r="E2085">
        <v>304984</v>
      </c>
      <c r="F2085">
        <v>73.39</v>
      </c>
      <c r="G2085" s="2">
        <v>40750</v>
      </c>
      <c r="H2085">
        <f>YEAR(Table1[[#This Row],[Order Date]])</f>
        <v>2011</v>
      </c>
      <c r="I2085" t="s">
        <v>260</v>
      </c>
      <c r="J2085" s="4">
        <f>WEEKDAY(Table1[[#This Row],[Order Date]])</f>
        <v>3</v>
      </c>
      <c r="K2085" t="s">
        <v>231</v>
      </c>
      <c r="L2085" t="s">
        <v>236</v>
      </c>
      <c r="M2085">
        <v>304984</v>
      </c>
      <c r="N2085">
        <v>92833.99</v>
      </c>
      <c r="O2085">
        <v>212150.01</v>
      </c>
      <c r="P2085">
        <v>30</v>
      </c>
      <c r="Q2085">
        <v>13</v>
      </c>
      <c r="R2085">
        <v>76.11</v>
      </c>
    </row>
    <row r="2086" spans="1:18" x14ac:dyDescent="0.35">
      <c r="A2086" t="s">
        <v>96</v>
      </c>
      <c r="B2086" t="str">
        <f>VLOOKUP(Table1[[#This Row],[Region]],Table3[#All],2,0)</f>
        <v>Sam Thomas</v>
      </c>
      <c r="C2086" t="s">
        <v>215</v>
      </c>
      <c r="D2086">
        <v>402396</v>
      </c>
      <c r="E2086">
        <v>479289</v>
      </c>
      <c r="F2086">
        <v>119.11</v>
      </c>
      <c r="G2086" s="2">
        <v>41327</v>
      </c>
      <c r="H2086">
        <f>YEAR(Table1[[#This Row],[Order Date]])</f>
        <v>2013</v>
      </c>
      <c r="I2086" t="s">
        <v>264</v>
      </c>
      <c r="J2086" s="4">
        <f>WEEKDAY(Table1[[#This Row],[Order Date]])</f>
        <v>6</v>
      </c>
      <c r="K2086" t="s">
        <v>235</v>
      </c>
      <c r="L2086" t="s">
        <v>239</v>
      </c>
      <c r="M2086">
        <v>479289</v>
      </c>
      <c r="N2086">
        <v>146363.12</v>
      </c>
      <c r="O2086">
        <v>332925.88</v>
      </c>
      <c r="P2086">
        <v>10</v>
      </c>
      <c r="Q2086">
        <v>40</v>
      </c>
      <c r="R2086">
        <v>89.42</v>
      </c>
    </row>
    <row r="2087" spans="1:18" x14ac:dyDescent="0.35">
      <c r="A2087" t="s">
        <v>97</v>
      </c>
      <c r="B2087" t="str">
        <f>VLOOKUP(Table1[[#This Row],[Region]],Table3[#All],2,0)</f>
        <v>William Grek</v>
      </c>
      <c r="C2087" t="s">
        <v>214</v>
      </c>
      <c r="D2087">
        <v>459104</v>
      </c>
      <c r="E2087">
        <v>529269</v>
      </c>
      <c r="F2087">
        <v>115.28</v>
      </c>
      <c r="G2087" s="2">
        <v>41347</v>
      </c>
      <c r="H2087">
        <f>YEAR(Table1[[#This Row],[Order Date]])</f>
        <v>2013</v>
      </c>
      <c r="I2087" t="s">
        <v>263</v>
      </c>
      <c r="J2087" s="4">
        <f>WEEKDAY(Table1[[#This Row],[Order Date]])</f>
        <v>5</v>
      </c>
      <c r="K2087" t="s">
        <v>220</v>
      </c>
      <c r="L2087" t="s">
        <v>237</v>
      </c>
      <c r="M2087">
        <v>529269</v>
      </c>
      <c r="N2087">
        <v>246328.97</v>
      </c>
      <c r="O2087">
        <v>282940.03000000003</v>
      </c>
      <c r="P2087">
        <v>30</v>
      </c>
      <c r="Q2087">
        <v>58</v>
      </c>
      <c r="R2087">
        <v>71.510000000000005</v>
      </c>
    </row>
    <row r="2088" spans="1:18" x14ac:dyDescent="0.35">
      <c r="A2088" t="s">
        <v>98</v>
      </c>
      <c r="B2088" t="str">
        <f>VLOOKUP(Table1[[#This Row],[Region]],Table3[#All],2,0)</f>
        <v>William Grek</v>
      </c>
      <c r="C2088" t="s">
        <v>214</v>
      </c>
      <c r="D2088">
        <v>368694</v>
      </c>
      <c r="E2088">
        <v>360537</v>
      </c>
      <c r="F2088">
        <v>97.79</v>
      </c>
      <c r="G2088" s="2">
        <v>41347</v>
      </c>
      <c r="H2088">
        <f>YEAR(Table1[[#This Row],[Order Date]])</f>
        <v>2013</v>
      </c>
      <c r="I2088" t="s">
        <v>263</v>
      </c>
      <c r="J2088" s="4">
        <f>WEEKDAY(Table1[[#This Row],[Order Date]])</f>
        <v>5</v>
      </c>
      <c r="K2088" t="s">
        <v>225</v>
      </c>
      <c r="L2088" t="s">
        <v>239</v>
      </c>
      <c r="M2088">
        <v>360537</v>
      </c>
      <c r="N2088">
        <v>160616.82</v>
      </c>
      <c r="O2088">
        <v>199920.18</v>
      </c>
      <c r="P2088">
        <v>20</v>
      </c>
      <c r="Q2088">
        <v>15</v>
      </c>
      <c r="R2088">
        <v>65.55</v>
      </c>
    </row>
    <row r="2089" spans="1:18" x14ac:dyDescent="0.35">
      <c r="A2089" t="s">
        <v>99</v>
      </c>
      <c r="B2089" t="str">
        <f>VLOOKUP(Table1[[#This Row],[Region]],Table3[#All],2,0)</f>
        <v>Anne Paul</v>
      </c>
      <c r="C2089" t="s">
        <v>212</v>
      </c>
      <c r="D2089">
        <v>112330</v>
      </c>
      <c r="E2089">
        <v>101922</v>
      </c>
      <c r="F2089">
        <v>90.73</v>
      </c>
      <c r="G2089" s="2">
        <v>41976</v>
      </c>
      <c r="H2089">
        <f>YEAR(Table1[[#This Row],[Order Date]])</f>
        <v>2014</v>
      </c>
      <c r="I2089" t="s">
        <v>257</v>
      </c>
      <c r="J2089" s="4">
        <f>WEEKDAY(Table1[[#This Row],[Order Date]])</f>
        <v>4</v>
      </c>
      <c r="K2089" t="s">
        <v>223</v>
      </c>
      <c r="L2089" t="s">
        <v>240</v>
      </c>
      <c r="M2089">
        <v>101922</v>
      </c>
      <c r="N2089">
        <v>42635.38</v>
      </c>
      <c r="O2089">
        <v>59286.62</v>
      </c>
      <c r="P2089">
        <v>20</v>
      </c>
      <c r="Q2089">
        <v>91</v>
      </c>
      <c r="R2089">
        <v>75.959999999999994</v>
      </c>
    </row>
    <row r="2090" spans="1:18" x14ac:dyDescent="0.35">
      <c r="A2090" t="s">
        <v>100</v>
      </c>
      <c r="B2090" t="str">
        <f>VLOOKUP(Table1[[#This Row],[Region]],Table3[#All],2,0)</f>
        <v>Sam Thomas</v>
      </c>
      <c r="C2090" t="s">
        <v>215</v>
      </c>
      <c r="D2090">
        <v>103611</v>
      </c>
      <c r="E2090">
        <v>58350</v>
      </c>
      <c r="F2090">
        <v>56.32</v>
      </c>
      <c r="G2090" s="2">
        <v>41976</v>
      </c>
      <c r="H2090">
        <f>YEAR(Table1[[#This Row],[Order Date]])</f>
        <v>2014</v>
      </c>
      <c r="I2090" t="s">
        <v>257</v>
      </c>
      <c r="J2090" s="4">
        <f>WEEKDAY(Table1[[#This Row],[Order Date]])</f>
        <v>4</v>
      </c>
      <c r="K2090" t="s">
        <v>219</v>
      </c>
      <c r="L2090" t="s">
        <v>238</v>
      </c>
      <c r="M2090">
        <v>58350</v>
      </c>
      <c r="N2090">
        <v>21807.759999999998</v>
      </c>
      <c r="O2090">
        <v>36542.239999999998</v>
      </c>
      <c r="P2090">
        <v>30</v>
      </c>
      <c r="Q2090">
        <v>60</v>
      </c>
      <c r="R2090">
        <v>70.72</v>
      </c>
    </row>
    <row r="2091" spans="1:18" x14ac:dyDescent="0.35">
      <c r="A2091" t="s">
        <v>101</v>
      </c>
      <c r="B2091" t="str">
        <f>VLOOKUP(Table1[[#This Row],[Region]],Table3[#All],2,0)</f>
        <v>Bill Gabril</v>
      </c>
      <c r="C2091" t="s">
        <v>213</v>
      </c>
      <c r="D2091">
        <v>310194</v>
      </c>
      <c r="E2091">
        <v>233148</v>
      </c>
      <c r="F2091">
        <v>75.16</v>
      </c>
      <c r="G2091" s="2">
        <v>41976</v>
      </c>
      <c r="H2091">
        <f>YEAR(Table1[[#This Row],[Order Date]])</f>
        <v>2014</v>
      </c>
      <c r="I2091" t="s">
        <v>257</v>
      </c>
      <c r="J2091" s="4">
        <f>WEEKDAY(Table1[[#This Row],[Order Date]])</f>
        <v>4</v>
      </c>
      <c r="K2091" t="s">
        <v>235</v>
      </c>
      <c r="L2091" t="s">
        <v>239</v>
      </c>
      <c r="M2091">
        <v>233148</v>
      </c>
      <c r="N2091">
        <v>75090.97</v>
      </c>
      <c r="O2091">
        <v>158057.03</v>
      </c>
      <c r="P2091">
        <v>10</v>
      </c>
      <c r="Q2091">
        <v>21</v>
      </c>
      <c r="R2091">
        <v>74.69</v>
      </c>
    </row>
    <row r="2092" spans="1:18" x14ac:dyDescent="0.35">
      <c r="A2092" t="s">
        <v>102</v>
      </c>
      <c r="B2092" t="str">
        <f>VLOOKUP(Table1[[#This Row],[Region]],Table3[#All],2,0)</f>
        <v>William Grek</v>
      </c>
      <c r="C2092" t="s">
        <v>214</v>
      </c>
      <c r="D2092">
        <v>282220</v>
      </c>
      <c r="E2092">
        <v>252948</v>
      </c>
      <c r="F2092">
        <v>89.63</v>
      </c>
      <c r="G2092" s="2">
        <v>41976</v>
      </c>
      <c r="H2092">
        <f>YEAR(Table1[[#This Row],[Order Date]])</f>
        <v>2014</v>
      </c>
      <c r="I2092" t="s">
        <v>257</v>
      </c>
      <c r="J2092" s="4">
        <f>WEEKDAY(Table1[[#This Row],[Order Date]])</f>
        <v>4</v>
      </c>
      <c r="K2092" t="s">
        <v>234</v>
      </c>
      <c r="L2092" t="s">
        <v>238</v>
      </c>
      <c r="M2092">
        <v>252948</v>
      </c>
      <c r="N2092">
        <v>61372.7</v>
      </c>
      <c r="O2092">
        <v>191575.3</v>
      </c>
      <c r="P2092">
        <v>10</v>
      </c>
      <c r="Q2092">
        <v>62</v>
      </c>
      <c r="R2092">
        <v>68.55</v>
      </c>
    </row>
    <row r="2093" spans="1:18" x14ac:dyDescent="0.35">
      <c r="A2093" t="s">
        <v>103</v>
      </c>
      <c r="B2093" t="str">
        <f>VLOOKUP(Table1[[#This Row],[Region]],Table3[#All],2,0)</f>
        <v>Sam Thomas</v>
      </c>
      <c r="C2093" t="s">
        <v>215</v>
      </c>
      <c r="D2093">
        <v>215653</v>
      </c>
      <c r="E2093">
        <v>231101</v>
      </c>
      <c r="F2093">
        <v>107.16</v>
      </c>
      <c r="G2093" s="2">
        <v>41976</v>
      </c>
      <c r="H2093">
        <f>YEAR(Table1[[#This Row],[Order Date]])</f>
        <v>2014</v>
      </c>
      <c r="I2093" t="s">
        <v>257</v>
      </c>
      <c r="J2093" s="4">
        <f>WEEKDAY(Table1[[#This Row],[Order Date]])</f>
        <v>4</v>
      </c>
      <c r="K2093" t="s">
        <v>222</v>
      </c>
      <c r="L2093" t="s">
        <v>236</v>
      </c>
      <c r="M2093">
        <v>231101</v>
      </c>
      <c r="N2093">
        <v>74724.429999999993</v>
      </c>
      <c r="O2093">
        <v>156376.57</v>
      </c>
      <c r="P2093">
        <v>10</v>
      </c>
      <c r="Q2093">
        <v>44</v>
      </c>
      <c r="R2093">
        <v>79.78</v>
      </c>
    </row>
    <row r="2094" spans="1:18" x14ac:dyDescent="0.35">
      <c r="A2094" t="s">
        <v>104</v>
      </c>
      <c r="B2094" t="str">
        <f>VLOOKUP(Table1[[#This Row],[Region]],Table3[#All],2,0)</f>
        <v>William Grek</v>
      </c>
      <c r="C2094" t="s">
        <v>214</v>
      </c>
      <c r="D2094">
        <v>331409</v>
      </c>
      <c r="E2094">
        <v>186433</v>
      </c>
      <c r="F2094">
        <v>56.25</v>
      </c>
      <c r="G2094" s="2">
        <v>41152</v>
      </c>
      <c r="H2094">
        <f>YEAR(Table1[[#This Row],[Order Date]])</f>
        <v>2012</v>
      </c>
      <c r="I2094" t="s">
        <v>262</v>
      </c>
      <c r="J2094" s="4">
        <f>WEEKDAY(Table1[[#This Row],[Order Date]])</f>
        <v>6</v>
      </c>
      <c r="K2094" t="s">
        <v>234</v>
      </c>
      <c r="L2094" t="s">
        <v>238</v>
      </c>
      <c r="M2094">
        <v>186433</v>
      </c>
      <c r="N2094">
        <v>85534.35</v>
      </c>
      <c r="O2094">
        <v>100898.65</v>
      </c>
      <c r="P2094">
        <v>20</v>
      </c>
      <c r="Q2094">
        <v>38</v>
      </c>
      <c r="R2094">
        <v>71.239999999999995</v>
      </c>
    </row>
    <row r="2095" spans="1:18" x14ac:dyDescent="0.35">
      <c r="A2095" t="s">
        <v>105</v>
      </c>
      <c r="B2095" t="str">
        <f>VLOOKUP(Table1[[#This Row],[Region]],Table3[#All],2,0)</f>
        <v>Anne Paul</v>
      </c>
      <c r="C2095" t="s">
        <v>212</v>
      </c>
      <c r="D2095">
        <v>294490</v>
      </c>
      <c r="E2095">
        <v>302844</v>
      </c>
      <c r="F2095">
        <v>102.84</v>
      </c>
      <c r="G2095" s="2">
        <v>41152</v>
      </c>
      <c r="H2095">
        <f>YEAR(Table1[[#This Row],[Order Date]])</f>
        <v>2012</v>
      </c>
      <c r="I2095" t="s">
        <v>262</v>
      </c>
      <c r="J2095" s="4">
        <f>WEEKDAY(Table1[[#This Row],[Order Date]])</f>
        <v>6</v>
      </c>
      <c r="K2095" t="s">
        <v>224</v>
      </c>
      <c r="L2095" t="s">
        <v>240</v>
      </c>
      <c r="M2095">
        <v>302844</v>
      </c>
      <c r="N2095">
        <v>135136.9</v>
      </c>
      <c r="O2095">
        <v>167707.1</v>
      </c>
      <c r="P2095">
        <v>10</v>
      </c>
      <c r="Q2095">
        <v>30</v>
      </c>
      <c r="R2095">
        <v>78.52</v>
      </c>
    </row>
    <row r="2096" spans="1:18" x14ac:dyDescent="0.35">
      <c r="A2096" t="s">
        <v>106</v>
      </c>
      <c r="B2096" t="str">
        <f>VLOOKUP(Table1[[#This Row],[Region]],Table3[#All],2,0)</f>
        <v>Bill Gabril</v>
      </c>
      <c r="C2096" t="s">
        <v>213</v>
      </c>
      <c r="D2096">
        <v>453590</v>
      </c>
      <c r="E2096">
        <v>334992</v>
      </c>
      <c r="F2096">
        <v>73.849999999999994</v>
      </c>
      <c r="G2096" s="2">
        <v>41152</v>
      </c>
      <c r="H2096">
        <f>YEAR(Table1[[#This Row],[Order Date]])</f>
        <v>2012</v>
      </c>
      <c r="I2096" t="s">
        <v>262</v>
      </c>
      <c r="J2096" s="4">
        <f>WEEKDAY(Table1[[#This Row],[Order Date]])</f>
        <v>6</v>
      </c>
      <c r="K2096" t="s">
        <v>232</v>
      </c>
      <c r="L2096" t="s">
        <v>240</v>
      </c>
      <c r="M2096">
        <v>334992</v>
      </c>
      <c r="N2096">
        <v>143902.1</v>
      </c>
      <c r="O2096">
        <v>191089.9</v>
      </c>
      <c r="P2096">
        <v>10</v>
      </c>
      <c r="Q2096">
        <v>50</v>
      </c>
      <c r="R2096">
        <v>81.489999999999995</v>
      </c>
    </row>
    <row r="2097" spans="1:18" x14ac:dyDescent="0.35">
      <c r="A2097" t="s">
        <v>107</v>
      </c>
      <c r="B2097" t="str">
        <f>VLOOKUP(Table1[[#This Row],[Region]],Table3[#All],2,0)</f>
        <v>Sam Thomas</v>
      </c>
      <c r="C2097" t="s">
        <v>215</v>
      </c>
      <c r="D2097">
        <v>306292</v>
      </c>
      <c r="E2097">
        <v>244550</v>
      </c>
      <c r="F2097">
        <v>79.84</v>
      </c>
      <c r="G2097" s="2">
        <v>41152</v>
      </c>
      <c r="H2097">
        <f>YEAR(Table1[[#This Row],[Order Date]])</f>
        <v>2012</v>
      </c>
      <c r="I2097" t="s">
        <v>262</v>
      </c>
      <c r="J2097" s="4">
        <f>WEEKDAY(Table1[[#This Row],[Order Date]])</f>
        <v>6</v>
      </c>
      <c r="K2097" t="s">
        <v>227</v>
      </c>
      <c r="L2097" t="s">
        <v>237</v>
      </c>
      <c r="M2097">
        <v>244550</v>
      </c>
      <c r="N2097">
        <v>74040.509999999995</v>
      </c>
      <c r="O2097">
        <v>170509.49</v>
      </c>
      <c r="P2097">
        <v>30</v>
      </c>
      <c r="Q2097">
        <v>52</v>
      </c>
      <c r="R2097">
        <v>86.38</v>
      </c>
    </row>
    <row r="2098" spans="1:18" x14ac:dyDescent="0.35">
      <c r="A2098" t="s">
        <v>108</v>
      </c>
      <c r="B2098" t="str">
        <f>VLOOKUP(Table1[[#This Row],[Region]],Table3[#All],2,0)</f>
        <v>Sam Thomas</v>
      </c>
      <c r="C2098" t="s">
        <v>215</v>
      </c>
      <c r="D2098">
        <v>216080</v>
      </c>
      <c r="E2098">
        <v>188620</v>
      </c>
      <c r="F2098">
        <v>87.29</v>
      </c>
      <c r="G2098" s="2">
        <v>40619</v>
      </c>
      <c r="H2098">
        <f>YEAR(Table1[[#This Row],[Order Date]])</f>
        <v>2011</v>
      </c>
      <c r="I2098" t="s">
        <v>263</v>
      </c>
      <c r="J2098" s="4">
        <f>WEEKDAY(Table1[[#This Row],[Order Date]])</f>
        <v>5</v>
      </c>
      <c r="K2098" t="s">
        <v>217</v>
      </c>
      <c r="L2098" t="s">
        <v>237</v>
      </c>
      <c r="M2098">
        <v>188620</v>
      </c>
      <c r="N2098">
        <v>49510.46</v>
      </c>
      <c r="O2098">
        <v>139109.54</v>
      </c>
      <c r="P2098">
        <v>30</v>
      </c>
      <c r="Q2098">
        <v>25</v>
      </c>
      <c r="R2098">
        <v>73.84</v>
      </c>
    </row>
    <row r="2099" spans="1:18" x14ac:dyDescent="0.35">
      <c r="A2099" t="s">
        <v>109</v>
      </c>
      <c r="B2099" t="str">
        <f>VLOOKUP(Table1[[#This Row],[Region]],Table3[#All],2,0)</f>
        <v>William Grek</v>
      </c>
      <c r="C2099" t="s">
        <v>214</v>
      </c>
      <c r="D2099">
        <v>418484</v>
      </c>
      <c r="E2099">
        <v>336359</v>
      </c>
      <c r="F2099">
        <v>80.38</v>
      </c>
      <c r="G2099" s="2">
        <v>40619</v>
      </c>
      <c r="H2099">
        <f>YEAR(Table1[[#This Row],[Order Date]])</f>
        <v>2011</v>
      </c>
      <c r="I2099" t="s">
        <v>263</v>
      </c>
      <c r="J2099" s="4">
        <f>WEEKDAY(Table1[[#This Row],[Order Date]])</f>
        <v>5</v>
      </c>
      <c r="K2099" t="s">
        <v>233</v>
      </c>
      <c r="L2099" t="s">
        <v>237</v>
      </c>
      <c r="M2099">
        <v>336359</v>
      </c>
      <c r="N2099">
        <v>109822.63</v>
      </c>
      <c r="O2099">
        <v>226536.37</v>
      </c>
      <c r="P2099">
        <v>30</v>
      </c>
      <c r="Q2099">
        <v>83</v>
      </c>
      <c r="R2099">
        <v>90.83</v>
      </c>
    </row>
    <row r="2100" spans="1:18" x14ac:dyDescent="0.35">
      <c r="A2100" t="s">
        <v>110</v>
      </c>
      <c r="B2100" t="str">
        <f>VLOOKUP(Table1[[#This Row],[Region]],Table3[#All],2,0)</f>
        <v>Bill Gabril</v>
      </c>
      <c r="C2100" t="s">
        <v>213</v>
      </c>
      <c r="D2100">
        <v>109005</v>
      </c>
      <c r="E2100">
        <v>123422</v>
      </c>
      <c r="F2100">
        <v>113.23</v>
      </c>
      <c r="G2100" s="2">
        <v>40619</v>
      </c>
      <c r="H2100">
        <f>YEAR(Table1[[#This Row],[Order Date]])</f>
        <v>2011</v>
      </c>
      <c r="I2100" t="s">
        <v>263</v>
      </c>
      <c r="J2100" s="4">
        <f>WEEKDAY(Table1[[#This Row],[Order Date]])</f>
        <v>5</v>
      </c>
      <c r="K2100" t="s">
        <v>221</v>
      </c>
      <c r="L2100" t="s">
        <v>239</v>
      </c>
      <c r="M2100">
        <v>123422</v>
      </c>
      <c r="N2100">
        <v>56301.26</v>
      </c>
      <c r="O2100">
        <v>67120.740000000005</v>
      </c>
      <c r="P2100">
        <v>30</v>
      </c>
      <c r="Q2100">
        <v>52</v>
      </c>
      <c r="R2100">
        <v>77.52</v>
      </c>
    </row>
    <row r="2101" spans="1:18" x14ac:dyDescent="0.35">
      <c r="A2101" t="s">
        <v>111</v>
      </c>
      <c r="B2101" t="str">
        <f>VLOOKUP(Table1[[#This Row],[Region]],Table3[#All],2,0)</f>
        <v>William Grek</v>
      </c>
      <c r="C2101" t="s">
        <v>214</v>
      </c>
      <c r="D2101">
        <v>479034</v>
      </c>
      <c r="E2101">
        <v>489617</v>
      </c>
      <c r="F2101">
        <v>102.21</v>
      </c>
      <c r="G2101" s="2">
        <v>40619</v>
      </c>
      <c r="H2101">
        <f>YEAR(Table1[[#This Row],[Order Date]])</f>
        <v>2011</v>
      </c>
      <c r="I2101" t="s">
        <v>263</v>
      </c>
      <c r="J2101" s="4">
        <f>WEEKDAY(Table1[[#This Row],[Order Date]])</f>
        <v>5</v>
      </c>
      <c r="K2101" t="s">
        <v>228</v>
      </c>
      <c r="L2101" t="s">
        <v>236</v>
      </c>
      <c r="M2101">
        <v>489617</v>
      </c>
      <c r="N2101">
        <v>230155.39</v>
      </c>
      <c r="O2101">
        <v>259461.61</v>
      </c>
      <c r="P2101">
        <v>20</v>
      </c>
      <c r="Q2101">
        <v>11</v>
      </c>
      <c r="R2101">
        <v>94.92</v>
      </c>
    </row>
    <row r="2102" spans="1:18" x14ac:dyDescent="0.35">
      <c r="A2102" t="s">
        <v>112</v>
      </c>
      <c r="B2102" t="str">
        <f>VLOOKUP(Table1[[#This Row],[Region]],Table3[#All],2,0)</f>
        <v>Bill Gabril</v>
      </c>
      <c r="C2102" t="s">
        <v>213</v>
      </c>
      <c r="D2102">
        <v>132088</v>
      </c>
      <c r="E2102">
        <v>156650</v>
      </c>
      <c r="F2102">
        <v>118.6</v>
      </c>
      <c r="G2102" s="2">
        <v>40619</v>
      </c>
      <c r="H2102">
        <f>YEAR(Table1[[#This Row],[Order Date]])</f>
        <v>2011</v>
      </c>
      <c r="I2102" t="s">
        <v>263</v>
      </c>
      <c r="J2102" s="4">
        <f>WEEKDAY(Table1[[#This Row],[Order Date]])</f>
        <v>5</v>
      </c>
      <c r="K2102" t="s">
        <v>222</v>
      </c>
      <c r="L2102" t="s">
        <v>236</v>
      </c>
      <c r="M2102">
        <v>156650</v>
      </c>
      <c r="N2102">
        <v>37889.5</v>
      </c>
      <c r="O2102">
        <v>118760.5</v>
      </c>
      <c r="P2102">
        <v>10</v>
      </c>
      <c r="Q2102">
        <v>71</v>
      </c>
      <c r="R2102">
        <v>71.44</v>
      </c>
    </row>
    <row r="2103" spans="1:18" x14ac:dyDescent="0.35">
      <c r="A2103" t="s">
        <v>113</v>
      </c>
      <c r="B2103" t="str">
        <f>VLOOKUP(Table1[[#This Row],[Region]],Table3[#All],2,0)</f>
        <v>Sam Thomas</v>
      </c>
      <c r="C2103" t="s">
        <v>215</v>
      </c>
      <c r="D2103">
        <v>250504</v>
      </c>
      <c r="E2103">
        <v>290480</v>
      </c>
      <c r="F2103">
        <v>115.96</v>
      </c>
      <c r="G2103" s="2">
        <v>41746</v>
      </c>
      <c r="H2103">
        <f>YEAR(Table1[[#This Row],[Order Date]])</f>
        <v>2014</v>
      </c>
      <c r="I2103" t="s">
        <v>256</v>
      </c>
      <c r="J2103" s="4">
        <f>WEEKDAY(Table1[[#This Row],[Order Date]])</f>
        <v>5</v>
      </c>
      <c r="K2103" t="s">
        <v>232</v>
      </c>
      <c r="L2103" t="s">
        <v>240</v>
      </c>
      <c r="M2103">
        <v>290480</v>
      </c>
      <c r="N2103">
        <v>115900.52</v>
      </c>
      <c r="O2103">
        <v>174579.48</v>
      </c>
      <c r="P2103">
        <v>20</v>
      </c>
      <c r="Q2103">
        <v>26</v>
      </c>
      <c r="R2103">
        <v>90.07</v>
      </c>
    </row>
    <row r="2104" spans="1:18" x14ac:dyDescent="0.35">
      <c r="A2104" t="s">
        <v>114</v>
      </c>
      <c r="B2104" t="str">
        <f>VLOOKUP(Table1[[#This Row],[Region]],Table3[#All],2,0)</f>
        <v>William Grek</v>
      </c>
      <c r="C2104" t="s">
        <v>214</v>
      </c>
      <c r="D2104">
        <v>228153</v>
      </c>
      <c r="E2104">
        <v>116739</v>
      </c>
      <c r="F2104">
        <v>51.17</v>
      </c>
      <c r="G2104" s="2">
        <v>41347</v>
      </c>
      <c r="H2104">
        <f>YEAR(Table1[[#This Row],[Order Date]])</f>
        <v>2013</v>
      </c>
      <c r="I2104" t="s">
        <v>263</v>
      </c>
      <c r="J2104" s="4">
        <f>WEEKDAY(Table1[[#This Row],[Order Date]])</f>
        <v>5</v>
      </c>
      <c r="K2104" t="s">
        <v>234</v>
      </c>
      <c r="L2104" t="s">
        <v>238</v>
      </c>
      <c r="M2104">
        <v>116739</v>
      </c>
      <c r="N2104">
        <v>48628.65</v>
      </c>
      <c r="O2104">
        <v>68110.350000000006</v>
      </c>
      <c r="P2104">
        <v>10</v>
      </c>
      <c r="Q2104">
        <v>48</v>
      </c>
      <c r="R2104">
        <v>73.349999999999994</v>
      </c>
    </row>
    <row r="2105" spans="1:18" x14ac:dyDescent="0.35">
      <c r="A2105" t="s">
        <v>115</v>
      </c>
      <c r="B2105" t="str">
        <f>VLOOKUP(Table1[[#This Row],[Region]],Table3[#All],2,0)</f>
        <v>Anne Paul</v>
      </c>
      <c r="C2105" t="s">
        <v>212</v>
      </c>
      <c r="D2105">
        <v>479340</v>
      </c>
      <c r="E2105">
        <v>559977</v>
      </c>
      <c r="F2105">
        <v>116.82</v>
      </c>
      <c r="G2105" s="2">
        <v>41347</v>
      </c>
      <c r="H2105">
        <f>YEAR(Table1[[#This Row],[Order Date]])</f>
        <v>2013</v>
      </c>
      <c r="I2105" t="s">
        <v>263</v>
      </c>
      <c r="J2105" s="4">
        <f>WEEKDAY(Table1[[#This Row],[Order Date]])</f>
        <v>5</v>
      </c>
      <c r="K2105" t="s">
        <v>222</v>
      </c>
      <c r="L2105" t="s">
        <v>236</v>
      </c>
      <c r="M2105">
        <v>559977</v>
      </c>
      <c r="N2105">
        <v>141736.81</v>
      </c>
      <c r="O2105">
        <v>418240.19</v>
      </c>
      <c r="P2105">
        <v>20</v>
      </c>
      <c r="Q2105">
        <v>55</v>
      </c>
      <c r="R2105">
        <v>63.73</v>
      </c>
    </row>
    <row r="2106" spans="1:18" x14ac:dyDescent="0.35">
      <c r="A2106" t="s">
        <v>116</v>
      </c>
      <c r="B2106" t="str">
        <f>VLOOKUP(Table1[[#This Row],[Region]],Table3[#All],2,0)</f>
        <v>Anne Paul</v>
      </c>
      <c r="C2106" t="s">
        <v>212</v>
      </c>
      <c r="D2106">
        <v>484742</v>
      </c>
      <c r="E2106">
        <v>484314</v>
      </c>
      <c r="F2106">
        <v>99.91</v>
      </c>
      <c r="G2106" s="2">
        <v>41347</v>
      </c>
      <c r="H2106">
        <f>YEAR(Table1[[#This Row],[Order Date]])</f>
        <v>2013</v>
      </c>
      <c r="I2106" t="s">
        <v>263</v>
      </c>
      <c r="J2106" s="4">
        <f>WEEKDAY(Table1[[#This Row],[Order Date]])</f>
        <v>5</v>
      </c>
      <c r="K2106" t="s">
        <v>227</v>
      </c>
      <c r="L2106" t="s">
        <v>237</v>
      </c>
      <c r="M2106">
        <v>484314</v>
      </c>
      <c r="N2106">
        <v>116576.44</v>
      </c>
      <c r="O2106">
        <v>367737.56</v>
      </c>
      <c r="P2106">
        <v>10</v>
      </c>
      <c r="Q2106">
        <v>86</v>
      </c>
      <c r="R2106">
        <v>73.709999999999994</v>
      </c>
    </row>
    <row r="2107" spans="1:18" x14ac:dyDescent="0.35">
      <c r="A2107" t="s">
        <v>117</v>
      </c>
      <c r="B2107" t="str">
        <f>VLOOKUP(Table1[[#This Row],[Region]],Table3[#All],2,0)</f>
        <v>Sam Thomas</v>
      </c>
      <c r="C2107" t="s">
        <v>215</v>
      </c>
      <c r="D2107">
        <v>276885</v>
      </c>
      <c r="E2107">
        <v>303069</v>
      </c>
      <c r="F2107">
        <v>109.46</v>
      </c>
      <c r="G2107" s="2">
        <v>40871</v>
      </c>
      <c r="H2107">
        <f>YEAR(Table1[[#This Row],[Order Date]])</f>
        <v>2011</v>
      </c>
      <c r="I2107" t="s">
        <v>253</v>
      </c>
      <c r="J2107" s="4">
        <f>WEEKDAY(Table1[[#This Row],[Order Date]])</f>
        <v>5</v>
      </c>
      <c r="K2107" t="s">
        <v>224</v>
      </c>
      <c r="L2107" t="s">
        <v>240</v>
      </c>
      <c r="M2107">
        <v>303069</v>
      </c>
      <c r="N2107">
        <v>101039.21</v>
      </c>
      <c r="O2107">
        <v>202029.79</v>
      </c>
      <c r="P2107">
        <v>10</v>
      </c>
      <c r="Q2107">
        <v>20</v>
      </c>
      <c r="R2107">
        <v>92.29</v>
      </c>
    </row>
    <row r="2108" spans="1:18" x14ac:dyDescent="0.35">
      <c r="A2108" t="s">
        <v>118</v>
      </c>
      <c r="B2108" t="str">
        <f>VLOOKUP(Table1[[#This Row],[Region]],Table3[#All],2,0)</f>
        <v>William Grek</v>
      </c>
      <c r="C2108" t="s">
        <v>214</v>
      </c>
      <c r="D2108">
        <v>236887</v>
      </c>
      <c r="E2108">
        <v>212944</v>
      </c>
      <c r="F2108">
        <v>89.89</v>
      </c>
      <c r="G2108" s="2">
        <v>41681</v>
      </c>
      <c r="H2108">
        <f>YEAR(Table1[[#This Row],[Order Date]])</f>
        <v>2014</v>
      </c>
      <c r="I2108" t="s">
        <v>264</v>
      </c>
      <c r="J2108" s="4">
        <f>WEEKDAY(Table1[[#This Row],[Order Date]])</f>
        <v>3</v>
      </c>
      <c r="K2108" t="s">
        <v>225</v>
      </c>
      <c r="L2108" t="s">
        <v>239</v>
      </c>
      <c r="M2108">
        <v>212944</v>
      </c>
      <c r="N2108">
        <v>94388.33</v>
      </c>
      <c r="O2108">
        <v>118555.67</v>
      </c>
      <c r="P2108">
        <v>10</v>
      </c>
      <c r="Q2108">
        <v>60</v>
      </c>
      <c r="R2108">
        <v>73.58</v>
      </c>
    </row>
    <row r="2109" spans="1:18" x14ac:dyDescent="0.35">
      <c r="A2109" t="s">
        <v>119</v>
      </c>
      <c r="B2109" t="str">
        <f>VLOOKUP(Table1[[#This Row],[Region]],Table3[#All],2,0)</f>
        <v>Anne Paul</v>
      </c>
      <c r="C2109" t="s">
        <v>212</v>
      </c>
      <c r="D2109">
        <v>216823</v>
      </c>
      <c r="E2109">
        <v>250503</v>
      </c>
      <c r="F2109">
        <v>115.53</v>
      </c>
      <c r="G2109" s="2">
        <v>41541</v>
      </c>
      <c r="H2109">
        <f>YEAR(Table1[[#This Row],[Order Date]])</f>
        <v>2013</v>
      </c>
      <c r="I2109" t="s">
        <v>258</v>
      </c>
      <c r="J2109" s="4">
        <f>WEEKDAY(Table1[[#This Row],[Order Date]])</f>
        <v>3</v>
      </c>
      <c r="K2109" t="s">
        <v>225</v>
      </c>
      <c r="L2109" t="s">
        <v>239</v>
      </c>
      <c r="M2109">
        <v>250503</v>
      </c>
      <c r="N2109">
        <v>121639.9</v>
      </c>
      <c r="O2109">
        <v>128863.1</v>
      </c>
      <c r="P2109">
        <v>20</v>
      </c>
      <c r="Q2109">
        <v>33</v>
      </c>
      <c r="R2109">
        <v>66.67</v>
      </c>
    </row>
    <row r="2110" spans="1:18" x14ac:dyDescent="0.35">
      <c r="A2110" t="s">
        <v>120</v>
      </c>
      <c r="B2110" t="str">
        <f>VLOOKUP(Table1[[#This Row],[Region]],Table3[#All],2,0)</f>
        <v>Bill Gabril</v>
      </c>
      <c r="C2110" t="s">
        <v>213</v>
      </c>
      <c r="D2110">
        <v>451665</v>
      </c>
      <c r="E2110">
        <v>296994</v>
      </c>
      <c r="F2110">
        <v>65.760000000000005</v>
      </c>
      <c r="G2110" s="2">
        <v>41541</v>
      </c>
      <c r="H2110">
        <f>YEAR(Table1[[#This Row],[Order Date]])</f>
        <v>2013</v>
      </c>
      <c r="I2110" t="s">
        <v>258</v>
      </c>
      <c r="J2110" s="4">
        <f>WEEKDAY(Table1[[#This Row],[Order Date]])</f>
        <v>3</v>
      </c>
      <c r="K2110" t="s">
        <v>219</v>
      </c>
      <c r="L2110" t="s">
        <v>238</v>
      </c>
      <c r="M2110">
        <v>296994</v>
      </c>
      <c r="N2110">
        <v>131131.51</v>
      </c>
      <c r="O2110">
        <v>165862.49</v>
      </c>
      <c r="P2110">
        <v>30</v>
      </c>
      <c r="Q2110">
        <v>33</v>
      </c>
      <c r="R2110">
        <v>69.28</v>
      </c>
    </row>
    <row r="2111" spans="1:18" x14ac:dyDescent="0.35">
      <c r="A2111" t="s">
        <v>121</v>
      </c>
      <c r="B2111" t="str">
        <f>VLOOKUP(Table1[[#This Row],[Region]],Table3[#All],2,0)</f>
        <v>William Grek</v>
      </c>
      <c r="C2111" t="s">
        <v>214</v>
      </c>
      <c r="D2111">
        <v>156508</v>
      </c>
      <c r="E2111">
        <v>80707</v>
      </c>
      <c r="F2111">
        <v>51.57</v>
      </c>
      <c r="G2111" s="2">
        <v>41828</v>
      </c>
      <c r="H2111">
        <f>YEAR(Table1[[#This Row],[Order Date]])</f>
        <v>2014</v>
      </c>
      <c r="I2111" t="s">
        <v>260</v>
      </c>
      <c r="J2111" s="4">
        <f>WEEKDAY(Table1[[#This Row],[Order Date]])</f>
        <v>3</v>
      </c>
      <c r="K2111" t="s">
        <v>220</v>
      </c>
      <c r="L2111" t="s">
        <v>237</v>
      </c>
      <c r="M2111">
        <v>80707</v>
      </c>
      <c r="N2111">
        <v>24293.96</v>
      </c>
      <c r="O2111">
        <v>56413.04</v>
      </c>
      <c r="P2111">
        <v>30</v>
      </c>
      <c r="Q2111">
        <v>63</v>
      </c>
      <c r="R2111">
        <v>77.66</v>
      </c>
    </row>
    <row r="2112" spans="1:18" x14ac:dyDescent="0.35">
      <c r="A2112" t="s">
        <v>122</v>
      </c>
      <c r="B2112" t="str">
        <f>VLOOKUP(Table1[[#This Row],[Region]],Table3[#All],2,0)</f>
        <v>Bill Gabril</v>
      </c>
      <c r="C2112" t="s">
        <v>213</v>
      </c>
      <c r="D2112">
        <v>383258</v>
      </c>
      <c r="E2112">
        <v>206319</v>
      </c>
      <c r="F2112">
        <v>53.83</v>
      </c>
      <c r="G2112" s="2">
        <v>41463</v>
      </c>
      <c r="H2112">
        <f>YEAR(Table1[[#This Row],[Order Date]])</f>
        <v>2013</v>
      </c>
      <c r="I2112" t="s">
        <v>260</v>
      </c>
      <c r="J2112" s="4">
        <f>WEEKDAY(Table1[[#This Row],[Order Date]])</f>
        <v>2</v>
      </c>
      <c r="K2112" t="s">
        <v>234</v>
      </c>
      <c r="L2112" t="s">
        <v>238</v>
      </c>
      <c r="M2112">
        <v>206319</v>
      </c>
      <c r="N2112">
        <v>59166.78</v>
      </c>
      <c r="O2112">
        <v>147152.22</v>
      </c>
      <c r="P2112">
        <v>20</v>
      </c>
      <c r="Q2112">
        <v>82</v>
      </c>
      <c r="R2112">
        <v>90.11</v>
      </c>
    </row>
    <row r="2113" spans="1:18" x14ac:dyDescent="0.35">
      <c r="A2113" t="s">
        <v>123</v>
      </c>
      <c r="B2113" t="str">
        <f>VLOOKUP(Table1[[#This Row],[Region]],Table3[#All],2,0)</f>
        <v>Bill Gabril</v>
      </c>
      <c r="C2113" t="s">
        <v>213</v>
      </c>
      <c r="D2113">
        <v>405432</v>
      </c>
      <c r="E2113">
        <v>228994</v>
      </c>
      <c r="F2113">
        <v>56.48</v>
      </c>
      <c r="G2113" s="2">
        <v>41463</v>
      </c>
      <c r="H2113">
        <f>YEAR(Table1[[#This Row],[Order Date]])</f>
        <v>2013</v>
      </c>
      <c r="I2113" t="s">
        <v>260</v>
      </c>
      <c r="J2113" s="4">
        <f>WEEKDAY(Table1[[#This Row],[Order Date]])</f>
        <v>2</v>
      </c>
      <c r="K2113" t="s">
        <v>222</v>
      </c>
      <c r="L2113" t="s">
        <v>236</v>
      </c>
      <c r="M2113">
        <v>228994</v>
      </c>
      <c r="N2113">
        <v>70074.47</v>
      </c>
      <c r="O2113">
        <v>158919.53</v>
      </c>
      <c r="P2113">
        <v>10</v>
      </c>
      <c r="Q2113">
        <v>66</v>
      </c>
      <c r="R2113">
        <v>91.12</v>
      </c>
    </row>
    <row r="2114" spans="1:18" x14ac:dyDescent="0.35">
      <c r="A2114" t="s">
        <v>124</v>
      </c>
      <c r="B2114" t="str">
        <f>VLOOKUP(Table1[[#This Row],[Region]],Table3[#All],2,0)</f>
        <v>Anne Paul</v>
      </c>
      <c r="C2114" t="s">
        <v>212</v>
      </c>
      <c r="D2114">
        <v>238147</v>
      </c>
      <c r="E2114">
        <v>168440</v>
      </c>
      <c r="F2114">
        <v>70.73</v>
      </c>
      <c r="G2114" s="2">
        <v>41463</v>
      </c>
      <c r="H2114">
        <f>YEAR(Table1[[#This Row],[Order Date]])</f>
        <v>2013</v>
      </c>
      <c r="I2114" t="s">
        <v>260</v>
      </c>
      <c r="J2114" s="4">
        <f>WEEKDAY(Table1[[#This Row],[Order Date]])</f>
        <v>2</v>
      </c>
      <c r="K2114" t="s">
        <v>234</v>
      </c>
      <c r="L2114" t="s">
        <v>238</v>
      </c>
      <c r="M2114">
        <v>168440</v>
      </c>
      <c r="N2114">
        <v>73717.460000000006</v>
      </c>
      <c r="O2114">
        <v>94722.54</v>
      </c>
      <c r="P2114">
        <v>10</v>
      </c>
      <c r="Q2114">
        <v>29</v>
      </c>
      <c r="R2114">
        <v>67.989999999999995</v>
      </c>
    </row>
    <row r="2115" spans="1:18" x14ac:dyDescent="0.35">
      <c r="A2115" t="s">
        <v>125</v>
      </c>
      <c r="B2115" t="str">
        <f>VLOOKUP(Table1[[#This Row],[Region]],Table3[#All],2,0)</f>
        <v>Sam Thomas</v>
      </c>
      <c r="C2115" t="s">
        <v>215</v>
      </c>
      <c r="D2115">
        <v>185652</v>
      </c>
      <c r="E2115">
        <v>114057</v>
      </c>
      <c r="F2115">
        <v>61.44</v>
      </c>
      <c r="G2115" s="2">
        <v>41463</v>
      </c>
      <c r="H2115">
        <f>YEAR(Table1[[#This Row],[Order Date]])</f>
        <v>2013</v>
      </c>
      <c r="I2115" t="s">
        <v>260</v>
      </c>
      <c r="J2115" s="4">
        <f>WEEKDAY(Table1[[#This Row],[Order Date]])</f>
        <v>2</v>
      </c>
      <c r="K2115" t="s">
        <v>225</v>
      </c>
      <c r="L2115" t="s">
        <v>239</v>
      </c>
      <c r="M2115">
        <v>114057</v>
      </c>
      <c r="N2115">
        <v>42584.63</v>
      </c>
      <c r="O2115">
        <v>71472.37</v>
      </c>
      <c r="P2115">
        <v>20</v>
      </c>
      <c r="Q2115">
        <v>67</v>
      </c>
      <c r="R2115">
        <v>86.31</v>
      </c>
    </row>
    <row r="2116" spans="1:18" x14ac:dyDescent="0.35">
      <c r="A2116" t="s">
        <v>126</v>
      </c>
      <c r="B2116" t="str">
        <f>VLOOKUP(Table1[[#This Row],[Region]],Table3[#All],2,0)</f>
        <v>William Grek</v>
      </c>
      <c r="C2116" t="s">
        <v>214</v>
      </c>
      <c r="D2116">
        <v>205403</v>
      </c>
      <c r="E2116">
        <v>137691</v>
      </c>
      <c r="F2116">
        <v>67.03</v>
      </c>
      <c r="G2116" s="2">
        <v>41664</v>
      </c>
      <c r="H2116">
        <f>YEAR(Table1[[#This Row],[Order Date]])</f>
        <v>2014</v>
      </c>
      <c r="I2116" t="s">
        <v>259</v>
      </c>
      <c r="J2116" s="4">
        <f>WEEKDAY(Table1[[#This Row],[Order Date]])</f>
        <v>7</v>
      </c>
      <c r="K2116" t="s">
        <v>221</v>
      </c>
      <c r="L2116" t="s">
        <v>239</v>
      </c>
      <c r="M2116">
        <v>137691</v>
      </c>
      <c r="N2116">
        <v>43085.919999999998</v>
      </c>
      <c r="O2116">
        <v>94605.08</v>
      </c>
      <c r="P2116">
        <v>30</v>
      </c>
      <c r="Q2116">
        <v>27</v>
      </c>
      <c r="R2116">
        <v>60.57</v>
      </c>
    </row>
    <row r="2117" spans="1:18" x14ac:dyDescent="0.35">
      <c r="A2117" t="s">
        <v>127</v>
      </c>
      <c r="B2117" t="str">
        <f>VLOOKUP(Table1[[#This Row],[Region]],Table3[#All],2,0)</f>
        <v>Sam Thomas</v>
      </c>
      <c r="C2117" t="s">
        <v>215</v>
      </c>
      <c r="D2117">
        <v>400740</v>
      </c>
      <c r="E2117">
        <v>256891</v>
      </c>
      <c r="F2117">
        <v>64.099999999999994</v>
      </c>
      <c r="G2117" s="2">
        <v>40774</v>
      </c>
      <c r="H2117">
        <f>YEAR(Table1[[#This Row],[Order Date]])</f>
        <v>2011</v>
      </c>
      <c r="I2117" t="s">
        <v>262</v>
      </c>
      <c r="J2117" s="4">
        <f>WEEKDAY(Table1[[#This Row],[Order Date]])</f>
        <v>6</v>
      </c>
      <c r="K2117" t="s">
        <v>216</v>
      </c>
      <c r="L2117" t="s">
        <v>236</v>
      </c>
      <c r="M2117">
        <v>256891</v>
      </c>
      <c r="N2117">
        <v>60794.69</v>
      </c>
      <c r="O2117">
        <v>196096.31</v>
      </c>
      <c r="P2117">
        <v>30</v>
      </c>
      <c r="Q2117">
        <v>38</v>
      </c>
      <c r="R2117">
        <v>66.900000000000006</v>
      </c>
    </row>
    <row r="2118" spans="1:18" x14ac:dyDescent="0.35">
      <c r="A2118" t="s">
        <v>128</v>
      </c>
      <c r="B2118" t="str">
        <f>VLOOKUP(Table1[[#This Row],[Region]],Table3[#All],2,0)</f>
        <v>Bill Gabril</v>
      </c>
      <c r="C2118" t="s">
        <v>213</v>
      </c>
      <c r="D2118">
        <v>331196</v>
      </c>
      <c r="E2118">
        <v>183350</v>
      </c>
      <c r="F2118">
        <v>55.36</v>
      </c>
      <c r="G2118" s="2">
        <v>40774</v>
      </c>
      <c r="H2118">
        <f>YEAR(Table1[[#This Row],[Order Date]])</f>
        <v>2011</v>
      </c>
      <c r="I2118" t="s">
        <v>262</v>
      </c>
      <c r="J2118" s="4">
        <f>WEEKDAY(Table1[[#This Row],[Order Date]])</f>
        <v>6</v>
      </c>
      <c r="K2118" t="s">
        <v>218</v>
      </c>
      <c r="L2118" t="s">
        <v>238</v>
      </c>
      <c r="M2118">
        <v>183350</v>
      </c>
      <c r="N2118">
        <v>48588.86</v>
      </c>
      <c r="O2118">
        <v>134761.14000000001</v>
      </c>
      <c r="P2118">
        <v>10</v>
      </c>
      <c r="Q2118">
        <v>11</v>
      </c>
      <c r="R2118">
        <v>75.31</v>
      </c>
    </row>
    <row r="2119" spans="1:18" x14ac:dyDescent="0.35">
      <c r="A2119" t="s">
        <v>129</v>
      </c>
      <c r="B2119" t="str">
        <f>VLOOKUP(Table1[[#This Row],[Region]],Table3[#All],2,0)</f>
        <v>Bill Gabril</v>
      </c>
      <c r="C2119" t="s">
        <v>213</v>
      </c>
      <c r="D2119">
        <v>350813</v>
      </c>
      <c r="E2119">
        <v>335227</v>
      </c>
      <c r="F2119">
        <v>95.56</v>
      </c>
      <c r="G2119" s="2">
        <v>41249</v>
      </c>
      <c r="H2119">
        <f>YEAR(Table1[[#This Row],[Order Date]])</f>
        <v>2012</v>
      </c>
      <c r="I2119" t="s">
        <v>257</v>
      </c>
      <c r="J2119" s="4">
        <f>WEEKDAY(Table1[[#This Row],[Order Date]])</f>
        <v>5</v>
      </c>
      <c r="K2119" t="s">
        <v>225</v>
      </c>
      <c r="L2119" t="s">
        <v>239</v>
      </c>
      <c r="M2119">
        <v>335227</v>
      </c>
      <c r="N2119">
        <v>92096.54</v>
      </c>
      <c r="O2119">
        <v>243130.46</v>
      </c>
      <c r="P2119">
        <v>30</v>
      </c>
      <c r="Q2119">
        <v>17</v>
      </c>
      <c r="R2119">
        <v>66.069999999999993</v>
      </c>
    </row>
    <row r="2120" spans="1:18" x14ac:dyDescent="0.35">
      <c r="A2120" t="s">
        <v>130</v>
      </c>
      <c r="B2120" t="str">
        <f>VLOOKUP(Table1[[#This Row],[Region]],Table3[#All],2,0)</f>
        <v>Sam Thomas</v>
      </c>
      <c r="C2120" t="s">
        <v>215</v>
      </c>
      <c r="D2120">
        <v>129386</v>
      </c>
      <c r="E2120">
        <v>74948</v>
      </c>
      <c r="F2120">
        <v>57.93</v>
      </c>
      <c r="G2120" s="2">
        <v>41401</v>
      </c>
      <c r="H2120">
        <f>YEAR(Table1[[#This Row],[Order Date]])</f>
        <v>2013</v>
      </c>
      <c r="I2120" t="s">
        <v>261</v>
      </c>
      <c r="J2120" s="4">
        <f>WEEKDAY(Table1[[#This Row],[Order Date]])</f>
        <v>3</v>
      </c>
      <c r="K2120" t="s">
        <v>216</v>
      </c>
      <c r="L2120" t="s">
        <v>236</v>
      </c>
      <c r="M2120">
        <v>74948</v>
      </c>
      <c r="N2120">
        <v>20954.349999999999</v>
      </c>
      <c r="O2120">
        <v>53993.65</v>
      </c>
      <c r="P2120">
        <v>30</v>
      </c>
      <c r="Q2120">
        <v>43</v>
      </c>
      <c r="R2120">
        <v>88.56</v>
      </c>
    </row>
    <row r="2121" spans="1:18" x14ac:dyDescent="0.35">
      <c r="A2121" t="s">
        <v>131</v>
      </c>
      <c r="B2121" t="str">
        <f>VLOOKUP(Table1[[#This Row],[Region]],Table3[#All],2,0)</f>
        <v>William Grek</v>
      </c>
      <c r="C2121" t="s">
        <v>214</v>
      </c>
      <c r="D2121">
        <v>115227</v>
      </c>
      <c r="E2121">
        <v>86027</v>
      </c>
      <c r="F2121">
        <v>74.66</v>
      </c>
      <c r="G2121" s="2">
        <v>41401</v>
      </c>
      <c r="H2121">
        <f>YEAR(Table1[[#This Row],[Order Date]])</f>
        <v>2013</v>
      </c>
      <c r="I2121" t="s">
        <v>261</v>
      </c>
      <c r="J2121" s="4">
        <f>WEEKDAY(Table1[[#This Row],[Order Date]])</f>
        <v>3</v>
      </c>
      <c r="K2121" t="s">
        <v>220</v>
      </c>
      <c r="L2121" t="s">
        <v>237</v>
      </c>
      <c r="M2121">
        <v>86027</v>
      </c>
      <c r="N2121">
        <v>41809.120000000003</v>
      </c>
      <c r="O2121">
        <v>44217.88</v>
      </c>
      <c r="P2121">
        <v>30</v>
      </c>
      <c r="Q2121">
        <v>68</v>
      </c>
      <c r="R2121">
        <v>62.38</v>
      </c>
    </row>
    <row r="2122" spans="1:18" x14ac:dyDescent="0.35">
      <c r="A2122" t="s">
        <v>132</v>
      </c>
      <c r="B2122" t="str">
        <f>VLOOKUP(Table1[[#This Row],[Region]],Table3[#All],2,0)</f>
        <v>Anne Paul</v>
      </c>
      <c r="C2122" t="s">
        <v>212</v>
      </c>
      <c r="D2122">
        <v>338141</v>
      </c>
      <c r="E2122">
        <v>357210</v>
      </c>
      <c r="F2122">
        <v>105.64</v>
      </c>
      <c r="G2122" s="2">
        <v>41401</v>
      </c>
      <c r="H2122">
        <f>YEAR(Table1[[#This Row],[Order Date]])</f>
        <v>2013</v>
      </c>
      <c r="I2122" t="s">
        <v>261</v>
      </c>
      <c r="J2122" s="4">
        <f>WEEKDAY(Table1[[#This Row],[Order Date]])</f>
        <v>3</v>
      </c>
      <c r="K2122" t="s">
        <v>216</v>
      </c>
      <c r="L2122" t="s">
        <v>236</v>
      </c>
      <c r="M2122">
        <v>357210</v>
      </c>
      <c r="N2122">
        <v>107671.95</v>
      </c>
      <c r="O2122">
        <v>249538.05</v>
      </c>
      <c r="P2122">
        <v>10</v>
      </c>
      <c r="Q2122">
        <v>16</v>
      </c>
      <c r="R2122">
        <v>90.84</v>
      </c>
    </row>
    <row r="2123" spans="1:18" x14ac:dyDescent="0.35">
      <c r="A2123" t="s">
        <v>133</v>
      </c>
      <c r="B2123" t="str">
        <f>VLOOKUP(Table1[[#This Row],[Region]],Table3[#All],2,0)</f>
        <v>Anne Paul</v>
      </c>
      <c r="C2123" t="s">
        <v>212</v>
      </c>
      <c r="D2123">
        <v>478647</v>
      </c>
      <c r="E2123">
        <v>456161</v>
      </c>
      <c r="F2123">
        <v>95.3</v>
      </c>
      <c r="G2123" s="2">
        <v>41724</v>
      </c>
      <c r="H2123">
        <f>YEAR(Table1[[#This Row],[Order Date]])</f>
        <v>2014</v>
      </c>
      <c r="I2123" t="s">
        <v>263</v>
      </c>
      <c r="J2123" s="4">
        <f>WEEKDAY(Table1[[#This Row],[Order Date]])</f>
        <v>4</v>
      </c>
      <c r="K2123" t="s">
        <v>227</v>
      </c>
      <c r="L2123" t="s">
        <v>237</v>
      </c>
      <c r="M2123">
        <v>456161</v>
      </c>
      <c r="N2123">
        <v>128229.51</v>
      </c>
      <c r="O2123">
        <v>327931.49</v>
      </c>
      <c r="P2123">
        <v>30</v>
      </c>
      <c r="Q2123">
        <v>70</v>
      </c>
      <c r="R2123">
        <v>82.48</v>
      </c>
    </row>
    <row r="2124" spans="1:18" x14ac:dyDescent="0.35">
      <c r="A2124" t="s">
        <v>134</v>
      </c>
      <c r="B2124" t="str">
        <f>VLOOKUP(Table1[[#This Row],[Region]],Table3[#All],2,0)</f>
        <v>Bill Gabril</v>
      </c>
      <c r="C2124" t="s">
        <v>213</v>
      </c>
      <c r="D2124">
        <v>236550</v>
      </c>
      <c r="E2124">
        <v>226781</v>
      </c>
      <c r="F2124">
        <v>95.87</v>
      </c>
      <c r="G2124" s="2">
        <v>41724</v>
      </c>
      <c r="H2124">
        <f>YEAR(Table1[[#This Row],[Order Date]])</f>
        <v>2014</v>
      </c>
      <c r="I2124" t="s">
        <v>263</v>
      </c>
      <c r="J2124" s="4">
        <f>WEEKDAY(Table1[[#This Row],[Order Date]])</f>
        <v>4</v>
      </c>
      <c r="K2124" t="s">
        <v>219</v>
      </c>
      <c r="L2124" t="s">
        <v>238</v>
      </c>
      <c r="M2124">
        <v>226781</v>
      </c>
      <c r="N2124">
        <v>50413.919999999998</v>
      </c>
      <c r="O2124">
        <v>176367.08</v>
      </c>
      <c r="P2124">
        <v>10</v>
      </c>
      <c r="Q2124">
        <v>56</v>
      </c>
      <c r="R2124">
        <v>82.39</v>
      </c>
    </row>
    <row r="2125" spans="1:18" x14ac:dyDescent="0.35">
      <c r="A2125" t="s">
        <v>135</v>
      </c>
      <c r="B2125" t="str">
        <f>VLOOKUP(Table1[[#This Row],[Region]],Table3[#All],2,0)</f>
        <v>William Grek</v>
      </c>
      <c r="C2125" t="s">
        <v>214</v>
      </c>
      <c r="D2125">
        <v>331056</v>
      </c>
      <c r="E2125">
        <v>205920</v>
      </c>
      <c r="F2125">
        <v>62.2</v>
      </c>
      <c r="G2125" s="2">
        <v>41724</v>
      </c>
      <c r="H2125">
        <f>YEAR(Table1[[#This Row],[Order Date]])</f>
        <v>2014</v>
      </c>
      <c r="I2125" t="s">
        <v>263</v>
      </c>
      <c r="J2125" s="4">
        <f>WEEKDAY(Table1[[#This Row],[Order Date]])</f>
        <v>4</v>
      </c>
      <c r="K2125" t="s">
        <v>229</v>
      </c>
      <c r="L2125" t="s">
        <v>240</v>
      </c>
      <c r="M2125">
        <v>205920</v>
      </c>
      <c r="N2125">
        <v>81988.38</v>
      </c>
      <c r="O2125">
        <v>123931.62</v>
      </c>
      <c r="P2125">
        <v>20</v>
      </c>
      <c r="Q2125">
        <v>18</v>
      </c>
      <c r="R2125">
        <v>66.3</v>
      </c>
    </row>
    <row r="2126" spans="1:18" x14ac:dyDescent="0.35">
      <c r="A2126" t="s">
        <v>136</v>
      </c>
      <c r="B2126" t="str">
        <f>VLOOKUP(Table1[[#This Row],[Region]],Table3[#All],2,0)</f>
        <v>Sam Thomas</v>
      </c>
      <c r="C2126" t="s">
        <v>215</v>
      </c>
      <c r="D2126">
        <v>121025</v>
      </c>
      <c r="E2126">
        <v>137180</v>
      </c>
      <c r="F2126">
        <v>113.35</v>
      </c>
      <c r="G2126" s="2">
        <v>41724</v>
      </c>
      <c r="H2126">
        <f>YEAR(Table1[[#This Row],[Order Date]])</f>
        <v>2014</v>
      </c>
      <c r="I2126" t="s">
        <v>263</v>
      </c>
      <c r="J2126" s="4">
        <f>WEEKDAY(Table1[[#This Row],[Order Date]])</f>
        <v>4</v>
      </c>
      <c r="K2126" t="s">
        <v>227</v>
      </c>
      <c r="L2126" t="s">
        <v>237</v>
      </c>
      <c r="M2126">
        <v>137180</v>
      </c>
      <c r="N2126">
        <v>52366.97</v>
      </c>
      <c r="O2126">
        <v>84813.03</v>
      </c>
      <c r="P2126">
        <v>20</v>
      </c>
      <c r="Q2126">
        <v>42</v>
      </c>
      <c r="R2126">
        <v>92.02</v>
      </c>
    </row>
    <row r="2127" spans="1:18" x14ac:dyDescent="0.35">
      <c r="A2127" t="s">
        <v>137</v>
      </c>
      <c r="B2127" t="str">
        <f>VLOOKUP(Table1[[#This Row],[Region]],Table3[#All],2,0)</f>
        <v>William Grek</v>
      </c>
      <c r="C2127" t="s">
        <v>214</v>
      </c>
      <c r="D2127">
        <v>354524</v>
      </c>
      <c r="E2127">
        <v>242563</v>
      </c>
      <c r="F2127">
        <v>68.42</v>
      </c>
      <c r="G2127" s="2">
        <v>41724</v>
      </c>
      <c r="H2127">
        <f>YEAR(Table1[[#This Row],[Order Date]])</f>
        <v>2014</v>
      </c>
      <c r="I2127" t="s">
        <v>263</v>
      </c>
      <c r="J2127" s="4">
        <f>WEEKDAY(Table1[[#This Row],[Order Date]])</f>
        <v>4</v>
      </c>
      <c r="K2127" t="s">
        <v>231</v>
      </c>
      <c r="L2127" t="s">
        <v>236</v>
      </c>
      <c r="M2127">
        <v>242563</v>
      </c>
      <c r="N2127">
        <v>79555.56</v>
      </c>
      <c r="O2127">
        <v>163007.44</v>
      </c>
      <c r="P2127">
        <v>10</v>
      </c>
      <c r="Q2127">
        <v>33</v>
      </c>
      <c r="R2127">
        <v>63.49</v>
      </c>
    </row>
    <row r="2128" spans="1:18" x14ac:dyDescent="0.35">
      <c r="A2128" t="s">
        <v>138</v>
      </c>
      <c r="B2128" t="str">
        <f>VLOOKUP(Table1[[#This Row],[Region]],Table3[#All],2,0)</f>
        <v>Anne Paul</v>
      </c>
      <c r="C2128" t="s">
        <v>212</v>
      </c>
      <c r="D2128">
        <v>124718</v>
      </c>
      <c r="E2128">
        <v>77986</v>
      </c>
      <c r="F2128">
        <v>62.53</v>
      </c>
      <c r="G2128" s="2">
        <v>41255</v>
      </c>
      <c r="H2128">
        <f>YEAR(Table1[[#This Row],[Order Date]])</f>
        <v>2012</v>
      </c>
      <c r="I2128" t="s">
        <v>257</v>
      </c>
      <c r="J2128" s="4">
        <f>WEEKDAY(Table1[[#This Row],[Order Date]])</f>
        <v>4</v>
      </c>
      <c r="K2128" t="s">
        <v>235</v>
      </c>
      <c r="L2128" t="s">
        <v>239</v>
      </c>
      <c r="M2128">
        <v>77986</v>
      </c>
      <c r="N2128">
        <v>16392.419999999998</v>
      </c>
      <c r="O2128">
        <v>61593.58</v>
      </c>
      <c r="P2128">
        <v>30</v>
      </c>
      <c r="Q2128">
        <v>99</v>
      </c>
      <c r="R2128">
        <v>72.13</v>
      </c>
    </row>
    <row r="2129" spans="1:18" x14ac:dyDescent="0.35">
      <c r="A2129" t="s">
        <v>139</v>
      </c>
      <c r="B2129" t="str">
        <f>VLOOKUP(Table1[[#This Row],[Region]],Table3[#All],2,0)</f>
        <v>Bill Gabril</v>
      </c>
      <c r="C2129" t="s">
        <v>213</v>
      </c>
      <c r="D2129">
        <v>489413</v>
      </c>
      <c r="E2129">
        <v>566718</v>
      </c>
      <c r="F2129">
        <v>115.8</v>
      </c>
      <c r="G2129" s="2">
        <v>41255</v>
      </c>
      <c r="H2129">
        <f>YEAR(Table1[[#This Row],[Order Date]])</f>
        <v>2012</v>
      </c>
      <c r="I2129" t="s">
        <v>257</v>
      </c>
      <c r="J2129" s="4">
        <f>WEEKDAY(Table1[[#This Row],[Order Date]])</f>
        <v>4</v>
      </c>
      <c r="K2129" t="s">
        <v>230</v>
      </c>
      <c r="L2129" t="s">
        <v>238</v>
      </c>
      <c r="M2129">
        <v>566718</v>
      </c>
      <c r="N2129">
        <v>206101.52</v>
      </c>
      <c r="O2129">
        <v>360616.48</v>
      </c>
      <c r="P2129">
        <v>20</v>
      </c>
      <c r="Q2129">
        <v>72</v>
      </c>
      <c r="R2129">
        <v>70.2</v>
      </c>
    </row>
    <row r="2130" spans="1:18" x14ac:dyDescent="0.35">
      <c r="A2130" t="s">
        <v>140</v>
      </c>
      <c r="B2130" t="str">
        <f>VLOOKUP(Table1[[#This Row],[Region]],Table3[#All],2,0)</f>
        <v>Anne Paul</v>
      </c>
      <c r="C2130" t="s">
        <v>212</v>
      </c>
      <c r="D2130">
        <v>429923</v>
      </c>
      <c r="E2130">
        <v>333206</v>
      </c>
      <c r="F2130">
        <v>77.5</v>
      </c>
      <c r="G2130" s="2">
        <v>41249</v>
      </c>
      <c r="H2130">
        <f>YEAR(Table1[[#This Row],[Order Date]])</f>
        <v>2012</v>
      </c>
      <c r="I2130" t="s">
        <v>257</v>
      </c>
      <c r="J2130" s="4">
        <f>WEEKDAY(Table1[[#This Row],[Order Date]])</f>
        <v>5</v>
      </c>
      <c r="K2130" t="s">
        <v>221</v>
      </c>
      <c r="L2130" t="s">
        <v>239</v>
      </c>
      <c r="M2130">
        <v>333206</v>
      </c>
      <c r="N2130">
        <v>131364.29</v>
      </c>
      <c r="O2130">
        <v>201841.71</v>
      </c>
      <c r="P2130">
        <v>10</v>
      </c>
      <c r="Q2130">
        <v>89</v>
      </c>
      <c r="R2130">
        <v>81.599999999999994</v>
      </c>
    </row>
    <row r="2131" spans="1:18" x14ac:dyDescent="0.35">
      <c r="A2131" t="s">
        <v>141</v>
      </c>
      <c r="B2131" t="str">
        <f>VLOOKUP(Table1[[#This Row],[Region]],Table3[#All],2,0)</f>
        <v>Sam Thomas</v>
      </c>
      <c r="C2131" t="s">
        <v>215</v>
      </c>
      <c r="D2131">
        <v>413617</v>
      </c>
      <c r="E2131">
        <v>373709</v>
      </c>
      <c r="F2131">
        <v>90.35</v>
      </c>
      <c r="G2131" s="2">
        <v>41249</v>
      </c>
      <c r="H2131">
        <f>YEAR(Table1[[#This Row],[Order Date]])</f>
        <v>2012</v>
      </c>
      <c r="I2131" t="s">
        <v>257</v>
      </c>
      <c r="J2131" s="4">
        <f>WEEKDAY(Table1[[#This Row],[Order Date]])</f>
        <v>5</v>
      </c>
      <c r="K2131" t="s">
        <v>218</v>
      </c>
      <c r="L2131" t="s">
        <v>238</v>
      </c>
      <c r="M2131">
        <v>373709</v>
      </c>
      <c r="N2131">
        <v>175416.35</v>
      </c>
      <c r="O2131">
        <v>198292.65</v>
      </c>
      <c r="P2131">
        <v>30</v>
      </c>
      <c r="Q2131">
        <v>73</v>
      </c>
      <c r="R2131">
        <v>93.09</v>
      </c>
    </row>
    <row r="2132" spans="1:18" x14ac:dyDescent="0.35">
      <c r="A2132" t="s">
        <v>142</v>
      </c>
      <c r="B2132" t="str">
        <f>VLOOKUP(Table1[[#This Row],[Region]],Table3[#All],2,0)</f>
        <v>Sam Thomas</v>
      </c>
      <c r="C2132" t="s">
        <v>215</v>
      </c>
      <c r="D2132">
        <v>215506</v>
      </c>
      <c r="E2132">
        <v>253913</v>
      </c>
      <c r="F2132">
        <v>117.82</v>
      </c>
      <c r="G2132" s="2">
        <v>41249</v>
      </c>
      <c r="H2132">
        <f>YEAR(Table1[[#This Row],[Order Date]])</f>
        <v>2012</v>
      </c>
      <c r="I2132" t="s">
        <v>257</v>
      </c>
      <c r="J2132" s="4">
        <f>WEEKDAY(Table1[[#This Row],[Order Date]])</f>
        <v>5</v>
      </c>
      <c r="K2132" t="s">
        <v>229</v>
      </c>
      <c r="L2132" t="s">
        <v>240</v>
      </c>
      <c r="M2132">
        <v>253913</v>
      </c>
      <c r="N2132">
        <v>114498.28</v>
      </c>
      <c r="O2132">
        <v>139414.72</v>
      </c>
      <c r="P2132">
        <v>20</v>
      </c>
      <c r="Q2132">
        <v>47</v>
      </c>
      <c r="R2132">
        <v>65.239999999999995</v>
      </c>
    </row>
    <row r="2133" spans="1:18" x14ac:dyDescent="0.35">
      <c r="A2133" t="s">
        <v>143</v>
      </c>
      <c r="B2133" t="str">
        <f>VLOOKUP(Table1[[#This Row],[Region]],Table3[#All],2,0)</f>
        <v>Anne Paul</v>
      </c>
      <c r="C2133" t="s">
        <v>212</v>
      </c>
      <c r="D2133">
        <v>192352</v>
      </c>
      <c r="E2133">
        <v>194973</v>
      </c>
      <c r="F2133">
        <v>101.36</v>
      </c>
      <c r="G2133" s="2">
        <v>41249</v>
      </c>
      <c r="H2133">
        <f>YEAR(Table1[[#This Row],[Order Date]])</f>
        <v>2012</v>
      </c>
      <c r="I2133" t="s">
        <v>257</v>
      </c>
      <c r="J2133" s="4">
        <f>WEEKDAY(Table1[[#This Row],[Order Date]])</f>
        <v>5</v>
      </c>
      <c r="K2133" t="s">
        <v>233</v>
      </c>
      <c r="L2133" t="s">
        <v>237</v>
      </c>
      <c r="M2133">
        <v>194973</v>
      </c>
      <c r="N2133">
        <v>62911.79</v>
      </c>
      <c r="O2133">
        <v>132061.21</v>
      </c>
      <c r="P2133">
        <v>10</v>
      </c>
      <c r="Q2133">
        <v>34</v>
      </c>
      <c r="R2133">
        <v>91.81</v>
      </c>
    </row>
    <row r="2134" spans="1:18" x14ac:dyDescent="0.35">
      <c r="A2134" t="s">
        <v>144</v>
      </c>
      <c r="B2134" t="str">
        <f>VLOOKUP(Table1[[#This Row],[Region]],Table3[#All],2,0)</f>
        <v>Anne Paul</v>
      </c>
      <c r="C2134" t="s">
        <v>212</v>
      </c>
      <c r="D2134">
        <v>382894</v>
      </c>
      <c r="E2134">
        <v>293946</v>
      </c>
      <c r="F2134">
        <v>76.77</v>
      </c>
      <c r="G2134" s="2">
        <v>41351</v>
      </c>
      <c r="H2134">
        <f>YEAR(Table1[[#This Row],[Order Date]])</f>
        <v>2013</v>
      </c>
      <c r="I2134" t="s">
        <v>263</v>
      </c>
      <c r="J2134" s="4">
        <f>WEEKDAY(Table1[[#This Row],[Order Date]])</f>
        <v>2</v>
      </c>
      <c r="K2134" t="s">
        <v>228</v>
      </c>
      <c r="L2134" t="s">
        <v>236</v>
      </c>
      <c r="M2134">
        <v>293946</v>
      </c>
      <c r="N2134">
        <v>121009.25</v>
      </c>
      <c r="O2134">
        <v>172936.75</v>
      </c>
      <c r="P2134">
        <v>30</v>
      </c>
      <c r="Q2134">
        <v>12</v>
      </c>
      <c r="R2134">
        <v>70.67</v>
      </c>
    </row>
    <row r="2135" spans="1:18" x14ac:dyDescent="0.35">
      <c r="A2135" t="s">
        <v>145</v>
      </c>
      <c r="B2135" t="str">
        <f>VLOOKUP(Table1[[#This Row],[Region]],Table3[#All],2,0)</f>
        <v>Bill Gabril</v>
      </c>
      <c r="C2135" t="s">
        <v>213</v>
      </c>
      <c r="D2135">
        <v>414164</v>
      </c>
      <c r="E2135">
        <v>380408</v>
      </c>
      <c r="F2135">
        <v>91.85</v>
      </c>
      <c r="G2135" s="2">
        <v>41227</v>
      </c>
      <c r="H2135">
        <f>YEAR(Table1[[#This Row],[Order Date]])</f>
        <v>2012</v>
      </c>
      <c r="I2135" t="s">
        <v>253</v>
      </c>
      <c r="J2135" s="4">
        <f>WEEKDAY(Table1[[#This Row],[Order Date]])</f>
        <v>4</v>
      </c>
      <c r="K2135" t="s">
        <v>234</v>
      </c>
      <c r="L2135" t="s">
        <v>238</v>
      </c>
      <c r="M2135">
        <v>380408</v>
      </c>
      <c r="N2135">
        <v>137179.89000000001</v>
      </c>
      <c r="O2135">
        <v>243228.11</v>
      </c>
      <c r="P2135">
        <v>30</v>
      </c>
      <c r="Q2135">
        <v>11</v>
      </c>
      <c r="R2135">
        <v>90.11</v>
      </c>
    </row>
    <row r="2136" spans="1:18" x14ac:dyDescent="0.35">
      <c r="A2136" t="s">
        <v>146</v>
      </c>
      <c r="B2136" t="str">
        <f>VLOOKUP(Table1[[#This Row],[Region]],Table3[#All],2,0)</f>
        <v>Bill Gabril</v>
      </c>
      <c r="C2136" t="s">
        <v>213</v>
      </c>
      <c r="D2136">
        <v>366069</v>
      </c>
      <c r="E2136">
        <v>362433</v>
      </c>
      <c r="F2136">
        <v>99.01</v>
      </c>
      <c r="G2136" s="2">
        <v>41227</v>
      </c>
      <c r="H2136">
        <f>YEAR(Table1[[#This Row],[Order Date]])</f>
        <v>2012</v>
      </c>
      <c r="I2136" t="s">
        <v>253</v>
      </c>
      <c r="J2136" s="4">
        <f>WEEKDAY(Table1[[#This Row],[Order Date]])</f>
        <v>4</v>
      </c>
      <c r="K2136" t="s">
        <v>217</v>
      </c>
      <c r="L2136" t="s">
        <v>237</v>
      </c>
      <c r="M2136">
        <v>362433</v>
      </c>
      <c r="N2136">
        <v>114665.38</v>
      </c>
      <c r="O2136">
        <v>247767.62</v>
      </c>
      <c r="P2136">
        <v>10</v>
      </c>
      <c r="Q2136">
        <v>34</v>
      </c>
      <c r="R2136">
        <v>87.58</v>
      </c>
    </row>
    <row r="2137" spans="1:18" x14ac:dyDescent="0.35">
      <c r="A2137" t="s">
        <v>147</v>
      </c>
      <c r="B2137" t="str">
        <f>VLOOKUP(Table1[[#This Row],[Region]],Table3[#All],2,0)</f>
        <v>Bill Gabril</v>
      </c>
      <c r="C2137" t="s">
        <v>213</v>
      </c>
      <c r="D2137">
        <v>234940</v>
      </c>
      <c r="E2137">
        <v>281025</v>
      </c>
      <c r="F2137">
        <v>119.62</v>
      </c>
      <c r="G2137" s="2">
        <v>41227</v>
      </c>
      <c r="H2137">
        <f>YEAR(Table1[[#This Row],[Order Date]])</f>
        <v>2012</v>
      </c>
      <c r="I2137" t="s">
        <v>253</v>
      </c>
      <c r="J2137" s="4">
        <f>WEEKDAY(Table1[[#This Row],[Order Date]])</f>
        <v>4</v>
      </c>
      <c r="K2137" t="s">
        <v>231</v>
      </c>
      <c r="L2137" t="s">
        <v>236</v>
      </c>
      <c r="M2137">
        <v>281025</v>
      </c>
      <c r="N2137">
        <v>104501.51</v>
      </c>
      <c r="O2137">
        <v>176523.49</v>
      </c>
      <c r="P2137">
        <v>30</v>
      </c>
      <c r="Q2137">
        <v>30</v>
      </c>
      <c r="R2137">
        <v>93.17</v>
      </c>
    </row>
    <row r="2138" spans="1:18" x14ac:dyDescent="0.35">
      <c r="A2138" t="s">
        <v>148</v>
      </c>
      <c r="B2138" t="str">
        <f>VLOOKUP(Table1[[#This Row],[Region]],Table3[#All],2,0)</f>
        <v>Sam Thomas</v>
      </c>
      <c r="C2138" t="s">
        <v>215</v>
      </c>
      <c r="D2138">
        <v>222248</v>
      </c>
      <c r="E2138">
        <v>181380</v>
      </c>
      <c r="F2138">
        <v>81.61</v>
      </c>
      <c r="G2138" s="2">
        <v>41866</v>
      </c>
      <c r="H2138">
        <f>YEAR(Table1[[#This Row],[Order Date]])</f>
        <v>2014</v>
      </c>
      <c r="I2138" t="s">
        <v>262</v>
      </c>
      <c r="J2138" s="4">
        <f>WEEKDAY(Table1[[#This Row],[Order Date]])</f>
        <v>6</v>
      </c>
      <c r="K2138" t="s">
        <v>231</v>
      </c>
      <c r="L2138" t="s">
        <v>236</v>
      </c>
      <c r="M2138">
        <v>181380</v>
      </c>
      <c r="N2138">
        <v>40559.370000000003</v>
      </c>
      <c r="O2138">
        <v>140820.63</v>
      </c>
      <c r="P2138">
        <v>20</v>
      </c>
      <c r="Q2138">
        <v>31</v>
      </c>
      <c r="R2138">
        <v>65.599999999999994</v>
      </c>
    </row>
    <row r="2139" spans="1:18" x14ac:dyDescent="0.35">
      <c r="A2139" t="s">
        <v>149</v>
      </c>
      <c r="B2139" t="str">
        <f>VLOOKUP(Table1[[#This Row],[Region]],Table3[#All],2,0)</f>
        <v>Sam Thomas</v>
      </c>
      <c r="C2139" t="s">
        <v>215</v>
      </c>
      <c r="D2139">
        <v>180536</v>
      </c>
      <c r="E2139">
        <v>92566</v>
      </c>
      <c r="F2139">
        <v>51.27</v>
      </c>
      <c r="G2139" s="2">
        <v>41866</v>
      </c>
      <c r="H2139">
        <f>YEAR(Table1[[#This Row],[Order Date]])</f>
        <v>2014</v>
      </c>
      <c r="I2139" t="s">
        <v>262</v>
      </c>
      <c r="J2139" s="4">
        <f>WEEKDAY(Table1[[#This Row],[Order Date]])</f>
        <v>6</v>
      </c>
      <c r="K2139" t="s">
        <v>224</v>
      </c>
      <c r="L2139" t="s">
        <v>240</v>
      </c>
      <c r="M2139">
        <v>92566</v>
      </c>
      <c r="N2139">
        <v>21683.89</v>
      </c>
      <c r="O2139">
        <v>70882.11</v>
      </c>
      <c r="P2139">
        <v>10</v>
      </c>
      <c r="Q2139">
        <v>20</v>
      </c>
      <c r="R2139">
        <v>64.959999999999994</v>
      </c>
    </row>
    <row r="2140" spans="1:18" x14ac:dyDescent="0.35">
      <c r="A2140" t="s">
        <v>150</v>
      </c>
      <c r="B2140" t="str">
        <f>VLOOKUP(Table1[[#This Row],[Region]],Table3[#All],2,0)</f>
        <v>William Grek</v>
      </c>
      <c r="C2140" t="s">
        <v>214</v>
      </c>
      <c r="D2140">
        <v>442947</v>
      </c>
      <c r="E2140">
        <v>414875</v>
      </c>
      <c r="F2140">
        <v>93.66</v>
      </c>
      <c r="G2140" s="2">
        <v>41892</v>
      </c>
      <c r="H2140">
        <f>YEAR(Table1[[#This Row],[Order Date]])</f>
        <v>2014</v>
      </c>
      <c r="I2140" t="s">
        <v>258</v>
      </c>
      <c r="J2140" s="4">
        <f>WEEKDAY(Table1[[#This Row],[Order Date]])</f>
        <v>4</v>
      </c>
      <c r="K2140" t="s">
        <v>221</v>
      </c>
      <c r="L2140" t="s">
        <v>239</v>
      </c>
      <c r="M2140">
        <v>414875</v>
      </c>
      <c r="N2140">
        <v>188654.94</v>
      </c>
      <c r="O2140">
        <v>226220.06</v>
      </c>
      <c r="P2140">
        <v>30</v>
      </c>
      <c r="Q2140">
        <v>19</v>
      </c>
      <c r="R2140">
        <v>71.290000000000006</v>
      </c>
    </row>
    <row r="2141" spans="1:18" x14ac:dyDescent="0.35">
      <c r="A2141" t="s">
        <v>151</v>
      </c>
      <c r="B2141" t="str">
        <f>VLOOKUP(Table1[[#This Row],[Region]],Table3[#All],2,0)</f>
        <v>Bill Gabril</v>
      </c>
      <c r="C2141" t="s">
        <v>213</v>
      </c>
      <c r="D2141">
        <v>122041</v>
      </c>
      <c r="E2141">
        <v>80895</v>
      </c>
      <c r="F2141">
        <v>66.290000000000006</v>
      </c>
      <c r="G2141" s="2">
        <v>41892</v>
      </c>
      <c r="H2141">
        <f>YEAR(Table1[[#This Row],[Order Date]])</f>
        <v>2014</v>
      </c>
      <c r="I2141" t="s">
        <v>258</v>
      </c>
      <c r="J2141" s="4">
        <f>WEEKDAY(Table1[[#This Row],[Order Date]])</f>
        <v>4</v>
      </c>
      <c r="K2141" t="s">
        <v>225</v>
      </c>
      <c r="L2141" t="s">
        <v>239</v>
      </c>
      <c r="M2141">
        <v>80895</v>
      </c>
      <c r="N2141">
        <v>32783.4</v>
      </c>
      <c r="O2141">
        <v>48111.6</v>
      </c>
      <c r="P2141">
        <v>30</v>
      </c>
      <c r="Q2141">
        <v>84</v>
      </c>
      <c r="R2141">
        <v>74.08</v>
      </c>
    </row>
    <row r="2142" spans="1:18" x14ac:dyDescent="0.35">
      <c r="A2142" t="s">
        <v>152</v>
      </c>
      <c r="B2142" t="str">
        <f>VLOOKUP(Table1[[#This Row],[Region]],Table3[#All],2,0)</f>
        <v>Bill Gabril</v>
      </c>
      <c r="C2142" t="s">
        <v>213</v>
      </c>
      <c r="D2142">
        <v>342888</v>
      </c>
      <c r="E2142">
        <v>346654</v>
      </c>
      <c r="F2142">
        <v>101.1</v>
      </c>
      <c r="G2142" s="2">
        <v>41731</v>
      </c>
      <c r="H2142">
        <f>YEAR(Table1[[#This Row],[Order Date]])</f>
        <v>2014</v>
      </c>
      <c r="I2142" t="s">
        <v>256</v>
      </c>
      <c r="J2142" s="4">
        <f>WEEKDAY(Table1[[#This Row],[Order Date]])</f>
        <v>4</v>
      </c>
      <c r="K2142" t="s">
        <v>231</v>
      </c>
      <c r="L2142" t="s">
        <v>236</v>
      </c>
      <c r="M2142">
        <v>346654</v>
      </c>
      <c r="N2142">
        <v>155402.17000000001</v>
      </c>
      <c r="O2142">
        <v>191251.83</v>
      </c>
      <c r="P2142">
        <v>30</v>
      </c>
      <c r="Q2142">
        <v>47</v>
      </c>
      <c r="R2142">
        <v>83.24</v>
      </c>
    </row>
    <row r="2143" spans="1:18" x14ac:dyDescent="0.35">
      <c r="A2143" t="s">
        <v>153</v>
      </c>
      <c r="B2143" t="str">
        <f>VLOOKUP(Table1[[#This Row],[Region]],Table3[#All],2,0)</f>
        <v>William Grek</v>
      </c>
      <c r="C2143" t="s">
        <v>214</v>
      </c>
      <c r="D2143">
        <v>326211</v>
      </c>
      <c r="E2143">
        <v>261928</v>
      </c>
      <c r="F2143">
        <v>80.290000000000006</v>
      </c>
      <c r="G2143" s="2">
        <v>41731</v>
      </c>
      <c r="H2143">
        <f>YEAR(Table1[[#This Row],[Order Date]])</f>
        <v>2014</v>
      </c>
      <c r="I2143" t="s">
        <v>256</v>
      </c>
      <c r="J2143" s="4">
        <f>WEEKDAY(Table1[[#This Row],[Order Date]])</f>
        <v>4</v>
      </c>
      <c r="K2143" t="s">
        <v>234</v>
      </c>
      <c r="L2143" t="s">
        <v>238</v>
      </c>
      <c r="M2143">
        <v>261928</v>
      </c>
      <c r="N2143">
        <v>78847.240000000005</v>
      </c>
      <c r="O2143">
        <v>183080.76</v>
      </c>
      <c r="P2143">
        <v>30</v>
      </c>
      <c r="Q2143">
        <v>13</v>
      </c>
      <c r="R2143">
        <v>82.62</v>
      </c>
    </row>
    <row r="2144" spans="1:18" x14ac:dyDescent="0.35">
      <c r="A2144" t="s">
        <v>154</v>
      </c>
      <c r="B2144" t="str">
        <f>VLOOKUP(Table1[[#This Row],[Region]],Table3[#All],2,0)</f>
        <v>Sam Thomas</v>
      </c>
      <c r="C2144" t="s">
        <v>215</v>
      </c>
      <c r="D2144">
        <v>201990</v>
      </c>
      <c r="E2144">
        <v>154672</v>
      </c>
      <c r="F2144">
        <v>76.569999999999993</v>
      </c>
      <c r="G2144" s="2">
        <v>41545</v>
      </c>
      <c r="H2144">
        <f>YEAR(Table1[[#This Row],[Order Date]])</f>
        <v>2013</v>
      </c>
      <c r="I2144" t="s">
        <v>258</v>
      </c>
      <c r="J2144" s="4">
        <f>WEEKDAY(Table1[[#This Row],[Order Date]])</f>
        <v>7</v>
      </c>
      <c r="K2144" t="s">
        <v>219</v>
      </c>
      <c r="L2144" t="s">
        <v>238</v>
      </c>
      <c r="M2144">
        <v>154672</v>
      </c>
      <c r="N2144">
        <v>46956.81</v>
      </c>
      <c r="O2144">
        <v>107715.19</v>
      </c>
      <c r="P2144">
        <v>30</v>
      </c>
      <c r="Q2144">
        <v>15</v>
      </c>
      <c r="R2144">
        <v>61.53</v>
      </c>
    </row>
    <row r="2145" spans="1:18" x14ac:dyDescent="0.35">
      <c r="A2145" t="s">
        <v>155</v>
      </c>
      <c r="B2145" t="str">
        <f>VLOOKUP(Table1[[#This Row],[Region]],Table3[#All],2,0)</f>
        <v>William Grek</v>
      </c>
      <c r="C2145" t="s">
        <v>214</v>
      </c>
      <c r="D2145">
        <v>182331</v>
      </c>
      <c r="E2145">
        <v>99584</v>
      </c>
      <c r="F2145">
        <v>54.62</v>
      </c>
      <c r="G2145" s="2">
        <v>41920</v>
      </c>
      <c r="H2145">
        <f>YEAR(Table1[[#This Row],[Order Date]])</f>
        <v>2014</v>
      </c>
      <c r="I2145" t="s">
        <v>255</v>
      </c>
      <c r="J2145" s="4">
        <f>WEEKDAY(Table1[[#This Row],[Order Date]])</f>
        <v>4</v>
      </c>
      <c r="K2145" t="s">
        <v>219</v>
      </c>
      <c r="L2145" t="s">
        <v>238</v>
      </c>
      <c r="M2145">
        <v>99584</v>
      </c>
      <c r="N2145">
        <v>24383.03</v>
      </c>
      <c r="O2145">
        <v>75200.97</v>
      </c>
      <c r="P2145">
        <v>10</v>
      </c>
      <c r="Q2145">
        <v>32</v>
      </c>
      <c r="R2145">
        <v>87.37</v>
      </c>
    </row>
    <row r="2146" spans="1:18" x14ac:dyDescent="0.35">
      <c r="A2146" t="s">
        <v>156</v>
      </c>
      <c r="B2146" t="str">
        <f>VLOOKUP(Table1[[#This Row],[Region]],Table3[#All],2,0)</f>
        <v>Sam Thomas</v>
      </c>
      <c r="C2146" t="s">
        <v>215</v>
      </c>
      <c r="D2146">
        <v>255227</v>
      </c>
      <c r="E2146">
        <v>261663</v>
      </c>
      <c r="F2146">
        <v>102.52</v>
      </c>
      <c r="G2146" s="2">
        <v>41920</v>
      </c>
      <c r="H2146">
        <f>YEAR(Table1[[#This Row],[Order Date]])</f>
        <v>2014</v>
      </c>
      <c r="I2146" t="s">
        <v>255</v>
      </c>
      <c r="J2146" s="4">
        <f>WEEKDAY(Table1[[#This Row],[Order Date]])</f>
        <v>4</v>
      </c>
      <c r="K2146" t="s">
        <v>234</v>
      </c>
      <c r="L2146" t="s">
        <v>238</v>
      </c>
      <c r="M2146">
        <v>261663</v>
      </c>
      <c r="N2146">
        <v>88573.47</v>
      </c>
      <c r="O2146">
        <v>173089.53</v>
      </c>
      <c r="P2146">
        <v>20</v>
      </c>
      <c r="Q2146">
        <v>79</v>
      </c>
      <c r="R2146">
        <v>74.599999999999994</v>
      </c>
    </row>
    <row r="2147" spans="1:18" x14ac:dyDescent="0.35">
      <c r="A2147" t="s">
        <v>157</v>
      </c>
      <c r="B2147" t="str">
        <f>VLOOKUP(Table1[[#This Row],[Region]],Table3[#All],2,0)</f>
        <v>Bill Gabril</v>
      </c>
      <c r="C2147" t="s">
        <v>213</v>
      </c>
      <c r="D2147">
        <v>256213</v>
      </c>
      <c r="E2147">
        <v>130317</v>
      </c>
      <c r="F2147">
        <v>50.86</v>
      </c>
      <c r="G2147" s="2">
        <v>41920</v>
      </c>
      <c r="H2147">
        <f>YEAR(Table1[[#This Row],[Order Date]])</f>
        <v>2014</v>
      </c>
      <c r="I2147" t="s">
        <v>255</v>
      </c>
      <c r="J2147" s="4">
        <f>WEEKDAY(Table1[[#This Row],[Order Date]])</f>
        <v>4</v>
      </c>
      <c r="K2147" t="s">
        <v>230</v>
      </c>
      <c r="L2147" t="s">
        <v>238</v>
      </c>
      <c r="M2147">
        <v>130317</v>
      </c>
      <c r="N2147">
        <v>44405.32</v>
      </c>
      <c r="O2147">
        <v>85911.679999999993</v>
      </c>
      <c r="P2147">
        <v>20</v>
      </c>
      <c r="Q2147">
        <v>78</v>
      </c>
      <c r="R2147">
        <v>62.05</v>
      </c>
    </row>
    <row r="2148" spans="1:18" x14ac:dyDescent="0.35">
      <c r="A2148" t="s">
        <v>158</v>
      </c>
      <c r="B2148" t="str">
        <f>VLOOKUP(Table1[[#This Row],[Region]],Table3[#All],2,0)</f>
        <v>Sam Thomas</v>
      </c>
      <c r="C2148" t="s">
        <v>215</v>
      </c>
      <c r="D2148">
        <v>493256</v>
      </c>
      <c r="E2148">
        <v>316654</v>
      </c>
      <c r="F2148">
        <v>64.2</v>
      </c>
      <c r="G2148" s="2">
        <v>41660</v>
      </c>
      <c r="H2148">
        <f>YEAR(Table1[[#This Row],[Order Date]])</f>
        <v>2014</v>
      </c>
      <c r="I2148" t="s">
        <v>259</v>
      </c>
      <c r="J2148" s="4">
        <f>WEEKDAY(Table1[[#This Row],[Order Date]])</f>
        <v>3</v>
      </c>
      <c r="K2148" t="s">
        <v>230</v>
      </c>
      <c r="L2148" t="s">
        <v>238</v>
      </c>
      <c r="M2148">
        <v>316654</v>
      </c>
      <c r="N2148">
        <v>82841.84</v>
      </c>
      <c r="O2148">
        <v>233812.16</v>
      </c>
      <c r="P2148">
        <v>10</v>
      </c>
      <c r="Q2148">
        <v>74</v>
      </c>
      <c r="R2148">
        <v>92.04</v>
      </c>
    </row>
    <row r="2149" spans="1:18" x14ac:dyDescent="0.35">
      <c r="A2149" t="s">
        <v>159</v>
      </c>
      <c r="B2149" t="str">
        <f>VLOOKUP(Table1[[#This Row],[Region]],Table3[#All],2,0)</f>
        <v>Bill Gabril</v>
      </c>
      <c r="C2149" t="s">
        <v>213</v>
      </c>
      <c r="D2149">
        <v>434643</v>
      </c>
      <c r="E2149">
        <v>492266</v>
      </c>
      <c r="F2149">
        <v>113.26</v>
      </c>
      <c r="G2149" s="2">
        <v>41660</v>
      </c>
      <c r="H2149">
        <f>YEAR(Table1[[#This Row],[Order Date]])</f>
        <v>2014</v>
      </c>
      <c r="I2149" t="s">
        <v>259</v>
      </c>
      <c r="J2149" s="4">
        <f>WEEKDAY(Table1[[#This Row],[Order Date]])</f>
        <v>3</v>
      </c>
      <c r="K2149" t="s">
        <v>229</v>
      </c>
      <c r="L2149" t="s">
        <v>240</v>
      </c>
      <c r="M2149">
        <v>492266</v>
      </c>
      <c r="N2149">
        <v>123276.95</v>
      </c>
      <c r="O2149">
        <v>368989.05</v>
      </c>
      <c r="P2149">
        <v>30</v>
      </c>
      <c r="Q2149">
        <v>59</v>
      </c>
      <c r="R2149">
        <v>82.32</v>
      </c>
    </row>
    <row r="2150" spans="1:18" x14ac:dyDescent="0.35">
      <c r="A2150" t="s">
        <v>160</v>
      </c>
      <c r="B2150" t="str">
        <f>VLOOKUP(Table1[[#This Row],[Region]],Table3[#All],2,0)</f>
        <v>Sam Thomas</v>
      </c>
      <c r="C2150" t="s">
        <v>215</v>
      </c>
      <c r="D2150">
        <v>492657</v>
      </c>
      <c r="E2150">
        <v>409272</v>
      </c>
      <c r="F2150">
        <v>83.07</v>
      </c>
      <c r="G2150" s="2">
        <v>41722</v>
      </c>
      <c r="H2150">
        <f>YEAR(Table1[[#This Row],[Order Date]])</f>
        <v>2014</v>
      </c>
      <c r="I2150" t="s">
        <v>263</v>
      </c>
      <c r="J2150" s="4">
        <f>WEEKDAY(Table1[[#This Row],[Order Date]])</f>
        <v>2</v>
      </c>
      <c r="K2150" t="s">
        <v>218</v>
      </c>
      <c r="L2150" t="s">
        <v>238</v>
      </c>
      <c r="M2150">
        <v>409272</v>
      </c>
      <c r="N2150">
        <v>115715.05</v>
      </c>
      <c r="O2150">
        <v>293556.95</v>
      </c>
      <c r="P2150">
        <v>20</v>
      </c>
      <c r="Q2150">
        <v>94</v>
      </c>
      <c r="R2150">
        <v>66.31</v>
      </c>
    </row>
    <row r="2151" spans="1:18" x14ac:dyDescent="0.35">
      <c r="A2151" t="s">
        <v>161</v>
      </c>
      <c r="B2151" t="str">
        <f>VLOOKUP(Table1[[#This Row],[Region]],Table3[#All],2,0)</f>
        <v>William Grek</v>
      </c>
      <c r="C2151" t="s">
        <v>214</v>
      </c>
      <c r="D2151">
        <v>328651</v>
      </c>
      <c r="E2151">
        <v>376311</v>
      </c>
      <c r="F2151">
        <v>114.5</v>
      </c>
      <c r="G2151" s="2">
        <v>40756</v>
      </c>
      <c r="H2151">
        <f>YEAR(Table1[[#This Row],[Order Date]])</f>
        <v>2011</v>
      </c>
      <c r="I2151" t="s">
        <v>262</v>
      </c>
      <c r="J2151" s="4">
        <f>WEEKDAY(Table1[[#This Row],[Order Date]])</f>
        <v>2</v>
      </c>
      <c r="K2151" t="s">
        <v>216</v>
      </c>
      <c r="L2151" t="s">
        <v>236</v>
      </c>
      <c r="M2151">
        <v>376311</v>
      </c>
      <c r="N2151">
        <v>179676.79</v>
      </c>
      <c r="O2151">
        <v>196634.21</v>
      </c>
      <c r="P2151">
        <v>20</v>
      </c>
      <c r="Q2151">
        <v>49</v>
      </c>
      <c r="R2151">
        <v>84.16</v>
      </c>
    </row>
    <row r="2152" spans="1:18" x14ac:dyDescent="0.35">
      <c r="A2152" t="s">
        <v>162</v>
      </c>
      <c r="B2152" t="str">
        <f>VLOOKUP(Table1[[#This Row],[Region]],Table3[#All],2,0)</f>
        <v>Anne Paul</v>
      </c>
      <c r="C2152" t="s">
        <v>212</v>
      </c>
      <c r="D2152">
        <v>185508</v>
      </c>
      <c r="E2152">
        <v>172935</v>
      </c>
      <c r="F2152">
        <v>93.22</v>
      </c>
      <c r="G2152" s="2">
        <v>41067</v>
      </c>
      <c r="H2152">
        <f>YEAR(Table1[[#This Row],[Order Date]])</f>
        <v>2012</v>
      </c>
      <c r="I2152" t="s">
        <v>254</v>
      </c>
      <c r="J2152" s="4">
        <f>WEEKDAY(Table1[[#This Row],[Order Date]])</f>
        <v>5</v>
      </c>
      <c r="K2152" t="s">
        <v>220</v>
      </c>
      <c r="L2152" t="s">
        <v>237</v>
      </c>
      <c r="M2152">
        <v>172935</v>
      </c>
      <c r="N2152">
        <v>45179.040000000001</v>
      </c>
      <c r="O2152">
        <v>127755.96</v>
      </c>
      <c r="P2152">
        <v>20</v>
      </c>
      <c r="Q2152">
        <v>72</v>
      </c>
      <c r="R2152">
        <v>92.82</v>
      </c>
    </row>
    <row r="2153" spans="1:18" x14ac:dyDescent="0.35">
      <c r="A2153" t="s">
        <v>163</v>
      </c>
      <c r="B2153" t="str">
        <f>VLOOKUP(Table1[[#This Row],[Region]],Table3[#All],2,0)</f>
        <v>Anne Paul</v>
      </c>
      <c r="C2153" t="s">
        <v>212</v>
      </c>
      <c r="D2153">
        <v>346970</v>
      </c>
      <c r="E2153">
        <v>399636</v>
      </c>
      <c r="F2153">
        <v>115.18</v>
      </c>
      <c r="G2153" s="2">
        <v>40859</v>
      </c>
      <c r="H2153">
        <f>YEAR(Table1[[#This Row],[Order Date]])</f>
        <v>2011</v>
      </c>
      <c r="I2153" t="s">
        <v>253</v>
      </c>
      <c r="J2153" s="4">
        <f>WEEKDAY(Table1[[#This Row],[Order Date]])</f>
        <v>7</v>
      </c>
      <c r="K2153" t="s">
        <v>235</v>
      </c>
      <c r="L2153" t="s">
        <v>239</v>
      </c>
      <c r="M2153">
        <v>399636</v>
      </c>
      <c r="N2153">
        <v>181423.84</v>
      </c>
      <c r="O2153">
        <v>218212.16</v>
      </c>
      <c r="P2153">
        <v>30</v>
      </c>
      <c r="Q2153">
        <v>85</v>
      </c>
      <c r="R2153">
        <v>81.33</v>
      </c>
    </row>
    <row r="2154" spans="1:18" x14ac:dyDescent="0.35">
      <c r="A2154" t="s">
        <v>164</v>
      </c>
      <c r="B2154" t="str">
        <f>VLOOKUP(Table1[[#This Row],[Region]],Table3[#All],2,0)</f>
        <v>Sam Thomas</v>
      </c>
      <c r="C2154" t="s">
        <v>215</v>
      </c>
      <c r="D2154">
        <v>462101</v>
      </c>
      <c r="E2154">
        <v>507269</v>
      </c>
      <c r="F2154">
        <v>109.77</v>
      </c>
      <c r="G2154" s="2">
        <v>40859</v>
      </c>
      <c r="H2154">
        <f>YEAR(Table1[[#This Row],[Order Date]])</f>
        <v>2011</v>
      </c>
      <c r="I2154" t="s">
        <v>253</v>
      </c>
      <c r="J2154" s="4">
        <f>WEEKDAY(Table1[[#This Row],[Order Date]])</f>
        <v>7</v>
      </c>
      <c r="K2154" t="s">
        <v>219</v>
      </c>
      <c r="L2154" t="s">
        <v>238</v>
      </c>
      <c r="M2154">
        <v>507269</v>
      </c>
      <c r="N2154">
        <v>175461.21</v>
      </c>
      <c r="O2154">
        <v>331807.78999999998</v>
      </c>
      <c r="P2154">
        <v>10</v>
      </c>
      <c r="Q2154">
        <v>80</v>
      </c>
      <c r="R2154">
        <v>60.7</v>
      </c>
    </row>
    <row r="2155" spans="1:18" x14ac:dyDescent="0.35">
      <c r="A2155" t="s">
        <v>165</v>
      </c>
      <c r="B2155" t="str">
        <f>VLOOKUP(Table1[[#This Row],[Region]],Table3[#All],2,0)</f>
        <v>William Grek</v>
      </c>
      <c r="C2155" t="s">
        <v>214</v>
      </c>
      <c r="D2155">
        <v>321379</v>
      </c>
      <c r="E2155">
        <v>268121</v>
      </c>
      <c r="F2155">
        <v>83.43</v>
      </c>
      <c r="G2155" s="2">
        <v>41638</v>
      </c>
      <c r="H2155">
        <f>YEAR(Table1[[#This Row],[Order Date]])</f>
        <v>2013</v>
      </c>
      <c r="I2155" t="s">
        <v>257</v>
      </c>
      <c r="J2155" s="4">
        <f>WEEKDAY(Table1[[#This Row],[Order Date]])</f>
        <v>2</v>
      </c>
      <c r="K2155" t="s">
        <v>219</v>
      </c>
      <c r="L2155" t="s">
        <v>238</v>
      </c>
      <c r="M2155">
        <v>268121</v>
      </c>
      <c r="N2155">
        <v>77253.94</v>
      </c>
      <c r="O2155">
        <v>190867.06</v>
      </c>
      <c r="P2155">
        <v>20</v>
      </c>
      <c r="Q2155">
        <v>54</v>
      </c>
      <c r="R2155">
        <v>92.77</v>
      </c>
    </row>
    <row r="2156" spans="1:18" x14ac:dyDescent="0.35">
      <c r="A2156" t="s">
        <v>166</v>
      </c>
      <c r="B2156" t="str">
        <f>VLOOKUP(Table1[[#This Row],[Region]],Table3[#All],2,0)</f>
        <v>William Grek</v>
      </c>
      <c r="C2156" t="s">
        <v>214</v>
      </c>
      <c r="D2156">
        <v>276507</v>
      </c>
      <c r="E2156">
        <v>188949</v>
      </c>
      <c r="F2156">
        <v>68.33</v>
      </c>
      <c r="G2156" s="2">
        <v>41096</v>
      </c>
      <c r="H2156">
        <f>YEAR(Table1[[#This Row],[Order Date]])</f>
        <v>2012</v>
      </c>
      <c r="I2156" t="s">
        <v>260</v>
      </c>
      <c r="J2156" s="4">
        <f>WEEKDAY(Table1[[#This Row],[Order Date]])</f>
        <v>6</v>
      </c>
      <c r="K2156" t="s">
        <v>235</v>
      </c>
      <c r="L2156" t="s">
        <v>239</v>
      </c>
      <c r="M2156">
        <v>188949</v>
      </c>
      <c r="N2156">
        <v>83786.48</v>
      </c>
      <c r="O2156">
        <v>105162.52</v>
      </c>
      <c r="P2156">
        <v>10</v>
      </c>
      <c r="Q2156">
        <v>51</v>
      </c>
      <c r="R2156">
        <v>82.11</v>
      </c>
    </row>
    <row r="2157" spans="1:18" x14ac:dyDescent="0.35">
      <c r="A2157" t="s">
        <v>167</v>
      </c>
      <c r="B2157" t="str">
        <f>VLOOKUP(Table1[[#This Row],[Region]],Table3[#All],2,0)</f>
        <v>Sam Thomas</v>
      </c>
      <c r="C2157" t="s">
        <v>215</v>
      </c>
      <c r="D2157">
        <v>194088</v>
      </c>
      <c r="E2157">
        <v>167862</v>
      </c>
      <c r="F2157">
        <v>86.49</v>
      </c>
      <c r="G2157" s="2">
        <v>41925</v>
      </c>
      <c r="H2157">
        <f>YEAR(Table1[[#This Row],[Order Date]])</f>
        <v>2014</v>
      </c>
      <c r="I2157" t="s">
        <v>255</v>
      </c>
      <c r="J2157" s="4">
        <f>WEEKDAY(Table1[[#This Row],[Order Date]])</f>
        <v>2</v>
      </c>
      <c r="K2157" t="s">
        <v>216</v>
      </c>
      <c r="L2157" t="s">
        <v>236</v>
      </c>
      <c r="M2157">
        <v>167862</v>
      </c>
      <c r="N2157">
        <v>56242.16</v>
      </c>
      <c r="O2157">
        <v>111619.84</v>
      </c>
      <c r="P2157">
        <v>20</v>
      </c>
      <c r="Q2157">
        <v>55</v>
      </c>
      <c r="R2157">
        <v>79.36</v>
      </c>
    </row>
    <row r="2158" spans="1:18" x14ac:dyDescent="0.35">
      <c r="A2158" t="s">
        <v>168</v>
      </c>
      <c r="B2158" t="str">
        <f>VLOOKUP(Table1[[#This Row],[Region]],Table3[#All],2,0)</f>
        <v>William Grek</v>
      </c>
      <c r="C2158" t="s">
        <v>214</v>
      </c>
      <c r="D2158">
        <v>422932</v>
      </c>
      <c r="E2158">
        <v>301075</v>
      </c>
      <c r="F2158">
        <v>71.19</v>
      </c>
      <c r="G2158" s="2">
        <v>41925</v>
      </c>
      <c r="H2158">
        <f>YEAR(Table1[[#This Row],[Order Date]])</f>
        <v>2014</v>
      </c>
      <c r="I2158" t="s">
        <v>255</v>
      </c>
      <c r="J2158" s="4">
        <f>WEEKDAY(Table1[[#This Row],[Order Date]])</f>
        <v>2</v>
      </c>
      <c r="K2158" t="s">
        <v>226</v>
      </c>
      <c r="L2158" t="s">
        <v>239</v>
      </c>
      <c r="M2158">
        <v>301075</v>
      </c>
      <c r="N2158">
        <v>145150.54999999999</v>
      </c>
      <c r="O2158">
        <v>155924.45000000001</v>
      </c>
      <c r="P2158">
        <v>10</v>
      </c>
      <c r="Q2158">
        <v>99</v>
      </c>
      <c r="R2158">
        <v>75.13</v>
      </c>
    </row>
    <row r="2159" spans="1:18" x14ac:dyDescent="0.35">
      <c r="A2159" t="s">
        <v>169</v>
      </c>
      <c r="B2159" t="str">
        <f>VLOOKUP(Table1[[#This Row],[Region]],Table3[#All],2,0)</f>
        <v>Bill Gabril</v>
      </c>
      <c r="C2159" t="s">
        <v>213</v>
      </c>
      <c r="D2159">
        <v>328667</v>
      </c>
      <c r="E2159">
        <v>228313</v>
      </c>
      <c r="F2159">
        <v>69.47</v>
      </c>
      <c r="G2159" s="2">
        <v>41416</v>
      </c>
      <c r="H2159">
        <f>YEAR(Table1[[#This Row],[Order Date]])</f>
        <v>2013</v>
      </c>
      <c r="I2159" t="s">
        <v>261</v>
      </c>
      <c r="J2159" s="4">
        <f>WEEKDAY(Table1[[#This Row],[Order Date]])</f>
        <v>4</v>
      </c>
      <c r="K2159" t="s">
        <v>216</v>
      </c>
      <c r="L2159" t="s">
        <v>236</v>
      </c>
      <c r="M2159">
        <v>228313</v>
      </c>
      <c r="N2159">
        <v>56358.85</v>
      </c>
      <c r="O2159">
        <v>171954.15</v>
      </c>
      <c r="P2159">
        <v>30</v>
      </c>
      <c r="Q2159">
        <v>36</v>
      </c>
      <c r="R2159">
        <v>90.87</v>
      </c>
    </row>
    <row r="2160" spans="1:18" x14ac:dyDescent="0.35">
      <c r="A2160" t="s">
        <v>170</v>
      </c>
      <c r="B2160" t="str">
        <f>VLOOKUP(Table1[[#This Row],[Region]],Table3[#All],2,0)</f>
        <v>Bill Gabril</v>
      </c>
      <c r="C2160" t="s">
        <v>213</v>
      </c>
      <c r="D2160">
        <v>206874</v>
      </c>
      <c r="E2160">
        <v>159664</v>
      </c>
      <c r="F2160">
        <v>77.180000000000007</v>
      </c>
      <c r="G2160" s="2">
        <v>41953</v>
      </c>
      <c r="H2160">
        <f>YEAR(Table1[[#This Row],[Order Date]])</f>
        <v>2014</v>
      </c>
      <c r="I2160" t="s">
        <v>253</v>
      </c>
      <c r="J2160" s="4">
        <f>WEEKDAY(Table1[[#This Row],[Order Date]])</f>
        <v>2</v>
      </c>
      <c r="K2160" t="s">
        <v>223</v>
      </c>
      <c r="L2160" t="s">
        <v>240</v>
      </c>
      <c r="M2160">
        <v>159664</v>
      </c>
      <c r="N2160">
        <v>36716.57</v>
      </c>
      <c r="O2160">
        <v>122947.43</v>
      </c>
      <c r="P2160">
        <v>30</v>
      </c>
      <c r="Q2160">
        <v>53</v>
      </c>
      <c r="R2160">
        <v>82.22</v>
      </c>
    </row>
    <row r="2161" spans="1:18" x14ac:dyDescent="0.35">
      <c r="A2161" t="s">
        <v>171</v>
      </c>
      <c r="B2161" t="str">
        <f>VLOOKUP(Table1[[#This Row],[Region]],Table3[#All],2,0)</f>
        <v>Bill Gabril</v>
      </c>
      <c r="C2161" t="s">
        <v>213</v>
      </c>
      <c r="D2161">
        <v>308482</v>
      </c>
      <c r="E2161">
        <v>273483</v>
      </c>
      <c r="F2161">
        <v>88.65</v>
      </c>
      <c r="G2161" s="2">
        <v>41953</v>
      </c>
      <c r="H2161">
        <f>YEAR(Table1[[#This Row],[Order Date]])</f>
        <v>2014</v>
      </c>
      <c r="I2161" t="s">
        <v>253</v>
      </c>
      <c r="J2161" s="4">
        <f>WEEKDAY(Table1[[#This Row],[Order Date]])</f>
        <v>2</v>
      </c>
      <c r="K2161" t="s">
        <v>219</v>
      </c>
      <c r="L2161" t="s">
        <v>238</v>
      </c>
      <c r="M2161">
        <v>273483</v>
      </c>
      <c r="N2161">
        <v>101129.63</v>
      </c>
      <c r="O2161">
        <v>172353.37</v>
      </c>
      <c r="P2161">
        <v>30</v>
      </c>
      <c r="Q2161">
        <v>23</v>
      </c>
      <c r="R2161">
        <v>60.03</v>
      </c>
    </row>
    <row r="2162" spans="1:18" x14ac:dyDescent="0.35">
      <c r="A2162" t="s">
        <v>172</v>
      </c>
      <c r="B2162" t="str">
        <f>VLOOKUP(Table1[[#This Row],[Region]],Table3[#All],2,0)</f>
        <v>Anne Paul</v>
      </c>
      <c r="C2162" t="s">
        <v>212</v>
      </c>
      <c r="D2162">
        <v>181292</v>
      </c>
      <c r="E2162">
        <v>177654</v>
      </c>
      <c r="F2162">
        <v>97.99</v>
      </c>
      <c r="G2162" s="2">
        <v>41383</v>
      </c>
      <c r="H2162">
        <f>YEAR(Table1[[#This Row],[Order Date]])</f>
        <v>2013</v>
      </c>
      <c r="I2162" t="s">
        <v>256</v>
      </c>
      <c r="J2162" s="4">
        <f>WEEKDAY(Table1[[#This Row],[Order Date]])</f>
        <v>6</v>
      </c>
      <c r="K2162" t="s">
        <v>221</v>
      </c>
      <c r="L2162" t="s">
        <v>239</v>
      </c>
      <c r="M2162">
        <v>177654</v>
      </c>
      <c r="N2162">
        <v>78107.8</v>
      </c>
      <c r="O2162">
        <v>99546.2</v>
      </c>
      <c r="P2162">
        <v>10</v>
      </c>
      <c r="Q2162">
        <v>87</v>
      </c>
      <c r="R2162">
        <v>65.33</v>
      </c>
    </row>
    <row r="2163" spans="1:18" x14ac:dyDescent="0.35">
      <c r="A2163" t="s">
        <v>173</v>
      </c>
      <c r="B2163" t="str">
        <f>VLOOKUP(Table1[[#This Row],[Region]],Table3[#All],2,0)</f>
        <v>William Grek</v>
      </c>
      <c r="C2163" t="s">
        <v>214</v>
      </c>
      <c r="D2163">
        <v>197955</v>
      </c>
      <c r="E2163">
        <v>219848</v>
      </c>
      <c r="F2163">
        <v>111.06</v>
      </c>
      <c r="G2163" s="2">
        <v>41383</v>
      </c>
      <c r="H2163">
        <f>YEAR(Table1[[#This Row],[Order Date]])</f>
        <v>2013</v>
      </c>
      <c r="I2163" t="s">
        <v>256</v>
      </c>
      <c r="J2163" s="4">
        <f>WEEKDAY(Table1[[#This Row],[Order Date]])</f>
        <v>6</v>
      </c>
      <c r="K2163" t="s">
        <v>226</v>
      </c>
      <c r="L2163" t="s">
        <v>239</v>
      </c>
      <c r="M2163">
        <v>219848</v>
      </c>
      <c r="N2163">
        <v>75076.66</v>
      </c>
      <c r="O2163">
        <v>144771.34</v>
      </c>
      <c r="P2163">
        <v>30</v>
      </c>
      <c r="Q2163">
        <v>99</v>
      </c>
      <c r="R2163">
        <v>60.69</v>
      </c>
    </row>
    <row r="2164" spans="1:18" x14ac:dyDescent="0.35">
      <c r="A2164" t="s">
        <v>174</v>
      </c>
      <c r="B2164" t="str">
        <f>VLOOKUP(Table1[[#This Row],[Region]],Table3[#All],2,0)</f>
        <v>Bill Gabril</v>
      </c>
      <c r="C2164" t="s">
        <v>213</v>
      </c>
      <c r="D2164">
        <v>302187</v>
      </c>
      <c r="E2164">
        <v>175989</v>
      </c>
      <c r="F2164">
        <v>58.24</v>
      </c>
      <c r="G2164" s="2">
        <v>41999</v>
      </c>
      <c r="H2164">
        <f>YEAR(Table1[[#This Row],[Order Date]])</f>
        <v>2014</v>
      </c>
      <c r="I2164" t="s">
        <v>257</v>
      </c>
      <c r="J2164" s="4">
        <f>WEEKDAY(Table1[[#This Row],[Order Date]])</f>
        <v>6</v>
      </c>
      <c r="K2164" t="s">
        <v>218</v>
      </c>
      <c r="L2164" t="s">
        <v>238</v>
      </c>
      <c r="M2164">
        <v>175989</v>
      </c>
      <c r="N2164">
        <v>48105.66</v>
      </c>
      <c r="O2164">
        <v>127883.34</v>
      </c>
      <c r="P2164">
        <v>30</v>
      </c>
      <c r="Q2164">
        <v>84</v>
      </c>
      <c r="R2164">
        <v>65.849999999999994</v>
      </c>
    </row>
    <row r="2165" spans="1:18" x14ac:dyDescent="0.35">
      <c r="A2165" t="s">
        <v>175</v>
      </c>
      <c r="B2165" t="str">
        <f>VLOOKUP(Table1[[#This Row],[Region]],Table3[#All],2,0)</f>
        <v>Anne Paul</v>
      </c>
      <c r="C2165" t="s">
        <v>212</v>
      </c>
      <c r="D2165">
        <v>239670</v>
      </c>
      <c r="E2165">
        <v>184679</v>
      </c>
      <c r="F2165">
        <v>77.06</v>
      </c>
      <c r="G2165" s="2">
        <v>41999</v>
      </c>
      <c r="H2165">
        <f>YEAR(Table1[[#This Row],[Order Date]])</f>
        <v>2014</v>
      </c>
      <c r="I2165" t="s">
        <v>257</v>
      </c>
      <c r="J2165" s="4">
        <f>WEEKDAY(Table1[[#This Row],[Order Date]])</f>
        <v>6</v>
      </c>
      <c r="K2165" t="s">
        <v>219</v>
      </c>
      <c r="L2165" t="s">
        <v>238</v>
      </c>
      <c r="M2165">
        <v>184679</v>
      </c>
      <c r="N2165">
        <v>66461.05</v>
      </c>
      <c r="O2165">
        <v>118217.95</v>
      </c>
      <c r="P2165">
        <v>20</v>
      </c>
      <c r="Q2165">
        <v>62</v>
      </c>
      <c r="R2165">
        <v>64.09</v>
      </c>
    </row>
    <row r="2166" spans="1:18" x14ac:dyDescent="0.35">
      <c r="A2166" t="s">
        <v>176</v>
      </c>
      <c r="B2166" t="str">
        <f>VLOOKUP(Table1[[#This Row],[Region]],Table3[#All],2,0)</f>
        <v>Anne Paul</v>
      </c>
      <c r="C2166" t="s">
        <v>212</v>
      </c>
      <c r="D2166">
        <v>411123</v>
      </c>
      <c r="E2166">
        <v>425237</v>
      </c>
      <c r="F2166">
        <v>103.43</v>
      </c>
      <c r="G2166" s="2">
        <v>41999</v>
      </c>
      <c r="H2166">
        <f>YEAR(Table1[[#This Row],[Order Date]])</f>
        <v>2014</v>
      </c>
      <c r="I2166" t="s">
        <v>257</v>
      </c>
      <c r="J2166" s="4">
        <f>WEEKDAY(Table1[[#This Row],[Order Date]])</f>
        <v>6</v>
      </c>
      <c r="K2166" t="s">
        <v>221</v>
      </c>
      <c r="L2166" t="s">
        <v>239</v>
      </c>
      <c r="M2166">
        <v>425237</v>
      </c>
      <c r="N2166">
        <v>143600.26999999999</v>
      </c>
      <c r="O2166">
        <v>281636.73</v>
      </c>
      <c r="P2166">
        <v>10</v>
      </c>
      <c r="Q2166">
        <v>94</v>
      </c>
      <c r="R2166">
        <v>77.41</v>
      </c>
    </row>
    <row r="2167" spans="1:18" x14ac:dyDescent="0.35">
      <c r="A2167" t="s">
        <v>177</v>
      </c>
      <c r="B2167" t="str">
        <f>VLOOKUP(Table1[[#This Row],[Region]],Table3[#All],2,0)</f>
        <v>Anne Paul</v>
      </c>
      <c r="C2167" t="s">
        <v>212</v>
      </c>
      <c r="D2167">
        <v>483718</v>
      </c>
      <c r="E2167">
        <v>320856</v>
      </c>
      <c r="F2167">
        <v>66.33</v>
      </c>
      <c r="G2167" s="2">
        <v>41999</v>
      </c>
      <c r="H2167">
        <f>YEAR(Table1[[#This Row],[Order Date]])</f>
        <v>2014</v>
      </c>
      <c r="I2167" t="s">
        <v>257</v>
      </c>
      <c r="J2167" s="4">
        <f>WEEKDAY(Table1[[#This Row],[Order Date]])</f>
        <v>6</v>
      </c>
      <c r="K2167" t="s">
        <v>223</v>
      </c>
      <c r="L2167" t="s">
        <v>240</v>
      </c>
      <c r="M2167">
        <v>320856</v>
      </c>
      <c r="N2167">
        <v>124943.95</v>
      </c>
      <c r="O2167">
        <v>195912.05</v>
      </c>
      <c r="P2167">
        <v>10</v>
      </c>
      <c r="Q2167">
        <v>61</v>
      </c>
      <c r="R2167">
        <v>78.69</v>
      </c>
    </row>
    <row r="2168" spans="1:18" x14ac:dyDescent="0.35">
      <c r="A2168" t="s">
        <v>178</v>
      </c>
      <c r="B2168" t="str">
        <f>VLOOKUP(Table1[[#This Row],[Region]],Table3[#All],2,0)</f>
        <v>William Grek</v>
      </c>
      <c r="C2168" t="s">
        <v>214</v>
      </c>
      <c r="D2168">
        <v>285546</v>
      </c>
      <c r="E2168">
        <v>293439</v>
      </c>
      <c r="F2168">
        <v>102.76</v>
      </c>
      <c r="G2168" s="2">
        <v>41437</v>
      </c>
      <c r="H2168">
        <f>YEAR(Table1[[#This Row],[Order Date]])</f>
        <v>2013</v>
      </c>
      <c r="I2168" t="s">
        <v>254</v>
      </c>
      <c r="J2168" s="4">
        <f>WEEKDAY(Table1[[#This Row],[Order Date]])</f>
        <v>4</v>
      </c>
      <c r="K2168" t="s">
        <v>219</v>
      </c>
      <c r="L2168" t="s">
        <v>238</v>
      </c>
      <c r="M2168">
        <v>293439</v>
      </c>
      <c r="N2168">
        <v>118226.03</v>
      </c>
      <c r="O2168">
        <v>175212.97</v>
      </c>
      <c r="P2168">
        <v>20</v>
      </c>
      <c r="Q2168">
        <v>88</v>
      </c>
      <c r="R2168">
        <v>77.75</v>
      </c>
    </row>
    <row r="2169" spans="1:18" x14ac:dyDescent="0.35">
      <c r="A2169" t="s">
        <v>179</v>
      </c>
      <c r="B2169" t="str">
        <f>VLOOKUP(Table1[[#This Row],[Region]],Table3[#All],2,0)</f>
        <v>William Grek</v>
      </c>
      <c r="C2169" t="s">
        <v>214</v>
      </c>
      <c r="D2169">
        <v>270996</v>
      </c>
      <c r="E2169">
        <v>194091</v>
      </c>
      <c r="F2169">
        <v>71.62</v>
      </c>
      <c r="G2169" s="2">
        <v>41437</v>
      </c>
      <c r="H2169">
        <f>YEAR(Table1[[#This Row],[Order Date]])</f>
        <v>2013</v>
      </c>
      <c r="I2169" t="s">
        <v>254</v>
      </c>
      <c r="J2169" s="4">
        <f>WEEKDAY(Table1[[#This Row],[Order Date]])</f>
        <v>4</v>
      </c>
      <c r="K2169" t="s">
        <v>225</v>
      </c>
      <c r="L2169" t="s">
        <v>239</v>
      </c>
      <c r="M2169">
        <v>194091</v>
      </c>
      <c r="N2169">
        <v>57965.52</v>
      </c>
      <c r="O2169">
        <v>136125.48000000001</v>
      </c>
      <c r="P2169">
        <v>30</v>
      </c>
      <c r="Q2169">
        <v>11</v>
      </c>
      <c r="R2169">
        <v>86.74</v>
      </c>
    </row>
    <row r="2170" spans="1:18" x14ac:dyDescent="0.35">
      <c r="A2170" t="s">
        <v>180</v>
      </c>
      <c r="B2170" t="str">
        <f>VLOOKUP(Table1[[#This Row],[Region]],Table3[#All],2,0)</f>
        <v>Sam Thomas</v>
      </c>
      <c r="C2170" t="s">
        <v>215</v>
      </c>
      <c r="D2170">
        <v>403736</v>
      </c>
      <c r="E2170">
        <v>213651</v>
      </c>
      <c r="F2170">
        <v>52.92</v>
      </c>
      <c r="G2170" s="2">
        <v>41437</v>
      </c>
      <c r="H2170">
        <f>YEAR(Table1[[#This Row],[Order Date]])</f>
        <v>2013</v>
      </c>
      <c r="I2170" t="s">
        <v>254</v>
      </c>
      <c r="J2170" s="4">
        <f>WEEKDAY(Table1[[#This Row],[Order Date]])</f>
        <v>4</v>
      </c>
      <c r="K2170" t="s">
        <v>232</v>
      </c>
      <c r="L2170" t="s">
        <v>240</v>
      </c>
      <c r="M2170">
        <v>213651</v>
      </c>
      <c r="N2170">
        <v>66612.009999999995</v>
      </c>
      <c r="O2170">
        <v>147038.99</v>
      </c>
      <c r="P2170">
        <v>20</v>
      </c>
      <c r="Q2170">
        <v>89</v>
      </c>
      <c r="R2170">
        <v>74.42</v>
      </c>
    </row>
    <row r="2171" spans="1:18" x14ac:dyDescent="0.35">
      <c r="A2171" t="s">
        <v>181</v>
      </c>
      <c r="B2171" t="str">
        <f>VLOOKUP(Table1[[#This Row],[Region]],Table3[#All],2,0)</f>
        <v>Sam Thomas</v>
      </c>
      <c r="C2171" t="s">
        <v>215</v>
      </c>
      <c r="D2171">
        <v>329571</v>
      </c>
      <c r="E2171">
        <v>315280</v>
      </c>
      <c r="F2171">
        <v>95.66</v>
      </c>
      <c r="G2171" s="2">
        <v>41773</v>
      </c>
      <c r="H2171">
        <f>YEAR(Table1[[#This Row],[Order Date]])</f>
        <v>2014</v>
      </c>
      <c r="I2171" t="s">
        <v>261</v>
      </c>
      <c r="J2171" s="4">
        <f>WEEKDAY(Table1[[#This Row],[Order Date]])</f>
        <v>4</v>
      </c>
      <c r="K2171" t="s">
        <v>235</v>
      </c>
      <c r="L2171" t="s">
        <v>239</v>
      </c>
      <c r="M2171">
        <v>315280</v>
      </c>
      <c r="N2171">
        <v>111820.56</v>
      </c>
      <c r="O2171">
        <v>203459.44</v>
      </c>
      <c r="P2171">
        <v>30</v>
      </c>
      <c r="Q2171">
        <v>80</v>
      </c>
      <c r="R2171">
        <v>87.36</v>
      </c>
    </row>
    <row r="2172" spans="1:18" x14ac:dyDescent="0.35">
      <c r="A2172" t="s">
        <v>182</v>
      </c>
      <c r="B2172" t="str">
        <f>VLOOKUP(Table1[[#This Row],[Region]],Table3[#All],2,0)</f>
        <v>Bill Gabril</v>
      </c>
      <c r="C2172" t="s">
        <v>213</v>
      </c>
      <c r="D2172">
        <v>459662</v>
      </c>
      <c r="E2172">
        <v>490942</v>
      </c>
      <c r="F2172">
        <v>106.81</v>
      </c>
      <c r="G2172" s="2">
        <v>42002</v>
      </c>
      <c r="H2172">
        <f>YEAR(Table1[[#This Row],[Order Date]])</f>
        <v>2014</v>
      </c>
      <c r="I2172" t="s">
        <v>257</v>
      </c>
      <c r="J2172" s="4">
        <f>WEEKDAY(Table1[[#This Row],[Order Date]])</f>
        <v>2</v>
      </c>
      <c r="K2172" t="s">
        <v>233</v>
      </c>
      <c r="L2172" t="s">
        <v>237</v>
      </c>
      <c r="M2172">
        <v>490942</v>
      </c>
      <c r="N2172">
        <v>144496.42000000001</v>
      </c>
      <c r="O2172">
        <v>346445.58</v>
      </c>
      <c r="P2172">
        <v>10</v>
      </c>
      <c r="Q2172">
        <v>46</v>
      </c>
      <c r="R2172">
        <v>74.2</v>
      </c>
    </row>
    <row r="2173" spans="1:18" x14ac:dyDescent="0.35">
      <c r="A2173" t="s">
        <v>183</v>
      </c>
      <c r="B2173" t="str">
        <f>VLOOKUP(Table1[[#This Row],[Region]],Table3[#All],2,0)</f>
        <v>Anne Paul</v>
      </c>
      <c r="C2173" t="s">
        <v>212</v>
      </c>
      <c r="D2173">
        <v>201471</v>
      </c>
      <c r="E2173">
        <v>232873</v>
      </c>
      <c r="F2173">
        <v>115.59</v>
      </c>
      <c r="G2173" s="2">
        <v>40627</v>
      </c>
      <c r="H2173">
        <f>YEAR(Table1[[#This Row],[Order Date]])</f>
        <v>2011</v>
      </c>
      <c r="I2173" t="s">
        <v>263</v>
      </c>
      <c r="J2173" s="4">
        <f>WEEKDAY(Table1[[#This Row],[Order Date]])</f>
        <v>6</v>
      </c>
      <c r="K2173" t="s">
        <v>217</v>
      </c>
      <c r="L2173" t="s">
        <v>237</v>
      </c>
      <c r="M2173">
        <v>232873</v>
      </c>
      <c r="N2173">
        <v>87726.51</v>
      </c>
      <c r="O2173">
        <v>145146.49</v>
      </c>
      <c r="P2173">
        <v>30</v>
      </c>
      <c r="Q2173">
        <v>68</v>
      </c>
      <c r="R2173">
        <v>78.16</v>
      </c>
    </row>
    <row r="2174" spans="1:18" x14ac:dyDescent="0.35">
      <c r="A2174" t="s">
        <v>184</v>
      </c>
      <c r="B2174" t="str">
        <f>VLOOKUP(Table1[[#This Row],[Region]],Table3[#All],2,0)</f>
        <v>Sam Thomas</v>
      </c>
      <c r="C2174" t="s">
        <v>215</v>
      </c>
      <c r="D2174">
        <v>309016</v>
      </c>
      <c r="E2174">
        <v>346679</v>
      </c>
      <c r="F2174">
        <v>112.19</v>
      </c>
      <c r="G2174" s="2">
        <v>41788</v>
      </c>
      <c r="H2174">
        <f>YEAR(Table1[[#This Row],[Order Date]])</f>
        <v>2014</v>
      </c>
      <c r="I2174" t="s">
        <v>261</v>
      </c>
      <c r="J2174" s="4">
        <f>WEEKDAY(Table1[[#This Row],[Order Date]])</f>
        <v>5</v>
      </c>
      <c r="K2174" t="s">
        <v>226</v>
      </c>
      <c r="L2174" t="s">
        <v>239</v>
      </c>
      <c r="M2174">
        <v>346679</v>
      </c>
      <c r="N2174">
        <v>69622.69</v>
      </c>
      <c r="O2174">
        <v>277056.31</v>
      </c>
      <c r="P2174">
        <v>20</v>
      </c>
      <c r="Q2174">
        <v>84</v>
      </c>
      <c r="R2174">
        <v>78.680000000000007</v>
      </c>
    </row>
    <row r="2175" spans="1:18" x14ac:dyDescent="0.35">
      <c r="A2175" t="s">
        <v>185</v>
      </c>
      <c r="B2175" t="str">
        <f>VLOOKUP(Table1[[#This Row],[Region]],Table3[#All],2,0)</f>
        <v>Sam Thomas</v>
      </c>
      <c r="C2175" t="s">
        <v>215</v>
      </c>
      <c r="D2175">
        <v>265694</v>
      </c>
      <c r="E2175">
        <v>135436</v>
      </c>
      <c r="F2175">
        <v>50.97</v>
      </c>
      <c r="G2175" s="2">
        <v>41227</v>
      </c>
      <c r="H2175">
        <f>YEAR(Table1[[#This Row],[Order Date]])</f>
        <v>2012</v>
      </c>
      <c r="I2175" t="s">
        <v>253</v>
      </c>
      <c r="J2175" s="4">
        <f>WEEKDAY(Table1[[#This Row],[Order Date]])</f>
        <v>4</v>
      </c>
      <c r="K2175" t="s">
        <v>221</v>
      </c>
      <c r="L2175" t="s">
        <v>239</v>
      </c>
      <c r="M2175">
        <v>135436</v>
      </c>
      <c r="N2175">
        <v>40784.6</v>
      </c>
      <c r="O2175">
        <v>94651.4</v>
      </c>
      <c r="P2175">
        <v>30</v>
      </c>
      <c r="Q2175">
        <v>60</v>
      </c>
      <c r="R2175">
        <v>90.65</v>
      </c>
    </row>
    <row r="2176" spans="1:18" x14ac:dyDescent="0.35">
      <c r="A2176" t="s">
        <v>186</v>
      </c>
      <c r="B2176" t="str">
        <f>VLOOKUP(Table1[[#This Row],[Region]],Table3[#All],2,0)</f>
        <v>Sam Thomas</v>
      </c>
      <c r="C2176" t="s">
        <v>215</v>
      </c>
      <c r="D2176">
        <v>162006</v>
      </c>
      <c r="E2176">
        <v>190539</v>
      </c>
      <c r="F2176">
        <v>117.61</v>
      </c>
      <c r="G2176" s="2">
        <v>41227</v>
      </c>
      <c r="H2176">
        <f>YEAR(Table1[[#This Row],[Order Date]])</f>
        <v>2012</v>
      </c>
      <c r="I2176" t="s">
        <v>253</v>
      </c>
      <c r="J2176" s="4">
        <f>WEEKDAY(Table1[[#This Row],[Order Date]])</f>
        <v>4</v>
      </c>
      <c r="K2176" t="s">
        <v>219</v>
      </c>
      <c r="L2176" t="s">
        <v>238</v>
      </c>
      <c r="M2176">
        <v>190539</v>
      </c>
      <c r="N2176">
        <v>72492.19</v>
      </c>
      <c r="O2176">
        <v>118046.81</v>
      </c>
      <c r="P2176">
        <v>20</v>
      </c>
      <c r="Q2176">
        <v>15</v>
      </c>
      <c r="R2176">
        <v>73.88</v>
      </c>
    </row>
    <row r="2177" spans="1:18" x14ac:dyDescent="0.35">
      <c r="A2177" t="s">
        <v>187</v>
      </c>
      <c r="B2177" t="str">
        <f>VLOOKUP(Table1[[#This Row],[Region]],Table3[#All],2,0)</f>
        <v>Sam Thomas</v>
      </c>
      <c r="C2177" t="s">
        <v>215</v>
      </c>
      <c r="D2177">
        <v>415531</v>
      </c>
      <c r="E2177">
        <v>239854</v>
      </c>
      <c r="F2177">
        <v>57.72</v>
      </c>
      <c r="G2177" s="2">
        <v>41824</v>
      </c>
      <c r="H2177">
        <f>YEAR(Table1[[#This Row],[Order Date]])</f>
        <v>2014</v>
      </c>
      <c r="I2177" t="s">
        <v>260</v>
      </c>
      <c r="J2177" s="4">
        <f>WEEKDAY(Table1[[#This Row],[Order Date]])</f>
        <v>6</v>
      </c>
      <c r="K2177" t="s">
        <v>219</v>
      </c>
      <c r="L2177" t="s">
        <v>238</v>
      </c>
      <c r="M2177">
        <v>239854</v>
      </c>
      <c r="N2177">
        <v>100458.56</v>
      </c>
      <c r="O2177">
        <v>139395.44</v>
      </c>
      <c r="P2177">
        <v>30</v>
      </c>
      <c r="Q2177">
        <v>55</v>
      </c>
      <c r="R2177">
        <v>78.2</v>
      </c>
    </row>
    <row r="2178" spans="1:18" x14ac:dyDescent="0.35">
      <c r="A2178" t="s">
        <v>188</v>
      </c>
      <c r="B2178" t="str">
        <f>VLOOKUP(Table1[[#This Row],[Region]],Table3[#All],2,0)</f>
        <v>William Grek</v>
      </c>
      <c r="C2178" t="s">
        <v>214</v>
      </c>
      <c r="D2178">
        <v>391651</v>
      </c>
      <c r="E2178">
        <v>295415</v>
      </c>
      <c r="F2178">
        <v>75.430000000000007</v>
      </c>
      <c r="G2178" s="2">
        <v>40865</v>
      </c>
      <c r="H2178">
        <f>YEAR(Table1[[#This Row],[Order Date]])</f>
        <v>2011</v>
      </c>
      <c r="I2178" t="s">
        <v>253</v>
      </c>
      <c r="J2178" s="4">
        <f>WEEKDAY(Table1[[#This Row],[Order Date]])</f>
        <v>6</v>
      </c>
      <c r="K2178" t="s">
        <v>234</v>
      </c>
      <c r="L2178" t="s">
        <v>238</v>
      </c>
      <c r="M2178">
        <v>295415</v>
      </c>
      <c r="N2178">
        <v>104949.05</v>
      </c>
      <c r="O2178">
        <v>190465.95</v>
      </c>
      <c r="P2178">
        <v>10</v>
      </c>
      <c r="Q2178">
        <v>79</v>
      </c>
      <c r="R2178">
        <v>79.290000000000006</v>
      </c>
    </row>
    <row r="2179" spans="1:18" x14ac:dyDescent="0.35">
      <c r="A2179" t="s">
        <v>189</v>
      </c>
      <c r="B2179" t="str">
        <f>VLOOKUP(Table1[[#This Row],[Region]],Table3[#All],2,0)</f>
        <v>Bill Gabril</v>
      </c>
      <c r="C2179" t="s">
        <v>213</v>
      </c>
      <c r="D2179">
        <v>489814</v>
      </c>
      <c r="E2179">
        <v>300474</v>
      </c>
      <c r="F2179">
        <v>61.34</v>
      </c>
      <c r="G2179" s="2">
        <v>40865</v>
      </c>
      <c r="H2179">
        <f>YEAR(Table1[[#This Row],[Order Date]])</f>
        <v>2011</v>
      </c>
      <c r="I2179" t="s">
        <v>253</v>
      </c>
      <c r="J2179" s="4">
        <f>WEEKDAY(Table1[[#This Row],[Order Date]])</f>
        <v>6</v>
      </c>
      <c r="K2179" t="s">
        <v>225</v>
      </c>
      <c r="L2179" t="s">
        <v>239</v>
      </c>
      <c r="M2179">
        <v>300474</v>
      </c>
      <c r="N2179">
        <v>112738.38</v>
      </c>
      <c r="O2179">
        <v>187735.62</v>
      </c>
      <c r="P2179">
        <v>10</v>
      </c>
      <c r="Q2179">
        <v>11</v>
      </c>
      <c r="R2179">
        <v>65.23</v>
      </c>
    </row>
    <row r="2180" spans="1:18" x14ac:dyDescent="0.35">
      <c r="A2180" t="s">
        <v>190</v>
      </c>
      <c r="B2180" t="str">
        <f>VLOOKUP(Table1[[#This Row],[Region]],Table3[#All],2,0)</f>
        <v>Bill Gabril</v>
      </c>
      <c r="C2180" t="s">
        <v>213</v>
      </c>
      <c r="D2180">
        <v>294279</v>
      </c>
      <c r="E2180">
        <v>150474</v>
      </c>
      <c r="F2180">
        <v>51.13</v>
      </c>
      <c r="G2180" s="2">
        <v>41838</v>
      </c>
      <c r="H2180">
        <f>YEAR(Table1[[#This Row],[Order Date]])</f>
        <v>2014</v>
      </c>
      <c r="I2180" t="s">
        <v>260</v>
      </c>
      <c r="J2180" s="4">
        <f>WEEKDAY(Table1[[#This Row],[Order Date]])</f>
        <v>6</v>
      </c>
      <c r="K2180" t="s">
        <v>230</v>
      </c>
      <c r="L2180" t="s">
        <v>238</v>
      </c>
      <c r="M2180">
        <v>150474</v>
      </c>
      <c r="N2180">
        <v>65628.3</v>
      </c>
      <c r="O2180">
        <v>84845.7</v>
      </c>
      <c r="P2180">
        <v>10</v>
      </c>
      <c r="Q2180">
        <v>59</v>
      </c>
      <c r="R2180">
        <v>86.59</v>
      </c>
    </row>
    <row r="2181" spans="1:18" x14ac:dyDescent="0.35">
      <c r="A2181" t="s">
        <v>191</v>
      </c>
      <c r="B2181" t="str">
        <f>VLOOKUP(Table1[[#This Row],[Region]],Table3[#All],2,0)</f>
        <v>Bill Gabril</v>
      </c>
      <c r="C2181" t="s">
        <v>213</v>
      </c>
      <c r="D2181">
        <v>410469</v>
      </c>
      <c r="E2181">
        <v>391823</v>
      </c>
      <c r="F2181">
        <v>95.46</v>
      </c>
      <c r="G2181" s="2">
        <v>41417</v>
      </c>
      <c r="H2181">
        <f>YEAR(Table1[[#This Row],[Order Date]])</f>
        <v>2013</v>
      </c>
      <c r="I2181" t="s">
        <v>261</v>
      </c>
      <c r="J2181" s="4">
        <f>WEEKDAY(Table1[[#This Row],[Order Date]])</f>
        <v>5</v>
      </c>
      <c r="K2181" t="s">
        <v>222</v>
      </c>
      <c r="L2181" t="s">
        <v>236</v>
      </c>
      <c r="M2181">
        <v>391823</v>
      </c>
      <c r="N2181">
        <v>88807.41</v>
      </c>
      <c r="O2181">
        <v>303015.59000000003</v>
      </c>
      <c r="P2181">
        <v>30</v>
      </c>
      <c r="Q2181">
        <v>59</v>
      </c>
      <c r="R2181">
        <v>70.25</v>
      </c>
    </row>
    <row r="2182" spans="1:18" x14ac:dyDescent="0.35">
      <c r="A2182" t="s">
        <v>192</v>
      </c>
      <c r="B2182" t="str">
        <f>VLOOKUP(Table1[[#This Row],[Region]],Table3[#All],2,0)</f>
        <v>Sam Thomas</v>
      </c>
      <c r="C2182" t="s">
        <v>215</v>
      </c>
      <c r="D2182">
        <v>396397</v>
      </c>
      <c r="E2182">
        <v>298642</v>
      </c>
      <c r="F2182">
        <v>75.34</v>
      </c>
      <c r="G2182" s="2">
        <v>41417</v>
      </c>
      <c r="H2182">
        <f>YEAR(Table1[[#This Row],[Order Date]])</f>
        <v>2013</v>
      </c>
      <c r="I2182" t="s">
        <v>261</v>
      </c>
      <c r="J2182" s="4">
        <f>WEEKDAY(Table1[[#This Row],[Order Date]])</f>
        <v>5</v>
      </c>
      <c r="K2182" t="s">
        <v>232</v>
      </c>
      <c r="L2182" t="s">
        <v>240</v>
      </c>
      <c r="M2182">
        <v>298642</v>
      </c>
      <c r="N2182">
        <v>110617.61</v>
      </c>
      <c r="O2182">
        <v>188024.39</v>
      </c>
      <c r="P2182">
        <v>20</v>
      </c>
      <c r="Q2182">
        <v>74</v>
      </c>
      <c r="R2182">
        <v>86.64</v>
      </c>
    </row>
    <row r="2183" spans="1:18" x14ac:dyDescent="0.35">
      <c r="A2183" t="s">
        <v>193</v>
      </c>
      <c r="B2183" t="str">
        <f>VLOOKUP(Table1[[#This Row],[Region]],Table3[#All],2,0)</f>
        <v>Anne Paul</v>
      </c>
      <c r="C2183" t="s">
        <v>212</v>
      </c>
      <c r="D2183">
        <v>162031</v>
      </c>
      <c r="E2183">
        <v>150590</v>
      </c>
      <c r="F2183">
        <v>92.94</v>
      </c>
      <c r="G2183" s="2">
        <v>41417</v>
      </c>
      <c r="H2183">
        <f>YEAR(Table1[[#This Row],[Order Date]])</f>
        <v>2013</v>
      </c>
      <c r="I2183" t="s">
        <v>261</v>
      </c>
      <c r="J2183" s="4">
        <f>WEEKDAY(Table1[[#This Row],[Order Date]])</f>
        <v>5</v>
      </c>
      <c r="K2183" t="s">
        <v>229</v>
      </c>
      <c r="L2183" t="s">
        <v>240</v>
      </c>
      <c r="M2183">
        <v>150590</v>
      </c>
      <c r="N2183">
        <v>56571.6</v>
      </c>
      <c r="O2183">
        <v>94018.4</v>
      </c>
      <c r="P2183">
        <v>10</v>
      </c>
      <c r="Q2183">
        <v>14</v>
      </c>
      <c r="R2183">
        <v>61.09</v>
      </c>
    </row>
    <row r="2184" spans="1:18" x14ac:dyDescent="0.35">
      <c r="A2184" t="s">
        <v>194</v>
      </c>
      <c r="B2184" t="str">
        <f>VLOOKUP(Table1[[#This Row],[Region]],Table3[#All],2,0)</f>
        <v>William Grek</v>
      </c>
      <c r="C2184" t="s">
        <v>214</v>
      </c>
      <c r="D2184">
        <v>295224</v>
      </c>
      <c r="E2184">
        <v>327949</v>
      </c>
      <c r="F2184">
        <v>111.08</v>
      </c>
      <c r="G2184" s="2">
        <v>41417</v>
      </c>
      <c r="H2184">
        <f>YEAR(Table1[[#This Row],[Order Date]])</f>
        <v>2013</v>
      </c>
      <c r="I2184" t="s">
        <v>261</v>
      </c>
      <c r="J2184" s="4">
        <f>WEEKDAY(Table1[[#This Row],[Order Date]])</f>
        <v>5</v>
      </c>
      <c r="K2184" t="s">
        <v>230</v>
      </c>
      <c r="L2184" t="s">
        <v>238</v>
      </c>
      <c r="M2184">
        <v>327949</v>
      </c>
      <c r="N2184">
        <v>141254.9</v>
      </c>
      <c r="O2184">
        <v>186694.1</v>
      </c>
      <c r="P2184">
        <v>20</v>
      </c>
      <c r="Q2184">
        <v>48</v>
      </c>
      <c r="R2184">
        <v>93.24</v>
      </c>
    </row>
    <row r="2185" spans="1:18" x14ac:dyDescent="0.35">
      <c r="A2185" t="s">
        <v>195</v>
      </c>
      <c r="B2185" t="str">
        <f>VLOOKUP(Table1[[#This Row],[Region]],Table3[#All],2,0)</f>
        <v>Sam Thomas</v>
      </c>
      <c r="C2185" t="s">
        <v>215</v>
      </c>
      <c r="D2185">
        <v>415334</v>
      </c>
      <c r="E2185">
        <v>230350</v>
      </c>
      <c r="F2185">
        <v>55.46</v>
      </c>
      <c r="G2185" s="2">
        <v>41417</v>
      </c>
      <c r="H2185">
        <f>YEAR(Table1[[#This Row],[Order Date]])</f>
        <v>2013</v>
      </c>
      <c r="I2185" t="s">
        <v>261</v>
      </c>
      <c r="J2185" s="4">
        <f>WEEKDAY(Table1[[#This Row],[Order Date]])</f>
        <v>5</v>
      </c>
      <c r="K2185" t="s">
        <v>223</v>
      </c>
      <c r="L2185" t="s">
        <v>240</v>
      </c>
      <c r="M2185">
        <v>230350</v>
      </c>
      <c r="N2185">
        <v>96222.35</v>
      </c>
      <c r="O2185">
        <v>134127.65</v>
      </c>
      <c r="P2185">
        <v>10</v>
      </c>
      <c r="Q2185">
        <v>64</v>
      </c>
      <c r="R2185">
        <v>79.55</v>
      </c>
    </row>
    <row r="2186" spans="1:18" x14ac:dyDescent="0.35">
      <c r="A2186" t="s">
        <v>196</v>
      </c>
      <c r="B2186" t="str">
        <f>VLOOKUP(Table1[[#This Row],[Region]],Table3[#All],2,0)</f>
        <v>Bill Gabril</v>
      </c>
      <c r="C2186" t="s">
        <v>213</v>
      </c>
      <c r="D2186">
        <v>186420</v>
      </c>
      <c r="E2186">
        <v>132647</v>
      </c>
      <c r="F2186">
        <v>71.150000000000006</v>
      </c>
      <c r="G2186" s="2">
        <v>41417</v>
      </c>
      <c r="H2186">
        <f>YEAR(Table1[[#This Row],[Order Date]])</f>
        <v>2013</v>
      </c>
      <c r="I2186" t="s">
        <v>261</v>
      </c>
      <c r="J2186" s="4">
        <f>WEEKDAY(Table1[[#This Row],[Order Date]])</f>
        <v>5</v>
      </c>
      <c r="K2186" t="s">
        <v>218</v>
      </c>
      <c r="L2186" t="s">
        <v>238</v>
      </c>
      <c r="M2186">
        <v>132647</v>
      </c>
      <c r="N2186">
        <v>60682.15</v>
      </c>
      <c r="O2186">
        <v>71964.850000000006</v>
      </c>
      <c r="P2186">
        <v>10</v>
      </c>
      <c r="Q2186">
        <v>24</v>
      </c>
      <c r="R2186">
        <v>71.33</v>
      </c>
    </row>
    <row r="2187" spans="1:18" x14ac:dyDescent="0.35">
      <c r="A2187" t="s">
        <v>197</v>
      </c>
      <c r="B2187" t="str">
        <f>VLOOKUP(Table1[[#This Row],[Region]],Table3[#All],2,0)</f>
        <v>Sam Thomas</v>
      </c>
      <c r="C2187" t="s">
        <v>215</v>
      </c>
      <c r="D2187">
        <v>413186</v>
      </c>
      <c r="E2187">
        <v>435281</v>
      </c>
      <c r="F2187">
        <v>105.35</v>
      </c>
      <c r="G2187" s="2">
        <v>41177</v>
      </c>
      <c r="H2187">
        <f>YEAR(Table1[[#This Row],[Order Date]])</f>
        <v>2012</v>
      </c>
      <c r="I2187" t="s">
        <v>258</v>
      </c>
      <c r="J2187" s="4">
        <f>WEEKDAY(Table1[[#This Row],[Order Date]])</f>
        <v>3</v>
      </c>
      <c r="K2187" t="s">
        <v>229</v>
      </c>
      <c r="L2187" t="s">
        <v>240</v>
      </c>
      <c r="M2187">
        <v>435281</v>
      </c>
      <c r="N2187">
        <v>176450.77</v>
      </c>
      <c r="O2187">
        <v>258830.23</v>
      </c>
      <c r="P2187">
        <v>10</v>
      </c>
      <c r="Q2187">
        <v>32</v>
      </c>
      <c r="R2187">
        <v>66.45</v>
      </c>
    </row>
    <row r="2188" spans="1:18" x14ac:dyDescent="0.35">
      <c r="A2188" t="s">
        <v>198</v>
      </c>
      <c r="B2188" t="str">
        <f>VLOOKUP(Table1[[#This Row],[Region]],Table3[#All],2,0)</f>
        <v>William Grek</v>
      </c>
      <c r="C2188" t="s">
        <v>214</v>
      </c>
      <c r="D2188">
        <v>419285</v>
      </c>
      <c r="E2188">
        <v>213791</v>
      </c>
      <c r="F2188">
        <v>50.99</v>
      </c>
      <c r="G2188" s="2">
        <v>41579</v>
      </c>
      <c r="H2188">
        <f>YEAR(Table1[[#This Row],[Order Date]])</f>
        <v>2013</v>
      </c>
      <c r="I2188" t="s">
        <v>253</v>
      </c>
      <c r="J2188" s="4">
        <f>WEEKDAY(Table1[[#This Row],[Order Date]])</f>
        <v>6</v>
      </c>
      <c r="K2188" t="s">
        <v>220</v>
      </c>
      <c r="L2188" t="s">
        <v>237</v>
      </c>
      <c r="M2188">
        <v>213791</v>
      </c>
      <c r="N2188">
        <v>93076.81</v>
      </c>
      <c r="O2188">
        <v>120714.19</v>
      </c>
      <c r="P2188">
        <v>10</v>
      </c>
      <c r="Q2188">
        <v>94</v>
      </c>
      <c r="R2188">
        <v>70.319999999999993</v>
      </c>
    </row>
    <row r="2189" spans="1:18" x14ac:dyDescent="0.35">
      <c r="A2189" t="s">
        <v>199</v>
      </c>
      <c r="B2189" t="str">
        <f>VLOOKUP(Table1[[#This Row],[Region]],Table3[#All],2,0)</f>
        <v>Anne Paul</v>
      </c>
      <c r="C2189" t="s">
        <v>212</v>
      </c>
      <c r="D2189">
        <v>361569</v>
      </c>
      <c r="E2189">
        <v>261341</v>
      </c>
      <c r="F2189">
        <v>72.28</v>
      </c>
      <c r="G2189" s="2">
        <v>41166</v>
      </c>
      <c r="H2189">
        <f>YEAR(Table1[[#This Row],[Order Date]])</f>
        <v>2012</v>
      </c>
      <c r="I2189" t="s">
        <v>258</v>
      </c>
      <c r="J2189" s="4">
        <f>WEEKDAY(Table1[[#This Row],[Order Date]])</f>
        <v>6</v>
      </c>
      <c r="K2189" t="s">
        <v>223</v>
      </c>
      <c r="L2189" t="s">
        <v>240</v>
      </c>
      <c r="M2189">
        <v>261341</v>
      </c>
      <c r="N2189">
        <v>106869.6</v>
      </c>
      <c r="O2189">
        <v>154471.4</v>
      </c>
      <c r="P2189">
        <v>20</v>
      </c>
      <c r="Q2189">
        <v>51</v>
      </c>
      <c r="R2189">
        <v>73.03</v>
      </c>
    </row>
    <row r="2190" spans="1:18" x14ac:dyDescent="0.35">
      <c r="A2190" t="s">
        <v>200</v>
      </c>
      <c r="B2190" t="str">
        <f>VLOOKUP(Table1[[#This Row],[Region]],Table3[#All],2,0)</f>
        <v>William Grek</v>
      </c>
      <c r="C2190" t="s">
        <v>214</v>
      </c>
      <c r="D2190">
        <v>329152</v>
      </c>
      <c r="E2190">
        <v>250102</v>
      </c>
      <c r="F2190">
        <v>75.98</v>
      </c>
      <c r="G2190" s="2">
        <v>41584</v>
      </c>
      <c r="H2190">
        <f>YEAR(Table1[[#This Row],[Order Date]])</f>
        <v>2013</v>
      </c>
      <c r="I2190" t="s">
        <v>253</v>
      </c>
      <c r="J2190" s="4">
        <f>WEEKDAY(Table1[[#This Row],[Order Date]])</f>
        <v>4</v>
      </c>
      <c r="K2190" t="s">
        <v>222</v>
      </c>
      <c r="L2190" t="s">
        <v>236</v>
      </c>
      <c r="M2190">
        <v>250102</v>
      </c>
      <c r="N2190">
        <v>61417.31</v>
      </c>
      <c r="O2190">
        <v>188684.69</v>
      </c>
      <c r="P2190">
        <v>20</v>
      </c>
      <c r="Q2190">
        <v>78</v>
      </c>
      <c r="R2190">
        <v>67.88</v>
      </c>
    </row>
    <row r="2191" spans="1:18" x14ac:dyDescent="0.35">
      <c r="A2191" t="s">
        <v>201</v>
      </c>
      <c r="B2191" t="str">
        <f>VLOOKUP(Table1[[#This Row],[Region]],Table3[#All],2,0)</f>
        <v>Anne Paul</v>
      </c>
      <c r="C2191" t="s">
        <v>212</v>
      </c>
      <c r="D2191">
        <v>142905</v>
      </c>
      <c r="E2191">
        <v>89432</v>
      </c>
      <c r="F2191">
        <v>62.58</v>
      </c>
      <c r="G2191" s="2">
        <v>41716</v>
      </c>
      <c r="H2191">
        <f>YEAR(Table1[[#This Row],[Order Date]])</f>
        <v>2014</v>
      </c>
      <c r="I2191" t="s">
        <v>263</v>
      </c>
      <c r="J2191" s="4">
        <f>WEEKDAY(Table1[[#This Row],[Order Date]])</f>
        <v>3</v>
      </c>
      <c r="K2191" t="s">
        <v>233</v>
      </c>
      <c r="L2191" t="s">
        <v>237</v>
      </c>
      <c r="M2191">
        <v>89432</v>
      </c>
      <c r="N2191">
        <v>25166.5</v>
      </c>
      <c r="O2191">
        <v>64265.5</v>
      </c>
      <c r="P2191">
        <v>30</v>
      </c>
      <c r="Q2191">
        <v>31</v>
      </c>
      <c r="R2191">
        <v>84.55</v>
      </c>
    </row>
    <row r="2192" spans="1:18" x14ac:dyDescent="0.35">
      <c r="A2192" t="s">
        <v>202</v>
      </c>
      <c r="B2192" t="str">
        <f>VLOOKUP(Table1[[#This Row],[Region]],Table3[#All],2,0)</f>
        <v>Anne Paul</v>
      </c>
      <c r="C2192" t="s">
        <v>212</v>
      </c>
      <c r="D2192">
        <v>488509</v>
      </c>
      <c r="E2192">
        <v>374873</v>
      </c>
      <c r="F2192">
        <v>76.739999999999995</v>
      </c>
      <c r="G2192" s="2">
        <v>41716</v>
      </c>
      <c r="H2192">
        <f>YEAR(Table1[[#This Row],[Order Date]])</f>
        <v>2014</v>
      </c>
      <c r="I2192" t="s">
        <v>263</v>
      </c>
      <c r="J2192" s="4">
        <f>WEEKDAY(Table1[[#This Row],[Order Date]])</f>
        <v>3</v>
      </c>
      <c r="K2192" t="s">
        <v>229</v>
      </c>
      <c r="L2192" t="s">
        <v>240</v>
      </c>
      <c r="M2192">
        <v>374873</v>
      </c>
      <c r="N2192">
        <v>113390.23</v>
      </c>
      <c r="O2192">
        <v>261482.77</v>
      </c>
      <c r="P2192">
        <v>20</v>
      </c>
      <c r="Q2192">
        <v>18</v>
      </c>
      <c r="R2192">
        <v>92.53</v>
      </c>
    </row>
    <row r="2193" spans="1:18" x14ac:dyDescent="0.35">
      <c r="A2193" t="s">
        <v>203</v>
      </c>
      <c r="B2193" t="str">
        <f>VLOOKUP(Table1[[#This Row],[Region]],Table3[#All],2,0)</f>
        <v>Bill Gabril</v>
      </c>
      <c r="C2193" t="s">
        <v>213</v>
      </c>
      <c r="D2193">
        <v>435592</v>
      </c>
      <c r="E2193">
        <v>292866</v>
      </c>
      <c r="F2193">
        <v>67.23</v>
      </c>
      <c r="G2193" s="2">
        <v>41716</v>
      </c>
      <c r="H2193">
        <f>YEAR(Table1[[#This Row],[Order Date]])</f>
        <v>2014</v>
      </c>
      <c r="I2193" t="s">
        <v>263</v>
      </c>
      <c r="J2193" s="4">
        <f>WEEKDAY(Table1[[#This Row],[Order Date]])</f>
        <v>3</v>
      </c>
      <c r="K2193" t="s">
        <v>223</v>
      </c>
      <c r="L2193" t="s">
        <v>240</v>
      </c>
      <c r="M2193">
        <v>292866</v>
      </c>
      <c r="N2193">
        <v>132634.35999999999</v>
      </c>
      <c r="O2193">
        <v>160231.64000000001</v>
      </c>
      <c r="P2193">
        <v>30</v>
      </c>
      <c r="Q2193">
        <v>78</v>
      </c>
      <c r="R2193">
        <v>82.49</v>
      </c>
    </row>
    <row r="2194" spans="1:18" x14ac:dyDescent="0.35">
      <c r="A2194" t="s">
        <v>204</v>
      </c>
      <c r="B2194" t="str">
        <f>VLOOKUP(Table1[[#This Row],[Region]],Table3[#All],2,0)</f>
        <v>William Grek</v>
      </c>
      <c r="C2194" t="s">
        <v>214</v>
      </c>
      <c r="D2194">
        <v>281668</v>
      </c>
      <c r="E2194">
        <v>286503</v>
      </c>
      <c r="F2194">
        <v>101.72</v>
      </c>
      <c r="G2194" s="2">
        <v>41716</v>
      </c>
      <c r="H2194">
        <f>YEAR(Table1[[#This Row],[Order Date]])</f>
        <v>2014</v>
      </c>
      <c r="I2194" t="s">
        <v>263</v>
      </c>
      <c r="J2194" s="4">
        <f>WEEKDAY(Table1[[#This Row],[Order Date]])</f>
        <v>3</v>
      </c>
      <c r="K2194" t="s">
        <v>233</v>
      </c>
      <c r="L2194" t="s">
        <v>237</v>
      </c>
      <c r="M2194">
        <v>286503</v>
      </c>
      <c r="N2194">
        <v>95622.34</v>
      </c>
      <c r="O2194">
        <v>190880.66</v>
      </c>
      <c r="P2194">
        <v>20</v>
      </c>
      <c r="Q2194">
        <v>84</v>
      </c>
      <c r="R2194">
        <v>83.4</v>
      </c>
    </row>
    <row r="2195" spans="1:18" x14ac:dyDescent="0.35">
      <c r="A2195" t="s">
        <v>205</v>
      </c>
      <c r="B2195" t="str">
        <f>VLOOKUP(Table1[[#This Row],[Region]],Table3[#All],2,0)</f>
        <v>William Grek</v>
      </c>
      <c r="C2195" t="s">
        <v>214</v>
      </c>
      <c r="D2195">
        <v>281548</v>
      </c>
      <c r="E2195">
        <v>177459</v>
      </c>
      <c r="F2195">
        <v>63.03</v>
      </c>
      <c r="G2195" s="2">
        <v>41716</v>
      </c>
      <c r="H2195">
        <f>YEAR(Table1[[#This Row],[Order Date]])</f>
        <v>2014</v>
      </c>
      <c r="I2195" t="s">
        <v>263</v>
      </c>
      <c r="J2195" s="4">
        <f>WEEKDAY(Table1[[#This Row],[Order Date]])</f>
        <v>3</v>
      </c>
      <c r="K2195" t="s">
        <v>217</v>
      </c>
      <c r="L2195" t="s">
        <v>237</v>
      </c>
      <c r="M2195">
        <v>177459</v>
      </c>
      <c r="N2195">
        <v>67110.720000000001</v>
      </c>
      <c r="O2195">
        <v>110348.28</v>
      </c>
      <c r="P2195">
        <v>20</v>
      </c>
      <c r="Q2195">
        <v>51</v>
      </c>
      <c r="R2195">
        <v>77.12</v>
      </c>
    </row>
    <row r="2196" spans="1:18" x14ac:dyDescent="0.35">
      <c r="A2196" t="s">
        <v>206</v>
      </c>
      <c r="B2196" t="str">
        <f>VLOOKUP(Table1[[#This Row],[Region]],Table3[#All],2,0)</f>
        <v>Anne Paul</v>
      </c>
      <c r="C2196" t="s">
        <v>212</v>
      </c>
      <c r="D2196">
        <v>134896</v>
      </c>
      <c r="E2196">
        <v>74622</v>
      </c>
      <c r="F2196">
        <v>55.32</v>
      </c>
      <c r="G2196" s="2">
        <v>41716</v>
      </c>
      <c r="H2196">
        <f>YEAR(Table1[[#This Row],[Order Date]])</f>
        <v>2014</v>
      </c>
      <c r="I2196" t="s">
        <v>263</v>
      </c>
      <c r="J2196" s="4">
        <f>WEEKDAY(Table1[[#This Row],[Order Date]])</f>
        <v>3</v>
      </c>
      <c r="K2196" t="s">
        <v>217</v>
      </c>
      <c r="L2196" t="s">
        <v>237</v>
      </c>
      <c r="M2196">
        <v>74622</v>
      </c>
      <c r="N2196">
        <v>25466.41</v>
      </c>
      <c r="O2196">
        <v>49155.59</v>
      </c>
      <c r="P2196">
        <v>10</v>
      </c>
      <c r="Q2196">
        <v>56</v>
      </c>
      <c r="R2196">
        <v>70.8</v>
      </c>
    </row>
    <row r="2197" spans="1:18" x14ac:dyDescent="0.35">
      <c r="A2197" t="s">
        <v>207</v>
      </c>
      <c r="B2197" t="str">
        <f>VLOOKUP(Table1[[#This Row],[Region]],Table3[#All],2,0)</f>
        <v>Anne Paul</v>
      </c>
      <c r="C2197" t="s">
        <v>212</v>
      </c>
      <c r="D2197">
        <v>335005</v>
      </c>
      <c r="E2197">
        <v>286543</v>
      </c>
      <c r="F2197">
        <v>85.53</v>
      </c>
      <c r="G2197" s="2">
        <v>41716</v>
      </c>
      <c r="H2197">
        <f>YEAR(Table1[[#This Row],[Order Date]])</f>
        <v>2014</v>
      </c>
      <c r="I2197" t="s">
        <v>263</v>
      </c>
      <c r="J2197" s="4">
        <f>WEEKDAY(Table1[[#This Row],[Order Date]])</f>
        <v>3</v>
      </c>
      <c r="K2197" t="s">
        <v>233</v>
      </c>
      <c r="L2197" t="s">
        <v>237</v>
      </c>
      <c r="M2197">
        <v>286543</v>
      </c>
      <c r="N2197">
        <v>102730.03</v>
      </c>
      <c r="O2197">
        <v>183812.97</v>
      </c>
      <c r="P2197">
        <v>30</v>
      </c>
      <c r="Q2197">
        <v>91</v>
      </c>
      <c r="R2197">
        <v>67.52</v>
      </c>
    </row>
    <row r="2198" spans="1:18" x14ac:dyDescent="0.35">
      <c r="A2198" t="s">
        <v>208</v>
      </c>
      <c r="B2198" t="str">
        <f>VLOOKUP(Table1[[#This Row],[Region]],Table3[#All],2,0)</f>
        <v>William Grek</v>
      </c>
      <c r="C2198" t="s">
        <v>214</v>
      </c>
      <c r="D2198">
        <v>329827</v>
      </c>
      <c r="E2198">
        <v>393986</v>
      </c>
      <c r="F2198">
        <v>119.45</v>
      </c>
      <c r="G2198" s="2">
        <v>41716</v>
      </c>
      <c r="H2198">
        <f>YEAR(Table1[[#This Row],[Order Date]])</f>
        <v>2014</v>
      </c>
      <c r="I2198" t="s">
        <v>263</v>
      </c>
      <c r="J2198" s="4">
        <f>WEEKDAY(Table1[[#This Row],[Order Date]])</f>
        <v>3</v>
      </c>
      <c r="K2198" t="s">
        <v>225</v>
      </c>
      <c r="L2198" t="s">
        <v>239</v>
      </c>
      <c r="M2198">
        <v>393986</v>
      </c>
      <c r="N2198">
        <v>183739.12</v>
      </c>
      <c r="O2198">
        <v>210246.88</v>
      </c>
      <c r="P2198">
        <v>10</v>
      </c>
      <c r="Q2198">
        <v>69</v>
      </c>
      <c r="R2198">
        <v>64.17</v>
      </c>
    </row>
    <row r="2199" spans="1:18" x14ac:dyDescent="0.35">
      <c r="A2199" t="s">
        <v>209</v>
      </c>
      <c r="B2199" t="str">
        <f>VLOOKUP(Table1[[#This Row],[Region]],Table3[#All],2,0)</f>
        <v>Sam Thomas</v>
      </c>
      <c r="C2199" t="s">
        <v>215</v>
      </c>
      <c r="D2199">
        <v>399408</v>
      </c>
      <c r="E2199">
        <v>440594</v>
      </c>
      <c r="F2199">
        <v>110.31</v>
      </c>
      <c r="G2199" s="2">
        <v>41716</v>
      </c>
      <c r="H2199">
        <f>YEAR(Table1[[#This Row],[Order Date]])</f>
        <v>2014</v>
      </c>
      <c r="I2199" t="s">
        <v>263</v>
      </c>
      <c r="J2199" s="4">
        <f>WEEKDAY(Table1[[#This Row],[Order Date]])</f>
        <v>3</v>
      </c>
      <c r="K2199" t="s">
        <v>228</v>
      </c>
      <c r="L2199" t="s">
        <v>236</v>
      </c>
      <c r="M2199">
        <v>440594</v>
      </c>
      <c r="N2199">
        <v>182046.62</v>
      </c>
      <c r="O2199">
        <v>258547.38</v>
      </c>
      <c r="P2199">
        <v>20</v>
      </c>
      <c r="Q2199">
        <v>36</v>
      </c>
      <c r="R2199">
        <v>61.28</v>
      </c>
    </row>
    <row r="2200" spans="1:18" x14ac:dyDescent="0.35">
      <c r="A2200" t="s">
        <v>210</v>
      </c>
      <c r="B2200" t="str">
        <f>VLOOKUP(Table1[[#This Row],[Region]],Table3[#All],2,0)</f>
        <v>William Grek</v>
      </c>
      <c r="C2200" t="s">
        <v>214</v>
      </c>
      <c r="D2200">
        <v>367672</v>
      </c>
      <c r="E2200">
        <v>323903</v>
      </c>
      <c r="F2200">
        <v>88.1</v>
      </c>
      <c r="G2200" s="2">
        <v>41867</v>
      </c>
      <c r="H2200">
        <f>YEAR(Table1[[#This Row],[Order Date]])</f>
        <v>2014</v>
      </c>
      <c r="I2200" t="s">
        <v>262</v>
      </c>
      <c r="J2200" s="4">
        <f>WEEKDAY(Table1[[#This Row],[Order Date]])</f>
        <v>7</v>
      </c>
      <c r="K2200" t="s">
        <v>219</v>
      </c>
      <c r="L2200" t="s">
        <v>238</v>
      </c>
      <c r="M2200">
        <v>323903</v>
      </c>
      <c r="N2200">
        <v>142980.26999999999</v>
      </c>
      <c r="O2200">
        <v>180922.73</v>
      </c>
      <c r="P2200">
        <v>20</v>
      </c>
      <c r="Q2200">
        <v>63</v>
      </c>
      <c r="R2200">
        <v>62.91</v>
      </c>
    </row>
    <row r="2201" spans="1:18" x14ac:dyDescent="0.35">
      <c r="A2201" t="s">
        <v>211</v>
      </c>
      <c r="B2201" t="str">
        <f>VLOOKUP(Table1[[#This Row],[Region]],Table3[#All],2,0)</f>
        <v>Anne Paul</v>
      </c>
      <c r="C2201" t="s">
        <v>212</v>
      </c>
      <c r="D2201">
        <v>205402</v>
      </c>
      <c r="E2201">
        <v>165522</v>
      </c>
      <c r="F2201">
        <v>80.58</v>
      </c>
      <c r="G2201" s="2">
        <v>41101</v>
      </c>
      <c r="H2201">
        <f>YEAR(Table1[[#This Row],[Order Date]])</f>
        <v>2012</v>
      </c>
      <c r="I2201" t="s">
        <v>260</v>
      </c>
      <c r="J2201" s="4">
        <f>WEEKDAY(Table1[[#This Row],[Order Date]])</f>
        <v>4</v>
      </c>
      <c r="K2201" t="s">
        <v>221</v>
      </c>
      <c r="L2201" t="s">
        <v>239</v>
      </c>
      <c r="M2201">
        <v>165522</v>
      </c>
      <c r="N2201">
        <v>61551.47</v>
      </c>
      <c r="O2201">
        <v>103970.53</v>
      </c>
      <c r="P2201">
        <v>10</v>
      </c>
      <c r="Q2201">
        <v>70</v>
      </c>
      <c r="R2201">
        <v>77.709999999999994</v>
      </c>
    </row>
    <row r="2202" spans="1:18" x14ac:dyDescent="0.35">
      <c r="A2202" t="s">
        <v>12</v>
      </c>
      <c r="B2202" t="str">
        <f>VLOOKUP(Table1[[#This Row],[Region]],Table3[#All],2,0)</f>
        <v>William Grek</v>
      </c>
      <c r="C2202" t="s">
        <v>214</v>
      </c>
      <c r="D2202">
        <v>391932</v>
      </c>
      <c r="E2202">
        <v>231783</v>
      </c>
      <c r="F2202">
        <v>59.14</v>
      </c>
      <c r="G2202" s="2">
        <v>41101</v>
      </c>
      <c r="H2202">
        <f>YEAR(Table1[[#This Row],[Order Date]])</f>
        <v>2012</v>
      </c>
      <c r="I2202" t="s">
        <v>260</v>
      </c>
      <c r="J2202" s="4">
        <f>WEEKDAY(Table1[[#This Row],[Order Date]])</f>
        <v>4</v>
      </c>
      <c r="K2202" t="s">
        <v>220</v>
      </c>
      <c r="L2202" t="s">
        <v>237</v>
      </c>
      <c r="M2202">
        <v>231783</v>
      </c>
      <c r="N2202">
        <v>82520.38</v>
      </c>
      <c r="O2202">
        <v>149262.62</v>
      </c>
      <c r="P2202">
        <v>30</v>
      </c>
      <c r="Q2202">
        <v>11</v>
      </c>
      <c r="R2202">
        <v>69.98</v>
      </c>
    </row>
    <row r="2203" spans="1:18" x14ac:dyDescent="0.35">
      <c r="A2203" t="s">
        <v>13</v>
      </c>
      <c r="B2203" t="str">
        <f>VLOOKUP(Table1[[#This Row],[Region]],Table3[#All],2,0)</f>
        <v>Bill Gabril</v>
      </c>
      <c r="C2203" t="s">
        <v>213</v>
      </c>
      <c r="D2203">
        <v>265659</v>
      </c>
      <c r="E2203">
        <v>312206</v>
      </c>
      <c r="F2203">
        <v>117.52</v>
      </c>
      <c r="G2203" s="2">
        <v>41977</v>
      </c>
      <c r="H2203">
        <f>YEAR(Table1[[#This Row],[Order Date]])</f>
        <v>2014</v>
      </c>
      <c r="I2203" t="s">
        <v>257</v>
      </c>
      <c r="J2203" s="4">
        <f>WEEKDAY(Table1[[#This Row],[Order Date]])</f>
        <v>5</v>
      </c>
      <c r="K2203" t="s">
        <v>234</v>
      </c>
      <c r="L2203" t="s">
        <v>238</v>
      </c>
      <c r="M2203">
        <v>312206</v>
      </c>
      <c r="N2203">
        <v>139099.70000000001</v>
      </c>
      <c r="O2203">
        <v>173106.3</v>
      </c>
      <c r="P2203">
        <v>20</v>
      </c>
      <c r="Q2203">
        <v>49</v>
      </c>
      <c r="R2203">
        <v>74.3</v>
      </c>
    </row>
    <row r="2204" spans="1:18" x14ac:dyDescent="0.35">
      <c r="A2204" t="s">
        <v>14</v>
      </c>
      <c r="B2204" t="str">
        <f>VLOOKUP(Table1[[#This Row],[Region]],Table3[#All],2,0)</f>
        <v>William Grek</v>
      </c>
      <c r="C2204" t="s">
        <v>214</v>
      </c>
      <c r="D2204">
        <v>482173</v>
      </c>
      <c r="E2204">
        <v>359798</v>
      </c>
      <c r="F2204">
        <v>74.62</v>
      </c>
      <c r="G2204" s="2">
        <v>41977</v>
      </c>
      <c r="H2204">
        <f>YEAR(Table1[[#This Row],[Order Date]])</f>
        <v>2014</v>
      </c>
      <c r="I2204" t="s">
        <v>257</v>
      </c>
      <c r="J2204" s="4">
        <f>WEEKDAY(Table1[[#This Row],[Order Date]])</f>
        <v>5</v>
      </c>
      <c r="K2204" t="s">
        <v>224</v>
      </c>
      <c r="L2204" t="s">
        <v>240</v>
      </c>
      <c r="M2204">
        <v>359798</v>
      </c>
      <c r="N2204">
        <v>168940.22</v>
      </c>
      <c r="O2204">
        <v>190857.78</v>
      </c>
      <c r="P2204">
        <v>20</v>
      </c>
      <c r="Q2204">
        <v>23</v>
      </c>
      <c r="R2204">
        <v>72.47</v>
      </c>
    </row>
    <row r="2205" spans="1:18" x14ac:dyDescent="0.35">
      <c r="A2205" t="s">
        <v>15</v>
      </c>
      <c r="B2205" t="str">
        <f>VLOOKUP(Table1[[#This Row],[Region]],Table3[#All],2,0)</f>
        <v>Bill Gabril</v>
      </c>
      <c r="C2205" t="s">
        <v>213</v>
      </c>
      <c r="D2205">
        <v>253373</v>
      </c>
      <c r="E2205">
        <v>199880</v>
      </c>
      <c r="F2205">
        <v>78.89</v>
      </c>
      <c r="G2205" s="2">
        <v>41977</v>
      </c>
      <c r="H2205">
        <f>YEAR(Table1[[#This Row],[Order Date]])</f>
        <v>2014</v>
      </c>
      <c r="I2205" t="s">
        <v>257</v>
      </c>
      <c r="J2205" s="4">
        <f>WEEKDAY(Table1[[#This Row],[Order Date]])</f>
        <v>5</v>
      </c>
      <c r="K2205" t="s">
        <v>223</v>
      </c>
      <c r="L2205" t="s">
        <v>240</v>
      </c>
      <c r="M2205">
        <v>199880</v>
      </c>
      <c r="N2205">
        <v>94685.81</v>
      </c>
      <c r="O2205">
        <v>105194.19</v>
      </c>
      <c r="P2205">
        <v>10</v>
      </c>
      <c r="Q2205">
        <v>58</v>
      </c>
      <c r="R2205">
        <v>92.67</v>
      </c>
    </row>
    <row r="2206" spans="1:18" x14ac:dyDescent="0.35">
      <c r="A2206" t="s">
        <v>16</v>
      </c>
      <c r="B2206" t="str">
        <f>VLOOKUP(Table1[[#This Row],[Region]],Table3[#All],2,0)</f>
        <v>Bill Gabril</v>
      </c>
      <c r="C2206" t="s">
        <v>213</v>
      </c>
      <c r="D2206">
        <v>134238</v>
      </c>
      <c r="E2206">
        <v>107802</v>
      </c>
      <c r="F2206">
        <v>80.31</v>
      </c>
      <c r="G2206" s="2">
        <v>41977</v>
      </c>
      <c r="H2206">
        <f>YEAR(Table1[[#This Row],[Order Date]])</f>
        <v>2014</v>
      </c>
      <c r="I2206" t="s">
        <v>257</v>
      </c>
      <c r="J2206" s="4">
        <f>WEEKDAY(Table1[[#This Row],[Order Date]])</f>
        <v>5</v>
      </c>
      <c r="K2206" t="s">
        <v>216</v>
      </c>
      <c r="L2206" t="s">
        <v>236</v>
      </c>
      <c r="M2206">
        <v>107802</v>
      </c>
      <c r="N2206">
        <v>27587.63</v>
      </c>
      <c r="O2206">
        <v>80214.37</v>
      </c>
      <c r="P2206">
        <v>20</v>
      </c>
      <c r="Q2206">
        <v>87</v>
      </c>
      <c r="R2206">
        <v>80.150000000000006</v>
      </c>
    </row>
    <row r="2207" spans="1:18" x14ac:dyDescent="0.35">
      <c r="A2207" t="s">
        <v>17</v>
      </c>
      <c r="B2207" t="str">
        <f>VLOOKUP(Table1[[#This Row],[Region]],Table3[#All],2,0)</f>
        <v>Bill Gabril</v>
      </c>
      <c r="C2207" t="s">
        <v>213</v>
      </c>
      <c r="D2207">
        <v>325449</v>
      </c>
      <c r="E2207">
        <v>231403</v>
      </c>
      <c r="F2207">
        <v>71.099999999999994</v>
      </c>
      <c r="G2207" s="2">
        <v>41764</v>
      </c>
      <c r="H2207">
        <f>YEAR(Table1[[#This Row],[Order Date]])</f>
        <v>2014</v>
      </c>
      <c r="I2207" t="s">
        <v>261</v>
      </c>
      <c r="J2207" s="4">
        <f>WEEKDAY(Table1[[#This Row],[Order Date]])</f>
        <v>2</v>
      </c>
      <c r="K2207" t="s">
        <v>217</v>
      </c>
      <c r="L2207" t="s">
        <v>237</v>
      </c>
      <c r="M2207">
        <v>231403</v>
      </c>
      <c r="N2207">
        <v>73383.12</v>
      </c>
      <c r="O2207">
        <v>158019.88</v>
      </c>
      <c r="P2207">
        <v>20</v>
      </c>
      <c r="Q2207">
        <v>13</v>
      </c>
      <c r="R2207">
        <v>84.13</v>
      </c>
    </row>
    <row r="2208" spans="1:18" x14ac:dyDescent="0.35">
      <c r="A2208" t="s">
        <v>18</v>
      </c>
      <c r="B2208" t="str">
        <f>VLOOKUP(Table1[[#This Row],[Region]],Table3[#All],2,0)</f>
        <v>Anne Paul</v>
      </c>
      <c r="C2208" t="s">
        <v>212</v>
      </c>
      <c r="D2208">
        <v>379060</v>
      </c>
      <c r="E2208">
        <v>367936</v>
      </c>
      <c r="F2208">
        <v>97.07</v>
      </c>
      <c r="G2208" s="2">
        <v>41764</v>
      </c>
      <c r="H2208">
        <f>YEAR(Table1[[#This Row],[Order Date]])</f>
        <v>2014</v>
      </c>
      <c r="I2208" t="s">
        <v>261</v>
      </c>
      <c r="J2208" s="4">
        <f>WEEKDAY(Table1[[#This Row],[Order Date]])</f>
        <v>2</v>
      </c>
      <c r="K2208" t="s">
        <v>229</v>
      </c>
      <c r="L2208" t="s">
        <v>240</v>
      </c>
      <c r="M2208">
        <v>367936</v>
      </c>
      <c r="N2208">
        <v>120229.77</v>
      </c>
      <c r="O2208">
        <v>247706.23</v>
      </c>
      <c r="P2208">
        <v>20</v>
      </c>
      <c r="Q2208">
        <v>39</v>
      </c>
      <c r="R2208">
        <v>89.14</v>
      </c>
    </row>
    <row r="2209" spans="1:18" x14ac:dyDescent="0.35">
      <c r="A2209" t="s">
        <v>19</v>
      </c>
      <c r="B2209" t="str">
        <f>VLOOKUP(Table1[[#This Row],[Region]],Table3[#All],2,0)</f>
        <v>Sam Thomas</v>
      </c>
      <c r="C2209" t="s">
        <v>215</v>
      </c>
      <c r="D2209">
        <v>149912</v>
      </c>
      <c r="E2209">
        <v>167266</v>
      </c>
      <c r="F2209">
        <v>111.58</v>
      </c>
      <c r="G2209" s="2">
        <v>41764</v>
      </c>
      <c r="H2209">
        <f>YEAR(Table1[[#This Row],[Order Date]])</f>
        <v>2014</v>
      </c>
      <c r="I2209" t="s">
        <v>261</v>
      </c>
      <c r="J2209" s="4">
        <f>WEEKDAY(Table1[[#This Row],[Order Date]])</f>
        <v>2</v>
      </c>
      <c r="K2209" t="s">
        <v>218</v>
      </c>
      <c r="L2209" t="s">
        <v>238</v>
      </c>
      <c r="M2209">
        <v>167266</v>
      </c>
      <c r="N2209">
        <v>50335.13</v>
      </c>
      <c r="O2209">
        <v>116930.87</v>
      </c>
      <c r="P2209">
        <v>30</v>
      </c>
      <c r="Q2209">
        <v>46</v>
      </c>
      <c r="R2209">
        <v>65.959999999999994</v>
      </c>
    </row>
    <row r="2210" spans="1:18" x14ac:dyDescent="0.35">
      <c r="A2210" t="s">
        <v>20</v>
      </c>
      <c r="B2210" t="str">
        <f>VLOOKUP(Table1[[#This Row],[Region]],Table3[#All],2,0)</f>
        <v>Sam Thomas</v>
      </c>
      <c r="C2210" t="s">
        <v>215</v>
      </c>
      <c r="D2210">
        <v>245193</v>
      </c>
      <c r="E2210">
        <v>257495</v>
      </c>
      <c r="F2210">
        <v>105.02</v>
      </c>
      <c r="G2210" s="2">
        <v>41764</v>
      </c>
      <c r="H2210">
        <f>YEAR(Table1[[#This Row],[Order Date]])</f>
        <v>2014</v>
      </c>
      <c r="I2210" t="s">
        <v>261</v>
      </c>
      <c r="J2210" s="4">
        <f>WEEKDAY(Table1[[#This Row],[Order Date]])</f>
        <v>2</v>
      </c>
      <c r="K2210" t="s">
        <v>225</v>
      </c>
      <c r="L2210" t="s">
        <v>239</v>
      </c>
      <c r="M2210">
        <v>257495</v>
      </c>
      <c r="N2210">
        <v>80911.12</v>
      </c>
      <c r="O2210">
        <v>176583.88</v>
      </c>
      <c r="P2210">
        <v>20</v>
      </c>
      <c r="Q2210">
        <v>95</v>
      </c>
      <c r="R2210">
        <v>81.53</v>
      </c>
    </row>
    <row r="2211" spans="1:18" x14ac:dyDescent="0.35">
      <c r="A2211" t="s">
        <v>21</v>
      </c>
      <c r="B2211" t="str">
        <f>VLOOKUP(Table1[[#This Row],[Region]],Table3[#All],2,0)</f>
        <v>Bill Gabril</v>
      </c>
      <c r="C2211" t="s">
        <v>213</v>
      </c>
      <c r="D2211">
        <v>294359</v>
      </c>
      <c r="E2211">
        <v>262008</v>
      </c>
      <c r="F2211">
        <v>89.01</v>
      </c>
      <c r="G2211" s="2">
        <v>41296</v>
      </c>
      <c r="H2211">
        <f>YEAR(Table1[[#This Row],[Order Date]])</f>
        <v>2013</v>
      </c>
      <c r="I2211" t="s">
        <v>259</v>
      </c>
      <c r="J2211" s="4">
        <f>WEEKDAY(Table1[[#This Row],[Order Date]])</f>
        <v>3</v>
      </c>
      <c r="K2211" t="s">
        <v>228</v>
      </c>
      <c r="L2211" t="s">
        <v>236</v>
      </c>
      <c r="M2211">
        <v>262008</v>
      </c>
      <c r="N2211">
        <v>66244.639999999999</v>
      </c>
      <c r="O2211">
        <v>195763.36</v>
      </c>
      <c r="P2211">
        <v>20</v>
      </c>
      <c r="Q2211">
        <v>52</v>
      </c>
      <c r="R2211">
        <v>82.23</v>
      </c>
    </row>
    <row r="2212" spans="1:18" x14ac:dyDescent="0.35">
      <c r="A2212" t="s">
        <v>22</v>
      </c>
      <c r="B2212" t="str">
        <f>VLOOKUP(Table1[[#This Row],[Region]],Table3[#All],2,0)</f>
        <v>Sam Thomas</v>
      </c>
      <c r="C2212" t="s">
        <v>215</v>
      </c>
      <c r="D2212">
        <v>372576</v>
      </c>
      <c r="E2212">
        <v>219427</v>
      </c>
      <c r="F2212">
        <v>58.89</v>
      </c>
      <c r="G2212" s="2">
        <v>41296</v>
      </c>
      <c r="H2212">
        <f>YEAR(Table1[[#This Row],[Order Date]])</f>
        <v>2013</v>
      </c>
      <c r="I2212" t="s">
        <v>259</v>
      </c>
      <c r="J2212" s="4">
        <f>WEEKDAY(Table1[[#This Row],[Order Date]])</f>
        <v>3</v>
      </c>
      <c r="K2212" t="s">
        <v>226</v>
      </c>
      <c r="L2212" t="s">
        <v>239</v>
      </c>
      <c r="M2212">
        <v>219427</v>
      </c>
      <c r="N2212">
        <v>54247.6</v>
      </c>
      <c r="O2212">
        <v>165179.4</v>
      </c>
      <c r="P2212">
        <v>20</v>
      </c>
      <c r="Q2212">
        <v>28</v>
      </c>
      <c r="R2212">
        <v>62.5</v>
      </c>
    </row>
    <row r="2213" spans="1:18" x14ac:dyDescent="0.35">
      <c r="A2213" t="s">
        <v>23</v>
      </c>
      <c r="B2213" t="str">
        <f>VLOOKUP(Table1[[#This Row],[Region]],Table3[#All],2,0)</f>
        <v>Bill Gabril</v>
      </c>
      <c r="C2213" t="s">
        <v>213</v>
      </c>
      <c r="D2213">
        <v>382493</v>
      </c>
      <c r="E2213">
        <v>230032</v>
      </c>
      <c r="F2213">
        <v>60.14</v>
      </c>
      <c r="G2213" s="2">
        <v>41296</v>
      </c>
      <c r="H2213">
        <f>YEAR(Table1[[#This Row],[Order Date]])</f>
        <v>2013</v>
      </c>
      <c r="I2213" t="s">
        <v>259</v>
      </c>
      <c r="J2213" s="4">
        <f>WEEKDAY(Table1[[#This Row],[Order Date]])</f>
        <v>3</v>
      </c>
      <c r="K2213" t="s">
        <v>228</v>
      </c>
      <c r="L2213" t="s">
        <v>236</v>
      </c>
      <c r="M2213">
        <v>230032</v>
      </c>
      <c r="N2213">
        <v>78522.600000000006</v>
      </c>
      <c r="O2213">
        <v>151509.4</v>
      </c>
      <c r="P2213">
        <v>10</v>
      </c>
      <c r="Q2213">
        <v>87</v>
      </c>
      <c r="R2213">
        <v>91.76</v>
      </c>
    </row>
    <row r="2214" spans="1:18" x14ac:dyDescent="0.35">
      <c r="A2214" t="s">
        <v>24</v>
      </c>
      <c r="B2214" t="str">
        <f>VLOOKUP(Table1[[#This Row],[Region]],Table3[#All],2,0)</f>
        <v>Bill Gabril</v>
      </c>
      <c r="C2214" t="s">
        <v>213</v>
      </c>
      <c r="D2214">
        <v>342285</v>
      </c>
      <c r="E2214">
        <v>174913</v>
      </c>
      <c r="F2214">
        <v>51.1</v>
      </c>
      <c r="G2214" s="2">
        <v>41582</v>
      </c>
      <c r="H2214">
        <f>YEAR(Table1[[#This Row],[Order Date]])</f>
        <v>2013</v>
      </c>
      <c r="I2214" t="s">
        <v>253</v>
      </c>
      <c r="J2214" s="4">
        <f>WEEKDAY(Table1[[#This Row],[Order Date]])</f>
        <v>2</v>
      </c>
      <c r="K2214" t="s">
        <v>233</v>
      </c>
      <c r="L2214" t="s">
        <v>237</v>
      </c>
      <c r="M2214">
        <v>174913</v>
      </c>
      <c r="N2214">
        <v>39395.440000000002</v>
      </c>
      <c r="O2214">
        <v>135517.56</v>
      </c>
      <c r="P2214">
        <v>20</v>
      </c>
      <c r="Q2214">
        <v>52</v>
      </c>
      <c r="R2214">
        <v>88.38</v>
      </c>
    </row>
    <row r="2215" spans="1:18" x14ac:dyDescent="0.35">
      <c r="A2215" t="s">
        <v>25</v>
      </c>
      <c r="B2215" t="str">
        <f>VLOOKUP(Table1[[#This Row],[Region]],Table3[#All],2,0)</f>
        <v>Sam Thomas</v>
      </c>
      <c r="C2215" t="s">
        <v>215</v>
      </c>
      <c r="D2215">
        <v>208061</v>
      </c>
      <c r="E2215">
        <v>215560</v>
      </c>
      <c r="F2215">
        <v>103.6</v>
      </c>
      <c r="G2215" s="2">
        <v>41582</v>
      </c>
      <c r="H2215">
        <f>YEAR(Table1[[#This Row],[Order Date]])</f>
        <v>2013</v>
      </c>
      <c r="I2215" t="s">
        <v>253</v>
      </c>
      <c r="J2215" s="4">
        <f>WEEKDAY(Table1[[#This Row],[Order Date]])</f>
        <v>2</v>
      </c>
      <c r="K2215" t="s">
        <v>229</v>
      </c>
      <c r="L2215" t="s">
        <v>240</v>
      </c>
      <c r="M2215">
        <v>215560</v>
      </c>
      <c r="N2215">
        <v>73953.960000000006</v>
      </c>
      <c r="O2215">
        <v>141606.04</v>
      </c>
      <c r="P2215">
        <v>30</v>
      </c>
      <c r="Q2215">
        <v>76</v>
      </c>
      <c r="R2215">
        <v>63.67</v>
      </c>
    </row>
    <row r="2216" spans="1:18" x14ac:dyDescent="0.35">
      <c r="A2216" t="s">
        <v>26</v>
      </c>
      <c r="B2216" t="str">
        <f>VLOOKUP(Table1[[#This Row],[Region]],Table3[#All],2,0)</f>
        <v>William Grek</v>
      </c>
      <c r="C2216" t="s">
        <v>214</v>
      </c>
      <c r="D2216">
        <v>214104</v>
      </c>
      <c r="E2216">
        <v>114833</v>
      </c>
      <c r="F2216">
        <v>53.63</v>
      </c>
      <c r="G2216" s="2">
        <v>41582</v>
      </c>
      <c r="H2216">
        <f>YEAR(Table1[[#This Row],[Order Date]])</f>
        <v>2013</v>
      </c>
      <c r="I2216" t="s">
        <v>253</v>
      </c>
      <c r="J2216" s="4">
        <f>WEEKDAY(Table1[[#This Row],[Order Date]])</f>
        <v>2</v>
      </c>
      <c r="K2216" t="s">
        <v>228</v>
      </c>
      <c r="L2216" t="s">
        <v>236</v>
      </c>
      <c r="M2216">
        <v>114833</v>
      </c>
      <c r="N2216">
        <v>31510.67</v>
      </c>
      <c r="O2216">
        <v>83322.33</v>
      </c>
      <c r="P2216">
        <v>20</v>
      </c>
      <c r="Q2216">
        <v>24</v>
      </c>
      <c r="R2216">
        <v>87.14</v>
      </c>
    </row>
    <row r="2217" spans="1:18" x14ac:dyDescent="0.35">
      <c r="A2217" t="s">
        <v>27</v>
      </c>
      <c r="B2217" t="str">
        <f>VLOOKUP(Table1[[#This Row],[Region]],Table3[#All],2,0)</f>
        <v>William Grek</v>
      </c>
      <c r="C2217" t="s">
        <v>214</v>
      </c>
      <c r="D2217">
        <v>357784</v>
      </c>
      <c r="E2217">
        <v>397596</v>
      </c>
      <c r="F2217">
        <v>111.13</v>
      </c>
      <c r="G2217" s="2">
        <v>41582</v>
      </c>
      <c r="H2217">
        <f>YEAR(Table1[[#This Row],[Order Date]])</f>
        <v>2013</v>
      </c>
      <c r="I2217" t="s">
        <v>253</v>
      </c>
      <c r="J2217" s="4">
        <f>WEEKDAY(Table1[[#This Row],[Order Date]])</f>
        <v>2</v>
      </c>
      <c r="K2217" t="s">
        <v>226</v>
      </c>
      <c r="L2217" t="s">
        <v>239</v>
      </c>
      <c r="M2217">
        <v>397596</v>
      </c>
      <c r="N2217">
        <v>165984.13</v>
      </c>
      <c r="O2217">
        <v>231611.87</v>
      </c>
      <c r="P2217">
        <v>20</v>
      </c>
      <c r="Q2217">
        <v>83</v>
      </c>
      <c r="R2217">
        <v>60.4</v>
      </c>
    </row>
    <row r="2218" spans="1:18" x14ac:dyDescent="0.35">
      <c r="A2218" t="s">
        <v>28</v>
      </c>
      <c r="B2218" t="str">
        <f>VLOOKUP(Table1[[#This Row],[Region]],Table3[#All],2,0)</f>
        <v>Anne Paul</v>
      </c>
      <c r="C2218" t="s">
        <v>212</v>
      </c>
      <c r="D2218">
        <v>423588</v>
      </c>
      <c r="E2218">
        <v>299310</v>
      </c>
      <c r="F2218">
        <v>70.66</v>
      </c>
      <c r="G2218" s="2">
        <v>41887</v>
      </c>
      <c r="H2218">
        <f>YEAR(Table1[[#This Row],[Order Date]])</f>
        <v>2014</v>
      </c>
      <c r="I2218" t="s">
        <v>258</v>
      </c>
      <c r="J2218" s="4">
        <f>WEEKDAY(Table1[[#This Row],[Order Date]])</f>
        <v>6</v>
      </c>
      <c r="K2218" t="s">
        <v>218</v>
      </c>
      <c r="L2218" t="s">
        <v>238</v>
      </c>
      <c r="M2218">
        <v>299310</v>
      </c>
      <c r="N2218">
        <v>107630.95</v>
      </c>
      <c r="O2218">
        <v>191679.05</v>
      </c>
      <c r="P2218">
        <v>30</v>
      </c>
      <c r="Q2218">
        <v>50</v>
      </c>
      <c r="R2218">
        <v>65.17</v>
      </c>
    </row>
    <row r="2219" spans="1:18" x14ac:dyDescent="0.35">
      <c r="A2219" t="s">
        <v>29</v>
      </c>
      <c r="B2219" t="str">
        <f>VLOOKUP(Table1[[#This Row],[Region]],Table3[#All],2,0)</f>
        <v>Bill Gabril</v>
      </c>
      <c r="C2219" t="s">
        <v>213</v>
      </c>
      <c r="D2219">
        <v>406813</v>
      </c>
      <c r="E2219">
        <v>312314</v>
      </c>
      <c r="F2219">
        <v>76.77</v>
      </c>
      <c r="G2219" s="2">
        <v>40799</v>
      </c>
      <c r="H2219">
        <f>YEAR(Table1[[#This Row],[Order Date]])</f>
        <v>2011</v>
      </c>
      <c r="I2219" t="s">
        <v>258</v>
      </c>
      <c r="J2219" s="4">
        <f>WEEKDAY(Table1[[#This Row],[Order Date]])</f>
        <v>3</v>
      </c>
      <c r="K2219" t="s">
        <v>228</v>
      </c>
      <c r="L2219" t="s">
        <v>236</v>
      </c>
      <c r="M2219">
        <v>312314</v>
      </c>
      <c r="N2219">
        <v>147777.9</v>
      </c>
      <c r="O2219">
        <v>164536.1</v>
      </c>
      <c r="P2219">
        <v>20</v>
      </c>
      <c r="Q2219">
        <v>50</v>
      </c>
      <c r="R2219">
        <v>86.06</v>
      </c>
    </row>
    <row r="2220" spans="1:18" x14ac:dyDescent="0.35">
      <c r="A2220" t="s">
        <v>30</v>
      </c>
      <c r="B2220" t="str">
        <f>VLOOKUP(Table1[[#This Row],[Region]],Table3[#All],2,0)</f>
        <v>Anne Paul</v>
      </c>
      <c r="C2220" t="s">
        <v>212</v>
      </c>
      <c r="D2220">
        <v>478489</v>
      </c>
      <c r="E2220">
        <v>482869</v>
      </c>
      <c r="F2220">
        <v>100.92</v>
      </c>
      <c r="G2220" s="2">
        <v>41810</v>
      </c>
      <c r="H2220">
        <f>YEAR(Table1[[#This Row],[Order Date]])</f>
        <v>2014</v>
      </c>
      <c r="I2220" t="s">
        <v>254</v>
      </c>
      <c r="J2220" s="4">
        <f>WEEKDAY(Table1[[#This Row],[Order Date]])</f>
        <v>6</v>
      </c>
      <c r="K2220" t="s">
        <v>234</v>
      </c>
      <c r="L2220" t="s">
        <v>238</v>
      </c>
      <c r="M2220">
        <v>482869</v>
      </c>
      <c r="N2220">
        <v>213163.65</v>
      </c>
      <c r="O2220">
        <v>269705.34999999998</v>
      </c>
      <c r="P2220">
        <v>10</v>
      </c>
      <c r="Q2220">
        <v>12</v>
      </c>
      <c r="R2220">
        <v>86.11</v>
      </c>
    </row>
    <row r="2221" spans="1:18" x14ac:dyDescent="0.35">
      <c r="A2221" t="s">
        <v>31</v>
      </c>
      <c r="B2221" t="str">
        <f>VLOOKUP(Table1[[#This Row],[Region]],Table3[#All],2,0)</f>
        <v>Anne Paul</v>
      </c>
      <c r="C2221" t="s">
        <v>212</v>
      </c>
      <c r="D2221">
        <v>401818</v>
      </c>
      <c r="E2221">
        <v>327331</v>
      </c>
      <c r="F2221">
        <v>81.459999999999994</v>
      </c>
      <c r="G2221" s="2">
        <v>41810</v>
      </c>
      <c r="H2221">
        <f>YEAR(Table1[[#This Row],[Order Date]])</f>
        <v>2014</v>
      </c>
      <c r="I2221" t="s">
        <v>254</v>
      </c>
      <c r="J2221" s="4">
        <f>WEEKDAY(Table1[[#This Row],[Order Date]])</f>
        <v>6</v>
      </c>
      <c r="K2221" t="s">
        <v>226</v>
      </c>
      <c r="L2221" t="s">
        <v>239</v>
      </c>
      <c r="M2221">
        <v>327331</v>
      </c>
      <c r="N2221">
        <v>162640.76999999999</v>
      </c>
      <c r="O2221">
        <v>164690.23000000001</v>
      </c>
      <c r="P2221">
        <v>30</v>
      </c>
      <c r="Q2221">
        <v>78</v>
      </c>
      <c r="R2221">
        <v>64.400000000000006</v>
      </c>
    </row>
    <row r="2222" spans="1:18" x14ac:dyDescent="0.35">
      <c r="A2222" t="s">
        <v>32</v>
      </c>
      <c r="B2222" t="str">
        <f>VLOOKUP(Table1[[#This Row],[Region]],Table3[#All],2,0)</f>
        <v>Bill Gabril</v>
      </c>
      <c r="C2222" t="s">
        <v>213</v>
      </c>
      <c r="D2222">
        <v>170464</v>
      </c>
      <c r="E2222">
        <v>169946</v>
      </c>
      <c r="F2222">
        <v>99.7</v>
      </c>
      <c r="G2222" s="2">
        <v>41880</v>
      </c>
      <c r="H2222">
        <f>YEAR(Table1[[#This Row],[Order Date]])</f>
        <v>2014</v>
      </c>
      <c r="I2222" t="s">
        <v>262</v>
      </c>
      <c r="J2222" s="4">
        <f>WEEKDAY(Table1[[#This Row],[Order Date]])</f>
        <v>6</v>
      </c>
      <c r="K2222" t="s">
        <v>233</v>
      </c>
      <c r="L2222" t="s">
        <v>237</v>
      </c>
      <c r="M2222">
        <v>169946</v>
      </c>
      <c r="N2222">
        <v>78790.570000000007</v>
      </c>
      <c r="O2222">
        <v>91155.43</v>
      </c>
      <c r="P2222">
        <v>20</v>
      </c>
      <c r="Q2222">
        <v>15</v>
      </c>
      <c r="R2222">
        <v>80.09</v>
      </c>
    </row>
    <row r="2223" spans="1:18" x14ac:dyDescent="0.35">
      <c r="A2223" t="s">
        <v>33</v>
      </c>
      <c r="B2223" t="str">
        <f>VLOOKUP(Table1[[#This Row],[Region]],Table3[#All],2,0)</f>
        <v>Sam Thomas</v>
      </c>
      <c r="C2223" t="s">
        <v>215</v>
      </c>
      <c r="D2223">
        <v>152986</v>
      </c>
      <c r="E2223">
        <v>142328</v>
      </c>
      <c r="F2223">
        <v>93.03</v>
      </c>
      <c r="G2223" s="2">
        <v>41880</v>
      </c>
      <c r="H2223">
        <f>YEAR(Table1[[#This Row],[Order Date]])</f>
        <v>2014</v>
      </c>
      <c r="I2223" t="s">
        <v>262</v>
      </c>
      <c r="J2223" s="4">
        <f>WEEKDAY(Table1[[#This Row],[Order Date]])</f>
        <v>6</v>
      </c>
      <c r="K2223" t="s">
        <v>230</v>
      </c>
      <c r="L2223" t="s">
        <v>238</v>
      </c>
      <c r="M2223">
        <v>142328</v>
      </c>
      <c r="N2223">
        <v>59062.97</v>
      </c>
      <c r="O2223">
        <v>83265.03</v>
      </c>
      <c r="P2223">
        <v>10</v>
      </c>
      <c r="Q2223">
        <v>27</v>
      </c>
      <c r="R2223">
        <v>70.48</v>
      </c>
    </row>
    <row r="2224" spans="1:18" x14ac:dyDescent="0.35">
      <c r="A2224" t="s">
        <v>34</v>
      </c>
      <c r="B2224" t="str">
        <f>VLOOKUP(Table1[[#This Row],[Region]],Table3[#All],2,0)</f>
        <v>Bill Gabril</v>
      </c>
      <c r="C2224" t="s">
        <v>213</v>
      </c>
      <c r="D2224">
        <v>309956</v>
      </c>
      <c r="E2224">
        <v>173243</v>
      </c>
      <c r="F2224">
        <v>55.89</v>
      </c>
      <c r="G2224" s="2">
        <v>41880</v>
      </c>
      <c r="H2224">
        <f>YEAR(Table1[[#This Row],[Order Date]])</f>
        <v>2014</v>
      </c>
      <c r="I2224" t="s">
        <v>262</v>
      </c>
      <c r="J2224" s="4">
        <f>WEEKDAY(Table1[[#This Row],[Order Date]])</f>
        <v>6</v>
      </c>
      <c r="K2224" t="s">
        <v>227</v>
      </c>
      <c r="L2224" t="s">
        <v>237</v>
      </c>
      <c r="M2224">
        <v>173243</v>
      </c>
      <c r="N2224">
        <v>75933.710000000006</v>
      </c>
      <c r="O2224">
        <v>97309.29</v>
      </c>
      <c r="P2224">
        <v>20</v>
      </c>
      <c r="Q2224">
        <v>27</v>
      </c>
      <c r="R2224">
        <v>92.03</v>
      </c>
    </row>
    <row r="2225" spans="1:18" x14ac:dyDescent="0.35">
      <c r="A2225" t="s">
        <v>35</v>
      </c>
      <c r="B2225" t="str">
        <f>VLOOKUP(Table1[[#This Row],[Region]],Table3[#All],2,0)</f>
        <v>Anne Paul</v>
      </c>
      <c r="C2225" t="s">
        <v>212</v>
      </c>
      <c r="D2225">
        <v>461867</v>
      </c>
      <c r="E2225">
        <v>413741</v>
      </c>
      <c r="F2225">
        <v>89.58</v>
      </c>
      <c r="G2225" s="2">
        <v>41880</v>
      </c>
      <c r="H2225">
        <f>YEAR(Table1[[#This Row],[Order Date]])</f>
        <v>2014</v>
      </c>
      <c r="I2225" t="s">
        <v>262</v>
      </c>
      <c r="J2225" s="4">
        <f>WEEKDAY(Table1[[#This Row],[Order Date]])</f>
        <v>6</v>
      </c>
      <c r="K2225" t="s">
        <v>235</v>
      </c>
      <c r="L2225" t="s">
        <v>239</v>
      </c>
      <c r="M2225">
        <v>413741</v>
      </c>
      <c r="N2225">
        <v>136325.6</v>
      </c>
      <c r="O2225">
        <v>277415.40000000002</v>
      </c>
      <c r="P2225">
        <v>30</v>
      </c>
      <c r="Q2225">
        <v>40</v>
      </c>
      <c r="R2225">
        <v>87.95</v>
      </c>
    </row>
    <row r="2226" spans="1:18" x14ac:dyDescent="0.35">
      <c r="A2226" t="s">
        <v>36</v>
      </c>
      <c r="B2226" t="str">
        <f>VLOOKUP(Table1[[#This Row],[Region]],Table3[#All],2,0)</f>
        <v>Anne Paul</v>
      </c>
      <c r="C2226" t="s">
        <v>212</v>
      </c>
      <c r="D2226">
        <v>103729</v>
      </c>
      <c r="E2226">
        <v>95624</v>
      </c>
      <c r="F2226">
        <v>92.19</v>
      </c>
      <c r="G2226" s="2">
        <v>40910</v>
      </c>
      <c r="H2226">
        <f>YEAR(Table1[[#This Row],[Order Date]])</f>
        <v>2012</v>
      </c>
      <c r="I2226" t="s">
        <v>259</v>
      </c>
      <c r="J2226" s="4">
        <f>WEEKDAY(Table1[[#This Row],[Order Date]])</f>
        <v>2</v>
      </c>
      <c r="K2226" t="s">
        <v>225</v>
      </c>
      <c r="L2226" t="s">
        <v>239</v>
      </c>
      <c r="M2226">
        <v>95624</v>
      </c>
      <c r="N2226">
        <v>19829.71</v>
      </c>
      <c r="O2226">
        <v>75794.289999999994</v>
      </c>
      <c r="P2226">
        <v>10</v>
      </c>
      <c r="Q2226">
        <v>65</v>
      </c>
      <c r="R2226">
        <v>63.16</v>
      </c>
    </row>
    <row r="2227" spans="1:18" x14ac:dyDescent="0.35">
      <c r="A2227" t="s">
        <v>37</v>
      </c>
      <c r="B2227" t="str">
        <f>VLOOKUP(Table1[[#This Row],[Region]],Table3[#All],2,0)</f>
        <v>Sam Thomas</v>
      </c>
      <c r="C2227" t="s">
        <v>215</v>
      </c>
      <c r="D2227">
        <v>448997</v>
      </c>
      <c r="E2227">
        <v>353635</v>
      </c>
      <c r="F2227">
        <v>78.760000000000005</v>
      </c>
      <c r="G2227" s="2">
        <v>40910</v>
      </c>
      <c r="H2227">
        <f>YEAR(Table1[[#This Row],[Order Date]])</f>
        <v>2012</v>
      </c>
      <c r="I2227" t="s">
        <v>259</v>
      </c>
      <c r="J2227" s="4">
        <f>WEEKDAY(Table1[[#This Row],[Order Date]])</f>
        <v>2</v>
      </c>
      <c r="K2227" t="s">
        <v>234</v>
      </c>
      <c r="L2227" t="s">
        <v>238</v>
      </c>
      <c r="M2227">
        <v>353635</v>
      </c>
      <c r="N2227">
        <v>85497.54</v>
      </c>
      <c r="O2227">
        <v>268137.46000000002</v>
      </c>
      <c r="P2227">
        <v>30</v>
      </c>
      <c r="Q2227">
        <v>40</v>
      </c>
      <c r="R2227">
        <v>80.47</v>
      </c>
    </row>
    <row r="2228" spans="1:18" x14ac:dyDescent="0.35">
      <c r="A2228" t="s">
        <v>38</v>
      </c>
      <c r="B2228" t="str">
        <f>VLOOKUP(Table1[[#This Row],[Region]],Table3[#All],2,0)</f>
        <v>William Grek</v>
      </c>
      <c r="C2228" t="s">
        <v>214</v>
      </c>
      <c r="D2228">
        <v>281779</v>
      </c>
      <c r="E2228">
        <v>171216</v>
      </c>
      <c r="F2228">
        <v>60.76</v>
      </c>
      <c r="G2228" s="2">
        <v>40910</v>
      </c>
      <c r="H2228">
        <f>YEAR(Table1[[#This Row],[Order Date]])</f>
        <v>2012</v>
      </c>
      <c r="I2228" t="s">
        <v>259</v>
      </c>
      <c r="J2228" s="4">
        <f>WEEKDAY(Table1[[#This Row],[Order Date]])</f>
        <v>2</v>
      </c>
      <c r="K2228" t="s">
        <v>218</v>
      </c>
      <c r="L2228" t="s">
        <v>238</v>
      </c>
      <c r="M2228">
        <v>171216</v>
      </c>
      <c r="N2228">
        <v>70703.100000000006</v>
      </c>
      <c r="O2228">
        <v>100512.9</v>
      </c>
      <c r="P2228">
        <v>20</v>
      </c>
      <c r="Q2228">
        <v>96</v>
      </c>
      <c r="R2228">
        <v>81.47</v>
      </c>
    </row>
    <row r="2229" spans="1:18" x14ac:dyDescent="0.35">
      <c r="A2229" t="s">
        <v>39</v>
      </c>
      <c r="B2229" t="str">
        <f>VLOOKUP(Table1[[#This Row],[Region]],Table3[#All],2,0)</f>
        <v>William Grek</v>
      </c>
      <c r="C2229" t="s">
        <v>214</v>
      </c>
      <c r="D2229">
        <v>225820</v>
      </c>
      <c r="E2229">
        <v>236520</v>
      </c>
      <c r="F2229">
        <v>104.74</v>
      </c>
      <c r="G2229" s="2">
        <v>41191</v>
      </c>
      <c r="H2229">
        <f>YEAR(Table1[[#This Row],[Order Date]])</f>
        <v>2012</v>
      </c>
      <c r="I2229" t="s">
        <v>255</v>
      </c>
      <c r="J2229" s="4">
        <f>WEEKDAY(Table1[[#This Row],[Order Date]])</f>
        <v>3</v>
      </c>
      <c r="K2229" t="s">
        <v>229</v>
      </c>
      <c r="L2229" t="s">
        <v>240</v>
      </c>
      <c r="M2229">
        <v>236520</v>
      </c>
      <c r="N2229">
        <v>85837.67</v>
      </c>
      <c r="O2229">
        <v>150682.32999999999</v>
      </c>
      <c r="P2229">
        <v>20</v>
      </c>
      <c r="Q2229">
        <v>79</v>
      </c>
      <c r="R2229">
        <v>80.81</v>
      </c>
    </row>
    <row r="2230" spans="1:18" x14ac:dyDescent="0.35">
      <c r="A2230" t="s">
        <v>40</v>
      </c>
      <c r="B2230" t="str">
        <f>VLOOKUP(Table1[[#This Row],[Region]],Table3[#All],2,0)</f>
        <v>Bill Gabril</v>
      </c>
      <c r="C2230" t="s">
        <v>213</v>
      </c>
      <c r="D2230">
        <v>102456</v>
      </c>
      <c r="E2230">
        <v>96200</v>
      </c>
      <c r="F2230">
        <v>93.89</v>
      </c>
      <c r="G2230" s="2">
        <v>41191</v>
      </c>
      <c r="H2230">
        <f>YEAR(Table1[[#This Row],[Order Date]])</f>
        <v>2012</v>
      </c>
      <c r="I2230" t="s">
        <v>255</v>
      </c>
      <c r="J2230" s="4">
        <f>WEEKDAY(Table1[[#This Row],[Order Date]])</f>
        <v>3</v>
      </c>
      <c r="K2230" t="s">
        <v>228</v>
      </c>
      <c r="L2230" t="s">
        <v>236</v>
      </c>
      <c r="M2230">
        <v>96200</v>
      </c>
      <c r="N2230">
        <v>42989.21</v>
      </c>
      <c r="O2230">
        <v>53210.79</v>
      </c>
      <c r="P2230">
        <v>10</v>
      </c>
      <c r="Q2230">
        <v>42</v>
      </c>
      <c r="R2230">
        <v>68.97</v>
      </c>
    </row>
    <row r="2231" spans="1:18" x14ac:dyDescent="0.35">
      <c r="A2231" t="s">
        <v>41</v>
      </c>
      <c r="B2231" t="str">
        <f>VLOOKUP(Table1[[#This Row],[Region]],Table3[#All],2,0)</f>
        <v>Bill Gabril</v>
      </c>
      <c r="C2231" t="s">
        <v>213</v>
      </c>
      <c r="D2231">
        <v>118330</v>
      </c>
      <c r="E2231">
        <v>72906</v>
      </c>
      <c r="F2231">
        <v>61.61</v>
      </c>
      <c r="G2231" s="2">
        <v>40890</v>
      </c>
      <c r="H2231">
        <f>YEAR(Table1[[#This Row],[Order Date]])</f>
        <v>2011</v>
      </c>
      <c r="I2231" t="s">
        <v>257</v>
      </c>
      <c r="J2231" s="4">
        <f>WEEKDAY(Table1[[#This Row],[Order Date]])</f>
        <v>3</v>
      </c>
      <c r="K2231" t="s">
        <v>235</v>
      </c>
      <c r="L2231" t="s">
        <v>239</v>
      </c>
      <c r="M2231">
        <v>72906</v>
      </c>
      <c r="N2231">
        <v>15480.14</v>
      </c>
      <c r="O2231">
        <v>57425.86</v>
      </c>
      <c r="P2231">
        <v>10</v>
      </c>
      <c r="Q2231">
        <v>36</v>
      </c>
      <c r="R2231">
        <v>71.72</v>
      </c>
    </row>
    <row r="2232" spans="1:18" x14ac:dyDescent="0.35">
      <c r="A2232" t="s">
        <v>42</v>
      </c>
      <c r="B2232" t="str">
        <f>VLOOKUP(Table1[[#This Row],[Region]],Table3[#All],2,0)</f>
        <v>Sam Thomas</v>
      </c>
      <c r="C2232" t="s">
        <v>215</v>
      </c>
      <c r="D2232">
        <v>239251</v>
      </c>
      <c r="E2232">
        <v>130858</v>
      </c>
      <c r="F2232">
        <v>54.69</v>
      </c>
      <c r="G2232" s="2">
        <v>40866</v>
      </c>
      <c r="H2232">
        <f>YEAR(Table1[[#This Row],[Order Date]])</f>
        <v>2011</v>
      </c>
      <c r="I2232" t="s">
        <v>253</v>
      </c>
      <c r="J2232" s="4">
        <f>WEEKDAY(Table1[[#This Row],[Order Date]])</f>
        <v>7</v>
      </c>
      <c r="K2232" t="s">
        <v>217</v>
      </c>
      <c r="L2232" t="s">
        <v>237</v>
      </c>
      <c r="M2232">
        <v>130858</v>
      </c>
      <c r="N2232">
        <v>63957.89</v>
      </c>
      <c r="O2232">
        <v>66900.11</v>
      </c>
      <c r="P2232">
        <v>20</v>
      </c>
      <c r="Q2232">
        <v>79</v>
      </c>
      <c r="R2232">
        <v>60.04</v>
      </c>
    </row>
    <row r="2233" spans="1:18" x14ac:dyDescent="0.35">
      <c r="A2233" t="s">
        <v>43</v>
      </c>
      <c r="B2233" t="str">
        <f>VLOOKUP(Table1[[#This Row],[Region]],Table3[#All],2,0)</f>
        <v>Bill Gabril</v>
      </c>
      <c r="C2233" t="s">
        <v>213</v>
      </c>
      <c r="D2233">
        <v>104337</v>
      </c>
      <c r="E2233">
        <v>86778</v>
      </c>
      <c r="F2233">
        <v>83.17</v>
      </c>
      <c r="G2233" s="2">
        <v>41528</v>
      </c>
      <c r="H2233">
        <f>YEAR(Table1[[#This Row],[Order Date]])</f>
        <v>2013</v>
      </c>
      <c r="I2233" t="s">
        <v>258</v>
      </c>
      <c r="J2233" s="4">
        <f>WEEKDAY(Table1[[#This Row],[Order Date]])</f>
        <v>4</v>
      </c>
      <c r="K2233" t="s">
        <v>231</v>
      </c>
      <c r="L2233" t="s">
        <v>236</v>
      </c>
      <c r="M2233">
        <v>86778</v>
      </c>
      <c r="N2233">
        <v>32462.82</v>
      </c>
      <c r="O2233">
        <v>54315.18</v>
      </c>
      <c r="P2233">
        <v>30</v>
      </c>
      <c r="Q2233">
        <v>75</v>
      </c>
      <c r="R2233">
        <v>90.53</v>
      </c>
    </row>
    <row r="2234" spans="1:18" x14ac:dyDescent="0.35">
      <c r="A2234" t="s">
        <v>44</v>
      </c>
      <c r="B2234" t="str">
        <f>VLOOKUP(Table1[[#This Row],[Region]],Table3[#All],2,0)</f>
        <v>Sam Thomas</v>
      </c>
      <c r="C2234" t="s">
        <v>215</v>
      </c>
      <c r="D2234">
        <v>235876</v>
      </c>
      <c r="E2234">
        <v>188871</v>
      </c>
      <c r="F2234">
        <v>80.069999999999993</v>
      </c>
      <c r="G2234" s="2">
        <v>41528</v>
      </c>
      <c r="H2234">
        <f>YEAR(Table1[[#This Row],[Order Date]])</f>
        <v>2013</v>
      </c>
      <c r="I2234" t="s">
        <v>258</v>
      </c>
      <c r="J2234" s="4">
        <f>WEEKDAY(Table1[[#This Row],[Order Date]])</f>
        <v>4</v>
      </c>
      <c r="K2234" t="s">
        <v>224</v>
      </c>
      <c r="L2234" t="s">
        <v>240</v>
      </c>
      <c r="M2234">
        <v>188871</v>
      </c>
      <c r="N2234">
        <v>64469.120000000003</v>
      </c>
      <c r="O2234">
        <v>124401.88</v>
      </c>
      <c r="P2234">
        <v>20</v>
      </c>
      <c r="Q2234">
        <v>85</v>
      </c>
      <c r="R2234">
        <v>71.09</v>
      </c>
    </row>
    <row r="2235" spans="1:18" x14ac:dyDescent="0.35">
      <c r="A2235" t="s">
        <v>45</v>
      </c>
      <c r="B2235" t="str">
        <f>VLOOKUP(Table1[[#This Row],[Region]],Table3[#All],2,0)</f>
        <v>William Grek</v>
      </c>
      <c r="C2235" t="s">
        <v>214</v>
      </c>
      <c r="D2235">
        <v>401646</v>
      </c>
      <c r="E2235">
        <v>416704</v>
      </c>
      <c r="F2235">
        <v>103.75</v>
      </c>
      <c r="G2235" s="2">
        <v>40710</v>
      </c>
      <c r="H2235">
        <f>YEAR(Table1[[#This Row],[Order Date]])</f>
        <v>2011</v>
      </c>
      <c r="I2235" t="s">
        <v>254</v>
      </c>
      <c r="J2235" s="4">
        <f>WEEKDAY(Table1[[#This Row],[Order Date]])</f>
        <v>5</v>
      </c>
      <c r="K2235" t="s">
        <v>226</v>
      </c>
      <c r="L2235" t="s">
        <v>239</v>
      </c>
      <c r="M2235">
        <v>416704</v>
      </c>
      <c r="N2235">
        <v>156048.68</v>
      </c>
      <c r="O2235">
        <v>260655.32</v>
      </c>
      <c r="P2235">
        <v>20</v>
      </c>
      <c r="Q2235">
        <v>98</v>
      </c>
      <c r="R2235">
        <v>86.47</v>
      </c>
    </row>
    <row r="2236" spans="1:18" x14ac:dyDescent="0.35">
      <c r="A2236" t="s">
        <v>46</v>
      </c>
      <c r="B2236" t="str">
        <f>VLOOKUP(Table1[[#This Row],[Region]],Table3[#All],2,0)</f>
        <v>Anne Paul</v>
      </c>
      <c r="C2236" t="s">
        <v>212</v>
      </c>
      <c r="D2236">
        <v>191069</v>
      </c>
      <c r="E2236">
        <v>140919</v>
      </c>
      <c r="F2236">
        <v>73.75</v>
      </c>
      <c r="G2236" s="2">
        <v>41178</v>
      </c>
      <c r="H2236">
        <f>YEAR(Table1[[#This Row],[Order Date]])</f>
        <v>2012</v>
      </c>
      <c r="I2236" t="s">
        <v>258</v>
      </c>
      <c r="J2236" s="4">
        <f>WEEKDAY(Table1[[#This Row],[Order Date]])</f>
        <v>4</v>
      </c>
      <c r="K2236" t="s">
        <v>225</v>
      </c>
      <c r="L2236" t="s">
        <v>239</v>
      </c>
      <c r="M2236">
        <v>140919</v>
      </c>
      <c r="N2236">
        <v>30784.41</v>
      </c>
      <c r="O2236">
        <v>110134.59</v>
      </c>
      <c r="P2236">
        <v>20</v>
      </c>
      <c r="Q2236">
        <v>44</v>
      </c>
      <c r="R2236">
        <v>90.49</v>
      </c>
    </row>
    <row r="2237" spans="1:18" x14ac:dyDescent="0.35">
      <c r="A2237" t="s">
        <v>47</v>
      </c>
      <c r="B2237" t="str">
        <f>VLOOKUP(Table1[[#This Row],[Region]],Table3[#All],2,0)</f>
        <v>Sam Thomas</v>
      </c>
      <c r="C2237" t="s">
        <v>215</v>
      </c>
      <c r="D2237">
        <v>470625</v>
      </c>
      <c r="E2237">
        <v>359636</v>
      </c>
      <c r="F2237">
        <v>76.42</v>
      </c>
      <c r="G2237" s="2">
        <v>41178</v>
      </c>
      <c r="H2237">
        <f>YEAR(Table1[[#This Row],[Order Date]])</f>
        <v>2012</v>
      </c>
      <c r="I2237" t="s">
        <v>258</v>
      </c>
      <c r="J2237" s="4">
        <f>WEEKDAY(Table1[[#This Row],[Order Date]])</f>
        <v>4</v>
      </c>
      <c r="K2237" t="s">
        <v>227</v>
      </c>
      <c r="L2237" t="s">
        <v>237</v>
      </c>
      <c r="M2237">
        <v>359636</v>
      </c>
      <c r="N2237">
        <v>165168.07</v>
      </c>
      <c r="O2237">
        <v>194467.93</v>
      </c>
      <c r="P2237">
        <v>30</v>
      </c>
      <c r="Q2237">
        <v>68</v>
      </c>
      <c r="R2237">
        <v>69.31</v>
      </c>
    </row>
    <row r="2238" spans="1:18" x14ac:dyDescent="0.35">
      <c r="A2238" t="s">
        <v>48</v>
      </c>
      <c r="B2238" t="str">
        <f>VLOOKUP(Table1[[#This Row],[Region]],Table3[#All],2,0)</f>
        <v>William Grek</v>
      </c>
      <c r="C2238" t="s">
        <v>214</v>
      </c>
      <c r="D2238">
        <v>436489</v>
      </c>
      <c r="E2238">
        <v>440971</v>
      </c>
      <c r="F2238">
        <v>101.03</v>
      </c>
      <c r="G2238" s="2">
        <v>41414</v>
      </c>
      <c r="H2238">
        <f>YEAR(Table1[[#This Row],[Order Date]])</f>
        <v>2013</v>
      </c>
      <c r="I2238" t="s">
        <v>261</v>
      </c>
      <c r="J2238" s="4">
        <f>WEEKDAY(Table1[[#This Row],[Order Date]])</f>
        <v>2</v>
      </c>
      <c r="K2238" t="s">
        <v>226</v>
      </c>
      <c r="L2238" t="s">
        <v>239</v>
      </c>
      <c r="M2238">
        <v>440971</v>
      </c>
      <c r="N2238">
        <v>116129.34</v>
      </c>
      <c r="O2238">
        <v>324841.65999999997</v>
      </c>
      <c r="P2238">
        <v>30</v>
      </c>
      <c r="Q2238">
        <v>44</v>
      </c>
      <c r="R2238">
        <v>87.15</v>
      </c>
    </row>
    <row r="2239" spans="1:18" x14ac:dyDescent="0.35">
      <c r="A2239" t="s">
        <v>49</v>
      </c>
      <c r="B2239" t="str">
        <f>VLOOKUP(Table1[[#This Row],[Region]],Table3[#All],2,0)</f>
        <v>Anne Paul</v>
      </c>
      <c r="C2239" t="s">
        <v>212</v>
      </c>
      <c r="D2239">
        <v>259942</v>
      </c>
      <c r="E2239">
        <v>184566</v>
      </c>
      <c r="F2239">
        <v>71</v>
      </c>
      <c r="G2239" s="2">
        <v>41813</v>
      </c>
      <c r="H2239">
        <f>YEAR(Table1[[#This Row],[Order Date]])</f>
        <v>2014</v>
      </c>
      <c r="I2239" t="s">
        <v>254</v>
      </c>
      <c r="J2239" s="4">
        <f>WEEKDAY(Table1[[#This Row],[Order Date]])</f>
        <v>2</v>
      </c>
      <c r="K2239" t="s">
        <v>226</v>
      </c>
      <c r="L2239" t="s">
        <v>239</v>
      </c>
      <c r="M2239">
        <v>184566</v>
      </c>
      <c r="N2239">
        <v>64196.27</v>
      </c>
      <c r="O2239">
        <v>120369.73</v>
      </c>
      <c r="P2239">
        <v>20</v>
      </c>
      <c r="Q2239">
        <v>70</v>
      </c>
      <c r="R2239">
        <v>75.510000000000005</v>
      </c>
    </row>
    <row r="2240" spans="1:18" x14ac:dyDescent="0.35">
      <c r="A2240" t="s">
        <v>50</v>
      </c>
      <c r="B2240" t="str">
        <f>VLOOKUP(Table1[[#This Row],[Region]],Table3[#All],2,0)</f>
        <v>Sam Thomas</v>
      </c>
      <c r="C2240" t="s">
        <v>215</v>
      </c>
      <c r="D2240">
        <v>216625</v>
      </c>
      <c r="E2240">
        <v>169663</v>
      </c>
      <c r="F2240">
        <v>78.319999999999993</v>
      </c>
      <c r="G2240" s="2">
        <v>41808</v>
      </c>
      <c r="H2240">
        <f>YEAR(Table1[[#This Row],[Order Date]])</f>
        <v>2014</v>
      </c>
      <c r="I2240" t="s">
        <v>254</v>
      </c>
      <c r="J2240" s="4">
        <f>WEEKDAY(Table1[[#This Row],[Order Date]])</f>
        <v>4</v>
      </c>
      <c r="K2240" t="s">
        <v>231</v>
      </c>
      <c r="L2240" t="s">
        <v>236</v>
      </c>
      <c r="M2240">
        <v>169663</v>
      </c>
      <c r="N2240">
        <v>70378.009999999995</v>
      </c>
      <c r="O2240">
        <v>99284.99</v>
      </c>
      <c r="P2240">
        <v>10</v>
      </c>
      <c r="Q2240">
        <v>11</v>
      </c>
      <c r="R2240">
        <v>89.03</v>
      </c>
    </row>
    <row r="2241" spans="1:18" x14ac:dyDescent="0.35">
      <c r="A2241" t="s">
        <v>51</v>
      </c>
      <c r="B2241" t="str">
        <f>VLOOKUP(Table1[[#This Row],[Region]],Table3[#All],2,0)</f>
        <v>Anne Paul</v>
      </c>
      <c r="C2241" t="s">
        <v>212</v>
      </c>
      <c r="D2241">
        <v>476155</v>
      </c>
      <c r="E2241">
        <v>242496</v>
      </c>
      <c r="F2241">
        <v>50.93</v>
      </c>
      <c r="G2241" s="2">
        <v>41808</v>
      </c>
      <c r="H2241">
        <f>YEAR(Table1[[#This Row],[Order Date]])</f>
        <v>2014</v>
      </c>
      <c r="I2241" t="s">
        <v>254</v>
      </c>
      <c r="J2241" s="4">
        <f>WEEKDAY(Table1[[#This Row],[Order Date]])</f>
        <v>4</v>
      </c>
      <c r="K2241" t="s">
        <v>226</v>
      </c>
      <c r="L2241" t="s">
        <v>239</v>
      </c>
      <c r="M2241">
        <v>242496</v>
      </c>
      <c r="N2241">
        <v>75948.149999999994</v>
      </c>
      <c r="O2241">
        <v>166547.85</v>
      </c>
      <c r="P2241">
        <v>30</v>
      </c>
      <c r="Q2241">
        <v>54</v>
      </c>
      <c r="R2241">
        <v>66.760000000000005</v>
      </c>
    </row>
    <row r="2242" spans="1:18" x14ac:dyDescent="0.35">
      <c r="A2242" t="s">
        <v>52</v>
      </c>
      <c r="B2242" t="str">
        <f>VLOOKUP(Table1[[#This Row],[Region]],Table3[#All],2,0)</f>
        <v>Bill Gabril</v>
      </c>
      <c r="C2242" t="s">
        <v>213</v>
      </c>
      <c r="D2242">
        <v>197669</v>
      </c>
      <c r="E2242">
        <v>132314</v>
      </c>
      <c r="F2242">
        <v>66.94</v>
      </c>
      <c r="G2242" s="2">
        <v>41808</v>
      </c>
      <c r="H2242">
        <f>YEAR(Table1[[#This Row],[Order Date]])</f>
        <v>2014</v>
      </c>
      <c r="I2242" t="s">
        <v>254</v>
      </c>
      <c r="J2242" s="4">
        <f>WEEKDAY(Table1[[#This Row],[Order Date]])</f>
        <v>4</v>
      </c>
      <c r="K2242" t="s">
        <v>229</v>
      </c>
      <c r="L2242" t="s">
        <v>240</v>
      </c>
      <c r="M2242">
        <v>132314</v>
      </c>
      <c r="N2242">
        <v>52316.39</v>
      </c>
      <c r="O2242">
        <v>79997.61</v>
      </c>
      <c r="P2242">
        <v>20</v>
      </c>
      <c r="Q2242">
        <v>15</v>
      </c>
      <c r="R2242">
        <v>92.33</v>
      </c>
    </row>
    <row r="2243" spans="1:18" x14ac:dyDescent="0.35">
      <c r="A2243" t="s">
        <v>53</v>
      </c>
      <c r="B2243" t="str">
        <f>VLOOKUP(Table1[[#This Row],[Region]],Table3[#All],2,0)</f>
        <v>Anne Paul</v>
      </c>
      <c r="C2243" t="s">
        <v>212</v>
      </c>
      <c r="D2243">
        <v>189331</v>
      </c>
      <c r="E2243">
        <v>155651</v>
      </c>
      <c r="F2243">
        <v>82.21</v>
      </c>
      <c r="G2243" s="2">
        <v>41593</v>
      </c>
      <c r="H2243">
        <f>YEAR(Table1[[#This Row],[Order Date]])</f>
        <v>2013</v>
      </c>
      <c r="I2243" t="s">
        <v>253</v>
      </c>
      <c r="J2243" s="4">
        <f>WEEKDAY(Table1[[#This Row],[Order Date]])</f>
        <v>6</v>
      </c>
      <c r="K2243" t="s">
        <v>230</v>
      </c>
      <c r="L2243" t="s">
        <v>238</v>
      </c>
      <c r="M2243">
        <v>155651</v>
      </c>
      <c r="N2243">
        <v>44010.58</v>
      </c>
      <c r="O2243">
        <v>111640.42</v>
      </c>
      <c r="P2243">
        <v>20</v>
      </c>
      <c r="Q2243">
        <v>69</v>
      </c>
      <c r="R2243">
        <v>64.69</v>
      </c>
    </row>
    <row r="2244" spans="1:18" x14ac:dyDescent="0.35">
      <c r="A2244" t="s">
        <v>54</v>
      </c>
      <c r="B2244" t="str">
        <f>VLOOKUP(Table1[[#This Row],[Region]],Table3[#All],2,0)</f>
        <v>Sam Thomas</v>
      </c>
      <c r="C2244" t="s">
        <v>215</v>
      </c>
      <c r="D2244">
        <v>246537</v>
      </c>
      <c r="E2244">
        <v>140644</v>
      </c>
      <c r="F2244">
        <v>57.05</v>
      </c>
      <c r="G2244" s="2">
        <v>40749</v>
      </c>
      <c r="H2244">
        <f>YEAR(Table1[[#This Row],[Order Date]])</f>
        <v>2011</v>
      </c>
      <c r="I2244" t="s">
        <v>260</v>
      </c>
      <c r="J2244" s="4">
        <f>WEEKDAY(Table1[[#This Row],[Order Date]])</f>
        <v>2</v>
      </c>
      <c r="K2244" t="s">
        <v>230</v>
      </c>
      <c r="L2244" t="s">
        <v>238</v>
      </c>
      <c r="M2244">
        <v>140644</v>
      </c>
      <c r="N2244">
        <v>40479.760000000002</v>
      </c>
      <c r="O2244">
        <v>100164.24</v>
      </c>
      <c r="P2244">
        <v>20</v>
      </c>
      <c r="Q2244">
        <v>85</v>
      </c>
      <c r="R2244">
        <v>89.36</v>
      </c>
    </row>
    <row r="2245" spans="1:18" x14ac:dyDescent="0.35">
      <c r="A2245" t="s">
        <v>55</v>
      </c>
      <c r="B2245" t="str">
        <f>VLOOKUP(Table1[[#This Row],[Region]],Table3[#All],2,0)</f>
        <v>Sam Thomas</v>
      </c>
      <c r="C2245" t="s">
        <v>215</v>
      </c>
      <c r="D2245">
        <v>396236</v>
      </c>
      <c r="E2245">
        <v>310887</v>
      </c>
      <c r="F2245">
        <v>78.459999999999994</v>
      </c>
      <c r="G2245" s="2">
        <v>40749</v>
      </c>
      <c r="H2245">
        <f>YEAR(Table1[[#This Row],[Order Date]])</f>
        <v>2011</v>
      </c>
      <c r="I2245" t="s">
        <v>260</v>
      </c>
      <c r="J2245" s="4">
        <f>WEEKDAY(Table1[[#This Row],[Order Date]])</f>
        <v>2</v>
      </c>
      <c r="K2245" t="s">
        <v>228</v>
      </c>
      <c r="L2245" t="s">
        <v>236</v>
      </c>
      <c r="M2245">
        <v>310887</v>
      </c>
      <c r="N2245">
        <v>120820.19</v>
      </c>
      <c r="O2245">
        <v>190066.81</v>
      </c>
      <c r="P2245">
        <v>10</v>
      </c>
      <c r="Q2245">
        <v>80</v>
      </c>
      <c r="R2245">
        <v>82.51</v>
      </c>
    </row>
    <row r="2246" spans="1:18" x14ac:dyDescent="0.35">
      <c r="A2246" t="s">
        <v>56</v>
      </c>
      <c r="B2246" t="str">
        <f>VLOOKUP(Table1[[#This Row],[Region]],Table3[#All],2,0)</f>
        <v>Anne Paul</v>
      </c>
      <c r="C2246" t="s">
        <v>212</v>
      </c>
      <c r="D2246">
        <v>353084</v>
      </c>
      <c r="E2246">
        <v>363866</v>
      </c>
      <c r="F2246">
        <v>103.05</v>
      </c>
      <c r="G2246" s="2">
        <v>40749</v>
      </c>
      <c r="H2246">
        <f>YEAR(Table1[[#This Row],[Order Date]])</f>
        <v>2011</v>
      </c>
      <c r="I2246" t="s">
        <v>260</v>
      </c>
      <c r="J2246" s="4">
        <f>WEEKDAY(Table1[[#This Row],[Order Date]])</f>
        <v>2</v>
      </c>
      <c r="K2246" t="s">
        <v>225</v>
      </c>
      <c r="L2246" t="s">
        <v>239</v>
      </c>
      <c r="M2246">
        <v>363866</v>
      </c>
      <c r="N2246">
        <v>171149.03</v>
      </c>
      <c r="O2246">
        <v>192716.97</v>
      </c>
      <c r="P2246">
        <v>30</v>
      </c>
      <c r="Q2246">
        <v>28</v>
      </c>
      <c r="R2246">
        <v>65.05</v>
      </c>
    </row>
    <row r="2247" spans="1:18" x14ac:dyDescent="0.35">
      <c r="A2247" t="s">
        <v>57</v>
      </c>
      <c r="B2247" t="str">
        <f>VLOOKUP(Table1[[#This Row],[Region]],Table3[#All],2,0)</f>
        <v>Sam Thomas</v>
      </c>
      <c r="C2247" t="s">
        <v>215</v>
      </c>
      <c r="D2247">
        <v>344116</v>
      </c>
      <c r="E2247">
        <v>179440</v>
      </c>
      <c r="F2247">
        <v>52.15</v>
      </c>
      <c r="G2247" s="2">
        <v>41092</v>
      </c>
      <c r="H2247">
        <f>YEAR(Table1[[#This Row],[Order Date]])</f>
        <v>2012</v>
      </c>
      <c r="I2247" t="s">
        <v>260</v>
      </c>
      <c r="J2247" s="4">
        <f>WEEKDAY(Table1[[#This Row],[Order Date]])</f>
        <v>2</v>
      </c>
      <c r="K2247" t="s">
        <v>235</v>
      </c>
      <c r="L2247" t="s">
        <v>239</v>
      </c>
      <c r="M2247">
        <v>179440</v>
      </c>
      <c r="N2247">
        <v>81590.11</v>
      </c>
      <c r="O2247">
        <v>97849.89</v>
      </c>
      <c r="P2247">
        <v>20</v>
      </c>
      <c r="Q2247">
        <v>42</v>
      </c>
      <c r="R2247">
        <v>90.29</v>
      </c>
    </row>
    <row r="2248" spans="1:18" x14ac:dyDescent="0.35">
      <c r="A2248" t="s">
        <v>58</v>
      </c>
      <c r="B2248" t="str">
        <f>VLOOKUP(Table1[[#This Row],[Region]],Table3[#All],2,0)</f>
        <v>Bill Gabril</v>
      </c>
      <c r="C2248" t="s">
        <v>213</v>
      </c>
      <c r="D2248">
        <v>196118</v>
      </c>
      <c r="E2248">
        <v>144578</v>
      </c>
      <c r="F2248">
        <v>73.72</v>
      </c>
      <c r="G2248" s="2">
        <v>41701</v>
      </c>
      <c r="H2248">
        <f>YEAR(Table1[[#This Row],[Order Date]])</f>
        <v>2014</v>
      </c>
      <c r="I2248" t="s">
        <v>263</v>
      </c>
      <c r="J2248" s="4">
        <f>WEEKDAY(Table1[[#This Row],[Order Date]])</f>
        <v>2</v>
      </c>
      <c r="K2248" t="s">
        <v>217</v>
      </c>
      <c r="L2248" t="s">
        <v>237</v>
      </c>
      <c r="M2248">
        <v>144578</v>
      </c>
      <c r="N2248">
        <v>29268.84</v>
      </c>
      <c r="O2248">
        <v>115309.16</v>
      </c>
      <c r="P2248">
        <v>30</v>
      </c>
      <c r="Q2248">
        <v>28</v>
      </c>
      <c r="R2248">
        <v>66.489999999999995</v>
      </c>
    </row>
    <row r="2249" spans="1:18" x14ac:dyDescent="0.35">
      <c r="A2249" t="s">
        <v>59</v>
      </c>
      <c r="B2249" t="str">
        <f>VLOOKUP(Table1[[#This Row],[Region]],Table3[#All],2,0)</f>
        <v>Anne Paul</v>
      </c>
      <c r="C2249" t="s">
        <v>212</v>
      </c>
      <c r="D2249">
        <v>463801</v>
      </c>
      <c r="E2249">
        <v>344089</v>
      </c>
      <c r="F2249">
        <v>74.19</v>
      </c>
      <c r="G2249" s="2">
        <v>41701</v>
      </c>
      <c r="H2249">
        <f>YEAR(Table1[[#This Row],[Order Date]])</f>
        <v>2014</v>
      </c>
      <c r="I2249" t="s">
        <v>263</v>
      </c>
      <c r="J2249" s="4">
        <f>WEEKDAY(Table1[[#This Row],[Order Date]])</f>
        <v>2</v>
      </c>
      <c r="K2249" t="s">
        <v>231</v>
      </c>
      <c r="L2249" t="s">
        <v>236</v>
      </c>
      <c r="M2249">
        <v>344089</v>
      </c>
      <c r="N2249">
        <v>161754.99</v>
      </c>
      <c r="O2249">
        <v>182334.01</v>
      </c>
      <c r="P2249">
        <v>20</v>
      </c>
      <c r="Q2249">
        <v>89</v>
      </c>
      <c r="R2249">
        <v>61.81</v>
      </c>
    </row>
    <row r="2250" spans="1:18" x14ac:dyDescent="0.35">
      <c r="A2250" t="s">
        <v>60</v>
      </c>
      <c r="B2250" t="str">
        <f>VLOOKUP(Table1[[#This Row],[Region]],Table3[#All],2,0)</f>
        <v>William Grek</v>
      </c>
      <c r="C2250" t="s">
        <v>214</v>
      </c>
      <c r="D2250">
        <v>300577</v>
      </c>
      <c r="E2250">
        <v>288133</v>
      </c>
      <c r="F2250">
        <v>95.86</v>
      </c>
      <c r="G2250" s="2">
        <v>41597</v>
      </c>
      <c r="H2250">
        <f>YEAR(Table1[[#This Row],[Order Date]])</f>
        <v>2013</v>
      </c>
      <c r="I2250" t="s">
        <v>253</v>
      </c>
      <c r="J2250" s="4">
        <f>WEEKDAY(Table1[[#This Row],[Order Date]])</f>
        <v>3</v>
      </c>
      <c r="K2250" t="s">
        <v>224</v>
      </c>
      <c r="L2250" t="s">
        <v>240</v>
      </c>
      <c r="M2250">
        <v>288133</v>
      </c>
      <c r="N2250">
        <v>84635.41</v>
      </c>
      <c r="O2250">
        <v>203497.59</v>
      </c>
      <c r="P2250">
        <v>20</v>
      </c>
      <c r="Q2250">
        <v>70</v>
      </c>
      <c r="R2250">
        <v>60.42</v>
      </c>
    </row>
    <row r="2251" spans="1:18" x14ac:dyDescent="0.35">
      <c r="A2251" t="s">
        <v>61</v>
      </c>
      <c r="B2251" t="str">
        <f>VLOOKUP(Table1[[#This Row],[Region]],Table3[#All],2,0)</f>
        <v>Bill Gabril</v>
      </c>
      <c r="C2251" t="s">
        <v>213</v>
      </c>
      <c r="D2251">
        <v>464096</v>
      </c>
      <c r="E2251">
        <v>321090</v>
      </c>
      <c r="F2251">
        <v>69.19</v>
      </c>
      <c r="G2251" s="2">
        <v>41017</v>
      </c>
      <c r="H2251">
        <f>YEAR(Table1[[#This Row],[Order Date]])</f>
        <v>2012</v>
      </c>
      <c r="I2251" t="s">
        <v>256</v>
      </c>
      <c r="J2251" s="4">
        <f>WEEKDAY(Table1[[#This Row],[Order Date]])</f>
        <v>4</v>
      </c>
      <c r="K2251" t="s">
        <v>219</v>
      </c>
      <c r="L2251" t="s">
        <v>238</v>
      </c>
      <c r="M2251">
        <v>321090</v>
      </c>
      <c r="N2251">
        <v>85502.8</v>
      </c>
      <c r="O2251">
        <v>235587.20000000001</v>
      </c>
      <c r="P2251">
        <v>30</v>
      </c>
      <c r="Q2251">
        <v>52</v>
      </c>
      <c r="R2251">
        <v>87.28</v>
      </c>
    </row>
    <row r="2252" spans="1:18" x14ac:dyDescent="0.35">
      <c r="A2252" t="s">
        <v>62</v>
      </c>
      <c r="B2252" t="str">
        <f>VLOOKUP(Table1[[#This Row],[Region]],Table3[#All],2,0)</f>
        <v>William Grek</v>
      </c>
      <c r="C2252" t="s">
        <v>214</v>
      </c>
      <c r="D2252">
        <v>317110</v>
      </c>
      <c r="E2252">
        <v>347676</v>
      </c>
      <c r="F2252">
        <v>109.64</v>
      </c>
      <c r="G2252" s="2">
        <v>41976</v>
      </c>
      <c r="H2252">
        <f>YEAR(Table1[[#This Row],[Order Date]])</f>
        <v>2014</v>
      </c>
      <c r="I2252" t="s">
        <v>257</v>
      </c>
      <c r="J2252" s="4">
        <f>WEEKDAY(Table1[[#This Row],[Order Date]])</f>
        <v>4</v>
      </c>
      <c r="K2252" t="s">
        <v>222</v>
      </c>
      <c r="L2252" t="s">
        <v>236</v>
      </c>
      <c r="M2252">
        <v>347676</v>
      </c>
      <c r="N2252">
        <v>114255.94</v>
      </c>
      <c r="O2252">
        <v>233420.06</v>
      </c>
      <c r="P2252">
        <v>10</v>
      </c>
      <c r="Q2252">
        <v>79</v>
      </c>
      <c r="R2252">
        <v>80.42</v>
      </c>
    </row>
    <row r="2253" spans="1:18" x14ac:dyDescent="0.35">
      <c r="A2253" t="s">
        <v>63</v>
      </c>
      <c r="B2253" t="str">
        <f>VLOOKUP(Table1[[#This Row],[Region]],Table3[#All],2,0)</f>
        <v>Anne Paul</v>
      </c>
      <c r="C2253" t="s">
        <v>212</v>
      </c>
      <c r="D2253">
        <v>343713</v>
      </c>
      <c r="E2253">
        <v>296583</v>
      </c>
      <c r="F2253">
        <v>86.29</v>
      </c>
      <c r="G2253" s="2">
        <v>41590</v>
      </c>
      <c r="H2253">
        <f>YEAR(Table1[[#This Row],[Order Date]])</f>
        <v>2013</v>
      </c>
      <c r="I2253" t="s">
        <v>253</v>
      </c>
      <c r="J2253" s="4">
        <f>WEEKDAY(Table1[[#This Row],[Order Date]])</f>
        <v>3</v>
      </c>
      <c r="K2253" t="s">
        <v>225</v>
      </c>
      <c r="L2253" t="s">
        <v>239</v>
      </c>
      <c r="M2253">
        <v>296583</v>
      </c>
      <c r="N2253">
        <v>145620.01999999999</v>
      </c>
      <c r="O2253">
        <v>150962.98000000001</v>
      </c>
      <c r="P2253">
        <v>10</v>
      </c>
      <c r="Q2253">
        <v>41</v>
      </c>
      <c r="R2253">
        <v>64.78</v>
      </c>
    </row>
    <row r="2254" spans="1:18" x14ac:dyDescent="0.35">
      <c r="A2254" t="s">
        <v>64</v>
      </c>
      <c r="B2254" t="str">
        <f>VLOOKUP(Table1[[#This Row],[Region]],Table3[#All],2,0)</f>
        <v>Anne Paul</v>
      </c>
      <c r="C2254" t="s">
        <v>212</v>
      </c>
      <c r="D2254">
        <v>341903</v>
      </c>
      <c r="E2254">
        <v>227623</v>
      </c>
      <c r="F2254">
        <v>66.58</v>
      </c>
      <c r="G2254" s="2">
        <v>41590</v>
      </c>
      <c r="H2254">
        <f>YEAR(Table1[[#This Row],[Order Date]])</f>
        <v>2013</v>
      </c>
      <c r="I2254" t="s">
        <v>253</v>
      </c>
      <c r="J2254" s="4">
        <f>WEEKDAY(Table1[[#This Row],[Order Date]])</f>
        <v>3</v>
      </c>
      <c r="K2254" t="s">
        <v>235</v>
      </c>
      <c r="L2254" t="s">
        <v>239</v>
      </c>
      <c r="M2254">
        <v>227623</v>
      </c>
      <c r="N2254">
        <v>107701.51</v>
      </c>
      <c r="O2254">
        <v>119921.49</v>
      </c>
      <c r="P2254">
        <v>30</v>
      </c>
      <c r="Q2254">
        <v>14</v>
      </c>
      <c r="R2254">
        <v>82.9</v>
      </c>
    </row>
    <row r="2255" spans="1:18" x14ac:dyDescent="0.35">
      <c r="A2255" t="s">
        <v>65</v>
      </c>
      <c r="B2255" t="str">
        <f>VLOOKUP(Table1[[#This Row],[Region]],Table3[#All],2,0)</f>
        <v>William Grek</v>
      </c>
      <c r="C2255" t="s">
        <v>214</v>
      </c>
      <c r="D2255">
        <v>149033</v>
      </c>
      <c r="E2255">
        <v>88823</v>
      </c>
      <c r="F2255">
        <v>59.6</v>
      </c>
      <c r="G2255" s="2">
        <v>40791</v>
      </c>
      <c r="H2255">
        <f>YEAR(Table1[[#This Row],[Order Date]])</f>
        <v>2011</v>
      </c>
      <c r="I2255" t="s">
        <v>258</v>
      </c>
      <c r="J2255" s="4">
        <f>WEEKDAY(Table1[[#This Row],[Order Date]])</f>
        <v>2</v>
      </c>
      <c r="K2255" t="s">
        <v>231</v>
      </c>
      <c r="L2255" t="s">
        <v>236</v>
      </c>
      <c r="M2255">
        <v>88823</v>
      </c>
      <c r="N2255">
        <v>29319.45</v>
      </c>
      <c r="O2255">
        <v>59503.55</v>
      </c>
      <c r="P2255">
        <v>30</v>
      </c>
      <c r="Q2255">
        <v>70</v>
      </c>
      <c r="R2255">
        <v>90.96</v>
      </c>
    </row>
    <row r="2256" spans="1:18" x14ac:dyDescent="0.35">
      <c r="A2256" t="s">
        <v>66</v>
      </c>
      <c r="B2256" t="str">
        <f>VLOOKUP(Table1[[#This Row],[Region]],Table3[#All],2,0)</f>
        <v>Bill Gabril</v>
      </c>
      <c r="C2256" t="s">
        <v>213</v>
      </c>
      <c r="D2256">
        <v>174729</v>
      </c>
      <c r="E2256">
        <v>111695</v>
      </c>
      <c r="F2256">
        <v>63.92</v>
      </c>
      <c r="G2256" s="2">
        <v>40862</v>
      </c>
      <c r="H2256">
        <f>YEAR(Table1[[#This Row],[Order Date]])</f>
        <v>2011</v>
      </c>
      <c r="I2256" t="s">
        <v>253</v>
      </c>
      <c r="J2256" s="4">
        <f>WEEKDAY(Table1[[#This Row],[Order Date]])</f>
        <v>3</v>
      </c>
      <c r="K2256" t="s">
        <v>230</v>
      </c>
      <c r="L2256" t="s">
        <v>238</v>
      </c>
      <c r="M2256">
        <v>111695</v>
      </c>
      <c r="N2256">
        <v>28897.79</v>
      </c>
      <c r="O2256">
        <v>82797.210000000006</v>
      </c>
      <c r="P2256">
        <v>20</v>
      </c>
      <c r="Q2256">
        <v>100</v>
      </c>
      <c r="R2256">
        <v>87.07</v>
      </c>
    </row>
    <row r="2257" spans="1:18" x14ac:dyDescent="0.35">
      <c r="A2257" t="s">
        <v>67</v>
      </c>
      <c r="B2257" t="str">
        <f>VLOOKUP(Table1[[#This Row],[Region]],Table3[#All],2,0)</f>
        <v>Bill Gabril</v>
      </c>
      <c r="C2257" t="s">
        <v>213</v>
      </c>
      <c r="D2257">
        <v>158654</v>
      </c>
      <c r="E2257">
        <v>144335</v>
      </c>
      <c r="F2257">
        <v>90.97</v>
      </c>
      <c r="G2257" s="2">
        <v>41762</v>
      </c>
      <c r="H2257">
        <f>YEAR(Table1[[#This Row],[Order Date]])</f>
        <v>2014</v>
      </c>
      <c r="I2257" t="s">
        <v>261</v>
      </c>
      <c r="J2257" s="4">
        <f>WEEKDAY(Table1[[#This Row],[Order Date]])</f>
        <v>7</v>
      </c>
      <c r="K2257" t="s">
        <v>219</v>
      </c>
      <c r="L2257" t="s">
        <v>238</v>
      </c>
      <c r="M2257">
        <v>144335</v>
      </c>
      <c r="N2257">
        <v>48475.3</v>
      </c>
      <c r="O2257">
        <v>95859.7</v>
      </c>
      <c r="P2257">
        <v>20</v>
      </c>
      <c r="Q2257">
        <v>18</v>
      </c>
      <c r="R2257">
        <v>76.59</v>
      </c>
    </row>
    <row r="2258" spans="1:18" x14ac:dyDescent="0.35">
      <c r="A2258" t="s">
        <v>68</v>
      </c>
      <c r="B2258" t="str">
        <f>VLOOKUP(Table1[[#This Row],[Region]],Table3[#All],2,0)</f>
        <v>Anne Paul</v>
      </c>
      <c r="C2258" t="s">
        <v>212</v>
      </c>
      <c r="D2258">
        <v>234655</v>
      </c>
      <c r="E2258">
        <v>197646</v>
      </c>
      <c r="F2258">
        <v>84.23</v>
      </c>
      <c r="G2258" s="2">
        <v>41563</v>
      </c>
      <c r="H2258">
        <f>YEAR(Table1[[#This Row],[Order Date]])</f>
        <v>2013</v>
      </c>
      <c r="I2258" t="s">
        <v>255</v>
      </c>
      <c r="J2258" s="4">
        <f>WEEKDAY(Table1[[#This Row],[Order Date]])</f>
        <v>4</v>
      </c>
      <c r="K2258" t="s">
        <v>231</v>
      </c>
      <c r="L2258" t="s">
        <v>236</v>
      </c>
      <c r="M2258">
        <v>197646</v>
      </c>
      <c r="N2258">
        <v>95633.37</v>
      </c>
      <c r="O2258">
        <v>102012.63</v>
      </c>
      <c r="P2258">
        <v>30</v>
      </c>
      <c r="Q2258">
        <v>38</v>
      </c>
      <c r="R2258">
        <v>86.59</v>
      </c>
    </row>
    <row r="2259" spans="1:18" x14ac:dyDescent="0.35">
      <c r="A2259" t="s">
        <v>69</v>
      </c>
      <c r="B2259" t="str">
        <f>VLOOKUP(Table1[[#This Row],[Region]],Table3[#All],2,0)</f>
        <v>Sam Thomas</v>
      </c>
      <c r="C2259" t="s">
        <v>215</v>
      </c>
      <c r="D2259">
        <v>169072</v>
      </c>
      <c r="E2259">
        <v>108609</v>
      </c>
      <c r="F2259">
        <v>64.239999999999995</v>
      </c>
      <c r="G2259" s="2">
        <v>41563</v>
      </c>
      <c r="H2259">
        <f>YEAR(Table1[[#This Row],[Order Date]])</f>
        <v>2013</v>
      </c>
      <c r="I2259" t="s">
        <v>255</v>
      </c>
      <c r="J2259" s="4">
        <f>WEEKDAY(Table1[[#This Row],[Order Date]])</f>
        <v>4</v>
      </c>
      <c r="K2259" t="s">
        <v>220</v>
      </c>
      <c r="L2259" t="s">
        <v>237</v>
      </c>
      <c r="M2259">
        <v>108609</v>
      </c>
      <c r="N2259">
        <v>51279.43</v>
      </c>
      <c r="O2259">
        <v>57329.57</v>
      </c>
      <c r="P2259">
        <v>30</v>
      </c>
      <c r="Q2259">
        <v>28</v>
      </c>
      <c r="R2259">
        <v>71.98</v>
      </c>
    </row>
    <row r="2260" spans="1:18" x14ac:dyDescent="0.35">
      <c r="A2260" t="s">
        <v>70</v>
      </c>
      <c r="B2260" t="str">
        <f>VLOOKUP(Table1[[#This Row],[Region]],Table3[#All],2,0)</f>
        <v>William Grek</v>
      </c>
      <c r="C2260" t="s">
        <v>214</v>
      </c>
      <c r="D2260">
        <v>241493</v>
      </c>
      <c r="E2260">
        <v>142315</v>
      </c>
      <c r="F2260">
        <v>58.93</v>
      </c>
      <c r="G2260" s="2">
        <v>41563</v>
      </c>
      <c r="H2260">
        <f>YEAR(Table1[[#This Row],[Order Date]])</f>
        <v>2013</v>
      </c>
      <c r="I2260" t="s">
        <v>255</v>
      </c>
      <c r="J2260" s="4">
        <f>WEEKDAY(Table1[[#This Row],[Order Date]])</f>
        <v>4</v>
      </c>
      <c r="K2260" t="s">
        <v>222</v>
      </c>
      <c r="L2260" t="s">
        <v>236</v>
      </c>
      <c r="M2260">
        <v>142315</v>
      </c>
      <c r="N2260">
        <v>46252.05</v>
      </c>
      <c r="O2260">
        <v>96062.95</v>
      </c>
      <c r="P2260">
        <v>30</v>
      </c>
      <c r="Q2260">
        <v>67</v>
      </c>
      <c r="R2260">
        <v>87.92</v>
      </c>
    </row>
    <row r="2261" spans="1:18" x14ac:dyDescent="0.35">
      <c r="A2261" t="s">
        <v>71</v>
      </c>
      <c r="B2261" t="str">
        <f>VLOOKUP(Table1[[#This Row],[Region]],Table3[#All],2,0)</f>
        <v>Bill Gabril</v>
      </c>
      <c r="C2261" t="s">
        <v>213</v>
      </c>
      <c r="D2261">
        <v>297041</v>
      </c>
      <c r="E2261">
        <v>310269</v>
      </c>
      <c r="F2261">
        <v>104.45</v>
      </c>
      <c r="G2261" s="2">
        <v>41563</v>
      </c>
      <c r="H2261">
        <f>YEAR(Table1[[#This Row],[Order Date]])</f>
        <v>2013</v>
      </c>
      <c r="I2261" t="s">
        <v>255</v>
      </c>
      <c r="J2261" s="4">
        <f>WEEKDAY(Table1[[#This Row],[Order Date]])</f>
        <v>4</v>
      </c>
      <c r="K2261" t="s">
        <v>219</v>
      </c>
      <c r="L2261" t="s">
        <v>238</v>
      </c>
      <c r="M2261">
        <v>310269</v>
      </c>
      <c r="N2261">
        <v>92360.6</v>
      </c>
      <c r="O2261">
        <v>217908.4</v>
      </c>
      <c r="P2261">
        <v>10</v>
      </c>
      <c r="Q2261">
        <v>90</v>
      </c>
      <c r="R2261">
        <v>72.36</v>
      </c>
    </row>
    <row r="2262" spans="1:18" x14ac:dyDescent="0.35">
      <c r="A2262" t="s">
        <v>72</v>
      </c>
      <c r="B2262" t="str">
        <f>VLOOKUP(Table1[[#This Row],[Region]],Table3[#All],2,0)</f>
        <v>Anne Paul</v>
      </c>
      <c r="C2262" t="s">
        <v>212</v>
      </c>
      <c r="D2262">
        <v>168445</v>
      </c>
      <c r="E2262">
        <v>145868</v>
      </c>
      <c r="F2262">
        <v>86.6</v>
      </c>
      <c r="G2262" s="2">
        <v>41563</v>
      </c>
      <c r="H2262">
        <f>YEAR(Table1[[#This Row],[Order Date]])</f>
        <v>2013</v>
      </c>
      <c r="I2262" t="s">
        <v>255</v>
      </c>
      <c r="J2262" s="4">
        <f>WEEKDAY(Table1[[#This Row],[Order Date]])</f>
        <v>4</v>
      </c>
      <c r="K2262" t="s">
        <v>224</v>
      </c>
      <c r="L2262" t="s">
        <v>240</v>
      </c>
      <c r="M2262">
        <v>145868</v>
      </c>
      <c r="N2262">
        <v>44422.1</v>
      </c>
      <c r="O2262">
        <v>101445.9</v>
      </c>
      <c r="P2262">
        <v>10</v>
      </c>
      <c r="Q2262">
        <v>48</v>
      </c>
      <c r="R2262">
        <v>85.21</v>
      </c>
    </row>
    <row r="2263" spans="1:18" x14ac:dyDescent="0.35">
      <c r="A2263" t="s">
        <v>73</v>
      </c>
      <c r="B2263" t="str">
        <f>VLOOKUP(Table1[[#This Row],[Region]],Table3[#All],2,0)</f>
        <v>Anne Paul</v>
      </c>
      <c r="C2263" t="s">
        <v>212</v>
      </c>
      <c r="D2263">
        <v>170221</v>
      </c>
      <c r="E2263">
        <v>120545</v>
      </c>
      <c r="F2263">
        <v>70.819999999999993</v>
      </c>
      <c r="G2263" s="2">
        <v>41563</v>
      </c>
      <c r="H2263">
        <f>YEAR(Table1[[#This Row],[Order Date]])</f>
        <v>2013</v>
      </c>
      <c r="I2263" t="s">
        <v>255</v>
      </c>
      <c r="J2263" s="4">
        <f>WEEKDAY(Table1[[#This Row],[Order Date]])</f>
        <v>4</v>
      </c>
      <c r="K2263" t="s">
        <v>233</v>
      </c>
      <c r="L2263" t="s">
        <v>237</v>
      </c>
      <c r="M2263">
        <v>120545</v>
      </c>
      <c r="N2263">
        <v>39140.5</v>
      </c>
      <c r="O2263">
        <v>81404.5</v>
      </c>
      <c r="P2263">
        <v>10</v>
      </c>
      <c r="Q2263">
        <v>58</v>
      </c>
      <c r="R2263">
        <v>61.3</v>
      </c>
    </row>
    <row r="2264" spans="1:18" x14ac:dyDescent="0.35">
      <c r="A2264" t="s">
        <v>74</v>
      </c>
      <c r="B2264" t="str">
        <f>VLOOKUP(Table1[[#This Row],[Region]],Table3[#All],2,0)</f>
        <v>Anne Paul</v>
      </c>
      <c r="C2264" t="s">
        <v>212</v>
      </c>
      <c r="D2264">
        <v>401451</v>
      </c>
      <c r="E2264">
        <v>258627</v>
      </c>
      <c r="F2264">
        <v>64.42</v>
      </c>
      <c r="G2264" s="2">
        <v>41005</v>
      </c>
      <c r="H2264">
        <f>YEAR(Table1[[#This Row],[Order Date]])</f>
        <v>2012</v>
      </c>
      <c r="I2264" t="s">
        <v>256</v>
      </c>
      <c r="J2264" s="4">
        <f>WEEKDAY(Table1[[#This Row],[Order Date]])</f>
        <v>6</v>
      </c>
      <c r="K2264" t="s">
        <v>217</v>
      </c>
      <c r="L2264" t="s">
        <v>237</v>
      </c>
      <c r="M2264">
        <v>258627</v>
      </c>
      <c r="N2264">
        <v>116066.92</v>
      </c>
      <c r="O2264">
        <v>142560.07999999999</v>
      </c>
      <c r="P2264">
        <v>30</v>
      </c>
      <c r="Q2264">
        <v>61</v>
      </c>
      <c r="R2264">
        <v>94.77</v>
      </c>
    </row>
    <row r="2265" spans="1:18" x14ac:dyDescent="0.35">
      <c r="A2265" t="s">
        <v>75</v>
      </c>
      <c r="B2265" t="str">
        <f>VLOOKUP(Table1[[#This Row],[Region]],Table3[#All],2,0)</f>
        <v>Sam Thomas</v>
      </c>
      <c r="C2265" t="s">
        <v>215</v>
      </c>
      <c r="D2265">
        <v>418059</v>
      </c>
      <c r="E2265">
        <v>489974</v>
      </c>
      <c r="F2265">
        <v>117.2</v>
      </c>
      <c r="G2265" s="2">
        <v>41005</v>
      </c>
      <c r="H2265">
        <f>YEAR(Table1[[#This Row],[Order Date]])</f>
        <v>2012</v>
      </c>
      <c r="I2265" t="s">
        <v>256</v>
      </c>
      <c r="J2265" s="4">
        <f>WEEKDAY(Table1[[#This Row],[Order Date]])</f>
        <v>6</v>
      </c>
      <c r="K2265" t="s">
        <v>232</v>
      </c>
      <c r="L2265" t="s">
        <v>240</v>
      </c>
      <c r="M2265">
        <v>489974</v>
      </c>
      <c r="N2265">
        <v>174582.22</v>
      </c>
      <c r="O2265">
        <v>315391.78000000003</v>
      </c>
      <c r="P2265">
        <v>30</v>
      </c>
      <c r="Q2265">
        <v>75</v>
      </c>
      <c r="R2265">
        <v>83.61</v>
      </c>
    </row>
    <row r="2266" spans="1:18" x14ac:dyDescent="0.35">
      <c r="A2266" t="s">
        <v>76</v>
      </c>
      <c r="B2266" t="str">
        <f>VLOOKUP(Table1[[#This Row],[Region]],Table3[#All],2,0)</f>
        <v>William Grek</v>
      </c>
      <c r="C2266" t="s">
        <v>214</v>
      </c>
      <c r="D2266">
        <v>343064</v>
      </c>
      <c r="E2266">
        <v>270981</v>
      </c>
      <c r="F2266">
        <v>78.989999999999995</v>
      </c>
      <c r="G2266" s="2">
        <v>41005</v>
      </c>
      <c r="H2266">
        <f>YEAR(Table1[[#This Row],[Order Date]])</f>
        <v>2012</v>
      </c>
      <c r="I2266" t="s">
        <v>256</v>
      </c>
      <c r="J2266" s="4">
        <f>WEEKDAY(Table1[[#This Row],[Order Date]])</f>
        <v>6</v>
      </c>
      <c r="K2266" t="s">
        <v>230</v>
      </c>
      <c r="L2266" t="s">
        <v>238</v>
      </c>
      <c r="M2266">
        <v>270981</v>
      </c>
      <c r="N2266">
        <v>94827.1</v>
      </c>
      <c r="O2266">
        <v>176153.9</v>
      </c>
      <c r="P2266">
        <v>20</v>
      </c>
      <c r="Q2266">
        <v>68</v>
      </c>
      <c r="R2266">
        <v>69.06</v>
      </c>
    </row>
    <row r="2267" spans="1:18" x14ac:dyDescent="0.35">
      <c r="A2267" t="s">
        <v>77</v>
      </c>
      <c r="B2267" t="str">
        <f>VLOOKUP(Table1[[#This Row],[Region]],Table3[#All],2,0)</f>
        <v>William Grek</v>
      </c>
      <c r="C2267" t="s">
        <v>214</v>
      </c>
      <c r="D2267">
        <v>444640</v>
      </c>
      <c r="E2267">
        <v>514605</v>
      </c>
      <c r="F2267">
        <v>115.74</v>
      </c>
      <c r="G2267" s="2">
        <v>41005</v>
      </c>
      <c r="H2267">
        <f>YEAR(Table1[[#This Row],[Order Date]])</f>
        <v>2012</v>
      </c>
      <c r="I2267" t="s">
        <v>256</v>
      </c>
      <c r="J2267" s="4">
        <f>WEEKDAY(Table1[[#This Row],[Order Date]])</f>
        <v>6</v>
      </c>
      <c r="K2267" t="s">
        <v>230</v>
      </c>
      <c r="L2267" t="s">
        <v>238</v>
      </c>
      <c r="M2267">
        <v>514605</v>
      </c>
      <c r="N2267">
        <v>169013.72</v>
      </c>
      <c r="O2267">
        <v>345591.28</v>
      </c>
      <c r="P2267">
        <v>10</v>
      </c>
      <c r="Q2267">
        <v>89</v>
      </c>
      <c r="R2267">
        <v>89.62</v>
      </c>
    </row>
    <row r="2268" spans="1:18" x14ac:dyDescent="0.35">
      <c r="A2268" t="s">
        <v>78</v>
      </c>
      <c r="B2268" t="str">
        <f>VLOOKUP(Table1[[#This Row],[Region]],Table3[#All],2,0)</f>
        <v>William Grek</v>
      </c>
      <c r="C2268" t="s">
        <v>214</v>
      </c>
      <c r="D2268">
        <v>329209</v>
      </c>
      <c r="E2268">
        <v>243450</v>
      </c>
      <c r="F2268">
        <v>73.95</v>
      </c>
      <c r="G2268" s="2">
        <v>41005</v>
      </c>
      <c r="H2268">
        <f>YEAR(Table1[[#This Row],[Order Date]])</f>
        <v>2012</v>
      </c>
      <c r="I2268" t="s">
        <v>256</v>
      </c>
      <c r="J2268" s="4">
        <f>WEEKDAY(Table1[[#This Row],[Order Date]])</f>
        <v>6</v>
      </c>
      <c r="K2268" t="s">
        <v>230</v>
      </c>
      <c r="L2268" t="s">
        <v>238</v>
      </c>
      <c r="M2268">
        <v>243450</v>
      </c>
      <c r="N2268">
        <v>92243.41</v>
      </c>
      <c r="O2268">
        <v>151206.59</v>
      </c>
      <c r="P2268">
        <v>10</v>
      </c>
      <c r="Q2268">
        <v>77</v>
      </c>
      <c r="R2268">
        <v>92.67</v>
      </c>
    </row>
    <row r="2269" spans="1:18" x14ac:dyDescent="0.35">
      <c r="A2269" t="s">
        <v>79</v>
      </c>
      <c r="B2269" t="str">
        <f>VLOOKUP(Table1[[#This Row],[Region]],Table3[#All],2,0)</f>
        <v>William Grek</v>
      </c>
      <c r="C2269" t="s">
        <v>214</v>
      </c>
      <c r="D2269">
        <v>418730</v>
      </c>
      <c r="E2269">
        <v>276399</v>
      </c>
      <c r="F2269">
        <v>66.010000000000005</v>
      </c>
      <c r="G2269" s="2">
        <v>40840</v>
      </c>
      <c r="H2269">
        <f>YEAR(Table1[[#This Row],[Order Date]])</f>
        <v>2011</v>
      </c>
      <c r="I2269" t="s">
        <v>255</v>
      </c>
      <c r="J2269" s="4">
        <f>WEEKDAY(Table1[[#This Row],[Order Date]])</f>
        <v>2</v>
      </c>
      <c r="K2269" t="s">
        <v>228</v>
      </c>
      <c r="L2269" t="s">
        <v>236</v>
      </c>
      <c r="M2269">
        <v>276399</v>
      </c>
      <c r="N2269">
        <v>56967.43</v>
      </c>
      <c r="O2269">
        <v>219431.57</v>
      </c>
      <c r="P2269">
        <v>10</v>
      </c>
      <c r="Q2269">
        <v>44</v>
      </c>
      <c r="R2269">
        <v>77.849999999999994</v>
      </c>
    </row>
    <row r="2270" spans="1:18" x14ac:dyDescent="0.35">
      <c r="A2270" t="s">
        <v>80</v>
      </c>
      <c r="B2270" t="str">
        <f>VLOOKUP(Table1[[#This Row],[Region]],Table3[#All],2,0)</f>
        <v>Sam Thomas</v>
      </c>
      <c r="C2270" t="s">
        <v>215</v>
      </c>
      <c r="D2270">
        <v>120485</v>
      </c>
      <c r="E2270">
        <v>126324</v>
      </c>
      <c r="F2270">
        <v>104.85</v>
      </c>
      <c r="G2270" s="2">
        <v>40772</v>
      </c>
      <c r="H2270">
        <f>YEAR(Table1[[#This Row],[Order Date]])</f>
        <v>2011</v>
      </c>
      <c r="I2270" t="s">
        <v>262</v>
      </c>
      <c r="J2270" s="4">
        <f>WEEKDAY(Table1[[#This Row],[Order Date]])</f>
        <v>4</v>
      </c>
      <c r="K2270" t="s">
        <v>222</v>
      </c>
      <c r="L2270" t="s">
        <v>236</v>
      </c>
      <c r="M2270">
        <v>126324</v>
      </c>
      <c r="N2270">
        <v>54672.97</v>
      </c>
      <c r="O2270">
        <v>71651.03</v>
      </c>
      <c r="P2270">
        <v>10</v>
      </c>
      <c r="Q2270">
        <v>62</v>
      </c>
      <c r="R2270">
        <v>71.150000000000006</v>
      </c>
    </row>
    <row r="2271" spans="1:18" x14ac:dyDescent="0.35">
      <c r="A2271" t="s">
        <v>81</v>
      </c>
      <c r="B2271" t="str">
        <f>VLOOKUP(Table1[[#This Row],[Region]],Table3[#All],2,0)</f>
        <v>Bill Gabril</v>
      </c>
      <c r="C2271" t="s">
        <v>213</v>
      </c>
      <c r="D2271">
        <v>177612</v>
      </c>
      <c r="E2271">
        <v>182445</v>
      </c>
      <c r="F2271">
        <v>102.72</v>
      </c>
      <c r="G2271" s="2">
        <v>40772</v>
      </c>
      <c r="H2271">
        <f>YEAR(Table1[[#This Row],[Order Date]])</f>
        <v>2011</v>
      </c>
      <c r="I2271" t="s">
        <v>262</v>
      </c>
      <c r="J2271" s="4">
        <f>WEEKDAY(Table1[[#This Row],[Order Date]])</f>
        <v>4</v>
      </c>
      <c r="K2271" t="s">
        <v>219</v>
      </c>
      <c r="L2271" t="s">
        <v>238</v>
      </c>
      <c r="M2271">
        <v>182445</v>
      </c>
      <c r="N2271">
        <v>87614.57</v>
      </c>
      <c r="O2271">
        <v>94830.43</v>
      </c>
      <c r="P2271">
        <v>30</v>
      </c>
      <c r="Q2271">
        <v>72</v>
      </c>
      <c r="R2271">
        <v>84.02</v>
      </c>
    </row>
    <row r="2272" spans="1:18" x14ac:dyDescent="0.35">
      <c r="A2272" t="s">
        <v>82</v>
      </c>
      <c r="B2272" t="str">
        <f>VLOOKUP(Table1[[#This Row],[Region]],Table3[#All],2,0)</f>
        <v>William Grek</v>
      </c>
      <c r="C2272" t="s">
        <v>214</v>
      </c>
      <c r="D2272">
        <v>288365</v>
      </c>
      <c r="E2272">
        <v>230388</v>
      </c>
      <c r="F2272">
        <v>79.89</v>
      </c>
      <c r="G2272" s="2">
        <v>40772</v>
      </c>
      <c r="H2272">
        <f>YEAR(Table1[[#This Row],[Order Date]])</f>
        <v>2011</v>
      </c>
      <c r="I2272" t="s">
        <v>262</v>
      </c>
      <c r="J2272" s="4">
        <f>WEEKDAY(Table1[[#This Row],[Order Date]])</f>
        <v>4</v>
      </c>
      <c r="K2272" t="s">
        <v>219</v>
      </c>
      <c r="L2272" t="s">
        <v>238</v>
      </c>
      <c r="M2272">
        <v>230388</v>
      </c>
      <c r="N2272">
        <v>62571.37</v>
      </c>
      <c r="O2272">
        <v>167816.63</v>
      </c>
      <c r="P2272">
        <v>20</v>
      </c>
      <c r="Q2272">
        <v>12</v>
      </c>
      <c r="R2272">
        <v>60.64</v>
      </c>
    </row>
    <row r="2273" spans="1:18" x14ac:dyDescent="0.35">
      <c r="A2273" t="s">
        <v>83</v>
      </c>
      <c r="B2273" t="str">
        <f>VLOOKUP(Table1[[#This Row],[Region]],Table3[#All],2,0)</f>
        <v>Bill Gabril</v>
      </c>
      <c r="C2273" t="s">
        <v>213</v>
      </c>
      <c r="D2273">
        <v>252929</v>
      </c>
      <c r="E2273">
        <v>232188</v>
      </c>
      <c r="F2273">
        <v>91.8</v>
      </c>
      <c r="G2273" s="2">
        <v>40772</v>
      </c>
      <c r="H2273">
        <f>YEAR(Table1[[#This Row],[Order Date]])</f>
        <v>2011</v>
      </c>
      <c r="I2273" t="s">
        <v>262</v>
      </c>
      <c r="J2273" s="4">
        <f>WEEKDAY(Table1[[#This Row],[Order Date]])</f>
        <v>4</v>
      </c>
      <c r="K2273" t="s">
        <v>229</v>
      </c>
      <c r="L2273" t="s">
        <v>240</v>
      </c>
      <c r="M2273">
        <v>232188</v>
      </c>
      <c r="N2273">
        <v>74735.95</v>
      </c>
      <c r="O2273">
        <v>157452.04999999999</v>
      </c>
      <c r="P2273">
        <v>20</v>
      </c>
      <c r="Q2273">
        <v>10</v>
      </c>
      <c r="R2273">
        <v>78.069999999999993</v>
      </c>
    </row>
    <row r="2274" spans="1:18" x14ac:dyDescent="0.35">
      <c r="A2274" t="s">
        <v>84</v>
      </c>
      <c r="B2274" t="str">
        <f>VLOOKUP(Table1[[#This Row],[Region]],Table3[#All],2,0)</f>
        <v>Anne Paul</v>
      </c>
      <c r="C2274" t="s">
        <v>212</v>
      </c>
      <c r="D2274">
        <v>232184</v>
      </c>
      <c r="E2274">
        <v>147316</v>
      </c>
      <c r="F2274">
        <v>63.45</v>
      </c>
      <c r="G2274" s="2">
        <v>41867</v>
      </c>
      <c r="H2274">
        <f>YEAR(Table1[[#This Row],[Order Date]])</f>
        <v>2014</v>
      </c>
      <c r="I2274" t="s">
        <v>262</v>
      </c>
      <c r="J2274" s="4">
        <f>WEEKDAY(Table1[[#This Row],[Order Date]])</f>
        <v>7</v>
      </c>
      <c r="K2274" t="s">
        <v>224</v>
      </c>
      <c r="L2274" t="s">
        <v>240</v>
      </c>
      <c r="M2274">
        <v>147316</v>
      </c>
      <c r="N2274">
        <v>72635.210000000006</v>
      </c>
      <c r="O2274">
        <v>74680.789999999994</v>
      </c>
      <c r="P2274">
        <v>20</v>
      </c>
      <c r="Q2274">
        <v>21</v>
      </c>
      <c r="R2274">
        <v>73.459999999999994</v>
      </c>
    </row>
    <row r="2275" spans="1:18" x14ac:dyDescent="0.35">
      <c r="A2275" t="s">
        <v>85</v>
      </c>
      <c r="B2275" t="str">
        <f>VLOOKUP(Table1[[#This Row],[Region]],Table3[#All],2,0)</f>
        <v>William Grek</v>
      </c>
      <c r="C2275" t="s">
        <v>214</v>
      </c>
      <c r="D2275">
        <v>172804</v>
      </c>
      <c r="E2275">
        <v>176253</v>
      </c>
      <c r="F2275">
        <v>102</v>
      </c>
      <c r="G2275" s="2">
        <v>41158</v>
      </c>
      <c r="H2275">
        <f>YEAR(Table1[[#This Row],[Order Date]])</f>
        <v>2012</v>
      </c>
      <c r="I2275" t="s">
        <v>258</v>
      </c>
      <c r="J2275" s="4">
        <f>WEEKDAY(Table1[[#This Row],[Order Date]])</f>
        <v>5</v>
      </c>
      <c r="K2275" t="s">
        <v>229</v>
      </c>
      <c r="L2275" t="s">
        <v>240</v>
      </c>
      <c r="M2275">
        <v>176253</v>
      </c>
      <c r="N2275">
        <v>38749.99</v>
      </c>
      <c r="O2275">
        <v>137503.01</v>
      </c>
      <c r="P2275">
        <v>30</v>
      </c>
      <c r="Q2275">
        <v>84</v>
      </c>
      <c r="R2275">
        <v>83.56</v>
      </c>
    </row>
    <row r="2276" spans="1:18" x14ac:dyDescent="0.35">
      <c r="A2276" t="s">
        <v>86</v>
      </c>
      <c r="B2276" t="str">
        <f>VLOOKUP(Table1[[#This Row],[Region]],Table3[#All],2,0)</f>
        <v>Bill Gabril</v>
      </c>
      <c r="C2276" t="s">
        <v>213</v>
      </c>
      <c r="D2276">
        <v>475579</v>
      </c>
      <c r="E2276">
        <v>561681</v>
      </c>
      <c r="F2276">
        <v>118.1</v>
      </c>
      <c r="G2276" s="2">
        <v>40935</v>
      </c>
      <c r="H2276">
        <f>YEAR(Table1[[#This Row],[Order Date]])</f>
        <v>2012</v>
      </c>
      <c r="I2276" t="s">
        <v>259</v>
      </c>
      <c r="J2276" s="4">
        <f>WEEKDAY(Table1[[#This Row],[Order Date]])</f>
        <v>6</v>
      </c>
      <c r="K2276" t="s">
        <v>218</v>
      </c>
      <c r="L2276" t="s">
        <v>238</v>
      </c>
      <c r="M2276">
        <v>561681</v>
      </c>
      <c r="N2276">
        <v>279339.74</v>
      </c>
      <c r="O2276">
        <v>282341.26</v>
      </c>
      <c r="P2276">
        <v>10</v>
      </c>
      <c r="Q2276">
        <v>53</v>
      </c>
      <c r="R2276">
        <v>70.510000000000005</v>
      </c>
    </row>
    <row r="2277" spans="1:18" x14ac:dyDescent="0.35">
      <c r="A2277" t="s">
        <v>87</v>
      </c>
      <c r="B2277" t="str">
        <f>VLOOKUP(Table1[[#This Row],[Region]],Table3[#All],2,0)</f>
        <v>Anne Paul</v>
      </c>
      <c r="C2277" t="s">
        <v>212</v>
      </c>
      <c r="D2277">
        <v>322957</v>
      </c>
      <c r="E2277">
        <v>287314</v>
      </c>
      <c r="F2277">
        <v>88.96</v>
      </c>
      <c r="G2277" s="2">
        <v>40935</v>
      </c>
      <c r="H2277">
        <f>YEAR(Table1[[#This Row],[Order Date]])</f>
        <v>2012</v>
      </c>
      <c r="I2277" t="s">
        <v>259</v>
      </c>
      <c r="J2277" s="4">
        <f>WEEKDAY(Table1[[#This Row],[Order Date]])</f>
        <v>6</v>
      </c>
      <c r="K2277" t="s">
        <v>227</v>
      </c>
      <c r="L2277" t="s">
        <v>237</v>
      </c>
      <c r="M2277">
        <v>287314</v>
      </c>
      <c r="N2277">
        <v>122544.26</v>
      </c>
      <c r="O2277">
        <v>164769.74</v>
      </c>
      <c r="P2277">
        <v>30</v>
      </c>
      <c r="Q2277">
        <v>86</v>
      </c>
      <c r="R2277">
        <v>88.56</v>
      </c>
    </row>
    <row r="2278" spans="1:18" x14ac:dyDescent="0.35">
      <c r="A2278" t="s">
        <v>88</v>
      </c>
      <c r="B2278" t="str">
        <f>VLOOKUP(Table1[[#This Row],[Region]],Table3[#All],2,0)</f>
        <v>Sam Thomas</v>
      </c>
      <c r="C2278" t="s">
        <v>215</v>
      </c>
      <c r="D2278">
        <v>214880</v>
      </c>
      <c r="E2278">
        <v>172724</v>
      </c>
      <c r="F2278">
        <v>80.38</v>
      </c>
      <c r="G2278" s="2">
        <v>40935</v>
      </c>
      <c r="H2278">
        <f>YEAR(Table1[[#This Row],[Order Date]])</f>
        <v>2012</v>
      </c>
      <c r="I2278" t="s">
        <v>259</v>
      </c>
      <c r="J2278" s="4">
        <f>WEEKDAY(Table1[[#This Row],[Order Date]])</f>
        <v>6</v>
      </c>
      <c r="K2278" t="s">
        <v>224</v>
      </c>
      <c r="L2278" t="s">
        <v>240</v>
      </c>
      <c r="M2278">
        <v>172724</v>
      </c>
      <c r="N2278">
        <v>40228.18</v>
      </c>
      <c r="O2278">
        <v>132495.82</v>
      </c>
      <c r="P2278">
        <v>10</v>
      </c>
      <c r="Q2278">
        <v>41</v>
      </c>
      <c r="R2278">
        <v>93.36</v>
      </c>
    </row>
    <row r="2279" spans="1:18" x14ac:dyDescent="0.35">
      <c r="A2279" t="s">
        <v>89</v>
      </c>
      <c r="B2279" t="str">
        <f>VLOOKUP(Table1[[#This Row],[Region]],Table3[#All],2,0)</f>
        <v>Anne Paul</v>
      </c>
      <c r="C2279" t="s">
        <v>212</v>
      </c>
      <c r="D2279">
        <v>374407</v>
      </c>
      <c r="E2279">
        <v>418513</v>
      </c>
      <c r="F2279">
        <v>111.78</v>
      </c>
      <c r="G2279" s="2">
        <v>41106</v>
      </c>
      <c r="H2279">
        <f>YEAR(Table1[[#This Row],[Order Date]])</f>
        <v>2012</v>
      </c>
      <c r="I2279" t="s">
        <v>260</v>
      </c>
      <c r="J2279" s="4">
        <f>WEEKDAY(Table1[[#This Row],[Order Date]])</f>
        <v>2</v>
      </c>
      <c r="K2279" t="s">
        <v>234</v>
      </c>
      <c r="L2279" t="s">
        <v>238</v>
      </c>
      <c r="M2279">
        <v>418513</v>
      </c>
      <c r="N2279">
        <v>197646.92</v>
      </c>
      <c r="O2279">
        <v>220866.08</v>
      </c>
      <c r="P2279">
        <v>30</v>
      </c>
      <c r="Q2279">
        <v>92</v>
      </c>
      <c r="R2279">
        <v>72.930000000000007</v>
      </c>
    </row>
    <row r="2280" spans="1:18" x14ac:dyDescent="0.35">
      <c r="A2280" t="s">
        <v>90</v>
      </c>
      <c r="B2280" t="str">
        <f>VLOOKUP(Table1[[#This Row],[Region]],Table3[#All],2,0)</f>
        <v>Sam Thomas</v>
      </c>
      <c r="C2280" t="s">
        <v>215</v>
      </c>
      <c r="D2280">
        <v>362798</v>
      </c>
      <c r="E2280">
        <v>218498</v>
      </c>
      <c r="F2280">
        <v>60.23</v>
      </c>
      <c r="G2280" s="2">
        <v>41106</v>
      </c>
      <c r="H2280">
        <f>YEAR(Table1[[#This Row],[Order Date]])</f>
        <v>2012</v>
      </c>
      <c r="I2280" t="s">
        <v>260</v>
      </c>
      <c r="J2280" s="4">
        <f>WEEKDAY(Table1[[#This Row],[Order Date]])</f>
        <v>2</v>
      </c>
      <c r="K2280" t="s">
        <v>225</v>
      </c>
      <c r="L2280" t="s">
        <v>239</v>
      </c>
      <c r="M2280">
        <v>218498</v>
      </c>
      <c r="N2280">
        <v>99411.27</v>
      </c>
      <c r="O2280">
        <v>119086.73</v>
      </c>
      <c r="P2280">
        <v>20</v>
      </c>
      <c r="Q2280">
        <v>91</v>
      </c>
      <c r="R2280">
        <v>69.09</v>
      </c>
    </row>
    <row r="2281" spans="1:18" x14ac:dyDescent="0.35">
      <c r="A2281" t="s">
        <v>91</v>
      </c>
      <c r="B2281" t="str">
        <f>VLOOKUP(Table1[[#This Row],[Region]],Table3[#All],2,0)</f>
        <v>Anne Paul</v>
      </c>
      <c r="C2281" t="s">
        <v>212</v>
      </c>
      <c r="D2281">
        <v>290326</v>
      </c>
      <c r="E2281">
        <v>198497</v>
      </c>
      <c r="F2281">
        <v>68.37</v>
      </c>
      <c r="G2281" s="2">
        <v>41395</v>
      </c>
      <c r="H2281">
        <f>YEAR(Table1[[#This Row],[Order Date]])</f>
        <v>2013</v>
      </c>
      <c r="I2281" t="s">
        <v>261</v>
      </c>
      <c r="J2281" s="4">
        <f>WEEKDAY(Table1[[#This Row],[Order Date]])</f>
        <v>4</v>
      </c>
      <c r="K2281" t="s">
        <v>220</v>
      </c>
      <c r="L2281" t="s">
        <v>237</v>
      </c>
      <c r="M2281">
        <v>198497</v>
      </c>
      <c r="N2281">
        <v>82709.679999999993</v>
      </c>
      <c r="O2281">
        <v>115787.32</v>
      </c>
      <c r="P2281">
        <v>20</v>
      </c>
      <c r="Q2281">
        <v>67</v>
      </c>
      <c r="R2281">
        <v>71.260000000000005</v>
      </c>
    </row>
    <row r="2282" spans="1:18" x14ac:dyDescent="0.35">
      <c r="A2282" t="s">
        <v>92</v>
      </c>
      <c r="B2282" t="str">
        <f>VLOOKUP(Table1[[#This Row],[Region]],Table3[#All],2,0)</f>
        <v>Sam Thomas</v>
      </c>
      <c r="C2282" t="s">
        <v>215</v>
      </c>
      <c r="D2282">
        <v>405138</v>
      </c>
      <c r="E2282">
        <v>345876</v>
      </c>
      <c r="F2282">
        <v>85.37</v>
      </c>
      <c r="G2282" s="2">
        <v>40812</v>
      </c>
      <c r="H2282">
        <f>YEAR(Table1[[#This Row],[Order Date]])</f>
        <v>2011</v>
      </c>
      <c r="I2282" t="s">
        <v>258</v>
      </c>
      <c r="J2282" s="4">
        <f>WEEKDAY(Table1[[#This Row],[Order Date]])</f>
        <v>2</v>
      </c>
      <c r="K2282" t="s">
        <v>223</v>
      </c>
      <c r="L2282" t="s">
        <v>240</v>
      </c>
      <c r="M2282">
        <v>345876</v>
      </c>
      <c r="N2282">
        <v>127114.61</v>
      </c>
      <c r="O2282">
        <v>218761.39</v>
      </c>
      <c r="P2282">
        <v>20</v>
      </c>
      <c r="Q2282">
        <v>22</v>
      </c>
      <c r="R2282">
        <v>62.05</v>
      </c>
    </row>
    <row r="2283" spans="1:18" x14ac:dyDescent="0.35">
      <c r="A2283" t="s">
        <v>93</v>
      </c>
      <c r="B2283" t="str">
        <f>VLOOKUP(Table1[[#This Row],[Region]],Table3[#All],2,0)</f>
        <v>William Grek</v>
      </c>
      <c r="C2283" t="s">
        <v>214</v>
      </c>
      <c r="D2283">
        <v>437621</v>
      </c>
      <c r="E2283">
        <v>227215</v>
      </c>
      <c r="F2283">
        <v>51.92</v>
      </c>
      <c r="G2283" s="2">
        <v>41526</v>
      </c>
      <c r="H2283">
        <f>YEAR(Table1[[#This Row],[Order Date]])</f>
        <v>2013</v>
      </c>
      <c r="I2283" t="s">
        <v>258</v>
      </c>
      <c r="J2283" s="4">
        <f>WEEKDAY(Table1[[#This Row],[Order Date]])</f>
        <v>2</v>
      </c>
      <c r="K2283" t="s">
        <v>222</v>
      </c>
      <c r="L2283" t="s">
        <v>236</v>
      </c>
      <c r="M2283">
        <v>227215</v>
      </c>
      <c r="N2283">
        <v>66661.36</v>
      </c>
      <c r="O2283">
        <v>160553.64000000001</v>
      </c>
      <c r="P2283">
        <v>20</v>
      </c>
      <c r="Q2283">
        <v>27</v>
      </c>
      <c r="R2283">
        <v>82.84</v>
      </c>
    </row>
    <row r="2284" spans="1:18" x14ac:dyDescent="0.35">
      <c r="A2284" t="s">
        <v>94</v>
      </c>
      <c r="B2284" t="str">
        <f>VLOOKUP(Table1[[#This Row],[Region]],Table3[#All],2,0)</f>
        <v>Bill Gabril</v>
      </c>
      <c r="C2284" t="s">
        <v>213</v>
      </c>
      <c r="D2284">
        <v>251511</v>
      </c>
      <c r="E2284">
        <v>126050</v>
      </c>
      <c r="F2284">
        <v>50.12</v>
      </c>
      <c r="G2284" s="2">
        <v>41526</v>
      </c>
      <c r="H2284">
        <f>YEAR(Table1[[#This Row],[Order Date]])</f>
        <v>2013</v>
      </c>
      <c r="I2284" t="s">
        <v>258</v>
      </c>
      <c r="J2284" s="4">
        <f>WEEKDAY(Table1[[#This Row],[Order Date]])</f>
        <v>2</v>
      </c>
      <c r="K2284" t="s">
        <v>231</v>
      </c>
      <c r="L2284" t="s">
        <v>236</v>
      </c>
      <c r="M2284">
        <v>126050</v>
      </c>
      <c r="N2284">
        <v>57702.98</v>
      </c>
      <c r="O2284">
        <v>68347.02</v>
      </c>
      <c r="P2284">
        <v>10</v>
      </c>
      <c r="Q2284">
        <v>74</v>
      </c>
      <c r="R2284">
        <v>91.05</v>
      </c>
    </row>
    <row r="2285" spans="1:18" x14ac:dyDescent="0.35">
      <c r="A2285" t="s">
        <v>95</v>
      </c>
      <c r="B2285" t="str">
        <f>VLOOKUP(Table1[[#This Row],[Region]],Table3[#All],2,0)</f>
        <v>Bill Gabril</v>
      </c>
      <c r="C2285" t="s">
        <v>213</v>
      </c>
      <c r="D2285">
        <v>461143</v>
      </c>
      <c r="E2285">
        <v>400839</v>
      </c>
      <c r="F2285">
        <v>86.92</v>
      </c>
      <c r="G2285" s="2">
        <v>41746</v>
      </c>
      <c r="H2285">
        <f>YEAR(Table1[[#This Row],[Order Date]])</f>
        <v>2014</v>
      </c>
      <c r="I2285" t="s">
        <v>256</v>
      </c>
      <c r="J2285" s="4">
        <f>WEEKDAY(Table1[[#This Row],[Order Date]])</f>
        <v>5</v>
      </c>
      <c r="K2285" t="s">
        <v>231</v>
      </c>
      <c r="L2285" t="s">
        <v>236</v>
      </c>
      <c r="M2285">
        <v>400839</v>
      </c>
      <c r="N2285">
        <v>173074.08</v>
      </c>
      <c r="O2285">
        <v>227764.92</v>
      </c>
      <c r="P2285">
        <v>30</v>
      </c>
      <c r="Q2285">
        <v>91</v>
      </c>
      <c r="R2285">
        <v>93.98</v>
      </c>
    </row>
    <row r="2286" spans="1:18" x14ac:dyDescent="0.35">
      <c r="A2286" t="s">
        <v>96</v>
      </c>
      <c r="B2286" t="str">
        <f>VLOOKUP(Table1[[#This Row],[Region]],Table3[#All],2,0)</f>
        <v>Bill Gabril</v>
      </c>
      <c r="C2286" t="s">
        <v>213</v>
      </c>
      <c r="D2286">
        <v>183765</v>
      </c>
      <c r="E2286">
        <v>216536</v>
      </c>
      <c r="F2286">
        <v>117.83</v>
      </c>
      <c r="G2286" s="2">
        <v>41746</v>
      </c>
      <c r="H2286">
        <f>YEAR(Table1[[#This Row],[Order Date]])</f>
        <v>2014</v>
      </c>
      <c r="I2286" t="s">
        <v>256</v>
      </c>
      <c r="J2286" s="4">
        <f>WEEKDAY(Table1[[#This Row],[Order Date]])</f>
        <v>5</v>
      </c>
      <c r="K2286" t="s">
        <v>228</v>
      </c>
      <c r="L2286" t="s">
        <v>236</v>
      </c>
      <c r="M2286">
        <v>216536</v>
      </c>
      <c r="N2286">
        <v>43583.56</v>
      </c>
      <c r="O2286">
        <v>172952.44</v>
      </c>
      <c r="P2286">
        <v>10</v>
      </c>
      <c r="Q2286">
        <v>47</v>
      </c>
      <c r="R2286">
        <v>63.05</v>
      </c>
    </row>
    <row r="2287" spans="1:18" x14ac:dyDescent="0.35">
      <c r="A2287" t="s">
        <v>97</v>
      </c>
      <c r="B2287" t="str">
        <f>VLOOKUP(Table1[[#This Row],[Region]],Table3[#All],2,0)</f>
        <v>Anne Paul</v>
      </c>
      <c r="C2287" t="s">
        <v>212</v>
      </c>
      <c r="D2287">
        <v>393608</v>
      </c>
      <c r="E2287">
        <v>269936</v>
      </c>
      <c r="F2287">
        <v>68.58</v>
      </c>
      <c r="G2287" s="2">
        <v>41137</v>
      </c>
      <c r="H2287">
        <f>YEAR(Table1[[#This Row],[Order Date]])</f>
        <v>2012</v>
      </c>
      <c r="I2287" t="s">
        <v>262</v>
      </c>
      <c r="J2287" s="4">
        <f>WEEKDAY(Table1[[#This Row],[Order Date]])</f>
        <v>5</v>
      </c>
      <c r="K2287" t="s">
        <v>225</v>
      </c>
      <c r="L2287" t="s">
        <v>239</v>
      </c>
      <c r="M2287">
        <v>269936</v>
      </c>
      <c r="N2287">
        <v>126288.25</v>
      </c>
      <c r="O2287">
        <v>143647.75</v>
      </c>
      <c r="P2287">
        <v>30</v>
      </c>
      <c r="Q2287">
        <v>63</v>
      </c>
      <c r="R2287">
        <v>92.84</v>
      </c>
    </row>
    <row r="2288" spans="1:18" x14ac:dyDescent="0.35">
      <c r="A2288" t="s">
        <v>98</v>
      </c>
      <c r="B2288" t="str">
        <f>VLOOKUP(Table1[[#This Row],[Region]],Table3[#All],2,0)</f>
        <v>William Grek</v>
      </c>
      <c r="C2288" t="s">
        <v>214</v>
      </c>
      <c r="D2288">
        <v>431112</v>
      </c>
      <c r="E2288">
        <v>387189</v>
      </c>
      <c r="F2288">
        <v>89.81</v>
      </c>
      <c r="G2288" s="2">
        <v>41137</v>
      </c>
      <c r="H2288">
        <f>YEAR(Table1[[#This Row],[Order Date]])</f>
        <v>2012</v>
      </c>
      <c r="I2288" t="s">
        <v>262</v>
      </c>
      <c r="J2288" s="4">
        <f>WEEKDAY(Table1[[#This Row],[Order Date]])</f>
        <v>5</v>
      </c>
      <c r="K2288" t="s">
        <v>217</v>
      </c>
      <c r="L2288" t="s">
        <v>237</v>
      </c>
      <c r="M2288">
        <v>387189</v>
      </c>
      <c r="N2288">
        <v>160273.24</v>
      </c>
      <c r="O2288">
        <v>226915.76</v>
      </c>
      <c r="P2288">
        <v>20</v>
      </c>
      <c r="Q2288">
        <v>60</v>
      </c>
      <c r="R2288">
        <v>64</v>
      </c>
    </row>
    <row r="2289" spans="1:18" x14ac:dyDescent="0.35">
      <c r="A2289" t="s">
        <v>99</v>
      </c>
      <c r="B2289" t="str">
        <f>VLOOKUP(Table1[[#This Row],[Region]],Table3[#All],2,0)</f>
        <v>Anne Paul</v>
      </c>
      <c r="C2289" t="s">
        <v>212</v>
      </c>
      <c r="D2289">
        <v>343609</v>
      </c>
      <c r="E2289">
        <v>329513</v>
      </c>
      <c r="F2289">
        <v>95.9</v>
      </c>
      <c r="G2289" s="2">
        <v>41137</v>
      </c>
      <c r="H2289">
        <f>YEAR(Table1[[#This Row],[Order Date]])</f>
        <v>2012</v>
      </c>
      <c r="I2289" t="s">
        <v>262</v>
      </c>
      <c r="J2289" s="4">
        <f>WEEKDAY(Table1[[#This Row],[Order Date]])</f>
        <v>5</v>
      </c>
      <c r="K2289" t="s">
        <v>216</v>
      </c>
      <c r="L2289" t="s">
        <v>236</v>
      </c>
      <c r="M2289">
        <v>329513</v>
      </c>
      <c r="N2289">
        <v>159281.82999999999</v>
      </c>
      <c r="O2289">
        <v>170231.17</v>
      </c>
      <c r="P2289">
        <v>20</v>
      </c>
      <c r="Q2289">
        <v>13</v>
      </c>
      <c r="R2289">
        <v>61.88</v>
      </c>
    </row>
    <row r="2290" spans="1:18" x14ac:dyDescent="0.35">
      <c r="A2290" t="s">
        <v>100</v>
      </c>
      <c r="B2290" t="str">
        <f>VLOOKUP(Table1[[#This Row],[Region]],Table3[#All],2,0)</f>
        <v>William Grek</v>
      </c>
      <c r="C2290" t="s">
        <v>214</v>
      </c>
      <c r="D2290">
        <v>227036</v>
      </c>
      <c r="E2290">
        <v>250454</v>
      </c>
      <c r="F2290">
        <v>110.31</v>
      </c>
      <c r="G2290" s="2">
        <v>41137</v>
      </c>
      <c r="H2290">
        <f>YEAR(Table1[[#This Row],[Order Date]])</f>
        <v>2012</v>
      </c>
      <c r="I2290" t="s">
        <v>262</v>
      </c>
      <c r="J2290" s="4">
        <f>WEEKDAY(Table1[[#This Row],[Order Date]])</f>
        <v>5</v>
      </c>
      <c r="K2290" t="s">
        <v>231</v>
      </c>
      <c r="L2290" t="s">
        <v>236</v>
      </c>
      <c r="M2290">
        <v>250454</v>
      </c>
      <c r="N2290">
        <v>118715.25</v>
      </c>
      <c r="O2290">
        <v>131738.75</v>
      </c>
      <c r="P2290">
        <v>20</v>
      </c>
      <c r="Q2290">
        <v>32</v>
      </c>
      <c r="R2290">
        <v>67.02</v>
      </c>
    </row>
    <row r="2291" spans="1:18" x14ac:dyDescent="0.35">
      <c r="A2291" t="s">
        <v>101</v>
      </c>
      <c r="B2291" t="str">
        <f>VLOOKUP(Table1[[#This Row],[Region]],Table3[#All],2,0)</f>
        <v>William Grek</v>
      </c>
      <c r="C2291" t="s">
        <v>214</v>
      </c>
      <c r="D2291">
        <v>485355</v>
      </c>
      <c r="E2291">
        <v>571482</v>
      </c>
      <c r="F2291">
        <v>117.75</v>
      </c>
      <c r="G2291" s="2">
        <v>41963</v>
      </c>
      <c r="H2291">
        <f>YEAR(Table1[[#This Row],[Order Date]])</f>
        <v>2014</v>
      </c>
      <c r="I2291" t="s">
        <v>253</v>
      </c>
      <c r="J2291" s="4">
        <f>WEEKDAY(Table1[[#This Row],[Order Date]])</f>
        <v>5</v>
      </c>
      <c r="K2291" t="s">
        <v>224</v>
      </c>
      <c r="L2291" t="s">
        <v>240</v>
      </c>
      <c r="M2291">
        <v>571482</v>
      </c>
      <c r="N2291">
        <v>225590.09</v>
      </c>
      <c r="O2291">
        <v>345891.91</v>
      </c>
      <c r="P2291">
        <v>30</v>
      </c>
      <c r="Q2291">
        <v>93</v>
      </c>
      <c r="R2291">
        <v>91.66</v>
      </c>
    </row>
    <row r="2292" spans="1:18" x14ac:dyDescent="0.35">
      <c r="A2292" t="s">
        <v>102</v>
      </c>
      <c r="B2292" t="str">
        <f>VLOOKUP(Table1[[#This Row],[Region]],Table3[#All],2,0)</f>
        <v>Sam Thomas</v>
      </c>
      <c r="C2292" t="s">
        <v>215</v>
      </c>
      <c r="D2292">
        <v>360968</v>
      </c>
      <c r="E2292">
        <v>373272</v>
      </c>
      <c r="F2292">
        <v>103.41</v>
      </c>
      <c r="G2292" s="2">
        <v>41963</v>
      </c>
      <c r="H2292">
        <f>YEAR(Table1[[#This Row],[Order Date]])</f>
        <v>2014</v>
      </c>
      <c r="I2292" t="s">
        <v>253</v>
      </c>
      <c r="J2292" s="4">
        <f>WEEKDAY(Table1[[#This Row],[Order Date]])</f>
        <v>5</v>
      </c>
      <c r="K2292" t="s">
        <v>223</v>
      </c>
      <c r="L2292" t="s">
        <v>240</v>
      </c>
      <c r="M2292">
        <v>373272</v>
      </c>
      <c r="N2292">
        <v>102489.66</v>
      </c>
      <c r="O2292">
        <v>270782.34000000003</v>
      </c>
      <c r="P2292">
        <v>20</v>
      </c>
      <c r="Q2292">
        <v>43</v>
      </c>
      <c r="R2292">
        <v>70.92</v>
      </c>
    </row>
    <row r="2293" spans="1:18" x14ac:dyDescent="0.35">
      <c r="A2293" t="s">
        <v>103</v>
      </c>
      <c r="B2293" t="str">
        <f>VLOOKUP(Table1[[#This Row],[Region]],Table3[#All],2,0)</f>
        <v>Anne Paul</v>
      </c>
      <c r="C2293" t="s">
        <v>212</v>
      </c>
      <c r="D2293">
        <v>443456</v>
      </c>
      <c r="E2293">
        <v>314896</v>
      </c>
      <c r="F2293">
        <v>71.010000000000005</v>
      </c>
      <c r="G2293" s="2">
        <v>41532</v>
      </c>
      <c r="H2293">
        <f>YEAR(Table1[[#This Row],[Order Date]])</f>
        <v>2013</v>
      </c>
      <c r="I2293" t="s">
        <v>258</v>
      </c>
      <c r="J2293" s="4">
        <f>WEEKDAY(Table1[[#This Row],[Order Date]])</f>
        <v>1</v>
      </c>
      <c r="K2293" t="s">
        <v>231</v>
      </c>
      <c r="L2293" t="s">
        <v>236</v>
      </c>
      <c r="M2293">
        <v>314896</v>
      </c>
      <c r="N2293">
        <v>117869.17</v>
      </c>
      <c r="O2293">
        <v>197026.83</v>
      </c>
      <c r="P2293">
        <v>10</v>
      </c>
      <c r="Q2293">
        <v>91</v>
      </c>
      <c r="R2293">
        <v>70.489999999999995</v>
      </c>
    </row>
    <row r="2294" spans="1:18" x14ac:dyDescent="0.35">
      <c r="A2294" t="s">
        <v>104</v>
      </c>
      <c r="B2294" t="str">
        <f>VLOOKUP(Table1[[#This Row],[Region]],Table3[#All],2,0)</f>
        <v>Anne Paul</v>
      </c>
      <c r="C2294" t="s">
        <v>212</v>
      </c>
      <c r="D2294">
        <v>426127</v>
      </c>
      <c r="E2294">
        <v>259259</v>
      </c>
      <c r="F2294">
        <v>60.84</v>
      </c>
      <c r="G2294" s="2">
        <v>41502</v>
      </c>
      <c r="H2294">
        <f>YEAR(Table1[[#This Row],[Order Date]])</f>
        <v>2013</v>
      </c>
      <c r="I2294" t="s">
        <v>262</v>
      </c>
      <c r="J2294" s="4">
        <f>WEEKDAY(Table1[[#This Row],[Order Date]])</f>
        <v>6</v>
      </c>
      <c r="K2294" t="s">
        <v>220</v>
      </c>
      <c r="L2294" t="s">
        <v>237</v>
      </c>
      <c r="M2294">
        <v>259259</v>
      </c>
      <c r="N2294">
        <v>129097.22</v>
      </c>
      <c r="O2294">
        <v>130161.78</v>
      </c>
      <c r="P2294">
        <v>10</v>
      </c>
      <c r="Q2294">
        <v>90</v>
      </c>
      <c r="R2294">
        <v>94.41</v>
      </c>
    </row>
    <row r="2295" spans="1:18" x14ac:dyDescent="0.35">
      <c r="A2295" t="s">
        <v>105</v>
      </c>
      <c r="B2295" t="str">
        <f>VLOOKUP(Table1[[#This Row],[Region]],Table3[#All],2,0)</f>
        <v>Sam Thomas</v>
      </c>
      <c r="C2295" t="s">
        <v>215</v>
      </c>
      <c r="D2295">
        <v>178066</v>
      </c>
      <c r="E2295">
        <v>123042</v>
      </c>
      <c r="F2295">
        <v>69.099999999999994</v>
      </c>
      <c r="G2295" s="2">
        <v>41178</v>
      </c>
      <c r="H2295">
        <f>YEAR(Table1[[#This Row],[Order Date]])</f>
        <v>2012</v>
      </c>
      <c r="I2295" t="s">
        <v>258</v>
      </c>
      <c r="J2295" s="4">
        <f>WEEKDAY(Table1[[#This Row],[Order Date]])</f>
        <v>4</v>
      </c>
      <c r="K2295" t="s">
        <v>228</v>
      </c>
      <c r="L2295" t="s">
        <v>236</v>
      </c>
      <c r="M2295">
        <v>123042</v>
      </c>
      <c r="N2295">
        <v>40911.43</v>
      </c>
      <c r="O2295">
        <v>82130.570000000007</v>
      </c>
      <c r="P2295">
        <v>10</v>
      </c>
      <c r="Q2295">
        <v>72</v>
      </c>
      <c r="R2295">
        <v>94.97</v>
      </c>
    </row>
    <row r="2296" spans="1:18" x14ac:dyDescent="0.35">
      <c r="A2296" t="s">
        <v>106</v>
      </c>
      <c r="B2296" t="str">
        <f>VLOOKUP(Table1[[#This Row],[Region]],Table3[#All],2,0)</f>
        <v>William Grek</v>
      </c>
      <c r="C2296" t="s">
        <v>214</v>
      </c>
      <c r="D2296">
        <v>266645</v>
      </c>
      <c r="E2296">
        <v>159944</v>
      </c>
      <c r="F2296">
        <v>59.98</v>
      </c>
      <c r="G2296" s="2">
        <v>41556</v>
      </c>
      <c r="H2296">
        <f>YEAR(Table1[[#This Row],[Order Date]])</f>
        <v>2013</v>
      </c>
      <c r="I2296" t="s">
        <v>255</v>
      </c>
      <c r="J2296" s="4">
        <f>WEEKDAY(Table1[[#This Row],[Order Date]])</f>
        <v>4</v>
      </c>
      <c r="K2296" t="s">
        <v>231</v>
      </c>
      <c r="L2296" t="s">
        <v>236</v>
      </c>
      <c r="M2296">
        <v>159944</v>
      </c>
      <c r="N2296">
        <v>47910.66</v>
      </c>
      <c r="O2296">
        <v>112033.34</v>
      </c>
      <c r="P2296">
        <v>30</v>
      </c>
      <c r="Q2296">
        <v>67</v>
      </c>
      <c r="R2296">
        <v>94.54</v>
      </c>
    </row>
    <row r="2297" spans="1:18" x14ac:dyDescent="0.35">
      <c r="A2297" t="s">
        <v>107</v>
      </c>
      <c r="B2297" t="str">
        <f>VLOOKUP(Table1[[#This Row],[Region]],Table3[#All],2,0)</f>
        <v>Bill Gabril</v>
      </c>
      <c r="C2297" t="s">
        <v>213</v>
      </c>
      <c r="D2297">
        <v>468885</v>
      </c>
      <c r="E2297">
        <v>437565</v>
      </c>
      <c r="F2297">
        <v>93.32</v>
      </c>
      <c r="G2297" s="2">
        <v>40992</v>
      </c>
      <c r="H2297">
        <f>YEAR(Table1[[#This Row],[Order Date]])</f>
        <v>2012</v>
      </c>
      <c r="I2297" t="s">
        <v>263</v>
      </c>
      <c r="J2297" s="4">
        <f>WEEKDAY(Table1[[#This Row],[Order Date]])</f>
        <v>7</v>
      </c>
      <c r="K2297" t="s">
        <v>227</v>
      </c>
      <c r="L2297" t="s">
        <v>237</v>
      </c>
      <c r="M2297">
        <v>437565</v>
      </c>
      <c r="N2297">
        <v>93721.58</v>
      </c>
      <c r="O2297">
        <v>343843.42</v>
      </c>
      <c r="P2297">
        <v>10</v>
      </c>
      <c r="Q2297">
        <v>45</v>
      </c>
      <c r="R2297">
        <v>94.42</v>
      </c>
    </row>
    <row r="2298" spans="1:18" x14ac:dyDescent="0.35">
      <c r="A2298" t="s">
        <v>108</v>
      </c>
      <c r="B2298" t="str">
        <f>VLOOKUP(Table1[[#This Row],[Region]],Table3[#All],2,0)</f>
        <v>Bill Gabril</v>
      </c>
      <c r="C2298" t="s">
        <v>213</v>
      </c>
      <c r="D2298">
        <v>386144</v>
      </c>
      <c r="E2298">
        <v>424806</v>
      </c>
      <c r="F2298">
        <v>110.01</v>
      </c>
      <c r="G2298" s="2">
        <v>41060</v>
      </c>
      <c r="H2298">
        <f>YEAR(Table1[[#This Row],[Order Date]])</f>
        <v>2012</v>
      </c>
      <c r="I2298" t="s">
        <v>261</v>
      </c>
      <c r="J2298" s="4">
        <f>WEEKDAY(Table1[[#This Row],[Order Date]])</f>
        <v>5</v>
      </c>
      <c r="K2298" t="s">
        <v>225</v>
      </c>
      <c r="L2298" t="s">
        <v>239</v>
      </c>
      <c r="M2298">
        <v>424806</v>
      </c>
      <c r="N2298">
        <v>111710.35</v>
      </c>
      <c r="O2298">
        <v>313095.65000000002</v>
      </c>
      <c r="P2298">
        <v>20</v>
      </c>
      <c r="Q2298">
        <v>69</v>
      </c>
      <c r="R2298">
        <v>89.05</v>
      </c>
    </row>
    <row r="2299" spans="1:18" x14ac:dyDescent="0.35">
      <c r="A2299" t="s">
        <v>109</v>
      </c>
      <c r="B2299" t="str">
        <f>VLOOKUP(Table1[[#This Row],[Region]],Table3[#All],2,0)</f>
        <v>William Grek</v>
      </c>
      <c r="C2299" t="s">
        <v>214</v>
      </c>
      <c r="D2299">
        <v>131504</v>
      </c>
      <c r="E2299">
        <v>149521</v>
      </c>
      <c r="F2299">
        <v>113.7</v>
      </c>
      <c r="G2299" s="2">
        <v>41060</v>
      </c>
      <c r="H2299">
        <f>YEAR(Table1[[#This Row],[Order Date]])</f>
        <v>2012</v>
      </c>
      <c r="I2299" t="s">
        <v>261</v>
      </c>
      <c r="J2299" s="4">
        <f>WEEKDAY(Table1[[#This Row],[Order Date]])</f>
        <v>5</v>
      </c>
      <c r="K2299" t="s">
        <v>228</v>
      </c>
      <c r="L2299" t="s">
        <v>236</v>
      </c>
      <c r="M2299">
        <v>149521</v>
      </c>
      <c r="N2299">
        <v>74085.649999999994</v>
      </c>
      <c r="O2299">
        <v>75435.350000000006</v>
      </c>
      <c r="P2299">
        <v>30</v>
      </c>
      <c r="Q2299">
        <v>23</v>
      </c>
      <c r="R2299">
        <v>88.22</v>
      </c>
    </row>
    <row r="2300" spans="1:18" x14ac:dyDescent="0.35">
      <c r="A2300" t="s">
        <v>110</v>
      </c>
      <c r="B2300" t="str">
        <f>VLOOKUP(Table1[[#This Row],[Region]],Table3[#All],2,0)</f>
        <v>Sam Thomas</v>
      </c>
      <c r="C2300" t="s">
        <v>215</v>
      </c>
      <c r="D2300">
        <v>396550</v>
      </c>
      <c r="E2300">
        <v>451701</v>
      </c>
      <c r="F2300">
        <v>113.91</v>
      </c>
      <c r="G2300" s="2">
        <v>41060</v>
      </c>
      <c r="H2300">
        <f>YEAR(Table1[[#This Row],[Order Date]])</f>
        <v>2012</v>
      </c>
      <c r="I2300" t="s">
        <v>261</v>
      </c>
      <c r="J2300" s="4">
        <f>WEEKDAY(Table1[[#This Row],[Order Date]])</f>
        <v>5</v>
      </c>
      <c r="K2300" t="s">
        <v>220</v>
      </c>
      <c r="L2300" t="s">
        <v>237</v>
      </c>
      <c r="M2300">
        <v>451701</v>
      </c>
      <c r="N2300">
        <v>208836.63</v>
      </c>
      <c r="O2300">
        <v>242864.37</v>
      </c>
      <c r="P2300">
        <v>20</v>
      </c>
      <c r="Q2300">
        <v>44</v>
      </c>
      <c r="R2300">
        <v>88.41</v>
      </c>
    </row>
    <row r="2301" spans="1:18" x14ac:dyDescent="0.35">
      <c r="A2301" t="s">
        <v>111</v>
      </c>
      <c r="B2301" t="str">
        <f>VLOOKUP(Table1[[#This Row],[Region]],Table3[#All],2,0)</f>
        <v>Sam Thomas</v>
      </c>
      <c r="C2301" t="s">
        <v>215</v>
      </c>
      <c r="D2301">
        <v>261081</v>
      </c>
      <c r="E2301">
        <v>240450</v>
      </c>
      <c r="F2301">
        <v>92.1</v>
      </c>
      <c r="G2301" s="2">
        <v>41268</v>
      </c>
      <c r="H2301">
        <f>YEAR(Table1[[#This Row],[Order Date]])</f>
        <v>2012</v>
      </c>
      <c r="I2301" t="s">
        <v>257</v>
      </c>
      <c r="J2301" s="4">
        <f>WEEKDAY(Table1[[#This Row],[Order Date]])</f>
        <v>3</v>
      </c>
      <c r="K2301" t="s">
        <v>229</v>
      </c>
      <c r="L2301" t="s">
        <v>240</v>
      </c>
      <c r="M2301">
        <v>240450</v>
      </c>
      <c r="N2301">
        <v>51878.94</v>
      </c>
      <c r="O2301">
        <v>188571.06</v>
      </c>
      <c r="P2301">
        <v>30</v>
      </c>
      <c r="Q2301">
        <v>53</v>
      </c>
      <c r="R2301">
        <v>87.67</v>
      </c>
    </row>
    <row r="2302" spans="1:18" x14ac:dyDescent="0.35">
      <c r="A2302" t="s">
        <v>112</v>
      </c>
      <c r="B2302" t="str">
        <f>VLOOKUP(Table1[[#This Row],[Region]],Table3[#All],2,0)</f>
        <v>Bill Gabril</v>
      </c>
      <c r="C2302" t="s">
        <v>213</v>
      </c>
      <c r="D2302">
        <v>416985</v>
      </c>
      <c r="E2302">
        <v>395285</v>
      </c>
      <c r="F2302">
        <v>94.8</v>
      </c>
      <c r="G2302" s="2">
        <v>41268</v>
      </c>
      <c r="H2302">
        <f>YEAR(Table1[[#This Row],[Order Date]])</f>
        <v>2012</v>
      </c>
      <c r="I2302" t="s">
        <v>257</v>
      </c>
      <c r="J2302" s="4">
        <f>WEEKDAY(Table1[[#This Row],[Order Date]])</f>
        <v>3</v>
      </c>
      <c r="K2302" t="s">
        <v>228</v>
      </c>
      <c r="L2302" t="s">
        <v>236</v>
      </c>
      <c r="M2302">
        <v>395285</v>
      </c>
      <c r="N2302">
        <v>167192.35999999999</v>
      </c>
      <c r="O2302">
        <v>228092.64</v>
      </c>
      <c r="P2302">
        <v>10</v>
      </c>
      <c r="Q2302">
        <v>12</v>
      </c>
      <c r="R2302">
        <v>93.95</v>
      </c>
    </row>
    <row r="2303" spans="1:18" x14ac:dyDescent="0.35">
      <c r="A2303" t="s">
        <v>113</v>
      </c>
      <c r="B2303" t="str">
        <f>VLOOKUP(Table1[[#This Row],[Region]],Table3[#All],2,0)</f>
        <v>Sam Thomas</v>
      </c>
      <c r="C2303" t="s">
        <v>215</v>
      </c>
      <c r="D2303">
        <v>248402</v>
      </c>
      <c r="E2303">
        <v>292711</v>
      </c>
      <c r="F2303">
        <v>117.84</v>
      </c>
      <c r="G2303" s="2">
        <v>40985</v>
      </c>
      <c r="H2303">
        <f>YEAR(Table1[[#This Row],[Order Date]])</f>
        <v>2012</v>
      </c>
      <c r="I2303" t="s">
        <v>263</v>
      </c>
      <c r="J2303" s="4">
        <f>WEEKDAY(Table1[[#This Row],[Order Date]])</f>
        <v>7</v>
      </c>
      <c r="K2303" t="s">
        <v>230</v>
      </c>
      <c r="L2303" t="s">
        <v>238</v>
      </c>
      <c r="M2303">
        <v>292711</v>
      </c>
      <c r="N2303">
        <v>137479.74</v>
      </c>
      <c r="O2303">
        <v>155231.26</v>
      </c>
      <c r="P2303">
        <v>20</v>
      </c>
      <c r="Q2303">
        <v>73</v>
      </c>
      <c r="R2303">
        <v>87.09</v>
      </c>
    </row>
    <row r="2304" spans="1:18" x14ac:dyDescent="0.35">
      <c r="A2304" t="s">
        <v>114</v>
      </c>
      <c r="B2304" t="str">
        <f>VLOOKUP(Table1[[#This Row],[Region]],Table3[#All],2,0)</f>
        <v>Anne Paul</v>
      </c>
      <c r="C2304" t="s">
        <v>212</v>
      </c>
      <c r="D2304">
        <v>176940</v>
      </c>
      <c r="E2304">
        <v>149234</v>
      </c>
      <c r="F2304">
        <v>84.34</v>
      </c>
      <c r="G2304" s="2">
        <v>40985</v>
      </c>
      <c r="H2304">
        <f>YEAR(Table1[[#This Row],[Order Date]])</f>
        <v>2012</v>
      </c>
      <c r="I2304" t="s">
        <v>263</v>
      </c>
      <c r="J2304" s="4">
        <f>WEEKDAY(Table1[[#This Row],[Order Date]])</f>
        <v>7</v>
      </c>
      <c r="K2304" t="s">
        <v>222</v>
      </c>
      <c r="L2304" t="s">
        <v>236</v>
      </c>
      <c r="M2304">
        <v>149234</v>
      </c>
      <c r="N2304">
        <v>36241.120000000003</v>
      </c>
      <c r="O2304">
        <v>112992.88</v>
      </c>
      <c r="P2304">
        <v>20</v>
      </c>
      <c r="Q2304">
        <v>49</v>
      </c>
      <c r="R2304">
        <v>67.89</v>
      </c>
    </row>
    <row r="2305" spans="1:18" x14ac:dyDescent="0.35">
      <c r="A2305" t="s">
        <v>115</v>
      </c>
      <c r="B2305" t="str">
        <f>VLOOKUP(Table1[[#This Row],[Region]],Table3[#All],2,0)</f>
        <v>Sam Thomas</v>
      </c>
      <c r="C2305" t="s">
        <v>215</v>
      </c>
      <c r="D2305">
        <v>363554</v>
      </c>
      <c r="E2305">
        <v>393141</v>
      </c>
      <c r="F2305">
        <v>108.14</v>
      </c>
      <c r="G2305" s="2">
        <v>41995</v>
      </c>
      <c r="H2305">
        <f>YEAR(Table1[[#This Row],[Order Date]])</f>
        <v>2014</v>
      </c>
      <c r="I2305" t="s">
        <v>257</v>
      </c>
      <c r="J2305" s="4">
        <f>WEEKDAY(Table1[[#This Row],[Order Date]])</f>
        <v>2</v>
      </c>
      <c r="K2305" t="s">
        <v>222</v>
      </c>
      <c r="L2305" t="s">
        <v>236</v>
      </c>
      <c r="M2305">
        <v>393141</v>
      </c>
      <c r="N2305">
        <v>134269.24</v>
      </c>
      <c r="O2305">
        <v>258871.76</v>
      </c>
      <c r="P2305">
        <v>30</v>
      </c>
      <c r="Q2305">
        <v>63</v>
      </c>
      <c r="R2305">
        <v>78.790000000000006</v>
      </c>
    </row>
    <row r="2306" spans="1:18" x14ac:dyDescent="0.35">
      <c r="A2306" t="s">
        <v>116</v>
      </c>
      <c r="B2306" t="str">
        <f>VLOOKUP(Table1[[#This Row],[Region]],Table3[#All],2,0)</f>
        <v>Bill Gabril</v>
      </c>
      <c r="C2306" t="s">
        <v>213</v>
      </c>
      <c r="D2306">
        <v>236142</v>
      </c>
      <c r="E2306">
        <v>122864</v>
      </c>
      <c r="F2306">
        <v>52.03</v>
      </c>
      <c r="G2306" s="2">
        <v>41945</v>
      </c>
      <c r="H2306">
        <f>YEAR(Table1[[#This Row],[Order Date]])</f>
        <v>2014</v>
      </c>
      <c r="I2306" t="s">
        <v>253</v>
      </c>
      <c r="J2306" s="4">
        <f>WEEKDAY(Table1[[#This Row],[Order Date]])</f>
        <v>1</v>
      </c>
      <c r="K2306" t="s">
        <v>217</v>
      </c>
      <c r="L2306" t="s">
        <v>237</v>
      </c>
      <c r="M2306">
        <v>122864</v>
      </c>
      <c r="N2306">
        <v>31334.3</v>
      </c>
      <c r="O2306">
        <v>91529.7</v>
      </c>
      <c r="P2306">
        <v>20</v>
      </c>
      <c r="Q2306">
        <v>33</v>
      </c>
      <c r="R2306">
        <v>63.19</v>
      </c>
    </row>
    <row r="2307" spans="1:18" x14ac:dyDescent="0.35">
      <c r="A2307" t="s">
        <v>117</v>
      </c>
      <c r="B2307" t="str">
        <f>VLOOKUP(Table1[[#This Row],[Region]],Table3[#All],2,0)</f>
        <v>Sam Thomas</v>
      </c>
      <c r="C2307" t="s">
        <v>215</v>
      </c>
      <c r="D2307">
        <v>202798</v>
      </c>
      <c r="E2307">
        <v>174528</v>
      </c>
      <c r="F2307">
        <v>86.06</v>
      </c>
      <c r="G2307" s="2">
        <v>41945</v>
      </c>
      <c r="H2307">
        <f>YEAR(Table1[[#This Row],[Order Date]])</f>
        <v>2014</v>
      </c>
      <c r="I2307" t="s">
        <v>253</v>
      </c>
      <c r="J2307" s="4">
        <f>WEEKDAY(Table1[[#This Row],[Order Date]])</f>
        <v>1</v>
      </c>
      <c r="K2307" t="s">
        <v>219</v>
      </c>
      <c r="L2307" t="s">
        <v>238</v>
      </c>
      <c r="M2307">
        <v>174528</v>
      </c>
      <c r="N2307">
        <v>74324.429999999993</v>
      </c>
      <c r="O2307">
        <v>100203.57</v>
      </c>
      <c r="P2307">
        <v>10</v>
      </c>
      <c r="Q2307">
        <v>100</v>
      </c>
      <c r="R2307">
        <v>74.05</v>
      </c>
    </row>
    <row r="2308" spans="1:18" x14ac:dyDescent="0.35">
      <c r="A2308" t="s">
        <v>118</v>
      </c>
      <c r="B2308" t="str">
        <f>VLOOKUP(Table1[[#This Row],[Region]],Table3[#All],2,0)</f>
        <v>Sam Thomas</v>
      </c>
      <c r="C2308" t="s">
        <v>215</v>
      </c>
      <c r="D2308">
        <v>490056</v>
      </c>
      <c r="E2308">
        <v>521795</v>
      </c>
      <c r="F2308">
        <v>106.48</v>
      </c>
      <c r="G2308" s="2">
        <v>41890</v>
      </c>
      <c r="H2308">
        <f>YEAR(Table1[[#This Row],[Order Date]])</f>
        <v>2014</v>
      </c>
      <c r="I2308" t="s">
        <v>258</v>
      </c>
      <c r="J2308" s="4">
        <f>WEEKDAY(Table1[[#This Row],[Order Date]])</f>
        <v>2</v>
      </c>
      <c r="K2308" t="s">
        <v>224</v>
      </c>
      <c r="L2308" t="s">
        <v>240</v>
      </c>
      <c r="M2308">
        <v>521795</v>
      </c>
      <c r="N2308">
        <v>131941.76999999999</v>
      </c>
      <c r="O2308">
        <v>389853.23</v>
      </c>
      <c r="P2308">
        <v>30</v>
      </c>
      <c r="Q2308">
        <v>28</v>
      </c>
      <c r="R2308">
        <v>63.52</v>
      </c>
    </row>
    <row r="2309" spans="1:18" x14ac:dyDescent="0.35">
      <c r="A2309" t="s">
        <v>119</v>
      </c>
      <c r="B2309" t="str">
        <f>VLOOKUP(Table1[[#This Row],[Region]],Table3[#All],2,0)</f>
        <v>Bill Gabril</v>
      </c>
      <c r="C2309" t="s">
        <v>213</v>
      </c>
      <c r="D2309">
        <v>130646</v>
      </c>
      <c r="E2309">
        <v>91882</v>
      </c>
      <c r="F2309">
        <v>70.33</v>
      </c>
      <c r="G2309" s="2">
        <v>42001</v>
      </c>
      <c r="H2309">
        <f>YEAR(Table1[[#This Row],[Order Date]])</f>
        <v>2014</v>
      </c>
      <c r="I2309" t="s">
        <v>257</v>
      </c>
      <c r="J2309" s="4">
        <f>WEEKDAY(Table1[[#This Row],[Order Date]])</f>
        <v>1</v>
      </c>
      <c r="K2309" t="s">
        <v>222</v>
      </c>
      <c r="L2309" t="s">
        <v>236</v>
      </c>
      <c r="M2309">
        <v>91882</v>
      </c>
      <c r="N2309">
        <v>18390.11</v>
      </c>
      <c r="O2309">
        <v>73491.89</v>
      </c>
      <c r="P2309">
        <v>20</v>
      </c>
      <c r="Q2309">
        <v>86</v>
      </c>
      <c r="R2309">
        <v>75.64</v>
      </c>
    </row>
    <row r="2310" spans="1:18" x14ac:dyDescent="0.35">
      <c r="A2310" t="s">
        <v>120</v>
      </c>
      <c r="B2310" t="str">
        <f>VLOOKUP(Table1[[#This Row],[Region]],Table3[#All],2,0)</f>
        <v>Anne Paul</v>
      </c>
      <c r="C2310" t="s">
        <v>212</v>
      </c>
      <c r="D2310">
        <v>146905</v>
      </c>
      <c r="E2310">
        <v>109630</v>
      </c>
      <c r="F2310">
        <v>74.63</v>
      </c>
      <c r="G2310" s="2">
        <v>42001</v>
      </c>
      <c r="H2310">
        <f>YEAR(Table1[[#This Row],[Order Date]])</f>
        <v>2014</v>
      </c>
      <c r="I2310" t="s">
        <v>257</v>
      </c>
      <c r="J2310" s="4">
        <f>WEEKDAY(Table1[[#This Row],[Order Date]])</f>
        <v>1</v>
      </c>
      <c r="K2310" t="s">
        <v>230</v>
      </c>
      <c r="L2310" t="s">
        <v>238</v>
      </c>
      <c r="M2310">
        <v>109630</v>
      </c>
      <c r="N2310">
        <v>47913.03</v>
      </c>
      <c r="O2310">
        <v>61716.97</v>
      </c>
      <c r="P2310">
        <v>30</v>
      </c>
      <c r="Q2310">
        <v>70</v>
      </c>
      <c r="R2310">
        <v>88.47</v>
      </c>
    </row>
    <row r="2311" spans="1:18" x14ac:dyDescent="0.35">
      <c r="A2311" t="s">
        <v>121</v>
      </c>
      <c r="B2311" t="str">
        <f>VLOOKUP(Table1[[#This Row],[Region]],Table3[#All],2,0)</f>
        <v>William Grek</v>
      </c>
      <c r="C2311" t="s">
        <v>214</v>
      </c>
      <c r="D2311">
        <v>493327</v>
      </c>
      <c r="E2311">
        <v>506910</v>
      </c>
      <c r="F2311">
        <v>102.75</v>
      </c>
      <c r="G2311" s="2">
        <v>41837</v>
      </c>
      <c r="H2311">
        <f>YEAR(Table1[[#This Row],[Order Date]])</f>
        <v>2014</v>
      </c>
      <c r="I2311" t="s">
        <v>260</v>
      </c>
      <c r="J2311" s="4">
        <f>WEEKDAY(Table1[[#This Row],[Order Date]])</f>
        <v>5</v>
      </c>
      <c r="K2311" t="s">
        <v>218</v>
      </c>
      <c r="L2311" t="s">
        <v>238</v>
      </c>
      <c r="M2311">
        <v>506910</v>
      </c>
      <c r="N2311">
        <v>137586.39000000001</v>
      </c>
      <c r="O2311">
        <v>369323.61</v>
      </c>
      <c r="P2311">
        <v>20</v>
      </c>
      <c r="Q2311">
        <v>15</v>
      </c>
      <c r="R2311">
        <v>87.32</v>
      </c>
    </row>
    <row r="2312" spans="1:18" x14ac:dyDescent="0.35">
      <c r="A2312" t="s">
        <v>122</v>
      </c>
      <c r="B2312" t="str">
        <f>VLOOKUP(Table1[[#This Row],[Region]],Table3[#All],2,0)</f>
        <v>Anne Paul</v>
      </c>
      <c r="C2312" t="s">
        <v>212</v>
      </c>
      <c r="D2312">
        <v>497237</v>
      </c>
      <c r="E2312">
        <v>452017</v>
      </c>
      <c r="F2312">
        <v>90.91</v>
      </c>
      <c r="G2312" s="2">
        <v>41499</v>
      </c>
      <c r="H2312">
        <f>YEAR(Table1[[#This Row],[Order Date]])</f>
        <v>2013</v>
      </c>
      <c r="I2312" t="s">
        <v>262</v>
      </c>
      <c r="J2312" s="4">
        <f>WEEKDAY(Table1[[#This Row],[Order Date]])</f>
        <v>3</v>
      </c>
      <c r="K2312" t="s">
        <v>228</v>
      </c>
      <c r="L2312" t="s">
        <v>236</v>
      </c>
      <c r="M2312">
        <v>452017</v>
      </c>
      <c r="N2312">
        <v>133289.47</v>
      </c>
      <c r="O2312">
        <v>318727.53000000003</v>
      </c>
      <c r="P2312">
        <v>10</v>
      </c>
      <c r="Q2312">
        <v>16</v>
      </c>
      <c r="R2312">
        <v>85.26</v>
      </c>
    </row>
    <row r="2313" spans="1:18" x14ac:dyDescent="0.35">
      <c r="A2313" t="s">
        <v>123</v>
      </c>
      <c r="B2313" t="str">
        <f>VLOOKUP(Table1[[#This Row],[Region]],Table3[#All],2,0)</f>
        <v>Sam Thomas</v>
      </c>
      <c r="C2313" t="s">
        <v>215</v>
      </c>
      <c r="D2313">
        <v>405048</v>
      </c>
      <c r="E2313">
        <v>351891</v>
      </c>
      <c r="F2313">
        <v>86.88</v>
      </c>
      <c r="G2313" s="2">
        <v>41830</v>
      </c>
      <c r="H2313">
        <f>YEAR(Table1[[#This Row],[Order Date]])</f>
        <v>2014</v>
      </c>
      <c r="I2313" t="s">
        <v>260</v>
      </c>
      <c r="J2313" s="4">
        <f>WEEKDAY(Table1[[#This Row],[Order Date]])</f>
        <v>5</v>
      </c>
      <c r="K2313" t="s">
        <v>232</v>
      </c>
      <c r="L2313" t="s">
        <v>240</v>
      </c>
      <c r="M2313">
        <v>351891</v>
      </c>
      <c r="N2313">
        <v>84383.21</v>
      </c>
      <c r="O2313">
        <v>267507.78999999998</v>
      </c>
      <c r="P2313">
        <v>10</v>
      </c>
      <c r="Q2313">
        <v>90</v>
      </c>
      <c r="R2313">
        <v>64.22</v>
      </c>
    </row>
    <row r="2314" spans="1:18" x14ac:dyDescent="0.35">
      <c r="A2314" t="s">
        <v>124</v>
      </c>
      <c r="B2314" t="str">
        <f>VLOOKUP(Table1[[#This Row],[Region]],Table3[#All],2,0)</f>
        <v>William Grek</v>
      </c>
      <c r="C2314" t="s">
        <v>214</v>
      </c>
      <c r="D2314">
        <v>278638</v>
      </c>
      <c r="E2314">
        <v>197896</v>
      </c>
      <c r="F2314">
        <v>71.02</v>
      </c>
      <c r="G2314" s="2">
        <v>40869</v>
      </c>
      <c r="H2314">
        <f>YEAR(Table1[[#This Row],[Order Date]])</f>
        <v>2011</v>
      </c>
      <c r="I2314" t="s">
        <v>253</v>
      </c>
      <c r="J2314" s="4">
        <f>WEEKDAY(Table1[[#This Row],[Order Date]])</f>
        <v>3</v>
      </c>
      <c r="K2314" t="s">
        <v>220</v>
      </c>
      <c r="L2314" t="s">
        <v>237</v>
      </c>
      <c r="M2314">
        <v>197896</v>
      </c>
      <c r="N2314">
        <v>57023.61</v>
      </c>
      <c r="O2314">
        <v>140872.39000000001</v>
      </c>
      <c r="P2314">
        <v>10</v>
      </c>
      <c r="Q2314">
        <v>31</v>
      </c>
      <c r="R2314">
        <v>79.53</v>
      </c>
    </row>
    <row r="2315" spans="1:18" x14ac:dyDescent="0.35">
      <c r="A2315" t="s">
        <v>125</v>
      </c>
      <c r="B2315" t="str">
        <f>VLOOKUP(Table1[[#This Row],[Region]],Table3[#All],2,0)</f>
        <v>Bill Gabril</v>
      </c>
      <c r="C2315" t="s">
        <v>213</v>
      </c>
      <c r="D2315">
        <v>490425</v>
      </c>
      <c r="E2315">
        <v>247027</v>
      </c>
      <c r="F2315">
        <v>50.37</v>
      </c>
      <c r="G2315" s="2">
        <v>40869</v>
      </c>
      <c r="H2315">
        <f>YEAR(Table1[[#This Row],[Order Date]])</f>
        <v>2011</v>
      </c>
      <c r="I2315" t="s">
        <v>253</v>
      </c>
      <c r="J2315" s="4">
        <f>WEEKDAY(Table1[[#This Row],[Order Date]])</f>
        <v>3</v>
      </c>
      <c r="K2315" t="s">
        <v>229</v>
      </c>
      <c r="L2315" t="s">
        <v>240</v>
      </c>
      <c r="M2315">
        <v>247027</v>
      </c>
      <c r="N2315">
        <v>65754.42</v>
      </c>
      <c r="O2315">
        <v>181272.58</v>
      </c>
      <c r="P2315">
        <v>10</v>
      </c>
      <c r="Q2315">
        <v>17</v>
      </c>
      <c r="R2315">
        <v>85.03</v>
      </c>
    </row>
    <row r="2316" spans="1:18" x14ac:dyDescent="0.35">
      <c r="A2316" t="s">
        <v>126</v>
      </c>
      <c r="B2316" t="str">
        <f>VLOOKUP(Table1[[#This Row],[Region]],Table3[#All],2,0)</f>
        <v>Bill Gabril</v>
      </c>
      <c r="C2316" t="s">
        <v>213</v>
      </c>
      <c r="D2316">
        <v>317842</v>
      </c>
      <c r="E2316">
        <v>186651</v>
      </c>
      <c r="F2316">
        <v>58.72</v>
      </c>
      <c r="G2316" s="2">
        <v>40869</v>
      </c>
      <c r="H2316">
        <f>YEAR(Table1[[#This Row],[Order Date]])</f>
        <v>2011</v>
      </c>
      <c r="I2316" t="s">
        <v>253</v>
      </c>
      <c r="J2316" s="4">
        <f>WEEKDAY(Table1[[#This Row],[Order Date]])</f>
        <v>3</v>
      </c>
      <c r="K2316" t="s">
        <v>224</v>
      </c>
      <c r="L2316" t="s">
        <v>240</v>
      </c>
      <c r="M2316">
        <v>186651</v>
      </c>
      <c r="N2316">
        <v>62386.71</v>
      </c>
      <c r="O2316">
        <v>124264.29</v>
      </c>
      <c r="P2316">
        <v>20</v>
      </c>
      <c r="Q2316">
        <v>88</v>
      </c>
      <c r="R2316">
        <v>76.45</v>
      </c>
    </row>
    <row r="2317" spans="1:18" x14ac:dyDescent="0.35">
      <c r="A2317" t="s">
        <v>127</v>
      </c>
      <c r="B2317" t="str">
        <f>VLOOKUP(Table1[[#This Row],[Region]],Table3[#All],2,0)</f>
        <v>William Grek</v>
      </c>
      <c r="C2317" t="s">
        <v>214</v>
      </c>
      <c r="D2317">
        <v>206326</v>
      </c>
      <c r="E2317">
        <v>203878</v>
      </c>
      <c r="F2317">
        <v>98.81</v>
      </c>
      <c r="G2317" s="2">
        <v>40869</v>
      </c>
      <c r="H2317">
        <f>YEAR(Table1[[#This Row],[Order Date]])</f>
        <v>2011</v>
      </c>
      <c r="I2317" t="s">
        <v>253</v>
      </c>
      <c r="J2317" s="4">
        <f>WEEKDAY(Table1[[#This Row],[Order Date]])</f>
        <v>3</v>
      </c>
      <c r="K2317" t="s">
        <v>227</v>
      </c>
      <c r="L2317" t="s">
        <v>237</v>
      </c>
      <c r="M2317">
        <v>203878</v>
      </c>
      <c r="N2317">
        <v>71943.86</v>
      </c>
      <c r="O2317">
        <v>131934.14000000001</v>
      </c>
      <c r="P2317">
        <v>10</v>
      </c>
      <c r="Q2317">
        <v>35</v>
      </c>
      <c r="R2317">
        <v>76.98</v>
      </c>
    </row>
    <row r="2318" spans="1:18" x14ac:dyDescent="0.35">
      <c r="A2318" t="s">
        <v>128</v>
      </c>
      <c r="B2318" t="str">
        <f>VLOOKUP(Table1[[#This Row],[Region]],Table3[#All],2,0)</f>
        <v>William Grek</v>
      </c>
      <c r="C2318" t="s">
        <v>214</v>
      </c>
      <c r="D2318">
        <v>334571</v>
      </c>
      <c r="E2318">
        <v>397527</v>
      </c>
      <c r="F2318">
        <v>118.82</v>
      </c>
      <c r="G2318" s="2">
        <v>40570</v>
      </c>
      <c r="H2318">
        <f>YEAR(Table1[[#This Row],[Order Date]])</f>
        <v>2011</v>
      </c>
      <c r="I2318" t="s">
        <v>259</v>
      </c>
      <c r="J2318" s="4">
        <f>WEEKDAY(Table1[[#This Row],[Order Date]])</f>
        <v>5</v>
      </c>
      <c r="K2318" t="s">
        <v>224</v>
      </c>
      <c r="L2318" t="s">
        <v>240</v>
      </c>
      <c r="M2318">
        <v>397527</v>
      </c>
      <c r="N2318">
        <v>91470.53</v>
      </c>
      <c r="O2318">
        <v>306056.46999999997</v>
      </c>
      <c r="P2318">
        <v>30</v>
      </c>
      <c r="Q2318">
        <v>46</v>
      </c>
      <c r="R2318">
        <v>79.150000000000006</v>
      </c>
    </row>
    <row r="2319" spans="1:18" x14ac:dyDescent="0.35">
      <c r="A2319" t="s">
        <v>129</v>
      </c>
      <c r="B2319" t="str">
        <f>VLOOKUP(Table1[[#This Row],[Region]],Table3[#All],2,0)</f>
        <v>Sam Thomas</v>
      </c>
      <c r="C2319" t="s">
        <v>215</v>
      </c>
      <c r="D2319">
        <v>284495</v>
      </c>
      <c r="E2319">
        <v>264280</v>
      </c>
      <c r="F2319">
        <v>92.89</v>
      </c>
      <c r="G2319" s="2">
        <v>40570</v>
      </c>
      <c r="H2319">
        <f>YEAR(Table1[[#This Row],[Order Date]])</f>
        <v>2011</v>
      </c>
      <c r="I2319" t="s">
        <v>259</v>
      </c>
      <c r="J2319" s="4">
        <f>WEEKDAY(Table1[[#This Row],[Order Date]])</f>
        <v>5</v>
      </c>
      <c r="K2319" t="s">
        <v>226</v>
      </c>
      <c r="L2319" t="s">
        <v>239</v>
      </c>
      <c r="M2319">
        <v>264280</v>
      </c>
      <c r="N2319">
        <v>130972.11</v>
      </c>
      <c r="O2319">
        <v>133307.89000000001</v>
      </c>
      <c r="P2319">
        <v>20</v>
      </c>
      <c r="Q2319">
        <v>95</v>
      </c>
      <c r="R2319">
        <v>90.38</v>
      </c>
    </row>
    <row r="2320" spans="1:18" x14ac:dyDescent="0.35">
      <c r="A2320" t="s">
        <v>130</v>
      </c>
      <c r="B2320" t="str">
        <f>VLOOKUP(Table1[[#This Row],[Region]],Table3[#All],2,0)</f>
        <v>William Grek</v>
      </c>
      <c r="C2320" t="s">
        <v>214</v>
      </c>
      <c r="D2320">
        <v>170754</v>
      </c>
      <c r="E2320">
        <v>113332</v>
      </c>
      <c r="F2320">
        <v>66.37</v>
      </c>
      <c r="G2320" s="2">
        <v>40570</v>
      </c>
      <c r="H2320">
        <f>YEAR(Table1[[#This Row],[Order Date]])</f>
        <v>2011</v>
      </c>
      <c r="I2320" t="s">
        <v>259</v>
      </c>
      <c r="J2320" s="4">
        <f>WEEKDAY(Table1[[#This Row],[Order Date]])</f>
        <v>5</v>
      </c>
      <c r="K2320" t="s">
        <v>229</v>
      </c>
      <c r="L2320" t="s">
        <v>240</v>
      </c>
      <c r="M2320">
        <v>113332</v>
      </c>
      <c r="N2320">
        <v>51148.91</v>
      </c>
      <c r="O2320">
        <v>62183.09</v>
      </c>
      <c r="P2320">
        <v>10</v>
      </c>
      <c r="Q2320">
        <v>60</v>
      </c>
      <c r="R2320">
        <v>80.48</v>
      </c>
    </row>
    <row r="2321" spans="1:18" x14ac:dyDescent="0.35">
      <c r="A2321" t="s">
        <v>131</v>
      </c>
      <c r="B2321" t="str">
        <f>VLOOKUP(Table1[[#This Row],[Region]],Table3[#All],2,0)</f>
        <v>Bill Gabril</v>
      </c>
      <c r="C2321" t="s">
        <v>213</v>
      </c>
      <c r="D2321">
        <v>450690</v>
      </c>
      <c r="E2321">
        <v>425846</v>
      </c>
      <c r="F2321">
        <v>94.49</v>
      </c>
      <c r="G2321" s="2">
        <v>40570</v>
      </c>
      <c r="H2321">
        <f>YEAR(Table1[[#This Row],[Order Date]])</f>
        <v>2011</v>
      </c>
      <c r="I2321" t="s">
        <v>259</v>
      </c>
      <c r="J2321" s="4">
        <f>WEEKDAY(Table1[[#This Row],[Order Date]])</f>
        <v>5</v>
      </c>
      <c r="K2321" t="s">
        <v>225</v>
      </c>
      <c r="L2321" t="s">
        <v>239</v>
      </c>
      <c r="M2321">
        <v>425846</v>
      </c>
      <c r="N2321">
        <v>104726.27</v>
      </c>
      <c r="O2321">
        <v>321119.73</v>
      </c>
      <c r="P2321">
        <v>30</v>
      </c>
      <c r="Q2321">
        <v>95</v>
      </c>
      <c r="R2321">
        <v>76.53</v>
      </c>
    </row>
    <row r="2322" spans="1:18" x14ac:dyDescent="0.35">
      <c r="A2322" t="s">
        <v>132</v>
      </c>
      <c r="B2322" t="str">
        <f>VLOOKUP(Table1[[#This Row],[Region]],Table3[#All],2,0)</f>
        <v>Bill Gabril</v>
      </c>
      <c r="C2322" t="s">
        <v>213</v>
      </c>
      <c r="D2322">
        <v>331989</v>
      </c>
      <c r="E2322">
        <v>344839</v>
      </c>
      <c r="F2322">
        <v>103.87</v>
      </c>
      <c r="G2322" s="2">
        <v>40570</v>
      </c>
      <c r="H2322">
        <f>YEAR(Table1[[#This Row],[Order Date]])</f>
        <v>2011</v>
      </c>
      <c r="I2322" t="s">
        <v>259</v>
      </c>
      <c r="J2322" s="4">
        <f>WEEKDAY(Table1[[#This Row],[Order Date]])</f>
        <v>5</v>
      </c>
      <c r="K2322" t="s">
        <v>217</v>
      </c>
      <c r="L2322" t="s">
        <v>237</v>
      </c>
      <c r="M2322">
        <v>344839</v>
      </c>
      <c r="N2322">
        <v>127218.28</v>
      </c>
      <c r="O2322">
        <v>217620.72</v>
      </c>
      <c r="P2322">
        <v>20</v>
      </c>
      <c r="Q2322">
        <v>41</v>
      </c>
      <c r="R2322">
        <v>80.23</v>
      </c>
    </row>
    <row r="2323" spans="1:18" x14ac:dyDescent="0.35">
      <c r="A2323" t="s">
        <v>133</v>
      </c>
      <c r="B2323" t="str">
        <f>VLOOKUP(Table1[[#This Row],[Region]],Table3[#All],2,0)</f>
        <v>Sam Thomas</v>
      </c>
      <c r="C2323" t="s">
        <v>215</v>
      </c>
      <c r="D2323">
        <v>492465</v>
      </c>
      <c r="E2323">
        <v>320700</v>
      </c>
      <c r="F2323">
        <v>65.12</v>
      </c>
      <c r="G2323" s="2">
        <v>41216</v>
      </c>
      <c r="H2323">
        <f>YEAR(Table1[[#This Row],[Order Date]])</f>
        <v>2012</v>
      </c>
      <c r="I2323" t="s">
        <v>253</v>
      </c>
      <c r="J2323" s="4">
        <f>WEEKDAY(Table1[[#This Row],[Order Date]])</f>
        <v>7</v>
      </c>
      <c r="K2323" t="s">
        <v>234</v>
      </c>
      <c r="L2323" t="s">
        <v>238</v>
      </c>
      <c r="M2323">
        <v>320700</v>
      </c>
      <c r="N2323">
        <v>155066.26999999999</v>
      </c>
      <c r="O2323">
        <v>165633.73000000001</v>
      </c>
      <c r="P2323">
        <v>30</v>
      </c>
      <c r="Q2323">
        <v>62</v>
      </c>
      <c r="R2323">
        <v>91.31</v>
      </c>
    </row>
    <row r="2324" spans="1:18" x14ac:dyDescent="0.35">
      <c r="A2324" t="s">
        <v>134</v>
      </c>
      <c r="B2324" t="str">
        <f>VLOOKUP(Table1[[#This Row],[Region]],Table3[#All],2,0)</f>
        <v>William Grek</v>
      </c>
      <c r="C2324" t="s">
        <v>214</v>
      </c>
      <c r="D2324">
        <v>138115</v>
      </c>
      <c r="E2324">
        <v>69635</v>
      </c>
      <c r="F2324">
        <v>50.42</v>
      </c>
      <c r="G2324" s="2">
        <v>41821</v>
      </c>
      <c r="H2324">
        <f>YEAR(Table1[[#This Row],[Order Date]])</f>
        <v>2014</v>
      </c>
      <c r="I2324" t="s">
        <v>260</v>
      </c>
      <c r="J2324" s="4">
        <f>WEEKDAY(Table1[[#This Row],[Order Date]])</f>
        <v>3</v>
      </c>
      <c r="K2324" t="s">
        <v>224</v>
      </c>
      <c r="L2324" t="s">
        <v>240</v>
      </c>
      <c r="M2324">
        <v>69635</v>
      </c>
      <c r="N2324">
        <v>30272.03</v>
      </c>
      <c r="O2324">
        <v>39362.97</v>
      </c>
      <c r="P2324">
        <v>20</v>
      </c>
      <c r="Q2324">
        <v>93</v>
      </c>
      <c r="R2324">
        <v>78.290000000000006</v>
      </c>
    </row>
    <row r="2325" spans="1:18" x14ac:dyDescent="0.35">
      <c r="A2325" t="s">
        <v>135</v>
      </c>
      <c r="B2325" t="str">
        <f>VLOOKUP(Table1[[#This Row],[Region]],Table3[#All],2,0)</f>
        <v>Sam Thomas</v>
      </c>
      <c r="C2325" t="s">
        <v>215</v>
      </c>
      <c r="D2325">
        <v>182072</v>
      </c>
      <c r="E2325">
        <v>128007</v>
      </c>
      <c r="F2325">
        <v>70.31</v>
      </c>
      <c r="G2325" s="2">
        <v>41821</v>
      </c>
      <c r="H2325">
        <f>YEAR(Table1[[#This Row],[Order Date]])</f>
        <v>2014</v>
      </c>
      <c r="I2325" t="s">
        <v>260</v>
      </c>
      <c r="J2325" s="4">
        <f>WEEKDAY(Table1[[#This Row],[Order Date]])</f>
        <v>3</v>
      </c>
      <c r="K2325" t="s">
        <v>222</v>
      </c>
      <c r="L2325" t="s">
        <v>236</v>
      </c>
      <c r="M2325">
        <v>128007</v>
      </c>
      <c r="N2325">
        <v>40194.089999999997</v>
      </c>
      <c r="O2325">
        <v>87812.91</v>
      </c>
      <c r="P2325">
        <v>30</v>
      </c>
      <c r="Q2325">
        <v>83</v>
      </c>
      <c r="R2325">
        <v>64.790000000000006</v>
      </c>
    </row>
    <row r="2326" spans="1:18" x14ac:dyDescent="0.35">
      <c r="A2326" t="s">
        <v>136</v>
      </c>
      <c r="B2326" t="str">
        <f>VLOOKUP(Table1[[#This Row],[Region]],Table3[#All],2,0)</f>
        <v>Sam Thomas</v>
      </c>
      <c r="C2326" t="s">
        <v>215</v>
      </c>
      <c r="D2326">
        <v>134581</v>
      </c>
      <c r="E2326">
        <v>96177</v>
      </c>
      <c r="F2326">
        <v>71.459999999999994</v>
      </c>
      <c r="G2326" s="2">
        <v>41400</v>
      </c>
      <c r="H2326">
        <f>YEAR(Table1[[#This Row],[Order Date]])</f>
        <v>2013</v>
      </c>
      <c r="I2326" t="s">
        <v>261</v>
      </c>
      <c r="J2326" s="4">
        <f>WEEKDAY(Table1[[#This Row],[Order Date]])</f>
        <v>2</v>
      </c>
      <c r="K2326" t="s">
        <v>230</v>
      </c>
      <c r="L2326" t="s">
        <v>238</v>
      </c>
      <c r="M2326">
        <v>96177</v>
      </c>
      <c r="N2326">
        <v>39391.370000000003</v>
      </c>
      <c r="O2326">
        <v>56785.63</v>
      </c>
      <c r="P2326">
        <v>10</v>
      </c>
      <c r="Q2326">
        <v>64</v>
      </c>
      <c r="R2326">
        <v>81.02</v>
      </c>
    </row>
    <row r="2327" spans="1:18" x14ac:dyDescent="0.35">
      <c r="A2327" t="s">
        <v>137</v>
      </c>
      <c r="B2327" t="str">
        <f>VLOOKUP(Table1[[#This Row],[Region]],Table3[#All],2,0)</f>
        <v>Anne Paul</v>
      </c>
      <c r="C2327" t="s">
        <v>212</v>
      </c>
      <c r="D2327">
        <v>265880</v>
      </c>
      <c r="E2327">
        <v>192874</v>
      </c>
      <c r="F2327">
        <v>72.540000000000006</v>
      </c>
      <c r="G2327" s="2">
        <v>41400</v>
      </c>
      <c r="H2327">
        <f>YEAR(Table1[[#This Row],[Order Date]])</f>
        <v>2013</v>
      </c>
      <c r="I2327" t="s">
        <v>261</v>
      </c>
      <c r="J2327" s="4">
        <f>WEEKDAY(Table1[[#This Row],[Order Date]])</f>
        <v>2</v>
      </c>
      <c r="K2327" t="s">
        <v>219</v>
      </c>
      <c r="L2327" t="s">
        <v>238</v>
      </c>
      <c r="M2327">
        <v>192874</v>
      </c>
      <c r="N2327">
        <v>90596.74</v>
      </c>
      <c r="O2327">
        <v>102277.26</v>
      </c>
      <c r="P2327">
        <v>30</v>
      </c>
      <c r="Q2327">
        <v>58</v>
      </c>
      <c r="R2327">
        <v>76.67</v>
      </c>
    </row>
    <row r="2328" spans="1:18" x14ac:dyDescent="0.35">
      <c r="A2328" t="s">
        <v>138</v>
      </c>
      <c r="B2328" t="str">
        <f>VLOOKUP(Table1[[#This Row],[Region]],Table3[#All],2,0)</f>
        <v>Sam Thomas</v>
      </c>
      <c r="C2328" t="s">
        <v>215</v>
      </c>
      <c r="D2328">
        <v>474502</v>
      </c>
      <c r="E2328">
        <v>525635</v>
      </c>
      <c r="F2328">
        <v>110.78</v>
      </c>
      <c r="G2328" s="2">
        <v>41526</v>
      </c>
      <c r="H2328">
        <f>YEAR(Table1[[#This Row],[Order Date]])</f>
        <v>2013</v>
      </c>
      <c r="I2328" t="s">
        <v>258</v>
      </c>
      <c r="J2328" s="4">
        <f>WEEKDAY(Table1[[#This Row],[Order Date]])</f>
        <v>2</v>
      </c>
      <c r="K2328" t="s">
        <v>232</v>
      </c>
      <c r="L2328" t="s">
        <v>240</v>
      </c>
      <c r="M2328">
        <v>525635</v>
      </c>
      <c r="N2328">
        <v>199066.4</v>
      </c>
      <c r="O2328">
        <v>326568.59999999998</v>
      </c>
      <c r="P2328">
        <v>30</v>
      </c>
      <c r="Q2328">
        <v>39</v>
      </c>
      <c r="R2328">
        <v>83.37</v>
      </c>
    </row>
    <row r="2329" spans="1:18" x14ac:dyDescent="0.35">
      <c r="A2329" t="s">
        <v>139</v>
      </c>
      <c r="B2329" t="str">
        <f>VLOOKUP(Table1[[#This Row],[Region]],Table3[#All],2,0)</f>
        <v>Sam Thomas</v>
      </c>
      <c r="C2329" t="s">
        <v>215</v>
      </c>
      <c r="D2329">
        <v>262454</v>
      </c>
      <c r="E2329">
        <v>275393</v>
      </c>
      <c r="F2329">
        <v>104.93</v>
      </c>
      <c r="G2329" s="2">
        <v>41526</v>
      </c>
      <c r="H2329">
        <f>YEAR(Table1[[#This Row],[Order Date]])</f>
        <v>2013</v>
      </c>
      <c r="I2329" t="s">
        <v>258</v>
      </c>
      <c r="J2329" s="4">
        <f>WEEKDAY(Table1[[#This Row],[Order Date]])</f>
        <v>2</v>
      </c>
      <c r="K2329" t="s">
        <v>230</v>
      </c>
      <c r="L2329" t="s">
        <v>238</v>
      </c>
      <c r="M2329">
        <v>275393</v>
      </c>
      <c r="N2329">
        <v>137437.06</v>
      </c>
      <c r="O2329">
        <v>137955.94</v>
      </c>
      <c r="P2329">
        <v>20</v>
      </c>
      <c r="Q2329">
        <v>25</v>
      </c>
      <c r="R2329">
        <v>90.82</v>
      </c>
    </row>
    <row r="2330" spans="1:18" x14ac:dyDescent="0.35">
      <c r="A2330" t="s">
        <v>140</v>
      </c>
      <c r="B2330" t="str">
        <f>VLOOKUP(Table1[[#This Row],[Region]],Table3[#All],2,0)</f>
        <v>Sam Thomas</v>
      </c>
      <c r="C2330" t="s">
        <v>215</v>
      </c>
      <c r="D2330">
        <v>320521</v>
      </c>
      <c r="E2330">
        <v>228306</v>
      </c>
      <c r="F2330">
        <v>71.23</v>
      </c>
      <c r="G2330" s="2">
        <v>41968</v>
      </c>
      <c r="H2330">
        <f>YEAR(Table1[[#This Row],[Order Date]])</f>
        <v>2014</v>
      </c>
      <c r="I2330" t="s">
        <v>253</v>
      </c>
      <c r="J2330" s="4">
        <f>WEEKDAY(Table1[[#This Row],[Order Date]])</f>
        <v>3</v>
      </c>
      <c r="K2330" t="s">
        <v>231</v>
      </c>
      <c r="L2330" t="s">
        <v>236</v>
      </c>
      <c r="M2330">
        <v>228306</v>
      </c>
      <c r="N2330">
        <v>79525.990000000005</v>
      </c>
      <c r="O2330">
        <v>148780.01</v>
      </c>
      <c r="P2330">
        <v>20</v>
      </c>
      <c r="Q2330">
        <v>64</v>
      </c>
      <c r="R2330">
        <v>89.94</v>
      </c>
    </row>
    <row r="2331" spans="1:18" x14ac:dyDescent="0.35">
      <c r="A2331" t="s">
        <v>141</v>
      </c>
      <c r="B2331" t="str">
        <f>VLOOKUP(Table1[[#This Row],[Region]],Table3[#All],2,0)</f>
        <v>Anne Paul</v>
      </c>
      <c r="C2331" t="s">
        <v>212</v>
      </c>
      <c r="D2331">
        <v>347704</v>
      </c>
      <c r="E2331">
        <v>238544</v>
      </c>
      <c r="F2331">
        <v>68.61</v>
      </c>
      <c r="G2331" s="2">
        <v>41968</v>
      </c>
      <c r="H2331">
        <f>YEAR(Table1[[#This Row],[Order Date]])</f>
        <v>2014</v>
      </c>
      <c r="I2331" t="s">
        <v>253</v>
      </c>
      <c r="J2331" s="4">
        <f>WEEKDAY(Table1[[#This Row],[Order Date]])</f>
        <v>3</v>
      </c>
      <c r="K2331" t="s">
        <v>225</v>
      </c>
      <c r="L2331" t="s">
        <v>239</v>
      </c>
      <c r="M2331">
        <v>238544</v>
      </c>
      <c r="N2331">
        <v>96303.679999999993</v>
      </c>
      <c r="O2331">
        <v>142240.32000000001</v>
      </c>
      <c r="P2331">
        <v>10</v>
      </c>
      <c r="Q2331">
        <v>24</v>
      </c>
      <c r="R2331">
        <v>64.790000000000006</v>
      </c>
    </row>
    <row r="2332" spans="1:18" x14ac:dyDescent="0.35">
      <c r="A2332" t="s">
        <v>142</v>
      </c>
      <c r="B2332" t="str">
        <f>VLOOKUP(Table1[[#This Row],[Region]],Table3[#All],2,0)</f>
        <v>Anne Paul</v>
      </c>
      <c r="C2332" t="s">
        <v>212</v>
      </c>
      <c r="D2332">
        <v>358305</v>
      </c>
      <c r="E2332">
        <v>265532</v>
      </c>
      <c r="F2332">
        <v>74.11</v>
      </c>
      <c r="G2332" s="2">
        <v>41773</v>
      </c>
      <c r="H2332">
        <f>YEAR(Table1[[#This Row],[Order Date]])</f>
        <v>2014</v>
      </c>
      <c r="I2332" t="s">
        <v>261</v>
      </c>
      <c r="J2332" s="4">
        <f>WEEKDAY(Table1[[#This Row],[Order Date]])</f>
        <v>4</v>
      </c>
      <c r="K2332" t="s">
        <v>219</v>
      </c>
      <c r="L2332" t="s">
        <v>238</v>
      </c>
      <c r="M2332">
        <v>265532</v>
      </c>
      <c r="N2332">
        <v>114108.91</v>
      </c>
      <c r="O2332">
        <v>151423.09</v>
      </c>
      <c r="P2332">
        <v>30</v>
      </c>
      <c r="Q2332">
        <v>82</v>
      </c>
      <c r="R2332">
        <v>77.42</v>
      </c>
    </row>
    <row r="2333" spans="1:18" x14ac:dyDescent="0.35">
      <c r="A2333" t="s">
        <v>143</v>
      </c>
      <c r="B2333" t="str">
        <f>VLOOKUP(Table1[[#This Row],[Region]],Table3[#All],2,0)</f>
        <v>Anne Paul</v>
      </c>
      <c r="C2333" t="s">
        <v>212</v>
      </c>
      <c r="D2333">
        <v>289939</v>
      </c>
      <c r="E2333">
        <v>213020</v>
      </c>
      <c r="F2333">
        <v>73.47</v>
      </c>
      <c r="G2333" s="2">
        <v>41773</v>
      </c>
      <c r="H2333">
        <f>YEAR(Table1[[#This Row],[Order Date]])</f>
        <v>2014</v>
      </c>
      <c r="I2333" t="s">
        <v>261</v>
      </c>
      <c r="J2333" s="4">
        <f>WEEKDAY(Table1[[#This Row],[Order Date]])</f>
        <v>4</v>
      </c>
      <c r="K2333" t="s">
        <v>231</v>
      </c>
      <c r="L2333" t="s">
        <v>236</v>
      </c>
      <c r="M2333">
        <v>213020</v>
      </c>
      <c r="N2333">
        <v>51929.04</v>
      </c>
      <c r="O2333">
        <v>161090.96</v>
      </c>
      <c r="P2333">
        <v>30</v>
      </c>
      <c r="Q2333">
        <v>95</v>
      </c>
      <c r="R2333">
        <v>88.42</v>
      </c>
    </row>
    <row r="2334" spans="1:18" x14ac:dyDescent="0.35">
      <c r="A2334" t="s">
        <v>144</v>
      </c>
      <c r="B2334" t="str">
        <f>VLOOKUP(Table1[[#This Row],[Region]],Table3[#All],2,0)</f>
        <v>Bill Gabril</v>
      </c>
      <c r="C2334" t="s">
        <v>213</v>
      </c>
      <c r="D2334">
        <v>219056</v>
      </c>
      <c r="E2334">
        <v>210021</v>
      </c>
      <c r="F2334">
        <v>95.88</v>
      </c>
      <c r="G2334" s="2">
        <v>41773</v>
      </c>
      <c r="H2334">
        <f>YEAR(Table1[[#This Row],[Order Date]])</f>
        <v>2014</v>
      </c>
      <c r="I2334" t="s">
        <v>261</v>
      </c>
      <c r="J2334" s="4">
        <f>WEEKDAY(Table1[[#This Row],[Order Date]])</f>
        <v>4</v>
      </c>
      <c r="K2334" t="s">
        <v>219</v>
      </c>
      <c r="L2334" t="s">
        <v>238</v>
      </c>
      <c r="M2334">
        <v>210021</v>
      </c>
      <c r="N2334">
        <v>86383.58</v>
      </c>
      <c r="O2334">
        <v>123637.42</v>
      </c>
      <c r="P2334">
        <v>30</v>
      </c>
      <c r="Q2334">
        <v>57</v>
      </c>
      <c r="R2334">
        <v>87.01</v>
      </c>
    </row>
    <row r="2335" spans="1:18" x14ac:dyDescent="0.35">
      <c r="A2335" t="s">
        <v>145</v>
      </c>
      <c r="B2335" t="str">
        <f>VLOOKUP(Table1[[#This Row],[Region]],Table3[#All],2,0)</f>
        <v>Bill Gabril</v>
      </c>
      <c r="C2335" t="s">
        <v>213</v>
      </c>
      <c r="D2335">
        <v>342523</v>
      </c>
      <c r="E2335">
        <v>294092</v>
      </c>
      <c r="F2335">
        <v>85.86</v>
      </c>
      <c r="G2335" s="2">
        <v>41773</v>
      </c>
      <c r="H2335">
        <f>YEAR(Table1[[#This Row],[Order Date]])</f>
        <v>2014</v>
      </c>
      <c r="I2335" t="s">
        <v>261</v>
      </c>
      <c r="J2335" s="4">
        <f>WEEKDAY(Table1[[#This Row],[Order Date]])</f>
        <v>4</v>
      </c>
      <c r="K2335" t="s">
        <v>222</v>
      </c>
      <c r="L2335" t="s">
        <v>236</v>
      </c>
      <c r="M2335">
        <v>294092</v>
      </c>
      <c r="N2335">
        <v>115451.43</v>
      </c>
      <c r="O2335">
        <v>178640.57</v>
      </c>
      <c r="P2335">
        <v>30</v>
      </c>
      <c r="Q2335">
        <v>13</v>
      </c>
      <c r="R2335">
        <v>76.12</v>
      </c>
    </row>
    <row r="2336" spans="1:18" x14ac:dyDescent="0.35">
      <c r="A2336" t="s">
        <v>146</v>
      </c>
      <c r="B2336" t="str">
        <f>VLOOKUP(Table1[[#This Row],[Region]],Table3[#All],2,0)</f>
        <v>Anne Paul</v>
      </c>
      <c r="C2336" t="s">
        <v>212</v>
      </c>
      <c r="D2336">
        <v>343188</v>
      </c>
      <c r="E2336">
        <v>203707</v>
      </c>
      <c r="F2336">
        <v>59.36</v>
      </c>
      <c r="G2336" s="2">
        <v>41773</v>
      </c>
      <c r="H2336">
        <f>YEAR(Table1[[#This Row],[Order Date]])</f>
        <v>2014</v>
      </c>
      <c r="I2336" t="s">
        <v>261</v>
      </c>
      <c r="J2336" s="4">
        <f>WEEKDAY(Table1[[#This Row],[Order Date]])</f>
        <v>4</v>
      </c>
      <c r="K2336" t="s">
        <v>227</v>
      </c>
      <c r="L2336" t="s">
        <v>237</v>
      </c>
      <c r="M2336">
        <v>203707</v>
      </c>
      <c r="N2336">
        <v>52627.16</v>
      </c>
      <c r="O2336">
        <v>151079.84</v>
      </c>
      <c r="P2336">
        <v>10</v>
      </c>
      <c r="Q2336">
        <v>71</v>
      </c>
      <c r="R2336">
        <v>78.599999999999994</v>
      </c>
    </row>
    <row r="2337" spans="1:18" x14ac:dyDescent="0.35">
      <c r="A2337" t="s">
        <v>147</v>
      </c>
      <c r="B2337" t="str">
        <f>VLOOKUP(Table1[[#This Row],[Region]],Table3[#All],2,0)</f>
        <v>William Grek</v>
      </c>
      <c r="C2337" t="s">
        <v>214</v>
      </c>
      <c r="D2337">
        <v>448431</v>
      </c>
      <c r="E2337">
        <v>256302</v>
      </c>
      <c r="F2337">
        <v>57.16</v>
      </c>
      <c r="G2337" s="2">
        <v>41753</v>
      </c>
      <c r="H2337">
        <f>YEAR(Table1[[#This Row],[Order Date]])</f>
        <v>2014</v>
      </c>
      <c r="I2337" t="s">
        <v>256</v>
      </c>
      <c r="J2337" s="4">
        <f>WEEKDAY(Table1[[#This Row],[Order Date]])</f>
        <v>5</v>
      </c>
      <c r="K2337" t="s">
        <v>222</v>
      </c>
      <c r="L2337" t="s">
        <v>236</v>
      </c>
      <c r="M2337">
        <v>256302</v>
      </c>
      <c r="N2337">
        <v>90730.19</v>
      </c>
      <c r="O2337">
        <v>165571.81</v>
      </c>
      <c r="P2337">
        <v>20</v>
      </c>
      <c r="Q2337">
        <v>39</v>
      </c>
      <c r="R2337">
        <v>78.55</v>
      </c>
    </row>
    <row r="2338" spans="1:18" x14ac:dyDescent="0.35">
      <c r="A2338" t="s">
        <v>148</v>
      </c>
      <c r="B2338" t="str">
        <f>VLOOKUP(Table1[[#This Row],[Region]],Table3[#All],2,0)</f>
        <v>William Grek</v>
      </c>
      <c r="C2338" t="s">
        <v>214</v>
      </c>
      <c r="D2338">
        <v>255454</v>
      </c>
      <c r="E2338">
        <v>146836</v>
      </c>
      <c r="F2338">
        <v>57.48</v>
      </c>
      <c r="G2338" s="2">
        <v>41753</v>
      </c>
      <c r="H2338">
        <f>YEAR(Table1[[#This Row],[Order Date]])</f>
        <v>2014</v>
      </c>
      <c r="I2338" t="s">
        <v>256</v>
      </c>
      <c r="J2338" s="4">
        <f>WEEKDAY(Table1[[#This Row],[Order Date]])</f>
        <v>5</v>
      </c>
      <c r="K2338" t="s">
        <v>233</v>
      </c>
      <c r="L2338" t="s">
        <v>237</v>
      </c>
      <c r="M2338">
        <v>146836</v>
      </c>
      <c r="N2338">
        <v>42332.33</v>
      </c>
      <c r="O2338">
        <v>104503.67</v>
      </c>
      <c r="P2338">
        <v>30</v>
      </c>
      <c r="Q2338">
        <v>59</v>
      </c>
      <c r="R2338">
        <v>61.74</v>
      </c>
    </row>
    <row r="2339" spans="1:18" x14ac:dyDescent="0.35">
      <c r="A2339" t="s">
        <v>149</v>
      </c>
      <c r="B2339" t="str">
        <f>VLOOKUP(Table1[[#This Row],[Region]],Table3[#All],2,0)</f>
        <v>William Grek</v>
      </c>
      <c r="C2339" t="s">
        <v>214</v>
      </c>
      <c r="D2339">
        <v>236084</v>
      </c>
      <c r="E2339">
        <v>221438</v>
      </c>
      <c r="F2339">
        <v>93.8</v>
      </c>
      <c r="G2339" s="2">
        <v>41430</v>
      </c>
      <c r="H2339">
        <f>YEAR(Table1[[#This Row],[Order Date]])</f>
        <v>2013</v>
      </c>
      <c r="I2339" t="s">
        <v>254</v>
      </c>
      <c r="J2339" s="4">
        <f>WEEKDAY(Table1[[#This Row],[Order Date]])</f>
        <v>4</v>
      </c>
      <c r="K2339" t="s">
        <v>235</v>
      </c>
      <c r="L2339" t="s">
        <v>239</v>
      </c>
      <c r="M2339">
        <v>221438</v>
      </c>
      <c r="N2339">
        <v>45532.18</v>
      </c>
      <c r="O2339">
        <v>175905.82</v>
      </c>
      <c r="P2339">
        <v>10</v>
      </c>
      <c r="Q2339">
        <v>33</v>
      </c>
      <c r="R2339">
        <v>79.430000000000007</v>
      </c>
    </row>
    <row r="2340" spans="1:18" x14ac:dyDescent="0.35">
      <c r="A2340" t="s">
        <v>150</v>
      </c>
      <c r="B2340" t="str">
        <f>VLOOKUP(Table1[[#This Row],[Region]],Table3[#All],2,0)</f>
        <v>Sam Thomas</v>
      </c>
      <c r="C2340" t="s">
        <v>215</v>
      </c>
      <c r="D2340">
        <v>335245</v>
      </c>
      <c r="E2340">
        <v>276836</v>
      </c>
      <c r="F2340">
        <v>82.58</v>
      </c>
      <c r="G2340" s="2">
        <v>41430</v>
      </c>
      <c r="H2340">
        <f>YEAR(Table1[[#This Row],[Order Date]])</f>
        <v>2013</v>
      </c>
      <c r="I2340" t="s">
        <v>254</v>
      </c>
      <c r="J2340" s="4">
        <f>WEEKDAY(Table1[[#This Row],[Order Date]])</f>
        <v>4</v>
      </c>
      <c r="K2340" t="s">
        <v>232</v>
      </c>
      <c r="L2340" t="s">
        <v>240</v>
      </c>
      <c r="M2340">
        <v>276836</v>
      </c>
      <c r="N2340">
        <v>127114.23</v>
      </c>
      <c r="O2340">
        <v>149721.76999999999</v>
      </c>
      <c r="P2340">
        <v>10</v>
      </c>
      <c r="Q2340">
        <v>58</v>
      </c>
      <c r="R2340">
        <v>83.91</v>
      </c>
    </row>
    <row r="2341" spans="1:18" x14ac:dyDescent="0.35">
      <c r="A2341" t="s">
        <v>151</v>
      </c>
      <c r="B2341" t="str">
        <f>VLOOKUP(Table1[[#This Row],[Region]],Table3[#All],2,0)</f>
        <v>William Grek</v>
      </c>
      <c r="C2341" t="s">
        <v>214</v>
      </c>
      <c r="D2341">
        <v>135440</v>
      </c>
      <c r="E2341">
        <v>160310</v>
      </c>
      <c r="F2341">
        <v>118.36</v>
      </c>
      <c r="G2341" s="2">
        <v>41430</v>
      </c>
      <c r="H2341">
        <f>YEAR(Table1[[#This Row],[Order Date]])</f>
        <v>2013</v>
      </c>
      <c r="I2341" t="s">
        <v>254</v>
      </c>
      <c r="J2341" s="4">
        <f>WEEKDAY(Table1[[#This Row],[Order Date]])</f>
        <v>4</v>
      </c>
      <c r="K2341" t="s">
        <v>228</v>
      </c>
      <c r="L2341" t="s">
        <v>236</v>
      </c>
      <c r="M2341">
        <v>160310</v>
      </c>
      <c r="N2341">
        <v>70139.83</v>
      </c>
      <c r="O2341">
        <v>90170.17</v>
      </c>
      <c r="P2341">
        <v>10</v>
      </c>
      <c r="Q2341">
        <v>61</v>
      </c>
      <c r="R2341">
        <v>76.66</v>
      </c>
    </row>
    <row r="2342" spans="1:18" x14ac:dyDescent="0.35">
      <c r="A2342" t="s">
        <v>152</v>
      </c>
      <c r="B2342" t="str">
        <f>VLOOKUP(Table1[[#This Row],[Region]],Table3[#All],2,0)</f>
        <v>William Grek</v>
      </c>
      <c r="C2342" t="s">
        <v>214</v>
      </c>
      <c r="D2342">
        <v>416534</v>
      </c>
      <c r="E2342">
        <v>274002</v>
      </c>
      <c r="F2342">
        <v>65.78</v>
      </c>
      <c r="G2342" s="2">
        <v>41430</v>
      </c>
      <c r="H2342">
        <f>YEAR(Table1[[#This Row],[Order Date]])</f>
        <v>2013</v>
      </c>
      <c r="I2342" t="s">
        <v>254</v>
      </c>
      <c r="J2342" s="4">
        <f>WEEKDAY(Table1[[#This Row],[Order Date]])</f>
        <v>4</v>
      </c>
      <c r="K2342" t="s">
        <v>231</v>
      </c>
      <c r="L2342" t="s">
        <v>236</v>
      </c>
      <c r="M2342">
        <v>274002</v>
      </c>
      <c r="N2342">
        <v>77649.240000000005</v>
      </c>
      <c r="O2342">
        <v>196352.76</v>
      </c>
      <c r="P2342">
        <v>10</v>
      </c>
      <c r="Q2342">
        <v>87</v>
      </c>
      <c r="R2342">
        <v>61.82</v>
      </c>
    </row>
    <row r="2343" spans="1:18" x14ac:dyDescent="0.35">
      <c r="A2343" t="s">
        <v>153</v>
      </c>
      <c r="B2343" t="str">
        <f>VLOOKUP(Table1[[#This Row],[Region]],Table3[#All],2,0)</f>
        <v>Anne Paul</v>
      </c>
      <c r="C2343" t="s">
        <v>212</v>
      </c>
      <c r="D2343">
        <v>238016</v>
      </c>
      <c r="E2343">
        <v>254539</v>
      </c>
      <c r="F2343">
        <v>106.94</v>
      </c>
      <c r="G2343" s="2">
        <v>40893</v>
      </c>
      <c r="H2343">
        <f>YEAR(Table1[[#This Row],[Order Date]])</f>
        <v>2011</v>
      </c>
      <c r="I2343" t="s">
        <v>257</v>
      </c>
      <c r="J2343" s="4">
        <f>WEEKDAY(Table1[[#This Row],[Order Date]])</f>
        <v>6</v>
      </c>
      <c r="K2343" t="s">
        <v>235</v>
      </c>
      <c r="L2343" t="s">
        <v>239</v>
      </c>
      <c r="M2343">
        <v>254539</v>
      </c>
      <c r="N2343">
        <v>82115.16</v>
      </c>
      <c r="O2343">
        <v>172423.84</v>
      </c>
      <c r="P2343">
        <v>10</v>
      </c>
      <c r="Q2343">
        <v>17</v>
      </c>
      <c r="R2343">
        <v>84.29</v>
      </c>
    </row>
    <row r="2344" spans="1:18" x14ac:dyDescent="0.35">
      <c r="A2344" t="s">
        <v>154</v>
      </c>
      <c r="B2344" t="str">
        <f>VLOOKUP(Table1[[#This Row],[Region]],Table3[#All],2,0)</f>
        <v>Sam Thomas</v>
      </c>
      <c r="C2344" t="s">
        <v>215</v>
      </c>
      <c r="D2344">
        <v>223373</v>
      </c>
      <c r="E2344">
        <v>179766</v>
      </c>
      <c r="F2344">
        <v>80.48</v>
      </c>
      <c r="G2344" s="2">
        <v>41338</v>
      </c>
      <c r="H2344">
        <f>YEAR(Table1[[#This Row],[Order Date]])</f>
        <v>2013</v>
      </c>
      <c r="I2344" t="s">
        <v>263</v>
      </c>
      <c r="J2344" s="4">
        <f>WEEKDAY(Table1[[#This Row],[Order Date]])</f>
        <v>3</v>
      </c>
      <c r="K2344" t="s">
        <v>234</v>
      </c>
      <c r="L2344" t="s">
        <v>238</v>
      </c>
      <c r="M2344">
        <v>179766</v>
      </c>
      <c r="N2344">
        <v>47375.17</v>
      </c>
      <c r="O2344">
        <v>132390.82999999999</v>
      </c>
      <c r="P2344">
        <v>20</v>
      </c>
      <c r="Q2344">
        <v>87</v>
      </c>
      <c r="R2344">
        <v>87.02</v>
      </c>
    </row>
    <row r="2345" spans="1:18" x14ac:dyDescent="0.35">
      <c r="A2345" t="s">
        <v>155</v>
      </c>
      <c r="B2345" t="str">
        <f>VLOOKUP(Table1[[#This Row],[Region]],Table3[#All],2,0)</f>
        <v>Bill Gabril</v>
      </c>
      <c r="C2345" t="s">
        <v>213</v>
      </c>
      <c r="D2345">
        <v>402886</v>
      </c>
      <c r="E2345">
        <v>420658</v>
      </c>
      <c r="F2345">
        <v>104.41</v>
      </c>
      <c r="G2345" s="2">
        <v>40872</v>
      </c>
      <c r="H2345">
        <f>YEAR(Table1[[#This Row],[Order Date]])</f>
        <v>2011</v>
      </c>
      <c r="I2345" t="s">
        <v>253</v>
      </c>
      <c r="J2345" s="4">
        <f>WEEKDAY(Table1[[#This Row],[Order Date]])</f>
        <v>6</v>
      </c>
      <c r="K2345" t="s">
        <v>234</v>
      </c>
      <c r="L2345" t="s">
        <v>238</v>
      </c>
      <c r="M2345">
        <v>420658</v>
      </c>
      <c r="N2345">
        <v>135092.48000000001</v>
      </c>
      <c r="O2345">
        <v>285565.52</v>
      </c>
      <c r="P2345">
        <v>10</v>
      </c>
      <c r="Q2345">
        <v>42</v>
      </c>
      <c r="R2345">
        <v>87.18</v>
      </c>
    </row>
    <row r="2346" spans="1:18" x14ac:dyDescent="0.35">
      <c r="A2346" t="s">
        <v>156</v>
      </c>
      <c r="B2346" t="str">
        <f>VLOOKUP(Table1[[#This Row],[Region]],Table3[#All],2,0)</f>
        <v>Sam Thomas</v>
      </c>
      <c r="C2346" t="s">
        <v>215</v>
      </c>
      <c r="D2346">
        <v>457465</v>
      </c>
      <c r="E2346">
        <v>397379</v>
      </c>
      <c r="F2346">
        <v>86.87</v>
      </c>
      <c r="G2346" s="2">
        <v>40872</v>
      </c>
      <c r="H2346">
        <f>YEAR(Table1[[#This Row],[Order Date]])</f>
        <v>2011</v>
      </c>
      <c r="I2346" t="s">
        <v>253</v>
      </c>
      <c r="J2346" s="4">
        <f>WEEKDAY(Table1[[#This Row],[Order Date]])</f>
        <v>6</v>
      </c>
      <c r="K2346" t="s">
        <v>223</v>
      </c>
      <c r="L2346" t="s">
        <v>240</v>
      </c>
      <c r="M2346">
        <v>397379</v>
      </c>
      <c r="N2346">
        <v>191802.17</v>
      </c>
      <c r="O2346">
        <v>205576.83</v>
      </c>
      <c r="P2346">
        <v>20</v>
      </c>
      <c r="Q2346">
        <v>86</v>
      </c>
      <c r="R2346">
        <v>90.86</v>
      </c>
    </row>
    <row r="2347" spans="1:18" x14ac:dyDescent="0.35">
      <c r="A2347" t="s">
        <v>157</v>
      </c>
      <c r="B2347" t="str">
        <f>VLOOKUP(Table1[[#This Row],[Region]],Table3[#All],2,0)</f>
        <v>Bill Gabril</v>
      </c>
      <c r="C2347" t="s">
        <v>213</v>
      </c>
      <c r="D2347">
        <v>277734</v>
      </c>
      <c r="E2347">
        <v>229113</v>
      </c>
      <c r="F2347">
        <v>82.49</v>
      </c>
      <c r="G2347" s="2">
        <v>40872</v>
      </c>
      <c r="H2347">
        <f>YEAR(Table1[[#This Row],[Order Date]])</f>
        <v>2011</v>
      </c>
      <c r="I2347" t="s">
        <v>253</v>
      </c>
      <c r="J2347" s="4">
        <f>WEEKDAY(Table1[[#This Row],[Order Date]])</f>
        <v>6</v>
      </c>
      <c r="K2347" t="s">
        <v>220</v>
      </c>
      <c r="L2347" t="s">
        <v>237</v>
      </c>
      <c r="M2347">
        <v>229113</v>
      </c>
      <c r="N2347">
        <v>84565.55</v>
      </c>
      <c r="O2347">
        <v>144547.45000000001</v>
      </c>
      <c r="P2347">
        <v>30</v>
      </c>
      <c r="Q2347">
        <v>100</v>
      </c>
      <c r="R2347">
        <v>90.19</v>
      </c>
    </row>
    <row r="2348" spans="1:18" x14ac:dyDescent="0.35">
      <c r="A2348" t="s">
        <v>158</v>
      </c>
      <c r="B2348" t="str">
        <f>VLOOKUP(Table1[[#This Row],[Region]],Table3[#All],2,0)</f>
        <v>William Grek</v>
      </c>
      <c r="C2348" t="s">
        <v>214</v>
      </c>
      <c r="D2348">
        <v>376283</v>
      </c>
      <c r="E2348">
        <v>324283</v>
      </c>
      <c r="F2348">
        <v>86.18</v>
      </c>
      <c r="G2348" s="2">
        <v>40872</v>
      </c>
      <c r="H2348">
        <f>YEAR(Table1[[#This Row],[Order Date]])</f>
        <v>2011</v>
      </c>
      <c r="I2348" t="s">
        <v>253</v>
      </c>
      <c r="J2348" s="4">
        <f>WEEKDAY(Table1[[#This Row],[Order Date]])</f>
        <v>6</v>
      </c>
      <c r="K2348" t="s">
        <v>216</v>
      </c>
      <c r="L2348" t="s">
        <v>236</v>
      </c>
      <c r="M2348">
        <v>324283</v>
      </c>
      <c r="N2348">
        <v>115750.53</v>
      </c>
      <c r="O2348">
        <v>208532.47</v>
      </c>
      <c r="P2348">
        <v>30</v>
      </c>
      <c r="Q2348">
        <v>26</v>
      </c>
      <c r="R2348">
        <v>75.94</v>
      </c>
    </row>
    <row r="2349" spans="1:18" x14ac:dyDescent="0.35">
      <c r="A2349" t="s">
        <v>159</v>
      </c>
      <c r="B2349" t="str">
        <f>VLOOKUP(Table1[[#This Row],[Region]],Table3[#All],2,0)</f>
        <v>William Grek</v>
      </c>
      <c r="C2349" t="s">
        <v>214</v>
      </c>
      <c r="D2349">
        <v>131266</v>
      </c>
      <c r="E2349">
        <v>88710</v>
      </c>
      <c r="F2349">
        <v>67.58</v>
      </c>
      <c r="G2349" s="2">
        <v>40872</v>
      </c>
      <c r="H2349">
        <f>YEAR(Table1[[#This Row],[Order Date]])</f>
        <v>2011</v>
      </c>
      <c r="I2349" t="s">
        <v>253</v>
      </c>
      <c r="J2349" s="4">
        <f>WEEKDAY(Table1[[#This Row],[Order Date]])</f>
        <v>6</v>
      </c>
      <c r="K2349" t="s">
        <v>216</v>
      </c>
      <c r="L2349" t="s">
        <v>236</v>
      </c>
      <c r="M2349">
        <v>88710</v>
      </c>
      <c r="N2349">
        <v>31523.67</v>
      </c>
      <c r="O2349">
        <v>57186.33</v>
      </c>
      <c r="P2349">
        <v>20</v>
      </c>
      <c r="Q2349">
        <v>19</v>
      </c>
      <c r="R2349">
        <v>89.26</v>
      </c>
    </row>
    <row r="2350" spans="1:18" x14ac:dyDescent="0.35">
      <c r="A2350" t="s">
        <v>160</v>
      </c>
      <c r="B2350" t="str">
        <f>VLOOKUP(Table1[[#This Row],[Region]],Table3[#All],2,0)</f>
        <v>Sam Thomas</v>
      </c>
      <c r="C2350" t="s">
        <v>215</v>
      </c>
      <c r="D2350">
        <v>356951</v>
      </c>
      <c r="E2350">
        <v>290129</v>
      </c>
      <c r="F2350">
        <v>81.28</v>
      </c>
      <c r="G2350" s="2">
        <v>41393</v>
      </c>
      <c r="H2350">
        <f>YEAR(Table1[[#This Row],[Order Date]])</f>
        <v>2013</v>
      </c>
      <c r="I2350" t="s">
        <v>256</v>
      </c>
      <c r="J2350" s="4">
        <f>WEEKDAY(Table1[[#This Row],[Order Date]])</f>
        <v>2</v>
      </c>
      <c r="K2350" t="s">
        <v>226</v>
      </c>
      <c r="L2350" t="s">
        <v>239</v>
      </c>
      <c r="M2350">
        <v>290129</v>
      </c>
      <c r="N2350">
        <v>60749.07</v>
      </c>
      <c r="O2350">
        <v>229379.93</v>
      </c>
      <c r="P2350">
        <v>20</v>
      </c>
      <c r="Q2350">
        <v>31</v>
      </c>
      <c r="R2350">
        <v>62</v>
      </c>
    </row>
    <row r="2351" spans="1:18" x14ac:dyDescent="0.35">
      <c r="A2351" t="s">
        <v>161</v>
      </c>
      <c r="B2351" t="str">
        <f>VLOOKUP(Table1[[#This Row],[Region]],Table3[#All],2,0)</f>
        <v>Sam Thomas</v>
      </c>
      <c r="C2351" t="s">
        <v>215</v>
      </c>
      <c r="D2351">
        <v>423374</v>
      </c>
      <c r="E2351">
        <v>496477</v>
      </c>
      <c r="F2351">
        <v>117.27</v>
      </c>
      <c r="G2351" s="2">
        <v>40659</v>
      </c>
      <c r="H2351">
        <f>YEAR(Table1[[#This Row],[Order Date]])</f>
        <v>2011</v>
      </c>
      <c r="I2351" t="s">
        <v>256</v>
      </c>
      <c r="J2351" s="4">
        <f>WEEKDAY(Table1[[#This Row],[Order Date]])</f>
        <v>3</v>
      </c>
      <c r="K2351" t="s">
        <v>217</v>
      </c>
      <c r="L2351" t="s">
        <v>237</v>
      </c>
      <c r="M2351">
        <v>496477</v>
      </c>
      <c r="N2351">
        <v>205201.37</v>
      </c>
      <c r="O2351">
        <v>291275.63</v>
      </c>
      <c r="P2351">
        <v>30</v>
      </c>
      <c r="Q2351">
        <v>61</v>
      </c>
      <c r="R2351">
        <v>80.2</v>
      </c>
    </row>
    <row r="2352" spans="1:18" x14ac:dyDescent="0.35">
      <c r="A2352" t="s">
        <v>162</v>
      </c>
      <c r="B2352" t="str">
        <f>VLOOKUP(Table1[[#This Row],[Region]],Table3[#All],2,0)</f>
        <v>William Grek</v>
      </c>
      <c r="C2352" t="s">
        <v>214</v>
      </c>
      <c r="D2352">
        <v>296501</v>
      </c>
      <c r="E2352">
        <v>194314</v>
      </c>
      <c r="F2352">
        <v>65.540000000000006</v>
      </c>
      <c r="G2352" s="2">
        <v>40659</v>
      </c>
      <c r="H2352">
        <f>YEAR(Table1[[#This Row],[Order Date]])</f>
        <v>2011</v>
      </c>
      <c r="I2352" t="s">
        <v>256</v>
      </c>
      <c r="J2352" s="4">
        <f>WEEKDAY(Table1[[#This Row],[Order Date]])</f>
        <v>3</v>
      </c>
      <c r="K2352" t="s">
        <v>218</v>
      </c>
      <c r="L2352" t="s">
        <v>238</v>
      </c>
      <c r="M2352">
        <v>194314</v>
      </c>
      <c r="N2352">
        <v>41465.410000000003</v>
      </c>
      <c r="O2352">
        <v>152848.59</v>
      </c>
      <c r="P2352">
        <v>10</v>
      </c>
      <c r="Q2352">
        <v>84</v>
      </c>
      <c r="R2352">
        <v>89.98</v>
      </c>
    </row>
    <row r="2353" spans="1:18" x14ac:dyDescent="0.35">
      <c r="A2353" t="s">
        <v>163</v>
      </c>
      <c r="B2353" t="str">
        <f>VLOOKUP(Table1[[#This Row],[Region]],Table3[#All],2,0)</f>
        <v>William Grek</v>
      </c>
      <c r="C2353" t="s">
        <v>214</v>
      </c>
      <c r="D2353">
        <v>115512</v>
      </c>
      <c r="E2353">
        <v>81372</v>
      </c>
      <c r="F2353">
        <v>70.44</v>
      </c>
      <c r="G2353" s="2">
        <v>41731</v>
      </c>
      <c r="H2353">
        <f>YEAR(Table1[[#This Row],[Order Date]])</f>
        <v>2014</v>
      </c>
      <c r="I2353" t="s">
        <v>256</v>
      </c>
      <c r="J2353" s="4">
        <f>WEEKDAY(Table1[[#This Row],[Order Date]])</f>
        <v>4</v>
      </c>
      <c r="K2353" t="s">
        <v>224</v>
      </c>
      <c r="L2353" t="s">
        <v>240</v>
      </c>
      <c r="M2353">
        <v>81372</v>
      </c>
      <c r="N2353">
        <v>38350.9</v>
      </c>
      <c r="O2353">
        <v>43021.1</v>
      </c>
      <c r="P2353">
        <v>30</v>
      </c>
      <c r="Q2353">
        <v>44</v>
      </c>
      <c r="R2353">
        <v>66.45</v>
      </c>
    </row>
    <row r="2354" spans="1:18" x14ac:dyDescent="0.35">
      <c r="A2354" t="s">
        <v>164</v>
      </c>
      <c r="B2354" t="str">
        <f>VLOOKUP(Table1[[#This Row],[Region]],Table3[#All],2,0)</f>
        <v>Bill Gabril</v>
      </c>
      <c r="C2354" t="s">
        <v>213</v>
      </c>
      <c r="D2354">
        <v>359761</v>
      </c>
      <c r="E2354">
        <v>397151</v>
      </c>
      <c r="F2354">
        <v>110.39</v>
      </c>
      <c r="G2354" s="2">
        <v>41731</v>
      </c>
      <c r="H2354">
        <f>YEAR(Table1[[#This Row],[Order Date]])</f>
        <v>2014</v>
      </c>
      <c r="I2354" t="s">
        <v>256</v>
      </c>
      <c r="J2354" s="4">
        <f>WEEKDAY(Table1[[#This Row],[Order Date]])</f>
        <v>4</v>
      </c>
      <c r="K2354" t="s">
        <v>230</v>
      </c>
      <c r="L2354" t="s">
        <v>238</v>
      </c>
      <c r="M2354">
        <v>397151</v>
      </c>
      <c r="N2354">
        <v>148260.1</v>
      </c>
      <c r="O2354">
        <v>248890.9</v>
      </c>
      <c r="P2354">
        <v>10</v>
      </c>
      <c r="Q2354">
        <v>19</v>
      </c>
      <c r="R2354">
        <v>75.77</v>
      </c>
    </row>
    <row r="2355" spans="1:18" x14ac:dyDescent="0.35">
      <c r="A2355" t="s">
        <v>165</v>
      </c>
      <c r="B2355" t="str">
        <f>VLOOKUP(Table1[[#This Row],[Region]],Table3[#All],2,0)</f>
        <v>Anne Paul</v>
      </c>
      <c r="C2355" t="s">
        <v>212</v>
      </c>
      <c r="D2355">
        <v>142144</v>
      </c>
      <c r="E2355">
        <v>123508</v>
      </c>
      <c r="F2355">
        <v>86.89</v>
      </c>
      <c r="G2355" s="2">
        <v>41996</v>
      </c>
      <c r="H2355">
        <f>YEAR(Table1[[#This Row],[Order Date]])</f>
        <v>2014</v>
      </c>
      <c r="I2355" t="s">
        <v>257</v>
      </c>
      <c r="J2355" s="4">
        <f>WEEKDAY(Table1[[#This Row],[Order Date]])</f>
        <v>3</v>
      </c>
      <c r="K2355" t="s">
        <v>231</v>
      </c>
      <c r="L2355" t="s">
        <v>236</v>
      </c>
      <c r="M2355">
        <v>123508</v>
      </c>
      <c r="N2355">
        <v>28885.040000000001</v>
      </c>
      <c r="O2355">
        <v>94622.96</v>
      </c>
      <c r="P2355">
        <v>10</v>
      </c>
      <c r="Q2355">
        <v>53</v>
      </c>
      <c r="R2355">
        <v>83.98</v>
      </c>
    </row>
    <row r="2356" spans="1:18" x14ac:dyDescent="0.35">
      <c r="A2356" t="s">
        <v>166</v>
      </c>
      <c r="B2356" t="str">
        <f>VLOOKUP(Table1[[#This Row],[Region]],Table3[#All],2,0)</f>
        <v>Anne Paul</v>
      </c>
      <c r="C2356" t="s">
        <v>212</v>
      </c>
      <c r="D2356">
        <v>405818</v>
      </c>
      <c r="E2356">
        <v>306867</v>
      </c>
      <c r="F2356">
        <v>75.62</v>
      </c>
      <c r="G2356" s="2">
        <v>41996</v>
      </c>
      <c r="H2356">
        <f>YEAR(Table1[[#This Row],[Order Date]])</f>
        <v>2014</v>
      </c>
      <c r="I2356" t="s">
        <v>257</v>
      </c>
      <c r="J2356" s="4">
        <f>WEEKDAY(Table1[[#This Row],[Order Date]])</f>
        <v>3</v>
      </c>
      <c r="K2356" t="s">
        <v>216</v>
      </c>
      <c r="L2356" t="s">
        <v>236</v>
      </c>
      <c r="M2356">
        <v>306867</v>
      </c>
      <c r="N2356">
        <v>115387.93</v>
      </c>
      <c r="O2356">
        <v>191479.07</v>
      </c>
      <c r="P2356">
        <v>20</v>
      </c>
      <c r="Q2356">
        <v>42</v>
      </c>
      <c r="R2356">
        <v>92.09</v>
      </c>
    </row>
    <row r="2357" spans="1:18" x14ac:dyDescent="0.35">
      <c r="A2357" t="s">
        <v>167</v>
      </c>
      <c r="B2357" t="str">
        <f>VLOOKUP(Table1[[#This Row],[Region]],Table3[#All],2,0)</f>
        <v>Bill Gabril</v>
      </c>
      <c r="C2357" t="s">
        <v>213</v>
      </c>
      <c r="D2357">
        <v>217375</v>
      </c>
      <c r="E2357">
        <v>138343</v>
      </c>
      <c r="F2357">
        <v>63.64</v>
      </c>
      <c r="G2357" s="2">
        <v>41996</v>
      </c>
      <c r="H2357">
        <f>YEAR(Table1[[#This Row],[Order Date]])</f>
        <v>2014</v>
      </c>
      <c r="I2357" t="s">
        <v>257</v>
      </c>
      <c r="J2357" s="4">
        <f>WEEKDAY(Table1[[#This Row],[Order Date]])</f>
        <v>3</v>
      </c>
      <c r="K2357" t="s">
        <v>229</v>
      </c>
      <c r="L2357" t="s">
        <v>240</v>
      </c>
      <c r="M2357">
        <v>138343</v>
      </c>
      <c r="N2357">
        <v>45797.01</v>
      </c>
      <c r="O2357">
        <v>92545.99</v>
      </c>
      <c r="P2357">
        <v>20</v>
      </c>
      <c r="Q2357">
        <v>65</v>
      </c>
      <c r="R2357">
        <v>94.26</v>
      </c>
    </row>
    <row r="2358" spans="1:18" x14ac:dyDescent="0.35">
      <c r="A2358" t="s">
        <v>168</v>
      </c>
      <c r="B2358" t="str">
        <f>VLOOKUP(Table1[[#This Row],[Region]],Table3[#All],2,0)</f>
        <v>Anne Paul</v>
      </c>
      <c r="C2358" t="s">
        <v>212</v>
      </c>
      <c r="D2358">
        <v>216545</v>
      </c>
      <c r="E2358">
        <v>255812</v>
      </c>
      <c r="F2358">
        <v>118.13</v>
      </c>
      <c r="G2358" s="2">
        <v>41996</v>
      </c>
      <c r="H2358">
        <f>YEAR(Table1[[#This Row],[Order Date]])</f>
        <v>2014</v>
      </c>
      <c r="I2358" t="s">
        <v>257</v>
      </c>
      <c r="J2358" s="4">
        <f>WEEKDAY(Table1[[#This Row],[Order Date]])</f>
        <v>3</v>
      </c>
      <c r="K2358" t="s">
        <v>218</v>
      </c>
      <c r="L2358" t="s">
        <v>238</v>
      </c>
      <c r="M2358">
        <v>255812</v>
      </c>
      <c r="N2358">
        <v>69870.03</v>
      </c>
      <c r="O2358">
        <v>185941.97</v>
      </c>
      <c r="P2358">
        <v>30</v>
      </c>
      <c r="Q2358">
        <v>17</v>
      </c>
      <c r="R2358">
        <v>65.47</v>
      </c>
    </row>
    <row r="2359" spans="1:18" x14ac:dyDescent="0.35">
      <c r="A2359" t="s">
        <v>169</v>
      </c>
      <c r="B2359" t="str">
        <f>VLOOKUP(Table1[[#This Row],[Region]],Table3[#All],2,0)</f>
        <v>Sam Thomas</v>
      </c>
      <c r="C2359" t="s">
        <v>215</v>
      </c>
      <c r="D2359">
        <v>481958</v>
      </c>
      <c r="E2359">
        <v>562235</v>
      </c>
      <c r="F2359">
        <v>116.66</v>
      </c>
      <c r="G2359" s="2">
        <v>40880</v>
      </c>
      <c r="H2359">
        <f>YEAR(Table1[[#This Row],[Order Date]])</f>
        <v>2011</v>
      </c>
      <c r="I2359" t="s">
        <v>257</v>
      </c>
      <c r="J2359" s="4">
        <f>WEEKDAY(Table1[[#This Row],[Order Date]])</f>
        <v>7</v>
      </c>
      <c r="K2359" t="s">
        <v>225</v>
      </c>
      <c r="L2359" t="s">
        <v>239</v>
      </c>
      <c r="M2359">
        <v>562235</v>
      </c>
      <c r="N2359">
        <v>262778.68</v>
      </c>
      <c r="O2359">
        <v>299456.32</v>
      </c>
      <c r="P2359">
        <v>30</v>
      </c>
      <c r="Q2359">
        <v>87</v>
      </c>
      <c r="R2359">
        <v>67.87</v>
      </c>
    </row>
    <row r="2360" spans="1:18" x14ac:dyDescent="0.35">
      <c r="A2360" t="s">
        <v>170</v>
      </c>
      <c r="B2360" t="str">
        <f>VLOOKUP(Table1[[#This Row],[Region]],Table3[#All],2,0)</f>
        <v>Bill Gabril</v>
      </c>
      <c r="C2360" t="s">
        <v>213</v>
      </c>
      <c r="D2360">
        <v>182839</v>
      </c>
      <c r="E2360">
        <v>190786</v>
      </c>
      <c r="F2360">
        <v>104.35</v>
      </c>
      <c r="G2360" s="2">
        <v>41935</v>
      </c>
      <c r="H2360">
        <f>YEAR(Table1[[#This Row],[Order Date]])</f>
        <v>2014</v>
      </c>
      <c r="I2360" t="s">
        <v>255</v>
      </c>
      <c r="J2360" s="4">
        <f>WEEKDAY(Table1[[#This Row],[Order Date]])</f>
        <v>5</v>
      </c>
      <c r="K2360" t="s">
        <v>229</v>
      </c>
      <c r="L2360" t="s">
        <v>240</v>
      </c>
      <c r="M2360">
        <v>190786</v>
      </c>
      <c r="N2360">
        <v>64433.120000000003</v>
      </c>
      <c r="O2360">
        <v>126352.88</v>
      </c>
      <c r="P2360">
        <v>20</v>
      </c>
      <c r="Q2360">
        <v>83</v>
      </c>
      <c r="R2360">
        <v>64.13</v>
      </c>
    </row>
    <row r="2361" spans="1:18" x14ac:dyDescent="0.35">
      <c r="A2361" t="s">
        <v>171</v>
      </c>
      <c r="B2361" t="str">
        <f>VLOOKUP(Table1[[#This Row],[Region]],Table3[#All],2,0)</f>
        <v>Bill Gabril</v>
      </c>
      <c r="C2361" t="s">
        <v>213</v>
      </c>
      <c r="D2361">
        <v>282484</v>
      </c>
      <c r="E2361">
        <v>312216</v>
      </c>
      <c r="F2361">
        <v>110.53</v>
      </c>
      <c r="G2361" s="2">
        <v>41935</v>
      </c>
      <c r="H2361">
        <f>YEAR(Table1[[#This Row],[Order Date]])</f>
        <v>2014</v>
      </c>
      <c r="I2361" t="s">
        <v>255</v>
      </c>
      <c r="J2361" s="4">
        <f>WEEKDAY(Table1[[#This Row],[Order Date]])</f>
        <v>5</v>
      </c>
      <c r="K2361" t="s">
        <v>234</v>
      </c>
      <c r="L2361" t="s">
        <v>238</v>
      </c>
      <c r="M2361">
        <v>312216</v>
      </c>
      <c r="N2361">
        <v>64790.42</v>
      </c>
      <c r="O2361">
        <v>247425.58</v>
      </c>
      <c r="P2361">
        <v>30</v>
      </c>
      <c r="Q2361">
        <v>64</v>
      </c>
      <c r="R2361">
        <v>62.08</v>
      </c>
    </row>
    <row r="2362" spans="1:18" x14ac:dyDescent="0.35">
      <c r="A2362" t="s">
        <v>172</v>
      </c>
      <c r="B2362" t="str">
        <f>VLOOKUP(Table1[[#This Row],[Region]],Table3[#All],2,0)</f>
        <v>Bill Gabril</v>
      </c>
      <c r="C2362" t="s">
        <v>213</v>
      </c>
      <c r="D2362">
        <v>320086</v>
      </c>
      <c r="E2362">
        <v>278679</v>
      </c>
      <c r="F2362">
        <v>87.06</v>
      </c>
      <c r="G2362" s="2">
        <v>41935</v>
      </c>
      <c r="H2362">
        <f>YEAR(Table1[[#This Row],[Order Date]])</f>
        <v>2014</v>
      </c>
      <c r="I2362" t="s">
        <v>255</v>
      </c>
      <c r="J2362" s="4">
        <f>WEEKDAY(Table1[[#This Row],[Order Date]])</f>
        <v>5</v>
      </c>
      <c r="K2362" t="s">
        <v>232</v>
      </c>
      <c r="L2362" t="s">
        <v>240</v>
      </c>
      <c r="M2362">
        <v>278679</v>
      </c>
      <c r="N2362">
        <v>70444.800000000003</v>
      </c>
      <c r="O2362">
        <v>208234.2</v>
      </c>
      <c r="P2362">
        <v>20</v>
      </c>
      <c r="Q2362">
        <v>31</v>
      </c>
      <c r="R2362">
        <v>79.349999999999994</v>
      </c>
    </row>
    <row r="2363" spans="1:18" x14ac:dyDescent="0.35">
      <c r="A2363" t="s">
        <v>173</v>
      </c>
      <c r="B2363" t="str">
        <f>VLOOKUP(Table1[[#This Row],[Region]],Table3[#All],2,0)</f>
        <v>Sam Thomas</v>
      </c>
      <c r="C2363" t="s">
        <v>215</v>
      </c>
      <c r="D2363">
        <v>207693</v>
      </c>
      <c r="E2363">
        <v>232100</v>
      </c>
      <c r="F2363">
        <v>111.75</v>
      </c>
      <c r="G2363" s="2">
        <v>41935</v>
      </c>
      <c r="H2363">
        <f>YEAR(Table1[[#This Row],[Order Date]])</f>
        <v>2014</v>
      </c>
      <c r="I2363" t="s">
        <v>255</v>
      </c>
      <c r="J2363" s="4">
        <f>WEEKDAY(Table1[[#This Row],[Order Date]])</f>
        <v>5</v>
      </c>
      <c r="K2363" t="s">
        <v>233</v>
      </c>
      <c r="L2363" t="s">
        <v>237</v>
      </c>
      <c r="M2363">
        <v>232100</v>
      </c>
      <c r="N2363">
        <v>114421.01</v>
      </c>
      <c r="O2363">
        <v>117678.99</v>
      </c>
      <c r="P2363">
        <v>20</v>
      </c>
      <c r="Q2363">
        <v>74</v>
      </c>
      <c r="R2363">
        <v>90.07</v>
      </c>
    </row>
    <row r="2364" spans="1:18" x14ac:dyDescent="0.35">
      <c r="A2364" t="s">
        <v>174</v>
      </c>
      <c r="B2364" t="str">
        <f>VLOOKUP(Table1[[#This Row],[Region]],Table3[#All],2,0)</f>
        <v>Bill Gabril</v>
      </c>
      <c r="C2364" t="s">
        <v>213</v>
      </c>
      <c r="D2364">
        <v>101462</v>
      </c>
      <c r="E2364">
        <v>105610</v>
      </c>
      <c r="F2364">
        <v>104.09</v>
      </c>
      <c r="G2364" s="2">
        <v>41957</v>
      </c>
      <c r="H2364">
        <f>YEAR(Table1[[#This Row],[Order Date]])</f>
        <v>2014</v>
      </c>
      <c r="I2364" t="s">
        <v>253</v>
      </c>
      <c r="J2364" s="4">
        <f>WEEKDAY(Table1[[#This Row],[Order Date]])</f>
        <v>6</v>
      </c>
      <c r="K2364" t="s">
        <v>232</v>
      </c>
      <c r="L2364" t="s">
        <v>240</v>
      </c>
      <c r="M2364">
        <v>105610</v>
      </c>
      <c r="N2364">
        <v>28930.68</v>
      </c>
      <c r="O2364">
        <v>76679.320000000007</v>
      </c>
      <c r="P2364">
        <v>30</v>
      </c>
      <c r="Q2364">
        <v>12</v>
      </c>
      <c r="R2364">
        <v>65.94</v>
      </c>
    </row>
    <row r="2365" spans="1:18" x14ac:dyDescent="0.35">
      <c r="A2365" t="s">
        <v>175</v>
      </c>
      <c r="B2365" t="str">
        <f>VLOOKUP(Table1[[#This Row],[Region]],Table3[#All],2,0)</f>
        <v>Anne Paul</v>
      </c>
      <c r="C2365" t="s">
        <v>212</v>
      </c>
      <c r="D2365">
        <v>474796</v>
      </c>
      <c r="E2365">
        <v>291547</v>
      </c>
      <c r="F2365">
        <v>61.4</v>
      </c>
      <c r="G2365" s="2">
        <v>41957</v>
      </c>
      <c r="H2365">
        <f>YEAR(Table1[[#This Row],[Order Date]])</f>
        <v>2014</v>
      </c>
      <c r="I2365" t="s">
        <v>253</v>
      </c>
      <c r="J2365" s="4">
        <f>WEEKDAY(Table1[[#This Row],[Order Date]])</f>
        <v>6</v>
      </c>
      <c r="K2365" t="s">
        <v>221</v>
      </c>
      <c r="L2365" t="s">
        <v>239</v>
      </c>
      <c r="M2365">
        <v>291547</v>
      </c>
      <c r="N2365">
        <v>93730.45</v>
      </c>
      <c r="O2365">
        <v>197816.55</v>
      </c>
      <c r="P2365">
        <v>10</v>
      </c>
      <c r="Q2365">
        <v>19</v>
      </c>
      <c r="R2365">
        <v>91.64</v>
      </c>
    </row>
    <row r="2366" spans="1:18" x14ac:dyDescent="0.35">
      <c r="A2366" t="s">
        <v>176</v>
      </c>
      <c r="B2366" t="str">
        <f>VLOOKUP(Table1[[#This Row],[Region]],Table3[#All],2,0)</f>
        <v>Sam Thomas</v>
      </c>
      <c r="C2366" t="s">
        <v>215</v>
      </c>
      <c r="D2366">
        <v>424899</v>
      </c>
      <c r="E2366">
        <v>229527</v>
      </c>
      <c r="F2366">
        <v>54.02</v>
      </c>
      <c r="G2366" s="2">
        <v>41957</v>
      </c>
      <c r="H2366">
        <f>YEAR(Table1[[#This Row],[Order Date]])</f>
        <v>2014</v>
      </c>
      <c r="I2366" t="s">
        <v>253</v>
      </c>
      <c r="J2366" s="4">
        <f>WEEKDAY(Table1[[#This Row],[Order Date]])</f>
        <v>6</v>
      </c>
      <c r="K2366" t="s">
        <v>233</v>
      </c>
      <c r="L2366" t="s">
        <v>237</v>
      </c>
      <c r="M2366">
        <v>229527</v>
      </c>
      <c r="N2366">
        <v>77427.679999999993</v>
      </c>
      <c r="O2366">
        <v>152099.32</v>
      </c>
      <c r="P2366">
        <v>10</v>
      </c>
      <c r="Q2366">
        <v>84</v>
      </c>
      <c r="R2366">
        <v>67.88</v>
      </c>
    </row>
    <row r="2367" spans="1:18" x14ac:dyDescent="0.35">
      <c r="A2367" t="s">
        <v>177</v>
      </c>
      <c r="B2367" t="str">
        <f>VLOOKUP(Table1[[#This Row],[Region]],Table3[#All],2,0)</f>
        <v>William Grek</v>
      </c>
      <c r="C2367" t="s">
        <v>214</v>
      </c>
      <c r="D2367">
        <v>200887</v>
      </c>
      <c r="E2367">
        <v>165262</v>
      </c>
      <c r="F2367">
        <v>82.27</v>
      </c>
      <c r="G2367" s="2">
        <v>41162</v>
      </c>
      <c r="H2367">
        <f>YEAR(Table1[[#This Row],[Order Date]])</f>
        <v>2012</v>
      </c>
      <c r="I2367" t="s">
        <v>258</v>
      </c>
      <c r="J2367" s="4">
        <f>WEEKDAY(Table1[[#This Row],[Order Date]])</f>
        <v>2</v>
      </c>
      <c r="K2367" t="s">
        <v>216</v>
      </c>
      <c r="L2367" t="s">
        <v>236</v>
      </c>
      <c r="M2367">
        <v>165262</v>
      </c>
      <c r="N2367">
        <v>82305.740000000005</v>
      </c>
      <c r="O2367">
        <v>82956.259999999995</v>
      </c>
      <c r="P2367">
        <v>20</v>
      </c>
      <c r="Q2367">
        <v>55</v>
      </c>
      <c r="R2367">
        <v>62.35</v>
      </c>
    </row>
    <row r="2368" spans="1:18" x14ac:dyDescent="0.35">
      <c r="A2368" t="s">
        <v>178</v>
      </c>
      <c r="B2368" t="str">
        <f>VLOOKUP(Table1[[#This Row],[Region]],Table3[#All],2,0)</f>
        <v>William Grek</v>
      </c>
      <c r="C2368" t="s">
        <v>214</v>
      </c>
      <c r="D2368">
        <v>296209</v>
      </c>
      <c r="E2368">
        <v>319015</v>
      </c>
      <c r="F2368">
        <v>107.7</v>
      </c>
      <c r="G2368" s="2">
        <v>41775</v>
      </c>
      <c r="H2368">
        <f>YEAR(Table1[[#This Row],[Order Date]])</f>
        <v>2014</v>
      </c>
      <c r="I2368" t="s">
        <v>261</v>
      </c>
      <c r="J2368" s="4">
        <f>WEEKDAY(Table1[[#This Row],[Order Date]])</f>
        <v>6</v>
      </c>
      <c r="K2368" t="s">
        <v>233</v>
      </c>
      <c r="L2368" t="s">
        <v>237</v>
      </c>
      <c r="M2368">
        <v>319015</v>
      </c>
      <c r="N2368">
        <v>77823.039999999994</v>
      </c>
      <c r="O2368">
        <v>241191.96</v>
      </c>
      <c r="P2368">
        <v>30</v>
      </c>
      <c r="Q2368">
        <v>89</v>
      </c>
      <c r="R2368">
        <v>90.97</v>
      </c>
    </row>
    <row r="2369" spans="1:18" x14ac:dyDescent="0.35">
      <c r="A2369" t="s">
        <v>179</v>
      </c>
      <c r="B2369" t="str">
        <f>VLOOKUP(Table1[[#This Row],[Region]],Table3[#All],2,0)</f>
        <v>William Grek</v>
      </c>
      <c r="C2369" t="s">
        <v>214</v>
      </c>
      <c r="D2369">
        <v>248729</v>
      </c>
      <c r="E2369">
        <v>210494</v>
      </c>
      <c r="F2369">
        <v>84.63</v>
      </c>
      <c r="G2369" s="2">
        <v>41775</v>
      </c>
      <c r="H2369">
        <f>YEAR(Table1[[#This Row],[Order Date]])</f>
        <v>2014</v>
      </c>
      <c r="I2369" t="s">
        <v>261</v>
      </c>
      <c r="J2369" s="4">
        <f>WEEKDAY(Table1[[#This Row],[Order Date]])</f>
        <v>6</v>
      </c>
      <c r="K2369" t="s">
        <v>219</v>
      </c>
      <c r="L2369" t="s">
        <v>238</v>
      </c>
      <c r="M2369">
        <v>210494</v>
      </c>
      <c r="N2369">
        <v>51235.32</v>
      </c>
      <c r="O2369">
        <v>159258.68</v>
      </c>
      <c r="P2369">
        <v>10</v>
      </c>
      <c r="Q2369">
        <v>80</v>
      </c>
      <c r="R2369">
        <v>88.3</v>
      </c>
    </row>
    <row r="2370" spans="1:18" x14ac:dyDescent="0.35">
      <c r="A2370" t="s">
        <v>180</v>
      </c>
      <c r="B2370" t="str">
        <f>VLOOKUP(Table1[[#This Row],[Region]],Table3[#All],2,0)</f>
        <v>Sam Thomas</v>
      </c>
      <c r="C2370" t="s">
        <v>215</v>
      </c>
      <c r="D2370">
        <v>209131</v>
      </c>
      <c r="E2370">
        <v>155326</v>
      </c>
      <c r="F2370">
        <v>74.27</v>
      </c>
      <c r="G2370" s="2">
        <v>41775</v>
      </c>
      <c r="H2370">
        <f>YEAR(Table1[[#This Row],[Order Date]])</f>
        <v>2014</v>
      </c>
      <c r="I2370" t="s">
        <v>261</v>
      </c>
      <c r="J2370" s="4">
        <f>WEEKDAY(Table1[[#This Row],[Order Date]])</f>
        <v>6</v>
      </c>
      <c r="K2370" t="s">
        <v>216</v>
      </c>
      <c r="L2370" t="s">
        <v>236</v>
      </c>
      <c r="M2370">
        <v>155326</v>
      </c>
      <c r="N2370">
        <v>36883.07</v>
      </c>
      <c r="O2370">
        <v>118442.93</v>
      </c>
      <c r="P2370">
        <v>20</v>
      </c>
      <c r="Q2370">
        <v>41</v>
      </c>
      <c r="R2370">
        <v>73.790000000000006</v>
      </c>
    </row>
    <row r="2371" spans="1:18" x14ac:dyDescent="0.35">
      <c r="A2371" t="s">
        <v>181</v>
      </c>
      <c r="B2371" t="str">
        <f>VLOOKUP(Table1[[#This Row],[Region]],Table3[#All],2,0)</f>
        <v>William Grek</v>
      </c>
      <c r="C2371" t="s">
        <v>214</v>
      </c>
      <c r="D2371">
        <v>323742</v>
      </c>
      <c r="E2371">
        <v>196542</v>
      </c>
      <c r="F2371">
        <v>60.71</v>
      </c>
      <c r="G2371" s="2">
        <v>41095</v>
      </c>
      <c r="H2371">
        <f>YEAR(Table1[[#This Row],[Order Date]])</f>
        <v>2012</v>
      </c>
      <c r="I2371" t="s">
        <v>260</v>
      </c>
      <c r="J2371" s="4">
        <f>WEEKDAY(Table1[[#This Row],[Order Date]])</f>
        <v>5</v>
      </c>
      <c r="K2371" t="s">
        <v>230</v>
      </c>
      <c r="L2371" t="s">
        <v>238</v>
      </c>
      <c r="M2371">
        <v>196542</v>
      </c>
      <c r="N2371">
        <v>77821.61</v>
      </c>
      <c r="O2371">
        <v>118720.39</v>
      </c>
      <c r="P2371">
        <v>20</v>
      </c>
      <c r="Q2371">
        <v>78</v>
      </c>
      <c r="R2371">
        <v>94.99</v>
      </c>
    </row>
    <row r="2372" spans="1:18" x14ac:dyDescent="0.35">
      <c r="A2372" t="s">
        <v>182</v>
      </c>
      <c r="B2372" t="str">
        <f>VLOOKUP(Table1[[#This Row],[Region]],Table3[#All],2,0)</f>
        <v>William Grek</v>
      </c>
      <c r="C2372" t="s">
        <v>214</v>
      </c>
      <c r="D2372">
        <v>166230</v>
      </c>
      <c r="E2372">
        <v>192121</v>
      </c>
      <c r="F2372">
        <v>115.58</v>
      </c>
      <c r="G2372" s="2">
        <v>41095</v>
      </c>
      <c r="H2372">
        <f>YEAR(Table1[[#This Row],[Order Date]])</f>
        <v>2012</v>
      </c>
      <c r="I2372" t="s">
        <v>260</v>
      </c>
      <c r="J2372" s="4">
        <f>WEEKDAY(Table1[[#This Row],[Order Date]])</f>
        <v>5</v>
      </c>
      <c r="K2372" t="s">
        <v>233</v>
      </c>
      <c r="L2372" t="s">
        <v>237</v>
      </c>
      <c r="M2372">
        <v>192121</v>
      </c>
      <c r="N2372">
        <v>90846.38</v>
      </c>
      <c r="O2372">
        <v>101274.62</v>
      </c>
      <c r="P2372">
        <v>30</v>
      </c>
      <c r="Q2372">
        <v>17</v>
      </c>
      <c r="R2372">
        <v>75.55</v>
      </c>
    </row>
    <row r="2373" spans="1:18" x14ac:dyDescent="0.35">
      <c r="A2373" t="s">
        <v>183</v>
      </c>
      <c r="B2373" t="str">
        <f>VLOOKUP(Table1[[#This Row],[Region]],Table3[#All],2,0)</f>
        <v>Sam Thomas</v>
      </c>
      <c r="C2373" t="s">
        <v>215</v>
      </c>
      <c r="D2373">
        <v>413757</v>
      </c>
      <c r="E2373">
        <v>412829</v>
      </c>
      <c r="F2373">
        <v>99.78</v>
      </c>
      <c r="G2373" s="2">
        <v>41136</v>
      </c>
      <c r="H2373">
        <f>YEAR(Table1[[#This Row],[Order Date]])</f>
        <v>2012</v>
      </c>
      <c r="I2373" t="s">
        <v>262</v>
      </c>
      <c r="J2373" s="4">
        <f>WEEKDAY(Table1[[#This Row],[Order Date]])</f>
        <v>4</v>
      </c>
      <c r="K2373" t="s">
        <v>220</v>
      </c>
      <c r="L2373" t="s">
        <v>237</v>
      </c>
      <c r="M2373">
        <v>412829</v>
      </c>
      <c r="N2373">
        <v>88587.47</v>
      </c>
      <c r="O2373">
        <v>324241.53000000003</v>
      </c>
      <c r="P2373">
        <v>30</v>
      </c>
      <c r="Q2373">
        <v>41</v>
      </c>
      <c r="R2373">
        <v>93.84</v>
      </c>
    </row>
    <row r="2374" spans="1:18" x14ac:dyDescent="0.35">
      <c r="A2374" t="s">
        <v>184</v>
      </c>
      <c r="B2374" t="str">
        <f>VLOOKUP(Table1[[#This Row],[Region]],Table3[#All],2,0)</f>
        <v>Bill Gabril</v>
      </c>
      <c r="C2374" t="s">
        <v>213</v>
      </c>
      <c r="D2374">
        <v>139454</v>
      </c>
      <c r="E2374">
        <v>132788</v>
      </c>
      <c r="F2374">
        <v>95.22</v>
      </c>
      <c r="G2374" s="2">
        <v>41803</v>
      </c>
      <c r="H2374">
        <f>YEAR(Table1[[#This Row],[Order Date]])</f>
        <v>2014</v>
      </c>
      <c r="I2374" t="s">
        <v>254</v>
      </c>
      <c r="J2374" s="4">
        <f>WEEKDAY(Table1[[#This Row],[Order Date]])</f>
        <v>6</v>
      </c>
      <c r="K2374" t="s">
        <v>232</v>
      </c>
      <c r="L2374" t="s">
        <v>240</v>
      </c>
      <c r="M2374">
        <v>132788</v>
      </c>
      <c r="N2374">
        <v>42970.27</v>
      </c>
      <c r="O2374">
        <v>89817.73</v>
      </c>
      <c r="P2374">
        <v>20</v>
      </c>
      <c r="Q2374">
        <v>18</v>
      </c>
      <c r="R2374">
        <v>91.72</v>
      </c>
    </row>
    <row r="2375" spans="1:18" x14ac:dyDescent="0.35">
      <c r="A2375" t="s">
        <v>185</v>
      </c>
      <c r="B2375" t="str">
        <f>VLOOKUP(Table1[[#This Row],[Region]],Table3[#All],2,0)</f>
        <v>Bill Gabril</v>
      </c>
      <c r="C2375" t="s">
        <v>213</v>
      </c>
      <c r="D2375">
        <v>412107</v>
      </c>
      <c r="E2375">
        <v>346667</v>
      </c>
      <c r="F2375">
        <v>84.12</v>
      </c>
      <c r="G2375" s="2">
        <v>41803</v>
      </c>
      <c r="H2375">
        <f>YEAR(Table1[[#This Row],[Order Date]])</f>
        <v>2014</v>
      </c>
      <c r="I2375" t="s">
        <v>254</v>
      </c>
      <c r="J2375" s="4">
        <f>WEEKDAY(Table1[[#This Row],[Order Date]])</f>
        <v>6</v>
      </c>
      <c r="K2375" t="s">
        <v>219</v>
      </c>
      <c r="L2375" t="s">
        <v>238</v>
      </c>
      <c r="M2375">
        <v>346667</v>
      </c>
      <c r="N2375">
        <v>79557.960000000006</v>
      </c>
      <c r="O2375">
        <v>267109.03999999998</v>
      </c>
      <c r="P2375">
        <v>10</v>
      </c>
      <c r="Q2375">
        <v>22</v>
      </c>
      <c r="R2375">
        <v>80.510000000000005</v>
      </c>
    </row>
    <row r="2376" spans="1:18" x14ac:dyDescent="0.35">
      <c r="A2376" t="s">
        <v>186</v>
      </c>
      <c r="B2376" t="str">
        <f>VLOOKUP(Table1[[#This Row],[Region]],Table3[#All],2,0)</f>
        <v>William Grek</v>
      </c>
      <c r="C2376" t="s">
        <v>214</v>
      </c>
      <c r="D2376">
        <v>334009</v>
      </c>
      <c r="E2376">
        <v>186930</v>
      </c>
      <c r="F2376">
        <v>55.97</v>
      </c>
      <c r="G2376" s="2">
        <v>41803</v>
      </c>
      <c r="H2376">
        <f>YEAR(Table1[[#This Row],[Order Date]])</f>
        <v>2014</v>
      </c>
      <c r="I2376" t="s">
        <v>254</v>
      </c>
      <c r="J2376" s="4">
        <f>WEEKDAY(Table1[[#This Row],[Order Date]])</f>
        <v>6</v>
      </c>
      <c r="K2376" t="s">
        <v>222</v>
      </c>
      <c r="L2376" t="s">
        <v>236</v>
      </c>
      <c r="M2376">
        <v>186930</v>
      </c>
      <c r="N2376">
        <v>66456.37</v>
      </c>
      <c r="O2376">
        <v>120473.63</v>
      </c>
      <c r="P2376">
        <v>30</v>
      </c>
      <c r="Q2376">
        <v>61</v>
      </c>
      <c r="R2376">
        <v>64.48</v>
      </c>
    </row>
    <row r="2377" spans="1:18" x14ac:dyDescent="0.35">
      <c r="A2377" t="s">
        <v>187</v>
      </c>
      <c r="B2377" t="str">
        <f>VLOOKUP(Table1[[#This Row],[Region]],Table3[#All],2,0)</f>
        <v>Bill Gabril</v>
      </c>
      <c r="C2377" t="s">
        <v>213</v>
      </c>
      <c r="D2377">
        <v>348225</v>
      </c>
      <c r="E2377">
        <v>257605</v>
      </c>
      <c r="F2377">
        <v>73.98</v>
      </c>
      <c r="G2377" s="2">
        <v>41803</v>
      </c>
      <c r="H2377">
        <f>YEAR(Table1[[#This Row],[Order Date]])</f>
        <v>2014</v>
      </c>
      <c r="I2377" t="s">
        <v>254</v>
      </c>
      <c r="J2377" s="4">
        <f>WEEKDAY(Table1[[#This Row],[Order Date]])</f>
        <v>6</v>
      </c>
      <c r="K2377" t="s">
        <v>231</v>
      </c>
      <c r="L2377" t="s">
        <v>236</v>
      </c>
      <c r="M2377">
        <v>257605</v>
      </c>
      <c r="N2377">
        <v>109337.26</v>
      </c>
      <c r="O2377">
        <v>148267.74</v>
      </c>
      <c r="P2377">
        <v>30</v>
      </c>
      <c r="Q2377">
        <v>28</v>
      </c>
      <c r="R2377">
        <v>84.54</v>
      </c>
    </row>
    <row r="2378" spans="1:18" x14ac:dyDescent="0.35">
      <c r="A2378" t="s">
        <v>188</v>
      </c>
      <c r="B2378" t="str">
        <f>VLOOKUP(Table1[[#This Row],[Region]],Table3[#All],2,0)</f>
        <v>Bill Gabril</v>
      </c>
      <c r="C2378" t="s">
        <v>213</v>
      </c>
      <c r="D2378">
        <v>335179</v>
      </c>
      <c r="E2378">
        <v>379572</v>
      </c>
      <c r="F2378">
        <v>113.24</v>
      </c>
      <c r="G2378" s="2">
        <v>40959</v>
      </c>
      <c r="H2378">
        <f>YEAR(Table1[[#This Row],[Order Date]])</f>
        <v>2012</v>
      </c>
      <c r="I2378" t="s">
        <v>264</v>
      </c>
      <c r="J2378" s="4">
        <f>WEEKDAY(Table1[[#This Row],[Order Date]])</f>
        <v>2</v>
      </c>
      <c r="K2378" t="s">
        <v>222</v>
      </c>
      <c r="L2378" t="s">
        <v>236</v>
      </c>
      <c r="M2378">
        <v>379572</v>
      </c>
      <c r="N2378">
        <v>189272.5</v>
      </c>
      <c r="O2378">
        <v>190299.5</v>
      </c>
      <c r="P2378">
        <v>30</v>
      </c>
      <c r="Q2378">
        <v>94</v>
      </c>
      <c r="R2378">
        <v>85.96</v>
      </c>
    </row>
    <row r="2379" spans="1:18" x14ac:dyDescent="0.35">
      <c r="A2379" t="s">
        <v>189</v>
      </c>
      <c r="B2379" t="str">
        <f>VLOOKUP(Table1[[#This Row],[Region]],Table3[#All],2,0)</f>
        <v>Sam Thomas</v>
      </c>
      <c r="C2379" t="s">
        <v>215</v>
      </c>
      <c r="D2379">
        <v>172052</v>
      </c>
      <c r="E2379">
        <v>121478</v>
      </c>
      <c r="F2379">
        <v>70.61</v>
      </c>
      <c r="G2379" s="2">
        <v>41638</v>
      </c>
      <c r="H2379">
        <f>YEAR(Table1[[#This Row],[Order Date]])</f>
        <v>2013</v>
      </c>
      <c r="I2379" t="s">
        <v>257</v>
      </c>
      <c r="J2379" s="4">
        <f>WEEKDAY(Table1[[#This Row],[Order Date]])</f>
        <v>2</v>
      </c>
      <c r="K2379" t="s">
        <v>219</v>
      </c>
      <c r="L2379" t="s">
        <v>238</v>
      </c>
      <c r="M2379">
        <v>121478</v>
      </c>
      <c r="N2379">
        <v>54681.55</v>
      </c>
      <c r="O2379">
        <v>66796.45</v>
      </c>
      <c r="P2379">
        <v>10</v>
      </c>
      <c r="Q2379">
        <v>55</v>
      </c>
      <c r="R2379">
        <v>84.19</v>
      </c>
    </row>
    <row r="2380" spans="1:18" x14ac:dyDescent="0.35">
      <c r="A2380" t="s">
        <v>190</v>
      </c>
      <c r="B2380" t="str">
        <f>VLOOKUP(Table1[[#This Row],[Region]],Table3[#All],2,0)</f>
        <v>Sam Thomas</v>
      </c>
      <c r="C2380" t="s">
        <v>215</v>
      </c>
      <c r="D2380">
        <v>105207</v>
      </c>
      <c r="E2380">
        <v>94257</v>
      </c>
      <c r="F2380">
        <v>89.59</v>
      </c>
      <c r="G2380" s="2">
        <v>41382</v>
      </c>
      <c r="H2380">
        <f>YEAR(Table1[[#This Row],[Order Date]])</f>
        <v>2013</v>
      </c>
      <c r="I2380" t="s">
        <v>256</v>
      </c>
      <c r="J2380" s="4">
        <f>WEEKDAY(Table1[[#This Row],[Order Date]])</f>
        <v>5</v>
      </c>
      <c r="K2380" t="s">
        <v>234</v>
      </c>
      <c r="L2380" t="s">
        <v>238</v>
      </c>
      <c r="M2380">
        <v>94257</v>
      </c>
      <c r="N2380">
        <v>41193.599999999999</v>
      </c>
      <c r="O2380">
        <v>53063.4</v>
      </c>
      <c r="P2380">
        <v>10</v>
      </c>
      <c r="Q2380">
        <v>22</v>
      </c>
      <c r="R2380">
        <v>80.37</v>
      </c>
    </row>
    <row r="2381" spans="1:18" x14ac:dyDescent="0.35">
      <c r="A2381" t="s">
        <v>191</v>
      </c>
      <c r="B2381" t="str">
        <f>VLOOKUP(Table1[[#This Row],[Region]],Table3[#All],2,0)</f>
        <v>Anne Paul</v>
      </c>
      <c r="C2381" t="s">
        <v>212</v>
      </c>
      <c r="D2381">
        <v>224656</v>
      </c>
      <c r="E2381">
        <v>125269</v>
      </c>
      <c r="F2381">
        <v>55.76</v>
      </c>
      <c r="G2381" s="2">
        <v>41382</v>
      </c>
      <c r="H2381">
        <f>YEAR(Table1[[#This Row],[Order Date]])</f>
        <v>2013</v>
      </c>
      <c r="I2381" t="s">
        <v>256</v>
      </c>
      <c r="J2381" s="4">
        <f>WEEKDAY(Table1[[#This Row],[Order Date]])</f>
        <v>5</v>
      </c>
      <c r="K2381" t="s">
        <v>235</v>
      </c>
      <c r="L2381" t="s">
        <v>239</v>
      </c>
      <c r="M2381">
        <v>125269</v>
      </c>
      <c r="N2381">
        <v>44403.56</v>
      </c>
      <c r="O2381">
        <v>80865.440000000002</v>
      </c>
      <c r="P2381">
        <v>20</v>
      </c>
      <c r="Q2381">
        <v>91</v>
      </c>
      <c r="R2381">
        <v>64.89</v>
      </c>
    </row>
    <row r="2382" spans="1:18" x14ac:dyDescent="0.35">
      <c r="A2382" t="s">
        <v>192</v>
      </c>
      <c r="B2382" t="str">
        <f>VLOOKUP(Table1[[#This Row],[Region]],Table3[#All],2,0)</f>
        <v>Bill Gabril</v>
      </c>
      <c r="C2382" t="s">
        <v>213</v>
      </c>
      <c r="D2382">
        <v>166505</v>
      </c>
      <c r="E2382">
        <v>132320</v>
      </c>
      <c r="F2382">
        <v>79.47</v>
      </c>
      <c r="G2382" s="2">
        <v>40793</v>
      </c>
      <c r="H2382">
        <f>YEAR(Table1[[#This Row],[Order Date]])</f>
        <v>2011</v>
      </c>
      <c r="I2382" t="s">
        <v>258</v>
      </c>
      <c r="J2382" s="4">
        <f>WEEKDAY(Table1[[#This Row],[Order Date]])</f>
        <v>4</v>
      </c>
      <c r="K2382" t="s">
        <v>220</v>
      </c>
      <c r="L2382" t="s">
        <v>237</v>
      </c>
      <c r="M2382">
        <v>132320</v>
      </c>
      <c r="N2382">
        <v>60073.59</v>
      </c>
      <c r="O2382">
        <v>72246.41</v>
      </c>
      <c r="P2382">
        <v>30</v>
      </c>
      <c r="Q2382">
        <v>79</v>
      </c>
      <c r="R2382">
        <v>68.27</v>
      </c>
    </row>
    <row r="2383" spans="1:18" x14ac:dyDescent="0.35">
      <c r="A2383" t="s">
        <v>193</v>
      </c>
      <c r="B2383" t="str">
        <f>VLOOKUP(Table1[[#This Row],[Region]],Table3[#All],2,0)</f>
        <v>Sam Thomas</v>
      </c>
      <c r="C2383" t="s">
        <v>215</v>
      </c>
      <c r="D2383">
        <v>454107</v>
      </c>
      <c r="E2383">
        <v>395525</v>
      </c>
      <c r="F2383">
        <v>87.1</v>
      </c>
      <c r="G2383" s="2">
        <v>40793</v>
      </c>
      <c r="H2383">
        <f>YEAR(Table1[[#This Row],[Order Date]])</f>
        <v>2011</v>
      </c>
      <c r="I2383" t="s">
        <v>258</v>
      </c>
      <c r="J2383" s="4">
        <f>WEEKDAY(Table1[[#This Row],[Order Date]])</f>
        <v>4</v>
      </c>
      <c r="K2383" t="s">
        <v>226</v>
      </c>
      <c r="L2383" t="s">
        <v>239</v>
      </c>
      <c r="M2383">
        <v>395525</v>
      </c>
      <c r="N2383">
        <v>127671.42</v>
      </c>
      <c r="O2383">
        <v>267853.58</v>
      </c>
      <c r="P2383">
        <v>10</v>
      </c>
      <c r="Q2383">
        <v>10</v>
      </c>
      <c r="R2383">
        <v>70.59</v>
      </c>
    </row>
    <row r="2384" spans="1:18" x14ac:dyDescent="0.35">
      <c r="A2384" t="s">
        <v>194</v>
      </c>
      <c r="B2384" t="str">
        <f>VLOOKUP(Table1[[#This Row],[Region]],Table3[#All],2,0)</f>
        <v>Bill Gabril</v>
      </c>
      <c r="C2384" t="s">
        <v>213</v>
      </c>
      <c r="D2384">
        <v>121730</v>
      </c>
      <c r="E2384">
        <v>117412</v>
      </c>
      <c r="F2384">
        <v>96.45</v>
      </c>
      <c r="G2384" s="2">
        <v>40793</v>
      </c>
      <c r="H2384">
        <f>YEAR(Table1[[#This Row],[Order Date]])</f>
        <v>2011</v>
      </c>
      <c r="I2384" t="s">
        <v>258</v>
      </c>
      <c r="J2384" s="4">
        <f>WEEKDAY(Table1[[#This Row],[Order Date]])</f>
        <v>4</v>
      </c>
      <c r="K2384" t="s">
        <v>223</v>
      </c>
      <c r="L2384" t="s">
        <v>240</v>
      </c>
      <c r="M2384">
        <v>117412</v>
      </c>
      <c r="N2384">
        <v>29487.5</v>
      </c>
      <c r="O2384">
        <v>87924.5</v>
      </c>
      <c r="P2384">
        <v>10</v>
      </c>
      <c r="Q2384">
        <v>36</v>
      </c>
      <c r="R2384">
        <v>90.82</v>
      </c>
    </row>
    <row r="2385" spans="1:18" x14ac:dyDescent="0.35">
      <c r="A2385" t="s">
        <v>195</v>
      </c>
      <c r="B2385" t="str">
        <f>VLOOKUP(Table1[[#This Row],[Region]],Table3[#All],2,0)</f>
        <v>William Grek</v>
      </c>
      <c r="C2385" t="s">
        <v>214</v>
      </c>
      <c r="D2385">
        <v>409103</v>
      </c>
      <c r="E2385">
        <v>429993</v>
      </c>
      <c r="F2385">
        <v>105.11</v>
      </c>
      <c r="G2385" s="2">
        <v>40793</v>
      </c>
      <c r="H2385">
        <f>YEAR(Table1[[#This Row],[Order Date]])</f>
        <v>2011</v>
      </c>
      <c r="I2385" t="s">
        <v>258</v>
      </c>
      <c r="J2385" s="4">
        <f>WEEKDAY(Table1[[#This Row],[Order Date]])</f>
        <v>4</v>
      </c>
      <c r="K2385" t="s">
        <v>217</v>
      </c>
      <c r="L2385" t="s">
        <v>237</v>
      </c>
      <c r="M2385">
        <v>429993</v>
      </c>
      <c r="N2385">
        <v>168819.32</v>
      </c>
      <c r="O2385">
        <v>261173.68</v>
      </c>
      <c r="P2385">
        <v>30</v>
      </c>
      <c r="Q2385">
        <v>17</v>
      </c>
      <c r="R2385">
        <v>65.81</v>
      </c>
    </row>
    <row r="2386" spans="1:18" x14ac:dyDescent="0.35">
      <c r="A2386" t="s">
        <v>196</v>
      </c>
      <c r="B2386" t="str">
        <f>VLOOKUP(Table1[[#This Row],[Region]],Table3[#All],2,0)</f>
        <v>Bill Gabril</v>
      </c>
      <c r="C2386" t="s">
        <v>213</v>
      </c>
      <c r="D2386">
        <v>384636</v>
      </c>
      <c r="E2386">
        <v>344275</v>
      </c>
      <c r="F2386">
        <v>89.51</v>
      </c>
      <c r="G2386" s="2">
        <v>40793</v>
      </c>
      <c r="H2386">
        <f>YEAR(Table1[[#This Row],[Order Date]])</f>
        <v>2011</v>
      </c>
      <c r="I2386" t="s">
        <v>258</v>
      </c>
      <c r="J2386" s="4">
        <f>WEEKDAY(Table1[[#This Row],[Order Date]])</f>
        <v>4</v>
      </c>
      <c r="K2386" t="s">
        <v>232</v>
      </c>
      <c r="L2386" t="s">
        <v>240</v>
      </c>
      <c r="M2386">
        <v>344275</v>
      </c>
      <c r="N2386">
        <v>166216.31</v>
      </c>
      <c r="O2386">
        <v>178058.69</v>
      </c>
      <c r="P2386">
        <v>10</v>
      </c>
      <c r="Q2386">
        <v>91</v>
      </c>
      <c r="R2386">
        <v>77.62</v>
      </c>
    </row>
    <row r="2387" spans="1:18" x14ac:dyDescent="0.35">
      <c r="A2387" t="s">
        <v>197</v>
      </c>
      <c r="B2387" t="str">
        <f>VLOOKUP(Table1[[#This Row],[Region]],Table3[#All],2,0)</f>
        <v>Sam Thomas</v>
      </c>
      <c r="C2387" t="s">
        <v>215</v>
      </c>
      <c r="D2387">
        <v>376452</v>
      </c>
      <c r="E2387">
        <v>288944</v>
      </c>
      <c r="F2387">
        <v>76.75</v>
      </c>
      <c r="G2387" s="2">
        <v>41544</v>
      </c>
      <c r="H2387">
        <f>YEAR(Table1[[#This Row],[Order Date]])</f>
        <v>2013</v>
      </c>
      <c r="I2387" t="s">
        <v>258</v>
      </c>
      <c r="J2387" s="4">
        <f>WEEKDAY(Table1[[#This Row],[Order Date]])</f>
        <v>6</v>
      </c>
      <c r="K2387" t="s">
        <v>221</v>
      </c>
      <c r="L2387" t="s">
        <v>239</v>
      </c>
      <c r="M2387">
        <v>288944</v>
      </c>
      <c r="N2387">
        <v>60158.67</v>
      </c>
      <c r="O2387">
        <v>228785.33</v>
      </c>
      <c r="P2387">
        <v>20</v>
      </c>
      <c r="Q2387">
        <v>65</v>
      </c>
      <c r="R2387">
        <v>84.87</v>
      </c>
    </row>
    <row r="2388" spans="1:18" x14ac:dyDescent="0.35">
      <c r="A2388" t="s">
        <v>198</v>
      </c>
      <c r="B2388" t="str">
        <f>VLOOKUP(Table1[[#This Row],[Region]],Table3[#All],2,0)</f>
        <v>Bill Gabril</v>
      </c>
      <c r="C2388" t="s">
        <v>213</v>
      </c>
      <c r="D2388">
        <v>312090</v>
      </c>
      <c r="E2388">
        <v>362755</v>
      </c>
      <c r="F2388">
        <v>116.23</v>
      </c>
      <c r="G2388" s="2">
        <v>41900</v>
      </c>
      <c r="H2388">
        <f>YEAR(Table1[[#This Row],[Order Date]])</f>
        <v>2014</v>
      </c>
      <c r="I2388" t="s">
        <v>258</v>
      </c>
      <c r="J2388" s="4">
        <f>WEEKDAY(Table1[[#This Row],[Order Date]])</f>
        <v>5</v>
      </c>
      <c r="K2388" t="s">
        <v>222</v>
      </c>
      <c r="L2388" t="s">
        <v>236</v>
      </c>
      <c r="M2388">
        <v>362755</v>
      </c>
      <c r="N2388">
        <v>100883.32</v>
      </c>
      <c r="O2388">
        <v>261871.68</v>
      </c>
      <c r="P2388">
        <v>10</v>
      </c>
      <c r="Q2388">
        <v>71</v>
      </c>
      <c r="R2388">
        <v>64.39</v>
      </c>
    </row>
    <row r="2389" spans="1:18" x14ac:dyDescent="0.35">
      <c r="A2389" t="s">
        <v>199</v>
      </c>
      <c r="B2389" t="str">
        <f>VLOOKUP(Table1[[#This Row],[Region]],Table3[#All],2,0)</f>
        <v>William Grek</v>
      </c>
      <c r="C2389" t="s">
        <v>214</v>
      </c>
      <c r="D2389">
        <v>259983</v>
      </c>
      <c r="E2389">
        <v>186799</v>
      </c>
      <c r="F2389">
        <v>71.849999999999994</v>
      </c>
      <c r="G2389" s="2">
        <v>41900</v>
      </c>
      <c r="H2389">
        <f>YEAR(Table1[[#This Row],[Order Date]])</f>
        <v>2014</v>
      </c>
      <c r="I2389" t="s">
        <v>258</v>
      </c>
      <c r="J2389" s="4">
        <f>WEEKDAY(Table1[[#This Row],[Order Date]])</f>
        <v>5</v>
      </c>
      <c r="K2389" t="s">
        <v>233</v>
      </c>
      <c r="L2389" t="s">
        <v>237</v>
      </c>
      <c r="M2389">
        <v>186799</v>
      </c>
      <c r="N2389">
        <v>88907.74</v>
      </c>
      <c r="O2389">
        <v>97891.26</v>
      </c>
      <c r="P2389">
        <v>10</v>
      </c>
      <c r="Q2389">
        <v>31</v>
      </c>
      <c r="R2389">
        <v>79.44</v>
      </c>
    </row>
    <row r="2390" spans="1:18" x14ac:dyDescent="0.35">
      <c r="A2390" t="s">
        <v>200</v>
      </c>
      <c r="B2390" t="str">
        <f>VLOOKUP(Table1[[#This Row],[Region]],Table3[#All],2,0)</f>
        <v>William Grek</v>
      </c>
      <c r="C2390" t="s">
        <v>214</v>
      </c>
      <c r="D2390">
        <v>283691</v>
      </c>
      <c r="E2390">
        <v>144105</v>
      </c>
      <c r="F2390">
        <v>50.8</v>
      </c>
      <c r="G2390" s="2">
        <v>41900</v>
      </c>
      <c r="H2390">
        <f>YEAR(Table1[[#This Row],[Order Date]])</f>
        <v>2014</v>
      </c>
      <c r="I2390" t="s">
        <v>258</v>
      </c>
      <c r="J2390" s="4">
        <f>WEEKDAY(Table1[[#This Row],[Order Date]])</f>
        <v>5</v>
      </c>
      <c r="K2390" t="s">
        <v>219</v>
      </c>
      <c r="L2390" t="s">
        <v>238</v>
      </c>
      <c r="M2390">
        <v>144105</v>
      </c>
      <c r="N2390">
        <v>56806.1</v>
      </c>
      <c r="O2390">
        <v>87298.9</v>
      </c>
      <c r="P2390">
        <v>20</v>
      </c>
      <c r="Q2390">
        <v>91</v>
      </c>
      <c r="R2390">
        <v>74.2</v>
      </c>
    </row>
    <row r="2391" spans="1:18" x14ac:dyDescent="0.35">
      <c r="A2391" t="s">
        <v>201</v>
      </c>
      <c r="B2391" t="str">
        <f>VLOOKUP(Table1[[#This Row],[Region]],Table3[#All],2,0)</f>
        <v>Sam Thomas</v>
      </c>
      <c r="C2391" t="s">
        <v>215</v>
      </c>
      <c r="D2391">
        <v>190231</v>
      </c>
      <c r="E2391">
        <v>202905</v>
      </c>
      <c r="F2391">
        <v>106.66</v>
      </c>
      <c r="G2391" s="2">
        <v>41900</v>
      </c>
      <c r="H2391">
        <f>YEAR(Table1[[#This Row],[Order Date]])</f>
        <v>2014</v>
      </c>
      <c r="I2391" t="s">
        <v>258</v>
      </c>
      <c r="J2391" s="4">
        <f>WEEKDAY(Table1[[#This Row],[Order Date]])</f>
        <v>5</v>
      </c>
      <c r="K2391" t="s">
        <v>228</v>
      </c>
      <c r="L2391" t="s">
        <v>236</v>
      </c>
      <c r="M2391">
        <v>202905</v>
      </c>
      <c r="N2391">
        <v>47836.160000000003</v>
      </c>
      <c r="O2391">
        <v>155068.84</v>
      </c>
      <c r="P2391">
        <v>30</v>
      </c>
      <c r="Q2391">
        <v>21</v>
      </c>
      <c r="R2391">
        <v>89.79</v>
      </c>
    </row>
    <row r="2392" spans="1:18" x14ac:dyDescent="0.35">
      <c r="A2392" t="s">
        <v>202</v>
      </c>
      <c r="B2392" t="str">
        <f>VLOOKUP(Table1[[#This Row],[Region]],Table3[#All],2,0)</f>
        <v>William Grek</v>
      </c>
      <c r="C2392" t="s">
        <v>214</v>
      </c>
      <c r="D2392">
        <v>185210</v>
      </c>
      <c r="E2392">
        <v>124807</v>
      </c>
      <c r="F2392">
        <v>67.39</v>
      </c>
      <c r="G2392" s="2">
        <v>41900</v>
      </c>
      <c r="H2392">
        <f>YEAR(Table1[[#This Row],[Order Date]])</f>
        <v>2014</v>
      </c>
      <c r="I2392" t="s">
        <v>258</v>
      </c>
      <c r="J2392" s="4">
        <f>WEEKDAY(Table1[[#This Row],[Order Date]])</f>
        <v>5</v>
      </c>
      <c r="K2392" t="s">
        <v>217</v>
      </c>
      <c r="L2392" t="s">
        <v>237</v>
      </c>
      <c r="M2392">
        <v>124807</v>
      </c>
      <c r="N2392">
        <v>51639.89</v>
      </c>
      <c r="O2392">
        <v>73167.11</v>
      </c>
      <c r="P2392">
        <v>10</v>
      </c>
      <c r="Q2392">
        <v>86</v>
      </c>
      <c r="R2392">
        <v>60.4</v>
      </c>
    </row>
    <row r="2393" spans="1:18" x14ac:dyDescent="0.35">
      <c r="A2393" t="s">
        <v>203</v>
      </c>
      <c r="B2393" t="str">
        <f>VLOOKUP(Table1[[#This Row],[Region]],Table3[#All],2,0)</f>
        <v>Anne Paul</v>
      </c>
      <c r="C2393" t="s">
        <v>212</v>
      </c>
      <c r="D2393">
        <v>468137</v>
      </c>
      <c r="E2393">
        <v>452961</v>
      </c>
      <c r="F2393">
        <v>96.76</v>
      </c>
      <c r="G2393" s="2">
        <v>41900</v>
      </c>
      <c r="H2393">
        <f>YEAR(Table1[[#This Row],[Order Date]])</f>
        <v>2014</v>
      </c>
      <c r="I2393" t="s">
        <v>258</v>
      </c>
      <c r="J2393" s="4">
        <f>WEEKDAY(Table1[[#This Row],[Order Date]])</f>
        <v>5</v>
      </c>
      <c r="K2393" t="s">
        <v>229</v>
      </c>
      <c r="L2393" t="s">
        <v>240</v>
      </c>
      <c r="M2393">
        <v>452961</v>
      </c>
      <c r="N2393">
        <v>113492.74</v>
      </c>
      <c r="O2393">
        <v>339468.26</v>
      </c>
      <c r="P2393">
        <v>20</v>
      </c>
      <c r="Q2393">
        <v>27</v>
      </c>
      <c r="R2393">
        <v>74.349999999999994</v>
      </c>
    </row>
    <row r="2394" spans="1:18" x14ac:dyDescent="0.35">
      <c r="A2394" t="s">
        <v>204</v>
      </c>
      <c r="B2394" t="str">
        <f>VLOOKUP(Table1[[#This Row],[Region]],Table3[#All],2,0)</f>
        <v>Anne Paul</v>
      </c>
      <c r="C2394" t="s">
        <v>212</v>
      </c>
      <c r="D2394">
        <v>279668</v>
      </c>
      <c r="E2394">
        <v>153626</v>
      </c>
      <c r="F2394">
        <v>54.93</v>
      </c>
      <c r="G2394" s="2">
        <v>41900</v>
      </c>
      <c r="H2394">
        <f>YEAR(Table1[[#This Row],[Order Date]])</f>
        <v>2014</v>
      </c>
      <c r="I2394" t="s">
        <v>258</v>
      </c>
      <c r="J2394" s="4">
        <f>WEEKDAY(Table1[[#This Row],[Order Date]])</f>
        <v>5</v>
      </c>
      <c r="K2394" t="s">
        <v>225</v>
      </c>
      <c r="L2394" t="s">
        <v>239</v>
      </c>
      <c r="M2394">
        <v>153626</v>
      </c>
      <c r="N2394">
        <v>56981.02</v>
      </c>
      <c r="O2394">
        <v>96644.98</v>
      </c>
      <c r="P2394">
        <v>30</v>
      </c>
      <c r="Q2394">
        <v>71</v>
      </c>
      <c r="R2394">
        <v>89.26</v>
      </c>
    </row>
    <row r="2395" spans="1:18" x14ac:dyDescent="0.35">
      <c r="A2395" t="s">
        <v>205</v>
      </c>
      <c r="B2395" t="str">
        <f>VLOOKUP(Table1[[#This Row],[Region]],Table3[#All],2,0)</f>
        <v>Anne Paul</v>
      </c>
      <c r="C2395" t="s">
        <v>212</v>
      </c>
      <c r="D2395">
        <v>476007</v>
      </c>
      <c r="E2395">
        <v>359427</v>
      </c>
      <c r="F2395">
        <v>75.510000000000005</v>
      </c>
      <c r="G2395" s="2">
        <v>41503</v>
      </c>
      <c r="H2395">
        <f>YEAR(Table1[[#This Row],[Order Date]])</f>
        <v>2013</v>
      </c>
      <c r="I2395" t="s">
        <v>262</v>
      </c>
      <c r="J2395" s="4">
        <f>WEEKDAY(Table1[[#This Row],[Order Date]])</f>
        <v>7</v>
      </c>
      <c r="K2395" t="s">
        <v>226</v>
      </c>
      <c r="L2395" t="s">
        <v>239</v>
      </c>
      <c r="M2395">
        <v>359427</v>
      </c>
      <c r="N2395">
        <v>174332.64</v>
      </c>
      <c r="O2395">
        <v>185094.36</v>
      </c>
      <c r="P2395">
        <v>20</v>
      </c>
      <c r="Q2395">
        <v>83</v>
      </c>
      <c r="R2395">
        <v>67.69</v>
      </c>
    </row>
    <row r="2396" spans="1:18" x14ac:dyDescent="0.35">
      <c r="A2396" t="s">
        <v>206</v>
      </c>
      <c r="B2396" t="str">
        <f>VLOOKUP(Table1[[#This Row],[Region]],Table3[#All],2,0)</f>
        <v>Sam Thomas</v>
      </c>
      <c r="C2396" t="s">
        <v>215</v>
      </c>
      <c r="D2396">
        <v>205272</v>
      </c>
      <c r="E2396">
        <v>243864</v>
      </c>
      <c r="F2396">
        <v>118.8</v>
      </c>
      <c r="G2396" s="2">
        <v>41267</v>
      </c>
      <c r="H2396">
        <f>YEAR(Table1[[#This Row],[Order Date]])</f>
        <v>2012</v>
      </c>
      <c r="I2396" t="s">
        <v>257</v>
      </c>
      <c r="J2396" s="4">
        <f>WEEKDAY(Table1[[#This Row],[Order Date]])</f>
        <v>2</v>
      </c>
      <c r="K2396" t="s">
        <v>221</v>
      </c>
      <c r="L2396" t="s">
        <v>239</v>
      </c>
      <c r="M2396">
        <v>243864</v>
      </c>
      <c r="N2396">
        <v>112094.37</v>
      </c>
      <c r="O2396">
        <v>131769.63</v>
      </c>
      <c r="P2396">
        <v>10</v>
      </c>
      <c r="Q2396">
        <v>69</v>
      </c>
      <c r="R2396">
        <v>63.28</v>
      </c>
    </row>
    <row r="2397" spans="1:18" x14ac:dyDescent="0.35">
      <c r="A2397" t="s">
        <v>207</v>
      </c>
      <c r="B2397" t="str">
        <f>VLOOKUP(Table1[[#This Row],[Region]],Table3[#All],2,0)</f>
        <v>William Grek</v>
      </c>
      <c r="C2397" t="s">
        <v>214</v>
      </c>
      <c r="D2397">
        <v>103035</v>
      </c>
      <c r="E2397">
        <v>57648</v>
      </c>
      <c r="F2397">
        <v>55.95</v>
      </c>
      <c r="G2397" s="2">
        <v>41972</v>
      </c>
      <c r="H2397">
        <f>YEAR(Table1[[#This Row],[Order Date]])</f>
        <v>2014</v>
      </c>
      <c r="I2397" t="s">
        <v>253</v>
      </c>
      <c r="J2397" s="4">
        <f>WEEKDAY(Table1[[#This Row],[Order Date]])</f>
        <v>7</v>
      </c>
      <c r="K2397" t="s">
        <v>224</v>
      </c>
      <c r="L2397" t="s">
        <v>240</v>
      </c>
      <c r="M2397">
        <v>57648</v>
      </c>
      <c r="N2397">
        <v>12709.7</v>
      </c>
      <c r="O2397">
        <v>44938.3</v>
      </c>
      <c r="P2397">
        <v>20</v>
      </c>
      <c r="Q2397">
        <v>72</v>
      </c>
      <c r="R2397">
        <v>83.07</v>
      </c>
    </row>
    <row r="2398" spans="1:18" x14ac:dyDescent="0.35">
      <c r="A2398" t="s">
        <v>208</v>
      </c>
      <c r="B2398" t="str">
        <f>VLOOKUP(Table1[[#This Row],[Region]],Table3[#All],2,0)</f>
        <v>Sam Thomas</v>
      </c>
      <c r="C2398" t="s">
        <v>215</v>
      </c>
      <c r="D2398">
        <v>247317</v>
      </c>
      <c r="E2398">
        <v>228576</v>
      </c>
      <c r="F2398">
        <v>92.42</v>
      </c>
      <c r="G2398" s="2">
        <v>41972</v>
      </c>
      <c r="H2398">
        <f>YEAR(Table1[[#This Row],[Order Date]])</f>
        <v>2014</v>
      </c>
      <c r="I2398" t="s">
        <v>253</v>
      </c>
      <c r="J2398" s="4">
        <f>WEEKDAY(Table1[[#This Row],[Order Date]])</f>
        <v>7</v>
      </c>
      <c r="K2398" t="s">
        <v>218</v>
      </c>
      <c r="L2398" t="s">
        <v>238</v>
      </c>
      <c r="M2398">
        <v>228576</v>
      </c>
      <c r="N2398">
        <v>57307.19</v>
      </c>
      <c r="O2398">
        <v>171268.81</v>
      </c>
      <c r="P2398">
        <v>10</v>
      </c>
      <c r="Q2398">
        <v>65</v>
      </c>
      <c r="R2398">
        <v>90.46</v>
      </c>
    </row>
    <row r="2399" spans="1:18" x14ac:dyDescent="0.35">
      <c r="A2399" t="s">
        <v>209</v>
      </c>
      <c r="B2399" t="str">
        <f>VLOOKUP(Table1[[#This Row],[Region]],Table3[#All],2,0)</f>
        <v>Bill Gabril</v>
      </c>
      <c r="C2399" t="s">
        <v>213</v>
      </c>
      <c r="D2399">
        <v>214498</v>
      </c>
      <c r="E2399">
        <v>245063</v>
      </c>
      <c r="F2399">
        <v>114.25</v>
      </c>
      <c r="G2399" s="2">
        <v>41744</v>
      </c>
      <c r="H2399">
        <f>YEAR(Table1[[#This Row],[Order Date]])</f>
        <v>2014</v>
      </c>
      <c r="I2399" t="s">
        <v>256</v>
      </c>
      <c r="J2399" s="4">
        <f>WEEKDAY(Table1[[#This Row],[Order Date]])</f>
        <v>3</v>
      </c>
      <c r="K2399" t="s">
        <v>217</v>
      </c>
      <c r="L2399" t="s">
        <v>237</v>
      </c>
      <c r="M2399">
        <v>245063</v>
      </c>
      <c r="N2399">
        <v>121448.91</v>
      </c>
      <c r="O2399">
        <v>123614.09</v>
      </c>
      <c r="P2399">
        <v>30</v>
      </c>
      <c r="Q2399">
        <v>69</v>
      </c>
      <c r="R2399">
        <v>66.069999999999993</v>
      </c>
    </row>
    <row r="2400" spans="1:18" x14ac:dyDescent="0.35">
      <c r="A2400" t="s">
        <v>210</v>
      </c>
      <c r="B2400" t="str">
        <f>VLOOKUP(Table1[[#This Row],[Region]],Table3[#All],2,0)</f>
        <v>Sam Thomas</v>
      </c>
      <c r="C2400" t="s">
        <v>215</v>
      </c>
      <c r="D2400">
        <v>147254</v>
      </c>
      <c r="E2400">
        <v>131913</v>
      </c>
      <c r="F2400">
        <v>89.58</v>
      </c>
      <c r="G2400" s="2">
        <v>41396</v>
      </c>
      <c r="H2400">
        <f>YEAR(Table1[[#This Row],[Order Date]])</f>
        <v>2013</v>
      </c>
      <c r="I2400" t="s">
        <v>261</v>
      </c>
      <c r="J2400" s="4">
        <f>WEEKDAY(Table1[[#This Row],[Order Date]])</f>
        <v>5</v>
      </c>
      <c r="K2400" t="s">
        <v>229</v>
      </c>
      <c r="L2400" t="s">
        <v>240</v>
      </c>
      <c r="M2400">
        <v>131913</v>
      </c>
      <c r="N2400">
        <v>32026.25</v>
      </c>
      <c r="O2400">
        <v>99886.75</v>
      </c>
      <c r="P2400">
        <v>30</v>
      </c>
      <c r="Q2400">
        <v>36</v>
      </c>
      <c r="R2400">
        <v>94.41</v>
      </c>
    </row>
    <row r="2401" spans="1:18" x14ac:dyDescent="0.35">
      <c r="A2401" t="s">
        <v>211</v>
      </c>
      <c r="B2401" t="str">
        <f>VLOOKUP(Table1[[#This Row],[Region]],Table3[#All],2,0)</f>
        <v>William Grek</v>
      </c>
      <c r="C2401" t="s">
        <v>214</v>
      </c>
      <c r="D2401">
        <v>315150</v>
      </c>
      <c r="E2401">
        <v>187634</v>
      </c>
      <c r="F2401">
        <v>59.54</v>
      </c>
      <c r="G2401" s="2">
        <v>41396</v>
      </c>
      <c r="H2401">
        <f>YEAR(Table1[[#This Row],[Order Date]])</f>
        <v>2013</v>
      </c>
      <c r="I2401" t="s">
        <v>261</v>
      </c>
      <c r="J2401" s="4">
        <f>WEEKDAY(Table1[[#This Row],[Order Date]])</f>
        <v>5</v>
      </c>
      <c r="K2401" t="s">
        <v>234</v>
      </c>
      <c r="L2401" t="s">
        <v>238</v>
      </c>
      <c r="M2401">
        <v>187634</v>
      </c>
      <c r="N2401">
        <v>77880.44</v>
      </c>
      <c r="O2401">
        <v>109753.56</v>
      </c>
      <c r="P2401">
        <v>20</v>
      </c>
      <c r="Q2401">
        <v>65</v>
      </c>
      <c r="R2401">
        <v>70.489999999999995</v>
      </c>
    </row>
    <row r="2402" spans="1:18" x14ac:dyDescent="0.35">
      <c r="A2402" t="s">
        <v>12</v>
      </c>
      <c r="B2402" t="str">
        <f>VLOOKUP(Table1[[#This Row],[Region]],Table3[#All],2,0)</f>
        <v>William Grek</v>
      </c>
      <c r="C2402" t="s">
        <v>214</v>
      </c>
      <c r="D2402">
        <v>151978</v>
      </c>
      <c r="E2402">
        <v>126987</v>
      </c>
      <c r="F2402">
        <v>83.56</v>
      </c>
      <c r="G2402" s="2">
        <v>41396</v>
      </c>
      <c r="H2402">
        <f>YEAR(Table1[[#This Row],[Order Date]])</f>
        <v>2013</v>
      </c>
      <c r="I2402" t="s">
        <v>261</v>
      </c>
      <c r="J2402" s="4">
        <f>WEEKDAY(Table1[[#This Row],[Order Date]])</f>
        <v>5</v>
      </c>
      <c r="K2402" t="s">
        <v>233</v>
      </c>
      <c r="L2402" t="s">
        <v>237</v>
      </c>
      <c r="M2402">
        <v>126987</v>
      </c>
      <c r="N2402">
        <v>29209.75</v>
      </c>
      <c r="O2402">
        <v>97777.25</v>
      </c>
      <c r="P2402">
        <v>10</v>
      </c>
      <c r="Q2402">
        <v>35</v>
      </c>
      <c r="R2402">
        <v>76.09</v>
      </c>
    </row>
    <row r="2403" spans="1:18" x14ac:dyDescent="0.35">
      <c r="A2403" t="s">
        <v>13</v>
      </c>
      <c r="B2403" t="str">
        <f>VLOOKUP(Table1[[#This Row],[Region]],Table3[#All],2,0)</f>
        <v>Bill Gabril</v>
      </c>
      <c r="C2403" t="s">
        <v>213</v>
      </c>
      <c r="D2403">
        <v>445239</v>
      </c>
      <c r="E2403">
        <v>426232</v>
      </c>
      <c r="F2403">
        <v>95.73</v>
      </c>
      <c r="G2403" s="2">
        <v>41549</v>
      </c>
      <c r="H2403">
        <f>YEAR(Table1[[#This Row],[Order Date]])</f>
        <v>2013</v>
      </c>
      <c r="I2403" t="s">
        <v>255</v>
      </c>
      <c r="J2403" s="4">
        <f>WEEKDAY(Table1[[#This Row],[Order Date]])</f>
        <v>4</v>
      </c>
      <c r="K2403" t="s">
        <v>225</v>
      </c>
      <c r="L2403" t="s">
        <v>239</v>
      </c>
      <c r="M2403">
        <v>426232</v>
      </c>
      <c r="N2403">
        <v>152172.22</v>
      </c>
      <c r="O2403">
        <v>274059.78000000003</v>
      </c>
      <c r="P2403">
        <v>30</v>
      </c>
      <c r="Q2403">
        <v>14</v>
      </c>
      <c r="R2403">
        <v>74.77</v>
      </c>
    </row>
    <row r="2404" spans="1:18" x14ac:dyDescent="0.35">
      <c r="A2404" t="s">
        <v>14</v>
      </c>
      <c r="B2404" t="str">
        <f>VLOOKUP(Table1[[#This Row],[Region]],Table3[#All],2,0)</f>
        <v>William Grek</v>
      </c>
      <c r="C2404" t="s">
        <v>214</v>
      </c>
      <c r="D2404">
        <v>231600</v>
      </c>
      <c r="E2404">
        <v>274241</v>
      </c>
      <c r="F2404">
        <v>118.41</v>
      </c>
      <c r="G2404" s="2">
        <v>41549</v>
      </c>
      <c r="H2404">
        <f>YEAR(Table1[[#This Row],[Order Date]])</f>
        <v>2013</v>
      </c>
      <c r="I2404" t="s">
        <v>255</v>
      </c>
      <c r="J2404" s="4">
        <f>WEEKDAY(Table1[[#This Row],[Order Date]])</f>
        <v>4</v>
      </c>
      <c r="K2404" t="s">
        <v>220</v>
      </c>
      <c r="L2404" t="s">
        <v>237</v>
      </c>
      <c r="M2404">
        <v>274241</v>
      </c>
      <c r="N2404">
        <v>85809.27</v>
      </c>
      <c r="O2404">
        <v>188431.73</v>
      </c>
      <c r="P2404">
        <v>20</v>
      </c>
      <c r="Q2404">
        <v>45</v>
      </c>
      <c r="R2404">
        <v>90.8</v>
      </c>
    </row>
    <row r="2405" spans="1:18" x14ac:dyDescent="0.35">
      <c r="A2405" t="s">
        <v>15</v>
      </c>
      <c r="B2405" t="str">
        <f>VLOOKUP(Table1[[#This Row],[Region]],Table3[#All],2,0)</f>
        <v>Anne Paul</v>
      </c>
      <c r="C2405" t="s">
        <v>212</v>
      </c>
      <c r="D2405">
        <v>271858</v>
      </c>
      <c r="E2405">
        <v>225105</v>
      </c>
      <c r="F2405">
        <v>82.8</v>
      </c>
      <c r="G2405" s="2">
        <v>41146</v>
      </c>
      <c r="H2405">
        <f>YEAR(Table1[[#This Row],[Order Date]])</f>
        <v>2012</v>
      </c>
      <c r="I2405" t="s">
        <v>262</v>
      </c>
      <c r="J2405" s="4">
        <f>WEEKDAY(Table1[[#This Row],[Order Date]])</f>
        <v>7</v>
      </c>
      <c r="K2405" t="s">
        <v>218</v>
      </c>
      <c r="L2405" t="s">
        <v>238</v>
      </c>
      <c r="M2405">
        <v>225105</v>
      </c>
      <c r="N2405">
        <v>111217.21</v>
      </c>
      <c r="O2405">
        <v>113887.79</v>
      </c>
      <c r="P2405">
        <v>30</v>
      </c>
      <c r="Q2405">
        <v>73</v>
      </c>
      <c r="R2405">
        <v>81.69</v>
      </c>
    </row>
    <row r="2406" spans="1:18" x14ac:dyDescent="0.35">
      <c r="A2406" t="s">
        <v>16</v>
      </c>
      <c r="B2406" t="str">
        <f>VLOOKUP(Table1[[#This Row],[Region]],Table3[#All],2,0)</f>
        <v>William Grek</v>
      </c>
      <c r="C2406" t="s">
        <v>214</v>
      </c>
      <c r="D2406">
        <v>257170</v>
      </c>
      <c r="E2406">
        <v>176492</v>
      </c>
      <c r="F2406">
        <v>68.63</v>
      </c>
      <c r="G2406" s="2">
        <v>41146</v>
      </c>
      <c r="H2406">
        <f>YEAR(Table1[[#This Row],[Order Date]])</f>
        <v>2012</v>
      </c>
      <c r="I2406" t="s">
        <v>262</v>
      </c>
      <c r="J2406" s="4">
        <f>WEEKDAY(Table1[[#This Row],[Order Date]])</f>
        <v>7</v>
      </c>
      <c r="K2406" t="s">
        <v>219</v>
      </c>
      <c r="L2406" t="s">
        <v>238</v>
      </c>
      <c r="M2406">
        <v>176492</v>
      </c>
      <c r="N2406">
        <v>73048.39</v>
      </c>
      <c r="O2406">
        <v>103443.61</v>
      </c>
      <c r="P2406">
        <v>30</v>
      </c>
      <c r="Q2406">
        <v>49</v>
      </c>
      <c r="R2406">
        <v>69.33</v>
      </c>
    </row>
    <row r="2407" spans="1:18" x14ac:dyDescent="0.35">
      <c r="A2407" t="s">
        <v>17</v>
      </c>
      <c r="B2407" t="str">
        <f>VLOOKUP(Table1[[#This Row],[Region]],Table3[#All],2,0)</f>
        <v>Sam Thomas</v>
      </c>
      <c r="C2407" t="s">
        <v>215</v>
      </c>
      <c r="D2407">
        <v>360157</v>
      </c>
      <c r="E2407">
        <v>224175</v>
      </c>
      <c r="F2407">
        <v>62.24</v>
      </c>
      <c r="G2407" s="2">
        <v>40795</v>
      </c>
      <c r="H2407">
        <f>YEAR(Table1[[#This Row],[Order Date]])</f>
        <v>2011</v>
      </c>
      <c r="I2407" t="s">
        <v>258</v>
      </c>
      <c r="J2407" s="4">
        <f>WEEKDAY(Table1[[#This Row],[Order Date]])</f>
        <v>6</v>
      </c>
      <c r="K2407" t="s">
        <v>228</v>
      </c>
      <c r="L2407" t="s">
        <v>236</v>
      </c>
      <c r="M2407">
        <v>224175</v>
      </c>
      <c r="N2407">
        <v>88861.82</v>
      </c>
      <c r="O2407">
        <v>135313.18</v>
      </c>
      <c r="P2407">
        <v>10</v>
      </c>
      <c r="Q2407">
        <v>35</v>
      </c>
      <c r="R2407">
        <v>77.53</v>
      </c>
    </row>
    <row r="2408" spans="1:18" x14ac:dyDescent="0.35">
      <c r="A2408" t="s">
        <v>18</v>
      </c>
      <c r="B2408" t="str">
        <f>VLOOKUP(Table1[[#This Row],[Region]],Table3[#All],2,0)</f>
        <v>Bill Gabril</v>
      </c>
      <c r="C2408" t="s">
        <v>213</v>
      </c>
      <c r="D2408">
        <v>233970</v>
      </c>
      <c r="E2408">
        <v>234592</v>
      </c>
      <c r="F2408">
        <v>100.27</v>
      </c>
      <c r="G2408" s="2">
        <v>40795</v>
      </c>
      <c r="H2408">
        <f>YEAR(Table1[[#This Row],[Order Date]])</f>
        <v>2011</v>
      </c>
      <c r="I2408" t="s">
        <v>258</v>
      </c>
      <c r="J2408" s="4">
        <f>WEEKDAY(Table1[[#This Row],[Order Date]])</f>
        <v>6</v>
      </c>
      <c r="K2408" t="s">
        <v>226</v>
      </c>
      <c r="L2408" t="s">
        <v>239</v>
      </c>
      <c r="M2408">
        <v>234592</v>
      </c>
      <c r="N2408">
        <v>105647.96</v>
      </c>
      <c r="O2408">
        <v>128944.04</v>
      </c>
      <c r="P2408">
        <v>30</v>
      </c>
      <c r="Q2408">
        <v>78</v>
      </c>
      <c r="R2408">
        <v>72.94</v>
      </c>
    </row>
    <row r="2409" spans="1:18" x14ac:dyDescent="0.35">
      <c r="A2409" t="s">
        <v>19</v>
      </c>
      <c r="B2409" t="str">
        <f>VLOOKUP(Table1[[#This Row],[Region]],Table3[#All],2,0)</f>
        <v>William Grek</v>
      </c>
      <c r="C2409" t="s">
        <v>214</v>
      </c>
      <c r="D2409">
        <v>499017</v>
      </c>
      <c r="E2409">
        <v>321238</v>
      </c>
      <c r="F2409">
        <v>64.37</v>
      </c>
      <c r="G2409" s="2">
        <v>40795</v>
      </c>
      <c r="H2409">
        <f>YEAR(Table1[[#This Row],[Order Date]])</f>
        <v>2011</v>
      </c>
      <c r="I2409" t="s">
        <v>258</v>
      </c>
      <c r="J2409" s="4">
        <f>WEEKDAY(Table1[[#This Row],[Order Date]])</f>
        <v>6</v>
      </c>
      <c r="K2409" t="s">
        <v>224</v>
      </c>
      <c r="L2409" t="s">
        <v>240</v>
      </c>
      <c r="M2409">
        <v>321238</v>
      </c>
      <c r="N2409">
        <v>133550.78</v>
      </c>
      <c r="O2409">
        <v>187687.22</v>
      </c>
      <c r="P2409">
        <v>30</v>
      </c>
      <c r="Q2409">
        <v>35</v>
      </c>
      <c r="R2409">
        <v>78.05</v>
      </c>
    </row>
    <row r="2410" spans="1:18" x14ac:dyDescent="0.35">
      <c r="A2410" t="s">
        <v>20</v>
      </c>
      <c r="B2410" t="str">
        <f>VLOOKUP(Table1[[#This Row],[Region]],Table3[#All],2,0)</f>
        <v>Sam Thomas</v>
      </c>
      <c r="C2410" t="s">
        <v>215</v>
      </c>
      <c r="D2410">
        <v>442274</v>
      </c>
      <c r="E2410">
        <v>227474</v>
      </c>
      <c r="F2410">
        <v>51.43</v>
      </c>
      <c r="G2410" s="2">
        <v>40795</v>
      </c>
      <c r="H2410">
        <f>YEAR(Table1[[#This Row],[Order Date]])</f>
        <v>2011</v>
      </c>
      <c r="I2410" t="s">
        <v>258</v>
      </c>
      <c r="J2410" s="4">
        <f>WEEKDAY(Table1[[#This Row],[Order Date]])</f>
        <v>6</v>
      </c>
      <c r="K2410" t="s">
        <v>234</v>
      </c>
      <c r="L2410" t="s">
        <v>238</v>
      </c>
      <c r="M2410">
        <v>227474</v>
      </c>
      <c r="N2410">
        <v>98236.7</v>
      </c>
      <c r="O2410">
        <v>129237.3</v>
      </c>
      <c r="P2410">
        <v>10</v>
      </c>
      <c r="Q2410">
        <v>90</v>
      </c>
      <c r="R2410">
        <v>91</v>
      </c>
    </row>
    <row r="2411" spans="1:18" x14ac:dyDescent="0.35">
      <c r="A2411" t="s">
        <v>21</v>
      </c>
      <c r="B2411" t="str">
        <f>VLOOKUP(Table1[[#This Row],[Region]],Table3[#All],2,0)</f>
        <v>Bill Gabril</v>
      </c>
      <c r="C2411" t="s">
        <v>213</v>
      </c>
      <c r="D2411">
        <v>240465</v>
      </c>
      <c r="E2411">
        <v>165944</v>
      </c>
      <c r="F2411">
        <v>69.010000000000005</v>
      </c>
      <c r="G2411" s="2">
        <v>41977</v>
      </c>
      <c r="H2411">
        <f>YEAR(Table1[[#This Row],[Order Date]])</f>
        <v>2014</v>
      </c>
      <c r="I2411" t="s">
        <v>257</v>
      </c>
      <c r="J2411" s="4">
        <f>WEEKDAY(Table1[[#This Row],[Order Date]])</f>
        <v>5</v>
      </c>
      <c r="K2411" t="s">
        <v>218</v>
      </c>
      <c r="L2411" t="s">
        <v>238</v>
      </c>
      <c r="M2411">
        <v>165944</v>
      </c>
      <c r="N2411">
        <v>46823.77</v>
      </c>
      <c r="O2411">
        <v>119120.23</v>
      </c>
      <c r="P2411">
        <v>30</v>
      </c>
      <c r="Q2411">
        <v>85</v>
      </c>
      <c r="R2411">
        <v>81.12</v>
      </c>
    </row>
    <row r="2412" spans="1:18" x14ac:dyDescent="0.35">
      <c r="A2412" t="s">
        <v>22</v>
      </c>
      <c r="B2412" t="str">
        <f>VLOOKUP(Table1[[#This Row],[Region]],Table3[#All],2,0)</f>
        <v>Anne Paul</v>
      </c>
      <c r="C2412" t="s">
        <v>212</v>
      </c>
      <c r="D2412">
        <v>215539</v>
      </c>
      <c r="E2412">
        <v>232800</v>
      </c>
      <c r="F2412">
        <v>108.01</v>
      </c>
      <c r="G2412" s="2">
        <v>41971</v>
      </c>
      <c r="H2412">
        <f>YEAR(Table1[[#This Row],[Order Date]])</f>
        <v>2014</v>
      </c>
      <c r="I2412" t="s">
        <v>253</v>
      </c>
      <c r="J2412" s="4">
        <f>WEEKDAY(Table1[[#This Row],[Order Date]])</f>
        <v>6</v>
      </c>
      <c r="K2412" t="s">
        <v>226</v>
      </c>
      <c r="L2412" t="s">
        <v>239</v>
      </c>
      <c r="M2412">
        <v>232800</v>
      </c>
      <c r="N2412">
        <v>98112.38</v>
      </c>
      <c r="O2412">
        <v>134687.62</v>
      </c>
      <c r="P2412">
        <v>30</v>
      </c>
      <c r="Q2412">
        <v>49</v>
      </c>
      <c r="R2412">
        <v>77.11</v>
      </c>
    </row>
    <row r="2413" spans="1:18" x14ac:dyDescent="0.35">
      <c r="A2413" t="s">
        <v>23</v>
      </c>
      <c r="B2413" t="str">
        <f>VLOOKUP(Table1[[#This Row],[Region]],Table3[#All],2,0)</f>
        <v>Bill Gabril</v>
      </c>
      <c r="C2413" t="s">
        <v>213</v>
      </c>
      <c r="D2413">
        <v>149211</v>
      </c>
      <c r="E2413">
        <v>113087</v>
      </c>
      <c r="F2413">
        <v>75.790000000000006</v>
      </c>
      <c r="G2413" s="2">
        <v>41971</v>
      </c>
      <c r="H2413">
        <f>YEAR(Table1[[#This Row],[Order Date]])</f>
        <v>2014</v>
      </c>
      <c r="I2413" t="s">
        <v>253</v>
      </c>
      <c r="J2413" s="4">
        <f>WEEKDAY(Table1[[#This Row],[Order Date]])</f>
        <v>6</v>
      </c>
      <c r="K2413" t="s">
        <v>231</v>
      </c>
      <c r="L2413" t="s">
        <v>236</v>
      </c>
      <c r="M2413">
        <v>113087</v>
      </c>
      <c r="N2413">
        <v>39404.410000000003</v>
      </c>
      <c r="O2413">
        <v>73682.59</v>
      </c>
      <c r="P2413">
        <v>10</v>
      </c>
      <c r="Q2413">
        <v>43</v>
      </c>
      <c r="R2413">
        <v>69.650000000000006</v>
      </c>
    </row>
    <row r="2414" spans="1:18" x14ac:dyDescent="0.35">
      <c r="A2414" t="s">
        <v>24</v>
      </c>
      <c r="B2414" t="str">
        <f>VLOOKUP(Table1[[#This Row],[Region]],Table3[#All],2,0)</f>
        <v>Bill Gabril</v>
      </c>
      <c r="C2414" t="s">
        <v>213</v>
      </c>
      <c r="D2414">
        <v>307712</v>
      </c>
      <c r="E2414">
        <v>344629</v>
      </c>
      <c r="F2414">
        <v>112</v>
      </c>
      <c r="G2414" s="2">
        <v>40715</v>
      </c>
      <c r="H2414">
        <f>YEAR(Table1[[#This Row],[Order Date]])</f>
        <v>2011</v>
      </c>
      <c r="I2414" t="s">
        <v>254</v>
      </c>
      <c r="J2414" s="4">
        <f>WEEKDAY(Table1[[#This Row],[Order Date]])</f>
        <v>3</v>
      </c>
      <c r="K2414" t="s">
        <v>224</v>
      </c>
      <c r="L2414" t="s">
        <v>240</v>
      </c>
      <c r="M2414">
        <v>344629</v>
      </c>
      <c r="N2414">
        <v>116253.82</v>
      </c>
      <c r="O2414">
        <v>228375.18</v>
      </c>
      <c r="P2414">
        <v>10</v>
      </c>
      <c r="Q2414">
        <v>93</v>
      </c>
      <c r="R2414">
        <v>93.71</v>
      </c>
    </row>
    <row r="2415" spans="1:18" x14ac:dyDescent="0.35">
      <c r="A2415" t="s">
        <v>25</v>
      </c>
      <c r="B2415" t="str">
        <f>VLOOKUP(Table1[[#This Row],[Region]],Table3[#All],2,0)</f>
        <v>Sam Thomas</v>
      </c>
      <c r="C2415" t="s">
        <v>215</v>
      </c>
      <c r="D2415">
        <v>234431</v>
      </c>
      <c r="E2415">
        <v>225767</v>
      </c>
      <c r="F2415">
        <v>96.3</v>
      </c>
      <c r="G2415" s="2">
        <v>40715</v>
      </c>
      <c r="H2415">
        <f>YEAR(Table1[[#This Row],[Order Date]])</f>
        <v>2011</v>
      </c>
      <c r="I2415" t="s">
        <v>254</v>
      </c>
      <c r="J2415" s="4">
        <f>WEEKDAY(Table1[[#This Row],[Order Date]])</f>
        <v>3</v>
      </c>
      <c r="K2415" t="s">
        <v>229</v>
      </c>
      <c r="L2415" t="s">
        <v>240</v>
      </c>
      <c r="M2415">
        <v>225767</v>
      </c>
      <c r="N2415">
        <v>66865.19</v>
      </c>
      <c r="O2415">
        <v>158901.81</v>
      </c>
      <c r="P2415">
        <v>30</v>
      </c>
      <c r="Q2415">
        <v>39</v>
      </c>
      <c r="R2415">
        <v>74.14</v>
      </c>
    </row>
    <row r="2416" spans="1:18" x14ac:dyDescent="0.35">
      <c r="A2416" t="s">
        <v>26</v>
      </c>
      <c r="B2416" t="str">
        <f>VLOOKUP(Table1[[#This Row],[Region]],Table3[#All],2,0)</f>
        <v>Anne Paul</v>
      </c>
      <c r="C2416" t="s">
        <v>212</v>
      </c>
      <c r="D2416">
        <v>445569</v>
      </c>
      <c r="E2416">
        <v>378463</v>
      </c>
      <c r="F2416">
        <v>84.94</v>
      </c>
      <c r="G2416" s="2">
        <v>41661</v>
      </c>
      <c r="H2416">
        <f>YEAR(Table1[[#This Row],[Order Date]])</f>
        <v>2014</v>
      </c>
      <c r="I2416" t="s">
        <v>259</v>
      </c>
      <c r="J2416" s="4">
        <f>WEEKDAY(Table1[[#This Row],[Order Date]])</f>
        <v>4</v>
      </c>
      <c r="K2416" t="s">
        <v>234</v>
      </c>
      <c r="L2416" t="s">
        <v>238</v>
      </c>
      <c r="M2416">
        <v>378463</v>
      </c>
      <c r="N2416">
        <v>96529.67</v>
      </c>
      <c r="O2416">
        <v>281933.33</v>
      </c>
      <c r="P2416">
        <v>30</v>
      </c>
      <c r="Q2416">
        <v>83</v>
      </c>
      <c r="R2416">
        <v>61.17</v>
      </c>
    </row>
    <row r="2417" spans="1:18" x14ac:dyDescent="0.35">
      <c r="A2417" t="s">
        <v>27</v>
      </c>
      <c r="B2417" t="str">
        <f>VLOOKUP(Table1[[#This Row],[Region]],Table3[#All],2,0)</f>
        <v>Anne Paul</v>
      </c>
      <c r="C2417" t="s">
        <v>212</v>
      </c>
      <c r="D2417">
        <v>337403</v>
      </c>
      <c r="E2417">
        <v>293318</v>
      </c>
      <c r="F2417">
        <v>86.93</v>
      </c>
      <c r="G2417" s="2">
        <v>41661</v>
      </c>
      <c r="H2417">
        <f>YEAR(Table1[[#This Row],[Order Date]])</f>
        <v>2014</v>
      </c>
      <c r="I2417" t="s">
        <v>259</v>
      </c>
      <c r="J2417" s="4">
        <f>WEEKDAY(Table1[[#This Row],[Order Date]])</f>
        <v>4</v>
      </c>
      <c r="K2417" t="s">
        <v>222</v>
      </c>
      <c r="L2417" t="s">
        <v>236</v>
      </c>
      <c r="M2417">
        <v>293318</v>
      </c>
      <c r="N2417">
        <v>145682.87</v>
      </c>
      <c r="O2417">
        <v>147635.13</v>
      </c>
      <c r="P2417">
        <v>30</v>
      </c>
      <c r="Q2417">
        <v>52</v>
      </c>
      <c r="R2417">
        <v>61.44</v>
      </c>
    </row>
    <row r="2418" spans="1:18" x14ac:dyDescent="0.35">
      <c r="A2418" t="s">
        <v>28</v>
      </c>
      <c r="B2418" t="str">
        <f>VLOOKUP(Table1[[#This Row],[Region]],Table3[#All],2,0)</f>
        <v>Bill Gabril</v>
      </c>
      <c r="C2418" t="s">
        <v>213</v>
      </c>
      <c r="D2418">
        <v>394701</v>
      </c>
      <c r="E2418">
        <v>399231</v>
      </c>
      <c r="F2418">
        <v>101.15</v>
      </c>
      <c r="G2418" s="2">
        <v>41661</v>
      </c>
      <c r="H2418">
        <f>YEAR(Table1[[#This Row],[Order Date]])</f>
        <v>2014</v>
      </c>
      <c r="I2418" t="s">
        <v>259</v>
      </c>
      <c r="J2418" s="4">
        <f>WEEKDAY(Table1[[#This Row],[Order Date]])</f>
        <v>4</v>
      </c>
      <c r="K2418" t="s">
        <v>234</v>
      </c>
      <c r="L2418" t="s">
        <v>238</v>
      </c>
      <c r="M2418">
        <v>399231</v>
      </c>
      <c r="N2418">
        <v>82685.570000000007</v>
      </c>
      <c r="O2418">
        <v>316545.43</v>
      </c>
      <c r="P2418">
        <v>30</v>
      </c>
      <c r="Q2418">
        <v>64</v>
      </c>
      <c r="R2418">
        <v>61.16</v>
      </c>
    </row>
    <row r="2419" spans="1:18" x14ac:dyDescent="0.35">
      <c r="A2419" t="s">
        <v>29</v>
      </c>
      <c r="B2419" t="str">
        <f>VLOOKUP(Table1[[#This Row],[Region]],Table3[#All],2,0)</f>
        <v>Anne Paul</v>
      </c>
      <c r="C2419" t="s">
        <v>212</v>
      </c>
      <c r="D2419">
        <v>470088</v>
      </c>
      <c r="E2419">
        <v>365056</v>
      </c>
      <c r="F2419">
        <v>77.66</v>
      </c>
      <c r="G2419" s="2">
        <v>41661</v>
      </c>
      <c r="H2419">
        <f>YEAR(Table1[[#This Row],[Order Date]])</f>
        <v>2014</v>
      </c>
      <c r="I2419" t="s">
        <v>259</v>
      </c>
      <c r="J2419" s="4">
        <f>WEEKDAY(Table1[[#This Row],[Order Date]])</f>
        <v>4</v>
      </c>
      <c r="K2419" t="s">
        <v>232</v>
      </c>
      <c r="L2419" t="s">
        <v>240</v>
      </c>
      <c r="M2419">
        <v>365056</v>
      </c>
      <c r="N2419">
        <v>82336.899999999994</v>
      </c>
      <c r="O2419">
        <v>282719.09999999998</v>
      </c>
      <c r="P2419">
        <v>20</v>
      </c>
      <c r="Q2419">
        <v>41</v>
      </c>
      <c r="R2419">
        <v>67.39</v>
      </c>
    </row>
    <row r="2420" spans="1:18" x14ac:dyDescent="0.35">
      <c r="A2420" t="s">
        <v>30</v>
      </c>
      <c r="B2420" t="str">
        <f>VLOOKUP(Table1[[#This Row],[Region]],Table3[#All],2,0)</f>
        <v>Bill Gabril</v>
      </c>
      <c r="C2420" t="s">
        <v>213</v>
      </c>
      <c r="D2420">
        <v>437962</v>
      </c>
      <c r="E2420">
        <v>449684</v>
      </c>
      <c r="F2420">
        <v>102.68</v>
      </c>
      <c r="G2420" s="2">
        <v>41661</v>
      </c>
      <c r="H2420">
        <f>YEAR(Table1[[#This Row],[Order Date]])</f>
        <v>2014</v>
      </c>
      <c r="I2420" t="s">
        <v>259</v>
      </c>
      <c r="J2420" s="4">
        <f>WEEKDAY(Table1[[#This Row],[Order Date]])</f>
        <v>4</v>
      </c>
      <c r="K2420" t="s">
        <v>222</v>
      </c>
      <c r="L2420" t="s">
        <v>236</v>
      </c>
      <c r="M2420">
        <v>449684</v>
      </c>
      <c r="N2420">
        <v>114567.34</v>
      </c>
      <c r="O2420">
        <v>335116.65999999997</v>
      </c>
      <c r="P2420">
        <v>30</v>
      </c>
      <c r="Q2420">
        <v>25</v>
      </c>
      <c r="R2420">
        <v>79.180000000000007</v>
      </c>
    </row>
    <row r="2421" spans="1:18" x14ac:dyDescent="0.35">
      <c r="A2421" t="s">
        <v>31</v>
      </c>
      <c r="B2421" t="str">
        <f>VLOOKUP(Table1[[#This Row],[Region]],Table3[#All],2,0)</f>
        <v>William Grek</v>
      </c>
      <c r="C2421" t="s">
        <v>214</v>
      </c>
      <c r="D2421">
        <v>485296</v>
      </c>
      <c r="E2421">
        <v>338807</v>
      </c>
      <c r="F2421">
        <v>69.81</v>
      </c>
      <c r="G2421" s="2">
        <v>41820</v>
      </c>
      <c r="H2421">
        <f>YEAR(Table1[[#This Row],[Order Date]])</f>
        <v>2014</v>
      </c>
      <c r="I2421" t="s">
        <v>254</v>
      </c>
      <c r="J2421" s="4">
        <f>WEEKDAY(Table1[[#This Row],[Order Date]])</f>
        <v>2</v>
      </c>
      <c r="K2421" t="s">
        <v>223</v>
      </c>
      <c r="L2421" t="s">
        <v>240</v>
      </c>
      <c r="M2421">
        <v>338807</v>
      </c>
      <c r="N2421">
        <v>79160.3</v>
      </c>
      <c r="O2421">
        <v>259646.7</v>
      </c>
      <c r="P2421">
        <v>10</v>
      </c>
      <c r="Q2421">
        <v>83</v>
      </c>
      <c r="R2421">
        <v>82.48</v>
      </c>
    </row>
    <row r="2422" spans="1:18" x14ac:dyDescent="0.35">
      <c r="A2422" t="s">
        <v>32</v>
      </c>
      <c r="B2422" t="str">
        <f>VLOOKUP(Table1[[#This Row],[Region]],Table3[#All],2,0)</f>
        <v>Anne Paul</v>
      </c>
      <c r="C2422" t="s">
        <v>212</v>
      </c>
      <c r="D2422">
        <v>108464</v>
      </c>
      <c r="E2422">
        <v>121327</v>
      </c>
      <c r="F2422">
        <v>111.86</v>
      </c>
      <c r="G2422" s="2">
        <v>41524</v>
      </c>
      <c r="H2422">
        <f>YEAR(Table1[[#This Row],[Order Date]])</f>
        <v>2013</v>
      </c>
      <c r="I2422" t="s">
        <v>258</v>
      </c>
      <c r="J2422" s="4">
        <f>WEEKDAY(Table1[[#This Row],[Order Date]])</f>
        <v>7</v>
      </c>
      <c r="K2422" t="s">
        <v>223</v>
      </c>
      <c r="L2422" t="s">
        <v>240</v>
      </c>
      <c r="M2422">
        <v>121327</v>
      </c>
      <c r="N2422">
        <v>48685</v>
      </c>
      <c r="O2422">
        <v>72642</v>
      </c>
      <c r="P2422">
        <v>10</v>
      </c>
      <c r="Q2422">
        <v>52</v>
      </c>
      <c r="R2422">
        <v>83.67</v>
      </c>
    </row>
    <row r="2423" spans="1:18" x14ac:dyDescent="0.35">
      <c r="A2423" t="s">
        <v>33</v>
      </c>
      <c r="B2423" t="str">
        <f>VLOOKUP(Table1[[#This Row],[Region]],Table3[#All],2,0)</f>
        <v>Anne Paul</v>
      </c>
      <c r="C2423" t="s">
        <v>212</v>
      </c>
      <c r="D2423">
        <v>346797</v>
      </c>
      <c r="E2423">
        <v>370380</v>
      </c>
      <c r="F2423">
        <v>106.8</v>
      </c>
      <c r="G2423" s="2">
        <v>41524</v>
      </c>
      <c r="H2423">
        <f>YEAR(Table1[[#This Row],[Order Date]])</f>
        <v>2013</v>
      </c>
      <c r="I2423" t="s">
        <v>258</v>
      </c>
      <c r="J2423" s="4">
        <f>WEEKDAY(Table1[[#This Row],[Order Date]])</f>
        <v>7</v>
      </c>
      <c r="K2423" t="s">
        <v>231</v>
      </c>
      <c r="L2423" t="s">
        <v>236</v>
      </c>
      <c r="M2423">
        <v>370380</v>
      </c>
      <c r="N2423">
        <v>162483.82</v>
      </c>
      <c r="O2423">
        <v>207896.18</v>
      </c>
      <c r="P2423">
        <v>10</v>
      </c>
      <c r="Q2423">
        <v>31</v>
      </c>
      <c r="R2423">
        <v>84.37</v>
      </c>
    </row>
    <row r="2424" spans="1:18" x14ac:dyDescent="0.35">
      <c r="A2424" t="s">
        <v>34</v>
      </c>
      <c r="B2424" t="str">
        <f>VLOOKUP(Table1[[#This Row],[Region]],Table3[#All],2,0)</f>
        <v>Bill Gabril</v>
      </c>
      <c r="C2424" t="s">
        <v>213</v>
      </c>
      <c r="D2424">
        <v>112619</v>
      </c>
      <c r="E2424">
        <v>97585</v>
      </c>
      <c r="F2424">
        <v>86.65</v>
      </c>
      <c r="G2424" s="2">
        <v>41491</v>
      </c>
      <c r="H2424">
        <f>YEAR(Table1[[#This Row],[Order Date]])</f>
        <v>2013</v>
      </c>
      <c r="I2424" t="s">
        <v>262</v>
      </c>
      <c r="J2424" s="4">
        <f>WEEKDAY(Table1[[#This Row],[Order Date]])</f>
        <v>2</v>
      </c>
      <c r="K2424" t="s">
        <v>217</v>
      </c>
      <c r="L2424" t="s">
        <v>237</v>
      </c>
      <c r="M2424">
        <v>97585</v>
      </c>
      <c r="N2424">
        <v>24088.59</v>
      </c>
      <c r="O2424">
        <v>73496.41</v>
      </c>
      <c r="P2424">
        <v>10</v>
      </c>
      <c r="Q2424">
        <v>83</v>
      </c>
      <c r="R2424">
        <v>64.83</v>
      </c>
    </row>
    <row r="2425" spans="1:18" x14ac:dyDescent="0.35">
      <c r="A2425" t="s">
        <v>35</v>
      </c>
      <c r="B2425" t="str">
        <f>VLOOKUP(Table1[[#This Row],[Region]],Table3[#All],2,0)</f>
        <v>Anne Paul</v>
      </c>
      <c r="C2425" t="s">
        <v>212</v>
      </c>
      <c r="D2425">
        <v>338766</v>
      </c>
      <c r="E2425">
        <v>184766</v>
      </c>
      <c r="F2425">
        <v>54.54</v>
      </c>
      <c r="G2425" s="2">
        <v>41225</v>
      </c>
      <c r="H2425">
        <f>YEAR(Table1[[#This Row],[Order Date]])</f>
        <v>2012</v>
      </c>
      <c r="I2425" t="s">
        <v>253</v>
      </c>
      <c r="J2425" s="4">
        <f>WEEKDAY(Table1[[#This Row],[Order Date]])</f>
        <v>2</v>
      </c>
      <c r="K2425" t="s">
        <v>227</v>
      </c>
      <c r="L2425" t="s">
        <v>237</v>
      </c>
      <c r="M2425">
        <v>184766</v>
      </c>
      <c r="N2425">
        <v>49979.519999999997</v>
      </c>
      <c r="O2425">
        <v>134786.48000000001</v>
      </c>
      <c r="P2425">
        <v>30</v>
      </c>
      <c r="Q2425">
        <v>79</v>
      </c>
      <c r="R2425">
        <v>90.25</v>
      </c>
    </row>
    <row r="2426" spans="1:18" x14ac:dyDescent="0.35">
      <c r="A2426" t="s">
        <v>36</v>
      </c>
      <c r="B2426" t="str">
        <f>VLOOKUP(Table1[[#This Row],[Region]],Table3[#All],2,0)</f>
        <v>Bill Gabril</v>
      </c>
      <c r="C2426" t="s">
        <v>213</v>
      </c>
      <c r="D2426">
        <v>313455</v>
      </c>
      <c r="E2426">
        <v>259160</v>
      </c>
      <c r="F2426">
        <v>82.68</v>
      </c>
      <c r="G2426" s="2">
        <v>40724</v>
      </c>
      <c r="H2426">
        <f>YEAR(Table1[[#This Row],[Order Date]])</f>
        <v>2011</v>
      </c>
      <c r="I2426" t="s">
        <v>254</v>
      </c>
      <c r="J2426" s="4">
        <f>WEEKDAY(Table1[[#This Row],[Order Date]])</f>
        <v>5</v>
      </c>
      <c r="K2426" t="s">
        <v>216</v>
      </c>
      <c r="L2426" t="s">
        <v>236</v>
      </c>
      <c r="M2426">
        <v>259160</v>
      </c>
      <c r="N2426">
        <v>64354.41</v>
      </c>
      <c r="O2426">
        <v>194805.59</v>
      </c>
      <c r="P2426">
        <v>30</v>
      </c>
      <c r="Q2426">
        <v>61</v>
      </c>
      <c r="R2426">
        <v>86.71</v>
      </c>
    </row>
    <row r="2427" spans="1:18" x14ac:dyDescent="0.35">
      <c r="A2427" t="s">
        <v>37</v>
      </c>
      <c r="B2427" t="str">
        <f>VLOOKUP(Table1[[#This Row],[Region]],Table3[#All],2,0)</f>
        <v>Anne Paul</v>
      </c>
      <c r="C2427" t="s">
        <v>212</v>
      </c>
      <c r="D2427">
        <v>200483</v>
      </c>
      <c r="E2427">
        <v>146722</v>
      </c>
      <c r="F2427">
        <v>73.180000000000007</v>
      </c>
      <c r="G2427" s="2">
        <v>41978</v>
      </c>
      <c r="H2427">
        <f>YEAR(Table1[[#This Row],[Order Date]])</f>
        <v>2014</v>
      </c>
      <c r="I2427" t="s">
        <v>257</v>
      </c>
      <c r="J2427" s="4">
        <f>WEEKDAY(Table1[[#This Row],[Order Date]])</f>
        <v>6</v>
      </c>
      <c r="K2427" t="s">
        <v>226</v>
      </c>
      <c r="L2427" t="s">
        <v>239</v>
      </c>
      <c r="M2427">
        <v>146722</v>
      </c>
      <c r="N2427">
        <v>43742.06</v>
      </c>
      <c r="O2427">
        <v>102979.94</v>
      </c>
      <c r="P2427">
        <v>20</v>
      </c>
      <c r="Q2427">
        <v>78</v>
      </c>
      <c r="R2427">
        <v>92.57</v>
      </c>
    </row>
    <row r="2428" spans="1:18" x14ac:dyDescent="0.35">
      <c r="A2428" t="s">
        <v>38</v>
      </c>
      <c r="B2428" t="str">
        <f>VLOOKUP(Table1[[#This Row],[Region]],Table3[#All],2,0)</f>
        <v>Bill Gabril</v>
      </c>
      <c r="C2428" t="s">
        <v>213</v>
      </c>
      <c r="D2428">
        <v>394572</v>
      </c>
      <c r="E2428">
        <v>277983</v>
      </c>
      <c r="F2428">
        <v>70.45</v>
      </c>
      <c r="G2428" s="2">
        <v>41515</v>
      </c>
      <c r="H2428">
        <f>YEAR(Table1[[#This Row],[Order Date]])</f>
        <v>2013</v>
      </c>
      <c r="I2428" t="s">
        <v>262</v>
      </c>
      <c r="J2428" s="4">
        <f>WEEKDAY(Table1[[#This Row],[Order Date]])</f>
        <v>5</v>
      </c>
      <c r="K2428" t="s">
        <v>232</v>
      </c>
      <c r="L2428" t="s">
        <v>240</v>
      </c>
      <c r="M2428">
        <v>277983</v>
      </c>
      <c r="N2428">
        <v>58450.75</v>
      </c>
      <c r="O2428">
        <v>219532.25</v>
      </c>
      <c r="P2428">
        <v>30</v>
      </c>
      <c r="Q2428">
        <v>39</v>
      </c>
      <c r="R2428">
        <v>76.23</v>
      </c>
    </row>
    <row r="2429" spans="1:18" x14ac:dyDescent="0.35">
      <c r="A2429" t="s">
        <v>39</v>
      </c>
      <c r="B2429" t="str">
        <f>VLOOKUP(Table1[[#This Row],[Region]],Table3[#All],2,0)</f>
        <v>Bill Gabril</v>
      </c>
      <c r="C2429" t="s">
        <v>213</v>
      </c>
      <c r="D2429">
        <v>103185</v>
      </c>
      <c r="E2429">
        <v>121570</v>
      </c>
      <c r="F2429">
        <v>117.82</v>
      </c>
      <c r="G2429" s="2">
        <v>41515</v>
      </c>
      <c r="H2429">
        <f>YEAR(Table1[[#This Row],[Order Date]])</f>
        <v>2013</v>
      </c>
      <c r="I2429" t="s">
        <v>262</v>
      </c>
      <c r="J2429" s="4">
        <f>WEEKDAY(Table1[[#This Row],[Order Date]])</f>
        <v>5</v>
      </c>
      <c r="K2429" t="s">
        <v>232</v>
      </c>
      <c r="L2429" t="s">
        <v>240</v>
      </c>
      <c r="M2429">
        <v>121570</v>
      </c>
      <c r="N2429">
        <v>38510.480000000003</v>
      </c>
      <c r="O2429">
        <v>83059.520000000004</v>
      </c>
      <c r="P2429">
        <v>10</v>
      </c>
      <c r="Q2429">
        <v>85</v>
      </c>
      <c r="R2429">
        <v>70.22</v>
      </c>
    </row>
    <row r="2430" spans="1:18" x14ac:dyDescent="0.35">
      <c r="A2430" t="s">
        <v>40</v>
      </c>
      <c r="B2430" t="str">
        <f>VLOOKUP(Table1[[#This Row],[Region]],Table3[#All],2,0)</f>
        <v>Anne Paul</v>
      </c>
      <c r="C2430" t="s">
        <v>212</v>
      </c>
      <c r="D2430">
        <v>476419</v>
      </c>
      <c r="E2430">
        <v>548251</v>
      </c>
      <c r="F2430">
        <v>115.08</v>
      </c>
      <c r="G2430" s="2">
        <v>41296</v>
      </c>
      <c r="H2430">
        <f>YEAR(Table1[[#This Row],[Order Date]])</f>
        <v>2013</v>
      </c>
      <c r="I2430" t="s">
        <v>259</v>
      </c>
      <c r="J2430" s="4">
        <f>WEEKDAY(Table1[[#This Row],[Order Date]])</f>
        <v>3</v>
      </c>
      <c r="K2430" t="s">
        <v>221</v>
      </c>
      <c r="L2430" t="s">
        <v>239</v>
      </c>
      <c r="M2430">
        <v>548251</v>
      </c>
      <c r="N2430">
        <v>114177.19</v>
      </c>
      <c r="O2430">
        <v>434073.81</v>
      </c>
      <c r="P2430">
        <v>30</v>
      </c>
      <c r="Q2430">
        <v>40</v>
      </c>
      <c r="R2430">
        <v>93.52</v>
      </c>
    </row>
    <row r="2431" spans="1:18" x14ac:dyDescent="0.35">
      <c r="A2431" t="s">
        <v>41</v>
      </c>
      <c r="B2431" t="str">
        <f>VLOOKUP(Table1[[#This Row],[Region]],Table3[#All],2,0)</f>
        <v>Sam Thomas</v>
      </c>
      <c r="C2431" t="s">
        <v>215</v>
      </c>
      <c r="D2431">
        <v>435404</v>
      </c>
      <c r="E2431">
        <v>227809</v>
      </c>
      <c r="F2431">
        <v>52.32</v>
      </c>
      <c r="G2431" s="2">
        <v>40831</v>
      </c>
      <c r="H2431">
        <f>YEAR(Table1[[#This Row],[Order Date]])</f>
        <v>2011</v>
      </c>
      <c r="I2431" t="s">
        <v>255</v>
      </c>
      <c r="J2431" s="4">
        <f>WEEKDAY(Table1[[#This Row],[Order Date]])</f>
        <v>7</v>
      </c>
      <c r="K2431" t="s">
        <v>234</v>
      </c>
      <c r="L2431" t="s">
        <v>238</v>
      </c>
      <c r="M2431">
        <v>227809</v>
      </c>
      <c r="N2431">
        <v>89383.65</v>
      </c>
      <c r="O2431">
        <v>138425.35</v>
      </c>
      <c r="P2431">
        <v>20</v>
      </c>
      <c r="Q2431">
        <v>63</v>
      </c>
      <c r="R2431">
        <v>75.739999999999995</v>
      </c>
    </row>
    <row r="2432" spans="1:18" x14ac:dyDescent="0.35">
      <c r="A2432" t="s">
        <v>42</v>
      </c>
      <c r="B2432" t="str">
        <f>VLOOKUP(Table1[[#This Row],[Region]],Table3[#All],2,0)</f>
        <v>Bill Gabril</v>
      </c>
      <c r="C2432" t="s">
        <v>213</v>
      </c>
      <c r="D2432">
        <v>194179</v>
      </c>
      <c r="E2432">
        <v>113737</v>
      </c>
      <c r="F2432">
        <v>58.57</v>
      </c>
      <c r="G2432" s="2">
        <v>41312</v>
      </c>
      <c r="H2432">
        <f>YEAR(Table1[[#This Row],[Order Date]])</f>
        <v>2013</v>
      </c>
      <c r="I2432" t="s">
        <v>264</v>
      </c>
      <c r="J2432" s="4">
        <f>WEEKDAY(Table1[[#This Row],[Order Date]])</f>
        <v>5</v>
      </c>
      <c r="K2432" t="s">
        <v>225</v>
      </c>
      <c r="L2432" t="s">
        <v>239</v>
      </c>
      <c r="M2432">
        <v>113737</v>
      </c>
      <c r="N2432">
        <v>28905.37</v>
      </c>
      <c r="O2432">
        <v>84831.63</v>
      </c>
      <c r="P2432">
        <v>30</v>
      </c>
      <c r="Q2432">
        <v>10</v>
      </c>
      <c r="R2432">
        <v>72.88</v>
      </c>
    </row>
    <row r="2433" spans="1:18" x14ac:dyDescent="0.35">
      <c r="A2433" t="s">
        <v>43</v>
      </c>
      <c r="B2433" t="str">
        <f>VLOOKUP(Table1[[#This Row],[Region]],Table3[#All],2,0)</f>
        <v>William Grek</v>
      </c>
      <c r="C2433" t="s">
        <v>214</v>
      </c>
      <c r="D2433">
        <v>221634</v>
      </c>
      <c r="E2433">
        <v>257987</v>
      </c>
      <c r="F2433">
        <v>116.4</v>
      </c>
      <c r="G2433" s="2">
        <v>40620</v>
      </c>
      <c r="H2433">
        <f>YEAR(Table1[[#This Row],[Order Date]])</f>
        <v>2011</v>
      </c>
      <c r="I2433" t="s">
        <v>263</v>
      </c>
      <c r="J2433" s="4">
        <f>WEEKDAY(Table1[[#This Row],[Order Date]])</f>
        <v>6</v>
      </c>
      <c r="K2433" t="s">
        <v>225</v>
      </c>
      <c r="L2433" t="s">
        <v>239</v>
      </c>
      <c r="M2433">
        <v>257987</v>
      </c>
      <c r="N2433">
        <v>78013.539999999994</v>
      </c>
      <c r="O2433">
        <v>179973.46</v>
      </c>
      <c r="P2433">
        <v>30</v>
      </c>
      <c r="Q2433">
        <v>16</v>
      </c>
      <c r="R2433">
        <v>84.41</v>
      </c>
    </row>
    <row r="2434" spans="1:18" x14ac:dyDescent="0.35">
      <c r="A2434" t="s">
        <v>44</v>
      </c>
      <c r="B2434" t="str">
        <f>VLOOKUP(Table1[[#This Row],[Region]],Table3[#All],2,0)</f>
        <v>Anne Paul</v>
      </c>
      <c r="C2434" t="s">
        <v>212</v>
      </c>
      <c r="D2434">
        <v>479940</v>
      </c>
      <c r="E2434">
        <v>522444</v>
      </c>
      <c r="F2434">
        <v>108.86</v>
      </c>
      <c r="G2434" s="2">
        <v>40620</v>
      </c>
      <c r="H2434">
        <f>YEAR(Table1[[#This Row],[Order Date]])</f>
        <v>2011</v>
      </c>
      <c r="I2434" t="s">
        <v>263</v>
      </c>
      <c r="J2434" s="4">
        <f>WEEKDAY(Table1[[#This Row],[Order Date]])</f>
        <v>6</v>
      </c>
      <c r="K2434" t="s">
        <v>218</v>
      </c>
      <c r="L2434" t="s">
        <v>238</v>
      </c>
      <c r="M2434">
        <v>522444</v>
      </c>
      <c r="N2434">
        <v>187326.06</v>
      </c>
      <c r="O2434">
        <v>335117.94</v>
      </c>
      <c r="P2434">
        <v>10</v>
      </c>
      <c r="Q2434">
        <v>10</v>
      </c>
      <c r="R2434">
        <v>73.52</v>
      </c>
    </row>
    <row r="2435" spans="1:18" x14ac:dyDescent="0.35">
      <c r="A2435" t="s">
        <v>45</v>
      </c>
      <c r="B2435" t="str">
        <f>VLOOKUP(Table1[[#This Row],[Region]],Table3[#All],2,0)</f>
        <v>Bill Gabril</v>
      </c>
      <c r="C2435" t="s">
        <v>213</v>
      </c>
      <c r="D2435">
        <v>242123</v>
      </c>
      <c r="E2435">
        <v>179202</v>
      </c>
      <c r="F2435">
        <v>74.010000000000005</v>
      </c>
      <c r="G2435" s="2">
        <v>40620</v>
      </c>
      <c r="H2435">
        <f>YEAR(Table1[[#This Row],[Order Date]])</f>
        <v>2011</v>
      </c>
      <c r="I2435" t="s">
        <v>263</v>
      </c>
      <c r="J2435" s="4">
        <f>WEEKDAY(Table1[[#This Row],[Order Date]])</f>
        <v>6</v>
      </c>
      <c r="K2435" t="s">
        <v>234</v>
      </c>
      <c r="L2435" t="s">
        <v>238</v>
      </c>
      <c r="M2435">
        <v>179202</v>
      </c>
      <c r="N2435">
        <v>42128.87</v>
      </c>
      <c r="O2435">
        <v>137073.13</v>
      </c>
      <c r="P2435">
        <v>20</v>
      </c>
      <c r="Q2435">
        <v>16</v>
      </c>
      <c r="R2435">
        <v>63.6</v>
      </c>
    </row>
    <row r="2436" spans="1:18" x14ac:dyDescent="0.35">
      <c r="A2436" t="s">
        <v>46</v>
      </c>
      <c r="B2436" t="str">
        <f>VLOOKUP(Table1[[#This Row],[Region]],Table3[#All],2,0)</f>
        <v>Sam Thomas</v>
      </c>
      <c r="C2436" t="s">
        <v>215</v>
      </c>
      <c r="D2436">
        <v>404568</v>
      </c>
      <c r="E2436">
        <v>276689</v>
      </c>
      <c r="F2436">
        <v>68.39</v>
      </c>
      <c r="G2436" s="2">
        <v>40620</v>
      </c>
      <c r="H2436">
        <f>YEAR(Table1[[#This Row],[Order Date]])</f>
        <v>2011</v>
      </c>
      <c r="I2436" t="s">
        <v>263</v>
      </c>
      <c r="J2436" s="4">
        <f>WEEKDAY(Table1[[#This Row],[Order Date]])</f>
        <v>6</v>
      </c>
      <c r="K2436" t="s">
        <v>226</v>
      </c>
      <c r="L2436" t="s">
        <v>239</v>
      </c>
      <c r="M2436">
        <v>276689</v>
      </c>
      <c r="N2436">
        <v>111071.19</v>
      </c>
      <c r="O2436">
        <v>165617.81</v>
      </c>
      <c r="P2436">
        <v>30</v>
      </c>
      <c r="Q2436">
        <v>67</v>
      </c>
      <c r="R2436">
        <v>87.11</v>
      </c>
    </row>
    <row r="2437" spans="1:18" x14ac:dyDescent="0.35">
      <c r="A2437" t="s">
        <v>47</v>
      </c>
      <c r="B2437" t="str">
        <f>VLOOKUP(Table1[[#This Row],[Region]],Table3[#All],2,0)</f>
        <v>Anne Paul</v>
      </c>
      <c r="C2437" t="s">
        <v>212</v>
      </c>
      <c r="D2437">
        <v>128520</v>
      </c>
      <c r="E2437">
        <v>142782</v>
      </c>
      <c r="F2437">
        <v>111.1</v>
      </c>
      <c r="G2437" s="2">
        <v>40620</v>
      </c>
      <c r="H2437">
        <f>YEAR(Table1[[#This Row],[Order Date]])</f>
        <v>2011</v>
      </c>
      <c r="I2437" t="s">
        <v>263</v>
      </c>
      <c r="J2437" s="4">
        <f>WEEKDAY(Table1[[#This Row],[Order Date]])</f>
        <v>6</v>
      </c>
      <c r="K2437" t="s">
        <v>231</v>
      </c>
      <c r="L2437" t="s">
        <v>236</v>
      </c>
      <c r="M2437">
        <v>142782</v>
      </c>
      <c r="N2437">
        <v>44370.47</v>
      </c>
      <c r="O2437">
        <v>98411.53</v>
      </c>
      <c r="P2437">
        <v>30</v>
      </c>
      <c r="Q2437">
        <v>16</v>
      </c>
      <c r="R2437">
        <v>67.13</v>
      </c>
    </row>
    <row r="2438" spans="1:18" x14ac:dyDescent="0.35">
      <c r="A2438" t="s">
        <v>48</v>
      </c>
      <c r="B2438" t="str">
        <f>VLOOKUP(Table1[[#This Row],[Region]],Table3[#All],2,0)</f>
        <v>Anne Paul</v>
      </c>
      <c r="C2438" t="s">
        <v>212</v>
      </c>
      <c r="D2438">
        <v>435870</v>
      </c>
      <c r="E2438">
        <v>252323</v>
      </c>
      <c r="F2438">
        <v>57.89</v>
      </c>
      <c r="G2438" s="2">
        <v>40620</v>
      </c>
      <c r="H2438">
        <f>YEAR(Table1[[#This Row],[Order Date]])</f>
        <v>2011</v>
      </c>
      <c r="I2438" t="s">
        <v>263</v>
      </c>
      <c r="J2438" s="4">
        <f>WEEKDAY(Table1[[#This Row],[Order Date]])</f>
        <v>6</v>
      </c>
      <c r="K2438" t="s">
        <v>229</v>
      </c>
      <c r="L2438" t="s">
        <v>240</v>
      </c>
      <c r="M2438">
        <v>252323</v>
      </c>
      <c r="N2438">
        <v>95722.93</v>
      </c>
      <c r="O2438">
        <v>156600.07</v>
      </c>
      <c r="P2438">
        <v>20</v>
      </c>
      <c r="Q2438">
        <v>86</v>
      </c>
      <c r="R2438">
        <v>93.11</v>
      </c>
    </row>
    <row r="2439" spans="1:18" x14ac:dyDescent="0.35">
      <c r="A2439" t="s">
        <v>49</v>
      </c>
      <c r="B2439" t="str">
        <f>VLOOKUP(Table1[[#This Row],[Region]],Table3[#All],2,0)</f>
        <v>William Grek</v>
      </c>
      <c r="C2439" t="s">
        <v>214</v>
      </c>
      <c r="D2439">
        <v>255180</v>
      </c>
      <c r="E2439">
        <v>206009</v>
      </c>
      <c r="F2439">
        <v>80.73</v>
      </c>
      <c r="G2439" s="2">
        <v>40620</v>
      </c>
      <c r="H2439">
        <f>YEAR(Table1[[#This Row],[Order Date]])</f>
        <v>2011</v>
      </c>
      <c r="I2439" t="s">
        <v>263</v>
      </c>
      <c r="J2439" s="4">
        <f>WEEKDAY(Table1[[#This Row],[Order Date]])</f>
        <v>6</v>
      </c>
      <c r="K2439" t="s">
        <v>225</v>
      </c>
      <c r="L2439" t="s">
        <v>239</v>
      </c>
      <c r="M2439">
        <v>206009</v>
      </c>
      <c r="N2439">
        <v>56512.44</v>
      </c>
      <c r="O2439">
        <v>149496.56</v>
      </c>
      <c r="P2439">
        <v>30</v>
      </c>
      <c r="Q2439">
        <v>12</v>
      </c>
      <c r="R2439">
        <v>76.02</v>
      </c>
    </row>
    <row r="2440" spans="1:18" x14ac:dyDescent="0.35">
      <c r="A2440" t="s">
        <v>50</v>
      </c>
      <c r="B2440" t="str">
        <f>VLOOKUP(Table1[[#This Row],[Region]],Table3[#All],2,0)</f>
        <v>Sam Thomas</v>
      </c>
      <c r="C2440" t="s">
        <v>215</v>
      </c>
      <c r="D2440">
        <v>196390</v>
      </c>
      <c r="E2440">
        <v>220597</v>
      </c>
      <c r="F2440">
        <v>112.33</v>
      </c>
      <c r="G2440" s="2">
        <v>40687</v>
      </c>
      <c r="H2440">
        <f>YEAR(Table1[[#This Row],[Order Date]])</f>
        <v>2011</v>
      </c>
      <c r="I2440" t="s">
        <v>261</v>
      </c>
      <c r="J2440" s="4">
        <f>WEEKDAY(Table1[[#This Row],[Order Date]])</f>
        <v>3</v>
      </c>
      <c r="K2440" t="s">
        <v>217</v>
      </c>
      <c r="L2440" t="s">
        <v>237</v>
      </c>
      <c r="M2440">
        <v>220597</v>
      </c>
      <c r="N2440">
        <v>105317.73</v>
      </c>
      <c r="O2440">
        <v>115279.27</v>
      </c>
      <c r="P2440">
        <v>20</v>
      </c>
      <c r="Q2440">
        <v>64</v>
      </c>
      <c r="R2440">
        <v>92.8</v>
      </c>
    </row>
    <row r="2441" spans="1:18" x14ac:dyDescent="0.35">
      <c r="A2441" t="s">
        <v>51</v>
      </c>
      <c r="B2441" t="str">
        <f>VLOOKUP(Table1[[#This Row],[Region]],Table3[#All],2,0)</f>
        <v>Anne Paul</v>
      </c>
      <c r="C2441" t="s">
        <v>212</v>
      </c>
      <c r="D2441">
        <v>414489</v>
      </c>
      <c r="E2441">
        <v>409031</v>
      </c>
      <c r="F2441">
        <v>98.68</v>
      </c>
      <c r="G2441" s="2">
        <v>41832</v>
      </c>
      <c r="H2441">
        <f>YEAR(Table1[[#This Row],[Order Date]])</f>
        <v>2014</v>
      </c>
      <c r="I2441" t="s">
        <v>260</v>
      </c>
      <c r="J2441" s="4">
        <f>WEEKDAY(Table1[[#This Row],[Order Date]])</f>
        <v>7</v>
      </c>
      <c r="K2441" t="s">
        <v>219</v>
      </c>
      <c r="L2441" t="s">
        <v>238</v>
      </c>
      <c r="M2441">
        <v>409031</v>
      </c>
      <c r="N2441">
        <v>106371.49</v>
      </c>
      <c r="O2441">
        <v>302659.51</v>
      </c>
      <c r="P2441">
        <v>20</v>
      </c>
      <c r="Q2441">
        <v>26</v>
      </c>
      <c r="R2441">
        <v>60.54</v>
      </c>
    </row>
    <row r="2442" spans="1:18" x14ac:dyDescent="0.35">
      <c r="A2442" t="s">
        <v>52</v>
      </c>
      <c r="B2442" t="str">
        <f>VLOOKUP(Table1[[#This Row],[Region]],Table3[#All],2,0)</f>
        <v>Anne Paul</v>
      </c>
      <c r="C2442" t="s">
        <v>212</v>
      </c>
      <c r="D2442">
        <v>169976</v>
      </c>
      <c r="E2442">
        <v>195176</v>
      </c>
      <c r="F2442">
        <v>114.83</v>
      </c>
      <c r="G2442" s="2">
        <v>41807</v>
      </c>
      <c r="H2442">
        <f>YEAR(Table1[[#This Row],[Order Date]])</f>
        <v>2014</v>
      </c>
      <c r="I2442" t="s">
        <v>254</v>
      </c>
      <c r="J2442" s="4">
        <f>WEEKDAY(Table1[[#This Row],[Order Date]])</f>
        <v>3</v>
      </c>
      <c r="K2442" t="s">
        <v>219</v>
      </c>
      <c r="L2442" t="s">
        <v>238</v>
      </c>
      <c r="M2442">
        <v>195176</v>
      </c>
      <c r="N2442">
        <v>60998.33</v>
      </c>
      <c r="O2442">
        <v>134177.67000000001</v>
      </c>
      <c r="P2442">
        <v>10</v>
      </c>
      <c r="Q2442">
        <v>91</v>
      </c>
      <c r="R2442">
        <v>86.51</v>
      </c>
    </row>
    <row r="2443" spans="1:18" x14ac:dyDescent="0.35">
      <c r="A2443" t="s">
        <v>53</v>
      </c>
      <c r="B2443" t="str">
        <f>VLOOKUP(Table1[[#This Row],[Region]],Table3[#All],2,0)</f>
        <v>William Grek</v>
      </c>
      <c r="C2443" t="s">
        <v>214</v>
      </c>
      <c r="D2443">
        <v>202036</v>
      </c>
      <c r="E2443">
        <v>170371</v>
      </c>
      <c r="F2443">
        <v>84.33</v>
      </c>
      <c r="G2443" s="2">
        <v>41807</v>
      </c>
      <c r="H2443">
        <f>YEAR(Table1[[#This Row],[Order Date]])</f>
        <v>2014</v>
      </c>
      <c r="I2443" t="s">
        <v>254</v>
      </c>
      <c r="J2443" s="4">
        <f>WEEKDAY(Table1[[#This Row],[Order Date]])</f>
        <v>3</v>
      </c>
      <c r="K2443" t="s">
        <v>233</v>
      </c>
      <c r="L2443" t="s">
        <v>237</v>
      </c>
      <c r="M2443">
        <v>170371</v>
      </c>
      <c r="N2443">
        <v>74025.75</v>
      </c>
      <c r="O2443">
        <v>96345.25</v>
      </c>
      <c r="P2443">
        <v>30</v>
      </c>
      <c r="Q2443">
        <v>58</v>
      </c>
      <c r="R2443">
        <v>82.06</v>
      </c>
    </row>
    <row r="2444" spans="1:18" x14ac:dyDescent="0.35">
      <c r="A2444" t="s">
        <v>54</v>
      </c>
      <c r="B2444" t="str">
        <f>VLOOKUP(Table1[[#This Row],[Region]],Table3[#All],2,0)</f>
        <v>William Grek</v>
      </c>
      <c r="C2444" t="s">
        <v>214</v>
      </c>
      <c r="D2444">
        <v>232687</v>
      </c>
      <c r="E2444">
        <v>203901</v>
      </c>
      <c r="F2444">
        <v>87.63</v>
      </c>
      <c r="G2444" s="2">
        <v>41807</v>
      </c>
      <c r="H2444">
        <f>YEAR(Table1[[#This Row],[Order Date]])</f>
        <v>2014</v>
      </c>
      <c r="I2444" t="s">
        <v>254</v>
      </c>
      <c r="J2444" s="4">
        <f>WEEKDAY(Table1[[#This Row],[Order Date]])</f>
        <v>3</v>
      </c>
      <c r="K2444" t="s">
        <v>235</v>
      </c>
      <c r="L2444" t="s">
        <v>239</v>
      </c>
      <c r="M2444">
        <v>203901</v>
      </c>
      <c r="N2444">
        <v>46897.83</v>
      </c>
      <c r="O2444">
        <v>157003.17000000001</v>
      </c>
      <c r="P2444">
        <v>20</v>
      </c>
      <c r="Q2444">
        <v>11</v>
      </c>
      <c r="R2444">
        <v>85.75</v>
      </c>
    </row>
    <row r="2445" spans="1:18" x14ac:dyDescent="0.35">
      <c r="A2445" t="s">
        <v>55</v>
      </c>
      <c r="B2445" t="str">
        <f>VLOOKUP(Table1[[#This Row],[Region]],Table3[#All],2,0)</f>
        <v>Sam Thomas</v>
      </c>
      <c r="C2445" t="s">
        <v>215</v>
      </c>
      <c r="D2445">
        <v>447038</v>
      </c>
      <c r="E2445">
        <v>298284</v>
      </c>
      <c r="F2445">
        <v>66.72</v>
      </c>
      <c r="G2445" s="2">
        <v>40938</v>
      </c>
      <c r="H2445">
        <f>YEAR(Table1[[#This Row],[Order Date]])</f>
        <v>2012</v>
      </c>
      <c r="I2445" t="s">
        <v>259</v>
      </c>
      <c r="J2445" s="4">
        <f>WEEKDAY(Table1[[#This Row],[Order Date]])</f>
        <v>2</v>
      </c>
      <c r="K2445" t="s">
        <v>220</v>
      </c>
      <c r="L2445" t="s">
        <v>237</v>
      </c>
      <c r="M2445">
        <v>298284</v>
      </c>
      <c r="N2445">
        <v>90293.9</v>
      </c>
      <c r="O2445">
        <v>207990.1</v>
      </c>
      <c r="P2445">
        <v>20</v>
      </c>
      <c r="Q2445">
        <v>62</v>
      </c>
      <c r="R2445">
        <v>80.88</v>
      </c>
    </row>
    <row r="2446" spans="1:18" x14ac:dyDescent="0.35">
      <c r="A2446" t="s">
        <v>56</v>
      </c>
      <c r="B2446" t="str">
        <f>VLOOKUP(Table1[[#This Row],[Region]],Table3[#All],2,0)</f>
        <v>Anne Paul</v>
      </c>
      <c r="C2446" t="s">
        <v>212</v>
      </c>
      <c r="D2446">
        <v>216826</v>
      </c>
      <c r="E2446">
        <v>228613</v>
      </c>
      <c r="F2446">
        <v>105.44</v>
      </c>
      <c r="G2446" s="2">
        <v>40938</v>
      </c>
      <c r="H2446">
        <f>YEAR(Table1[[#This Row],[Order Date]])</f>
        <v>2012</v>
      </c>
      <c r="I2446" t="s">
        <v>259</v>
      </c>
      <c r="J2446" s="4">
        <f>WEEKDAY(Table1[[#This Row],[Order Date]])</f>
        <v>2</v>
      </c>
      <c r="K2446" t="s">
        <v>220</v>
      </c>
      <c r="L2446" t="s">
        <v>237</v>
      </c>
      <c r="M2446">
        <v>228613</v>
      </c>
      <c r="N2446">
        <v>113692.34</v>
      </c>
      <c r="O2446">
        <v>114920.66</v>
      </c>
      <c r="P2446">
        <v>20</v>
      </c>
      <c r="Q2446">
        <v>44</v>
      </c>
      <c r="R2446">
        <v>79.95</v>
      </c>
    </row>
    <row r="2447" spans="1:18" x14ac:dyDescent="0.35">
      <c r="A2447" t="s">
        <v>57</v>
      </c>
      <c r="B2447" t="str">
        <f>VLOOKUP(Table1[[#This Row],[Region]],Table3[#All],2,0)</f>
        <v>Bill Gabril</v>
      </c>
      <c r="C2447" t="s">
        <v>213</v>
      </c>
      <c r="D2447">
        <v>130827</v>
      </c>
      <c r="E2447">
        <v>98171</v>
      </c>
      <c r="F2447">
        <v>75.040000000000006</v>
      </c>
      <c r="G2447" s="2">
        <v>41254</v>
      </c>
      <c r="H2447">
        <f>YEAR(Table1[[#This Row],[Order Date]])</f>
        <v>2012</v>
      </c>
      <c r="I2447" t="s">
        <v>257</v>
      </c>
      <c r="J2447" s="4">
        <f>WEEKDAY(Table1[[#This Row],[Order Date]])</f>
        <v>3</v>
      </c>
      <c r="K2447" t="s">
        <v>235</v>
      </c>
      <c r="L2447" t="s">
        <v>239</v>
      </c>
      <c r="M2447">
        <v>98171</v>
      </c>
      <c r="N2447">
        <v>29970.86</v>
      </c>
      <c r="O2447">
        <v>68200.14</v>
      </c>
      <c r="P2447">
        <v>10</v>
      </c>
      <c r="Q2447">
        <v>26</v>
      </c>
      <c r="R2447">
        <v>92.14</v>
      </c>
    </row>
    <row r="2448" spans="1:18" x14ac:dyDescent="0.35">
      <c r="A2448" t="s">
        <v>58</v>
      </c>
      <c r="B2448" t="str">
        <f>VLOOKUP(Table1[[#This Row],[Region]],Table3[#All],2,0)</f>
        <v>Sam Thomas</v>
      </c>
      <c r="C2448" t="s">
        <v>215</v>
      </c>
      <c r="D2448">
        <v>296834</v>
      </c>
      <c r="E2448">
        <v>231843</v>
      </c>
      <c r="F2448">
        <v>78.11</v>
      </c>
      <c r="G2448" s="2">
        <v>41922</v>
      </c>
      <c r="H2448">
        <f>YEAR(Table1[[#This Row],[Order Date]])</f>
        <v>2014</v>
      </c>
      <c r="I2448" t="s">
        <v>255</v>
      </c>
      <c r="J2448" s="4">
        <f>WEEKDAY(Table1[[#This Row],[Order Date]])</f>
        <v>6</v>
      </c>
      <c r="K2448" t="s">
        <v>228</v>
      </c>
      <c r="L2448" t="s">
        <v>236</v>
      </c>
      <c r="M2448">
        <v>231843</v>
      </c>
      <c r="N2448">
        <v>112998.29</v>
      </c>
      <c r="O2448">
        <v>118844.71</v>
      </c>
      <c r="P2448">
        <v>30</v>
      </c>
      <c r="Q2448">
        <v>99</v>
      </c>
      <c r="R2448">
        <v>86.74</v>
      </c>
    </row>
    <row r="2449" spans="1:18" x14ac:dyDescent="0.35">
      <c r="A2449" t="s">
        <v>59</v>
      </c>
      <c r="B2449" t="str">
        <f>VLOOKUP(Table1[[#This Row],[Region]],Table3[#All],2,0)</f>
        <v>Sam Thomas</v>
      </c>
      <c r="C2449" t="s">
        <v>215</v>
      </c>
      <c r="D2449">
        <v>495260</v>
      </c>
      <c r="E2449">
        <v>289132</v>
      </c>
      <c r="F2449">
        <v>58.38</v>
      </c>
      <c r="G2449" s="2">
        <v>41850</v>
      </c>
      <c r="H2449">
        <f>YEAR(Table1[[#This Row],[Order Date]])</f>
        <v>2014</v>
      </c>
      <c r="I2449" t="s">
        <v>260</v>
      </c>
      <c r="J2449" s="4">
        <f>WEEKDAY(Table1[[#This Row],[Order Date]])</f>
        <v>4</v>
      </c>
      <c r="K2449" t="s">
        <v>235</v>
      </c>
      <c r="L2449" t="s">
        <v>239</v>
      </c>
      <c r="M2449">
        <v>289132</v>
      </c>
      <c r="N2449">
        <v>76061.42</v>
      </c>
      <c r="O2449">
        <v>213070.58</v>
      </c>
      <c r="P2449">
        <v>10</v>
      </c>
      <c r="Q2449">
        <v>45</v>
      </c>
      <c r="R2449">
        <v>83.79</v>
      </c>
    </row>
    <row r="2450" spans="1:18" x14ac:dyDescent="0.35">
      <c r="A2450" t="s">
        <v>60</v>
      </c>
      <c r="B2450" t="str">
        <f>VLOOKUP(Table1[[#This Row],[Region]],Table3[#All],2,0)</f>
        <v>William Grek</v>
      </c>
      <c r="C2450" t="s">
        <v>214</v>
      </c>
      <c r="D2450">
        <v>467885</v>
      </c>
      <c r="E2450">
        <v>376536</v>
      </c>
      <c r="F2450">
        <v>80.48</v>
      </c>
      <c r="G2450" s="2">
        <v>40658</v>
      </c>
      <c r="H2450">
        <f>YEAR(Table1[[#This Row],[Order Date]])</f>
        <v>2011</v>
      </c>
      <c r="I2450" t="s">
        <v>256</v>
      </c>
      <c r="J2450" s="4">
        <f>WEEKDAY(Table1[[#This Row],[Order Date]])</f>
        <v>2</v>
      </c>
      <c r="K2450" t="s">
        <v>221</v>
      </c>
      <c r="L2450" t="s">
        <v>239</v>
      </c>
      <c r="M2450">
        <v>376536</v>
      </c>
      <c r="N2450">
        <v>174841.88</v>
      </c>
      <c r="O2450">
        <v>201694.12</v>
      </c>
      <c r="P2450">
        <v>10</v>
      </c>
      <c r="Q2450">
        <v>82</v>
      </c>
      <c r="R2450">
        <v>75.81</v>
      </c>
    </row>
    <row r="2451" spans="1:18" x14ac:dyDescent="0.35">
      <c r="A2451" t="s">
        <v>61</v>
      </c>
      <c r="B2451" t="str">
        <f>VLOOKUP(Table1[[#This Row],[Region]],Table3[#All],2,0)</f>
        <v>Bill Gabril</v>
      </c>
      <c r="C2451" t="s">
        <v>213</v>
      </c>
      <c r="D2451">
        <v>371460</v>
      </c>
      <c r="E2451">
        <v>282576</v>
      </c>
      <c r="F2451">
        <v>76.069999999999993</v>
      </c>
      <c r="G2451" s="2">
        <v>41244</v>
      </c>
      <c r="H2451">
        <f>YEAR(Table1[[#This Row],[Order Date]])</f>
        <v>2012</v>
      </c>
      <c r="I2451" t="s">
        <v>257</v>
      </c>
      <c r="J2451" s="4">
        <f>WEEKDAY(Table1[[#This Row],[Order Date]])</f>
        <v>7</v>
      </c>
      <c r="K2451" t="s">
        <v>227</v>
      </c>
      <c r="L2451" t="s">
        <v>237</v>
      </c>
      <c r="M2451">
        <v>282576</v>
      </c>
      <c r="N2451">
        <v>106436.73</v>
      </c>
      <c r="O2451">
        <v>176139.27</v>
      </c>
      <c r="P2451">
        <v>20</v>
      </c>
      <c r="Q2451">
        <v>26</v>
      </c>
      <c r="R2451">
        <v>68.08</v>
      </c>
    </row>
    <row r="2452" spans="1:18" x14ac:dyDescent="0.35">
      <c r="A2452" t="s">
        <v>62</v>
      </c>
      <c r="B2452" t="str">
        <f>VLOOKUP(Table1[[#This Row],[Region]],Table3[#All],2,0)</f>
        <v>Anne Paul</v>
      </c>
      <c r="C2452" t="s">
        <v>212</v>
      </c>
      <c r="D2452">
        <v>311409</v>
      </c>
      <c r="E2452">
        <v>367201</v>
      </c>
      <c r="F2452">
        <v>117.92</v>
      </c>
      <c r="G2452" s="2">
        <v>40881</v>
      </c>
      <c r="H2452">
        <f>YEAR(Table1[[#This Row],[Order Date]])</f>
        <v>2011</v>
      </c>
      <c r="I2452" t="s">
        <v>257</v>
      </c>
      <c r="J2452" s="4">
        <f>WEEKDAY(Table1[[#This Row],[Order Date]])</f>
        <v>1</v>
      </c>
      <c r="K2452" t="s">
        <v>223</v>
      </c>
      <c r="L2452" t="s">
        <v>240</v>
      </c>
      <c r="M2452">
        <v>367201</v>
      </c>
      <c r="N2452">
        <v>152347.6</v>
      </c>
      <c r="O2452">
        <v>214853.4</v>
      </c>
      <c r="P2452">
        <v>20</v>
      </c>
      <c r="Q2452">
        <v>57</v>
      </c>
      <c r="R2452">
        <v>80.349999999999994</v>
      </c>
    </row>
    <row r="2453" spans="1:18" x14ac:dyDescent="0.35">
      <c r="A2453" t="s">
        <v>63</v>
      </c>
      <c r="B2453" t="str">
        <f>VLOOKUP(Table1[[#This Row],[Region]],Table3[#All],2,0)</f>
        <v>Bill Gabril</v>
      </c>
      <c r="C2453" t="s">
        <v>213</v>
      </c>
      <c r="D2453">
        <v>191320</v>
      </c>
      <c r="E2453">
        <v>131020</v>
      </c>
      <c r="F2453">
        <v>68.48</v>
      </c>
      <c r="G2453" s="2">
        <v>41878</v>
      </c>
      <c r="H2453">
        <f>YEAR(Table1[[#This Row],[Order Date]])</f>
        <v>2014</v>
      </c>
      <c r="I2453" t="s">
        <v>262</v>
      </c>
      <c r="J2453" s="4">
        <f>WEEKDAY(Table1[[#This Row],[Order Date]])</f>
        <v>4</v>
      </c>
      <c r="K2453" t="s">
        <v>234</v>
      </c>
      <c r="L2453" t="s">
        <v>238</v>
      </c>
      <c r="M2453">
        <v>131020</v>
      </c>
      <c r="N2453">
        <v>58199.27</v>
      </c>
      <c r="O2453">
        <v>72820.73</v>
      </c>
      <c r="P2453">
        <v>20</v>
      </c>
      <c r="Q2453">
        <v>33</v>
      </c>
      <c r="R2453">
        <v>65.8</v>
      </c>
    </row>
    <row r="2454" spans="1:18" x14ac:dyDescent="0.35">
      <c r="A2454" t="s">
        <v>64</v>
      </c>
      <c r="B2454" t="str">
        <f>VLOOKUP(Table1[[#This Row],[Region]],Table3[#All],2,0)</f>
        <v>Bill Gabril</v>
      </c>
      <c r="C2454" t="s">
        <v>213</v>
      </c>
      <c r="D2454">
        <v>424997</v>
      </c>
      <c r="E2454">
        <v>280031</v>
      </c>
      <c r="F2454">
        <v>65.89</v>
      </c>
      <c r="G2454" s="2">
        <v>40793</v>
      </c>
      <c r="H2454">
        <f>YEAR(Table1[[#This Row],[Order Date]])</f>
        <v>2011</v>
      </c>
      <c r="I2454" t="s">
        <v>258</v>
      </c>
      <c r="J2454" s="4">
        <f>WEEKDAY(Table1[[#This Row],[Order Date]])</f>
        <v>4</v>
      </c>
      <c r="K2454" t="s">
        <v>218</v>
      </c>
      <c r="L2454" t="s">
        <v>238</v>
      </c>
      <c r="M2454">
        <v>280031</v>
      </c>
      <c r="N2454">
        <v>104987.58</v>
      </c>
      <c r="O2454">
        <v>175043.42</v>
      </c>
      <c r="P2454">
        <v>20</v>
      </c>
      <c r="Q2454">
        <v>68</v>
      </c>
      <c r="R2454">
        <v>93.2</v>
      </c>
    </row>
    <row r="2455" spans="1:18" x14ac:dyDescent="0.35">
      <c r="A2455" t="s">
        <v>65</v>
      </c>
      <c r="B2455" t="str">
        <f>VLOOKUP(Table1[[#This Row],[Region]],Table3[#All],2,0)</f>
        <v>Bill Gabril</v>
      </c>
      <c r="C2455" t="s">
        <v>213</v>
      </c>
      <c r="D2455">
        <v>199165</v>
      </c>
      <c r="E2455">
        <v>189956</v>
      </c>
      <c r="F2455">
        <v>95.38</v>
      </c>
      <c r="G2455" s="2">
        <v>41995</v>
      </c>
      <c r="H2455">
        <f>YEAR(Table1[[#This Row],[Order Date]])</f>
        <v>2014</v>
      </c>
      <c r="I2455" t="s">
        <v>257</v>
      </c>
      <c r="J2455" s="4">
        <f>WEEKDAY(Table1[[#This Row],[Order Date]])</f>
        <v>2</v>
      </c>
      <c r="K2455" t="s">
        <v>229</v>
      </c>
      <c r="L2455" t="s">
        <v>240</v>
      </c>
      <c r="M2455">
        <v>189956</v>
      </c>
      <c r="N2455">
        <v>61470.46</v>
      </c>
      <c r="O2455">
        <v>128485.54</v>
      </c>
      <c r="P2455">
        <v>10</v>
      </c>
      <c r="Q2455">
        <v>80</v>
      </c>
      <c r="R2455">
        <v>68.680000000000007</v>
      </c>
    </row>
    <row r="2456" spans="1:18" x14ac:dyDescent="0.35">
      <c r="A2456" t="s">
        <v>66</v>
      </c>
      <c r="B2456" t="str">
        <f>VLOOKUP(Table1[[#This Row],[Region]],Table3[#All],2,0)</f>
        <v>Sam Thomas</v>
      </c>
      <c r="C2456" t="s">
        <v>215</v>
      </c>
      <c r="D2456">
        <v>389850</v>
      </c>
      <c r="E2456">
        <v>445251</v>
      </c>
      <c r="F2456">
        <v>114.21</v>
      </c>
      <c r="G2456" s="2">
        <v>40883</v>
      </c>
      <c r="H2456">
        <f>YEAR(Table1[[#This Row],[Order Date]])</f>
        <v>2011</v>
      </c>
      <c r="I2456" t="s">
        <v>257</v>
      </c>
      <c r="J2456" s="4">
        <f>WEEKDAY(Table1[[#This Row],[Order Date]])</f>
        <v>3</v>
      </c>
      <c r="K2456" t="s">
        <v>223</v>
      </c>
      <c r="L2456" t="s">
        <v>240</v>
      </c>
      <c r="M2456">
        <v>445251</v>
      </c>
      <c r="N2456">
        <v>127771.6</v>
      </c>
      <c r="O2456">
        <v>317479.40000000002</v>
      </c>
      <c r="P2456">
        <v>20</v>
      </c>
      <c r="Q2456">
        <v>33</v>
      </c>
      <c r="R2456">
        <v>73.03</v>
      </c>
    </row>
    <row r="2457" spans="1:18" x14ac:dyDescent="0.35">
      <c r="A2457" t="s">
        <v>67</v>
      </c>
      <c r="B2457" t="str">
        <f>VLOOKUP(Table1[[#This Row],[Region]],Table3[#All],2,0)</f>
        <v>Bill Gabril</v>
      </c>
      <c r="C2457" t="s">
        <v>213</v>
      </c>
      <c r="D2457">
        <v>257867</v>
      </c>
      <c r="E2457">
        <v>160762</v>
      </c>
      <c r="F2457">
        <v>62.34</v>
      </c>
      <c r="G2457" s="2">
        <v>40851</v>
      </c>
      <c r="H2457">
        <f>YEAR(Table1[[#This Row],[Order Date]])</f>
        <v>2011</v>
      </c>
      <c r="I2457" t="s">
        <v>253</v>
      </c>
      <c r="J2457" s="4">
        <f>WEEKDAY(Table1[[#This Row],[Order Date]])</f>
        <v>6</v>
      </c>
      <c r="K2457" t="s">
        <v>228</v>
      </c>
      <c r="L2457" t="s">
        <v>236</v>
      </c>
      <c r="M2457">
        <v>160762</v>
      </c>
      <c r="N2457">
        <v>55051.73</v>
      </c>
      <c r="O2457">
        <v>105710.27</v>
      </c>
      <c r="P2457">
        <v>30</v>
      </c>
      <c r="Q2457">
        <v>42</v>
      </c>
      <c r="R2457">
        <v>91.33</v>
      </c>
    </row>
    <row r="2458" spans="1:18" x14ac:dyDescent="0.35">
      <c r="A2458" t="s">
        <v>68</v>
      </c>
      <c r="B2458" t="str">
        <f>VLOOKUP(Table1[[#This Row],[Region]],Table3[#All],2,0)</f>
        <v>William Grek</v>
      </c>
      <c r="C2458" t="s">
        <v>214</v>
      </c>
      <c r="D2458">
        <v>271636</v>
      </c>
      <c r="E2458">
        <v>188284</v>
      </c>
      <c r="F2458">
        <v>69.31</v>
      </c>
      <c r="G2458" s="2">
        <v>40851</v>
      </c>
      <c r="H2458">
        <f>YEAR(Table1[[#This Row],[Order Date]])</f>
        <v>2011</v>
      </c>
      <c r="I2458" t="s">
        <v>253</v>
      </c>
      <c r="J2458" s="4">
        <f>WEEKDAY(Table1[[#This Row],[Order Date]])</f>
        <v>6</v>
      </c>
      <c r="K2458" t="s">
        <v>221</v>
      </c>
      <c r="L2458" t="s">
        <v>239</v>
      </c>
      <c r="M2458">
        <v>188284</v>
      </c>
      <c r="N2458">
        <v>39009.72</v>
      </c>
      <c r="O2458">
        <v>149274.28</v>
      </c>
      <c r="P2458">
        <v>10</v>
      </c>
      <c r="Q2458">
        <v>29</v>
      </c>
      <c r="R2458">
        <v>94.69</v>
      </c>
    </row>
    <row r="2459" spans="1:18" x14ac:dyDescent="0.35">
      <c r="A2459" t="s">
        <v>69</v>
      </c>
      <c r="B2459" t="str">
        <f>VLOOKUP(Table1[[#This Row],[Region]],Table3[#All],2,0)</f>
        <v>Bill Gabril</v>
      </c>
      <c r="C2459" t="s">
        <v>213</v>
      </c>
      <c r="D2459">
        <v>115377</v>
      </c>
      <c r="E2459">
        <v>58267</v>
      </c>
      <c r="F2459">
        <v>50.5</v>
      </c>
      <c r="G2459" s="2">
        <v>41379</v>
      </c>
      <c r="H2459">
        <f>YEAR(Table1[[#This Row],[Order Date]])</f>
        <v>2013</v>
      </c>
      <c r="I2459" t="s">
        <v>256</v>
      </c>
      <c r="J2459" s="4">
        <f>WEEKDAY(Table1[[#This Row],[Order Date]])</f>
        <v>2</v>
      </c>
      <c r="K2459" t="s">
        <v>234</v>
      </c>
      <c r="L2459" t="s">
        <v>238</v>
      </c>
      <c r="M2459">
        <v>58267</v>
      </c>
      <c r="N2459">
        <v>23933.33</v>
      </c>
      <c r="O2459">
        <v>34333.67</v>
      </c>
      <c r="P2459">
        <v>20</v>
      </c>
      <c r="Q2459">
        <v>94</v>
      </c>
      <c r="R2459">
        <v>84.44</v>
      </c>
    </row>
    <row r="2460" spans="1:18" x14ac:dyDescent="0.35">
      <c r="A2460" t="s">
        <v>70</v>
      </c>
      <c r="B2460" t="str">
        <f>VLOOKUP(Table1[[#This Row],[Region]],Table3[#All],2,0)</f>
        <v>Bill Gabril</v>
      </c>
      <c r="C2460" t="s">
        <v>213</v>
      </c>
      <c r="D2460">
        <v>423454</v>
      </c>
      <c r="E2460">
        <v>247031</v>
      </c>
      <c r="F2460">
        <v>58.34</v>
      </c>
      <c r="G2460" s="2">
        <v>40820</v>
      </c>
      <c r="H2460">
        <f>YEAR(Table1[[#This Row],[Order Date]])</f>
        <v>2011</v>
      </c>
      <c r="I2460" t="s">
        <v>255</v>
      </c>
      <c r="J2460" s="4">
        <f>WEEKDAY(Table1[[#This Row],[Order Date]])</f>
        <v>3</v>
      </c>
      <c r="K2460" t="s">
        <v>220</v>
      </c>
      <c r="L2460" t="s">
        <v>237</v>
      </c>
      <c r="M2460">
        <v>247031</v>
      </c>
      <c r="N2460">
        <v>60307.15</v>
      </c>
      <c r="O2460">
        <v>186723.85</v>
      </c>
      <c r="P2460">
        <v>30</v>
      </c>
      <c r="Q2460">
        <v>82</v>
      </c>
      <c r="R2460">
        <v>62.48</v>
      </c>
    </row>
    <row r="2461" spans="1:18" x14ac:dyDescent="0.35">
      <c r="A2461" t="s">
        <v>71</v>
      </c>
      <c r="B2461" t="str">
        <f>VLOOKUP(Table1[[#This Row],[Region]],Table3[#All],2,0)</f>
        <v>Sam Thomas</v>
      </c>
      <c r="C2461" t="s">
        <v>215</v>
      </c>
      <c r="D2461">
        <v>108746</v>
      </c>
      <c r="E2461">
        <v>81128</v>
      </c>
      <c r="F2461">
        <v>74.599999999999994</v>
      </c>
      <c r="G2461" s="2">
        <v>40820</v>
      </c>
      <c r="H2461">
        <f>YEAR(Table1[[#This Row],[Order Date]])</f>
        <v>2011</v>
      </c>
      <c r="I2461" t="s">
        <v>255</v>
      </c>
      <c r="J2461" s="4">
        <f>WEEKDAY(Table1[[#This Row],[Order Date]])</f>
        <v>3</v>
      </c>
      <c r="K2461" t="s">
        <v>235</v>
      </c>
      <c r="L2461" t="s">
        <v>239</v>
      </c>
      <c r="M2461">
        <v>81128</v>
      </c>
      <c r="N2461">
        <v>32741.71</v>
      </c>
      <c r="O2461">
        <v>48386.29</v>
      </c>
      <c r="P2461">
        <v>20</v>
      </c>
      <c r="Q2461">
        <v>79</v>
      </c>
      <c r="R2461">
        <v>76.45</v>
      </c>
    </row>
    <row r="2462" spans="1:18" x14ac:dyDescent="0.35">
      <c r="A2462" t="s">
        <v>72</v>
      </c>
      <c r="B2462" t="str">
        <f>VLOOKUP(Table1[[#This Row],[Region]],Table3[#All],2,0)</f>
        <v>Anne Paul</v>
      </c>
      <c r="C2462" t="s">
        <v>212</v>
      </c>
      <c r="D2462">
        <v>421334</v>
      </c>
      <c r="E2462">
        <v>493859</v>
      </c>
      <c r="F2462">
        <v>117.21</v>
      </c>
      <c r="G2462" s="2">
        <v>41951</v>
      </c>
      <c r="H2462">
        <f>YEAR(Table1[[#This Row],[Order Date]])</f>
        <v>2014</v>
      </c>
      <c r="I2462" t="s">
        <v>253</v>
      </c>
      <c r="J2462" s="4">
        <f>WEEKDAY(Table1[[#This Row],[Order Date]])</f>
        <v>7</v>
      </c>
      <c r="K2462" t="s">
        <v>232</v>
      </c>
      <c r="L2462" t="s">
        <v>240</v>
      </c>
      <c r="M2462">
        <v>493859</v>
      </c>
      <c r="N2462">
        <v>123540.32</v>
      </c>
      <c r="O2462">
        <v>370318.68</v>
      </c>
      <c r="P2462">
        <v>30</v>
      </c>
      <c r="Q2462">
        <v>30</v>
      </c>
      <c r="R2462">
        <v>85.98</v>
      </c>
    </row>
    <row r="2463" spans="1:18" x14ac:dyDescent="0.35">
      <c r="A2463" t="s">
        <v>73</v>
      </c>
      <c r="B2463" t="str">
        <f>VLOOKUP(Table1[[#This Row],[Region]],Table3[#All],2,0)</f>
        <v>William Grek</v>
      </c>
      <c r="C2463" t="s">
        <v>214</v>
      </c>
      <c r="D2463">
        <v>105954</v>
      </c>
      <c r="E2463">
        <v>96166</v>
      </c>
      <c r="F2463">
        <v>90.76</v>
      </c>
      <c r="G2463" s="2">
        <v>41951</v>
      </c>
      <c r="H2463">
        <f>YEAR(Table1[[#This Row],[Order Date]])</f>
        <v>2014</v>
      </c>
      <c r="I2463" t="s">
        <v>253</v>
      </c>
      <c r="J2463" s="4">
        <f>WEEKDAY(Table1[[#This Row],[Order Date]])</f>
        <v>7</v>
      </c>
      <c r="K2463" t="s">
        <v>221</v>
      </c>
      <c r="L2463" t="s">
        <v>239</v>
      </c>
      <c r="M2463">
        <v>96166</v>
      </c>
      <c r="N2463">
        <v>46478.63</v>
      </c>
      <c r="O2463">
        <v>49687.37</v>
      </c>
      <c r="P2463">
        <v>20</v>
      </c>
      <c r="Q2463">
        <v>53</v>
      </c>
      <c r="R2463">
        <v>89.11</v>
      </c>
    </row>
    <row r="2464" spans="1:18" x14ac:dyDescent="0.35">
      <c r="A2464" t="s">
        <v>74</v>
      </c>
      <c r="B2464" t="str">
        <f>VLOOKUP(Table1[[#This Row],[Region]],Table3[#All],2,0)</f>
        <v>Anne Paul</v>
      </c>
      <c r="C2464" t="s">
        <v>212</v>
      </c>
      <c r="D2464">
        <v>354006</v>
      </c>
      <c r="E2464">
        <v>288840</v>
      </c>
      <c r="F2464">
        <v>81.59</v>
      </c>
      <c r="G2464" s="2">
        <v>41996</v>
      </c>
      <c r="H2464">
        <f>YEAR(Table1[[#This Row],[Order Date]])</f>
        <v>2014</v>
      </c>
      <c r="I2464" t="s">
        <v>257</v>
      </c>
      <c r="J2464" s="4">
        <f>WEEKDAY(Table1[[#This Row],[Order Date]])</f>
        <v>3</v>
      </c>
      <c r="K2464" t="s">
        <v>224</v>
      </c>
      <c r="L2464" t="s">
        <v>240</v>
      </c>
      <c r="M2464">
        <v>288840</v>
      </c>
      <c r="N2464">
        <v>90489.07</v>
      </c>
      <c r="O2464">
        <v>198350.93</v>
      </c>
      <c r="P2464">
        <v>20</v>
      </c>
      <c r="Q2464">
        <v>89</v>
      </c>
      <c r="R2464">
        <v>74.02</v>
      </c>
    </row>
    <row r="2465" spans="1:18" x14ac:dyDescent="0.35">
      <c r="A2465" t="s">
        <v>75</v>
      </c>
      <c r="B2465" t="str">
        <f>VLOOKUP(Table1[[#This Row],[Region]],Table3[#All],2,0)</f>
        <v>Anne Paul</v>
      </c>
      <c r="C2465" t="s">
        <v>212</v>
      </c>
      <c r="D2465">
        <v>293997</v>
      </c>
      <c r="E2465">
        <v>252458</v>
      </c>
      <c r="F2465">
        <v>85.87</v>
      </c>
      <c r="G2465" s="2">
        <v>41996</v>
      </c>
      <c r="H2465">
        <f>YEAR(Table1[[#This Row],[Order Date]])</f>
        <v>2014</v>
      </c>
      <c r="I2465" t="s">
        <v>257</v>
      </c>
      <c r="J2465" s="4">
        <f>WEEKDAY(Table1[[#This Row],[Order Date]])</f>
        <v>3</v>
      </c>
      <c r="K2465" t="s">
        <v>221</v>
      </c>
      <c r="L2465" t="s">
        <v>239</v>
      </c>
      <c r="M2465">
        <v>252458</v>
      </c>
      <c r="N2465">
        <v>59629.56</v>
      </c>
      <c r="O2465">
        <v>192828.44</v>
      </c>
      <c r="P2465">
        <v>10</v>
      </c>
      <c r="Q2465">
        <v>94</v>
      </c>
      <c r="R2465">
        <v>72.760000000000005</v>
      </c>
    </row>
    <row r="2466" spans="1:18" x14ac:dyDescent="0.35">
      <c r="A2466" t="s">
        <v>76</v>
      </c>
      <c r="B2466" t="str">
        <f>VLOOKUP(Table1[[#This Row],[Region]],Table3[#All],2,0)</f>
        <v>Anne Paul</v>
      </c>
      <c r="C2466" t="s">
        <v>212</v>
      </c>
      <c r="D2466">
        <v>422797</v>
      </c>
      <c r="E2466">
        <v>425565</v>
      </c>
      <c r="F2466">
        <v>100.65</v>
      </c>
      <c r="G2466" s="2">
        <v>41684</v>
      </c>
      <c r="H2466">
        <f>YEAR(Table1[[#This Row],[Order Date]])</f>
        <v>2014</v>
      </c>
      <c r="I2466" t="s">
        <v>264</v>
      </c>
      <c r="J2466" s="4">
        <f>WEEKDAY(Table1[[#This Row],[Order Date]])</f>
        <v>6</v>
      </c>
      <c r="K2466" t="s">
        <v>224</v>
      </c>
      <c r="L2466" t="s">
        <v>240</v>
      </c>
      <c r="M2466">
        <v>425565</v>
      </c>
      <c r="N2466">
        <v>93226.74</v>
      </c>
      <c r="O2466">
        <v>332338.26</v>
      </c>
      <c r="P2466">
        <v>20</v>
      </c>
      <c r="Q2466">
        <v>52</v>
      </c>
      <c r="R2466">
        <v>94.24</v>
      </c>
    </row>
    <row r="2467" spans="1:18" x14ac:dyDescent="0.35">
      <c r="A2467" t="s">
        <v>77</v>
      </c>
      <c r="B2467" t="str">
        <f>VLOOKUP(Table1[[#This Row],[Region]],Table3[#All],2,0)</f>
        <v>William Grek</v>
      </c>
      <c r="C2467" t="s">
        <v>214</v>
      </c>
      <c r="D2467">
        <v>441645</v>
      </c>
      <c r="E2467">
        <v>373064</v>
      </c>
      <c r="F2467">
        <v>84.47</v>
      </c>
      <c r="G2467" s="2">
        <v>41684</v>
      </c>
      <c r="H2467">
        <f>YEAR(Table1[[#This Row],[Order Date]])</f>
        <v>2014</v>
      </c>
      <c r="I2467" t="s">
        <v>264</v>
      </c>
      <c r="J2467" s="4">
        <f>WEEKDAY(Table1[[#This Row],[Order Date]])</f>
        <v>6</v>
      </c>
      <c r="K2467" t="s">
        <v>234</v>
      </c>
      <c r="L2467" t="s">
        <v>238</v>
      </c>
      <c r="M2467">
        <v>373064</v>
      </c>
      <c r="N2467">
        <v>158786.23999999999</v>
      </c>
      <c r="O2467">
        <v>214277.76000000001</v>
      </c>
      <c r="P2467">
        <v>30</v>
      </c>
      <c r="Q2467">
        <v>72</v>
      </c>
      <c r="R2467">
        <v>69.02</v>
      </c>
    </row>
    <row r="2468" spans="1:18" x14ac:dyDescent="0.35">
      <c r="A2468" t="s">
        <v>78</v>
      </c>
      <c r="B2468" t="str">
        <f>VLOOKUP(Table1[[#This Row],[Region]],Table3[#All],2,0)</f>
        <v>William Grek</v>
      </c>
      <c r="C2468" t="s">
        <v>214</v>
      </c>
      <c r="D2468">
        <v>218247</v>
      </c>
      <c r="E2468">
        <v>128139</v>
      </c>
      <c r="F2468">
        <v>58.71</v>
      </c>
      <c r="G2468" s="2">
        <v>41684</v>
      </c>
      <c r="H2468">
        <f>YEAR(Table1[[#This Row],[Order Date]])</f>
        <v>2014</v>
      </c>
      <c r="I2468" t="s">
        <v>264</v>
      </c>
      <c r="J2468" s="4">
        <f>WEEKDAY(Table1[[#This Row],[Order Date]])</f>
        <v>6</v>
      </c>
      <c r="K2468" t="s">
        <v>231</v>
      </c>
      <c r="L2468" t="s">
        <v>236</v>
      </c>
      <c r="M2468">
        <v>128139</v>
      </c>
      <c r="N2468">
        <v>38679.67</v>
      </c>
      <c r="O2468">
        <v>89459.33</v>
      </c>
      <c r="P2468">
        <v>30</v>
      </c>
      <c r="Q2468">
        <v>61</v>
      </c>
      <c r="R2468">
        <v>63.39</v>
      </c>
    </row>
    <row r="2469" spans="1:18" x14ac:dyDescent="0.35">
      <c r="A2469" t="s">
        <v>79</v>
      </c>
      <c r="B2469" t="str">
        <f>VLOOKUP(Table1[[#This Row],[Region]],Table3[#All],2,0)</f>
        <v>Anne Paul</v>
      </c>
      <c r="C2469" t="s">
        <v>212</v>
      </c>
      <c r="D2469">
        <v>357001</v>
      </c>
      <c r="E2469">
        <v>308488</v>
      </c>
      <c r="F2469">
        <v>86.41</v>
      </c>
      <c r="G2469" s="2">
        <v>40726</v>
      </c>
      <c r="H2469">
        <f>YEAR(Table1[[#This Row],[Order Date]])</f>
        <v>2011</v>
      </c>
      <c r="I2469" t="s">
        <v>260</v>
      </c>
      <c r="J2469" s="4">
        <f>WEEKDAY(Table1[[#This Row],[Order Date]])</f>
        <v>7</v>
      </c>
      <c r="K2469" t="s">
        <v>216</v>
      </c>
      <c r="L2469" t="s">
        <v>236</v>
      </c>
      <c r="M2469">
        <v>308488</v>
      </c>
      <c r="N2469">
        <v>147462.70000000001</v>
      </c>
      <c r="O2469">
        <v>161025.29999999999</v>
      </c>
      <c r="P2469">
        <v>10</v>
      </c>
      <c r="Q2469">
        <v>54</v>
      </c>
      <c r="R2469">
        <v>62.17</v>
      </c>
    </row>
    <row r="2470" spans="1:18" x14ac:dyDescent="0.35">
      <c r="A2470" t="s">
        <v>80</v>
      </c>
      <c r="B2470" t="str">
        <f>VLOOKUP(Table1[[#This Row],[Region]],Table3[#All],2,0)</f>
        <v>Bill Gabril</v>
      </c>
      <c r="C2470" t="s">
        <v>213</v>
      </c>
      <c r="D2470">
        <v>497184</v>
      </c>
      <c r="E2470">
        <v>550371</v>
      </c>
      <c r="F2470">
        <v>110.7</v>
      </c>
      <c r="G2470" s="2">
        <v>40726</v>
      </c>
      <c r="H2470">
        <f>YEAR(Table1[[#This Row],[Order Date]])</f>
        <v>2011</v>
      </c>
      <c r="I2470" t="s">
        <v>260</v>
      </c>
      <c r="J2470" s="4">
        <f>WEEKDAY(Table1[[#This Row],[Order Date]])</f>
        <v>7</v>
      </c>
      <c r="K2470" t="s">
        <v>222</v>
      </c>
      <c r="L2470" t="s">
        <v>236</v>
      </c>
      <c r="M2470">
        <v>550371</v>
      </c>
      <c r="N2470">
        <v>250978.08</v>
      </c>
      <c r="O2470">
        <v>299392.92</v>
      </c>
      <c r="P2470">
        <v>20</v>
      </c>
      <c r="Q2470">
        <v>89</v>
      </c>
      <c r="R2470">
        <v>86.05</v>
      </c>
    </row>
    <row r="2471" spans="1:18" x14ac:dyDescent="0.35">
      <c r="A2471" t="s">
        <v>81</v>
      </c>
      <c r="B2471" t="str">
        <f>VLOOKUP(Table1[[#This Row],[Region]],Table3[#All],2,0)</f>
        <v>Anne Paul</v>
      </c>
      <c r="C2471" t="s">
        <v>212</v>
      </c>
      <c r="D2471">
        <v>203953</v>
      </c>
      <c r="E2471">
        <v>237146</v>
      </c>
      <c r="F2471">
        <v>116.27</v>
      </c>
      <c r="G2471" s="2">
        <v>40960</v>
      </c>
      <c r="H2471">
        <f>YEAR(Table1[[#This Row],[Order Date]])</f>
        <v>2012</v>
      </c>
      <c r="I2471" t="s">
        <v>264</v>
      </c>
      <c r="J2471" s="4">
        <f>WEEKDAY(Table1[[#This Row],[Order Date]])</f>
        <v>3</v>
      </c>
      <c r="K2471" t="s">
        <v>229</v>
      </c>
      <c r="L2471" t="s">
        <v>240</v>
      </c>
      <c r="M2471">
        <v>237146</v>
      </c>
      <c r="N2471">
        <v>103635.14</v>
      </c>
      <c r="O2471">
        <v>133510.85999999999</v>
      </c>
      <c r="P2471">
        <v>10</v>
      </c>
      <c r="Q2471">
        <v>48</v>
      </c>
      <c r="R2471">
        <v>85.61</v>
      </c>
    </row>
    <row r="2472" spans="1:18" x14ac:dyDescent="0.35">
      <c r="A2472" t="s">
        <v>82</v>
      </c>
      <c r="B2472" t="str">
        <f>VLOOKUP(Table1[[#This Row],[Region]],Table3[#All],2,0)</f>
        <v>Sam Thomas</v>
      </c>
      <c r="C2472" t="s">
        <v>215</v>
      </c>
      <c r="D2472">
        <v>244211</v>
      </c>
      <c r="E2472">
        <v>239690</v>
      </c>
      <c r="F2472">
        <v>98.15</v>
      </c>
      <c r="G2472" s="2">
        <v>41226</v>
      </c>
      <c r="H2472">
        <f>YEAR(Table1[[#This Row],[Order Date]])</f>
        <v>2012</v>
      </c>
      <c r="I2472" t="s">
        <v>253</v>
      </c>
      <c r="J2472" s="4">
        <f>WEEKDAY(Table1[[#This Row],[Order Date]])</f>
        <v>3</v>
      </c>
      <c r="K2472" t="s">
        <v>217</v>
      </c>
      <c r="L2472" t="s">
        <v>237</v>
      </c>
      <c r="M2472">
        <v>239690</v>
      </c>
      <c r="N2472">
        <v>63776.9</v>
      </c>
      <c r="O2472">
        <v>175913.1</v>
      </c>
      <c r="P2472">
        <v>20</v>
      </c>
      <c r="Q2472">
        <v>13</v>
      </c>
      <c r="R2472">
        <v>75.540000000000006</v>
      </c>
    </row>
    <row r="2473" spans="1:18" x14ac:dyDescent="0.35">
      <c r="A2473" t="s">
        <v>83</v>
      </c>
      <c r="B2473" t="str">
        <f>VLOOKUP(Table1[[#This Row],[Region]],Table3[#All],2,0)</f>
        <v>Bill Gabril</v>
      </c>
      <c r="C2473" t="s">
        <v>213</v>
      </c>
      <c r="D2473">
        <v>218223</v>
      </c>
      <c r="E2473">
        <v>191742</v>
      </c>
      <c r="F2473">
        <v>87.87</v>
      </c>
      <c r="G2473" s="2">
        <v>41226</v>
      </c>
      <c r="H2473">
        <f>YEAR(Table1[[#This Row],[Order Date]])</f>
        <v>2012</v>
      </c>
      <c r="I2473" t="s">
        <v>253</v>
      </c>
      <c r="J2473" s="4">
        <f>WEEKDAY(Table1[[#This Row],[Order Date]])</f>
        <v>3</v>
      </c>
      <c r="K2473" t="s">
        <v>230</v>
      </c>
      <c r="L2473" t="s">
        <v>238</v>
      </c>
      <c r="M2473">
        <v>191742</v>
      </c>
      <c r="N2473">
        <v>56075.24</v>
      </c>
      <c r="O2473">
        <v>135666.76</v>
      </c>
      <c r="P2473">
        <v>10</v>
      </c>
      <c r="Q2473">
        <v>51</v>
      </c>
      <c r="R2473">
        <v>62.67</v>
      </c>
    </row>
    <row r="2474" spans="1:18" x14ac:dyDescent="0.35">
      <c r="A2474" t="s">
        <v>84</v>
      </c>
      <c r="B2474" t="str">
        <f>VLOOKUP(Table1[[#This Row],[Region]],Table3[#All],2,0)</f>
        <v>Anne Paul</v>
      </c>
      <c r="C2474" t="s">
        <v>212</v>
      </c>
      <c r="D2474">
        <v>347053</v>
      </c>
      <c r="E2474">
        <v>338643</v>
      </c>
      <c r="F2474">
        <v>97.58</v>
      </c>
      <c r="G2474" s="2">
        <v>41226</v>
      </c>
      <c r="H2474">
        <f>YEAR(Table1[[#This Row],[Order Date]])</f>
        <v>2012</v>
      </c>
      <c r="I2474" t="s">
        <v>253</v>
      </c>
      <c r="J2474" s="4">
        <f>WEEKDAY(Table1[[#This Row],[Order Date]])</f>
        <v>3</v>
      </c>
      <c r="K2474" t="s">
        <v>234</v>
      </c>
      <c r="L2474" t="s">
        <v>238</v>
      </c>
      <c r="M2474">
        <v>338643</v>
      </c>
      <c r="N2474">
        <v>160195.57</v>
      </c>
      <c r="O2474">
        <v>178447.43</v>
      </c>
      <c r="P2474">
        <v>20</v>
      </c>
      <c r="Q2474">
        <v>94</v>
      </c>
      <c r="R2474">
        <v>65.83</v>
      </c>
    </row>
    <row r="2475" spans="1:18" x14ac:dyDescent="0.35">
      <c r="A2475" t="s">
        <v>85</v>
      </c>
      <c r="B2475" t="str">
        <f>VLOOKUP(Table1[[#This Row],[Region]],Table3[#All],2,0)</f>
        <v>Sam Thomas</v>
      </c>
      <c r="C2475" t="s">
        <v>215</v>
      </c>
      <c r="D2475">
        <v>240501</v>
      </c>
      <c r="E2475">
        <v>212439</v>
      </c>
      <c r="F2475">
        <v>88.33</v>
      </c>
      <c r="G2475" s="2">
        <v>41226</v>
      </c>
      <c r="H2475">
        <f>YEAR(Table1[[#This Row],[Order Date]])</f>
        <v>2012</v>
      </c>
      <c r="I2475" t="s">
        <v>253</v>
      </c>
      <c r="J2475" s="4">
        <f>WEEKDAY(Table1[[#This Row],[Order Date]])</f>
        <v>3</v>
      </c>
      <c r="K2475" t="s">
        <v>229</v>
      </c>
      <c r="L2475" t="s">
        <v>240</v>
      </c>
      <c r="M2475">
        <v>212439</v>
      </c>
      <c r="N2475">
        <v>44297.75</v>
      </c>
      <c r="O2475">
        <v>168141.25</v>
      </c>
      <c r="P2475">
        <v>20</v>
      </c>
      <c r="Q2475">
        <v>19</v>
      </c>
      <c r="R2475">
        <v>79.540000000000006</v>
      </c>
    </row>
    <row r="2476" spans="1:18" x14ac:dyDescent="0.35">
      <c r="A2476" t="s">
        <v>86</v>
      </c>
      <c r="B2476" t="str">
        <f>VLOOKUP(Table1[[#This Row],[Region]],Table3[#All],2,0)</f>
        <v>Sam Thomas</v>
      </c>
      <c r="C2476" t="s">
        <v>215</v>
      </c>
      <c r="D2476">
        <v>100763</v>
      </c>
      <c r="E2476">
        <v>95510</v>
      </c>
      <c r="F2476">
        <v>94.79</v>
      </c>
      <c r="G2476" s="2">
        <v>41746</v>
      </c>
      <c r="H2476">
        <f>YEAR(Table1[[#This Row],[Order Date]])</f>
        <v>2014</v>
      </c>
      <c r="I2476" t="s">
        <v>256</v>
      </c>
      <c r="J2476" s="4">
        <f>WEEKDAY(Table1[[#This Row],[Order Date]])</f>
        <v>5</v>
      </c>
      <c r="K2476" t="s">
        <v>217</v>
      </c>
      <c r="L2476" t="s">
        <v>237</v>
      </c>
      <c r="M2476">
        <v>95510</v>
      </c>
      <c r="N2476">
        <v>26869.26</v>
      </c>
      <c r="O2476">
        <v>68640.740000000005</v>
      </c>
      <c r="P2476">
        <v>10</v>
      </c>
      <c r="Q2476">
        <v>51</v>
      </c>
      <c r="R2476">
        <v>91.33</v>
      </c>
    </row>
    <row r="2477" spans="1:18" x14ac:dyDescent="0.35">
      <c r="A2477" t="s">
        <v>87</v>
      </c>
      <c r="B2477" t="str">
        <f>VLOOKUP(Table1[[#This Row],[Region]],Table3[#All],2,0)</f>
        <v>Bill Gabril</v>
      </c>
      <c r="C2477" t="s">
        <v>213</v>
      </c>
      <c r="D2477">
        <v>242212</v>
      </c>
      <c r="E2477">
        <v>283413</v>
      </c>
      <c r="F2477">
        <v>117.01</v>
      </c>
      <c r="G2477" s="2">
        <v>41746</v>
      </c>
      <c r="H2477">
        <f>YEAR(Table1[[#This Row],[Order Date]])</f>
        <v>2014</v>
      </c>
      <c r="I2477" t="s">
        <v>256</v>
      </c>
      <c r="J2477" s="4">
        <f>WEEKDAY(Table1[[#This Row],[Order Date]])</f>
        <v>5</v>
      </c>
      <c r="K2477" t="s">
        <v>232</v>
      </c>
      <c r="L2477" t="s">
        <v>240</v>
      </c>
      <c r="M2477">
        <v>283413</v>
      </c>
      <c r="N2477">
        <v>120546.06</v>
      </c>
      <c r="O2477">
        <v>162866.94</v>
      </c>
      <c r="P2477">
        <v>10</v>
      </c>
      <c r="Q2477">
        <v>60</v>
      </c>
      <c r="R2477">
        <v>61.64</v>
      </c>
    </row>
    <row r="2478" spans="1:18" x14ac:dyDescent="0.35">
      <c r="A2478" t="s">
        <v>88</v>
      </c>
      <c r="B2478" t="str">
        <f>VLOOKUP(Table1[[#This Row],[Region]],Table3[#All],2,0)</f>
        <v>Bill Gabril</v>
      </c>
      <c r="C2478" t="s">
        <v>213</v>
      </c>
      <c r="D2478">
        <v>101411</v>
      </c>
      <c r="E2478">
        <v>57334</v>
      </c>
      <c r="F2478">
        <v>56.54</v>
      </c>
      <c r="G2478" s="2">
        <v>41330</v>
      </c>
      <c r="H2478">
        <f>YEAR(Table1[[#This Row],[Order Date]])</f>
        <v>2013</v>
      </c>
      <c r="I2478" t="s">
        <v>264</v>
      </c>
      <c r="J2478" s="4">
        <f>WEEKDAY(Table1[[#This Row],[Order Date]])</f>
        <v>2</v>
      </c>
      <c r="K2478" t="s">
        <v>217</v>
      </c>
      <c r="L2478" t="s">
        <v>237</v>
      </c>
      <c r="M2478">
        <v>57334</v>
      </c>
      <c r="N2478">
        <v>18556.169999999998</v>
      </c>
      <c r="O2478">
        <v>38777.83</v>
      </c>
      <c r="P2478">
        <v>10</v>
      </c>
      <c r="Q2478">
        <v>11</v>
      </c>
      <c r="R2478">
        <v>85.09</v>
      </c>
    </row>
    <row r="2479" spans="1:18" x14ac:dyDescent="0.35">
      <c r="A2479" t="s">
        <v>89</v>
      </c>
      <c r="B2479" t="str">
        <f>VLOOKUP(Table1[[#This Row],[Region]],Table3[#All],2,0)</f>
        <v>Sam Thomas</v>
      </c>
      <c r="C2479" t="s">
        <v>215</v>
      </c>
      <c r="D2479">
        <v>161462</v>
      </c>
      <c r="E2479">
        <v>151454</v>
      </c>
      <c r="F2479">
        <v>93.8</v>
      </c>
      <c r="G2479" s="2">
        <v>40851</v>
      </c>
      <c r="H2479">
        <f>YEAR(Table1[[#This Row],[Order Date]])</f>
        <v>2011</v>
      </c>
      <c r="I2479" t="s">
        <v>253</v>
      </c>
      <c r="J2479" s="4">
        <f>WEEKDAY(Table1[[#This Row],[Order Date]])</f>
        <v>6</v>
      </c>
      <c r="K2479" t="s">
        <v>217</v>
      </c>
      <c r="L2479" t="s">
        <v>237</v>
      </c>
      <c r="M2479">
        <v>151454</v>
      </c>
      <c r="N2479">
        <v>30542.47</v>
      </c>
      <c r="O2479">
        <v>120911.53</v>
      </c>
      <c r="P2479">
        <v>10</v>
      </c>
      <c r="Q2479">
        <v>79</v>
      </c>
      <c r="R2479">
        <v>65.239999999999995</v>
      </c>
    </row>
    <row r="2480" spans="1:18" x14ac:dyDescent="0.35">
      <c r="A2480" t="s">
        <v>90</v>
      </c>
      <c r="B2480" t="str">
        <f>VLOOKUP(Table1[[#This Row],[Region]],Table3[#All],2,0)</f>
        <v>Anne Paul</v>
      </c>
      <c r="C2480" t="s">
        <v>212</v>
      </c>
      <c r="D2480">
        <v>382920</v>
      </c>
      <c r="E2480">
        <v>204112</v>
      </c>
      <c r="F2480">
        <v>53.3</v>
      </c>
      <c r="G2480" s="2">
        <v>41080</v>
      </c>
      <c r="H2480">
        <f>YEAR(Table1[[#This Row],[Order Date]])</f>
        <v>2012</v>
      </c>
      <c r="I2480" t="s">
        <v>254</v>
      </c>
      <c r="J2480" s="4">
        <f>WEEKDAY(Table1[[#This Row],[Order Date]])</f>
        <v>4</v>
      </c>
      <c r="K2480" t="s">
        <v>231</v>
      </c>
      <c r="L2480" t="s">
        <v>236</v>
      </c>
      <c r="M2480">
        <v>204112</v>
      </c>
      <c r="N2480">
        <v>77951.009999999995</v>
      </c>
      <c r="O2480">
        <v>126160.99</v>
      </c>
      <c r="P2480">
        <v>20</v>
      </c>
      <c r="Q2480">
        <v>15</v>
      </c>
      <c r="R2480">
        <v>68.349999999999994</v>
      </c>
    </row>
    <row r="2481" spans="1:18" x14ac:dyDescent="0.35">
      <c r="A2481" t="s">
        <v>91</v>
      </c>
      <c r="B2481" t="str">
        <f>VLOOKUP(Table1[[#This Row],[Region]],Table3[#All],2,0)</f>
        <v>Sam Thomas</v>
      </c>
      <c r="C2481" t="s">
        <v>215</v>
      </c>
      <c r="D2481">
        <v>390813</v>
      </c>
      <c r="E2481">
        <v>404775</v>
      </c>
      <c r="F2481">
        <v>103.57</v>
      </c>
      <c r="G2481" s="2">
        <v>41080</v>
      </c>
      <c r="H2481">
        <f>YEAR(Table1[[#This Row],[Order Date]])</f>
        <v>2012</v>
      </c>
      <c r="I2481" t="s">
        <v>254</v>
      </c>
      <c r="J2481" s="4">
        <f>WEEKDAY(Table1[[#This Row],[Order Date]])</f>
        <v>4</v>
      </c>
      <c r="K2481" t="s">
        <v>217</v>
      </c>
      <c r="L2481" t="s">
        <v>237</v>
      </c>
      <c r="M2481">
        <v>404775</v>
      </c>
      <c r="N2481">
        <v>122233.37</v>
      </c>
      <c r="O2481">
        <v>282541.63</v>
      </c>
      <c r="P2481">
        <v>20</v>
      </c>
      <c r="Q2481">
        <v>11</v>
      </c>
      <c r="R2481">
        <v>65.3</v>
      </c>
    </row>
    <row r="2482" spans="1:18" x14ac:dyDescent="0.35">
      <c r="A2482" t="s">
        <v>92</v>
      </c>
      <c r="B2482" t="str">
        <f>VLOOKUP(Table1[[#This Row],[Region]],Table3[#All],2,0)</f>
        <v>Sam Thomas</v>
      </c>
      <c r="C2482" t="s">
        <v>215</v>
      </c>
      <c r="D2482">
        <v>418809</v>
      </c>
      <c r="E2482">
        <v>386585</v>
      </c>
      <c r="F2482">
        <v>92.31</v>
      </c>
      <c r="G2482" s="2">
        <v>41859</v>
      </c>
      <c r="H2482">
        <f>YEAR(Table1[[#This Row],[Order Date]])</f>
        <v>2014</v>
      </c>
      <c r="I2482" t="s">
        <v>262</v>
      </c>
      <c r="J2482" s="4">
        <f>WEEKDAY(Table1[[#This Row],[Order Date]])</f>
        <v>6</v>
      </c>
      <c r="K2482" t="s">
        <v>218</v>
      </c>
      <c r="L2482" t="s">
        <v>238</v>
      </c>
      <c r="M2482">
        <v>386585</v>
      </c>
      <c r="N2482">
        <v>160531.21</v>
      </c>
      <c r="O2482">
        <v>226053.79</v>
      </c>
      <c r="P2482">
        <v>30</v>
      </c>
      <c r="Q2482">
        <v>86</v>
      </c>
      <c r="R2482">
        <v>67.23</v>
      </c>
    </row>
    <row r="2483" spans="1:18" x14ac:dyDescent="0.35">
      <c r="A2483" t="s">
        <v>93</v>
      </c>
      <c r="B2483" t="str">
        <f>VLOOKUP(Table1[[#This Row],[Region]],Table3[#All],2,0)</f>
        <v>William Grek</v>
      </c>
      <c r="C2483" t="s">
        <v>214</v>
      </c>
      <c r="D2483">
        <v>224114</v>
      </c>
      <c r="E2483">
        <v>201853</v>
      </c>
      <c r="F2483">
        <v>90.07</v>
      </c>
      <c r="G2483" s="2">
        <v>40675</v>
      </c>
      <c r="H2483">
        <f>YEAR(Table1[[#This Row],[Order Date]])</f>
        <v>2011</v>
      </c>
      <c r="I2483" t="s">
        <v>261</v>
      </c>
      <c r="J2483" s="4">
        <f>WEEKDAY(Table1[[#This Row],[Order Date]])</f>
        <v>5</v>
      </c>
      <c r="K2483" t="s">
        <v>229</v>
      </c>
      <c r="L2483" t="s">
        <v>240</v>
      </c>
      <c r="M2483">
        <v>201853</v>
      </c>
      <c r="N2483">
        <v>88810.02</v>
      </c>
      <c r="O2483">
        <v>113042.98</v>
      </c>
      <c r="P2483">
        <v>20</v>
      </c>
      <c r="Q2483">
        <v>87</v>
      </c>
      <c r="R2483">
        <v>94.49</v>
      </c>
    </row>
    <row r="2484" spans="1:18" x14ac:dyDescent="0.35">
      <c r="A2484" t="s">
        <v>94</v>
      </c>
      <c r="B2484" t="str">
        <f>VLOOKUP(Table1[[#This Row],[Region]],Table3[#All],2,0)</f>
        <v>Sam Thomas</v>
      </c>
      <c r="C2484" t="s">
        <v>215</v>
      </c>
      <c r="D2484">
        <v>110834</v>
      </c>
      <c r="E2484">
        <v>121364</v>
      </c>
      <c r="F2484">
        <v>109.5</v>
      </c>
      <c r="G2484" s="2">
        <v>41235</v>
      </c>
      <c r="H2484">
        <f>YEAR(Table1[[#This Row],[Order Date]])</f>
        <v>2012</v>
      </c>
      <c r="I2484" t="s">
        <v>253</v>
      </c>
      <c r="J2484" s="4">
        <f>WEEKDAY(Table1[[#This Row],[Order Date]])</f>
        <v>5</v>
      </c>
      <c r="K2484" t="s">
        <v>226</v>
      </c>
      <c r="L2484" t="s">
        <v>239</v>
      </c>
      <c r="M2484">
        <v>121364</v>
      </c>
      <c r="N2484">
        <v>32935.019999999997</v>
      </c>
      <c r="O2484">
        <v>88428.98</v>
      </c>
      <c r="P2484">
        <v>10</v>
      </c>
      <c r="Q2484">
        <v>72</v>
      </c>
      <c r="R2484">
        <v>61.49</v>
      </c>
    </row>
    <row r="2485" spans="1:18" x14ac:dyDescent="0.35">
      <c r="A2485" t="s">
        <v>95</v>
      </c>
      <c r="B2485" t="str">
        <f>VLOOKUP(Table1[[#This Row],[Region]],Table3[#All],2,0)</f>
        <v>Bill Gabril</v>
      </c>
      <c r="C2485" t="s">
        <v>213</v>
      </c>
      <c r="D2485">
        <v>412780</v>
      </c>
      <c r="E2485">
        <v>294568</v>
      </c>
      <c r="F2485">
        <v>71.36</v>
      </c>
      <c r="G2485" s="2">
        <v>41247</v>
      </c>
      <c r="H2485">
        <f>YEAR(Table1[[#This Row],[Order Date]])</f>
        <v>2012</v>
      </c>
      <c r="I2485" t="s">
        <v>257</v>
      </c>
      <c r="J2485" s="4">
        <f>WEEKDAY(Table1[[#This Row],[Order Date]])</f>
        <v>3</v>
      </c>
      <c r="K2485" t="s">
        <v>230</v>
      </c>
      <c r="L2485" t="s">
        <v>238</v>
      </c>
      <c r="M2485">
        <v>294568</v>
      </c>
      <c r="N2485">
        <v>94307.25</v>
      </c>
      <c r="O2485">
        <v>200260.75</v>
      </c>
      <c r="P2485">
        <v>10</v>
      </c>
      <c r="Q2485">
        <v>79</v>
      </c>
      <c r="R2485">
        <v>89.37</v>
      </c>
    </row>
    <row r="2486" spans="1:18" x14ac:dyDescent="0.35">
      <c r="A2486" t="s">
        <v>96</v>
      </c>
      <c r="B2486" t="str">
        <f>VLOOKUP(Table1[[#This Row],[Region]],Table3[#All],2,0)</f>
        <v>Sam Thomas</v>
      </c>
      <c r="C2486" t="s">
        <v>215</v>
      </c>
      <c r="D2486">
        <v>141345</v>
      </c>
      <c r="E2486">
        <v>82714</v>
      </c>
      <c r="F2486">
        <v>58.52</v>
      </c>
      <c r="G2486" s="2">
        <v>40702</v>
      </c>
      <c r="H2486">
        <f>YEAR(Table1[[#This Row],[Order Date]])</f>
        <v>2011</v>
      </c>
      <c r="I2486" t="s">
        <v>254</v>
      </c>
      <c r="J2486" s="4">
        <f>WEEKDAY(Table1[[#This Row],[Order Date]])</f>
        <v>4</v>
      </c>
      <c r="K2486" t="s">
        <v>216</v>
      </c>
      <c r="L2486" t="s">
        <v>236</v>
      </c>
      <c r="M2486">
        <v>82714</v>
      </c>
      <c r="N2486">
        <v>21238.720000000001</v>
      </c>
      <c r="O2486">
        <v>61475.28</v>
      </c>
      <c r="P2486">
        <v>20</v>
      </c>
      <c r="Q2486">
        <v>22</v>
      </c>
      <c r="R2486">
        <v>71.739999999999995</v>
      </c>
    </row>
    <row r="2487" spans="1:18" x14ac:dyDescent="0.35">
      <c r="A2487" t="s">
        <v>97</v>
      </c>
      <c r="B2487" t="str">
        <f>VLOOKUP(Table1[[#This Row],[Region]],Table3[#All],2,0)</f>
        <v>Sam Thomas</v>
      </c>
      <c r="C2487" t="s">
        <v>215</v>
      </c>
      <c r="D2487">
        <v>277473</v>
      </c>
      <c r="E2487">
        <v>285766</v>
      </c>
      <c r="F2487">
        <v>102.99</v>
      </c>
      <c r="G2487" s="2">
        <v>40763</v>
      </c>
      <c r="H2487">
        <f>YEAR(Table1[[#This Row],[Order Date]])</f>
        <v>2011</v>
      </c>
      <c r="I2487" t="s">
        <v>262</v>
      </c>
      <c r="J2487" s="4">
        <f>WEEKDAY(Table1[[#This Row],[Order Date]])</f>
        <v>2</v>
      </c>
      <c r="K2487" t="s">
        <v>234</v>
      </c>
      <c r="L2487" t="s">
        <v>238</v>
      </c>
      <c r="M2487">
        <v>285766</v>
      </c>
      <c r="N2487">
        <v>128908.24</v>
      </c>
      <c r="O2487">
        <v>156857.76</v>
      </c>
      <c r="P2487">
        <v>30</v>
      </c>
      <c r="Q2487">
        <v>33</v>
      </c>
      <c r="R2487">
        <v>83.03</v>
      </c>
    </row>
    <row r="2488" spans="1:18" x14ac:dyDescent="0.35">
      <c r="A2488" t="s">
        <v>98</v>
      </c>
      <c r="B2488" t="str">
        <f>VLOOKUP(Table1[[#This Row],[Region]],Table3[#All],2,0)</f>
        <v>Anne Paul</v>
      </c>
      <c r="C2488" t="s">
        <v>212</v>
      </c>
      <c r="D2488">
        <v>444036</v>
      </c>
      <c r="E2488">
        <v>433451</v>
      </c>
      <c r="F2488">
        <v>97.62</v>
      </c>
      <c r="G2488" s="2">
        <v>40689</v>
      </c>
      <c r="H2488">
        <f>YEAR(Table1[[#This Row],[Order Date]])</f>
        <v>2011</v>
      </c>
      <c r="I2488" t="s">
        <v>261</v>
      </c>
      <c r="J2488" s="4">
        <f>WEEKDAY(Table1[[#This Row],[Order Date]])</f>
        <v>5</v>
      </c>
      <c r="K2488" t="s">
        <v>234</v>
      </c>
      <c r="L2488" t="s">
        <v>238</v>
      </c>
      <c r="M2488">
        <v>433451</v>
      </c>
      <c r="N2488">
        <v>87445.06</v>
      </c>
      <c r="O2488">
        <v>346005.94</v>
      </c>
      <c r="P2488">
        <v>30</v>
      </c>
      <c r="Q2488">
        <v>96</v>
      </c>
      <c r="R2488">
        <v>94.57</v>
      </c>
    </row>
    <row r="2489" spans="1:18" x14ac:dyDescent="0.35">
      <c r="A2489" t="s">
        <v>99</v>
      </c>
      <c r="B2489" t="str">
        <f>VLOOKUP(Table1[[#This Row],[Region]],Table3[#All],2,0)</f>
        <v>William Grek</v>
      </c>
      <c r="C2489" t="s">
        <v>214</v>
      </c>
      <c r="D2489">
        <v>264384</v>
      </c>
      <c r="E2489">
        <v>191407</v>
      </c>
      <c r="F2489">
        <v>72.400000000000006</v>
      </c>
      <c r="G2489" s="2">
        <v>41016</v>
      </c>
      <c r="H2489">
        <f>YEAR(Table1[[#This Row],[Order Date]])</f>
        <v>2012</v>
      </c>
      <c r="I2489" t="s">
        <v>256</v>
      </c>
      <c r="J2489" s="4">
        <f>WEEKDAY(Table1[[#This Row],[Order Date]])</f>
        <v>3</v>
      </c>
      <c r="K2489" t="s">
        <v>235</v>
      </c>
      <c r="L2489" t="s">
        <v>239</v>
      </c>
      <c r="M2489">
        <v>191407</v>
      </c>
      <c r="N2489">
        <v>56764.39</v>
      </c>
      <c r="O2489">
        <v>134642.60999999999</v>
      </c>
      <c r="P2489">
        <v>20</v>
      </c>
      <c r="Q2489">
        <v>44</v>
      </c>
      <c r="R2489">
        <v>72.72</v>
      </c>
    </row>
    <row r="2490" spans="1:18" x14ac:dyDescent="0.35">
      <c r="A2490" t="s">
        <v>100</v>
      </c>
      <c r="B2490" t="str">
        <f>VLOOKUP(Table1[[#This Row],[Region]],Table3[#All],2,0)</f>
        <v>Sam Thomas</v>
      </c>
      <c r="C2490" t="s">
        <v>215</v>
      </c>
      <c r="D2490">
        <v>351788</v>
      </c>
      <c r="E2490">
        <v>366317</v>
      </c>
      <c r="F2490">
        <v>104.13</v>
      </c>
      <c r="G2490" s="2">
        <v>41016</v>
      </c>
      <c r="H2490">
        <f>YEAR(Table1[[#This Row],[Order Date]])</f>
        <v>2012</v>
      </c>
      <c r="I2490" t="s">
        <v>256</v>
      </c>
      <c r="J2490" s="4">
        <f>WEEKDAY(Table1[[#This Row],[Order Date]])</f>
        <v>3</v>
      </c>
      <c r="K2490" t="s">
        <v>219</v>
      </c>
      <c r="L2490" t="s">
        <v>238</v>
      </c>
      <c r="M2490">
        <v>366317</v>
      </c>
      <c r="N2490">
        <v>82216.13</v>
      </c>
      <c r="O2490">
        <v>284100.87</v>
      </c>
      <c r="P2490">
        <v>10</v>
      </c>
      <c r="Q2490">
        <v>20</v>
      </c>
      <c r="R2490">
        <v>75.53</v>
      </c>
    </row>
    <row r="2491" spans="1:18" x14ac:dyDescent="0.35">
      <c r="A2491" t="s">
        <v>101</v>
      </c>
      <c r="B2491" t="str">
        <f>VLOOKUP(Table1[[#This Row],[Region]],Table3[#All],2,0)</f>
        <v>Anne Paul</v>
      </c>
      <c r="C2491" t="s">
        <v>212</v>
      </c>
      <c r="D2491">
        <v>304682</v>
      </c>
      <c r="E2491">
        <v>347873</v>
      </c>
      <c r="F2491">
        <v>114.18</v>
      </c>
      <c r="G2491" s="2">
        <v>41016</v>
      </c>
      <c r="H2491">
        <f>YEAR(Table1[[#This Row],[Order Date]])</f>
        <v>2012</v>
      </c>
      <c r="I2491" t="s">
        <v>256</v>
      </c>
      <c r="J2491" s="4">
        <f>WEEKDAY(Table1[[#This Row],[Order Date]])</f>
        <v>3</v>
      </c>
      <c r="K2491" t="s">
        <v>234</v>
      </c>
      <c r="L2491" t="s">
        <v>238</v>
      </c>
      <c r="M2491">
        <v>347873</v>
      </c>
      <c r="N2491">
        <v>97836.36</v>
      </c>
      <c r="O2491">
        <v>250036.64</v>
      </c>
      <c r="P2491">
        <v>10</v>
      </c>
      <c r="Q2491">
        <v>63</v>
      </c>
      <c r="R2491">
        <v>90.67</v>
      </c>
    </row>
    <row r="2492" spans="1:18" x14ac:dyDescent="0.35">
      <c r="A2492" t="s">
        <v>102</v>
      </c>
      <c r="B2492" t="str">
        <f>VLOOKUP(Table1[[#This Row],[Region]],Table3[#All],2,0)</f>
        <v>Bill Gabril</v>
      </c>
      <c r="C2492" t="s">
        <v>213</v>
      </c>
      <c r="D2492">
        <v>303154</v>
      </c>
      <c r="E2492">
        <v>258577</v>
      </c>
      <c r="F2492">
        <v>85.3</v>
      </c>
      <c r="G2492" s="2">
        <v>41016</v>
      </c>
      <c r="H2492">
        <f>YEAR(Table1[[#This Row],[Order Date]])</f>
        <v>2012</v>
      </c>
      <c r="I2492" t="s">
        <v>256</v>
      </c>
      <c r="J2492" s="4">
        <f>WEEKDAY(Table1[[#This Row],[Order Date]])</f>
        <v>3</v>
      </c>
      <c r="K2492" t="s">
        <v>231</v>
      </c>
      <c r="L2492" t="s">
        <v>236</v>
      </c>
      <c r="M2492">
        <v>258577</v>
      </c>
      <c r="N2492">
        <v>115340.7</v>
      </c>
      <c r="O2492">
        <v>143236.29999999999</v>
      </c>
      <c r="P2492">
        <v>20</v>
      </c>
      <c r="Q2492">
        <v>83</v>
      </c>
      <c r="R2492">
        <v>73.16</v>
      </c>
    </row>
    <row r="2493" spans="1:18" x14ac:dyDescent="0.35">
      <c r="A2493" t="s">
        <v>103</v>
      </c>
      <c r="B2493" t="str">
        <f>VLOOKUP(Table1[[#This Row],[Region]],Table3[#All],2,0)</f>
        <v>Anne Paul</v>
      </c>
      <c r="C2493" t="s">
        <v>212</v>
      </c>
      <c r="D2493">
        <v>221681</v>
      </c>
      <c r="E2493">
        <v>114407</v>
      </c>
      <c r="F2493">
        <v>51.61</v>
      </c>
      <c r="G2493" s="2">
        <v>41016</v>
      </c>
      <c r="H2493">
        <f>YEAR(Table1[[#This Row],[Order Date]])</f>
        <v>2012</v>
      </c>
      <c r="I2493" t="s">
        <v>256</v>
      </c>
      <c r="J2493" s="4">
        <f>WEEKDAY(Table1[[#This Row],[Order Date]])</f>
        <v>3</v>
      </c>
      <c r="K2493" t="s">
        <v>231</v>
      </c>
      <c r="L2493" t="s">
        <v>236</v>
      </c>
      <c r="M2493">
        <v>114407</v>
      </c>
      <c r="N2493">
        <v>54674.91</v>
      </c>
      <c r="O2493">
        <v>59732.09</v>
      </c>
      <c r="P2493">
        <v>30</v>
      </c>
      <c r="Q2493">
        <v>12</v>
      </c>
      <c r="R2493">
        <v>64.540000000000006</v>
      </c>
    </row>
    <row r="2494" spans="1:18" x14ac:dyDescent="0.35">
      <c r="A2494" t="s">
        <v>104</v>
      </c>
      <c r="B2494" t="str">
        <f>VLOOKUP(Table1[[#This Row],[Region]],Table3[#All],2,0)</f>
        <v>Bill Gabril</v>
      </c>
      <c r="C2494" t="s">
        <v>213</v>
      </c>
      <c r="D2494">
        <v>335103</v>
      </c>
      <c r="E2494">
        <v>169107</v>
      </c>
      <c r="F2494">
        <v>50.46</v>
      </c>
      <c r="G2494" s="2">
        <v>41437</v>
      </c>
      <c r="H2494">
        <f>YEAR(Table1[[#This Row],[Order Date]])</f>
        <v>2013</v>
      </c>
      <c r="I2494" t="s">
        <v>254</v>
      </c>
      <c r="J2494" s="4">
        <f>WEEKDAY(Table1[[#This Row],[Order Date]])</f>
        <v>4</v>
      </c>
      <c r="K2494" t="s">
        <v>231</v>
      </c>
      <c r="L2494" t="s">
        <v>236</v>
      </c>
      <c r="M2494">
        <v>169107</v>
      </c>
      <c r="N2494">
        <v>58328.22</v>
      </c>
      <c r="O2494">
        <v>110778.78</v>
      </c>
      <c r="P2494">
        <v>20</v>
      </c>
      <c r="Q2494">
        <v>16</v>
      </c>
      <c r="R2494">
        <v>73.77</v>
      </c>
    </row>
    <row r="2495" spans="1:18" x14ac:dyDescent="0.35">
      <c r="A2495" t="s">
        <v>105</v>
      </c>
      <c r="B2495" t="str">
        <f>VLOOKUP(Table1[[#This Row],[Region]],Table3[#All],2,0)</f>
        <v>Anne Paul</v>
      </c>
      <c r="C2495" t="s">
        <v>212</v>
      </c>
      <c r="D2495">
        <v>307518</v>
      </c>
      <c r="E2495">
        <v>216334</v>
      </c>
      <c r="F2495">
        <v>70.349999999999994</v>
      </c>
      <c r="G2495" s="2">
        <v>41345</v>
      </c>
      <c r="H2495">
        <f>YEAR(Table1[[#This Row],[Order Date]])</f>
        <v>2013</v>
      </c>
      <c r="I2495" t="s">
        <v>263</v>
      </c>
      <c r="J2495" s="4">
        <f>WEEKDAY(Table1[[#This Row],[Order Date]])</f>
        <v>3</v>
      </c>
      <c r="K2495" t="s">
        <v>224</v>
      </c>
      <c r="L2495" t="s">
        <v>240</v>
      </c>
      <c r="M2495">
        <v>216334</v>
      </c>
      <c r="N2495">
        <v>84091.33</v>
      </c>
      <c r="O2495">
        <v>132242.67000000001</v>
      </c>
      <c r="P2495">
        <v>20</v>
      </c>
      <c r="Q2495">
        <v>77</v>
      </c>
      <c r="R2495">
        <v>91.05</v>
      </c>
    </row>
    <row r="2496" spans="1:18" x14ac:dyDescent="0.35">
      <c r="A2496" t="s">
        <v>106</v>
      </c>
      <c r="B2496" t="str">
        <f>VLOOKUP(Table1[[#This Row],[Region]],Table3[#All],2,0)</f>
        <v>Anne Paul</v>
      </c>
      <c r="C2496" t="s">
        <v>212</v>
      </c>
      <c r="D2496">
        <v>432024</v>
      </c>
      <c r="E2496">
        <v>440897</v>
      </c>
      <c r="F2496">
        <v>102.05</v>
      </c>
      <c r="G2496" s="2">
        <v>41345</v>
      </c>
      <c r="H2496">
        <f>YEAR(Table1[[#This Row],[Order Date]])</f>
        <v>2013</v>
      </c>
      <c r="I2496" t="s">
        <v>263</v>
      </c>
      <c r="J2496" s="4">
        <f>WEEKDAY(Table1[[#This Row],[Order Date]])</f>
        <v>3</v>
      </c>
      <c r="K2496" t="s">
        <v>217</v>
      </c>
      <c r="L2496" t="s">
        <v>237</v>
      </c>
      <c r="M2496">
        <v>440897</v>
      </c>
      <c r="N2496">
        <v>137933.17000000001</v>
      </c>
      <c r="O2496">
        <v>302963.83</v>
      </c>
      <c r="P2496">
        <v>20</v>
      </c>
      <c r="Q2496">
        <v>11</v>
      </c>
      <c r="R2496">
        <v>90.09</v>
      </c>
    </row>
    <row r="2497" spans="1:18" x14ac:dyDescent="0.35">
      <c r="A2497" t="s">
        <v>107</v>
      </c>
      <c r="B2497" t="str">
        <f>VLOOKUP(Table1[[#This Row],[Region]],Table3[#All],2,0)</f>
        <v>Anne Paul</v>
      </c>
      <c r="C2497" t="s">
        <v>212</v>
      </c>
      <c r="D2497">
        <v>162005</v>
      </c>
      <c r="E2497">
        <v>102616</v>
      </c>
      <c r="F2497">
        <v>63.34</v>
      </c>
      <c r="G2497" s="2">
        <v>40689</v>
      </c>
      <c r="H2497">
        <f>YEAR(Table1[[#This Row],[Order Date]])</f>
        <v>2011</v>
      </c>
      <c r="I2497" t="s">
        <v>261</v>
      </c>
      <c r="J2497" s="4">
        <f>WEEKDAY(Table1[[#This Row],[Order Date]])</f>
        <v>5</v>
      </c>
      <c r="K2497" t="s">
        <v>219</v>
      </c>
      <c r="L2497" t="s">
        <v>238</v>
      </c>
      <c r="M2497">
        <v>102616</v>
      </c>
      <c r="N2497">
        <v>31633.599999999999</v>
      </c>
      <c r="O2497">
        <v>70982.399999999994</v>
      </c>
      <c r="P2497">
        <v>20</v>
      </c>
      <c r="Q2497">
        <v>27</v>
      </c>
      <c r="R2497">
        <v>60.82</v>
      </c>
    </row>
    <row r="2498" spans="1:18" x14ac:dyDescent="0.35">
      <c r="A2498" t="s">
        <v>108</v>
      </c>
      <c r="B2498" t="str">
        <f>VLOOKUP(Table1[[#This Row],[Region]],Table3[#All],2,0)</f>
        <v>Sam Thomas</v>
      </c>
      <c r="C2498" t="s">
        <v>215</v>
      </c>
      <c r="D2498">
        <v>182879</v>
      </c>
      <c r="E2498">
        <v>181689</v>
      </c>
      <c r="F2498">
        <v>99.35</v>
      </c>
      <c r="G2498" s="2">
        <v>41925</v>
      </c>
      <c r="H2498">
        <f>YEAR(Table1[[#This Row],[Order Date]])</f>
        <v>2014</v>
      </c>
      <c r="I2498" t="s">
        <v>255</v>
      </c>
      <c r="J2498" s="4">
        <f>WEEKDAY(Table1[[#This Row],[Order Date]])</f>
        <v>2</v>
      </c>
      <c r="K2498" t="s">
        <v>231</v>
      </c>
      <c r="L2498" t="s">
        <v>236</v>
      </c>
      <c r="M2498">
        <v>181689</v>
      </c>
      <c r="N2498">
        <v>49584.23</v>
      </c>
      <c r="O2498">
        <v>132104.76999999999</v>
      </c>
      <c r="P2498">
        <v>10</v>
      </c>
      <c r="Q2498">
        <v>99</v>
      </c>
      <c r="R2498">
        <v>80.91</v>
      </c>
    </row>
    <row r="2499" spans="1:18" x14ac:dyDescent="0.35">
      <c r="A2499" t="s">
        <v>109</v>
      </c>
      <c r="B2499" t="str">
        <f>VLOOKUP(Table1[[#This Row],[Region]],Table3[#All],2,0)</f>
        <v>William Grek</v>
      </c>
      <c r="C2499" t="s">
        <v>214</v>
      </c>
      <c r="D2499">
        <v>401191</v>
      </c>
      <c r="E2499">
        <v>298465</v>
      </c>
      <c r="F2499">
        <v>74.39</v>
      </c>
      <c r="G2499" s="2">
        <v>41925</v>
      </c>
      <c r="H2499">
        <f>YEAR(Table1[[#This Row],[Order Date]])</f>
        <v>2014</v>
      </c>
      <c r="I2499" t="s">
        <v>255</v>
      </c>
      <c r="J2499" s="4">
        <f>WEEKDAY(Table1[[#This Row],[Order Date]])</f>
        <v>2</v>
      </c>
      <c r="K2499" t="s">
        <v>224</v>
      </c>
      <c r="L2499" t="s">
        <v>240</v>
      </c>
      <c r="M2499">
        <v>298465</v>
      </c>
      <c r="N2499">
        <v>144796.79999999999</v>
      </c>
      <c r="O2499">
        <v>153668.20000000001</v>
      </c>
      <c r="P2499">
        <v>10</v>
      </c>
      <c r="Q2499">
        <v>65</v>
      </c>
      <c r="R2499">
        <v>61.5</v>
      </c>
    </row>
    <row r="2500" spans="1:18" x14ac:dyDescent="0.35">
      <c r="A2500" t="s">
        <v>110</v>
      </c>
      <c r="B2500" t="str">
        <f>VLOOKUP(Table1[[#This Row],[Region]],Table3[#All],2,0)</f>
        <v>Bill Gabril</v>
      </c>
      <c r="C2500" t="s">
        <v>213</v>
      </c>
      <c r="D2500">
        <v>358472</v>
      </c>
      <c r="E2500">
        <v>424195</v>
      </c>
      <c r="F2500">
        <v>118.33</v>
      </c>
      <c r="G2500" s="2">
        <v>41813</v>
      </c>
      <c r="H2500">
        <f>YEAR(Table1[[#This Row],[Order Date]])</f>
        <v>2014</v>
      </c>
      <c r="I2500" t="s">
        <v>254</v>
      </c>
      <c r="J2500" s="4">
        <f>WEEKDAY(Table1[[#This Row],[Order Date]])</f>
        <v>2</v>
      </c>
      <c r="K2500" t="s">
        <v>233</v>
      </c>
      <c r="L2500" t="s">
        <v>237</v>
      </c>
      <c r="M2500">
        <v>424195</v>
      </c>
      <c r="N2500">
        <v>179291.58</v>
      </c>
      <c r="O2500">
        <v>244903.42</v>
      </c>
      <c r="P2500">
        <v>20</v>
      </c>
      <c r="Q2500">
        <v>90</v>
      </c>
      <c r="R2500">
        <v>80.67</v>
      </c>
    </row>
    <row r="2501" spans="1:18" x14ac:dyDescent="0.35">
      <c r="A2501" t="s">
        <v>111</v>
      </c>
      <c r="B2501" t="str">
        <f>VLOOKUP(Table1[[#This Row],[Region]],Table3[#All],2,0)</f>
        <v>William Grek</v>
      </c>
      <c r="C2501" t="s">
        <v>214</v>
      </c>
      <c r="D2501">
        <v>267259</v>
      </c>
      <c r="E2501">
        <v>208557</v>
      </c>
      <c r="F2501">
        <v>78.040000000000006</v>
      </c>
      <c r="G2501" s="2">
        <v>41813</v>
      </c>
      <c r="H2501">
        <f>YEAR(Table1[[#This Row],[Order Date]])</f>
        <v>2014</v>
      </c>
      <c r="I2501" t="s">
        <v>254</v>
      </c>
      <c r="J2501" s="4">
        <f>WEEKDAY(Table1[[#This Row],[Order Date]])</f>
        <v>2</v>
      </c>
      <c r="K2501" t="s">
        <v>225</v>
      </c>
      <c r="L2501" t="s">
        <v>239</v>
      </c>
      <c r="M2501">
        <v>208557</v>
      </c>
      <c r="N2501">
        <v>60889.11</v>
      </c>
      <c r="O2501">
        <v>147667.89000000001</v>
      </c>
      <c r="P2501">
        <v>30</v>
      </c>
      <c r="Q2501">
        <v>38</v>
      </c>
      <c r="R2501">
        <v>77.98</v>
      </c>
    </row>
    <row r="2502" spans="1:18" x14ac:dyDescent="0.35">
      <c r="A2502" t="s">
        <v>112</v>
      </c>
      <c r="B2502" t="str">
        <f>VLOOKUP(Table1[[#This Row],[Region]],Table3[#All],2,0)</f>
        <v>Anne Paul</v>
      </c>
      <c r="C2502" t="s">
        <v>212</v>
      </c>
      <c r="D2502">
        <v>108540</v>
      </c>
      <c r="E2502">
        <v>127809</v>
      </c>
      <c r="F2502">
        <v>117.75</v>
      </c>
      <c r="G2502" s="2">
        <v>41813</v>
      </c>
      <c r="H2502">
        <f>YEAR(Table1[[#This Row],[Order Date]])</f>
        <v>2014</v>
      </c>
      <c r="I2502" t="s">
        <v>254</v>
      </c>
      <c r="J2502" s="4">
        <f>WEEKDAY(Table1[[#This Row],[Order Date]])</f>
        <v>2</v>
      </c>
      <c r="K2502" t="s">
        <v>218</v>
      </c>
      <c r="L2502" t="s">
        <v>238</v>
      </c>
      <c r="M2502">
        <v>127809</v>
      </c>
      <c r="N2502">
        <v>50566.58</v>
      </c>
      <c r="O2502">
        <v>77242.42</v>
      </c>
      <c r="P2502">
        <v>20</v>
      </c>
      <c r="Q2502">
        <v>37</v>
      </c>
      <c r="R2502">
        <v>69.92</v>
      </c>
    </row>
    <row r="2503" spans="1:18" x14ac:dyDescent="0.35">
      <c r="A2503" t="s">
        <v>113</v>
      </c>
      <c r="B2503" t="str">
        <f>VLOOKUP(Table1[[#This Row],[Region]],Table3[#All],2,0)</f>
        <v>Sam Thomas</v>
      </c>
      <c r="C2503" t="s">
        <v>215</v>
      </c>
      <c r="D2503">
        <v>273104</v>
      </c>
      <c r="E2503">
        <v>240921</v>
      </c>
      <c r="F2503">
        <v>88.22</v>
      </c>
      <c r="G2503" s="2">
        <v>41655</v>
      </c>
      <c r="H2503">
        <f>YEAR(Table1[[#This Row],[Order Date]])</f>
        <v>2014</v>
      </c>
      <c r="I2503" t="s">
        <v>259</v>
      </c>
      <c r="J2503" s="4">
        <f>WEEKDAY(Table1[[#This Row],[Order Date]])</f>
        <v>5</v>
      </c>
      <c r="K2503" t="s">
        <v>229</v>
      </c>
      <c r="L2503" t="s">
        <v>240</v>
      </c>
      <c r="M2503">
        <v>240921</v>
      </c>
      <c r="N2503">
        <v>57800.14</v>
      </c>
      <c r="O2503">
        <v>183120.86</v>
      </c>
      <c r="P2503">
        <v>10</v>
      </c>
      <c r="Q2503">
        <v>97</v>
      </c>
      <c r="R2503">
        <v>72.98</v>
      </c>
    </row>
    <row r="2504" spans="1:18" x14ac:dyDescent="0.35">
      <c r="A2504" t="s">
        <v>114</v>
      </c>
      <c r="B2504" t="str">
        <f>VLOOKUP(Table1[[#This Row],[Region]],Table3[#All],2,0)</f>
        <v>Anne Paul</v>
      </c>
      <c r="C2504" t="s">
        <v>212</v>
      </c>
      <c r="D2504">
        <v>423239</v>
      </c>
      <c r="E2504">
        <v>471163</v>
      </c>
      <c r="F2504">
        <v>111.32</v>
      </c>
      <c r="G2504" s="2">
        <v>41655</v>
      </c>
      <c r="H2504">
        <f>YEAR(Table1[[#This Row],[Order Date]])</f>
        <v>2014</v>
      </c>
      <c r="I2504" t="s">
        <v>259</v>
      </c>
      <c r="J2504" s="4">
        <f>WEEKDAY(Table1[[#This Row],[Order Date]])</f>
        <v>5</v>
      </c>
      <c r="K2504" t="s">
        <v>234</v>
      </c>
      <c r="L2504" t="s">
        <v>238</v>
      </c>
      <c r="M2504">
        <v>471163</v>
      </c>
      <c r="N2504">
        <v>136720.47</v>
      </c>
      <c r="O2504">
        <v>334442.53000000003</v>
      </c>
      <c r="P2504">
        <v>10</v>
      </c>
      <c r="Q2504">
        <v>40</v>
      </c>
      <c r="R2504">
        <v>93.93</v>
      </c>
    </row>
    <row r="2505" spans="1:18" x14ac:dyDescent="0.35">
      <c r="A2505" t="s">
        <v>115</v>
      </c>
      <c r="B2505" t="str">
        <f>VLOOKUP(Table1[[#This Row],[Region]],Table3[#All],2,0)</f>
        <v>Bill Gabril</v>
      </c>
      <c r="C2505" t="s">
        <v>213</v>
      </c>
      <c r="D2505">
        <v>320200</v>
      </c>
      <c r="E2505">
        <v>380394</v>
      </c>
      <c r="F2505">
        <v>118.8</v>
      </c>
      <c r="G2505" s="2">
        <v>41001</v>
      </c>
      <c r="H2505">
        <f>YEAR(Table1[[#This Row],[Order Date]])</f>
        <v>2012</v>
      </c>
      <c r="I2505" t="s">
        <v>256</v>
      </c>
      <c r="J2505" s="4">
        <f>WEEKDAY(Table1[[#This Row],[Order Date]])</f>
        <v>2</v>
      </c>
      <c r="K2505" t="s">
        <v>228</v>
      </c>
      <c r="L2505" t="s">
        <v>236</v>
      </c>
      <c r="M2505">
        <v>380394</v>
      </c>
      <c r="N2505">
        <v>128372.24</v>
      </c>
      <c r="O2505">
        <v>252021.76000000001</v>
      </c>
      <c r="P2505">
        <v>30</v>
      </c>
      <c r="Q2505">
        <v>11</v>
      </c>
      <c r="R2505">
        <v>70.37</v>
      </c>
    </row>
    <row r="2506" spans="1:18" x14ac:dyDescent="0.35">
      <c r="A2506" t="s">
        <v>116</v>
      </c>
      <c r="B2506" t="str">
        <f>VLOOKUP(Table1[[#This Row],[Region]],Table3[#All],2,0)</f>
        <v>William Grek</v>
      </c>
      <c r="C2506" t="s">
        <v>214</v>
      </c>
      <c r="D2506">
        <v>321039</v>
      </c>
      <c r="E2506">
        <v>266976</v>
      </c>
      <c r="F2506">
        <v>83.16</v>
      </c>
      <c r="G2506" s="2">
        <v>41001</v>
      </c>
      <c r="H2506">
        <f>YEAR(Table1[[#This Row],[Order Date]])</f>
        <v>2012</v>
      </c>
      <c r="I2506" t="s">
        <v>256</v>
      </c>
      <c r="J2506" s="4">
        <f>WEEKDAY(Table1[[#This Row],[Order Date]])</f>
        <v>2</v>
      </c>
      <c r="K2506" t="s">
        <v>219</v>
      </c>
      <c r="L2506" t="s">
        <v>238</v>
      </c>
      <c r="M2506">
        <v>266976</v>
      </c>
      <c r="N2506">
        <v>117730.52</v>
      </c>
      <c r="O2506">
        <v>149245.48000000001</v>
      </c>
      <c r="P2506">
        <v>20</v>
      </c>
      <c r="Q2506">
        <v>18</v>
      </c>
      <c r="R2506">
        <v>72.81</v>
      </c>
    </row>
    <row r="2507" spans="1:18" x14ac:dyDescent="0.35">
      <c r="A2507" t="s">
        <v>117</v>
      </c>
      <c r="B2507" t="str">
        <f>VLOOKUP(Table1[[#This Row],[Region]],Table3[#All],2,0)</f>
        <v>Sam Thomas</v>
      </c>
      <c r="C2507" t="s">
        <v>215</v>
      </c>
      <c r="D2507">
        <v>137227</v>
      </c>
      <c r="E2507">
        <v>117694</v>
      </c>
      <c r="F2507">
        <v>85.77</v>
      </c>
      <c r="G2507" s="2">
        <v>41001</v>
      </c>
      <c r="H2507">
        <f>YEAR(Table1[[#This Row],[Order Date]])</f>
        <v>2012</v>
      </c>
      <c r="I2507" t="s">
        <v>256</v>
      </c>
      <c r="J2507" s="4">
        <f>WEEKDAY(Table1[[#This Row],[Order Date]])</f>
        <v>2</v>
      </c>
      <c r="K2507" t="s">
        <v>222</v>
      </c>
      <c r="L2507" t="s">
        <v>236</v>
      </c>
      <c r="M2507">
        <v>117694</v>
      </c>
      <c r="N2507">
        <v>56451.28</v>
      </c>
      <c r="O2507">
        <v>61242.720000000001</v>
      </c>
      <c r="P2507">
        <v>10</v>
      </c>
      <c r="Q2507">
        <v>91</v>
      </c>
      <c r="R2507">
        <v>93.29</v>
      </c>
    </row>
    <row r="2508" spans="1:18" x14ac:dyDescent="0.35">
      <c r="A2508" t="s">
        <v>118</v>
      </c>
      <c r="B2508" t="str">
        <f>VLOOKUP(Table1[[#This Row],[Region]],Table3[#All],2,0)</f>
        <v>Bill Gabril</v>
      </c>
      <c r="C2508" t="s">
        <v>213</v>
      </c>
      <c r="D2508">
        <v>149225</v>
      </c>
      <c r="E2508">
        <v>116035</v>
      </c>
      <c r="F2508">
        <v>77.760000000000005</v>
      </c>
      <c r="G2508" s="2">
        <v>41521</v>
      </c>
      <c r="H2508">
        <f>YEAR(Table1[[#This Row],[Order Date]])</f>
        <v>2013</v>
      </c>
      <c r="I2508" t="s">
        <v>258</v>
      </c>
      <c r="J2508" s="4">
        <f>WEEKDAY(Table1[[#This Row],[Order Date]])</f>
        <v>4</v>
      </c>
      <c r="K2508" t="s">
        <v>224</v>
      </c>
      <c r="L2508" t="s">
        <v>240</v>
      </c>
      <c r="M2508">
        <v>116035</v>
      </c>
      <c r="N2508">
        <v>45943.1</v>
      </c>
      <c r="O2508">
        <v>70091.899999999994</v>
      </c>
      <c r="P2508">
        <v>10</v>
      </c>
      <c r="Q2508">
        <v>17</v>
      </c>
      <c r="R2508">
        <v>73.069999999999993</v>
      </c>
    </row>
    <row r="2509" spans="1:18" x14ac:dyDescent="0.35">
      <c r="A2509" t="s">
        <v>119</v>
      </c>
      <c r="B2509" t="str">
        <f>VLOOKUP(Table1[[#This Row],[Region]],Table3[#All],2,0)</f>
        <v>William Grek</v>
      </c>
      <c r="C2509" t="s">
        <v>214</v>
      </c>
      <c r="D2509">
        <v>258451</v>
      </c>
      <c r="E2509">
        <v>148899</v>
      </c>
      <c r="F2509">
        <v>57.61</v>
      </c>
      <c r="G2509" s="2">
        <v>41984</v>
      </c>
      <c r="H2509">
        <f>YEAR(Table1[[#This Row],[Order Date]])</f>
        <v>2014</v>
      </c>
      <c r="I2509" t="s">
        <v>257</v>
      </c>
      <c r="J2509" s="4">
        <f>WEEKDAY(Table1[[#This Row],[Order Date]])</f>
        <v>5</v>
      </c>
      <c r="K2509" t="s">
        <v>216</v>
      </c>
      <c r="L2509" t="s">
        <v>236</v>
      </c>
      <c r="M2509">
        <v>148899</v>
      </c>
      <c r="N2509">
        <v>48061.74</v>
      </c>
      <c r="O2509">
        <v>100837.26</v>
      </c>
      <c r="P2509">
        <v>20</v>
      </c>
      <c r="Q2509">
        <v>82</v>
      </c>
      <c r="R2509">
        <v>69.290000000000006</v>
      </c>
    </row>
    <row r="2510" spans="1:18" x14ac:dyDescent="0.35">
      <c r="A2510" t="s">
        <v>120</v>
      </c>
      <c r="B2510" t="str">
        <f>VLOOKUP(Table1[[#This Row],[Region]],Table3[#All],2,0)</f>
        <v>Bill Gabril</v>
      </c>
      <c r="C2510" t="s">
        <v>213</v>
      </c>
      <c r="D2510">
        <v>483738</v>
      </c>
      <c r="E2510">
        <v>433426</v>
      </c>
      <c r="F2510">
        <v>89.6</v>
      </c>
      <c r="G2510" s="2">
        <v>41601</v>
      </c>
      <c r="H2510">
        <f>YEAR(Table1[[#This Row],[Order Date]])</f>
        <v>2013</v>
      </c>
      <c r="I2510" t="s">
        <v>253</v>
      </c>
      <c r="J2510" s="4">
        <f>WEEKDAY(Table1[[#This Row],[Order Date]])</f>
        <v>7</v>
      </c>
      <c r="K2510" t="s">
        <v>222</v>
      </c>
      <c r="L2510" t="s">
        <v>236</v>
      </c>
      <c r="M2510">
        <v>433426</v>
      </c>
      <c r="N2510">
        <v>128292.87</v>
      </c>
      <c r="O2510">
        <v>305133.13</v>
      </c>
      <c r="P2510">
        <v>20</v>
      </c>
      <c r="Q2510">
        <v>69</v>
      </c>
      <c r="R2510">
        <v>80.42</v>
      </c>
    </row>
    <row r="2511" spans="1:18" x14ac:dyDescent="0.35">
      <c r="A2511" t="s">
        <v>121</v>
      </c>
      <c r="B2511" t="str">
        <f>VLOOKUP(Table1[[#This Row],[Region]],Table3[#All],2,0)</f>
        <v>Sam Thomas</v>
      </c>
      <c r="C2511" t="s">
        <v>215</v>
      </c>
      <c r="D2511">
        <v>341295</v>
      </c>
      <c r="E2511">
        <v>202919</v>
      </c>
      <c r="F2511">
        <v>59.46</v>
      </c>
      <c r="G2511" s="2">
        <v>41955</v>
      </c>
      <c r="H2511">
        <f>YEAR(Table1[[#This Row],[Order Date]])</f>
        <v>2014</v>
      </c>
      <c r="I2511" t="s">
        <v>253</v>
      </c>
      <c r="J2511" s="4">
        <f>WEEKDAY(Table1[[#This Row],[Order Date]])</f>
        <v>4</v>
      </c>
      <c r="K2511" t="s">
        <v>226</v>
      </c>
      <c r="L2511" t="s">
        <v>239</v>
      </c>
      <c r="M2511">
        <v>202919</v>
      </c>
      <c r="N2511">
        <v>55287.03</v>
      </c>
      <c r="O2511">
        <v>147631.97</v>
      </c>
      <c r="P2511">
        <v>30</v>
      </c>
      <c r="Q2511">
        <v>91</v>
      </c>
      <c r="R2511">
        <v>80.150000000000006</v>
      </c>
    </row>
    <row r="2512" spans="1:18" x14ac:dyDescent="0.35">
      <c r="A2512" t="s">
        <v>122</v>
      </c>
      <c r="B2512" t="str">
        <f>VLOOKUP(Table1[[#This Row],[Region]],Table3[#All],2,0)</f>
        <v>Bill Gabril</v>
      </c>
      <c r="C2512" t="s">
        <v>213</v>
      </c>
      <c r="D2512">
        <v>489857</v>
      </c>
      <c r="E2512">
        <v>402394</v>
      </c>
      <c r="F2512">
        <v>82.15</v>
      </c>
      <c r="G2512" s="2">
        <v>41569</v>
      </c>
      <c r="H2512">
        <f>YEAR(Table1[[#This Row],[Order Date]])</f>
        <v>2013</v>
      </c>
      <c r="I2512" t="s">
        <v>255</v>
      </c>
      <c r="J2512" s="4">
        <f>WEEKDAY(Table1[[#This Row],[Order Date]])</f>
        <v>3</v>
      </c>
      <c r="K2512" t="s">
        <v>229</v>
      </c>
      <c r="L2512" t="s">
        <v>240</v>
      </c>
      <c r="M2512">
        <v>402394</v>
      </c>
      <c r="N2512">
        <v>149326.18</v>
      </c>
      <c r="O2512">
        <v>253067.82</v>
      </c>
      <c r="P2512">
        <v>30</v>
      </c>
      <c r="Q2512">
        <v>25</v>
      </c>
      <c r="R2512">
        <v>79.38</v>
      </c>
    </row>
    <row r="2513" spans="1:18" x14ac:dyDescent="0.35">
      <c r="A2513" t="s">
        <v>123</v>
      </c>
      <c r="B2513" t="str">
        <f>VLOOKUP(Table1[[#This Row],[Region]],Table3[#All],2,0)</f>
        <v>William Grek</v>
      </c>
      <c r="C2513" t="s">
        <v>214</v>
      </c>
      <c r="D2513">
        <v>474070</v>
      </c>
      <c r="E2513">
        <v>555421</v>
      </c>
      <c r="F2513">
        <v>117.16</v>
      </c>
      <c r="G2513" s="2">
        <v>41264</v>
      </c>
      <c r="H2513">
        <f>YEAR(Table1[[#This Row],[Order Date]])</f>
        <v>2012</v>
      </c>
      <c r="I2513" t="s">
        <v>257</v>
      </c>
      <c r="J2513" s="4">
        <f>WEEKDAY(Table1[[#This Row],[Order Date]])</f>
        <v>6</v>
      </c>
      <c r="K2513" t="s">
        <v>232</v>
      </c>
      <c r="L2513" t="s">
        <v>240</v>
      </c>
      <c r="M2513">
        <v>555421</v>
      </c>
      <c r="N2513">
        <v>173202.27</v>
      </c>
      <c r="O2513">
        <v>382218.73</v>
      </c>
      <c r="P2513">
        <v>30</v>
      </c>
      <c r="Q2513">
        <v>60</v>
      </c>
      <c r="R2513">
        <v>79.14</v>
      </c>
    </row>
    <row r="2514" spans="1:18" x14ac:dyDescent="0.35">
      <c r="A2514" t="s">
        <v>124</v>
      </c>
      <c r="B2514" t="str">
        <f>VLOOKUP(Table1[[#This Row],[Region]],Table3[#All],2,0)</f>
        <v>Anne Paul</v>
      </c>
      <c r="C2514" t="s">
        <v>212</v>
      </c>
      <c r="D2514">
        <v>460010</v>
      </c>
      <c r="E2514">
        <v>475742</v>
      </c>
      <c r="F2514">
        <v>103.42</v>
      </c>
      <c r="G2514" s="2">
        <v>41107</v>
      </c>
      <c r="H2514">
        <f>YEAR(Table1[[#This Row],[Order Date]])</f>
        <v>2012</v>
      </c>
      <c r="I2514" t="s">
        <v>260</v>
      </c>
      <c r="J2514" s="4">
        <f>WEEKDAY(Table1[[#This Row],[Order Date]])</f>
        <v>3</v>
      </c>
      <c r="K2514" t="s">
        <v>219</v>
      </c>
      <c r="L2514" t="s">
        <v>238</v>
      </c>
      <c r="M2514">
        <v>475742</v>
      </c>
      <c r="N2514">
        <v>99348.85</v>
      </c>
      <c r="O2514">
        <v>376393.15</v>
      </c>
      <c r="P2514">
        <v>20</v>
      </c>
      <c r="Q2514">
        <v>98</v>
      </c>
      <c r="R2514">
        <v>76.739999999999995</v>
      </c>
    </row>
    <row r="2515" spans="1:18" x14ac:dyDescent="0.35">
      <c r="A2515" t="s">
        <v>125</v>
      </c>
      <c r="B2515" t="str">
        <f>VLOOKUP(Table1[[#This Row],[Region]],Table3[#All],2,0)</f>
        <v>Bill Gabril</v>
      </c>
      <c r="C2515" t="s">
        <v>213</v>
      </c>
      <c r="D2515">
        <v>483273</v>
      </c>
      <c r="E2515">
        <v>288141</v>
      </c>
      <c r="F2515">
        <v>59.62</v>
      </c>
      <c r="G2515" s="2">
        <v>41760</v>
      </c>
      <c r="H2515">
        <f>YEAR(Table1[[#This Row],[Order Date]])</f>
        <v>2014</v>
      </c>
      <c r="I2515" t="s">
        <v>261</v>
      </c>
      <c r="J2515" s="4">
        <f>WEEKDAY(Table1[[#This Row],[Order Date]])</f>
        <v>5</v>
      </c>
      <c r="K2515" t="s">
        <v>225</v>
      </c>
      <c r="L2515" t="s">
        <v>239</v>
      </c>
      <c r="M2515">
        <v>288141</v>
      </c>
      <c r="N2515">
        <v>122947.4</v>
      </c>
      <c r="O2515">
        <v>165193.60000000001</v>
      </c>
      <c r="P2515">
        <v>20</v>
      </c>
      <c r="Q2515">
        <v>92</v>
      </c>
      <c r="R2515">
        <v>63.51</v>
      </c>
    </row>
    <row r="2516" spans="1:18" x14ac:dyDescent="0.35">
      <c r="A2516" t="s">
        <v>126</v>
      </c>
      <c r="B2516" t="str">
        <f>VLOOKUP(Table1[[#This Row],[Region]],Table3[#All],2,0)</f>
        <v>William Grek</v>
      </c>
      <c r="C2516" t="s">
        <v>214</v>
      </c>
      <c r="D2516">
        <v>113386</v>
      </c>
      <c r="E2516">
        <v>135791</v>
      </c>
      <c r="F2516">
        <v>119.76</v>
      </c>
      <c r="G2516" s="2">
        <v>41760</v>
      </c>
      <c r="H2516">
        <f>YEAR(Table1[[#This Row],[Order Date]])</f>
        <v>2014</v>
      </c>
      <c r="I2516" t="s">
        <v>261</v>
      </c>
      <c r="J2516" s="4">
        <f>WEEKDAY(Table1[[#This Row],[Order Date]])</f>
        <v>5</v>
      </c>
      <c r="K2516" t="s">
        <v>227</v>
      </c>
      <c r="L2516" t="s">
        <v>237</v>
      </c>
      <c r="M2516">
        <v>135791</v>
      </c>
      <c r="N2516">
        <v>47980.3</v>
      </c>
      <c r="O2516">
        <v>87810.7</v>
      </c>
      <c r="P2516">
        <v>30</v>
      </c>
      <c r="Q2516">
        <v>28</v>
      </c>
      <c r="R2516">
        <v>84.16</v>
      </c>
    </row>
    <row r="2517" spans="1:18" x14ac:dyDescent="0.35">
      <c r="A2517" t="s">
        <v>127</v>
      </c>
      <c r="B2517" t="str">
        <f>VLOOKUP(Table1[[#This Row],[Region]],Table3[#All],2,0)</f>
        <v>Bill Gabril</v>
      </c>
      <c r="C2517" t="s">
        <v>213</v>
      </c>
      <c r="D2517">
        <v>457885</v>
      </c>
      <c r="E2517">
        <v>298809</v>
      </c>
      <c r="F2517">
        <v>65.260000000000005</v>
      </c>
      <c r="G2517" s="2">
        <v>41766</v>
      </c>
      <c r="H2517">
        <f>YEAR(Table1[[#This Row],[Order Date]])</f>
        <v>2014</v>
      </c>
      <c r="I2517" t="s">
        <v>261</v>
      </c>
      <c r="J2517" s="4">
        <f>WEEKDAY(Table1[[#This Row],[Order Date]])</f>
        <v>4</v>
      </c>
      <c r="K2517" t="s">
        <v>231</v>
      </c>
      <c r="L2517" t="s">
        <v>236</v>
      </c>
      <c r="M2517">
        <v>298809</v>
      </c>
      <c r="N2517">
        <v>123489.17</v>
      </c>
      <c r="O2517">
        <v>175319.83</v>
      </c>
      <c r="P2517">
        <v>10</v>
      </c>
      <c r="Q2517">
        <v>81</v>
      </c>
      <c r="R2517">
        <v>92.25</v>
      </c>
    </row>
    <row r="2518" spans="1:18" x14ac:dyDescent="0.35">
      <c r="A2518" t="s">
        <v>128</v>
      </c>
      <c r="B2518" t="str">
        <f>VLOOKUP(Table1[[#This Row],[Region]],Table3[#All],2,0)</f>
        <v>Sam Thomas</v>
      </c>
      <c r="C2518" t="s">
        <v>215</v>
      </c>
      <c r="D2518">
        <v>185912</v>
      </c>
      <c r="E2518">
        <v>199842</v>
      </c>
      <c r="F2518">
        <v>107.49</v>
      </c>
      <c r="G2518" s="2">
        <v>41964</v>
      </c>
      <c r="H2518">
        <f>YEAR(Table1[[#This Row],[Order Date]])</f>
        <v>2014</v>
      </c>
      <c r="I2518" t="s">
        <v>253</v>
      </c>
      <c r="J2518" s="4">
        <f>WEEKDAY(Table1[[#This Row],[Order Date]])</f>
        <v>6</v>
      </c>
      <c r="K2518" t="s">
        <v>223</v>
      </c>
      <c r="L2518" t="s">
        <v>240</v>
      </c>
      <c r="M2518">
        <v>199842</v>
      </c>
      <c r="N2518">
        <v>77375.100000000006</v>
      </c>
      <c r="O2518">
        <v>122466.9</v>
      </c>
      <c r="P2518">
        <v>10</v>
      </c>
      <c r="Q2518">
        <v>93</v>
      </c>
      <c r="R2518">
        <v>66.540000000000006</v>
      </c>
    </row>
    <row r="2519" spans="1:18" x14ac:dyDescent="0.35">
      <c r="A2519" t="s">
        <v>129</v>
      </c>
      <c r="B2519" t="str">
        <f>VLOOKUP(Table1[[#This Row],[Region]],Table3[#All],2,0)</f>
        <v>William Grek</v>
      </c>
      <c r="C2519" t="s">
        <v>214</v>
      </c>
      <c r="D2519">
        <v>348196</v>
      </c>
      <c r="E2519">
        <v>414863</v>
      </c>
      <c r="F2519">
        <v>119.15</v>
      </c>
      <c r="G2519" s="2">
        <v>41590</v>
      </c>
      <c r="H2519">
        <f>YEAR(Table1[[#This Row],[Order Date]])</f>
        <v>2013</v>
      </c>
      <c r="I2519" t="s">
        <v>253</v>
      </c>
      <c r="J2519" s="4">
        <f>WEEKDAY(Table1[[#This Row],[Order Date]])</f>
        <v>3</v>
      </c>
      <c r="K2519" t="s">
        <v>216</v>
      </c>
      <c r="L2519" t="s">
        <v>236</v>
      </c>
      <c r="M2519">
        <v>414863</v>
      </c>
      <c r="N2519">
        <v>179573.32</v>
      </c>
      <c r="O2519">
        <v>235289.68</v>
      </c>
      <c r="P2519">
        <v>20</v>
      </c>
      <c r="Q2519">
        <v>53</v>
      </c>
      <c r="R2519">
        <v>82.81</v>
      </c>
    </row>
    <row r="2520" spans="1:18" x14ac:dyDescent="0.35">
      <c r="A2520" t="s">
        <v>130</v>
      </c>
      <c r="B2520" t="str">
        <f>VLOOKUP(Table1[[#This Row],[Region]],Table3[#All],2,0)</f>
        <v>Anne Paul</v>
      </c>
      <c r="C2520" t="s">
        <v>212</v>
      </c>
      <c r="D2520">
        <v>224937</v>
      </c>
      <c r="E2520">
        <v>160272</v>
      </c>
      <c r="F2520">
        <v>71.25</v>
      </c>
      <c r="G2520" s="2">
        <v>41584</v>
      </c>
      <c r="H2520">
        <f>YEAR(Table1[[#This Row],[Order Date]])</f>
        <v>2013</v>
      </c>
      <c r="I2520" t="s">
        <v>253</v>
      </c>
      <c r="J2520" s="4">
        <f>WEEKDAY(Table1[[#This Row],[Order Date]])</f>
        <v>4</v>
      </c>
      <c r="K2520" t="s">
        <v>230</v>
      </c>
      <c r="L2520" t="s">
        <v>238</v>
      </c>
      <c r="M2520">
        <v>160272</v>
      </c>
      <c r="N2520">
        <v>68050.100000000006</v>
      </c>
      <c r="O2520">
        <v>92221.9</v>
      </c>
      <c r="P2520">
        <v>10</v>
      </c>
      <c r="Q2520">
        <v>18</v>
      </c>
      <c r="R2520">
        <v>74.81</v>
      </c>
    </row>
    <row r="2521" spans="1:18" x14ac:dyDescent="0.35">
      <c r="A2521" t="s">
        <v>131</v>
      </c>
      <c r="B2521" t="str">
        <f>VLOOKUP(Table1[[#This Row],[Region]],Table3[#All],2,0)</f>
        <v>William Grek</v>
      </c>
      <c r="C2521" t="s">
        <v>214</v>
      </c>
      <c r="D2521">
        <v>499059</v>
      </c>
      <c r="E2521">
        <v>341377</v>
      </c>
      <c r="F2521">
        <v>68.400000000000006</v>
      </c>
      <c r="G2521" s="2">
        <v>41557</v>
      </c>
      <c r="H2521">
        <f>YEAR(Table1[[#This Row],[Order Date]])</f>
        <v>2013</v>
      </c>
      <c r="I2521" t="s">
        <v>255</v>
      </c>
      <c r="J2521" s="4">
        <f>WEEKDAY(Table1[[#This Row],[Order Date]])</f>
        <v>5</v>
      </c>
      <c r="K2521" t="s">
        <v>225</v>
      </c>
      <c r="L2521" t="s">
        <v>239</v>
      </c>
      <c r="M2521">
        <v>341377</v>
      </c>
      <c r="N2521">
        <v>140647.14000000001</v>
      </c>
      <c r="O2521">
        <v>200729.86</v>
      </c>
      <c r="P2521">
        <v>20</v>
      </c>
      <c r="Q2521">
        <v>48</v>
      </c>
      <c r="R2521">
        <v>77.31</v>
      </c>
    </row>
    <row r="2522" spans="1:18" x14ac:dyDescent="0.35">
      <c r="A2522" t="s">
        <v>132</v>
      </c>
      <c r="B2522" t="str">
        <f>VLOOKUP(Table1[[#This Row],[Region]],Table3[#All],2,0)</f>
        <v>Anne Paul</v>
      </c>
      <c r="C2522" t="s">
        <v>212</v>
      </c>
      <c r="D2522">
        <v>409848</v>
      </c>
      <c r="E2522">
        <v>480317</v>
      </c>
      <c r="F2522">
        <v>117.19</v>
      </c>
      <c r="G2522" s="2">
        <v>41173</v>
      </c>
      <c r="H2522">
        <f>YEAR(Table1[[#This Row],[Order Date]])</f>
        <v>2012</v>
      </c>
      <c r="I2522" t="s">
        <v>258</v>
      </c>
      <c r="J2522" s="4">
        <f>WEEKDAY(Table1[[#This Row],[Order Date]])</f>
        <v>6</v>
      </c>
      <c r="K2522" t="s">
        <v>222</v>
      </c>
      <c r="L2522" t="s">
        <v>236</v>
      </c>
      <c r="M2522">
        <v>480317</v>
      </c>
      <c r="N2522">
        <v>124926.31</v>
      </c>
      <c r="O2522">
        <v>355390.69</v>
      </c>
      <c r="P2522">
        <v>30</v>
      </c>
      <c r="Q2522">
        <v>51</v>
      </c>
      <c r="R2522">
        <v>90.17</v>
      </c>
    </row>
    <row r="2523" spans="1:18" x14ac:dyDescent="0.35">
      <c r="A2523" t="s">
        <v>133</v>
      </c>
      <c r="B2523" t="str">
        <f>VLOOKUP(Table1[[#This Row],[Region]],Table3[#All],2,0)</f>
        <v>Sam Thomas</v>
      </c>
      <c r="C2523" t="s">
        <v>215</v>
      </c>
      <c r="D2523">
        <v>461781</v>
      </c>
      <c r="E2523">
        <v>410247</v>
      </c>
      <c r="F2523">
        <v>88.84</v>
      </c>
      <c r="G2523" s="2">
        <v>40879</v>
      </c>
      <c r="H2523">
        <f>YEAR(Table1[[#This Row],[Order Date]])</f>
        <v>2011</v>
      </c>
      <c r="I2523" t="s">
        <v>257</v>
      </c>
      <c r="J2523" s="4">
        <f>WEEKDAY(Table1[[#This Row],[Order Date]])</f>
        <v>6</v>
      </c>
      <c r="K2523" t="s">
        <v>231</v>
      </c>
      <c r="L2523" t="s">
        <v>236</v>
      </c>
      <c r="M2523">
        <v>410247</v>
      </c>
      <c r="N2523">
        <v>198037.02</v>
      </c>
      <c r="O2523">
        <v>212209.98</v>
      </c>
      <c r="P2523">
        <v>20</v>
      </c>
      <c r="Q2523">
        <v>51</v>
      </c>
      <c r="R2523">
        <v>75.27</v>
      </c>
    </row>
    <row r="2524" spans="1:18" x14ac:dyDescent="0.35">
      <c r="A2524" t="s">
        <v>134</v>
      </c>
      <c r="B2524" t="str">
        <f>VLOOKUP(Table1[[#This Row],[Region]],Table3[#All],2,0)</f>
        <v>Anne Paul</v>
      </c>
      <c r="C2524" t="s">
        <v>212</v>
      </c>
      <c r="D2524">
        <v>388942</v>
      </c>
      <c r="E2524">
        <v>310410</v>
      </c>
      <c r="F2524">
        <v>79.81</v>
      </c>
      <c r="G2524" s="2">
        <v>40879</v>
      </c>
      <c r="H2524">
        <f>YEAR(Table1[[#This Row],[Order Date]])</f>
        <v>2011</v>
      </c>
      <c r="I2524" t="s">
        <v>257</v>
      </c>
      <c r="J2524" s="4">
        <f>WEEKDAY(Table1[[#This Row],[Order Date]])</f>
        <v>6</v>
      </c>
      <c r="K2524" t="s">
        <v>230</v>
      </c>
      <c r="L2524" t="s">
        <v>238</v>
      </c>
      <c r="M2524">
        <v>310410</v>
      </c>
      <c r="N2524">
        <v>154852.98000000001</v>
      </c>
      <c r="O2524">
        <v>155557.01999999999</v>
      </c>
      <c r="P2524">
        <v>20</v>
      </c>
      <c r="Q2524">
        <v>46</v>
      </c>
      <c r="R2524">
        <v>94.46</v>
      </c>
    </row>
    <row r="2525" spans="1:18" x14ac:dyDescent="0.35">
      <c r="A2525" t="s">
        <v>135</v>
      </c>
      <c r="B2525" t="str">
        <f>VLOOKUP(Table1[[#This Row],[Region]],Table3[#All],2,0)</f>
        <v>William Grek</v>
      </c>
      <c r="C2525" t="s">
        <v>214</v>
      </c>
      <c r="D2525">
        <v>181120</v>
      </c>
      <c r="E2525">
        <v>114717</v>
      </c>
      <c r="F2525">
        <v>63.34</v>
      </c>
      <c r="G2525" s="2">
        <v>40879</v>
      </c>
      <c r="H2525">
        <f>YEAR(Table1[[#This Row],[Order Date]])</f>
        <v>2011</v>
      </c>
      <c r="I2525" t="s">
        <v>257</v>
      </c>
      <c r="J2525" s="4">
        <f>WEEKDAY(Table1[[#This Row],[Order Date]])</f>
        <v>6</v>
      </c>
      <c r="K2525" t="s">
        <v>229</v>
      </c>
      <c r="L2525" t="s">
        <v>240</v>
      </c>
      <c r="M2525">
        <v>114717</v>
      </c>
      <c r="N2525">
        <v>25916.49</v>
      </c>
      <c r="O2525">
        <v>88800.51</v>
      </c>
      <c r="P2525">
        <v>20</v>
      </c>
      <c r="Q2525">
        <v>69</v>
      </c>
      <c r="R2525">
        <v>76.34</v>
      </c>
    </row>
    <row r="2526" spans="1:18" x14ac:dyDescent="0.35">
      <c r="A2526" t="s">
        <v>136</v>
      </c>
      <c r="B2526" t="str">
        <f>VLOOKUP(Table1[[#This Row],[Region]],Table3[#All],2,0)</f>
        <v>William Grek</v>
      </c>
      <c r="C2526" t="s">
        <v>214</v>
      </c>
      <c r="D2526">
        <v>317143</v>
      </c>
      <c r="E2526">
        <v>348881</v>
      </c>
      <c r="F2526">
        <v>110.01</v>
      </c>
      <c r="G2526" s="2">
        <v>40807</v>
      </c>
      <c r="H2526">
        <f>YEAR(Table1[[#This Row],[Order Date]])</f>
        <v>2011</v>
      </c>
      <c r="I2526" t="s">
        <v>258</v>
      </c>
      <c r="J2526" s="4">
        <f>WEEKDAY(Table1[[#This Row],[Order Date]])</f>
        <v>4</v>
      </c>
      <c r="K2526" t="s">
        <v>226</v>
      </c>
      <c r="L2526" t="s">
        <v>239</v>
      </c>
      <c r="M2526">
        <v>348881</v>
      </c>
      <c r="N2526">
        <v>74492.2</v>
      </c>
      <c r="O2526">
        <v>274388.8</v>
      </c>
      <c r="P2526">
        <v>10</v>
      </c>
      <c r="Q2526">
        <v>48</v>
      </c>
      <c r="R2526">
        <v>85.55</v>
      </c>
    </row>
    <row r="2527" spans="1:18" x14ac:dyDescent="0.35">
      <c r="A2527" t="s">
        <v>137</v>
      </c>
      <c r="B2527" t="str">
        <f>VLOOKUP(Table1[[#This Row],[Region]],Table3[#All],2,0)</f>
        <v>Anne Paul</v>
      </c>
      <c r="C2527" t="s">
        <v>212</v>
      </c>
      <c r="D2527">
        <v>332233</v>
      </c>
      <c r="E2527">
        <v>167020</v>
      </c>
      <c r="F2527">
        <v>50.27</v>
      </c>
      <c r="G2527" s="2">
        <v>40807</v>
      </c>
      <c r="H2527">
        <f>YEAR(Table1[[#This Row],[Order Date]])</f>
        <v>2011</v>
      </c>
      <c r="I2527" t="s">
        <v>258</v>
      </c>
      <c r="J2527" s="4">
        <f>WEEKDAY(Table1[[#This Row],[Order Date]])</f>
        <v>4</v>
      </c>
      <c r="K2527" t="s">
        <v>228</v>
      </c>
      <c r="L2527" t="s">
        <v>236</v>
      </c>
      <c r="M2527">
        <v>167020</v>
      </c>
      <c r="N2527">
        <v>80886.45</v>
      </c>
      <c r="O2527">
        <v>86133.55</v>
      </c>
      <c r="P2527">
        <v>20</v>
      </c>
      <c r="Q2527">
        <v>14</v>
      </c>
      <c r="R2527">
        <v>71.73</v>
      </c>
    </row>
    <row r="2528" spans="1:18" x14ac:dyDescent="0.35">
      <c r="A2528" t="s">
        <v>138</v>
      </c>
      <c r="B2528" t="str">
        <f>VLOOKUP(Table1[[#This Row],[Region]],Table3[#All],2,0)</f>
        <v>Sam Thomas</v>
      </c>
      <c r="C2528" t="s">
        <v>215</v>
      </c>
      <c r="D2528">
        <v>427105</v>
      </c>
      <c r="E2528">
        <v>477490</v>
      </c>
      <c r="F2528">
        <v>111.8</v>
      </c>
      <c r="G2528" s="2">
        <v>40807</v>
      </c>
      <c r="H2528">
        <f>YEAR(Table1[[#This Row],[Order Date]])</f>
        <v>2011</v>
      </c>
      <c r="I2528" t="s">
        <v>258</v>
      </c>
      <c r="J2528" s="4">
        <f>WEEKDAY(Table1[[#This Row],[Order Date]])</f>
        <v>4</v>
      </c>
      <c r="K2528" t="s">
        <v>220</v>
      </c>
      <c r="L2528" t="s">
        <v>237</v>
      </c>
      <c r="M2528">
        <v>477490</v>
      </c>
      <c r="N2528">
        <v>148474.39000000001</v>
      </c>
      <c r="O2528">
        <v>329015.61</v>
      </c>
      <c r="P2528">
        <v>10</v>
      </c>
      <c r="Q2528">
        <v>14</v>
      </c>
      <c r="R2528">
        <v>82.41</v>
      </c>
    </row>
    <row r="2529" spans="1:18" x14ac:dyDescent="0.35">
      <c r="A2529" t="s">
        <v>139</v>
      </c>
      <c r="B2529" t="str">
        <f>VLOOKUP(Table1[[#This Row],[Region]],Table3[#All],2,0)</f>
        <v>Sam Thomas</v>
      </c>
      <c r="C2529" t="s">
        <v>215</v>
      </c>
      <c r="D2529">
        <v>128125</v>
      </c>
      <c r="E2529">
        <v>81399</v>
      </c>
      <c r="F2529">
        <v>63.53</v>
      </c>
      <c r="G2529" s="2">
        <v>40645</v>
      </c>
      <c r="H2529">
        <f>YEAR(Table1[[#This Row],[Order Date]])</f>
        <v>2011</v>
      </c>
      <c r="I2529" t="s">
        <v>256</v>
      </c>
      <c r="J2529" s="4">
        <f>WEEKDAY(Table1[[#This Row],[Order Date]])</f>
        <v>3</v>
      </c>
      <c r="K2529" t="s">
        <v>232</v>
      </c>
      <c r="L2529" t="s">
        <v>240</v>
      </c>
      <c r="M2529">
        <v>81399</v>
      </c>
      <c r="N2529">
        <v>40247.67</v>
      </c>
      <c r="O2529">
        <v>41151.33</v>
      </c>
      <c r="P2529">
        <v>30</v>
      </c>
      <c r="Q2529">
        <v>65</v>
      </c>
      <c r="R2529">
        <v>76.56</v>
      </c>
    </row>
    <row r="2530" spans="1:18" x14ac:dyDescent="0.35">
      <c r="A2530" t="s">
        <v>140</v>
      </c>
      <c r="B2530" t="str">
        <f>VLOOKUP(Table1[[#This Row],[Region]],Table3[#All],2,0)</f>
        <v>Sam Thomas</v>
      </c>
      <c r="C2530" t="s">
        <v>215</v>
      </c>
      <c r="D2530">
        <v>187558</v>
      </c>
      <c r="E2530">
        <v>205983</v>
      </c>
      <c r="F2530">
        <v>109.82</v>
      </c>
      <c r="G2530" s="2">
        <v>40645</v>
      </c>
      <c r="H2530">
        <f>YEAR(Table1[[#This Row],[Order Date]])</f>
        <v>2011</v>
      </c>
      <c r="I2530" t="s">
        <v>256</v>
      </c>
      <c r="J2530" s="4">
        <f>WEEKDAY(Table1[[#This Row],[Order Date]])</f>
        <v>3</v>
      </c>
      <c r="K2530" t="s">
        <v>223</v>
      </c>
      <c r="L2530" t="s">
        <v>240</v>
      </c>
      <c r="M2530">
        <v>205983</v>
      </c>
      <c r="N2530">
        <v>94481.1</v>
      </c>
      <c r="O2530">
        <v>111501.9</v>
      </c>
      <c r="P2530">
        <v>30</v>
      </c>
      <c r="Q2530">
        <v>10</v>
      </c>
      <c r="R2530">
        <v>89.47</v>
      </c>
    </row>
    <row r="2531" spans="1:18" x14ac:dyDescent="0.35">
      <c r="A2531" t="s">
        <v>141</v>
      </c>
      <c r="B2531" t="str">
        <f>VLOOKUP(Table1[[#This Row],[Region]],Table3[#All],2,0)</f>
        <v>Bill Gabril</v>
      </c>
      <c r="C2531" t="s">
        <v>213</v>
      </c>
      <c r="D2531">
        <v>107231</v>
      </c>
      <c r="E2531">
        <v>58859</v>
      </c>
      <c r="F2531">
        <v>54.89</v>
      </c>
      <c r="G2531" s="2">
        <v>40645</v>
      </c>
      <c r="H2531">
        <f>YEAR(Table1[[#This Row],[Order Date]])</f>
        <v>2011</v>
      </c>
      <c r="I2531" t="s">
        <v>256</v>
      </c>
      <c r="J2531" s="4">
        <f>WEEKDAY(Table1[[#This Row],[Order Date]])</f>
        <v>3</v>
      </c>
      <c r="K2531" t="s">
        <v>231</v>
      </c>
      <c r="L2531" t="s">
        <v>236</v>
      </c>
      <c r="M2531">
        <v>58859</v>
      </c>
      <c r="N2531">
        <v>26058.46</v>
      </c>
      <c r="O2531">
        <v>32800.54</v>
      </c>
      <c r="P2531">
        <v>10</v>
      </c>
      <c r="Q2531">
        <v>55</v>
      </c>
      <c r="R2531">
        <v>82.2</v>
      </c>
    </row>
    <row r="2532" spans="1:18" x14ac:dyDescent="0.35">
      <c r="A2532" t="s">
        <v>142</v>
      </c>
      <c r="B2532" t="str">
        <f>VLOOKUP(Table1[[#This Row],[Region]],Table3[#All],2,0)</f>
        <v>Bill Gabril</v>
      </c>
      <c r="C2532" t="s">
        <v>213</v>
      </c>
      <c r="D2532">
        <v>237558</v>
      </c>
      <c r="E2532">
        <v>226683</v>
      </c>
      <c r="F2532">
        <v>95.42</v>
      </c>
      <c r="G2532" s="2">
        <v>40645</v>
      </c>
      <c r="H2532">
        <f>YEAR(Table1[[#This Row],[Order Date]])</f>
        <v>2011</v>
      </c>
      <c r="I2532" t="s">
        <v>256</v>
      </c>
      <c r="J2532" s="4">
        <f>WEEKDAY(Table1[[#This Row],[Order Date]])</f>
        <v>3</v>
      </c>
      <c r="K2532" t="s">
        <v>234</v>
      </c>
      <c r="L2532" t="s">
        <v>238</v>
      </c>
      <c r="M2532">
        <v>226683</v>
      </c>
      <c r="N2532">
        <v>74328.679999999993</v>
      </c>
      <c r="O2532">
        <v>152354.32</v>
      </c>
      <c r="P2532">
        <v>20</v>
      </c>
      <c r="Q2532">
        <v>86</v>
      </c>
      <c r="R2532">
        <v>77</v>
      </c>
    </row>
    <row r="2533" spans="1:18" x14ac:dyDescent="0.35">
      <c r="A2533" t="s">
        <v>143</v>
      </c>
      <c r="B2533" t="str">
        <f>VLOOKUP(Table1[[#This Row],[Region]],Table3[#All],2,0)</f>
        <v>William Grek</v>
      </c>
      <c r="C2533" t="s">
        <v>214</v>
      </c>
      <c r="D2533">
        <v>374055</v>
      </c>
      <c r="E2533">
        <v>429591</v>
      </c>
      <c r="F2533">
        <v>114.85</v>
      </c>
      <c r="G2533" s="2">
        <v>41933</v>
      </c>
      <c r="H2533">
        <f>YEAR(Table1[[#This Row],[Order Date]])</f>
        <v>2014</v>
      </c>
      <c r="I2533" t="s">
        <v>255</v>
      </c>
      <c r="J2533" s="4">
        <f>WEEKDAY(Table1[[#This Row],[Order Date]])</f>
        <v>3</v>
      </c>
      <c r="K2533" t="s">
        <v>231</v>
      </c>
      <c r="L2533" t="s">
        <v>236</v>
      </c>
      <c r="M2533">
        <v>429591</v>
      </c>
      <c r="N2533">
        <v>118322.9</v>
      </c>
      <c r="O2533">
        <v>311268.09999999998</v>
      </c>
      <c r="P2533">
        <v>30</v>
      </c>
      <c r="Q2533">
        <v>100</v>
      </c>
      <c r="R2533">
        <v>69.72</v>
      </c>
    </row>
    <row r="2534" spans="1:18" x14ac:dyDescent="0.35">
      <c r="A2534" t="s">
        <v>144</v>
      </c>
      <c r="B2534" t="str">
        <f>VLOOKUP(Table1[[#This Row],[Region]],Table3[#All],2,0)</f>
        <v>Anne Paul</v>
      </c>
      <c r="C2534" t="s">
        <v>212</v>
      </c>
      <c r="D2534">
        <v>413913</v>
      </c>
      <c r="E2534">
        <v>472290</v>
      </c>
      <c r="F2534">
        <v>114.1</v>
      </c>
      <c r="G2534" s="2">
        <v>41933</v>
      </c>
      <c r="H2534">
        <f>YEAR(Table1[[#This Row],[Order Date]])</f>
        <v>2014</v>
      </c>
      <c r="I2534" t="s">
        <v>255</v>
      </c>
      <c r="J2534" s="4">
        <f>WEEKDAY(Table1[[#This Row],[Order Date]])</f>
        <v>3</v>
      </c>
      <c r="K2534" t="s">
        <v>224</v>
      </c>
      <c r="L2534" t="s">
        <v>240</v>
      </c>
      <c r="M2534">
        <v>472290</v>
      </c>
      <c r="N2534">
        <v>152652.07</v>
      </c>
      <c r="O2534">
        <v>319637.93</v>
      </c>
      <c r="P2534">
        <v>20</v>
      </c>
      <c r="Q2534">
        <v>50</v>
      </c>
      <c r="R2534">
        <v>88.49</v>
      </c>
    </row>
    <row r="2535" spans="1:18" x14ac:dyDescent="0.35">
      <c r="A2535" t="s">
        <v>145</v>
      </c>
      <c r="B2535" t="str">
        <f>VLOOKUP(Table1[[#This Row],[Region]],Table3[#All],2,0)</f>
        <v>Anne Paul</v>
      </c>
      <c r="C2535" t="s">
        <v>212</v>
      </c>
      <c r="D2535">
        <v>413112</v>
      </c>
      <c r="E2535">
        <v>315365</v>
      </c>
      <c r="F2535">
        <v>76.34</v>
      </c>
      <c r="G2535" s="2">
        <v>41933</v>
      </c>
      <c r="H2535">
        <f>YEAR(Table1[[#This Row],[Order Date]])</f>
        <v>2014</v>
      </c>
      <c r="I2535" t="s">
        <v>255</v>
      </c>
      <c r="J2535" s="4">
        <f>WEEKDAY(Table1[[#This Row],[Order Date]])</f>
        <v>3</v>
      </c>
      <c r="K2535" t="s">
        <v>231</v>
      </c>
      <c r="L2535" t="s">
        <v>236</v>
      </c>
      <c r="M2535">
        <v>315365</v>
      </c>
      <c r="N2535">
        <v>84352.8</v>
      </c>
      <c r="O2535">
        <v>231012.2</v>
      </c>
      <c r="P2535">
        <v>10</v>
      </c>
      <c r="Q2535">
        <v>37</v>
      </c>
      <c r="R2535">
        <v>64.459999999999994</v>
      </c>
    </row>
    <row r="2536" spans="1:18" x14ac:dyDescent="0.35">
      <c r="A2536" t="s">
        <v>146</v>
      </c>
      <c r="B2536" t="str">
        <f>VLOOKUP(Table1[[#This Row],[Region]],Table3[#All],2,0)</f>
        <v>William Grek</v>
      </c>
      <c r="C2536" t="s">
        <v>214</v>
      </c>
      <c r="D2536">
        <v>234878</v>
      </c>
      <c r="E2536">
        <v>217317</v>
      </c>
      <c r="F2536">
        <v>92.52</v>
      </c>
      <c r="G2536" s="2">
        <v>41573</v>
      </c>
      <c r="H2536">
        <f>YEAR(Table1[[#This Row],[Order Date]])</f>
        <v>2013</v>
      </c>
      <c r="I2536" t="s">
        <v>255</v>
      </c>
      <c r="J2536" s="4">
        <f>WEEKDAY(Table1[[#This Row],[Order Date]])</f>
        <v>7</v>
      </c>
      <c r="K2536" t="s">
        <v>219</v>
      </c>
      <c r="L2536" t="s">
        <v>238</v>
      </c>
      <c r="M2536">
        <v>217317</v>
      </c>
      <c r="N2536">
        <v>102083.95</v>
      </c>
      <c r="O2536">
        <v>115233.05</v>
      </c>
      <c r="P2536">
        <v>20</v>
      </c>
      <c r="Q2536">
        <v>84</v>
      </c>
      <c r="R2536">
        <v>84.64</v>
      </c>
    </row>
    <row r="2537" spans="1:18" x14ac:dyDescent="0.35">
      <c r="A2537" t="s">
        <v>147</v>
      </c>
      <c r="B2537" t="str">
        <f>VLOOKUP(Table1[[#This Row],[Region]],Table3[#All],2,0)</f>
        <v>Anne Paul</v>
      </c>
      <c r="C2537" t="s">
        <v>212</v>
      </c>
      <c r="D2537">
        <v>154698</v>
      </c>
      <c r="E2537">
        <v>120543</v>
      </c>
      <c r="F2537">
        <v>77.92</v>
      </c>
      <c r="G2537" s="2">
        <v>41214</v>
      </c>
      <c r="H2537">
        <f>YEAR(Table1[[#This Row],[Order Date]])</f>
        <v>2012</v>
      </c>
      <c r="I2537" t="s">
        <v>253</v>
      </c>
      <c r="J2537" s="4">
        <f>WEEKDAY(Table1[[#This Row],[Order Date]])</f>
        <v>5</v>
      </c>
      <c r="K2537" t="s">
        <v>225</v>
      </c>
      <c r="L2537" t="s">
        <v>239</v>
      </c>
      <c r="M2537">
        <v>120543</v>
      </c>
      <c r="N2537">
        <v>39934.03</v>
      </c>
      <c r="O2537">
        <v>80608.97</v>
      </c>
      <c r="P2537">
        <v>30</v>
      </c>
      <c r="Q2537">
        <v>42</v>
      </c>
      <c r="R2537">
        <v>60.57</v>
      </c>
    </row>
    <row r="2538" spans="1:18" x14ac:dyDescent="0.35">
      <c r="A2538" t="s">
        <v>148</v>
      </c>
      <c r="B2538" t="str">
        <f>VLOOKUP(Table1[[#This Row],[Region]],Table3[#All],2,0)</f>
        <v>Anne Paul</v>
      </c>
      <c r="C2538" t="s">
        <v>212</v>
      </c>
      <c r="D2538">
        <v>459166</v>
      </c>
      <c r="E2538">
        <v>465738</v>
      </c>
      <c r="F2538">
        <v>101.43</v>
      </c>
      <c r="G2538" s="2">
        <v>41947</v>
      </c>
      <c r="H2538">
        <f>YEAR(Table1[[#This Row],[Order Date]])</f>
        <v>2014</v>
      </c>
      <c r="I2538" t="s">
        <v>253</v>
      </c>
      <c r="J2538" s="4">
        <f>WEEKDAY(Table1[[#This Row],[Order Date]])</f>
        <v>3</v>
      </c>
      <c r="K2538" t="s">
        <v>229</v>
      </c>
      <c r="L2538" t="s">
        <v>240</v>
      </c>
      <c r="M2538">
        <v>465738</v>
      </c>
      <c r="N2538">
        <v>213661.41</v>
      </c>
      <c r="O2538">
        <v>252076.59</v>
      </c>
      <c r="P2538">
        <v>20</v>
      </c>
      <c r="Q2538">
        <v>85</v>
      </c>
      <c r="R2538">
        <v>94.03</v>
      </c>
    </row>
    <row r="2539" spans="1:18" x14ac:dyDescent="0.35">
      <c r="A2539" t="s">
        <v>149</v>
      </c>
      <c r="B2539" t="str">
        <f>VLOOKUP(Table1[[#This Row],[Region]],Table3[#All],2,0)</f>
        <v>Sam Thomas</v>
      </c>
      <c r="C2539" t="s">
        <v>215</v>
      </c>
      <c r="D2539">
        <v>257376</v>
      </c>
      <c r="E2539">
        <v>173940</v>
      </c>
      <c r="F2539">
        <v>67.58</v>
      </c>
      <c r="G2539" s="2">
        <v>41041</v>
      </c>
      <c r="H2539">
        <f>YEAR(Table1[[#This Row],[Order Date]])</f>
        <v>2012</v>
      </c>
      <c r="I2539" t="s">
        <v>261</v>
      </c>
      <c r="J2539" s="4">
        <f>WEEKDAY(Table1[[#This Row],[Order Date]])</f>
        <v>7</v>
      </c>
      <c r="K2539" t="s">
        <v>228</v>
      </c>
      <c r="L2539" t="s">
        <v>236</v>
      </c>
      <c r="M2539">
        <v>173940</v>
      </c>
      <c r="N2539">
        <v>66217.649999999994</v>
      </c>
      <c r="O2539">
        <v>107722.35</v>
      </c>
      <c r="P2539">
        <v>30</v>
      </c>
      <c r="Q2539">
        <v>74</v>
      </c>
      <c r="R2539">
        <v>84.36</v>
      </c>
    </row>
    <row r="2540" spans="1:18" x14ac:dyDescent="0.35">
      <c r="A2540" t="s">
        <v>150</v>
      </c>
      <c r="B2540" t="str">
        <f>VLOOKUP(Table1[[#This Row],[Region]],Table3[#All],2,0)</f>
        <v>Anne Paul</v>
      </c>
      <c r="C2540" t="s">
        <v>212</v>
      </c>
      <c r="D2540">
        <v>362766</v>
      </c>
      <c r="E2540">
        <v>319363</v>
      </c>
      <c r="F2540">
        <v>88.04</v>
      </c>
      <c r="G2540" s="2">
        <v>41041</v>
      </c>
      <c r="H2540">
        <f>YEAR(Table1[[#This Row],[Order Date]])</f>
        <v>2012</v>
      </c>
      <c r="I2540" t="s">
        <v>261</v>
      </c>
      <c r="J2540" s="4">
        <f>WEEKDAY(Table1[[#This Row],[Order Date]])</f>
        <v>7</v>
      </c>
      <c r="K2540" t="s">
        <v>216</v>
      </c>
      <c r="L2540" t="s">
        <v>236</v>
      </c>
      <c r="M2540">
        <v>319363</v>
      </c>
      <c r="N2540">
        <v>140037.85</v>
      </c>
      <c r="O2540">
        <v>179325.15</v>
      </c>
      <c r="P2540">
        <v>20</v>
      </c>
      <c r="Q2540">
        <v>79</v>
      </c>
      <c r="R2540">
        <v>82.71</v>
      </c>
    </row>
    <row r="2541" spans="1:18" x14ac:dyDescent="0.35">
      <c r="A2541" t="s">
        <v>151</v>
      </c>
      <c r="B2541" t="str">
        <f>VLOOKUP(Table1[[#This Row],[Region]],Table3[#All],2,0)</f>
        <v>Anne Paul</v>
      </c>
      <c r="C2541" t="s">
        <v>212</v>
      </c>
      <c r="D2541">
        <v>444595</v>
      </c>
      <c r="E2541">
        <v>508901</v>
      </c>
      <c r="F2541">
        <v>114.46</v>
      </c>
      <c r="G2541" s="2">
        <v>41159</v>
      </c>
      <c r="H2541">
        <f>YEAR(Table1[[#This Row],[Order Date]])</f>
        <v>2012</v>
      </c>
      <c r="I2541" t="s">
        <v>258</v>
      </c>
      <c r="J2541" s="4">
        <f>WEEKDAY(Table1[[#This Row],[Order Date]])</f>
        <v>6</v>
      </c>
      <c r="K2541" t="s">
        <v>217</v>
      </c>
      <c r="L2541" t="s">
        <v>237</v>
      </c>
      <c r="M2541">
        <v>508901</v>
      </c>
      <c r="N2541">
        <v>195224.68</v>
      </c>
      <c r="O2541">
        <v>313676.32</v>
      </c>
      <c r="P2541">
        <v>30</v>
      </c>
      <c r="Q2541">
        <v>99</v>
      </c>
      <c r="R2541">
        <v>62.7</v>
      </c>
    </row>
    <row r="2542" spans="1:18" x14ac:dyDescent="0.35">
      <c r="A2542" t="s">
        <v>152</v>
      </c>
      <c r="B2542" t="str">
        <f>VLOOKUP(Table1[[#This Row],[Region]],Table3[#All],2,0)</f>
        <v>William Grek</v>
      </c>
      <c r="C2542" t="s">
        <v>214</v>
      </c>
      <c r="D2542">
        <v>479236</v>
      </c>
      <c r="E2542">
        <v>373530</v>
      </c>
      <c r="F2542">
        <v>77.94</v>
      </c>
      <c r="G2542" s="2">
        <v>41115</v>
      </c>
      <c r="H2542">
        <f>YEAR(Table1[[#This Row],[Order Date]])</f>
        <v>2012</v>
      </c>
      <c r="I2542" t="s">
        <v>260</v>
      </c>
      <c r="J2542" s="4">
        <f>WEEKDAY(Table1[[#This Row],[Order Date]])</f>
        <v>4</v>
      </c>
      <c r="K2542" t="s">
        <v>225</v>
      </c>
      <c r="L2542" t="s">
        <v>239</v>
      </c>
      <c r="M2542">
        <v>373530</v>
      </c>
      <c r="N2542">
        <v>141850.18</v>
      </c>
      <c r="O2542">
        <v>231679.82</v>
      </c>
      <c r="P2542">
        <v>30</v>
      </c>
      <c r="Q2542">
        <v>83</v>
      </c>
      <c r="R2542">
        <v>80.98</v>
      </c>
    </row>
    <row r="2543" spans="1:18" x14ac:dyDescent="0.35">
      <c r="A2543" t="s">
        <v>153</v>
      </c>
      <c r="B2543" t="str">
        <f>VLOOKUP(Table1[[#This Row],[Region]],Table3[#All],2,0)</f>
        <v>Sam Thomas</v>
      </c>
      <c r="C2543" t="s">
        <v>215</v>
      </c>
      <c r="D2543">
        <v>112845</v>
      </c>
      <c r="E2543">
        <v>98963</v>
      </c>
      <c r="F2543">
        <v>87.7</v>
      </c>
      <c r="G2543" s="2">
        <v>41115</v>
      </c>
      <c r="H2543">
        <f>YEAR(Table1[[#This Row],[Order Date]])</f>
        <v>2012</v>
      </c>
      <c r="I2543" t="s">
        <v>260</v>
      </c>
      <c r="J2543" s="4">
        <f>WEEKDAY(Table1[[#This Row],[Order Date]])</f>
        <v>4</v>
      </c>
      <c r="K2543" t="s">
        <v>235</v>
      </c>
      <c r="L2543" t="s">
        <v>239</v>
      </c>
      <c r="M2543">
        <v>98963</v>
      </c>
      <c r="N2543">
        <v>29094.18</v>
      </c>
      <c r="O2543">
        <v>69868.820000000007</v>
      </c>
      <c r="P2543">
        <v>30</v>
      </c>
      <c r="Q2543">
        <v>82</v>
      </c>
      <c r="R2543">
        <v>87.13</v>
      </c>
    </row>
    <row r="2544" spans="1:18" x14ac:dyDescent="0.35">
      <c r="A2544" t="s">
        <v>154</v>
      </c>
      <c r="B2544" t="str">
        <f>VLOOKUP(Table1[[#This Row],[Region]],Table3[#All],2,0)</f>
        <v>Bill Gabril</v>
      </c>
      <c r="C2544" t="s">
        <v>213</v>
      </c>
      <c r="D2544">
        <v>455609</v>
      </c>
      <c r="E2544">
        <v>511746</v>
      </c>
      <c r="F2544">
        <v>112.32</v>
      </c>
      <c r="G2544" s="2">
        <v>41115</v>
      </c>
      <c r="H2544">
        <f>YEAR(Table1[[#This Row],[Order Date]])</f>
        <v>2012</v>
      </c>
      <c r="I2544" t="s">
        <v>260</v>
      </c>
      <c r="J2544" s="4">
        <f>WEEKDAY(Table1[[#This Row],[Order Date]])</f>
        <v>4</v>
      </c>
      <c r="K2544" t="s">
        <v>222</v>
      </c>
      <c r="L2544" t="s">
        <v>236</v>
      </c>
      <c r="M2544">
        <v>511746</v>
      </c>
      <c r="N2544">
        <v>124408.11</v>
      </c>
      <c r="O2544">
        <v>387337.89</v>
      </c>
      <c r="P2544">
        <v>10</v>
      </c>
      <c r="Q2544">
        <v>66</v>
      </c>
      <c r="R2544">
        <v>65.400000000000006</v>
      </c>
    </row>
    <row r="2545" spans="1:18" x14ac:dyDescent="0.35">
      <c r="A2545" t="s">
        <v>155</v>
      </c>
      <c r="B2545" t="str">
        <f>VLOOKUP(Table1[[#This Row],[Region]],Table3[#All],2,0)</f>
        <v>Bill Gabril</v>
      </c>
      <c r="C2545" t="s">
        <v>213</v>
      </c>
      <c r="D2545">
        <v>162563</v>
      </c>
      <c r="E2545">
        <v>87925</v>
      </c>
      <c r="F2545">
        <v>54.09</v>
      </c>
      <c r="G2545" s="2">
        <v>41115</v>
      </c>
      <c r="H2545">
        <f>YEAR(Table1[[#This Row],[Order Date]])</f>
        <v>2012</v>
      </c>
      <c r="I2545" t="s">
        <v>260</v>
      </c>
      <c r="J2545" s="4">
        <f>WEEKDAY(Table1[[#This Row],[Order Date]])</f>
        <v>4</v>
      </c>
      <c r="K2545" t="s">
        <v>226</v>
      </c>
      <c r="L2545" t="s">
        <v>239</v>
      </c>
      <c r="M2545">
        <v>87925</v>
      </c>
      <c r="N2545">
        <v>28823.66</v>
      </c>
      <c r="O2545">
        <v>59101.34</v>
      </c>
      <c r="P2545">
        <v>10</v>
      </c>
      <c r="Q2545">
        <v>20</v>
      </c>
      <c r="R2545">
        <v>73.45</v>
      </c>
    </row>
    <row r="2546" spans="1:18" x14ac:dyDescent="0.35">
      <c r="A2546" t="s">
        <v>156</v>
      </c>
      <c r="B2546" t="str">
        <f>VLOOKUP(Table1[[#This Row],[Region]],Table3[#All],2,0)</f>
        <v>William Grek</v>
      </c>
      <c r="C2546" t="s">
        <v>214</v>
      </c>
      <c r="D2546">
        <v>151881</v>
      </c>
      <c r="E2546">
        <v>130819</v>
      </c>
      <c r="F2546">
        <v>86.13</v>
      </c>
      <c r="G2546" s="2">
        <v>41229</v>
      </c>
      <c r="H2546">
        <f>YEAR(Table1[[#This Row],[Order Date]])</f>
        <v>2012</v>
      </c>
      <c r="I2546" t="s">
        <v>253</v>
      </c>
      <c r="J2546" s="4">
        <f>WEEKDAY(Table1[[#This Row],[Order Date]])</f>
        <v>6</v>
      </c>
      <c r="K2546" t="s">
        <v>233</v>
      </c>
      <c r="L2546" t="s">
        <v>237</v>
      </c>
      <c r="M2546">
        <v>130819</v>
      </c>
      <c r="N2546">
        <v>30054.29</v>
      </c>
      <c r="O2546">
        <v>100764.71</v>
      </c>
      <c r="P2546">
        <v>10</v>
      </c>
      <c r="Q2546">
        <v>97</v>
      </c>
      <c r="R2546">
        <v>77.73</v>
      </c>
    </row>
    <row r="2547" spans="1:18" x14ac:dyDescent="0.35">
      <c r="A2547" t="s">
        <v>157</v>
      </c>
      <c r="B2547" t="str">
        <f>VLOOKUP(Table1[[#This Row],[Region]],Table3[#All],2,0)</f>
        <v>Sam Thomas</v>
      </c>
      <c r="C2547" t="s">
        <v>215</v>
      </c>
      <c r="D2547">
        <v>361757</v>
      </c>
      <c r="E2547">
        <v>355337</v>
      </c>
      <c r="F2547">
        <v>98.23</v>
      </c>
      <c r="G2547" s="2">
        <v>41229</v>
      </c>
      <c r="H2547">
        <f>YEAR(Table1[[#This Row],[Order Date]])</f>
        <v>2012</v>
      </c>
      <c r="I2547" t="s">
        <v>253</v>
      </c>
      <c r="J2547" s="4">
        <f>WEEKDAY(Table1[[#This Row],[Order Date]])</f>
        <v>6</v>
      </c>
      <c r="K2547" t="s">
        <v>235</v>
      </c>
      <c r="L2547" t="s">
        <v>239</v>
      </c>
      <c r="M2547">
        <v>355337</v>
      </c>
      <c r="N2547">
        <v>143292.45000000001</v>
      </c>
      <c r="O2547">
        <v>212044.55</v>
      </c>
      <c r="P2547">
        <v>20</v>
      </c>
      <c r="Q2547">
        <v>55</v>
      </c>
      <c r="R2547">
        <v>91.1</v>
      </c>
    </row>
    <row r="2548" spans="1:18" x14ac:dyDescent="0.35">
      <c r="A2548" t="s">
        <v>158</v>
      </c>
      <c r="B2548" t="str">
        <f>VLOOKUP(Table1[[#This Row],[Region]],Table3[#All],2,0)</f>
        <v>Sam Thomas</v>
      </c>
      <c r="C2548" t="s">
        <v>215</v>
      </c>
      <c r="D2548">
        <v>190255</v>
      </c>
      <c r="E2548">
        <v>161912</v>
      </c>
      <c r="F2548">
        <v>85.1</v>
      </c>
      <c r="G2548" s="2">
        <v>41229</v>
      </c>
      <c r="H2548">
        <f>YEAR(Table1[[#This Row],[Order Date]])</f>
        <v>2012</v>
      </c>
      <c r="I2548" t="s">
        <v>253</v>
      </c>
      <c r="J2548" s="4">
        <f>WEEKDAY(Table1[[#This Row],[Order Date]])</f>
        <v>6</v>
      </c>
      <c r="K2548" t="s">
        <v>223</v>
      </c>
      <c r="L2548" t="s">
        <v>240</v>
      </c>
      <c r="M2548">
        <v>161912</v>
      </c>
      <c r="N2548">
        <v>67617.83</v>
      </c>
      <c r="O2548">
        <v>94294.17</v>
      </c>
      <c r="P2548">
        <v>20</v>
      </c>
      <c r="Q2548">
        <v>59</v>
      </c>
      <c r="R2548">
        <v>78.33</v>
      </c>
    </row>
    <row r="2549" spans="1:18" x14ac:dyDescent="0.35">
      <c r="A2549" t="s">
        <v>159</v>
      </c>
      <c r="B2549" t="str">
        <f>VLOOKUP(Table1[[#This Row],[Region]],Table3[#All],2,0)</f>
        <v>Sam Thomas</v>
      </c>
      <c r="C2549" t="s">
        <v>215</v>
      </c>
      <c r="D2549">
        <v>317540</v>
      </c>
      <c r="E2549">
        <v>370675</v>
      </c>
      <c r="F2549">
        <v>116.73</v>
      </c>
      <c r="G2549" s="2">
        <v>41229</v>
      </c>
      <c r="H2549">
        <f>YEAR(Table1[[#This Row],[Order Date]])</f>
        <v>2012</v>
      </c>
      <c r="I2549" t="s">
        <v>253</v>
      </c>
      <c r="J2549" s="4">
        <f>WEEKDAY(Table1[[#This Row],[Order Date]])</f>
        <v>6</v>
      </c>
      <c r="K2549" t="s">
        <v>221</v>
      </c>
      <c r="L2549" t="s">
        <v>239</v>
      </c>
      <c r="M2549">
        <v>370675</v>
      </c>
      <c r="N2549">
        <v>152958.65</v>
      </c>
      <c r="O2549">
        <v>217716.35</v>
      </c>
      <c r="P2549">
        <v>20</v>
      </c>
      <c r="Q2549">
        <v>19</v>
      </c>
      <c r="R2549">
        <v>74.52</v>
      </c>
    </row>
    <row r="2550" spans="1:18" x14ac:dyDescent="0.35">
      <c r="A2550" t="s">
        <v>160</v>
      </c>
      <c r="B2550" t="str">
        <f>VLOOKUP(Table1[[#This Row],[Region]],Table3[#All],2,0)</f>
        <v>Sam Thomas</v>
      </c>
      <c r="C2550" t="s">
        <v>215</v>
      </c>
      <c r="D2550">
        <v>270443</v>
      </c>
      <c r="E2550">
        <v>163142</v>
      </c>
      <c r="F2550">
        <v>60.32</v>
      </c>
      <c r="G2550" s="2">
        <v>41229</v>
      </c>
      <c r="H2550">
        <f>YEAR(Table1[[#This Row],[Order Date]])</f>
        <v>2012</v>
      </c>
      <c r="I2550" t="s">
        <v>253</v>
      </c>
      <c r="J2550" s="4">
        <f>WEEKDAY(Table1[[#This Row],[Order Date]])</f>
        <v>6</v>
      </c>
      <c r="K2550" t="s">
        <v>216</v>
      </c>
      <c r="L2550" t="s">
        <v>236</v>
      </c>
      <c r="M2550">
        <v>163142</v>
      </c>
      <c r="N2550">
        <v>37925.26</v>
      </c>
      <c r="O2550">
        <v>125216.74</v>
      </c>
      <c r="P2550">
        <v>30</v>
      </c>
      <c r="Q2550">
        <v>43</v>
      </c>
      <c r="R2550">
        <v>62.4</v>
      </c>
    </row>
    <row r="2551" spans="1:18" x14ac:dyDescent="0.35">
      <c r="A2551" t="s">
        <v>161</v>
      </c>
      <c r="B2551" t="str">
        <f>VLOOKUP(Table1[[#This Row],[Region]],Table3[#All],2,0)</f>
        <v>Bill Gabril</v>
      </c>
      <c r="C2551" t="s">
        <v>213</v>
      </c>
      <c r="D2551">
        <v>102589</v>
      </c>
      <c r="E2551">
        <v>70131</v>
      </c>
      <c r="F2551">
        <v>68.36</v>
      </c>
      <c r="G2551" s="2">
        <v>41153</v>
      </c>
      <c r="H2551">
        <f>YEAR(Table1[[#This Row],[Order Date]])</f>
        <v>2012</v>
      </c>
      <c r="I2551" t="s">
        <v>258</v>
      </c>
      <c r="J2551" s="4">
        <f>WEEKDAY(Table1[[#This Row],[Order Date]])</f>
        <v>7</v>
      </c>
      <c r="K2551" t="s">
        <v>216</v>
      </c>
      <c r="L2551" t="s">
        <v>236</v>
      </c>
      <c r="M2551">
        <v>70131</v>
      </c>
      <c r="N2551">
        <v>23929.74</v>
      </c>
      <c r="O2551">
        <v>46201.26</v>
      </c>
      <c r="P2551">
        <v>20</v>
      </c>
      <c r="Q2551">
        <v>64</v>
      </c>
      <c r="R2551">
        <v>60.59</v>
      </c>
    </row>
    <row r="2552" spans="1:18" x14ac:dyDescent="0.35">
      <c r="A2552" t="s">
        <v>162</v>
      </c>
      <c r="B2552" t="str">
        <f>VLOOKUP(Table1[[#This Row],[Region]],Table3[#All],2,0)</f>
        <v>William Grek</v>
      </c>
      <c r="C2552" t="s">
        <v>214</v>
      </c>
      <c r="D2552">
        <v>346390</v>
      </c>
      <c r="E2552">
        <v>400542</v>
      </c>
      <c r="F2552">
        <v>115.63</v>
      </c>
      <c r="G2552" s="2">
        <v>41153</v>
      </c>
      <c r="H2552">
        <f>YEAR(Table1[[#This Row],[Order Date]])</f>
        <v>2012</v>
      </c>
      <c r="I2552" t="s">
        <v>258</v>
      </c>
      <c r="J2552" s="4">
        <f>WEEKDAY(Table1[[#This Row],[Order Date]])</f>
        <v>7</v>
      </c>
      <c r="K2552" t="s">
        <v>230</v>
      </c>
      <c r="L2552" t="s">
        <v>238</v>
      </c>
      <c r="M2552">
        <v>400542</v>
      </c>
      <c r="N2552">
        <v>145881.17000000001</v>
      </c>
      <c r="O2552">
        <v>254660.83</v>
      </c>
      <c r="P2552">
        <v>10</v>
      </c>
      <c r="Q2552">
        <v>62</v>
      </c>
      <c r="R2552">
        <v>66.790000000000006</v>
      </c>
    </row>
    <row r="2553" spans="1:18" x14ac:dyDescent="0.35">
      <c r="A2553" t="s">
        <v>163</v>
      </c>
      <c r="B2553" t="str">
        <f>VLOOKUP(Table1[[#This Row],[Region]],Table3[#All],2,0)</f>
        <v>Sam Thomas</v>
      </c>
      <c r="C2553" t="s">
        <v>215</v>
      </c>
      <c r="D2553">
        <v>240394</v>
      </c>
      <c r="E2553">
        <v>160536</v>
      </c>
      <c r="F2553">
        <v>66.78</v>
      </c>
      <c r="G2553" s="2">
        <v>41153</v>
      </c>
      <c r="H2553">
        <f>YEAR(Table1[[#This Row],[Order Date]])</f>
        <v>2012</v>
      </c>
      <c r="I2553" t="s">
        <v>258</v>
      </c>
      <c r="J2553" s="4">
        <f>WEEKDAY(Table1[[#This Row],[Order Date]])</f>
        <v>7</v>
      </c>
      <c r="K2553" t="s">
        <v>231</v>
      </c>
      <c r="L2553" t="s">
        <v>236</v>
      </c>
      <c r="M2553">
        <v>160536</v>
      </c>
      <c r="N2553">
        <v>77341.600000000006</v>
      </c>
      <c r="O2553">
        <v>83194.399999999994</v>
      </c>
      <c r="P2553">
        <v>10</v>
      </c>
      <c r="Q2553">
        <v>98</v>
      </c>
      <c r="R2553">
        <v>71.650000000000006</v>
      </c>
    </row>
    <row r="2554" spans="1:18" x14ac:dyDescent="0.35">
      <c r="A2554" t="s">
        <v>164</v>
      </c>
      <c r="B2554" t="str">
        <f>VLOOKUP(Table1[[#This Row],[Region]],Table3[#All],2,0)</f>
        <v>Anne Paul</v>
      </c>
      <c r="C2554" t="s">
        <v>212</v>
      </c>
      <c r="D2554">
        <v>420582</v>
      </c>
      <c r="E2554">
        <v>490614</v>
      </c>
      <c r="F2554">
        <v>116.65</v>
      </c>
      <c r="G2554" s="2">
        <v>41153</v>
      </c>
      <c r="H2554">
        <f>YEAR(Table1[[#This Row],[Order Date]])</f>
        <v>2012</v>
      </c>
      <c r="I2554" t="s">
        <v>258</v>
      </c>
      <c r="J2554" s="4">
        <f>WEEKDAY(Table1[[#This Row],[Order Date]])</f>
        <v>7</v>
      </c>
      <c r="K2554" t="s">
        <v>222</v>
      </c>
      <c r="L2554" t="s">
        <v>236</v>
      </c>
      <c r="M2554">
        <v>490614</v>
      </c>
      <c r="N2554">
        <v>100607.38</v>
      </c>
      <c r="O2554">
        <v>390006.62</v>
      </c>
      <c r="P2554">
        <v>30</v>
      </c>
      <c r="Q2554">
        <v>45</v>
      </c>
      <c r="R2554">
        <v>86.13</v>
      </c>
    </row>
    <row r="2555" spans="1:18" x14ac:dyDescent="0.35">
      <c r="A2555" t="s">
        <v>165</v>
      </c>
      <c r="B2555" t="str">
        <f>VLOOKUP(Table1[[#This Row],[Region]],Table3[#All],2,0)</f>
        <v>William Grek</v>
      </c>
      <c r="C2555" t="s">
        <v>214</v>
      </c>
      <c r="D2555">
        <v>450210</v>
      </c>
      <c r="E2555">
        <v>528346</v>
      </c>
      <c r="F2555">
        <v>117.36</v>
      </c>
      <c r="G2555" s="2">
        <v>41400</v>
      </c>
      <c r="H2555">
        <f>YEAR(Table1[[#This Row],[Order Date]])</f>
        <v>2013</v>
      </c>
      <c r="I2555" t="s">
        <v>261</v>
      </c>
      <c r="J2555" s="4">
        <f>WEEKDAY(Table1[[#This Row],[Order Date]])</f>
        <v>2</v>
      </c>
      <c r="K2555" t="s">
        <v>218</v>
      </c>
      <c r="L2555" t="s">
        <v>238</v>
      </c>
      <c r="M2555">
        <v>528346</v>
      </c>
      <c r="N2555">
        <v>163052.32</v>
      </c>
      <c r="O2555">
        <v>365293.68</v>
      </c>
      <c r="P2555">
        <v>30</v>
      </c>
      <c r="Q2555">
        <v>70</v>
      </c>
      <c r="R2555">
        <v>80.87</v>
      </c>
    </row>
    <row r="2556" spans="1:18" x14ac:dyDescent="0.35">
      <c r="A2556" t="s">
        <v>166</v>
      </c>
      <c r="B2556" t="str">
        <f>VLOOKUP(Table1[[#This Row],[Region]],Table3[#All],2,0)</f>
        <v>Bill Gabril</v>
      </c>
      <c r="C2556" t="s">
        <v>213</v>
      </c>
      <c r="D2556">
        <v>242992</v>
      </c>
      <c r="E2556">
        <v>209742</v>
      </c>
      <c r="F2556">
        <v>86.32</v>
      </c>
      <c r="G2556" s="2">
        <v>41400</v>
      </c>
      <c r="H2556">
        <f>YEAR(Table1[[#This Row],[Order Date]])</f>
        <v>2013</v>
      </c>
      <c r="I2556" t="s">
        <v>261</v>
      </c>
      <c r="J2556" s="4">
        <f>WEEKDAY(Table1[[#This Row],[Order Date]])</f>
        <v>2</v>
      </c>
      <c r="K2556" t="s">
        <v>228</v>
      </c>
      <c r="L2556" t="s">
        <v>236</v>
      </c>
      <c r="M2556">
        <v>209742</v>
      </c>
      <c r="N2556">
        <v>97979.98</v>
      </c>
      <c r="O2556">
        <v>111762.02</v>
      </c>
      <c r="P2556">
        <v>20</v>
      </c>
      <c r="Q2556">
        <v>88</v>
      </c>
      <c r="R2556">
        <v>69.459999999999994</v>
      </c>
    </row>
    <row r="2557" spans="1:18" x14ac:dyDescent="0.35">
      <c r="A2557" t="s">
        <v>167</v>
      </c>
      <c r="B2557" t="str">
        <f>VLOOKUP(Table1[[#This Row],[Region]],Table3[#All],2,0)</f>
        <v>Anne Paul</v>
      </c>
      <c r="C2557" t="s">
        <v>212</v>
      </c>
      <c r="D2557">
        <v>266604</v>
      </c>
      <c r="E2557">
        <v>144374</v>
      </c>
      <c r="F2557">
        <v>54.15</v>
      </c>
      <c r="G2557" s="2">
        <v>41640</v>
      </c>
      <c r="H2557">
        <f>YEAR(Table1[[#This Row],[Order Date]])</f>
        <v>2014</v>
      </c>
      <c r="I2557" t="s">
        <v>259</v>
      </c>
      <c r="J2557" s="4">
        <f>WEEKDAY(Table1[[#This Row],[Order Date]])</f>
        <v>4</v>
      </c>
      <c r="K2557" t="s">
        <v>229</v>
      </c>
      <c r="L2557" t="s">
        <v>240</v>
      </c>
      <c r="M2557">
        <v>144374</v>
      </c>
      <c r="N2557">
        <v>56857.19</v>
      </c>
      <c r="O2557">
        <v>87516.81</v>
      </c>
      <c r="P2557">
        <v>30</v>
      </c>
      <c r="Q2557">
        <v>98</v>
      </c>
      <c r="R2557">
        <v>77.23</v>
      </c>
    </row>
    <row r="2558" spans="1:18" x14ac:dyDescent="0.35">
      <c r="A2558" t="s">
        <v>168</v>
      </c>
      <c r="B2558" t="str">
        <f>VLOOKUP(Table1[[#This Row],[Region]],Table3[#All],2,0)</f>
        <v>Anne Paul</v>
      </c>
      <c r="C2558" t="s">
        <v>212</v>
      </c>
      <c r="D2558">
        <v>268751</v>
      </c>
      <c r="E2558">
        <v>264992</v>
      </c>
      <c r="F2558">
        <v>98.6</v>
      </c>
      <c r="G2558" s="2">
        <v>41901</v>
      </c>
      <c r="H2558">
        <f>YEAR(Table1[[#This Row],[Order Date]])</f>
        <v>2014</v>
      </c>
      <c r="I2558" t="s">
        <v>258</v>
      </c>
      <c r="J2558" s="4">
        <f>WEEKDAY(Table1[[#This Row],[Order Date]])</f>
        <v>6</v>
      </c>
      <c r="K2558" t="s">
        <v>228</v>
      </c>
      <c r="L2558" t="s">
        <v>236</v>
      </c>
      <c r="M2558">
        <v>264992</v>
      </c>
      <c r="N2558">
        <v>78689.59</v>
      </c>
      <c r="O2558">
        <v>186302.41</v>
      </c>
      <c r="P2558">
        <v>10</v>
      </c>
      <c r="Q2558">
        <v>84</v>
      </c>
      <c r="R2558">
        <v>88.99</v>
      </c>
    </row>
    <row r="2559" spans="1:18" x14ac:dyDescent="0.35">
      <c r="A2559" t="s">
        <v>169</v>
      </c>
      <c r="B2559" t="str">
        <f>VLOOKUP(Table1[[#This Row],[Region]],Table3[#All],2,0)</f>
        <v>Anne Paul</v>
      </c>
      <c r="C2559" t="s">
        <v>212</v>
      </c>
      <c r="D2559">
        <v>444908</v>
      </c>
      <c r="E2559">
        <v>449049</v>
      </c>
      <c r="F2559">
        <v>100.93</v>
      </c>
      <c r="G2559" s="2">
        <v>41901</v>
      </c>
      <c r="H2559">
        <f>YEAR(Table1[[#This Row],[Order Date]])</f>
        <v>2014</v>
      </c>
      <c r="I2559" t="s">
        <v>258</v>
      </c>
      <c r="J2559" s="4">
        <f>WEEKDAY(Table1[[#This Row],[Order Date]])</f>
        <v>6</v>
      </c>
      <c r="K2559" t="s">
        <v>219</v>
      </c>
      <c r="L2559" t="s">
        <v>238</v>
      </c>
      <c r="M2559">
        <v>449049</v>
      </c>
      <c r="N2559">
        <v>127903.47</v>
      </c>
      <c r="O2559">
        <v>321145.53000000003</v>
      </c>
      <c r="P2559">
        <v>10</v>
      </c>
      <c r="Q2559">
        <v>28</v>
      </c>
      <c r="R2559">
        <v>82.77</v>
      </c>
    </row>
    <row r="2560" spans="1:18" x14ac:dyDescent="0.35">
      <c r="A2560" t="s">
        <v>170</v>
      </c>
      <c r="B2560" t="str">
        <f>VLOOKUP(Table1[[#This Row],[Region]],Table3[#All],2,0)</f>
        <v>Anne Paul</v>
      </c>
      <c r="C2560" t="s">
        <v>212</v>
      </c>
      <c r="D2560">
        <v>222299</v>
      </c>
      <c r="E2560">
        <v>134748</v>
      </c>
      <c r="F2560">
        <v>60.62</v>
      </c>
      <c r="G2560" s="2">
        <v>40811</v>
      </c>
      <c r="H2560">
        <f>YEAR(Table1[[#This Row],[Order Date]])</f>
        <v>2011</v>
      </c>
      <c r="I2560" t="s">
        <v>258</v>
      </c>
      <c r="J2560" s="4">
        <f>WEEKDAY(Table1[[#This Row],[Order Date]])</f>
        <v>1</v>
      </c>
      <c r="K2560" t="s">
        <v>220</v>
      </c>
      <c r="L2560" t="s">
        <v>237</v>
      </c>
      <c r="M2560">
        <v>134748</v>
      </c>
      <c r="N2560">
        <v>53948.1</v>
      </c>
      <c r="O2560">
        <v>80799.899999999994</v>
      </c>
      <c r="P2560">
        <v>10</v>
      </c>
      <c r="Q2560">
        <v>12</v>
      </c>
      <c r="R2560">
        <v>76.400000000000006</v>
      </c>
    </row>
    <row r="2561" spans="1:18" x14ac:dyDescent="0.35">
      <c r="A2561" t="s">
        <v>171</v>
      </c>
      <c r="B2561" t="str">
        <f>VLOOKUP(Table1[[#This Row],[Region]],Table3[#All],2,0)</f>
        <v>Sam Thomas</v>
      </c>
      <c r="C2561" t="s">
        <v>215</v>
      </c>
      <c r="D2561">
        <v>121427</v>
      </c>
      <c r="E2561">
        <v>90513</v>
      </c>
      <c r="F2561">
        <v>74.540000000000006</v>
      </c>
      <c r="G2561" s="2">
        <v>40811</v>
      </c>
      <c r="H2561">
        <f>YEAR(Table1[[#This Row],[Order Date]])</f>
        <v>2011</v>
      </c>
      <c r="I2561" t="s">
        <v>258</v>
      </c>
      <c r="J2561" s="4">
        <f>WEEKDAY(Table1[[#This Row],[Order Date]])</f>
        <v>1</v>
      </c>
      <c r="K2561" t="s">
        <v>218</v>
      </c>
      <c r="L2561" t="s">
        <v>238</v>
      </c>
      <c r="M2561">
        <v>90513</v>
      </c>
      <c r="N2561">
        <v>27199.49</v>
      </c>
      <c r="O2561">
        <v>63313.51</v>
      </c>
      <c r="P2561">
        <v>10</v>
      </c>
      <c r="Q2561">
        <v>78</v>
      </c>
      <c r="R2561">
        <v>75.290000000000006</v>
      </c>
    </row>
    <row r="2562" spans="1:18" x14ac:dyDescent="0.35">
      <c r="A2562" t="s">
        <v>172</v>
      </c>
      <c r="B2562" t="str">
        <f>VLOOKUP(Table1[[#This Row],[Region]],Table3[#All],2,0)</f>
        <v>Sam Thomas</v>
      </c>
      <c r="C2562" t="s">
        <v>215</v>
      </c>
      <c r="D2562">
        <v>291522</v>
      </c>
      <c r="E2562">
        <v>175561</v>
      </c>
      <c r="F2562">
        <v>60.22</v>
      </c>
      <c r="G2562" s="2">
        <v>40811</v>
      </c>
      <c r="H2562">
        <f>YEAR(Table1[[#This Row],[Order Date]])</f>
        <v>2011</v>
      </c>
      <c r="I2562" t="s">
        <v>258</v>
      </c>
      <c r="J2562" s="4">
        <f>WEEKDAY(Table1[[#This Row],[Order Date]])</f>
        <v>1</v>
      </c>
      <c r="K2562" t="s">
        <v>217</v>
      </c>
      <c r="L2562" t="s">
        <v>237</v>
      </c>
      <c r="M2562">
        <v>175561</v>
      </c>
      <c r="N2562">
        <v>60736.1</v>
      </c>
      <c r="O2562">
        <v>114824.9</v>
      </c>
      <c r="P2562">
        <v>30</v>
      </c>
      <c r="Q2562">
        <v>44</v>
      </c>
      <c r="R2562">
        <v>94.77</v>
      </c>
    </row>
    <row r="2563" spans="1:18" x14ac:dyDescent="0.35">
      <c r="A2563" t="s">
        <v>173</v>
      </c>
      <c r="B2563" t="str">
        <f>VLOOKUP(Table1[[#This Row],[Region]],Table3[#All],2,0)</f>
        <v>William Grek</v>
      </c>
      <c r="C2563" t="s">
        <v>214</v>
      </c>
      <c r="D2563">
        <v>101936</v>
      </c>
      <c r="E2563">
        <v>116616</v>
      </c>
      <c r="F2563">
        <v>114.4</v>
      </c>
      <c r="G2563" s="2">
        <v>40811</v>
      </c>
      <c r="H2563">
        <f>YEAR(Table1[[#This Row],[Order Date]])</f>
        <v>2011</v>
      </c>
      <c r="I2563" t="s">
        <v>258</v>
      </c>
      <c r="J2563" s="4">
        <f>WEEKDAY(Table1[[#This Row],[Order Date]])</f>
        <v>1</v>
      </c>
      <c r="K2563" t="s">
        <v>221</v>
      </c>
      <c r="L2563" t="s">
        <v>239</v>
      </c>
      <c r="M2563">
        <v>116616</v>
      </c>
      <c r="N2563">
        <v>28952.29</v>
      </c>
      <c r="O2563">
        <v>87663.71</v>
      </c>
      <c r="P2563">
        <v>20</v>
      </c>
      <c r="Q2563">
        <v>92</v>
      </c>
      <c r="R2563">
        <v>78.2</v>
      </c>
    </row>
    <row r="2564" spans="1:18" x14ac:dyDescent="0.35">
      <c r="A2564" t="s">
        <v>174</v>
      </c>
      <c r="B2564" t="str">
        <f>VLOOKUP(Table1[[#This Row],[Region]],Table3[#All],2,0)</f>
        <v>Bill Gabril</v>
      </c>
      <c r="C2564" t="s">
        <v>213</v>
      </c>
      <c r="D2564">
        <v>369642</v>
      </c>
      <c r="E2564">
        <v>396104</v>
      </c>
      <c r="F2564">
        <v>107.16</v>
      </c>
      <c r="G2564" s="2">
        <v>41388</v>
      </c>
      <c r="H2564">
        <f>YEAR(Table1[[#This Row],[Order Date]])</f>
        <v>2013</v>
      </c>
      <c r="I2564" t="s">
        <v>256</v>
      </c>
      <c r="J2564" s="4">
        <f>WEEKDAY(Table1[[#This Row],[Order Date]])</f>
        <v>4</v>
      </c>
      <c r="K2564" t="s">
        <v>217</v>
      </c>
      <c r="L2564" t="s">
        <v>237</v>
      </c>
      <c r="M2564">
        <v>396104</v>
      </c>
      <c r="N2564">
        <v>130252.68</v>
      </c>
      <c r="O2564">
        <v>265851.32</v>
      </c>
      <c r="P2564">
        <v>20</v>
      </c>
      <c r="Q2564">
        <v>92</v>
      </c>
      <c r="R2564">
        <v>86.83</v>
      </c>
    </row>
    <row r="2565" spans="1:18" x14ac:dyDescent="0.35">
      <c r="A2565" t="s">
        <v>175</v>
      </c>
      <c r="B2565" t="str">
        <f>VLOOKUP(Table1[[#This Row],[Region]],Table3[#All],2,0)</f>
        <v>William Grek</v>
      </c>
      <c r="C2565" t="s">
        <v>214</v>
      </c>
      <c r="D2565">
        <v>116320</v>
      </c>
      <c r="E2565">
        <v>105423</v>
      </c>
      <c r="F2565">
        <v>90.63</v>
      </c>
      <c r="G2565" s="2">
        <v>41388</v>
      </c>
      <c r="H2565">
        <f>YEAR(Table1[[#This Row],[Order Date]])</f>
        <v>2013</v>
      </c>
      <c r="I2565" t="s">
        <v>256</v>
      </c>
      <c r="J2565" s="4">
        <f>WEEKDAY(Table1[[#This Row],[Order Date]])</f>
        <v>4</v>
      </c>
      <c r="K2565" t="s">
        <v>235</v>
      </c>
      <c r="L2565" t="s">
        <v>239</v>
      </c>
      <c r="M2565">
        <v>105423</v>
      </c>
      <c r="N2565">
        <v>30052.99</v>
      </c>
      <c r="O2565">
        <v>75370.009999999995</v>
      </c>
      <c r="P2565">
        <v>30</v>
      </c>
      <c r="Q2565">
        <v>31</v>
      </c>
      <c r="R2565">
        <v>76.069999999999993</v>
      </c>
    </row>
    <row r="2566" spans="1:18" x14ac:dyDescent="0.35">
      <c r="A2566" t="s">
        <v>176</v>
      </c>
      <c r="B2566" t="str">
        <f>VLOOKUP(Table1[[#This Row],[Region]],Table3[#All],2,0)</f>
        <v>Bill Gabril</v>
      </c>
      <c r="C2566" t="s">
        <v>213</v>
      </c>
      <c r="D2566">
        <v>370718</v>
      </c>
      <c r="E2566">
        <v>240353</v>
      </c>
      <c r="F2566">
        <v>64.83</v>
      </c>
      <c r="G2566" s="2">
        <v>41388</v>
      </c>
      <c r="H2566">
        <f>YEAR(Table1[[#This Row],[Order Date]])</f>
        <v>2013</v>
      </c>
      <c r="I2566" t="s">
        <v>256</v>
      </c>
      <c r="J2566" s="4">
        <f>WEEKDAY(Table1[[#This Row],[Order Date]])</f>
        <v>4</v>
      </c>
      <c r="K2566" t="s">
        <v>218</v>
      </c>
      <c r="L2566" t="s">
        <v>238</v>
      </c>
      <c r="M2566">
        <v>240353</v>
      </c>
      <c r="N2566">
        <v>106298.29</v>
      </c>
      <c r="O2566">
        <v>134054.71</v>
      </c>
      <c r="P2566">
        <v>20</v>
      </c>
      <c r="Q2566">
        <v>61</v>
      </c>
      <c r="R2566">
        <v>66.36</v>
      </c>
    </row>
    <row r="2567" spans="1:18" x14ac:dyDescent="0.35">
      <c r="A2567" t="s">
        <v>177</v>
      </c>
      <c r="B2567" t="str">
        <f>VLOOKUP(Table1[[#This Row],[Region]],Table3[#All],2,0)</f>
        <v>William Grek</v>
      </c>
      <c r="C2567" t="s">
        <v>214</v>
      </c>
      <c r="D2567">
        <v>436719</v>
      </c>
      <c r="E2567">
        <v>263684</v>
      </c>
      <c r="F2567">
        <v>60.38</v>
      </c>
      <c r="G2567" s="2">
        <v>40848</v>
      </c>
      <c r="H2567">
        <f>YEAR(Table1[[#This Row],[Order Date]])</f>
        <v>2011</v>
      </c>
      <c r="I2567" t="s">
        <v>253</v>
      </c>
      <c r="J2567" s="4">
        <f>WEEKDAY(Table1[[#This Row],[Order Date]])</f>
        <v>3</v>
      </c>
      <c r="K2567" t="s">
        <v>217</v>
      </c>
      <c r="L2567" t="s">
        <v>237</v>
      </c>
      <c r="M2567">
        <v>263684</v>
      </c>
      <c r="N2567">
        <v>54182.37</v>
      </c>
      <c r="O2567">
        <v>209501.63</v>
      </c>
      <c r="P2567">
        <v>10</v>
      </c>
      <c r="Q2567">
        <v>21</v>
      </c>
      <c r="R2567">
        <v>76.41</v>
      </c>
    </row>
    <row r="2568" spans="1:18" x14ac:dyDescent="0.35">
      <c r="A2568" t="s">
        <v>178</v>
      </c>
      <c r="B2568" t="str">
        <f>VLOOKUP(Table1[[#This Row],[Region]],Table3[#All],2,0)</f>
        <v>William Grek</v>
      </c>
      <c r="C2568" t="s">
        <v>214</v>
      </c>
      <c r="D2568">
        <v>176903</v>
      </c>
      <c r="E2568">
        <v>204627</v>
      </c>
      <c r="F2568">
        <v>115.67</v>
      </c>
      <c r="G2568" s="2">
        <v>40848</v>
      </c>
      <c r="H2568">
        <f>YEAR(Table1[[#This Row],[Order Date]])</f>
        <v>2011</v>
      </c>
      <c r="I2568" t="s">
        <v>253</v>
      </c>
      <c r="J2568" s="4">
        <f>WEEKDAY(Table1[[#This Row],[Order Date]])</f>
        <v>3</v>
      </c>
      <c r="K2568" t="s">
        <v>232</v>
      </c>
      <c r="L2568" t="s">
        <v>240</v>
      </c>
      <c r="M2568">
        <v>204627</v>
      </c>
      <c r="N2568">
        <v>51870.76</v>
      </c>
      <c r="O2568">
        <v>152756.24</v>
      </c>
      <c r="P2568">
        <v>30</v>
      </c>
      <c r="Q2568">
        <v>63</v>
      </c>
      <c r="R2568">
        <v>81.8</v>
      </c>
    </row>
    <row r="2569" spans="1:18" x14ac:dyDescent="0.35">
      <c r="A2569" t="s">
        <v>179</v>
      </c>
      <c r="B2569" t="str">
        <f>VLOOKUP(Table1[[#This Row],[Region]],Table3[#All],2,0)</f>
        <v>Anne Paul</v>
      </c>
      <c r="C2569" t="s">
        <v>212</v>
      </c>
      <c r="D2569">
        <v>180091</v>
      </c>
      <c r="E2569">
        <v>120921</v>
      </c>
      <c r="F2569">
        <v>67.14</v>
      </c>
      <c r="G2569" s="2">
        <v>41666</v>
      </c>
      <c r="H2569">
        <f>YEAR(Table1[[#This Row],[Order Date]])</f>
        <v>2014</v>
      </c>
      <c r="I2569" t="s">
        <v>259</v>
      </c>
      <c r="J2569" s="4">
        <f>WEEKDAY(Table1[[#This Row],[Order Date]])</f>
        <v>2</v>
      </c>
      <c r="K2569" t="s">
        <v>231</v>
      </c>
      <c r="L2569" t="s">
        <v>236</v>
      </c>
      <c r="M2569">
        <v>120921</v>
      </c>
      <c r="N2569">
        <v>34162.620000000003</v>
      </c>
      <c r="O2569">
        <v>86758.38</v>
      </c>
      <c r="P2569">
        <v>30</v>
      </c>
      <c r="Q2569">
        <v>70</v>
      </c>
      <c r="R2569">
        <v>64.17</v>
      </c>
    </row>
    <row r="2570" spans="1:18" x14ac:dyDescent="0.35">
      <c r="A2570" t="s">
        <v>180</v>
      </c>
      <c r="B2570" t="str">
        <f>VLOOKUP(Table1[[#This Row],[Region]],Table3[#All],2,0)</f>
        <v>Anne Paul</v>
      </c>
      <c r="C2570" t="s">
        <v>212</v>
      </c>
      <c r="D2570">
        <v>189791</v>
      </c>
      <c r="E2570">
        <v>154663</v>
      </c>
      <c r="F2570">
        <v>81.489999999999995</v>
      </c>
      <c r="G2570" s="2">
        <v>41666</v>
      </c>
      <c r="H2570">
        <f>YEAR(Table1[[#This Row],[Order Date]])</f>
        <v>2014</v>
      </c>
      <c r="I2570" t="s">
        <v>259</v>
      </c>
      <c r="J2570" s="4">
        <f>WEEKDAY(Table1[[#This Row],[Order Date]])</f>
        <v>2</v>
      </c>
      <c r="K2570" t="s">
        <v>224</v>
      </c>
      <c r="L2570" t="s">
        <v>240</v>
      </c>
      <c r="M2570">
        <v>154663</v>
      </c>
      <c r="N2570">
        <v>75665.240000000005</v>
      </c>
      <c r="O2570">
        <v>78997.759999999995</v>
      </c>
      <c r="P2570">
        <v>10</v>
      </c>
      <c r="Q2570">
        <v>64</v>
      </c>
      <c r="R2570">
        <v>71.069999999999993</v>
      </c>
    </row>
    <row r="2571" spans="1:18" x14ac:dyDescent="0.35">
      <c r="A2571" t="s">
        <v>181</v>
      </c>
      <c r="B2571" t="str">
        <f>VLOOKUP(Table1[[#This Row],[Region]],Table3[#All],2,0)</f>
        <v>Sam Thomas</v>
      </c>
      <c r="C2571" t="s">
        <v>215</v>
      </c>
      <c r="D2571">
        <v>474586</v>
      </c>
      <c r="E2571">
        <v>521537</v>
      </c>
      <c r="F2571">
        <v>109.89</v>
      </c>
      <c r="G2571" s="2">
        <v>41955</v>
      </c>
      <c r="H2571">
        <f>YEAR(Table1[[#This Row],[Order Date]])</f>
        <v>2014</v>
      </c>
      <c r="I2571" t="s">
        <v>253</v>
      </c>
      <c r="J2571" s="4">
        <f>WEEKDAY(Table1[[#This Row],[Order Date]])</f>
        <v>4</v>
      </c>
      <c r="K2571" t="s">
        <v>224</v>
      </c>
      <c r="L2571" t="s">
        <v>240</v>
      </c>
      <c r="M2571">
        <v>521537</v>
      </c>
      <c r="N2571">
        <v>155767.64000000001</v>
      </c>
      <c r="O2571">
        <v>365769.36</v>
      </c>
      <c r="P2571">
        <v>20</v>
      </c>
      <c r="Q2571">
        <v>69</v>
      </c>
      <c r="R2571">
        <v>94.46</v>
      </c>
    </row>
    <row r="2572" spans="1:18" x14ac:dyDescent="0.35">
      <c r="A2572" t="s">
        <v>182</v>
      </c>
      <c r="B2572" t="str">
        <f>VLOOKUP(Table1[[#This Row],[Region]],Table3[#All],2,0)</f>
        <v>Sam Thomas</v>
      </c>
      <c r="C2572" t="s">
        <v>215</v>
      </c>
      <c r="D2572">
        <v>236047</v>
      </c>
      <c r="E2572">
        <v>136530</v>
      </c>
      <c r="F2572">
        <v>57.84</v>
      </c>
      <c r="G2572" s="2">
        <v>41955</v>
      </c>
      <c r="H2572">
        <f>YEAR(Table1[[#This Row],[Order Date]])</f>
        <v>2014</v>
      </c>
      <c r="I2572" t="s">
        <v>253</v>
      </c>
      <c r="J2572" s="4">
        <f>WEEKDAY(Table1[[#This Row],[Order Date]])</f>
        <v>4</v>
      </c>
      <c r="K2572" t="s">
        <v>223</v>
      </c>
      <c r="L2572" t="s">
        <v>240</v>
      </c>
      <c r="M2572">
        <v>136530</v>
      </c>
      <c r="N2572">
        <v>47932.97</v>
      </c>
      <c r="O2572">
        <v>88597.03</v>
      </c>
      <c r="P2572">
        <v>30</v>
      </c>
      <c r="Q2572">
        <v>85</v>
      </c>
      <c r="R2572">
        <v>78.37</v>
      </c>
    </row>
    <row r="2573" spans="1:18" x14ac:dyDescent="0.35">
      <c r="A2573" t="s">
        <v>183</v>
      </c>
      <c r="B2573" t="str">
        <f>VLOOKUP(Table1[[#This Row],[Region]],Table3[#All],2,0)</f>
        <v>Anne Paul</v>
      </c>
      <c r="C2573" t="s">
        <v>212</v>
      </c>
      <c r="D2573">
        <v>492663</v>
      </c>
      <c r="E2573">
        <v>356500</v>
      </c>
      <c r="F2573">
        <v>72.36</v>
      </c>
      <c r="G2573" s="2">
        <v>41955</v>
      </c>
      <c r="H2573">
        <f>YEAR(Table1[[#This Row],[Order Date]])</f>
        <v>2014</v>
      </c>
      <c r="I2573" t="s">
        <v>253</v>
      </c>
      <c r="J2573" s="4">
        <f>WEEKDAY(Table1[[#This Row],[Order Date]])</f>
        <v>4</v>
      </c>
      <c r="K2573" t="s">
        <v>224</v>
      </c>
      <c r="L2573" t="s">
        <v>240</v>
      </c>
      <c r="M2573">
        <v>356500</v>
      </c>
      <c r="N2573">
        <v>140524.20000000001</v>
      </c>
      <c r="O2573">
        <v>215975.8</v>
      </c>
      <c r="P2573">
        <v>20</v>
      </c>
      <c r="Q2573">
        <v>73</v>
      </c>
      <c r="R2573">
        <v>81.09</v>
      </c>
    </row>
    <row r="2574" spans="1:18" x14ac:dyDescent="0.35">
      <c r="A2574" t="s">
        <v>184</v>
      </c>
      <c r="B2574" t="str">
        <f>VLOOKUP(Table1[[#This Row],[Region]],Table3[#All],2,0)</f>
        <v>Sam Thomas</v>
      </c>
      <c r="C2574" t="s">
        <v>215</v>
      </c>
      <c r="D2574">
        <v>367349</v>
      </c>
      <c r="E2574">
        <v>343195</v>
      </c>
      <c r="F2574">
        <v>93.42</v>
      </c>
      <c r="G2574" s="2">
        <v>41435</v>
      </c>
      <c r="H2574">
        <f>YEAR(Table1[[#This Row],[Order Date]])</f>
        <v>2013</v>
      </c>
      <c r="I2574" t="s">
        <v>254</v>
      </c>
      <c r="J2574" s="4">
        <f>WEEKDAY(Table1[[#This Row],[Order Date]])</f>
        <v>2</v>
      </c>
      <c r="K2574" t="s">
        <v>229</v>
      </c>
      <c r="L2574" t="s">
        <v>240</v>
      </c>
      <c r="M2574">
        <v>343195</v>
      </c>
      <c r="N2574">
        <v>129900.64</v>
      </c>
      <c r="O2574">
        <v>213294.36</v>
      </c>
      <c r="P2574">
        <v>10</v>
      </c>
      <c r="Q2574">
        <v>74</v>
      </c>
      <c r="R2574">
        <v>69.23</v>
      </c>
    </row>
    <row r="2575" spans="1:18" x14ac:dyDescent="0.35">
      <c r="A2575" t="s">
        <v>185</v>
      </c>
      <c r="B2575" t="str">
        <f>VLOOKUP(Table1[[#This Row],[Region]],Table3[#All],2,0)</f>
        <v>Bill Gabril</v>
      </c>
      <c r="C2575" t="s">
        <v>213</v>
      </c>
      <c r="D2575">
        <v>207669</v>
      </c>
      <c r="E2575">
        <v>241492</v>
      </c>
      <c r="F2575">
        <v>116.29</v>
      </c>
      <c r="G2575" s="2">
        <v>41155</v>
      </c>
      <c r="H2575">
        <f>YEAR(Table1[[#This Row],[Order Date]])</f>
        <v>2012</v>
      </c>
      <c r="I2575" t="s">
        <v>258</v>
      </c>
      <c r="J2575" s="4">
        <f>WEEKDAY(Table1[[#This Row],[Order Date]])</f>
        <v>2</v>
      </c>
      <c r="K2575" t="s">
        <v>219</v>
      </c>
      <c r="L2575" t="s">
        <v>238</v>
      </c>
      <c r="M2575">
        <v>241492</v>
      </c>
      <c r="N2575">
        <v>51233.63</v>
      </c>
      <c r="O2575">
        <v>190258.37</v>
      </c>
      <c r="P2575">
        <v>20</v>
      </c>
      <c r="Q2575">
        <v>61</v>
      </c>
      <c r="R2575">
        <v>62.77</v>
      </c>
    </row>
    <row r="2576" spans="1:18" x14ac:dyDescent="0.35">
      <c r="A2576" t="s">
        <v>186</v>
      </c>
      <c r="B2576" t="str">
        <f>VLOOKUP(Table1[[#This Row],[Region]],Table3[#All],2,0)</f>
        <v>William Grek</v>
      </c>
      <c r="C2576" t="s">
        <v>214</v>
      </c>
      <c r="D2576">
        <v>309268</v>
      </c>
      <c r="E2576">
        <v>333221</v>
      </c>
      <c r="F2576">
        <v>107.75</v>
      </c>
      <c r="G2576" s="2">
        <v>40616</v>
      </c>
      <c r="H2576">
        <f>YEAR(Table1[[#This Row],[Order Date]])</f>
        <v>2011</v>
      </c>
      <c r="I2576" t="s">
        <v>263</v>
      </c>
      <c r="J2576" s="4">
        <f>WEEKDAY(Table1[[#This Row],[Order Date]])</f>
        <v>2</v>
      </c>
      <c r="K2576" t="s">
        <v>219</v>
      </c>
      <c r="L2576" t="s">
        <v>238</v>
      </c>
      <c r="M2576">
        <v>333221</v>
      </c>
      <c r="N2576">
        <v>155162.73000000001</v>
      </c>
      <c r="O2576">
        <v>178058.27</v>
      </c>
      <c r="P2576">
        <v>30</v>
      </c>
      <c r="Q2576">
        <v>95</v>
      </c>
      <c r="R2576">
        <v>81.09</v>
      </c>
    </row>
    <row r="2577" spans="1:18" x14ac:dyDescent="0.35">
      <c r="A2577" t="s">
        <v>187</v>
      </c>
      <c r="B2577" t="str">
        <f>VLOOKUP(Table1[[#This Row],[Region]],Table3[#All],2,0)</f>
        <v>Sam Thomas</v>
      </c>
      <c r="C2577" t="s">
        <v>215</v>
      </c>
      <c r="D2577">
        <v>146250</v>
      </c>
      <c r="E2577">
        <v>144845</v>
      </c>
      <c r="F2577">
        <v>99.04</v>
      </c>
      <c r="G2577" s="2">
        <v>41883</v>
      </c>
      <c r="H2577">
        <f>YEAR(Table1[[#This Row],[Order Date]])</f>
        <v>2014</v>
      </c>
      <c r="I2577" t="s">
        <v>258</v>
      </c>
      <c r="J2577" s="4">
        <f>WEEKDAY(Table1[[#This Row],[Order Date]])</f>
        <v>2</v>
      </c>
      <c r="K2577" t="s">
        <v>226</v>
      </c>
      <c r="L2577" t="s">
        <v>239</v>
      </c>
      <c r="M2577">
        <v>144845</v>
      </c>
      <c r="N2577">
        <v>65700.84</v>
      </c>
      <c r="O2577">
        <v>79144.160000000003</v>
      </c>
      <c r="P2577">
        <v>30</v>
      </c>
      <c r="Q2577">
        <v>79</v>
      </c>
      <c r="R2577">
        <v>78.3</v>
      </c>
    </row>
    <row r="2578" spans="1:18" x14ac:dyDescent="0.35">
      <c r="A2578" t="s">
        <v>188</v>
      </c>
      <c r="B2578" t="str">
        <f>VLOOKUP(Table1[[#This Row],[Region]],Table3[#All],2,0)</f>
        <v>Bill Gabril</v>
      </c>
      <c r="C2578" t="s">
        <v>213</v>
      </c>
      <c r="D2578">
        <v>499726</v>
      </c>
      <c r="E2578">
        <v>301396</v>
      </c>
      <c r="F2578">
        <v>60.31</v>
      </c>
      <c r="G2578" s="2">
        <v>41722</v>
      </c>
      <c r="H2578">
        <f>YEAR(Table1[[#This Row],[Order Date]])</f>
        <v>2014</v>
      </c>
      <c r="I2578" t="s">
        <v>263</v>
      </c>
      <c r="J2578" s="4">
        <f>WEEKDAY(Table1[[#This Row],[Order Date]])</f>
        <v>2</v>
      </c>
      <c r="K2578" t="s">
        <v>221</v>
      </c>
      <c r="L2578" t="s">
        <v>239</v>
      </c>
      <c r="M2578">
        <v>301396</v>
      </c>
      <c r="N2578">
        <v>76963.34</v>
      </c>
      <c r="O2578">
        <v>224432.66</v>
      </c>
      <c r="P2578">
        <v>20</v>
      </c>
      <c r="Q2578">
        <v>72</v>
      </c>
      <c r="R2578">
        <v>60.25</v>
      </c>
    </row>
    <row r="2579" spans="1:18" x14ac:dyDescent="0.35">
      <c r="A2579" t="s">
        <v>189</v>
      </c>
      <c r="B2579" t="str">
        <f>VLOOKUP(Table1[[#This Row],[Region]],Table3[#All],2,0)</f>
        <v>Bill Gabril</v>
      </c>
      <c r="C2579" t="s">
        <v>213</v>
      </c>
      <c r="D2579">
        <v>475006</v>
      </c>
      <c r="E2579">
        <v>549973</v>
      </c>
      <c r="F2579">
        <v>115.78</v>
      </c>
      <c r="G2579" s="2">
        <v>41778</v>
      </c>
      <c r="H2579">
        <f>YEAR(Table1[[#This Row],[Order Date]])</f>
        <v>2014</v>
      </c>
      <c r="I2579" t="s">
        <v>261</v>
      </c>
      <c r="J2579" s="4">
        <f>WEEKDAY(Table1[[#This Row],[Order Date]])</f>
        <v>2</v>
      </c>
      <c r="K2579" t="s">
        <v>230</v>
      </c>
      <c r="L2579" t="s">
        <v>238</v>
      </c>
      <c r="M2579">
        <v>549973</v>
      </c>
      <c r="N2579">
        <v>267219.45</v>
      </c>
      <c r="O2579">
        <v>282753.55</v>
      </c>
      <c r="P2579">
        <v>30</v>
      </c>
      <c r="Q2579">
        <v>38</v>
      </c>
      <c r="R2579">
        <v>76.84</v>
      </c>
    </row>
    <row r="2580" spans="1:18" x14ac:dyDescent="0.35">
      <c r="A2580" t="s">
        <v>190</v>
      </c>
      <c r="B2580" t="str">
        <f>VLOOKUP(Table1[[#This Row],[Region]],Table3[#All],2,0)</f>
        <v>William Grek</v>
      </c>
      <c r="C2580" t="s">
        <v>214</v>
      </c>
      <c r="D2580">
        <v>390894</v>
      </c>
      <c r="E2580">
        <v>270933</v>
      </c>
      <c r="F2580">
        <v>69.31</v>
      </c>
      <c r="G2580" s="2">
        <v>41636</v>
      </c>
      <c r="H2580">
        <f>YEAR(Table1[[#This Row],[Order Date]])</f>
        <v>2013</v>
      </c>
      <c r="I2580" t="s">
        <v>257</v>
      </c>
      <c r="J2580" s="4">
        <f>WEEKDAY(Table1[[#This Row],[Order Date]])</f>
        <v>7</v>
      </c>
      <c r="K2580" t="s">
        <v>229</v>
      </c>
      <c r="L2580" t="s">
        <v>240</v>
      </c>
      <c r="M2580">
        <v>270933</v>
      </c>
      <c r="N2580">
        <v>117267.63</v>
      </c>
      <c r="O2580">
        <v>153665.37</v>
      </c>
      <c r="P2580">
        <v>20</v>
      </c>
      <c r="Q2580">
        <v>75</v>
      </c>
      <c r="R2580">
        <v>83.2</v>
      </c>
    </row>
    <row r="2581" spans="1:18" x14ac:dyDescent="0.35">
      <c r="A2581" t="s">
        <v>191</v>
      </c>
      <c r="B2581" t="str">
        <f>VLOOKUP(Table1[[#This Row],[Region]],Table3[#All],2,0)</f>
        <v>Bill Gabril</v>
      </c>
      <c r="C2581" t="s">
        <v>213</v>
      </c>
      <c r="D2581">
        <v>259272</v>
      </c>
      <c r="E2581">
        <v>288881</v>
      </c>
      <c r="F2581">
        <v>111.42</v>
      </c>
      <c r="G2581" s="2">
        <v>41961</v>
      </c>
      <c r="H2581">
        <f>YEAR(Table1[[#This Row],[Order Date]])</f>
        <v>2014</v>
      </c>
      <c r="I2581" t="s">
        <v>253</v>
      </c>
      <c r="J2581" s="4">
        <f>WEEKDAY(Table1[[#This Row],[Order Date]])</f>
        <v>3</v>
      </c>
      <c r="K2581" t="s">
        <v>224</v>
      </c>
      <c r="L2581" t="s">
        <v>240</v>
      </c>
      <c r="M2581">
        <v>288881</v>
      </c>
      <c r="N2581">
        <v>123414.84</v>
      </c>
      <c r="O2581">
        <v>165466.16</v>
      </c>
      <c r="P2581">
        <v>30</v>
      </c>
      <c r="Q2581">
        <v>63</v>
      </c>
      <c r="R2581">
        <v>77.180000000000007</v>
      </c>
    </row>
    <row r="2582" spans="1:18" x14ac:dyDescent="0.35">
      <c r="A2582" t="s">
        <v>192</v>
      </c>
      <c r="B2582" t="str">
        <f>VLOOKUP(Table1[[#This Row],[Region]],Table3[#All],2,0)</f>
        <v>Bill Gabril</v>
      </c>
      <c r="C2582" t="s">
        <v>213</v>
      </c>
      <c r="D2582">
        <v>422009</v>
      </c>
      <c r="E2582">
        <v>427936</v>
      </c>
      <c r="F2582">
        <v>101.4</v>
      </c>
      <c r="G2582" s="2">
        <v>41893</v>
      </c>
      <c r="H2582">
        <f>YEAR(Table1[[#This Row],[Order Date]])</f>
        <v>2014</v>
      </c>
      <c r="I2582" t="s">
        <v>258</v>
      </c>
      <c r="J2582" s="4">
        <f>WEEKDAY(Table1[[#This Row],[Order Date]])</f>
        <v>5</v>
      </c>
      <c r="K2582" t="s">
        <v>221</v>
      </c>
      <c r="L2582" t="s">
        <v>239</v>
      </c>
      <c r="M2582">
        <v>427936</v>
      </c>
      <c r="N2582">
        <v>86030.92</v>
      </c>
      <c r="O2582">
        <v>341905.08</v>
      </c>
      <c r="P2582">
        <v>30</v>
      </c>
      <c r="Q2582">
        <v>55</v>
      </c>
      <c r="R2582">
        <v>84.17</v>
      </c>
    </row>
    <row r="2583" spans="1:18" x14ac:dyDescent="0.35">
      <c r="A2583" t="s">
        <v>193</v>
      </c>
      <c r="B2583" t="str">
        <f>VLOOKUP(Table1[[#This Row],[Region]],Table3[#All],2,0)</f>
        <v>Anne Paul</v>
      </c>
      <c r="C2583" t="s">
        <v>212</v>
      </c>
      <c r="D2583">
        <v>355243</v>
      </c>
      <c r="E2583">
        <v>293556</v>
      </c>
      <c r="F2583">
        <v>82.64</v>
      </c>
      <c r="G2583" s="2">
        <v>41738</v>
      </c>
      <c r="H2583">
        <f>YEAR(Table1[[#This Row],[Order Date]])</f>
        <v>2014</v>
      </c>
      <c r="I2583" t="s">
        <v>256</v>
      </c>
      <c r="J2583" s="4">
        <f>WEEKDAY(Table1[[#This Row],[Order Date]])</f>
        <v>4</v>
      </c>
      <c r="K2583" t="s">
        <v>222</v>
      </c>
      <c r="L2583" t="s">
        <v>236</v>
      </c>
      <c r="M2583">
        <v>293556</v>
      </c>
      <c r="N2583">
        <v>79323.929999999993</v>
      </c>
      <c r="O2583">
        <v>214232.07</v>
      </c>
      <c r="P2583">
        <v>30</v>
      </c>
      <c r="Q2583">
        <v>94</v>
      </c>
      <c r="R2583">
        <v>91.46</v>
      </c>
    </row>
    <row r="2584" spans="1:18" x14ac:dyDescent="0.35">
      <c r="A2584" t="s">
        <v>194</v>
      </c>
      <c r="B2584" t="str">
        <f>VLOOKUP(Table1[[#This Row],[Region]],Table3[#All],2,0)</f>
        <v>William Grek</v>
      </c>
      <c r="C2584" t="s">
        <v>214</v>
      </c>
      <c r="D2584">
        <v>269295</v>
      </c>
      <c r="E2584">
        <v>220963</v>
      </c>
      <c r="F2584">
        <v>82.05</v>
      </c>
      <c r="G2584" s="2">
        <v>41738</v>
      </c>
      <c r="H2584">
        <f>YEAR(Table1[[#This Row],[Order Date]])</f>
        <v>2014</v>
      </c>
      <c r="I2584" t="s">
        <v>256</v>
      </c>
      <c r="J2584" s="4">
        <f>WEEKDAY(Table1[[#This Row],[Order Date]])</f>
        <v>4</v>
      </c>
      <c r="K2584" t="s">
        <v>217</v>
      </c>
      <c r="L2584" t="s">
        <v>237</v>
      </c>
      <c r="M2584">
        <v>220963</v>
      </c>
      <c r="N2584">
        <v>65315.85</v>
      </c>
      <c r="O2584">
        <v>155647.15</v>
      </c>
      <c r="P2584">
        <v>20</v>
      </c>
      <c r="Q2584">
        <v>66</v>
      </c>
      <c r="R2584">
        <v>83.66</v>
      </c>
    </row>
    <row r="2585" spans="1:18" x14ac:dyDescent="0.35">
      <c r="A2585" t="s">
        <v>195</v>
      </c>
      <c r="B2585" t="str">
        <f>VLOOKUP(Table1[[#This Row],[Region]],Table3[#All],2,0)</f>
        <v>Anne Paul</v>
      </c>
      <c r="C2585" t="s">
        <v>212</v>
      </c>
      <c r="D2585">
        <v>166573</v>
      </c>
      <c r="E2585">
        <v>167658</v>
      </c>
      <c r="F2585">
        <v>100.65</v>
      </c>
      <c r="G2585" s="2">
        <v>41607</v>
      </c>
      <c r="H2585">
        <f>YEAR(Table1[[#This Row],[Order Date]])</f>
        <v>2013</v>
      </c>
      <c r="I2585" t="s">
        <v>253</v>
      </c>
      <c r="J2585" s="4">
        <f>WEEKDAY(Table1[[#This Row],[Order Date]])</f>
        <v>6</v>
      </c>
      <c r="K2585" t="s">
        <v>218</v>
      </c>
      <c r="L2585" t="s">
        <v>238</v>
      </c>
      <c r="M2585">
        <v>167658</v>
      </c>
      <c r="N2585">
        <v>52751.88</v>
      </c>
      <c r="O2585">
        <v>114906.12</v>
      </c>
      <c r="P2585">
        <v>30</v>
      </c>
      <c r="Q2585">
        <v>38</v>
      </c>
      <c r="R2585">
        <v>78.08</v>
      </c>
    </row>
    <row r="2586" spans="1:18" x14ac:dyDescent="0.35">
      <c r="A2586" t="s">
        <v>196</v>
      </c>
      <c r="B2586" t="str">
        <f>VLOOKUP(Table1[[#This Row],[Region]],Table3[#All],2,0)</f>
        <v>Sam Thomas</v>
      </c>
      <c r="C2586" t="s">
        <v>215</v>
      </c>
      <c r="D2586">
        <v>123442</v>
      </c>
      <c r="E2586">
        <v>102507</v>
      </c>
      <c r="F2586">
        <v>83.04</v>
      </c>
      <c r="G2586" s="2">
        <v>41428</v>
      </c>
      <c r="H2586">
        <f>YEAR(Table1[[#This Row],[Order Date]])</f>
        <v>2013</v>
      </c>
      <c r="I2586" t="s">
        <v>254</v>
      </c>
      <c r="J2586" s="4">
        <f>WEEKDAY(Table1[[#This Row],[Order Date]])</f>
        <v>2</v>
      </c>
      <c r="K2586" t="s">
        <v>220</v>
      </c>
      <c r="L2586" t="s">
        <v>237</v>
      </c>
      <c r="M2586">
        <v>102507</v>
      </c>
      <c r="N2586">
        <v>48034.66</v>
      </c>
      <c r="O2586">
        <v>54472.34</v>
      </c>
      <c r="P2586">
        <v>30</v>
      </c>
      <c r="Q2586">
        <v>18</v>
      </c>
      <c r="R2586">
        <v>70.8</v>
      </c>
    </row>
    <row r="2587" spans="1:18" x14ac:dyDescent="0.35">
      <c r="A2587" t="s">
        <v>197</v>
      </c>
      <c r="B2587" t="str">
        <f>VLOOKUP(Table1[[#This Row],[Region]],Table3[#All],2,0)</f>
        <v>Bill Gabril</v>
      </c>
      <c r="C2587" t="s">
        <v>213</v>
      </c>
      <c r="D2587">
        <v>441521</v>
      </c>
      <c r="E2587">
        <v>274448</v>
      </c>
      <c r="F2587">
        <v>62.16</v>
      </c>
      <c r="G2587" s="2">
        <v>41991</v>
      </c>
      <c r="H2587">
        <f>YEAR(Table1[[#This Row],[Order Date]])</f>
        <v>2014</v>
      </c>
      <c r="I2587" t="s">
        <v>257</v>
      </c>
      <c r="J2587" s="4">
        <f>WEEKDAY(Table1[[#This Row],[Order Date]])</f>
        <v>5</v>
      </c>
      <c r="K2587" t="s">
        <v>216</v>
      </c>
      <c r="L2587" t="s">
        <v>236</v>
      </c>
      <c r="M2587">
        <v>274448</v>
      </c>
      <c r="N2587">
        <v>56719.33</v>
      </c>
      <c r="O2587">
        <v>217728.67</v>
      </c>
      <c r="P2587">
        <v>20</v>
      </c>
      <c r="Q2587">
        <v>16</v>
      </c>
      <c r="R2587">
        <v>66.95</v>
      </c>
    </row>
    <row r="2588" spans="1:18" x14ac:dyDescent="0.35">
      <c r="A2588" t="s">
        <v>198</v>
      </c>
      <c r="B2588" t="str">
        <f>VLOOKUP(Table1[[#This Row],[Region]],Table3[#All],2,0)</f>
        <v>Bill Gabril</v>
      </c>
      <c r="C2588" t="s">
        <v>213</v>
      </c>
      <c r="D2588">
        <v>270026</v>
      </c>
      <c r="E2588">
        <v>299583</v>
      </c>
      <c r="F2588">
        <v>110.95</v>
      </c>
      <c r="G2588" s="2">
        <v>41353</v>
      </c>
      <c r="H2588">
        <f>YEAR(Table1[[#This Row],[Order Date]])</f>
        <v>2013</v>
      </c>
      <c r="I2588" t="s">
        <v>263</v>
      </c>
      <c r="J2588" s="4">
        <f>WEEKDAY(Table1[[#This Row],[Order Date]])</f>
        <v>4</v>
      </c>
      <c r="K2588" t="s">
        <v>224</v>
      </c>
      <c r="L2588" t="s">
        <v>240</v>
      </c>
      <c r="M2588">
        <v>299583</v>
      </c>
      <c r="N2588">
        <v>82955.62</v>
      </c>
      <c r="O2588">
        <v>216627.38</v>
      </c>
      <c r="P2588">
        <v>20</v>
      </c>
      <c r="Q2588">
        <v>66</v>
      </c>
      <c r="R2588">
        <v>90.74</v>
      </c>
    </row>
    <row r="2589" spans="1:18" x14ac:dyDescent="0.35">
      <c r="A2589" t="s">
        <v>199</v>
      </c>
      <c r="B2589" t="str">
        <f>VLOOKUP(Table1[[#This Row],[Region]],Table3[#All],2,0)</f>
        <v>Bill Gabril</v>
      </c>
      <c r="C2589" t="s">
        <v>213</v>
      </c>
      <c r="D2589">
        <v>334046</v>
      </c>
      <c r="E2589">
        <v>307984</v>
      </c>
      <c r="F2589">
        <v>92.2</v>
      </c>
      <c r="G2589" s="2">
        <v>41353</v>
      </c>
      <c r="H2589">
        <f>YEAR(Table1[[#This Row],[Order Date]])</f>
        <v>2013</v>
      </c>
      <c r="I2589" t="s">
        <v>263</v>
      </c>
      <c r="J2589" s="4">
        <f>WEEKDAY(Table1[[#This Row],[Order Date]])</f>
        <v>4</v>
      </c>
      <c r="K2589" t="s">
        <v>219</v>
      </c>
      <c r="L2589" t="s">
        <v>238</v>
      </c>
      <c r="M2589">
        <v>307984</v>
      </c>
      <c r="N2589">
        <v>132545.16</v>
      </c>
      <c r="O2589">
        <v>175438.84</v>
      </c>
      <c r="P2589">
        <v>10</v>
      </c>
      <c r="Q2589">
        <v>90</v>
      </c>
      <c r="R2589">
        <v>69.349999999999994</v>
      </c>
    </row>
    <row r="2590" spans="1:18" x14ac:dyDescent="0.35">
      <c r="A2590" t="s">
        <v>200</v>
      </c>
      <c r="B2590" t="str">
        <f>VLOOKUP(Table1[[#This Row],[Region]],Table3[#All],2,0)</f>
        <v>Bill Gabril</v>
      </c>
      <c r="C2590" t="s">
        <v>213</v>
      </c>
      <c r="D2590">
        <v>253051</v>
      </c>
      <c r="E2590">
        <v>195574</v>
      </c>
      <c r="F2590">
        <v>77.290000000000006</v>
      </c>
      <c r="G2590" s="2">
        <v>41872</v>
      </c>
      <c r="H2590">
        <f>YEAR(Table1[[#This Row],[Order Date]])</f>
        <v>2014</v>
      </c>
      <c r="I2590" t="s">
        <v>262</v>
      </c>
      <c r="J2590" s="4">
        <f>WEEKDAY(Table1[[#This Row],[Order Date]])</f>
        <v>5</v>
      </c>
      <c r="K2590" t="s">
        <v>223</v>
      </c>
      <c r="L2590" t="s">
        <v>240</v>
      </c>
      <c r="M2590">
        <v>195574</v>
      </c>
      <c r="N2590">
        <v>64079.53</v>
      </c>
      <c r="O2590">
        <v>131494.47</v>
      </c>
      <c r="P2590">
        <v>20</v>
      </c>
      <c r="Q2590">
        <v>39</v>
      </c>
      <c r="R2590">
        <v>88.68</v>
      </c>
    </row>
    <row r="2591" spans="1:18" x14ac:dyDescent="0.35">
      <c r="A2591" t="s">
        <v>201</v>
      </c>
      <c r="B2591" t="str">
        <f>VLOOKUP(Table1[[#This Row],[Region]],Table3[#All],2,0)</f>
        <v>Bill Gabril</v>
      </c>
      <c r="C2591" t="s">
        <v>213</v>
      </c>
      <c r="D2591">
        <v>324014</v>
      </c>
      <c r="E2591">
        <v>240168</v>
      </c>
      <c r="F2591">
        <v>74.12</v>
      </c>
      <c r="G2591" s="2">
        <v>41846</v>
      </c>
      <c r="H2591">
        <f>YEAR(Table1[[#This Row],[Order Date]])</f>
        <v>2014</v>
      </c>
      <c r="I2591" t="s">
        <v>260</v>
      </c>
      <c r="J2591" s="4">
        <f>WEEKDAY(Table1[[#This Row],[Order Date]])</f>
        <v>7</v>
      </c>
      <c r="K2591" t="s">
        <v>230</v>
      </c>
      <c r="L2591" t="s">
        <v>238</v>
      </c>
      <c r="M2591">
        <v>240168</v>
      </c>
      <c r="N2591">
        <v>88957.77</v>
      </c>
      <c r="O2591">
        <v>151210.23000000001</v>
      </c>
      <c r="P2591">
        <v>20</v>
      </c>
      <c r="Q2591">
        <v>88</v>
      </c>
      <c r="R2591">
        <v>71.180000000000007</v>
      </c>
    </row>
    <row r="2592" spans="1:18" x14ac:dyDescent="0.35">
      <c r="A2592" t="s">
        <v>202</v>
      </c>
      <c r="B2592" t="str">
        <f>VLOOKUP(Table1[[#This Row],[Region]],Table3[#All],2,0)</f>
        <v>William Grek</v>
      </c>
      <c r="C2592" t="s">
        <v>214</v>
      </c>
      <c r="D2592">
        <v>361414</v>
      </c>
      <c r="E2592">
        <v>313360</v>
      </c>
      <c r="F2592">
        <v>86.7</v>
      </c>
      <c r="G2592" s="2">
        <v>41513</v>
      </c>
      <c r="H2592">
        <f>YEAR(Table1[[#This Row],[Order Date]])</f>
        <v>2013</v>
      </c>
      <c r="I2592" t="s">
        <v>262</v>
      </c>
      <c r="J2592" s="4">
        <f>WEEKDAY(Table1[[#This Row],[Order Date]])</f>
        <v>3</v>
      </c>
      <c r="K2592" t="s">
        <v>222</v>
      </c>
      <c r="L2592" t="s">
        <v>236</v>
      </c>
      <c r="M2592">
        <v>313360</v>
      </c>
      <c r="N2592">
        <v>123300.84</v>
      </c>
      <c r="O2592">
        <v>190059.16</v>
      </c>
      <c r="P2592">
        <v>30</v>
      </c>
      <c r="Q2592">
        <v>56</v>
      </c>
      <c r="R2592">
        <v>75.86</v>
      </c>
    </row>
    <row r="2593" spans="1:18" x14ac:dyDescent="0.35">
      <c r="A2593" t="s">
        <v>203</v>
      </c>
      <c r="B2593" t="str">
        <f>VLOOKUP(Table1[[#This Row],[Region]],Table3[#All],2,0)</f>
        <v>William Grek</v>
      </c>
      <c r="C2593" t="s">
        <v>214</v>
      </c>
      <c r="D2593">
        <v>468732</v>
      </c>
      <c r="E2593">
        <v>311594</v>
      </c>
      <c r="F2593">
        <v>66.48</v>
      </c>
      <c r="G2593" s="2">
        <v>41502</v>
      </c>
      <c r="H2593">
        <f>YEAR(Table1[[#This Row],[Order Date]])</f>
        <v>2013</v>
      </c>
      <c r="I2593" t="s">
        <v>262</v>
      </c>
      <c r="J2593" s="4">
        <f>WEEKDAY(Table1[[#This Row],[Order Date]])</f>
        <v>6</v>
      </c>
      <c r="K2593" t="s">
        <v>229</v>
      </c>
      <c r="L2593" t="s">
        <v>240</v>
      </c>
      <c r="M2593">
        <v>311594</v>
      </c>
      <c r="N2593">
        <v>146032.21</v>
      </c>
      <c r="O2593">
        <v>165561.79</v>
      </c>
      <c r="P2593">
        <v>10</v>
      </c>
      <c r="Q2593">
        <v>81</v>
      </c>
      <c r="R2593">
        <v>87.09</v>
      </c>
    </row>
    <row r="2594" spans="1:18" x14ac:dyDescent="0.35">
      <c r="A2594" t="s">
        <v>204</v>
      </c>
      <c r="B2594" t="str">
        <f>VLOOKUP(Table1[[#This Row],[Region]],Table3[#All],2,0)</f>
        <v>William Grek</v>
      </c>
      <c r="C2594" t="s">
        <v>214</v>
      </c>
      <c r="D2594">
        <v>119789</v>
      </c>
      <c r="E2594">
        <v>77812</v>
      </c>
      <c r="F2594">
        <v>64.959999999999994</v>
      </c>
      <c r="G2594" s="2">
        <v>41779</v>
      </c>
      <c r="H2594">
        <f>YEAR(Table1[[#This Row],[Order Date]])</f>
        <v>2014</v>
      </c>
      <c r="I2594" t="s">
        <v>261</v>
      </c>
      <c r="J2594" s="4">
        <f>WEEKDAY(Table1[[#This Row],[Order Date]])</f>
        <v>3</v>
      </c>
      <c r="K2594" t="s">
        <v>226</v>
      </c>
      <c r="L2594" t="s">
        <v>239</v>
      </c>
      <c r="M2594">
        <v>77812</v>
      </c>
      <c r="N2594">
        <v>31169.31</v>
      </c>
      <c r="O2594">
        <v>46642.69</v>
      </c>
      <c r="P2594">
        <v>20</v>
      </c>
      <c r="Q2594">
        <v>100</v>
      </c>
      <c r="R2594">
        <v>83.17</v>
      </c>
    </row>
    <row r="2595" spans="1:18" x14ac:dyDescent="0.35">
      <c r="A2595" t="s">
        <v>205</v>
      </c>
      <c r="B2595" t="str">
        <f>VLOOKUP(Table1[[#This Row],[Region]],Table3[#All],2,0)</f>
        <v>William Grek</v>
      </c>
      <c r="C2595" t="s">
        <v>214</v>
      </c>
      <c r="D2595">
        <v>218824</v>
      </c>
      <c r="E2595">
        <v>155300</v>
      </c>
      <c r="F2595">
        <v>70.97</v>
      </c>
      <c r="G2595" s="2">
        <v>41779</v>
      </c>
      <c r="H2595">
        <f>YEAR(Table1[[#This Row],[Order Date]])</f>
        <v>2014</v>
      </c>
      <c r="I2595" t="s">
        <v>261</v>
      </c>
      <c r="J2595" s="4">
        <f>WEEKDAY(Table1[[#This Row],[Order Date]])</f>
        <v>3</v>
      </c>
      <c r="K2595" t="s">
        <v>217</v>
      </c>
      <c r="L2595" t="s">
        <v>237</v>
      </c>
      <c r="M2595">
        <v>155300</v>
      </c>
      <c r="N2595">
        <v>60136.11</v>
      </c>
      <c r="O2595">
        <v>95163.89</v>
      </c>
      <c r="P2595">
        <v>30</v>
      </c>
      <c r="Q2595">
        <v>57</v>
      </c>
      <c r="R2595">
        <v>62.41</v>
      </c>
    </row>
    <row r="2596" spans="1:18" x14ac:dyDescent="0.35">
      <c r="A2596" t="s">
        <v>206</v>
      </c>
      <c r="B2596" t="str">
        <f>VLOOKUP(Table1[[#This Row],[Region]],Table3[#All],2,0)</f>
        <v>Sam Thomas</v>
      </c>
      <c r="C2596" t="s">
        <v>215</v>
      </c>
      <c r="D2596">
        <v>487378</v>
      </c>
      <c r="E2596">
        <v>377009</v>
      </c>
      <c r="F2596">
        <v>77.349999999999994</v>
      </c>
      <c r="G2596" s="2">
        <v>41779</v>
      </c>
      <c r="H2596">
        <f>YEAR(Table1[[#This Row],[Order Date]])</f>
        <v>2014</v>
      </c>
      <c r="I2596" t="s">
        <v>261</v>
      </c>
      <c r="J2596" s="4">
        <f>WEEKDAY(Table1[[#This Row],[Order Date]])</f>
        <v>3</v>
      </c>
      <c r="K2596" t="s">
        <v>221</v>
      </c>
      <c r="L2596" t="s">
        <v>239</v>
      </c>
      <c r="M2596">
        <v>377009</v>
      </c>
      <c r="N2596">
        <v>122556.81</v>
      </c>
      <c r="O2596">
        <v>254452.19</v>
      </c>
      <c r="P2596">
        <v>20</v>
      </c>
      <c r="Q2596">
        <v>13</v>
      </c>
      <c r="R2596">
        <v>93.14</v>
      </c>
    </row>
    <row r="2597" spans="1:18" x14ac:dyDescent="0.35">
      <c r="A2597" t="s">
        <v>207</v>
      </c>
      <c r="B2597" t="str">
        <f>VLOOKUP(Table1[[#This Row],[Region]],Table3[#All],2,0)</f>
        <v>William Grek</v>
      </c>
      <c r="C2597" t="s">
        <v>214</v>
      </c>
      <c r="D2597">
        <v>252901</v>
      </c>
      <c r="E2597">
        <v>227192</v>
      </c>
      <c r="F2597">
        <v>89.83</v>
      </c>
      <c r="G2597" s="2">
        <v>41779</v>
      </c>
      <c r="H2597">
        <f>YEAR(Table1[[#This Row],[Order Date]])</f>
        <v>2014</v>
      </c>
      <c r="I2597" t="s">
        <v>261</v>
      </c>
      <c r="J2597" s="4">
        <f>WEEKDAY(Table1[[#This Row],[Order Date]])</f>
        <v>3</v>
      </c>
      <c r="K2597" t="s">
        <v>232</v>
      </c>
      <c r="L2597" t="s">
        <v>240</v>
      </c>
      <c r="M2597">
        <v>227192</v>
      </c>
      <c r="N2597">
        <v>87097.95</v>
      </c>
      <c r="O2597">
        <v>140094.04999999999</v>
      </c>
      <c r="P2597">
        <v>30</v>
      </c>
      <c r="Q2597">
        <v>54</v>
      </c>
      <c r="R2597">
        <v>86.01</v>
      </c>
    </row>
    <row r="2598" spans="1:18" x14ac:dyDescent="0.35">
      <c r="A2598" t="s">
        <v>208</v>
      </c>
      <c r="B2598" t="str">
        <f>VLOOKUP(Table1[[#This Row],[Region]],Table3[#All],2,0)</f>
        <v>Sam Thomas</v>
      </c>
      <c r="C2598" t="s">
        <v>215</v>
      </c>
      <c r="D2598">
        <v>248601</v>
      </c>
      <c r="E2598">
        <v>294772</v>
      </c>
      <c r="F2598">
        <v>118.57</v>
      </c>
      <c r="G2598" s="2">
        <v>41864</v>
      </c>
      <c r="H2598">
        <f>YEAR(Table1[[#This Row],[Order Date]])</f>
        <v>2014</v>
      </c>
      <c r="I2598" t="s">
        <v>262</v>
      </c>
      <c r="J2598" s="4">
        <f>WEEKDAY(Table1[[#This Row],[Order Date]])</f>
        <v>4</v>
      </c>
      <c r="K2598" t="s">
        <v>218</v>
      </c>
      <c r="L2598" t="s">
        <v>238</v>
      </c>
      <c r="M2598">
        <v>294772</v>
      </c>
      <c r="N2598">
        <v>123709.79</v>
      </c>
      <c r="O2598">
        <v>171062.21</v>
      </c>
      <c r="P2598">
        <v>30</v>
      </c>
      <c r="Q2598">
        <v>88</v>
      </c>
      <c r="R2598">
        <v>64.02</v>
      </c>
    </row>
    <row r="2599" spans="1:18" x14ac:dyDescent="0.35">
      <c r="A2599" t="s">
        <v>209</v>
      </c>
      <c r="B2599" t="str">
        <f>VLOOKUP(Table1[[#This Row],[Region]],Table3[#All],2,0)</f>
        <v>Anne Paul</v>
      </c>
      <c r="C2599" t="s">
        <v>212</v>
      </c>
      <c r="D2599">
        <v>101540</v>
      </c>
      <c r="E2599">
        <v>94898</v>
      </c>
      <c r="F2599">
        <v>93.46</v>
      </c>
      <c r="G2599" s="2">
        <v>41865</v>
      </c>
      <c r="H2599">
        <f>YEAR(Table1[[#This Row],[Order Date]])</f>
        <v>2014</v>
      </c>
      <c r="I2599" t="s">
        <v>262</v>
      </c>
      <c r="J2599" s="4">
        <f>WEEKDAY(Table1[[#This Row],[Order Date]])</f>
        <v>5</v>
      </c>
      <c r="K2599" t="s">
        <v>219</v>
      </c>
      <c r="L2599" t="s">
        <v>238</v>
      </c>
      <c r="M2599">
        <v>94898</v>
      </c>
      <c r="N2599">
        <v>21896.01</v>
      </c>
      <c r="O2599">
        <v>73001.990000000005</v>
      </c>
      <c r="P2599">
        <v>30</v>
      </c>
      <c r="Q2599">
        <v>95</v>
      </c>
      <c r="R2599">
        <v>63.29</v>
      </c>
    </row>
    <row r="2600" spans="1:18" x14ac:dyDescent="0.35">
      <c r="A2600" t="s">
        <v>210</v>
      </c>
      <c r="B2600" t="str">
        <f>VLOOKUP(Table1[[#This Row],[Region]],Table3[#All],2,0)</f>
        <v>Anne Paul</v>
      </c>
      <c r="C2600" t="s">
        <v>212</v>
      </c>
      <c r="D2600">
        <v>250302</v>
      </c>
      <c r="E2600">
        <v>151072</v>
      </c>
      <c r="F2600">
        <v>60.36</v>
      </c>
      <c r="G2600" s="2">
        <v>41865</v>
      </c>
      <c r="H2600">
        <f>YEAR(Table1[[#This Row],[Order Date]])</f>
        <v>2014</v>
      </c>
      <c r="I2600" t="s">
        <v>262</v>
      </c>
      <c r="J2600" s="4">
        <f>WEEKDAY(Table1[[#This Row],[Order Date]])</f>
        <v>5</v>
      </c>
      <c r="K2600" t="s">
        <v>228</v>
      </c>
      <c r="L2600" t="s">
        <v>236</v>
      </c>
      <c r="M2600">
        <v>151072</v>
      </c>
      <c r="N2600">
        <v>37566.6</v>
      </c>
      <c r="O2600">
        <v>113505.4</v>
      </c>
      <c r="P2600">
        <v>10</v>
      </c>
      <c r="Q2600">
        <v>59</v>
      </c>
      <c r="R2600">
        <v>84.47</v>
      </c>
    </row>
    <row r="2601" spans="1:18" x14ac:dyDescent="0.35">
      <c r="A2601" t="s">
        <v>211</v>
      </c>
      <c r="B2601" t="str">
        <f>VLOOKUP(Table1[[#This Row],[Region]],Table3[#All],2,0)</f>
        <v>Anne Paul</v>
      </c>
      <c r="C2601" t="s">
        <v>212</v>
      </c>
      <c r="D2601">
        <v>409748</v>
      </c>
      <c r="E2601">
        <v>338643</v>
      </c>
      <c r="F2601">
        <v>82.65</v>
      </c>
      <c r="G2601" s="2">
        <v>41865</v>
      </c>
      <c r="H2601">
        <f>YEAR(Table1[[#This Row],[Order Date]])</f>
        <v>2014</v>
      </c>
      <c r="I2601" t="s">
        <v>262</v>
      </c>
      <c r="J2601" s="4">
        <f>WEEKDAY(Table1[[#This Row],[Order Date]])</f>
        <v>5</v>
      </c>
      <c r="K2601" t="s">
        <v>221</v>
      </c>
      <c r="L2601" t="s">
        <v>239</v>
      </c>
      <c r="M2601">
        <v>338643</v>
      </c>
      <c r="N2601">
        <v>98816.55</v>
      </c>
      <c r="O2601">
        <v>239826.45</v>
      </c>
      <c r="P2601">
        <v>30</v>
      </c>
      <c r="Q2601">
        <v>46</v>
      </c>
      <c r="R2601">
        <v>60.9</v>
      </c>
    </row>
    <row r="2602" spans="1:18" x14ac:dyDescent="0.35">
      <c r="A2602" t="s">
        <v>12</v>
      </c>
      <c r="B2602" t="str">
        <f>VLOOKUP(Table1[[#This Row],[Region]],Table3[#All],2,0)</f>
        <v>William Grek</v>
      </c>
      <c r="C2602" t="s">
        <v>214</v>
      </c>
      <c r="D2602">
        <v>476945</v>
      </c>
      <c r="E2602">
        <v>304204</v>
      </c>
      <c r="F2602">
        <v>63.78</v>
      </c>
      <c r="G2602" s="2">
        <v>41865</v>
      </c>
      <c r="H2602">
        <f>YEAR(Table1[[#This Row],[Order Date]])</f>
        <v>2014</v>
      </c>
      <c r="I2602" t="s">
        <v>262</v>
      </c>
      <c r="J2602" s="4">
        <f>WEEKDAY(Table1[[#This Row],[Order Date]])</f>
        <v>5</v>
      </c>
      <c r="K2602" t="s">
        <v>235</v>
      </c>
      <c r="L2602" t="s">
        <v>239</v>
      </c>
      <c r="M2602">
        <v>304204</v>
      </c>
      <c r="N2602">
        <v>125762.6</v>
      </c>
      <c r="O2602">
        <v>178441.4</v>
      </c>
      <c r="P2602">
        <v>20</v>
      </c>
      <c r="Q2602">
        <v>40</v>
      </c>
      <c r="R2602">
        <v>93.99</v>
      </c>
    </row>
    <row r="2603" spans="1:18" x14ac:dyDescent="0.35">
      <c r="A2603" t="s">
        <v>13</v>
      </c>
      <c r="B2603" t="str">
        <f>VLOOKUP(Table1[[#This Row],[Region]],Table3[#All],2,0)</f>
        <v>Anne Paul</v>
      </c>
      <c r="C2603" t="s">
        <v>212</v>
      </c>
      <c r="D2603">
        <v>179462</v>
      </c>
      <c r="E2603">
        <v>145404</v>
      </c>
      <c r="F2603">
        <v>81.02</v>
      </c>
      <c r="G2603" s="2">
        <v>41589</v>
      </c>
      <c r="H2603">
        <f>YEAR(Table1[[#This Row],[Order Date]])</f>
        <v>2013</v>
      </c>
      <c r="I2603" t="s">
        <v>253</v>
      </c>
      <c r="J2603" s="4">
        <f>WEEKDAY(Table1[[#This Row],[Order Date]])</f>
        <v>2</v>
      </c>
      <c r="K2603" t="s">
        <v>217</v>
      </c>
      <c r="L2603" t="s">
        <v>237</v>
      </c>
      <c r="M2603">
        <v>145404</v>
      </c>
      <c r="N2603">
        <v>47613.79</v>
      </c>
      <c r="O2603">
        <v>97790.21</v>
      </c>
      <c r="P2603">
        <v>20</v>
      </c>
      <c r="Q2603">
        <v>59</v>
      </c>
      <c r="R2603">
        <v>84.75</v>
      </c>
    </row>
    <row r="2604" spans="1:18" x14ac:dyDescent="0.35">
      <c r="A2604" t="s">
        <v>14</v>
      </c>
      <c r="B2604" t="str">
        <f>VLOOKUP(Table1[[#This Row],[Region]],Table3[#All],2,0)</f>
        <v>William Grek</v>
      </c>
      <c r="C2604" t="s">
        <v>214</v>
      </c>
      <c r="D2604">
        <v>392463</v>
      </c>
      <c r="E2604">
        <v>295115</v>
      </c>
      <c r="F2604">
        <v>75.2</v>
      </c>
      <c r="G2604" s="2">
        <v>41589</v>
      </c>
      <c r="H2604">
        <f>YEAR(Table1[[#This Row],[Order Date]])</f>
        <v>2013</v>
      </c>
      <c r="I2604" t="s">
        <v>253</v>
      </c>
      <c r="J2604" s="4">
        <f>WEEKDAY(Table1[[#This Row],[Order Date]])</f>
        <v>2</v>
      </c>
      <c r="K2604" t="s">
        <v>223</v>
      </c>
      <c r="L2604" t="s">
        <v>240</v>
      </c>
      <c r="M2604">
        <v>295115</v>
      </c>
      <c r="N2604">
        <v>107502.73</v>
      </c>
      <c r="O2604">
        <v>187612.27</v>
      </c>
      <c r="P2604">
        <v>30</v>
      </c>
      <c r="Q2604">
        <v>58</v>
      </c>
      <c r="R2604">
        <v>94.65</v>
      </c>
    </row>
    <row r="2605" spans="1:18" x14ac:dyDescent="0.35">
      <c r="A2605" t="s">
        <v>15</v>
      </c>
      <c r="B2605" t="str">
        <f>VLOOKUP(Table1[[#This Row],[Region]],Table3[#All],2,0)</f>
        <v>Bill Gabril</v>
      </c>
      <c r="C2605" t="s">
        <v>213</v>
      </c>
      <c r="D2605">
        <v>140873</v>
      </c>
      <c r="E2605">
        <v>70632</v>
      </c>
      <c r="F2605">
        <v>50.14</v>
      </c>
      <c r="G2605" s="2">
        <v>41803</v>
      </c>
      <c r="H2605">
        <f>YEAR(Table1[[#This Row],[Order Date]])</f>
        <v>2014</v>
      </c>
      <c r="I2605" t="s">
        <v>254</v>
      </c>
      <c r="J2605" s="4">
        <f>WEEKDAY(Table1[[#This Row],[Order Date]])</f>
        <v>6</v>
      </c>
      <c r="K2605" t="s">
        <v>228</v>
      </c>
      <c r="L2605" t="s">
        <v>236</v>
      </c>
      <c r="M2605">
        <v>70632</v>
      </c>
      <c r="N2605">
        <v>19495.73</v>
      </c>
      <c r="O2605">
        <v>51136.27</v>
      </c>
      <c r="P2605">
        <v>30</v>
      </c>
      <c r="Q2605">
        <v>45</v>
      </c>
      <c r="R2605">
        <v>66.09</v>
      </c>
    </row>
    <row r="2606" spans="1:18" x14ac:dyDescent="0.35">
      <c r="A2606" t="s">
        <v>16</v>
      </c>
      <c r="B2606" t="str">
        <f>VLOOKUP(Table1[[#This Row],[Region]],Table3[#All],2,0)</f>
        <v>Anne Paul</v>
      </c>
      <c r="C2606" t="s">
        <v>212</v>
      </c>
      <c r="D2606">
        <v>167111</v>
      </c>
      <c r="E2606">
        <v>101071</v>
      </c>
      <c r="F2606">
        <v>60.48</v>
      </c>
      <c r="G2606" s="2">
        <v>40624</v>
      </c>
      <c r="H2606">
        <f>YEAR(Table1[[#This Row],[Order Date]])</f>
        <v>2011</v>
      </c>
      <c r="I2606" t="s">
        <v>263</v>
      </c>
      <c r="J2606" s="4">
        <f>WEEKDAY(Table1[[#This Row],[Order Date]])</f>
        <v>3</v>
      </c>
      <c r="K2606" t="s">
        <v>228</v>
      </c>
      <c r="L2606" t="s">
        <v>236</v>
      </c>
      <c r="M2606">
        <v>101071</v>
      </c>
      <c r="N2606">
        <v>31926.76</v>
      </c>
      <c r="O2606">
        <v>69144.240000000005</v>
      </c>
      <c r="P2606">
        <v>30</v>
      </c>
      <c r="Q2606">
        <v>19</v>
      </c>
      <c r="R2606">
        <v>91.49</v>
      </c>
    </row>
    <row r="2607" spans="1:18" x14ac:dyDescent="0.35">
      <c r="A2607" t="s">
        <v>17</v>
      </c>
      <c r="B2607" t="str">
        <f>VLOOKUP(Table1[[#This Row],[Region]],Table3[#All],2,0)</f>
        <v>William Grek</v>
      </c>
      <c r="C2607" t="s">
        <v>214</v>
      </c>
      <c r="D2607">
        <v>329490</v>
      </c>
      <c r="E2607">
        <v>275730</v>
      </c>
      <c r="F2607">
        <v>83.68</v>
      </c>
      <c r="G2607" s="2">
        <v>40624</v>
      </c>
      <c r="H2607">
        <f>YEAR(Table1[[#This Row],[Order Date]])</f>
        <v>2011</v>
      </c>
      <c r="I2607" t="s">
        <v>263</v>
      </c>
      <c r="J2607" s="4">
        <f>WEEKDAY(Table1[[#This Row],[Order Date]])</f>
        <v>3</v>
      </c>
      <c r="K2607" t="s">
        <v>221</v>
      </c>
      <c r="L2607" t="s">
        <v>239</v>
      </c>
      <c r="M2607">
        <v>275730</v>
      </c>
      <c r="N2607">
        <v>64153.83</v>
      </c>
      <c r="O2607">
        <v>211576.17</v>
      </c>
      <c r="P2607">
        <v>10</v>
      </c>
      <c r="Q2607">
        <v>89</v>
      </c>
      <c r="R2607">
        <v>85.91</v>
      </c>
    </row>
    <row r="2608" spans="1:18" x14ac:dyDescent="0.35">
      <c r="A2608" t="s">
        <v>18</v>
      </c>
      <c r="B2608" t="str">
        <f>VLOOKUP(Table1[[#This Row],[Region]],Table3[#All],2,0)</f>
        <v>Anne Paul</v>
      </c>
      <c r="C2608" t="s">
        <v>212</v>
      </c>
      <c r="D2608">
        <v>337156</v>
      </c>
      <c r="E2608">
        <v>329604</v>
      </c>
      <c r="F2608">
        <v>97.76</v>
      </c>
      <c r="G2608" s="2">
        <v>41806</v>
      </c>
      <c r="H2608">
        <f>YEAR(Table1[[#This Row],[Order Date]])</f>
        <v>2014</v>
      </c>
      <c r="I2608" t="s">
        <v>254</v>
      </c>
      <c r="J2608" s="4">
        <f>WEEKDAY(Table1[[#This Row],[Order Date]])</f>
        <v>2</v>
      </c>
      <c r="K2608" t="s">
        <v>234</v>
      </c>
      <c r="L2608" t="s">
        <v>238</v>
      </c>
      <c r="M2608">
        <v>329604</v>
      </c>
      <c r="N2608">
        <v>149997.51</v>
      </c>
      <c r="O2608">
        <v>179606.49</v>
      </c>
      <c r="P2608">
        <v>30</v>
      </c>
      <c r="Q2608">
        <v>61</v>
      </c>
      <c r="R2608">
        <v>64.209999999999994</v>
      </c>
    </row>
    <row r="2609" spans="1:18" x14ac:dyDescent="0.35">
      <c r="A2609" t="s">
        <v>19</v>
      </c>
      <c r="B2609" t="str">
        <f>VLOOKUP(Table1[[#This Row],[Region]],Table3[#All],2,0)</f>
        <v>Sam Thomas</v>
      </c>
      <c r="C2609" t="s">
        <v>215</v>
      </c>
      <c r="D2609">
        <v>423371</v>
      </c>
      <c r="E2609">
        <v>297775</v>
      </c>
      <c r="F2609">
        <v>70.33</v>
      </c>
      <c r="G2609" s="2">
        <v>41960</v>
      </c>
      <c r="H2609">
        <f>YEAR(Table1[[#This Row],[Order Date]])</f>
        <v>2014</v>
      </c>
      <c r="I2609" t="s">
        <v>253</v>
      </c>
      <c r="J2609" s="4">
        <f>WEEKDAY(Table1[[#This Row],[Order Date]])</f>
        <v>2</v>
      </c>
      <c r="K2609" t="s">
        <v>216</v>
      </c>
      <c r="L2609" t="s">
        <v>236</v>
      </c>
      <c r="M2609">
        <v>297775</v>
      </c>
      <c r="N2609">
        <v>79488.289999999994</v>
      </c>
      <c r="O2609">
        <v>218286.71</v>
      </c>
      <c r="P2609">
        <v>10</v>
      </c>
      <c r="Q2609">
        <v>68</v>
      </c>
      <c r="R2609">
        <v>70.64</v>
      </c>
    </row>
    <row r="2610" spans="1:18" x14ac:dyDescent="0.35">
      <c r="A2610" t="s">
        <v>20</v>
      </c>
      <c r="B2610" t="str">
        <f>VLOOKUP(Table1[[#This Row],[Region]],Table3[#All],2,0)</f>
        <v>Bill Gabril</v>
      </c>
      <c r="C2610" t="s">
        <v>213</v>
      </c>
      <c r="D2610">
        <v>327688</v>
      </c>
      <c r="E2610">
        <v>244366</v>
      </c>
      <c r="F2610">
        <v>74.569999999999993</v>
      </c>
      <c r="G2610" s="2">
        <v>42003</v>
      </c>
      <c r="H2610">
        <f>YEAR(Table1[[#This Row],[Order Date]])</f>
        <v>2014</v>
      </c>
      <c r="I2610" t="s">
        <v>257</v>
      </c>
      <c r="J2610" s="4">
        <f>WEEKDAY(Table1[[#This Row],[Order Date]])</f>
        <v>3</v>
      </c>
      <c r="K2610" t="s">
        <v>231</v>
      </c>
      <c r="L2610" t="s">
        <v>236</v>
      </c>
      <c r="M2610">
        <v>244366</v>
      </c>
      <c r="N2610">
        <v>62541.36</v>
      </c>
      <c r="O2610">
        <v>181824.64000000001</v>
      </c>
      <c r="P2610">
        <v>30</v>
      </c>
      <c r="Q2610">
        <v>59</v>
      </c>
      <c r="R2610">
        <v>68.62</v>
      </c>
    </row>
    <row r="2611" spans="1:18" x14ac:dyDescent="0.35">
      <c r="A2611" t="s">
        <v>21</v>
      </c>
      <c r="B2611" t="str">
        <f>VLOOKUP(Table1[[#This Row],[Region]],Table3[#All],2,0)</f>
        <v>William Grek</v>
      </c>
      <c r="C2611" t="s">
        <v>214</v>
      </c>
      <c r="D2611">
        <v>214391</v>
      </c>
      <c r="E2611">
        <v>124623</v>
      </c>
      <c r="F2611">
        <v>58.13</v>
      </c>
      <c r="G2611" s="2">
        <v>41295</v>
      </c>
      <c r="H2611">
        <f>YEAR(Table1[[#This Row],[Order Date]])</f>
        <v>2013</v>
      </c>
      <c r="I2611" t="s">
        <v>259</v>
      </c>
      <c r="J2611" s="4">
        <f>WEEKDAY(Table1[[#This Row],[Order Date]])</f>
        <v>2</v>
      </c>
      <c r="K2611" t="s">
        <v>225</v>
      </c>
      <c r="L2611" t="s">
        <v>239</v>
      </c>
      <c r="M2611">
        <v>124623</v>
      </c>
      <c r="N2611">
        <v>34829.730000000003</v>
      </c>
      <c r="O2611">
        <v>89793.27</v>
      </c>
      <c r="P2611">
        <v>20</v>
      </c>
      <c r="Q2611">
        <v>88</v>
      </c>
      <c r="R2611">
        <v>82.18</v>
      </c>
    </row>
    <row r="2612" spans="1:18" x14ac:dyDescent="0.35">
      <c r="A2612" t="s">
        <v>22</v>
      </c>
      <c r="B2612" t="str">
        <f>VLOOKUP(Table1[[#This Row],[Region]],Table3[#All],2,0)</f>
        <v>Sam Thomas</v>
      </c>
      <c r="C2612" t="s">
        <v>215</v>
      </c>
      <c r="D2612">
        <v>497375</v>
      </c>
      <c r="E2612">
        <v>331498</v>
      </c>
      <c r="F2612">
        <v>66.650000000000006</v>
      </c>
      <c r="G2612" s="2">
        <v>41295</v>
      </c>
      <c r="H2612">
        <f>YEAR(Table1[[#This Row],[Order Date]])</f>
        <v>2013</v>
      </c>
      <c r="I2612" t="s">
        <v>259</v>
      </c>
      <c r="J2612" s="4">
        <f>WEEKDAY(Table1[[#This Row],[Order Date]])</f>
        <v>2</v>
      </c>
      <c r="K2612" t="s">
        <v>231</v>
      </c>
      <c r="L2612" t="s">
        <v>236</v>
      </c>
      <c r="M2612">
        <v>331498</v>
      </c>
      <c r="N2612">
        <v>97595.42</v>
      </c>
      <c r="O2612">
        <v>233902.58</v>
      </c>
      <c r="P2612">
        <v>10</v>
      </c>
      <c r="Q2612">
        <v>43</v>
      </c>
      <c r="R2612">
        <v>88.42</v>
      </c>
    </row>
    <row r="2613" spans="1:18" x14ac:dyDescent="0.35">
      <c r="A2613" t="s">
        <v>23</v>
      </c>
      <c r="B2613" t="str">
        <f>VLOOKUP(Table1[[#This Row],[Region]],Table3[#All],2,0)</f>
        <v>Sam Thomas</v>
      </c>
      <c r="C2613" t="s">
        <v>215</v>
      </c>
      <c r="D2613">
        <v>123583</v>
      </c>
      <c r="E2613">
        <v>65241</v>
      </c>
      <c r="F2613">
        <v>52.79</v>
      </c>
      <c r="G2613" s="2">
        <v>41289</v>
      </c>
      <c r="H2613">
        <f>YEAR(Table1[[#This Row],[Order Date]])</f>
        <v>2013</v>
      </c>
      <c r="I2613" t="s">
        <v>259</v>
      </c>
      <c r="J2613" s="4">
        <f>WEEKDAY(Table1[[#This Row],[Order Date]])</f>
        <v>3</v>
      </c>
      <c r="K2613" t="s">
        <v>228</v>
      </c>
      <c r="L2613" t="s">
        <v>236</v>
      </c>
      <c r="M2613">
        <v>65241</v>
      </c>
      <c r="N2613">
        <v>32571.96</v>
      </c>
      <c r="O2613">
        <v>32669.040000000001</v>
      </c>
      <c r="P2613">
        <v>30</v>
      </c>
      <c r="Q2613">
        <v>52</v>
      </c>
      <c r="R2613">
        <v>72.010000000000005</v>
      </c>
    </row>
    <row r="2614" spans="1:18" x14ac:dyDescent="0.35">
      <c r="A2614" t="s">
        <v>24</v>
      </c>
      <c r="B2614" t="str">
        <f>VLOOKUP(Table1[[#This Row],[Region]],Table3[#All],2,0)</f>
        <v>William Grek</v>
      </c>
      <c r="C2614" t="s">
        <v>214</v>
      </c>
      <c r="D2614">
        <v>242127</v>
      </c>
      <c r="E2614">
        <v>196704</v>
      </c>
      <c r="F2614">
        <v>81.239999999999995</v>
      </c>
      <c r="G2614" s="2">
        <v>41289</v>
      </c>
      <c r="H2614">
        <f>YEAR(Table1[[#This Row],[Order Date]])</f>
        <v>2013</v>
      </c>
      <c r="I2614" t="s">
        <v>259</v>
      </c>
      <c r="J2614" s="4">
        <f>WEEKDAY(Table1[[#This Row],[Order Date]])</f>
        <v>3</v>
      </c>
      <c r="K2614" t="s">
        <v>227</v>
      </c>
      <c r="L2614" t="s">
        <v>237</v>
      </c>
      <c r="M2614">
        <v>196704</v>
      </c>
      <c r="N2614">
        <v>69961.05</v>
      </c>
      <c r="O2614">
        <v>126742.95</v>
      </c>
      <c r="P2614">
        <v>30</v>
      </c>
      <c r="Q2614">
        <v>78</v>
      </c>
      <c r="R2614">
        <v>68</v>
      </c>
    </row>
    <row r="2615" spans="1:18" x14ac:dyDescent="0.35">
      <c r="A2615" t="s">
        <v>25</v>
      </c>
      <c r="B2615" t="str">
        <f>VLOOKUP(Table1[[#This Row],[Region]],Table3[#All],2,0)</f>
        <v>Anne Paul</v>
      </c>
      <c r="C2615" t="s">
        <v>212</v>
      </c>
      <c r="D2615">
        <v>345797</v>
      </c>
      <c r="E2615">
        <v>370824</v>
      </c>
      <c r="F2615">
        <v>107.24</v>
      </c>
      <c r="G2615" s="2">
        <v>41289</v>
      </c>
      <c r="H2615">
        <f>YEAR(Table1[[#This Row],[Order Date]])</f>
        <v>2013</v>
      </c>
      <c r="I2615" t="s">
        <v>259</v>
      </c>
      <c r="J2615" s="4">
        <f>WEEKDAY(Table1[[#This Row],[Order Date]])</f>
        <v>3</v>
      </c>
      <c r="K2615" t="s">
        <v>216</v>
      </c>
      <c r="L2615" t="s">
        <v>236</v>
      </c>
      <c r="M2615">
        <v>370824</v>
      </c>
      <c r="N2615">
        <v>178058.04</v>
      </c>
      <c r="O2615">
        <v>192765.96</v>
      </c>
      <c r="P2615">
        <v>30</v>
      </c>
      <c r="Q2615">
        <v>45</v>
      </c>
      <c r="R2615">
        <v>73.23</v>
      </c>
    </row>
    <row r="2616" spans="1:18" x14ac:dyDescent="0.35">
      <c r="A2616" t="s">
        <v>26</v>
      </c>
      <c r="B2616" t="str">
        <f>VLOOKUP(Table1[[#This Row],[Region]],Table3[#All],2,0)</f>
        <v>Anne Paul</v>
      </c>
      <c r="C2616" t="s">
        <v>212</v>
      </c>
      <c r="D2616">
        <v>459995</v>
      </c>
      <c r="E2616">
        <v>482809</v>
      </c>
      <c r="F2616">
        <v>104.96</v>
      </c>
      <c r="G2616" s="2">
        <v>41537</v>
      </c>
      <c r="H2616">
        <f>YEAR(Table1[[#This Row],[Order Date]])</f>
        <v>2013</v>
      </c>
      <c r="I2616" t="s">
        <v>258</v>
      </c>
      <c r="J2616" s="4">
        <f>WEEKDAY(Table1[[#This Row],[Order Date]])</f>
        <v>6</v>
      </c>
      <c r="K2616" t="s">
        <v>220</v>
      </c>
      <c r="L2616" t="s">
        <v>237</v>
      </c>
      <c r="M2616">
        <v>482809</v>
      </c>
      <c r="N2616">
        <v>219849.46</v>
      </c>
      <c r="O2616">
        <v>262959.53999999998</v>
      </c>
      <c r="P2616">
        <v>30</v>
      </c>
      <c r="Q2616">
        <v>43</v>
      </c>
      <c r="R2616">
        <v>84.38</v>
      </c>
    </row>
    <row r="2617" spans="1:18" x14ac:dyDescent="0.35">
      <c r="A2617" t="s">
        <v>27</v>
      </c>
      <c r="B2617" t="str">
        <f>VLOOKUP(Table1[[#This Row],[Region]],Table3[#All],2,0)</f>
        <v>Bill Gabril</v>
      </c>
      <c r="C2617" t="s">
        <v>213</v>
      </c>
      <c r="D2617">
        <v>371087</v>
      </c>
      <c r="E2617">
        <v>307848</v>
      </c>
      <c r="F2617">
        <v>82.96</v>
      </c>
      <c r="G2617" s="2">
        <v>41537</v>
      </c>
      <c r="H2617">
        <f>YEAR(Table1[[#This Row],[Order Date]])</f>
        <v>2013</v>
      </c>
      <c r="I2617" t="s">
        <v>258</v>
      </c>
      <c r="J2617" s="4">
        <f>WEEKDAY(Table1[[#This Row],[Order Date]])</f>
        <v>6</v>
      </c>
      <c r="K2617" t="s">
        <v>225</v>
      </c>
      <c r="L2617" t="s">
        <v>239</v>
      </c>
      <c r="M2617">
        <v>307848</v>
      </c>
      <c r="N2617">
        <v>134191.9</v>
      </c>
      <c r="O2617">
        <v>173656.1</v>
      </c>
      <c r="P2617">
        <v>20</v>
      </c>
      <c r="Q2617">
        <v>98</v>
      </c>
      <c r="R2617">
        <v>60.28</v>
      </c>
    </row>
    <row r="2618" spans="1:18" x14ac:dyDescent="0.35">
      <c r="A2618" t="s">
        <v>28</v>
      </c>
      <c r="B2618" t="str">
        <f>VLOOKUP(Table1[[#This Row],[Region]],Table3[#All],2,0)</f>
        <v>Anne Paul</v>
      </c>
      <c r="C2618" t="s">
        <v>212</v>
      </c>
      <c r="D2618">
        <v>268941</v>
      </c>
      <c r="E2618">
        <v>209289</v>
      </c>
      <c r="F2618">
        <v>77.819999999999993</v>
      </c>
      <c r="G2618" s="2">
        <v>40596</v>
      </c>
      <c r="H2618">
        <f>YEAR(Table1[[#This Row],[Order Date]])</f>
        <v>2011</v>
      </c>
      <c r="I2618" t="s">
        <v>264</v>
      </c>
      <c r="J2618" s="4">
        <f>WEEKDAY(Table1[[#This Row],[Order Date]])</f>
        <v>3</v>
      </c>
      <c r="K2618" t="s">
        <v>231</v>
      </c>
      <c r="L2618" t="s">
        <v>236</v>
      </c>
      <c r="M2618">
        <v>209289</v>
      </c>
      <c r="N2618">
        <v>73530.73</v>
      </c>
      <c r="O2618">
        <v>135758.26999999999</v>
      </c>
      <c r="P2618">
        <v>10</v>
      </c>
      <c r="Q2618">
        <v>22</v>
      </c>
      <c r="R2618">
        <v>77.98</v>
      </c>
    </row>
    <row r="2619" spans="1:18" x14ac:dyDescent="0.35">
      <c r="A2619" t="s">
        <v>29</v>
      </c>
      <c r="B2619" t="str">
        <f>VLOOKUP(Table1[[#This Row],[Region]],Table3[#All],2,0)</f>
        <v>Anne Paul</v>
      </c>
      <c r="C2619" t="s">
        <v>212</v>
      </c>
      <c r="D2619">
        <v>377000</v>
      </c>
      <c r="E2619">
        <v>384571</v>
      </c>
      <c r="F2619">
        <v>102.01</v>
      </c>
      <c r="G2619" s="2">
        <v>41590</v>
      </c>
      <c r="H2619">
        <f>YEAR(Table1[[#This Row],[Order Date]])</f>
        <v>2013</v>
      </c>
      <c r="I2619" t="s">
        <v>253</v>
      </c>
      <c r="J2619" s="4">
        <f>WEEKDAY(Table1[[#This Row],[Order Date]])</f>
        <v>3</v>
      </c>
      <c r="K2619" t="s">
        <v>226</v>
      </c>
      <c r="L2619" t="s">
        <v>239</v>
      </c>
      <c r="M2619">
        <v>384571</v>
      </c>
      <c r="N2619">
        <v>185389.23</v>
      </c>
      <c r="O2619">
        <v>199181.77</v>
      </c>
      <c r="P2619">
        <v>30</v>
      </c>
      <c r="Q2619">
        <v>78</v>
      </c>
      <c r="R2619">
        <v>76.81</v>
      </c>
    </row>
    <row r="2620" spans="1:18" x14ac:dyDescent="0.35">
      <c r="A2620" t="s">
        <v>30</v>
      </c>
      <c r="B2620" t="str">
        <f>VLOOKUP(Table1[[#This Row],[Region]],Table3[#All],2,0)</f>
        <v>William Grek</v>
      </c>
      <c r="C2620" t="s">
        <v>214</v>
      </c>
      <c r="D2620">
        <v>263588</v>
      </c>
      <c r="E2620">
        <v>185829</v>
      </c>
      <c r="F2620">
        <v>70.5</v>
      </c>
      <c r="G2620" s="2">
        <v>41304</v>
      </c>
      <c r="H2620">
        <f>YEAR(Table1[[#This Row],[Order Date]])</f>
        <v>2013</v>
      </c>
      <c r="I2620" t="s">
        <v>259</v>
      </c>
      <c r="J2620" s="4">
        <f>WEEKDAY(Table1[[#This Row],[Order Date]])</f>
        <v>4</v>
      </c>
      <c r="K2620" t="s">
        <v>226</v>
      </c>
      <c r="L2620" t="s">
        <v>239</v>
      </c>
      <c r="M2620">
        <v>185829</v>
      </c>
      <c r="N2620">
        <v>74820.009999999995</v>
      </c>
      <c r="O2620">
        <v>111008.99</v>
      </c>
      <c r="P2620">
        <v>10</v>
      </c>
      <c r="Q2620">
        <v>42</v>
      </c>
      <c r="R2620">
        <v>68.010000000000005</v>
      </c>
    </row>
    <row r="2621" spans="1:18" x14ac:dyDescent="0.35">
      <c r="A2621" t="s">
        <v>31</v>
      </c>
      <c r="B2621" t="str">
        <f>VLOOKUP(Table1[[#This Row],[Region]],Table3[#All],2,0)</f>
        <v>Bill Gabril</v>
      </c>
      <c r="C2621" t="s">
        <v>213</v>
      </c>
      <c r="D2621">
        <v>316296</v>
      </c>
      <c r="E2621">
        <v>202930</v>
      </c>
      <c r="F2621">
        <v>64.16</v>
      </c>
      <c r="G2621" s="2">
        <v>41566</v>
      </c>
      <c r="H2621">
        <f>YEAR(Table1[[#This Row],[Order Date]])</f>
        <v>2013</v>
      </c>
      <c r="I2621" t="s">
        <v>255</v>
      </c>
      <c r="J2621" s="4">
        <f>WEEKDAY(Table1[[#This Row],[Order Date]])</f>
        <v>7</v>
      </c>
      <c r="K2621" t="s">
        <v>230</v>
      </c>
      <c r="L2621" t="s">
        <v>238</v>
      </c>
      <c r="M2621">
        <v>202930</v>
      </c>
      <c r="N2621">
        <v>71884.789999999994</v>
      </c>
      <c r="O2621">
        <v>131045.21</v>
      </c>
      <c r="P2621">
        <v>10</v>
      </c>
      <c r="Q2621">
        <v>80</v>
      </c>
      <c r="R2621">
        <v>75.959999999999994</v>
      </c>
    </row>
    <row r="2622" spans="1:18" x14ac:dyDescent="0.35">
      <c r="A2622" t="s">
        <v>32</v>
      </c>
      <c r="B2622" t="str">
        <f>VLOOKUP(Table1[[#This Row],[Region]],Table3[#All],2,0)</f>
        <v>Anne Paul</v>
      </c>
      <c r="C2622" t="s">
        <v>212</v>
      </c>
      <c r="D2622">
        <v>452000</v>
      </c>
      <c r="E2622">
        <v>438540</v>
      </c>
      <c r="F2622">
        <v>97.02</v>
      </c>
      <c r="G2622" s="2">
        <v>41992</v>
      </c>
      <c r="H2622">
        <f>YEAR(Table1[[#This Row],[Order Date]])</f>
        <v>2014</v>
      </c>
      <c r="I2622" t="s">
        <v>257</v>
      </c>
      <c r="J2622" s="4">
        <f>WEEKDAY(Table1[[#This Row],[Order Date]])</f>
        <v>6</v>
      </c>
      <c r="K2622" t="s">
        <v>225</v>
      </c>
      <c r="L2622" t="s">
        <v>239</v>
      </c>
      <c r="M2622">
        <v>438540</v>
      </c>
      <c r="N2622">
        <v>163587.07999999999</v>
      </c>
      <c r="O2622">
        <v>274952.92</v>
      </c>
      <c r="P2622">
        <v>30</v>
      </c>
      <c r="Q2622">
        <v>68</v>
      </c>
      <c r="R2622">
        <v>89.36</v>
      </c>
    </row>
    <row r="2623" spans="1:18" x14ac:dyDescent="0.35">
      <c r="A2623" t="s">
        <v>33</v>
      </c>
      <c r="B2623" t="str">
        <f>VLOOKUP(Table1[[#This Row],[Region]],Table3[#All],2,0)</f>
        <v>Bill Gabril</v>
      </c>
      <c r="C2623" t="s">
        <v>213</v>
      </c>
      <c r="D2623">
        <v>387265</v>
      </c>
      <c r="E2623">
        <v>194837</v>
      </c>
      <c r="F2623">
        <v>50.31</v>
      </c>
      <c r="G2623" s="2">
        <v>41992</v>
      </c>
      <c r="H2623">
        <f>YEAR(Table1[[#This Row],[Order Date]])</f>
        <v>2014</v>
      </c>
      <c r="I2623" t="s">
        <v>257</v>
      </c>
      <c r="J2623" s="4">
        <f>WEEKDAY(Table1[[#This Row],[Order Date]])</f>
        <v>6</v>
      </c>
      <c r="K2623" t="s">
        <v>231</v>
      </c>
      <c r="L2623" t="s">
        <v>236</v>
      </c>
      <c r="M2623">
        <v>194837</v>
      </c>
      <c r="N2623">
        <v>49373.56</v>
      </c>
      <c r="O2623">
        <v>145463.44</v>
      </c>
      <c r="P2623">
        <v>30</v>
      </c>
      <c r="Q2623">
        <v>41</v>
      </c>
      <c r="R2623">
        <v>92.36</v>
      </c>
    </row>
    <row r="2624" spans="1:18" x14ac:dyDescent="0.35">
      <c r="A2624" t="s">
        <v>34</v>
      </c>
      <c r="B2624" t="str">
        <f>VLOOKUP(Table1[[#This Row],[Region]],Table3[#All],2,0)</f>
        <v>Anne Paul</v>
      </c>
      <c r="C2624" t="s">
        <v>212</v>
      </c>
      <c r="D2624">
        <v>238033</v>
      </c>
      <c r="E2624">
        <v>165993</v>
      </c>
      <c r="F2624">
        <v>69.739999999999995</v>
      </c>
      <c r="G2624" s="2">
        <v>41992</v>
      </c>
      <c r="H2624">
        <f>YEAR(Table1[[#This Row],[Order Date]])</f>
        <v>2014</v>
      </c>
      <c r="I2624" t="s">
        <v>257</v>
      </c>
      <c r="J2624" s="4">
        <f>WEEKDAY(Table1[[#This Row],[Order Date]])</f>
        <v>6</v>
      </c>
      <c r="K2624" t="s">
        <v>222</v>
      </c>
      <c r="L2624" t="s">
        <v>236</v>
      </c>
      <c r="M2624">
        <v>165993</v>
      </c>
      <c r="N2624">
        <v>62865.98</v>
      </c>
      <c r="O2624">
        <v>103127.02</v>
      </c>
      <c r="P2624">
        <v>10</v>
      </c>
      <c r="Q2624">
        <v>34</v>
      </c>
      <c r="R2624">
        <v>61.9</v>
      </c>
    </row>
    <row r="2625" spans="1:18" x14ac:dyDescent="0.35">
      <c r="A2625" t="s">
        <v>35</v>
      </c>
      <c r="B2625" t="str">
        <f>VLOOKUP(Table1[[#This Row],[Region]],Table3[#All],2,0)</f>
        <v>Bill Gabril</v>
      </c>
      <c r="C2625" t="s">
        <v>213</v>
      </c>
      <c r="D2625">
        <v>439231</v>
      </c>
      <c r="E2625">
        <v>395323</v>
      </c>
      <c r="F2625">
        <v>90</v>
      </c>
      <c r="G2625" s="2">
        <v>41946</v>
      </c>
      <c r="H2625">
        <f>YEAR(Table1[[#This Row],[Order Date]])</f>
        <v>2014</v>
      </c>
      <c r="I2625" t="s">
        <v>253</v>
      </c>
      <c r="J2625" s="4">
        <f>WEEKDAY(Table1[[#This Row],[Order Date]])</f>
        <v>2</v>
      </c>
      <c r="K2625" t="s">
        <v>234</v>
      </c>
      <c r="L2625" t="s">
        <v>238</v>
      </c>
      <c r="M2625">
        <v>395323</v>
      </c>
      <c r="N2625">
        <v>89084.56</v>
      </c>
      <c r="O2625">
        <v>306238.44</v>
      </c>
      <c r="P2625">
        <v>10</v>
      </c>
      <c r="Q2625">
        <v>46</v>
      </c>
      <c r="R2625">
        <v>85.93</v>
      </c>
    </row>
    <row r="2626" spans="1:18" x14ac:dyDescent="0.35">
      <c r="A2626" t="s">
        <v>36</v>
      </c>
      <c r="B2626" t="str">
        <f>VLOOKUP(Table1[[#This Row],[Region]],Table3[#All],2,0)</f>
        <v>Anne Paul</v>
      </c>
      <c r="C2626" t="s">
        <v>212</v>
      </c>
      <c r="D2626">
        <v>180427</v>
      </c>
      <c r="E2626">
        <v>93792</v>
      </c>
      <c r="F2626">
        <v>51.98</v>
      </c>
      <c r="G2626" s="2">
        <v>40662</v>
      </c>
      <c r="H2626">
        <f>YEAR(Table1[[#This Row],[Order Date]])</f>
        <v>2011</v>
      </c>
      <c r="I2626" t="s">
        <v>256</v>
      </c>
      <c r="J2626" s="4">
        <f>WEEKDAY(Table1[[#This Row],[Order Date]])</f>
        <v>6</v>
      </c>
      <c r="K2626" t="s">
        <v>223</v>
      </c>
      <c r="L2626" t="s">
        <v>240</v>
      </c>
      <c r="M2626">
        <v>93792</v>
      </c>
      <c r="N2626">
        <v>33378.71</v>
      </c>
      <c r="O2626">
        <v>60413.29</v>
      </c>
      <c r="P2626">
        <v>10</v>
      </c>
      <c r="Q2626">
        <v>19</v>
      </c>
      <c r="R2626">
        <v>68.959999999999994</v>
      </c>
    </row>
    <row r="2627" spans="1:18" x14ac:dyDescent="0.35">
      <c r="A2627" t="s">
        <v>37</v>
      </c>
      <c r="B2627" t="str">
        <f>VLOOKUP(Table1[[#This Row],[Region]],Table3[#All],2,0)</f>
        <v>William Grek</v>
      </c>
      <c r="C2627" t="s">
        <v>214</v>
      </c>
      <c r="D2627">
        <v>150042</v>
      </c>
      <c r="E2627">
        <v>127685</v>
      </c>
      <c r="F2627">
        <v>85.1</v>
      </c>
      <c r="G2627" s="2">
        <v>40662</v>
      </c>
      <c r="H2627">
        <f>YEAR(Table1[[#This Row],[Order Date]])</f>
        <v>2011</v>
      </c>
      <c r="I2627" t="s">
        <v>256</v>
      </c>
      <c r="J2627" s="4">
        <f>WEEKDAY(Table1[[#This Row],[Order Date]])</f>
        <v>6</v>
      </c>
      <c r="K2627" t="s">
        <v>229</v>
      </c>
      <c r="L2627" t="s">
        <v>240</v>
      </c>
      <c r="M2627">
        <v>127685</v>
      </c>
      <c r="N2627">
        <v>55958.97</v>
      </c>
      <c r="O2627">
        <v>71726.03</v>
      </c>
      <c r="P2627">
        <v>20</v>
      </c>
      <c r="Q2627">
        <v>28</v>
      </c>
      <c r="R2627">
        <v>64.510000000000005</v>
      </c>
    </row>
    <row r="2628" spans="1:18" x14ac:dyDescent="0.35">
      <c r="A2628" t="s">
        <v>38</v>
      </c>
      <c r="B2628" t="str">
        <f>VLOOKUP(Table1[[#This Row],[Region]],Table3[#All],2,0)</f>
        <v>William Grek</v>
      </c>
      <c r="C2628" t="s">
        <v>214</v>
      </c>
      <c r="D2628">
        <v>119586</v>
      </c>
      <c r="E2628">
        <v>63922</v>
      </c>
      <c r="F2628">
        <v>53.45</v>
      </c>
      <c r="G2628" s="2">
        <v>41936</v>
      </c>
      <c r="H2628">
        <f>YEAR(Table1[[#This Row],[Order Date]])</f>
        <v>2014</v>
      </c>
      <c r="I2628" t="s">
        <v>255</v>
      </c>
      <c r="J2628" s="4">
        <f>WEEKDAY(Table1[[#This Row],[Order Date]])</f>
        <v>6</v>
      </c>
      <c r="K2628" t="s">
        <v>220</v>
      </c>
      <c r="L2628" t="s">
        <v>237</v>
      </c>
      <c r="M2628">
        <v>63922</v>
      </c>
      <c r="N2628">
        <v>15295.37</v>
      </c>
      <c r="O2628">
        <v>48626.63</v>
      </c>
      <c r="P2628">
        <v>20</v>
      </c>
      <c r="Q2628">
        <v>33</v>
      </c>
      <c r="R2628">
        <v>83.27</v>
      </c>
    </row>
    <row r="2629" spans="1:18" x14ac:dyDescent="0.35">
      <c r="A2629" t="s">
        <v>39</v>
      </c>
      <c r="B2629" t="str">
        <f>VLOOKUP(Table1[[#This Row],[Region]],Table3[#All],2,0)</f>
        <v>Anne Paul</v>
      </c>
      <c r="C2629" t="s">
        <v>212</v>
      </c>
      <c r="D2629">
        <v>298065</v>
      </c>
      <c r="E2629">
        <v>185689</v>
      </c>
      <c r="F2629">
        <v>62.3</v>
      </c>
      <c r="G2629" s="2">
        <v>41936</v>
      </c>
      <c r="H2629">
        <f>YEAR(Table1[[#This Row],[Order Date]])</f>
        <v>2014</v>
      </c>
      <c r="I2629" t="s">
        <v>255</v>
      </c>
      <c r="J2629" s="4">
        <f>WEEKDAY(Table1[[#This Row],[Order Date]])</f>
        <v>6</v>
      </c>
      <c r="K2629" t="s">
        <v>230</v>
      </c>
      <c r="L2629" t="s">
        <v>238</v>
      </c>
      <c r="M2629">
        <v>185689</v>
      </c>
      <c r="N2629">
        <v>39317.03</v>
      </c>
      <c r="O2629">
        <v>146371.97</v>
      </c>
      <c r="P2629">
        <v>20</v>
      </c>
      <c r="Q2629">
        <v>15</v>
      </c>
      <c r="R2629">
        <v>89.76</v>
      </c>
    </row>
    <row r="2630" spans="1:18" x14ac:dyDescent="0.35">
      <c r="A2630" t="s">
        <v>40</v>
      </c>
      <c r="B2630" t="str">
        <f>VLOOKUP(Table1[[#This Row],[Region]],Table3[#All],2,0)</f>
        <v>Anne Paul</v>
      </c>
      <c r="C2630" t="s">
        <v>212</v>
      </c>
      <c r="D2630">
        <v>208912</v>
      </c>
      <c r="E2630">
        <v>171571</v>
      </c>
      <c r="F2630">
        <v>82.13</v>
      </c>
      <c r="G2630" s="2">
        <v>41936</v>
      </c>
      <c r="H2630">
        <f>YEAR(Table1[[#This Row],[Order Date]])</f>
        <v>2014</v>
      </c>
      <c r="I2630" t="s">
        <v>255</v>
      </c>
      <c r="J2630" s="4">
        <f>WEEKDAY(Table1[[#This Row],[Order Date]])</f>
        <v>6</v>
      </c>
      <c r="K2630" t="s">
        <v>225</v>
      </c>
      <c r="L2630" t="s">
        <v>239</v>
      </c>
      <c r="M2630">
        <v>171571</v>
      </c>
      <c r="N2630">
        <v>75024.09</v>
      </c>
      <c r="O2630">
        <v>96546.91</v>
      </c>
      <c r="P2630">
        <v>10</v>
      </c>
      <c r="Q2630">
        <v>34</v>
      </c>
      <c r="R2630">
        <v>67.97</v>
      </c>
    </row>
    <row r="2631" spans="1:18" x14ac:dyDescent="0.35">
      <c r="A2631" t="s">
        <v>41</v>
      </c>
      <c r="B2631" t="str">
        <f>VLOOKUP(Table1[[#This Row],[Region]],Table3[#All],2,0)</f>
        <v>William Grek</v>
      </c>
      <c r="C2631" t="s">
        <v>214</v>
      </c>
      <c r="D2631">
        <v>195176</v>
      </c>
      <c r="E2631">
        <v>233122</v>
      </c>
      <c r="F2631">
        <v>119.44</v>
      </c>
      <c r="G2631" s="2">
        <v>41936</v>
      </c>
      <c r="H2631">
        <f>YEAR(Table1[[#This Row],[Order Date]])</f>
        <v>2014</v>
      </c>
      <c r="I2631" t="s">
        <v>255</v>
      </c>
      <c r="J2631" s="4">
        <f>WEEKDAY(Table1[[#This Row],[Order Date]])</f>
        <v>6</v>
      </c>
      <c r="K2631" t="s">
        <v>224</v>
      </c>
      <c r="L2631" t="s">
        <v>240</v>
      </c>
      <c r="M2631">
        <v>233122</v>
      </c>
      <c r="N2631">
        <v>60849.01</v>
      </c>
      <c r="O2631">
        <v>172272.99</v>
      </c>
      <c r="P2631">
        <v>20</v>
      </c>
      <c r="Q2631">
        <v>86</v>
      </c>
      <c r="R2631">
        <v>68.900000000000006</v>
      </c>
    </row>
    <row r="2632" spans="1:18" x14ac:dyDescent="0.35">
      <c r="A2632" t="s">
        <v>42</v>
      </c>
      <c r="B2632" t="str">
        <f>VLOOKUP(Table1[[#This Row],[Region]],Table3[#All],2,0)</f>
        <v>Bill Gabril</v>
      </c>
      <c r="C2632" t="s">
        <v>213</v>
      </c>
      <c r="D2632">
        <v>248535</v>
      </c>
      <c r="E2632">
        <v>211628</v>
      </c>
      <c r="F2632">
        <v>85.15</v>
      </c>
      <c r="G2632" s="2">
        <v>40632</v>
      </c>
      <c r="H2632">
        <f>YEAR(Table1[[#This Row],[Order Date]])</f>
        <v>2011</v>
      </c>
      <c r="I2632" t="s">
        <v>263</v>
      </c>
      <c r="J2632" s="4">
        <f>WEEKDAY(Table1[[#This Row],[Order Date]])</f>
        <v>4</v>
      </c>
      <c r="K2632" t="s">
        <v>216</v>
      </c>
      <c r="L2632" t="s">
        <v>236</v>
      </c>
      <c r="M2632">
        <v>211628</v>
      </c>
      <c r="N2632">
        <v>86495.8</v>
      </c>
      <c r="O2632">
        <v>125132.2</v>
      </c>
      <c r="P2632">
        <v>30</v>
      </c>
      <c r="Q2632">
        <v>48</v>
      </c>
      <c r="R2632">
        <v>87.04</v>
      </c>
    </row>
    <row r="2633" spans="1:18" x14ac:dyDescent="0.35">
      <c r="A2633" t="s">
        <v>43</v>
      </c>
      <c r="B2633" t="str">
        <f>VLOOKUP(Table1[[#This Row],[Region]],Table3[#All],2,0)</f>
        <v>Sam Thomas</v>
      </c>
      <c r="C2633" t="s">
        <v>215</v>
      </c>
      <c r="D2633">
        <v>332111</v>
      </c>
      <c r="E2633">
        <v>278304</v>
      </c>
      <c r="F2633">
        <v>83.8</v>
      </c>
      <c r="G2633" s="2">
        <v>41278</v>
      </c>
      <c r="H2633">
        <f>YEAR(Table1[[#This Row],[Order Date]])</f>
        <v>2013</v>
      </c>
      <c r="I2633" t="s">
        <v>259</v>
      </c>
      <c r="J2633" s="4">
        <f>WEEKDAY(Table1[[#This Row],[Order Date]])</f>
        <v>6</v>
      </c>
      <c r="K2633" t="s">
        <v>219</v>
      </c>
      <c r="L2633" t="s">
        <v>238</v>
      </c>
      <c r="M2633">
        <v>278304</v>
      </c>
      <c r="N2633">
        <v>117134.63</v>
      </c>
      <c r="O2633">
        <v>161169.37</v>
      </c>
      <c r="P2633">
        <v>10</v>
      </c>
      <c r="Q2633">
        <v>64</v>
      </c>
      <c r="R2633">
        <v>66.77</v>
      </c>
    </row>
    <row r="2634" spans="1:18" x14ac:dyDescent="0.35">
      <c r="A2634" t="s">
        <v>44</v>
      </c>
      <c r="B2634" t="str">
        <f>VLOOKUP(Table1[[#This Row],[Region]],Table3[#All],2,0)</f>
        <v>William Grek</v>
      </c>
      <c r="C2634" t="s">
        <v>214</v>
      </c>
      <c r="D2634">
        <v>128578</v>
      </c>
      <c r="E2634">
        <v>140748</v>
      </c>
      <c r="F2634">
        <v>109.47</v>
      </c>
      <c r="G2634" s="2">
        <v>41025</v>
      </c>
      <c r="H2634">
        <f>YEAR(Table1[[#This Row],[Order Date]])</f>
        <v>2012</v>
      </c>
      <c r="I2634" t="s">
        <v>256</v>
      </c>
      <c r="J2634" s="4">
        <f>WEEKDAY(Table1[[#This Row],[Order Date]])</f>
        <v>5</v>
      </c>
      <c r="K2634" t="s">
        <v>220</v>
      </c>
      <c r="L2634" t="s">
        <v>237</v>
      </c>
      <c r="M2634">
        <v>140748</v>
      </c>
      <c r="N2634">
        <v>51910.73</v>
      </c>
      <c r="O2634">
        <v>88837.27</v>
      </c>
      <c r="P2634">
        <v>20</v>
      </c>
      <c r="Q2634">
        <v>95</v>
      </c>
      <c r="R2634">
        <v>76.569999999999993</v>
      </c>
    </row>
    <row r="2635" spans="1:18" x14ac:dyDescent="0.35">
      <c r="A2635" t="s">
        <v>45</v>
      </c>
      <c r="B2635" t="str">
        <f>VLOOKUP(Table1[[#This Row],[Region]],Table3[#All],2,0)</f>
        <v>William Grek</v>
      </c>
      <c r="C2635" t="s">
        <v>214</v>
      </c>
      <c r="D2635">
        <v>447011</v>
      </c>
      <c r="E2635">
        <v>523842</v>
      </c>
      <c r="F2635">
        <v>117.19</v>
      </c>
      <c r="G2635" s="2">
        <v>41164</v>
      </c>
      <c r="H2635">
        <f>YEAR(Table1[[#This Row],[Order Date]])</f>
        <v>2012</v>
      </c>
      <c r="I2635" t="s">
        <v>258</v>
      </c>
      <c r="J2635" s="4">
        <f>WEEKDAY(Table1[[#This Row],[Order Date]])</f>
        <v>4</v>
      </c>
      <c r="K2635" t="s">
        <v>225</v>
      </c>
      <c r="L2635" t="s">
        <v>239</v>
      </c>
      <c r="M2635">
        <v>523842</v>
      </c>
      <c r="N2635">
        <v>234050.47</v>
      </c>
      <c r="O2635">
        <v>289791.53000000003</v>
      </c>
      <c r="P2635">
        <v>30</v>
      </c>
      <c r="Q2635">
        <v>39</v>
      </c>
      <c r="R2635">
        <v>72.47</v>
      </c>
    </row>
    <row r="2636" spans="1:18" x14ac:dyDescent="0.35">
      <c r="A2636" t="s">
        <v>46</v>
      </c>
      <c r="B2636" t="str">
        <f>VLOOKUP(Table1[[#This Row],[Region]],Table3[#All],2,0)</f>
        <v>Anne Paul</v>
      </c>
      <c r="C2636" t="s">
        <v>212</v>
      </c>
      <c r="D2636">
        <v>460897</v>
      </c>
      <c r="E2636">
        <v>323542</v>
      </c>
      <c r="F2636">
        <v>70.2</v>
      </c>
      <c r="G2636" s="2">
        <v>41164</v>
      </c>
      <c r="H2636">
        <f>YEAR(Table1[[#This Row],[Order Date]])</f>
        <v>2012</v>
      </c>
      <c r="I2636" t="s">
        <v>258</v>
      </c>
      <c r="J2636" s="4">
        <f>WEEKDAY(Table1[[#This Row],[Order Date]])</f>
        <v>4</v>
      </c>
      <c r="K2636" t="s">
        <v>223</v>
      </c>
      <c r="L2636" t="s">
        <v>240</v>
      </c>
      <c r="M2636">
        <v>323542</v>
      </c>
      <c r="N2636">
        <v>125767.93</v>
      </c>
      <c r="O2636">
        <v>197774.07</v>
      </c>
      <c r="P2636">
        <v>30</v>
      </c>
      <c r="Q2636">
        <v>18</v>
      </c>
      <c r="R2636">
        <v>69.36</v>
      </c>
    </row>
    <row r="2637" spans="1:18" x14ac:dyDescent="0.35">
      <c r="A2637" t="s">
        <v>47</v>
      </c>
      <c r="B2637" t="str">
        <f>VLOOKUP(Table1[[#This Row],[Region]],Table3[#All],2,0)</f>
        <v>Bill Gabril</v>
      </c>
      <c r="C2637" t="s">
        <v>213</v>
      </c>
      <c r="D2637">
        <v>293846</v>
      </c>
      <c r="E2637">
        <v>211485</v>
      </c>
      <c r="F2637">
        <v>71.97</v>
      </c>
      <c r="G2637" s="2">
        <v>41894</v>
      </c>
      <c r="H2637">
        <f>YEAR(Table1[[#This Row],[Order Date]])</f>
        <v>2014</v>
      </c>
      <c r="I2637" t="s">
        <v>258</v>
      </c>
      <c r="J2637" s="4">
        <f>WEEKDAY(Table1[[#This Row],[Order Date]])</f>
        <v>6</v>
      </c>
      <c r="K2637" t="s">
        <v>226</v>
      </c>
      <c r="L2637" t="s">
        <v>239</v>
      </c>
      <c r="M2637">
        <v>211485</v>
      </c>
      <c r="N2637">
        <v>66432.399999999994</v>
      </c>
      <c r="O2637">
        <v>145052.6</v>
      </c>
      <c r="P2637">
        <v>20</v>
      </c>
      <c r="Q2637">
        <v>48</v>
      </c>
      <c r="R2637">
        <v>63.68</v>
      </c>
    </row>
    <row r="2638" spans="1:18" x14ac:dyDescent="0.35">
      <c r="A2638" t="s">
        <v>48</v>
      </c>
      <c r="B2638" t="str">
        <f>VLOOKUP(Table1[[#This Row],[Region]],Table3[#All],2,0)</f>
        <v>Bill Gabril</v>
      </c>
      <c r="C2638" t="s">
        <v>213</v>
      </c>
      <c r="D2638">
        <v>293710</v>
      </c>
      <c r="E2638">
        <v>204310</v>
      </c>
      <c r="F2638">
        <v>69.56</v>
      </c>
      <c r="G2638" s="2">
        <v>41438</v>
      </c>
      <c r="H2638">
        <f>YEAR(Table1[[#This Row],[Order Date]])</f>
        <v>2013</v>
      </c>
      <c r="I2638" t="s">
        <v>254</v>
      </c>
      <c r="J2638" s="4">
        <f>WEEKDAY(Table1[[#This Row],[Order Date]])</f>
        <v>5</v>
      </c>
      <c r="K2638" t="s">
        <v>231</v>
      </c>
      <c r="L2638" t="s">
        <v>236</v>
      </c>
      <c r="M2638">
        <v>204310</v>
      </c>
      <c r="N2638">
        <v>50117.49</v>
      </c>
      <c r="O2638">
        <v>154192.51</v>
      </c>
      <c r="P2638">
        <v>30</v>
      </c>
      <c r="Q2638">
        <v>30</v>
      </c>
      <c r="R2638">
        <v>70.099999999999994</v>
      </c>
    </row>
    <row r="2639" spans="1:18" x14ac:dyDescent="0.35">
      <c r="A2639" t="s">
        <v>49</v>
      </c>
      <c r="B2639" t="str">
        <f>VLOOKUP(Table1[[#This Row],[Region]],Table3[#All],2,0)</f>
        <v>Bill Gabril</v>
      </c>
      <c r="C2639" t="s">
        <v>213</v>
      </c>
      <c r="D2639">
        <v>241974</v>
      </c>
      <c r="E2639">
        <v>224221</v>
      </c>
      <c r="F2639">
        <v>92.66</v>
      </c>
      <c r="G2639" s="2">
        <v>41453</v>
      </c>
      <c r="H2639">
        <f>YEAR(Table1[[#This Row],[Order Date]])</f>
        <v>2013</v>
      </c>
      <c r="I2639" t="s">
        <v>254</v>
      </c>
      <c r="J2639" s="4">
        <f>WEEKDAY(Table1[[#This Row],[Order Date]])</f>
        <v>6</v>
      </c>
      <c r="K2639" t="s">
        <v>232</v>
      </c>
      <c r="L2639" t="s">
        <v>240</v>
      </c>
      <c r="M2639">
        <v>224221</v>
      </c>
      <c r="N2639">
        <v>67249.03</v>
      </c>
      <c r="O2639">
        <v>156971.97</v>
      </c>
      <c r="P2639">
        <v>30</v>
      </c>
      <c r="Q2639">
        <v>81</v>
      </c>
      <c r="R2639">
        <v>80.319999999999993</v>
      </c>
    </row>
    <row r="2640" spans="1:18" x14ac:dyDescent="0.35">
      <c r="A2640" t="s">
        <v>50</v>
      </c>
      <c r="B2640" t="str">
        <f>VLOOKUP(Table1[[#This Row],[Region]],Table3[#All],2,0)</f>
        <v>Bill Gabril</v>
      </c>
      <c r="C2640" t="s">
        <v>213</v>
      </c>
      <c r="D2640">
        <v>499449</v>
      </c>
      <c r="E2640">
        <v>582012</v>
      </c>
      <c r="F2640">
        <v>116.53</v>
      </c>
      <c r="G2640" s="2">
        <v>41453</v>
      </c>
      <c r="H2640">
        <f>YEAR(Table1[[#This Row],[Order Date]])</f>
        <v>2013</v>
      </c>
      <c r="I2640" t="s">
        <v>254</v>
      </c>
      <c r="J2640" s="4">
        <f>WEEKDAY(Table1[[#This Row],[Order Date]])</f>
        <v>6</v>
      </c>
      <c r="K2640" t="s">
        <v>225</v>
      </c>
      <c r="L2640" t="s">
        <v>239</v>
      </c>
      <c r="M2640">
        <v>582012</v>
      </c>
      <c r="N2640">
        <v>160413.39000000001</v>
      </c>
      <c r="O2640">
        <v>421598.61</v>
      </c>
      <c r="P2640">
        <v>10</v>
      </c>
      <c r="Q2640">
        <v>35</v>
      </c>
      <c r="R2640">
        <v>90.71</v>
      </c>
    </row>
    <row r="2641" spans="1:18" x14ac:dyDescent="0.35">
      <c r="A2641" t="s">
        <v>51</v>
      </c>
      <c r="B2641" t="str">
        <f>VLOOKUP(Table1[[#This Row],[Region]],Table3[#All],2,0)</f>
        <v>Bill Gabril</v>
      </c>
      <c r="C2641" t="s">
        <v>213</v>
      </c>
      <c r="D2641">
        <v>410583</v>
      </c>
      <c r="E2641">
        <v>284319</v>
      </c>
      <c r="F2641">
        <v>69.25</v>
      </c>
      <c r="G2641" s="2">
        <v>40812</v>
      </c>
      <c r="H2641">
        <f>YEAR(Table1[[#This Row],[Order Date]])</f>
        <v>2011</v>
      </c>
      <c r="I2641" t="s">
        <v>258</v>
      </c>
      <c r="J2641" s="4">
        <f>WEEKDAY(Table1[[#This Row],[Order Date]])</f>
        <v>2</v>
      </c>
      <c r="K2641" t="s">
        <v>217</v>
      </c>
      <c r="L2641" t="s">
        <v>237</v>
      </c>
      <c r="M2641">
        <v>284319</v>
      </c>
      <c r="N2641">
        <v>113265.18</v>
      </c>
      <c r="O2641">
        <v>171053.82</v>
      </c>
      <c r="P2641">
        <v>30</v>
      </c>
      <c r="Q2641">
        <v>92</v>
      </c>
      <c r="R2641">
        <v>76.02</v>
      </c>
    </row>
    <row r="2642" spans="1:18" x14ac:dyDescent="0.35">
      <c r="A2642" t="s">
        <v>52</v>
      </c>
      <c r="B2642" t="str">
        <f>VLOOKUP(Table1[[#This Row],[Region]],Table3[#All],2,0)</f>
        <v>Bill Gabril</v>
      </c>
      <c r="C2642" t="s">
        <v>213</v>
      </c>
      <c r="D2642">
        <v>490566</v>
      </c>
      <c r="E2642">
        <v>573118</v>
      </c>
      <c r="F2642">
        <v>116.83</v>
      </c>
      <c r="G2642" s="2">
        <v>41947</v>
      </c>
      <c r="H2642">
        <f>YEAR(Table1[[#This Row],[Order Date]])</f>
        <v>2014</v>
      </c>
      <c r="I2642" t="s">
        <v>253</v>
      </c>
      <c r="J2642" s="4">
        <f>WEEKDAY(Table1[[#This Row],[Order Date]])</f>
        <v>3</v>
      </c>
      <c r="K2642" t="s">
        <v>221</v>
      </c>
      <c r="L2642" t="s">
        <v>239</v>
      </c>
      <c r="M2642">
        <v>573118</v>
      </c>
      <c r="N2642">
        <v>230855.1</v>
      </c>
      <c r="O2642">
        <v>342262.9</v>
      </c>
      <c r="P2642">
        <v>10</v>
      </c>
      <c r="Q2642">
        <v>94</v>
      </c>
      <c r="R2642">
        <v>70.03</v>
      </c>
    </row>
    <row r="2643" spans="1:18" x14ac:dyDescent="0.35">
      <c r="A2643" t="s">
        <v>53</v>
      </c>
      <c r="B2643" t="str">
        <f>VLOOKUP(Table1[[#This Row],[Region]],Table3[#All],2,0)</f>
        <v>Sam Thomas</v>
      </c>
      <c r="C2643" t="s">
        <v>215</v>
      </c>
      <c r="D2643">
        <v>492735</v>
      </c>
      <c r="E2643">
        <v>471373</v>
      </c>
      <c r="F2643">
        <v>95.66</v>
      </c>
      <c r="G2643" s="2">
        <v>41947</v>
      </c>
      <c r="H2643">
        <f>YEAR(Table1[[#This Row],[Order Date]])</f>
        <v>2014</v>
      </c>
      <c r="I2643" t="s">
        <v>253</v>
      </c>
      <c r="J2643" s="4">
        <f>WEEKDAY(Table1[[#This Row],[Order Date]])</f>
        <v>3</v>
      </c>
      <c r="K2643" t="s">
        <v>222</v>
      </c>
      <c r="L2643" t="s">
        <v>236</v>
      </c>
      <c r="M2643">
        <v>471373</v>
      </c>
      <c r="N2643">
        <v>177289.21</v>
      </c>
      <c r="O2643">
        <v>294083.78999999998</v>
      </c>
      <c r="P2643">
        <v>30</v>
      </c>
      <c r="Q2643">
        <v>78</v>
      </c>
      <c r="R2643">
        <v>65.150000000000006</v>
      </c>
    </row>
    <row r="2644" spans="1:18" x14ac:dyDescent="0.35">
      <c r="A2644" t="s">
        <v>54</v>
      </c>
      <c r="B2644" t="str">
        <f>VLOOKUP(Table1[[#This Row],[Region]],Table3[#All],2,0)</f>
        <v>Bill Gabril</v>
      </c>
      <c r="C2644" t="s">
        <v>213</v>
      </c>
      <c r="D2644">
        <v>434975</v>
      </c>
      <c r="E2644">
        <v>341409</v>
      </c>
      <c r="F2644">
        <v>78.489999999999995</v>
      </c>
      <c r="G2644" s="2">
        <v>41947</v>
      </c>
      <c r="H2644">
        <f>YEAR(Table1[[#This Row],[Order Date]])</f>
        <v>2014</v>
      </c>
      <c r="I2644" t="s">
        <v>253</v>
      </c>
      <c r="J2644" s="4">
        <f>WEEKDAY(Table1[[#This Row],[Order Date]])</f>
        <v>3</v>
      </c>
      <c r="K2644" t="s">
        <v>226</v>
      </c>
      <c r="L2644" t="s">
        <v>239</v>
      </c>
      <c r="M2644">
        <v>341409</v>
      </c>
      <c r="N2644">
        <v>128170.34</v>
      </c>
      <c r="O2644">
        <v>213238.66</v>
      </c>
      <c r="P2644">
        <v>10</v>
      </c>
      <c r="Q2644">
        <v>38</v>
      </c>
      <c r="R2644">
        <v>83.58</v>
      </c>
    </row>
    <row r="2645" spans="1:18" x14ac:dyDescent="0.35">
      <c r="A2645" t="s">
        <v>55</v>
      </c>
      <c r="B2645" t="str">
        <f>VLOOKUP(Table1[[#This Row],[Region]],Table3[#All],2,0)</f>
        <v>Anne Paul</v>
      </c>
      <c r="C2645" t="s">
        <v>212</v>
      </c>
      <c r="D2645">
        <v>306386</v>
      </c>
      <c r="E2645">
        <v>358087</v>
      </c>
      <c r="F2645">
        <v>116.87</v>
      </c>
      <c r="G2645" s="2">
        <v>41690</v>
      </c>
      <c r="H2645">
        <f>YEAR(Table1[[#This Row],[Order Date]])</f>
        <v>2014</v>
      </c>
      <c r="I2645" t="s">
        <v>264</v>
      </c>
      <c r="J2645" s="4">
        <f>WEEKDAY(Table1[[#This Row],[Order Date]])</f>
        <v>5</v>
      </c>
      <c r="K2645" t="s">
        <v>221</v>
      </c>
      <c r="L2645" t="s">
        <v>239</v>
      </c>
      <c r="M2645">
        <v>358087</v>
      </c>
      <c r="N2645">
        <v>104421.23</v>
      </c>
      <c r="O2645">
        <v>253665.77</v>
      </c>
      <c r="P2645">
        <v>30</v>
      </c>
      <c r="Q2645">
        <v>41</v>
      </c>
      <c r="R2645">
        <v>60.81</v>
      </c>
    </row>
    <row r="2646" spans="1:18" x14ac:dyDescent="0.35">
      <c r="A2646" t="s">
        <v>56</v>
      </c>
      <c r="B2646" t="str">
        <f>VLOOKUP(Table1[[#This Row],[Region]],Table3[#All],2,0)</f>
        <v>William Grek</v>
      </c>
      <c r="C2646" t="s">
        <v>214</v>
      </c>
      <c r="D2646">
        <v>168576</v>
      </c>
      <c r="E2646">
        <v>134035</v>
      </c>
      <c r="F2646">
        <v>79.510000000000005</v>
      </c>
      <c r="G2646" s="2">
        <v>41218</v>
      </c>
      <c r="H2646">
        <f>YEAR(Table1[[#This Row],[Order Date]])</f>
        <v>2012</v>
      </c>
      <c r="I2646" t="s">
        <v>253</v>
      </c>
      <c r="J2646" s="4">
        <f>WEEKDAY(Table1[[#This Row],[Order Date]])</f>
        <v>2</v>
      </c>
      <c r="K2646" t="s">
        <v>218</v>
      </c>
      <c r="L2646" t="s">
        <v>238</v>
      </c>
      <c r="M2646">
        <v>134035</v>
      </c>
      <c r="N2646">
        <v>39226.68</v>
      </c>
      <c r="O2646">
        <v>94808.320000000007</v>
      </c>
      <c r="P2646">
        <v>20</v>
      </c>
      <c r="Q2646">
        <v>10</v>
      </c>
      <c r="R2646">
        <v>93</v>
      </c>
    </row>
    <row r="2647" spans="1:18" x14ac:dyDescent="0.35">
      <c r="A2647" t="s">
        <v>57</v>
      </c>
      <c r="B2647" t="str">
        <f>VLOOKUP(Table1[[#This Row],[Region]],Table3[#All],2,0)</f>
        <v>Sam Thomas</v>
      </c>
      <c r="C2647" t="s">
        <v>215</v>
      </c>
      <c r="D2647">
        <v>421674</v>
      </c>
      <c r="E2647">
        <v>432931</v>
      </c>
      <c r="F2647">
        <v>102.67</v>
      </c>
      <c r="G2647" s="2">
        <v>40710</v>
      </c>
      <c r="H2647">
        <f>YEAR(Table1[[#This Row],[Order Date]])</f>
        <v>2011</v>
      </c>
      <c r="I2647" t="s">
        <v>254</v>
      </c>
      <c r="J2647" s="4">
        <f>WEEKDAY(Table1[[#This Row],[Order Date]])</f>
        <v>5</v>
      </c>
      <c r="K2647" t="s">
        <v>224</v>
      </c>
      <c r="L2647" t="s">
        <v>240</v>
      </c>
      <c r="M2647">
        <v>432931</v>
      </c>
      <c r="N2647">
        <v>144261.45000000001</v>
      </c>
      <c r="O2647">
        <v>288669.55</v>
      </c>
      <c r="P2647">
        <v>30</v>
      </c>
      <c r="Q2647">
        <v>45</v>
      </c>
      <c r="R2647">
        <v>80.08</v>
      </c>
    </row>
    <row r="2648" spans="1:18" x14ac:dyDescent="0.35">
      <c r="A2648" t="s">
        <v>58</v>
      </c>
      <c r="B2648" t="str">
        <f>VLOOKUP(Table1[[#This Row],[Region]],Table3[#All],2,0)</f>
        <v>Anne Paul</v>
      </c>
      <c r="C2648" t="s">
        <v>212</v>
      </c>
      <c r="D2648">
        <v>164217</v>
      </c>
      <c r="E2648">
        <v>119525</v>
      </c>
      <c r="F2648">
        <v>72.78</v>
      </c>
      <c r="G2648" s="2">
        <v>40710</v>
      </c>
      <c r="H2648">
        <f>YEAR(Table1[[#This Row],[Order Date]])</f>
        <v>2011</v>
      </c>
      <c r="I2648" t="s">
        <v>254</v>
      </c>
      <c r="J2648" s="4">
        <f>WEEKDAY(Table1[[#This Row],[Order Date]])</f>
        <v>5</v>
      </c>
      <c r="K2648" t="s">
        <v>229</v>
      </c>
      <c r="L2648" t="s">
        <v>240</v>
      </c>
      <c r="M2648">
        <v>119525</v>
      </c>
      <c r="N2648">
        <v>38529.360000000001</v>
      </c>
      <c r="O2648">
        <v>80995.64</v>
      </c>
      <c r="P2648">
        <v>20</v>
      </c>
      <c r="Q2648">
        <v>66</v>
      </c>
      <c r="R2648">
        <v>73.89</v>
      </c>
    </row>
    <row r="2649" spans="1:18" x14ac:dyDescent="0.35">
      <c r="A2649" t="s">
        <v>59</v>
      </c>
      <c r="B2649" t="str">
        <f>VLOOKUP(Table1[[#This Row],[Region]],Table3[#All],2,0)</f>
        <v>Sam Thomas</v>
      </c>
      <c r="C2649" t="s">
        <v>215</v>
      </c>
      <c r="D2649">
        <v>245736</v>
      </c>
      <c r="E2649">
        <v>160656</v>
      </c>
      <c r="F2649">
        <v>65.38</v>
      </c>
      <c r="G2649" s="2">
        <v>40710</v>
      </c>
      <c r="H2649">
        <f>YEAR(Table1[[#This Row],[Order Date]])</f>
        <v>2011</v>
      </c>
      <c r="I2649" t="s">
        <v>254</v>
      </c>
      <c r="J2649" s="4">
        <f>WEEKDAY(Table1[[#This Row],[Order Date]])</f>
        <v>5</v>
      </c>
      <c r="K2649" t="s">
        <v>221</v>
      </c>
      <c r="L2649" t="s">
        <v>239</v>
      </c>
      <c r="M2649">
        <v>160656</v>
      </c>
      <c r="N2649">
        <v>61598.7</v>
      </c>
      <c r="O2649">
        <v>99057.3</v>
      </c>
      <c r="P2649">
        <v>30</v>
      </c>
      <c r="Q2649">
        <v>54</v>
      </c>
      <c r="R2649">
        <v>86.27</v>
      </c>
    </row>
    <row r="2650" spans="1:18" x14ac:dyDescent="0.35">
      <c r="A2650" t="s">
        <v>60</v>
      </c>
      <c r="B2650" t="str">
        <f>VLOOKUP(Table1[[#This Row],[Region]],Table3[#All],2,0)</f>
        <v>William Grek</v>
      </c>
      <c r="C2650" t="s">
        <v>214</v>
      </c>
      <c r="D2650">
        <v>413444</v>
      </c>
      <c r="E2650">
        <v>263808</v>
      </c>
      <c r="F2650">
        <v>63.81</v>
      </c>
      <c r="G2650" s="2">
        <v>41194</v>
      </c>
      <c r="H2650">
        <f>YEAR(Table1[[#This Row],[Order Date]])</f>
        <v>2012</v>
      </c>
      <c r="I2650" t="s">
        <v>255</v>
      </c>
      <c r="J2650" s="4">
        <f>WEEKDAY(Table1[[#This Row],[Order Date]])</f>
        <v>6</v>
      </c>
      <c r="K2650" t="s">
        <v>229</v>
      </c>
      <c r="L2650" t="s">
        <v>240</v>
      </c>
      <c r="M2650">
        <v>263808</v>
      </c>
      <c r="N2650">
        <v>72701.429999999993</v>
      </c>
      <c r="O2650">
        <v>191106.57</v>
      </c>
      <c r="P2650">
        <v>20</v>
      </c>
      <c r="Q2650">
        <v>85</v>
      </c>
      <c r="R2650">
        <v>82.07</v>
      </c>
    </row>
    <row r="2651" spans="1:18" x14ac:dyDescent="0.35">
      <c r="A2651" t="s">
        <v>61</v>
      </c>
      <c r="B2651" t="str">
        <f>VLOOKUP(Table1[[#This Row],[Region]],Table3[#All],2,0)</f>
        <v>Sam Thomas</v>
      </c>
      <c r="C2651" t="s">
        <v>215</v>
      </c>
      <c r="D2651">
        <v>212843</v>
      </c>
      <c r="E2651">
        <v>210075</v>
      </c>
      <c r="F2651">
        <v>98.7</v>
      </c>
      <c r="G2651" s="2">
        <v>41194</v>
      </c>
      <c r="H2651">
        <f>YEAR(Table1[[#This Row],[Order Date]])</f>
        <v>2012</v>
      </c>
      <c r="I2651" t="s">
        <v>255</v>
      </c>
      <c r="J2651" s="4">
        <f>WEEKDAY(Table1[[#This Row],[Order Date]])</f>
        <v>6</v>
      </c>
      <c r="K2651" t="s">
        <v>225</v>
      </c>
      <c r="L2651" t="s">
        <v>239</v>
      </c>
      <c r="M2651">
        <v>210075</v>
      </c>
      <c r="N2651">
        <v>73171.62</v>
      </c>
      <c r="O2651">
        <v>136903.38</v>
      </c>
      <c r="P2651">
        <v>20</v>
      </c>
      <c r="Q2651">
        <v>95</v>
      </c>
      <c r="R2651">
        <v>63.84</v>
      </c>
    </row>
    <row r="2652" spans="1:18" x14ac:dyDescent="0.35">
      <c r="A2652" t="s">
        <v>62</v>
      </c>
      <c r="B2652" t="str">
        <f>VLOOKUP(Table1[[#This Row],[Region]],Table3[#All],2,0)</f>
        <v>Bill Gabril</v>
      </c>
      <c r="C2652" t="s">
        <v>213</v>
      </c>
      <c r="D2652">
        <v>300942</v>
      </c>
      <c r="E2652">
        <v>338849</v>
      </c>
      <c r="F2652">
        <v>112.6</v>
      </c>
      <c r="G2652" s="2">
        <v>41194</v>
      </c>
      <c r="H2652">
        <f>YEAR(Table1[[#This Row],[Order Date]])</f>
        <v>2012</v>
      </c>
      <c r="I2652" t="s">
        <v>255</v>
      </c>
      <c r="J2652" s="4">
        <f>WEEKDAY(Table1[[#This Row],[Order Date]])</f>
        <v>6</v>
      </c>
      <c r="K2652" t="s">
        <v>227</v>
      </c>
      <c r="L2652" t="s">
        <v>237</v>
      </c>
      <c r="M2652">
        <v>338849</v>
      </c>
      <c r="N2652">
        <v>160435.04999999999</v>
      </c>
      <c r="O2652">
        <v>178413.95</v>
      </c>
      <c r="P2652">
        <v>10</v>
      </c>
      <c r="Q2652">
        <v>96</v>
      </c>
      <c r="R2652">
        <v>60.9</v>
      </c>
    </row>
    <row r="2653" spans="1:18" x14ac:dyDescent="0.35">
      <c r="A2653" t="s">
        <v>63</v>
      </c>
      <c r="B2653" t="str">
        <f>VLOOKUP(Table1[[#This Row],[Region]],Table3[#All],2,0)</f>
        <v>William Grek</v>
      </c>
      <c r="C2653" t="s">
        <v>214</v>
      </c>
      <c r="D2653">
        <v>272300</v>
      </c>
      <c r="E2653">
        <v>193998</v>
      </c>
      <c r="F2653">
        <v>71.239999999999995</v>
      </c>
      <c r="G2653" s="2">
        <v>41879</v>
      </c>
      <c r="H2653">
        <f>YEAR(Table1[[#This Row],[Order Date]])</f>
        <v>2014</v>
      </c>
      <c r="I2653" t="s">
        <v>262</v>
      </c>
      <c r="J2653" s="4">
        <f>WEEKDAY(Table1[[#This Row],[Order Date]])</f>
        <v>5</v>
      </c>
      <c r="K2653" t="s">
        <v>226</v>
      </c>
      <c r="L2653" t="s">
        <v>239</v>
      </c>
      <c r="M2653">
        <v>193998</v>
      </c>
      <c r="N2653">
        <v>95086.48</v>
      </c>
      <c r="O2653">
        <v>98911.52</v>
      </c>
      <c r="P2653">
        <v>20</v>
      </c>
      <c r="Q2653">
        <v>23</v>
      </c>
      <c r="R2653">
        <v>65.94</v>
      </c>
    </row>
    <row r="2654" spans="1:18" x14ac:dyDescent="0.35">
      <c r="A2654" t="s">
        <v>64</v>
      </c>
      <c r="B2654" t="str">
        <f>VLOOKUP(Table1[[#This Row],[Region]],Table3[#All],2,0)</f>
        <v>Anne Paul</v>
      </c>
      <c r="C2654" t="s">
        <v>212</v>
      </c>
      <c r="D2654">
        <v>310424</v>
      </c>
      <c r="E2654">
        <v>358654</v>
      </c>
      <c r="F2654">
        <v>115.54</v>
      </c>
      <c r="G2654" s="2">
        <v>41602</v>
      </c>
      <c r="H2654">
        <f>YEAR(Table1[[#This Row],[Order Date]])</f>
        <v>2013</v>
      </c>
      <c r="I2654" t="s">
        <v>253</v>
      </c>
      <c r="J2654" s="4">
        <f>WEEKDAY(Table1[[#This Row],[Order Date]])</f>
        <v>1</v>
      </c>
      <c r="K2654" t="s">
        <v>228</v>
      </c>
      <c r="L2654" t="s">
        <v>236</v>
      </c>
      <c r="M2654">
        <v>358654</v>
      </c>
      <c r="N2654">
        <v>100633.12</v>
      </c>
      <c r="O2654">
        <v>258020.88</v>
      </c>
      <c r="P2654">
        <v>30</v>
      </c>
      <c r="Q2654">
        <v>20</v>
      </c>
      <c r="R2654">
        <v>66.81</v>
      </c>
    </row>
    <row r="2655" spans="1:18" x14ac:dyDescent="0.35">
      <c r="A2655" t="s">
        <v>65</v>
      </c>
      <c r="B2655" t="str">
        <f>VLOOKUP(Table1[[#This Row],[Region]],Table3[#All],2,0)</f>
        <v>William Grek</v>
      </c>
      <c r="C2655" t="s">
        <v>214</v>
      </c>
      <c r="D2655">
        <v>242552</v>
      </c>
      <c r="E2655">
        <v>177753</v>
      </c>
      <c r="F2655">
        <v>73.28</v>
      </c>
      <c r="G2655" s="2">
        <v>41602</v>
      </c>
      <c r="H2655">
        <f>YEAR(Table1[[#This Row],[Order Date]])</f>
        <v>2013</v>
      </c>
      <c r="I2655" t="s">
        <v>253</v>
      </c>
      <c r="J2655" s="4">
        <f>WEEKDAY(Table1[[#This Row],[Order Date]])</f>
        <v>1</v>
      </c>
      <c r="K2655" t="s">
        <v>223</v>
      </c>
      <c r="L2655" t="s">
        <v>240</v>
      </c>
      <c r="M2655">
        <v>177753</v>
      </c>
      <c r="N2655">
        <v>44443.72</v>
      </c>
      <c r="O2655">
        <v>133309.28</v>
      </c>
      <c r="P2655">
        <v>20</v>
      </c>
      <c r="Q2655">
        <v>36</v>
      </c>
      <c r="R2655">
        <v>93.49</v>
      </c>
    </row>
    <row r="2656" spans="1:18" x14ac:dyDescent="0.35">
      <c r="A2656" t="s">
        <v>66</v>
      </c>
      <c r="B2656" t="str">
        <f>VLOOKUP(Table1[[#This Row],[Region]],Table3[#All],2,0)</f>
        <v>Sam Thomas</v>
      </c>
      <c r="C2656" t="s">
        <v>215</v>
      </c>
      <c r="D2656">
        <v>152633</v>
      </c>
      <c r="E2656">
        <v>113205</v>
      </c>
      <c r="F2656">
        <v>74.17</v>
      </c>
      <c r="G2656" s="2">
        <v>41602</v>
      </c>
      <c r="H2656">
        <f>YEAR(Table1[[#This Row],[Order Date]])</f>
        <v>2013</v>
      </c>
      <c r="I2656" t="s">
        <v>253</v>
      </c>
      <c r="J2656" s="4">
        <f>WEEKDAY(Table1[[#This Row],[Order Date]])</f>
        <v>1</v>
      </c>
      <c r="K2656" t="s">
        <v>234</v>
      </c>
      <c r="L2656" t="s">
        <v>238</v>
      </c>
      <c r="M2656">
        <v>113205</v>
      </c>
      <c r="N2656">
        <v>53593.14</v>
      </c>
      <c r="O2656">
        <v>59611.86</v>
      </c>
      <c r="P2656">
        <v>30</v>
      </c>
      <c r="Q2656">
        <v>19</v>
      </c>
      <c r="R2656">
        <v>90.27</v>
      </c>
    </row>
    <row r="2657" spans="1:18" x14ac:dyDescent="0.35">
      <c r="A2657" t="s">
        <v>67</v>
      </c>
      <c r="B2657" t="str">
        <f>VLOOKUP(Table1[[#This Row],[Region]],Table3[#All],2,0)</f>
        <v>Bill Gabril</v>
      </c>
      <c r="C2657" t="s">
        <v>213</v>
      </c>
      <c r="D2657">
        <v>213513</v>
      </c>
      <c r="E2657">
        <v>116638</v>
      </c>
      <c r="F2657">
        <v>54.63</v>
      </c>
      <c r="G2657" s="2">
        <v>41670</v>
      </c>
      <c r="H2657">
        <f>YEAR(Table1[[#This Row],[Order Date]])</f>
        <v>2014</v>
      </c>
      <c r="I2657" t="s">
        <v>259</v>
      </c>
      <c r="J2657" s="4">
        <f>WEEKDAY(Table1[[#This Row],[Order Date]])</f>
        <v>6</v>
      </c>
      <c r="K2657" t="s">
        <v>234</v>
      </c>
      <c r="L2657" t="s">
        <v>238</v>
      </c>
      <c r="M2657">
        <v>116638</v>
      </c>
      <c r="N2657">
        <v>26521.97</v>
      </c>
      <c r="O2657">
        <v>90116.03</v>
      </c>
      <c r="P2657">
        <v>20</v>
      </c>
      <c r="Q2657">
        <v>61</v>
      </c>
      <c r="R2657">
        <v>60.36</v>
      </c>
    </row>
    <row r="2658" spans="1:18" x14ac:dyDescent="0.35">
      <c r="A2658" t="s">
        <v>68</v>
      </c>
      <c r="B2658" t="str">
        <f>VLOOKUP(Table1[[#This Row],[Region]],Table3[#All],2,0)</f>
        <v>Sam Thomas</v>
      </c>
      <c r="C2658" t="s">
        <v>215</v>
      </c>
      <c r="D2658">
        <v>443121</v>
      </c>
      <c r="E2658">
        <v>531055</v>
      </c>
      <c r="F2658">
        <v>119.84</v>
      </c>
      <c r="G2658" s="2">
        <v>41243</v>
      </c>
      <c r="H2658">
        <f>YEAR(Table1[[#This Row],[Order Date]])</f>
        <v>2012</v>
      </c>
      <c r="I2658" t="s">
        <v>253</v>
      </c>
      <c r="J2658" s="4">
        <f>WEEKDAY(Table1[[#This Row],[Order Date]])</f>
        <v>6</v>
      </c>
      <c r="K2658" t="s">
        <v>230</v>
      </c>
      <c r="L2658" t="s">
        <v>238</v>
      </c>
      <c r="M2658">
        <v>531055</v>
      </c>
      <c r="N2658">
        <v>257950.3</v>
      </c>
      <c r="O2658">
        <v>273104.7</v>
      </c>
      <c r="P2658">
        <v>30</v>
      </c>
      <c r="Q2658">
        <v>30</v>
      </c>
      <c r="R2658">
        <v>91.28</v>
      </c>
    </row>
    <row r="2659" spans="1:18" x14ac:dyDescent="0.35">
      <c r="A2659" t="s">
        <v>69</v>
      </c>
      <c r="B2659" t="str">
        <f>VLOOKUP(Table1[[#This Row],[Region]],Table3[#All],2,0)</f>
        <v>Anne Paul</v>
      </c>
      <c r="C2659" t="s">
        <v>212</v>
      </c>
      <c r="D2659">
        <v>377682</v>
      </c>
      <c r="E2659">
        <v>407589</v>
      </c>
      <c r="F2659">
        <v>107.92</v>
      </c>
      <c r="G2659" s="2">
        <v>40722</v>
      </c>
      <c r="H2659">
        <f>YEAR(Table1[[#This Row],[Order Date]])</f>
        <v>2011</v>
      </c>
      <c r="I2659" t="s">
        <v>254</v>
      </c>
      <c r="J2659" s="4">
        <f>WEEKDAY(Table1[[#This Row],[Order Date]])</f>
        <v>3</v>
      </c>
      <c r="K2659" t="s">
        <v>224</v>
      </c>
      <c r="L2659" t="s">
        <v>240</v>
      </c>
      <c r="M2659">
        <v>407589</v>
      </c>
      <c r="N2659">
        <v>154370.46</v>
      </c>
      <c r="O2659">
        <v>253218.54</v>
      </c>
      <c r="P2659">
        <v>30</v>
      </c>
      <c r="Q2659">
        <v>14</v>
      </c>
      <c r="R2659">
        <v>86.18</v>
      </c>
    </row>
    <row r="2660" spans="1:18" x14ac:dyDescent="0.35">
      <c r="A2660" t="s">
        <v>70</v>
      </c>
      <c r="B2660" t="str">
        <f>VLOOKUP(Table1[[#This Row],[Region]],Table3[#All],2,0)</f>
        <v>Anne Paul</v>
      </c>
      <c r="C2660" t="s">
        <v>212</v>
      </c>
      <c r="D2660">
        <v>415737</v>
      </c>
      <c r="E2660">
        <v>228606</v>
      </c>
      <c r="F2660">
        <v>54.99</v>
      </c>
      <c r="G2660" s="2">
        <v>40788</v>
      </c>
      <c r="H2660">
        <f>YEAR(Table1[[#This Row],[Order Date]])</f>
        <v>2011</v>
      </c>
      <c r="I2660" t="s">
        <v>258</v>
      </c>
      <c r="J2660" s="4">
        <f>WEEKDAY(Table1[[#This Row],[Order Date]])</f>
        <v>6</v>
      </c>
      <c r="K2660" t="s">
        <v>228</v>
      </c>
      <c r="L2660" t="s">
        <v>236</v>
      </c>
      <c r="M2660">
        <v>228606</v>
      </c>
      <c r="N2660">
        <v>104401.2</v>
      </c>
      <c r="O2660">
        <v>124204.8</v>
      </c>
      <c r="P2660">
        <v>30</v>
      </c>
      <c r="Q2660">
        <v>35</v>
      </c>
      <c r="R2660">
        <v>69.02</v>
      </c>
    </row>
    <row r="2661" spans="1:18" x14ac:dyDescent="0.35">
      <c r="A2661" t="s">
        <v>71</v>
      </c>
      <c r="B2661" t="str">
        <f>VLOOKUP(Table1[[#This Row],[Region]],Table3[#All],2,0)</f>
        <v>Sam Thomas</v>
      </c>
      <c r="C2661" t="s">
        <v>215</v>
      </c>
      <c r="D2661">
        <v>390202</v>
      </c>
      <c r="E2661">
        <v>332009</v>
      </c>
      <c r="F2661">
        <v>85.09</v>
      </c>
      <c r="G2661" s="2">
        <v>40788</v>
      </c>
      <c r="H2661">
        <f>YEAR(Table1[[#This Row],[Order Date]])</f>
        <v>2011</v>
      </c>
      <c r="I2661" t="s">
        <v>258</v>
      </c>
      <c r="J2661" s="4">
        <f>WEEKDAY(Table1[[#This Row],[Order Date]])</f>
        <v>6</v>
      </c>
      <c r="K2661" t="s">
        <v>222</v>
      </c>
      <c r="L2661" t="s">
        <v>236</v>
      </c>
      <c r="M2661">
        <v>332009</v>
      </c>
      <c r="N2661">
        <v>145134.76</v>
      </c>
      <c r="O2661">
        <v>186874.23999999999</v>
      </c>
      <c r="P2661">
        <v>30</v>
      </c>
      <c r="Q2661">
        <v>64</v>
      </c>
      <c r="R2661">
        <v>62.15</v>
      </c>
    </row>
    <row r="2662" spans="1:18" x14ac:dyDescent="0.35">
      <c r="A2662" t="s">
        <v>72</v>
      </c>
      <c r="B2662" t="str">
        <f>VLOOKUP(Table1[[#This Row],[Region]],Table3[#All],2,0)</f>
        <v>Bill Gabril</v>
      </c>
      <c r="C2662" t="s">
        <v>213</v>
      </c>
      <c r="D2662">
        <v>451954</v>
      </c>
      <c r="E2662">
        <v>276396</v>
      </c>
      <c r="F2662">
        <v>61.16</v>
      </c>
      <c r="G2662" s="2">
        <v>41831</v>
      </c>
      <c r="H2662">
        <f>YEAR(Table1[[#This Row],[Order Date]])</f>
        <v>2014</v>
      </c>
      <c r="I2662" t="s">
        <v>260</v>
      </c>
      <c r="J2662" s="4">
        <f>WEEKDAY(Table1[[#This Row],[Order Date]])</f>
        <v>6</v>
      </c>
      <c r="K2662" t="s">
        <v>224</v>
      </c>
      <c r="L2662" t="s">
        <v>240</v>
      </c>
      <c r="M2662">
        <v>276396</v>
      </c>
      <c r="N2662">
        <v>121165.74</v>
      </c>
      <c r="O2662">
        <v>155230.26</v>
      </c>
      <c r="P2662">
        <v>30</v>
      </c>
      <c r="Q2662">
        <v>17</v>
      </c>
      <c r="R2662">
        <v>62.79</v>
      </c>
    </row>
    <row r="2663" spans="1:18" x14ac:dyDescent="0.35">
      <c r="A2663" t="s">
        <v>73</v>
      </c>
      <c r="B2663" t="str">
        <f>VLOOKUP(Table1[[#This Row],[Region]],Table3[#All],2,0)</f>
        <v>Bill Gabril</v>
      </c>
      <c r="C2663" t="s">
        <v>213</v>
      </c>
      <c r="D2663">
        <v>467992</v>
      </c>
      <c r="E2663">
        <v>279299</v>
      </c>
      <c r="F2663">
        <v>59.68</v>
      </c>
      <c r="G2663" s="2">
        <v>41795</v>
      </c>
      <c r="H2663">
        <f>YEAR(Table1[[#This Row],[Order Date]])</f>
        <v>2014</v>
      </c>
      <c r="I2663" t="s">
        <v>254</v>
      </c>
      <c r="J2663" s="4">
        <f>WEEKDAY(Table1[[#This Row],[Order Date]])</f>
        <v>5</v>
      </c>
      <c r="K2663" t="s">
        <v>224</v>
      </c>
      <c r="L2663" t="s">
        <v>240</v>
      </c>
      <c r="M2663">
        <v>279299</v>
      </c>
      <c r="N2663">
        <v>122616.88</v>
      </c>
      <c r="O2663">
        <v>156682.12</v>
      </c>
      <c r="P2663">
        <v>20</v>
      </c>
      <c r="Q2663">
        <v>100</v>
      </c>
      <c r="R2663">
        <v>63.42</v>
      </c>
    </row>
    <row r="2664" spans="1:18" x14ac:dyDescent="0.35">
      <c r="A2664" t="s">
        <v>74</v>
      </c>
      <c r="B2664" t="str">
        <f>VLOOKUP(Table1[[#This Row],[Region]],Table3[#All],2,0)</f>
        <v>Sam Thomas</v>
      </c>
      <c r="C2664" t="s">
        <v>215</v>
      </c>
      <c r="D2664">
        <v>170966</v>
      </c>
      <c r="E2664">
        <v>125257</v>
      </c>
      <c r="F2664">
        <v>73.260000000000005</v>
      </c>
      <c r="G2664" s="2">
        <v>41932</v>
      </c>
      <c r="H2664">
        <f>YEAR(Table1[[#This Row],[Order Date]])</f>
        <v>2014</v>
      </c>
      <c r="I2664" t="s">
        <v>255</v>
      </c>
      <c r="J2664" s="4">
        <f>WEEKDAY(Table1[[#This Row],[Order Date]])</f>
        <v>2</v>
      </c>
      <c r="K2664" t="s">
        <v>224</v>
      </c>
      <c r="L2664" t="s">
        <v>240</v>
      </c>
      <c r="M2664">
        <v>125257</v>
      </c>
      <c r="N2664">
        <v>56557.09</v>
      </c>
      <c r="O2664">
        <v>68699.91</v>
      </c>
      <c r="P2664">
        <v>30</v>
      </c>
      <c r="Q2664">
        <v>81</v>
      </c>
      <c r="R2664">
        <v>88.11</v>
      </c>
    </row>
    <row r="2665" spans="1:18" x14ac:dyDescent="0.35">
      <c r="A2665" t="s">
        <v>75</v>
      </c>
      <c r="B2665" t="str">
        <f>VLOOKUP(Table1[[#This Row],[Region]],Table3[#All],2,0)</f>
        <v>Anne Paul</v>
      </c>
      <c r="C2665" t="s">
        <v>212</v>
      </c>
      <c r="D2665">
        <v>148242</v>
      </c>
      <c r="E2665">
        <v>89748</v>
      </c>
      <c r="F2665">
        <v>60.54</v>
      </c>
      <c r="G2665" s="2">
        <v>41962</v>
      </c>
      <c r="H2665">
        <f>YEAR(Table1[[#This Row],[Order Date]])</f>
        <v>2014</v>
      </c>
      <c r="I2665" t="s">
        <v>253</v>
      </c>
      <c r="J2665" s="4">
        <f>WEEKDAY(Table1[[#This Row],[Order Date]])</f>
        <v>4</v>
      </c>
      <c r="K2665" t="s">
        <v>231</v>
      </c>
      <c r="L2665" t="s">
        <v>236</v>
      </c>
      <c r="M2665">
        <v>89748</v>
      </c>
      <c r="N2665">
        <v>21959.06</v>
      </c>
      <c r="O2665">
        <v>67788.94</v>
      </c>
      <c r="P2665">
        <v>20</v>
      </c>
      <c r="Q2665">
        <v>27</v>
      </c>
      <c r="R2665">
        <v>91.8</v>
      </c>
    </row>
    <row r="2666" spans="1:18" x14ac:dyDescent="0.35">
      <c r="A2666" t="s">
        <v>76</v>
      </c>
      <c r="B2666" t="str">
        <f>VLOOKUP(Table1[[#This Row],[Region]],Table3[#All],2,0)</f>
        <v>Anne Paul</v>
      </c>
      <c r="C2666" t="s">
        <v>212</v>
      </c>
      <c r="D2666">
        <v>418542</v>
      </c>
      <c r="E2666">
        <v>321010</v>
      </c>
      <c r="F2666">
        <v>76.7</v>
      </c>
      <c r="G2666" s="2">
        <v>41129</v>
      </c>
      <c r="H2666">
        <f>YEAR(Table1[[#This Row],[Order Date]])</f>
        <v>2012</v>
      </c>
      <c r="I2666" t="s">
        <v>262</v>
      </c>
      <c r="J2666" s="4">
        <f>WEEKDAY(Table1[[#This Row],[Order Date]])</f>
        <v>4</v>
      </c>
      <c r="K2666" t="s">
        <v>223</v>
      </c>
      <c r="L2666" t="s">
        <v>240</v>
      </c>
      <c r="M2666">
        <v>321010</v>
      </c>
      <c r="N2666">
        <v>78730.929999999993</v>
      </c>
      <c r="O2666">
        <v>242279.07</v>
      </c>
      <c r="P2666">
        <v>10</v>
      </c>
      <c r="Q2666">
        <v>58</v>
      </c>
      <c r="R2666">
        <v>70.31</v>
      </c>
    </row>
    <row r="2667" spans="1:18" x14ac:dyDescent="0.35">
      <c r="A2667" t="s">
        <v>77</v>
      </c>
      <c r="B2667" t="str">
        <f>VLOOKUP(Table1[[#This Row],[Region]],Table3[#All],2,0)</f>
        <v>Bill Gabril</v>
      </c>
      <c r="C2667" t="s">
        <v>213</v>
      </c>
      <c r="D2667">
        <v>417297</v>
      </c>
      <c r="E2667">
        <v>246264</v>
      </c>
      <c r="F2667">
        <v>59.01</v>
      </c>
      <c r="G2667" s="2">
        <v>41129</v>
      </c>
      <c r="H2667">
        <f>YEAR(Table1[[#This Row],[Order Date]])</f>
        <v>2012</v>
      </c>
      <c r="I2667" t="s">
        <v>262</v>
      </c>
      <c r="J2667" s="4">
        <f>WEEKDAY(Table1[[#This Row],[Order Date]])</f>
        <v>4</v>
      </c>
      <c r="K2667" t="s">
        <v>222</v>
      </c>
      <c r="L2667" t="s">
        <v>236</v>
      </c>
      <c r="M2667">
        <v>246264</v>
      </c>
      <c r="N2667">
        <v>120360.85</v>
      </c>
      <c r="O2667">
        <v>125903.15</v>
      </c>
      <c r="P2667">
        <v>10</v>
      </c>
      <c r="Q2667">
        <v>48</v>
      </c>
      <c r="R2667">
        <v>81.510000000000005</v>
      </c>
    </row>
    <row r="2668" spans="1:18" x14ac:dyDescent="0.35">
      <c r="A2668" t="s">
        <v>78</v>
      </c>
      <c r="B2668" t="str">
        <f>VLOOKUP(Table1[[#This Row],[Region]],Table3[#All],2,0)</f>
        <v>Anne Paul</v>
      </c>
      <c r="C2668" t="s">
        <v>212</v>
      </c>
      <c r="D2668">
        <v>298679</v>
      </c>
      <c r="E2668">
        <v>181350</v>
      </c>
      <c r="F2668">
        <v>60.72</v>
      </c>
      <c r="G2668" s="2">
        <v>41129</v>
      </c>
      <c r="H2668">
        <f>YEAR(Table1[[#This Row],[Order Date]])</f>
        <v>2012</v>
      </c>
      <c r="I2668" t="s">
        <v>262</v>
      </c>
      <c r="J2668" s="4">
        <f>WEEKDAY(Table1[[#This Row],[Order Date]])</f>
        <v>4</v>
      </c>
      <c r="K2668" t="s">
        <v>225</v>
      </c>
      <c r="L2668" t="s">
        <v>239</v>
      </c>
      <c r="M2668">
        <v>181350</v>
      </c>
      <c r="N2668">
        <v>81463.19</v>
      </c>
      <c r="O2668">
        <v>99886.81</v>
      </c>
      <c r="P2668">
        <v>20</v>
      </c>
      <c r="Q2668">
        <v>25</v>
      </c>
      <c r="R2668">
        <v>72.19</v>
      </c>
    </row>
    <row r="2669" spans="1:18" x14ac:dyDescent="0.35">
      <c r="A2669" t="s">
        <v>79</v>
      </c>
      <c r="B2669" t="str">
        <f>VLOOKUP(Table1[[#This Row],[Region]],Table3[#All],2,0)</f>
        <v>Anne Paul</v>
      </c>
      <c r="C2669" t="s">
        <v>212</v>
      </c>
      <c r="D2669">
        <v>472237</v>
      </c>
      <c r="E2669">
        <v>360619</v>
      </c>
      <c r="F2669">
        <v>76.36</v>
      </c>
      <c r="G2669" s="2">
        <v>41615</v>
      </c>
      <c r="H2669">
        <f>YEAR(Table1[[#This Row],[Order Date]])</f>
        <v>2013</v>
      </c>
      <c r="I2669" t="s">
        <v>257</v>
      </c>
      <c r="J2669" s="4">
        <f>WEEKDAY(Table1[[#This Row],[Order Date]])</f>
        <v>7</v>
      </c>
      <c r="K2669" t="s">
        <v>234</v>
      </c>
      <c r="L2669" t="s">
        <v>238</v>
      </c>
      <c r="M2669">
        <v>360619</v>
      </c>
      <c r="N2669">
        <v>156747.20000000001</v>
      </c>
      <c r="O2669">
        <v>203871.8</v>
      </c>
      <c r="P2669">
        <v>30</v>
      </c>
      <c r="Q2669">
        <v>86</v>
      </c>
      <c r="R2669">
        <v>83.22</v>
      </c>
    </row>
    <row r="2670" spans="1:18" x14ac:dyDescent="0.35">
      <c r="A2670" t="s">
        <v>80</v>
      </c>
      <c r="B2670" t="str">
        <f>VLOOKUP(Table1[[#This Row],[Region]],Table3[#All],2,0)</f>
        <v>William Grek</v>
      </c>
      <c r="C2670" t="s">
        <v>214</v>
      </c>
      <c r="D2670">
        <v>134828</v>
      </c>
      <c r="E2670">
        <v>120697</v>
      </c>
      <c r="F2670">
        <v>89.52</v>
      </c>
      <c r="G2670" s="2">
        <v>41615</v>
      </c>
      <c r="H2670">
        <f>YEAR(Table1[[#This Row],[Order Date]])</f>
        <v>2013</v>
      </c>
      <c r="I2670" t="s">
        <v>257</v>
      </c>
      <c r="J2670" s="4">
        <f>WEEKDAY(Table1[[#This Row],[Order Date]])</f>
        <v>7</v>
      </c>
      <c r="K2670" t="s">
        <v>225</v>
      </c>
      <c r="L2670" t="s">
        <v>239</v>
      </c>
      <c r="M2670">
        <v>120697</v>
      </c>
      <c r="N2670">
        <v>30868.91</v>
      </c>
      <c r="O2670">
        <v>89828.09</v>
      </c>
      <c r="P2670">
        <v>20</v>
      </c>
      <c r="Q2670">
        <v>51</v>
      </c>
      <c r="R2670">
        <v>66.14</v>
      </c>
    </row>
    <row r="2671" spans="1:18" x14ac:dyDescent="0.35">
      <c r="A2671" t="s">
        <v>81</v>
      </c>
      <c r="B2671" t="str">
        <f>VLOOKUP(Table1[[#This Row],[Region]],Table3[#All],2,0)</f>
        <v>Bill Gabril</v>
      </c>
      <c r="C2671" t="s">
        <v>213</v>
      </c>
      <c r="D2671">
        <v>263519</v>
      </c>
      <c r="E2671">
        <v>151433</v>
      </c>
      <c r="F2671">
        <v>57.47</v>
      </c>
      <c r="G2671" s="2">
        <v>41615</v>
      </c>
      <c r="H2671">
        <f>YEAR(Table1[[#This Row],[Order Date]])</f>
        <v>2013</v>
      </c>
      <c r="I2671" t="s">
        <v>257</v>
      </c>
      <c r="J2671" s="4">
        <f>WEEKDAY(Table1[[#This Row],[Order Date]])</f>
        <v>7</v>
      </c>
      <c r="K2671" t="s">
        <v>219</v>
      </c>
      <c r="L2671" t="s">
        <v>238</v>
      </c>
      <c r="M2671">
        <v>151433</v>
      </c>
      <c r="N2671">
        <v>46959.53</v>
      </c>
      <c r="O2671">
        <v>104473.47</v>
      </c>
      <c r="P2671">
        <v>10</v>
      </c>
      <c r="Q2671">
        <v>18</v>
      </c>
      <c r="R2671">
        <v>92.7</v>
      </c>
    </row>
    <row r="2672" spans="1:18" x14ac:dyDescent="0.35">
      <c r="A2672" t="s">
        <v>82</v>
      </c>
      <c r="B2672" t="str">
        <f>VLOOKUP(Table1[[#This Row],[Region]],Table3[#All],2,0)</f>
        <v>Bill Gabril</v>
      </c>
      <c r="C2672" t="s">
        <v>213</v>
      </c>
      <c r="D2672">
        <v>384585</v>
      </c>
      <c r="E2672">
        <v>336952</v>
      </c>
      <c r="F2672">
        <v>87.61</v>
      </c>
      <c r="G2672" s="2">
        <v>41615</v>
      </c>
      <c r="H2672">
        <f>YEAR(Table1[[#This Row],[Order Date]])</f>
        <v>2013</v>
      </c>
      <c r="I2672" t="s">
        <v>257</v>
      </c>
      <c r="J2672" s="4">
        <f>WEEKDAY(Table1[[#This Row],[Order Date]])</f>
        <v>7</v>
      </c>
      <c r="K2672" t="s">
        <v>225</v>
      </c>
      <c r="L2672" t="s">
        <v>239</v>
      </c>
      <c r="M2672">
        <v>336952</v>
      </c>
      <c r="N2672">
        <v>125421.74</v>
      </c>
      <c r="O2672">
        <v>211530.26</v>
      </c>
      <c r="P2672">
        <v>20</v>
      </c>
      <c r="Q2672">
        <v>74</v>
      </c>
      <c r="R2672">
        <v>79.959999999999994</v>
      </c>
    </row>
    <row r="2673" spans="1:18" x14ac:dyDescent="0.35">
      <c r="A2673" t="s">
        <v>83</v>
      </c>
      <c r="B2673" t="str">
        <f>VLOOKUP(Table1[[#This Row],[Region]],Table3[#All],2,0)</f>
        <v>William Grek</v>
      </c>
      <c r="C2673" t="s">
        <v>214</v>
      </c>
      <c r="D2673">
        <v>116056</v>
      </c>
      <c r="E2673">
        <v>106425</v>
      </c>
      <c r="F2673">
        <v>91.7</v>
      </c>
      <c r="G2673" s="2">
        <v>41615</v>
      </c>
      <c r="H2673">
        <f>YEAR(Table1[[#This Row],[Order Date]])</f>
        <v>2013</v>
      </c>
      <c r="I2673" t="s">
        <v>257</v>
      </c>
      <c r="J2673" s="4">
        <f>WEEKDAY(Table1[[#This Row],[Order Date]])</f>
        <v>7</v>
      </c>
      <c r="K2673" t="s">
        <v>234</v>
      </c>
      <c r="L2673" t="s">
        <v>238</v>
      </c>
      <c r="M2673">
        <v>106425</v>
      </c>
      <c r="N2673">
        <v>39397.919999999998</v>
      </c>
      <c r="O2673">
        <v>67027.08</v>
      </c>
      <c r="P2673">
        <v>20</v>
      </c>
      <c r="Q2673">
        <v>94</v>
      </c>
      <c r="R2673">
        <v>92.1</v>
      </c>
    </row>
    <row r="2674" spans="1:18" x14ac:dyDescent="0.35">
      <c r="A2674" t="s">
        <v>84</v>
      </c>
      <c r="B2674" t="str">
        <f>VLOOKUP(Table1[[#This Row],[Region]],Table3[#All],2,0)</f>
        <v>William Grek</v>
      </c>
      <c r="C2674" t="s">
        <v>214</v>
      </c>
      <c r="D2674">
        <v>290873</v>
      </c>
      <c r="E2674">
        <v>277783</v>
      </c>
      <c r="F2674">
        <v>95.5</v>
      </c>
      <c r="G2674" s="2">
        <v>41615</v>
      </c>
      <c r="H2674">
        <f>YEAR(Table1[[#This Row],[Order Date]])</f>
        <v>2013</v>
      </c>
      <c r="I2674" t="s">
        <v>257</v>
      </c>
      <c r="J2674" s="4">
        <f>WEEKDAY(Table1[[#This Row],[Order Date]])</f>
        <v>7</v>
      </c>
      <c r="K2674" t="s">
        <v>220</v>
      </c>
      <c r="L2674" t="s">
        <v>237</v>
      </c>
      <c r="M2674">
        <v>277783</v>
      </c>
      <c r="N2674">
        <v>67912.02</v>
      </c>
      <c r="O2674">
        <v>209870.98</v>
      </c>
      <c r="P2674">
        <v>30</v>
      </c>
      <c r="Q2674">
        <v>91</v>
      </c>
      <c r="R2674">
        <v>85.35</v>
      </c>
    </row>
    <row r="2675" spans="1:18" x14ac:dyDescent="0.35">
      <c r="A2675" t="s">
        <v>85</v>
      </c>
      <c r="B2675" t="str">
        <f>VLOOKUP(Table1[[#This Row],[Region]],Table3[#All],2,0)</f>
        <v>Bill Gabril</v>
      </c>
      <c r="C2675" t="s">
        <v>213</v>
      </c>
      <c r="D2675">
        <v>304323</v>
      </c>
      <c r="E2675">
        <v>258121</v>
      </c>
      <c r="F2675">
        <v>84.82</v>
      </c>
      <c r="G2675" s="2">
        <v>41615</v>
      </c>
      <c r="H2675">
        <f>YEAR(Table1[[#This Row],[Order Date]])</f>
        <v>2013</v>
      </c>
      <c r="I2675" t="s">
        <v>257</v>
      </c>
      <c r="J2675" s="4">
        <f>WEEKDAY(Table1[[#This Row],[Order Date]])</f>
        <v>7</v>
      </c>
      <c r="K2675" t="s">
        <v>228</v>
      </c>
      <c r="L2675" t="s">
        <v>236</v>
      </c>
      <c r="M2675">
        <v>258121</v>
      </c>
      <c r="N2675">
        <v>97691.55</v>
      </c>
      <c r="O2675">
        <v>160429.45000000001</v>
      </c>
      <c r="P2675">
        <v>10</v>
      </c>
      <c r="Q2675">
        <v>58</v>
      </c>
      <c r="R2675">
        <v>90.59</v>
      </c>
    </row>
    <row r="2676" spans="1:18" x14ac:dyDescent="0.35">
      <c r="A2676" t="s">
        <v>86</v>
      </c>
      <c r="B2676" t="str">
        <f>VLOOKUP(Table1[[#This Row],[Region]],Table3[#All],2,0)</f>
        <v>Bill Gabril</v>
      </c>
      <c r="C2676" t="s">
        <v>213</v>
      </c>
      <c r="D2676">
        <v>447779</v>
      </c>
      <c r="E2676">
        <v>246346</v>
      </c>
      <c r="F2676">
        <v>55.02</v>
      </c>
      <c r="G2676" s="2">
        <v>41724</v>
      </c>
      <c r="H2676">
        <f>YEAR(Table1[[#This Row],[Order Date]])</f>
        <v>2014</v>
      </c>
      <c r="I2676" t="s">
        <v>263</v>
      </c>
      <c r="J2676" s="4">
        <f>WEEKDAY(Table1[[#This Row],[Order Date]])</f>
        <v>4</v>
      </c>
      <c r="K2676" t="s">
        <v>234</v>
      </c>
      <c r="L2676" t="s">
        <v>238</v>
      </c>
      <c r="M2676">
        <v>246346</v>
      </c>
      <c r="N2676">
        <v>59688.05</v>
      </c>
      <c r="O2676">
        <v>186657.95</v>
      </c>
      <c r="P2676">
        <v>30</v>
      </c>
      <c r="Q2676">
        <v>45</v>
      </c>
      <c r="R2676">
        <v>63.89</v>
      </c>
    </row>
    <row r="2677" spans="1:18" x14ac:dyDescent="0.35">
      <c r="A2677" t="s">
        <v>87</v>
      </c>
      <c r="B2677" t="str">
        <f>VLOOKUP(Table1[[#This Row],[Region]],Table3[#All],2,0)</f>
        <v>William Grek</v>
      </c>
      <c r="C2677" t="s">
        <v>214</v>
      </c>
      <c r="D2677">
        <v>298219</v>
      </c>
      <c r="E2677">
        <v>282604</v>
      </c>
      <c r="F2677">
        <v>94.76</v>
      </c>
      <c r="G2677" s="2">
        <v>41724</v>
      </c>
      <c r="H2677">
        <f>YEAR(Table1[[#This Row],[Order Date]])</f>
        <v>2014</v>
      </c>
      <c r="I2677" t="s">
        <v>263</v>
      </c>
      <c r="J2677" s="4">
        <f>WEEKDAY(Table1[[#This Row],[Order Date]])</f>
        <v>4</v>
      </c>
      <c r="K2677" t="s">
        <v>229</v>
      </c>
      <c r="L2677" t="s">
        <v>240</v>
      </c>
      <c r="M2677">
        <v>282604</v>
      </c>
      <c r="N2677">
        <v>119201.49</v>
      </c>
      <c r="O2677">
        <v>163402.51</v>
      </c>
      <c r="P2677">
        <v>30</v>
      </c>
      <c r="Q2677">
        <v>75</v>
      </c>
      <c r="R2677">
        <v>75.58</v>
      </c>
    </row>
    <row r="2678" spans="1:18" x14ac:dyDescent="0.35">
      <c r="A2678" t="s">
        <v>88</v>
      </c>
      <c r="B2678" t="str">
        <f>VLOOKUP(Table1[[#This Row],[Region]],Table3[#All],2,0)</f>
        <v>Anne Paul</v>
      </c>
      <c r="C2678" t="s">
        <v>212</v>
      </c>
      <c r="D2678">
        <v>101798</v>
      </c>
      <c r="E2678">
        <v>104881</v>
      </c>
      <c r="F2678">
        <v>103.03</v>
      </c>
      <c r="G2678" s="2">
        <v>41724</v>
      </c>
      <c r="H2678">
        <f>YEAR(Table1[[#This Row],[Order Date]])</f>
        <v>2014</v>
      </c>
      <c r="I2678" t="s">
        <v>263</v>
      </c>
      <c r="J2678" s="4">
        <f>WEEKDAY(Table1[[#This Row],[Order Date]])</f>
        <v>4</v>
      </c>
      <c r="K2678" t="s">
        <v>224</v>
      </c>
      <c r="L2678" t="s">
        <v>240</v>
      </c>
      <c r="M2678">
        <v>104881</v>
      </c>
      <c r="N2678">
        <v>31286.55</v>
      </c>
      <c r="O2678">
        <v>73594.45</v>
      </c>
      <c r="P2678">
        <v>20</v>
      </c>
      <c r="Q2678">
        <v>22</v>
      </c>
      <c r="R2678">
        <v>77.010000000000005</v>
      </c>
    </row>
    <row r="2679" spans="1:18" x14ac:dyDescent="0.35">
      <c r="A2679" t="s">
        <v>89</v>
      </c>
      <c r="B2679" t="str">
        <f>VLOOKUP(Table1[[#This Row],[Region]],Table3[#All],2,0)</f>
        <v>William Grek</v>
      </c>
      <c r="C2679" t="s">
        <v>214</v>
      </c>
      <c r="D2679">
        <v>347313</v>
      </c>
      <c r="E2679">
        <v>280517</v>
      </c>
      <c r="F2679">
        <v>80.77</v>
      </c>
      <c r="G2679" s="2">
        <v>41963</v>
      </c>
      <c r="H2679">
        <f>YEAR(Table1[[#This Row],[Order Date]])</f>
        <v>2014</v>
      </c>
      <c r="I2679" t="s">
        <v>253</v>
      </c>
      <c r="J2679" s="4">
        <f>WEEKDAY(Table1[[#This Row],[Order Date]])</f>
        <v>5</v>
      </c>
      <c r="K2679" t="s">
        <v>216</v>
      </c>
      <c r="L2679" t="s">
        <v>236</v>
      </c>
      <c r="M2679">
        <v>280517</v>
      </c>
      <c r="N2679">
        <v>98054.53</v>
      </c>
      <c r="O2679">
        <v>182462.47</v>
      </c>
      <c r="P2679">
        <v>20</v>
      </c>
      <c r="Q2679">
        <v>54</v>
      </c>
      <c r="R2679">
        <v>90.46</v>
      </c>
    </row>
    <row r="2680" spans="1:18" x14ac:dyDescent="0.35">
      <c r="A2680" t="s">
        <v>90</v>
      </c>
      <c r="B2680" t="str">
        <f>VLOOKUP(Table1[[#This Row],[Region]],Table3[#All],2,0)</f>
        <v>William Grek</v>
      </c>
      <c r="C2680" t="s">
        <v>214</v>
      </c>
      <c r="D2680">
        <v>220255</v>
      </c>
      <c r="E2680">
        <v>147567</v>
      </c>
      <c r="F2680">
        <v>67</v>
      </c>
      <c r="G2680" s="2">
        <v>41963</v>
      </c>
      <c r="H2680">
        <f>YEAR(Table1[[#This Row],[Order Date]])</f>
        <v>2014</v>
      </c>
      <c r="I2680" t="s">
        <v>253</v>
      </c>
      <c r="J2680" s="4">
        <f>WEEKDAY(Table1[[#This Row],[Order Date]])</f>
        <v>5</v>
      </c>
      <c r="K2680" t="s">
        <v>221</v>
      </c>
      <c r="L2680" t="s">
        <v>239</v>
      </c>
      <c r="M2680">
        <v>147567</v>
      </c>
      <c r="N2680">
        <v>65771.44</v>
      </c>
      <c r="O2680">
        <v>81795.56</v>
      </c>
      <c r="P2680">
        <v>20</v>
      </c>
      <c r="Q2680">
        <v>46</v>
      </c>
      <c r="R2680">
        <v>60.46</v>
      </c>
    </row>
    <row r="2681" spans="1:18" x14ac:dyDescent="0.35">
      <c r="A2681" t="s">
        <v>91</v>
      </c>
      <c r="B2681" t="str">
        <f>VLOOKUP(Table1[[#This Row],[Region]],Table3[#All],2,0)</f>
        <v>Sam Thomas</v>
      </c>
      <c r="C2681" t="s">
        <v>215</v>
      </c>
      <c r="D2681">
        <v>271306</v>
      </c>
      <c r="E2681">
        <v>176428</v>
      </c>
      <c r="F2681">
        <v>65.03</v>
      </c>
      <c r="G2681" s="2">
        <v>41583</v>
      </c>
      <c r="H2681">
        <f>YEAR(Table1[[#This Row],[Order Date]])</f>
        <v>2013</v>
      </c>
      <c r="I2681" t="s">
        <v>253</v>
      </c>
      <c r="J2681" s="4">
        <f>WEEKDAY(Table1[[#This Row],[Order Date]])</f>
        <v>3</v>
      </c>
      <c r="K2681" t="s">
        <v>221</v>
      </c>
      <c r="L2681" t="s">
        <v>239</v>
      </c>
      <c r="M2681">
        <v>176428</v>
      </c>
      <c r="N2681">
        <v>69270.09</v>
      </c>
      <c r="O2681">
        <v>107157.91</v>
      </c>
      <c r="P2681">
        <v>20</v>
      </c>
      <c r="Q2681">
        <v>86</v>
      </c>
      <c r="R2681">
        <v>70.400000000000006</v>
      </c>
    </row>
    <row r="2682" spans="1:18" x14ac:dyDescent="0.35">
      <c r="A2682" t="s">
        <v>92</v>
      </c>
      <c r="B2682" t="str">
        <f>VLOOKUP(Table1[[#This Row],[Region]],Table3[#All],2,0)</f>
        <v>Anne Paul</v>
      </c>
      <c r="C2682" t="s">
        <v>212</v>
      </c>
      <c r="D2682">
        <v>148375</v>
      </c>
      <c r="E2682">
        <v>79300</v>
      </c>
      <c r="F2682">
        <v>53.45</v>
      </c>
      <c r="G2682" s="2">
        <v>41988</v>
      </c>
      <c r="H2682">
        <f>YEAR(Table1[[#This Row],[Order Date]])</f>
        <v>2014</v>
      </c>
      <c r="I2682" t="s">
        <v>257</v>
      </c>
      <c r="J2682" s="4">
        <f>WEEKDAY(Table1[[#This Row],[Order Date]])</f>
        <v>2</v>
      </c>
      <c r="K2682" t="s">
        <v>225</v>
      </c>
      <c r="L2682" t="s">
        <v>239</v>
      </c>
      <c r="M2682">
        <v>79300</v>
      </c>
      <c r="N2682">
        <v>28888.09</v>
      </c>
      <c r="O2682">
        <v>50411.91</v>
      </c>
      <c r="P2682">
        <v>30</v>
      </c>
      <c r="Q2682">
        <v>39</v>
      </c>
      <c r="R2682">
        <v>73.06</v>
      </c>
    </row>
    <row r="2683" spans="1:18" x14ac:dyDescent="0.35">
      <c r="A2683" t="s">
        <v>93</v>
      </c>
      <c r="B2683" t="str">
        <f>VLOOKUP(Table1[[#This Row],[Region]],Table3[#All],2,0)</f>
        <v>Anne Paul</v>
      </c>
      <c r="C2683" t="s">
        <v>212</v>
      </c>
      <c r="D2683">
        <v>160534</v>
      </c>
      <c r="E2683">
        <v>112546</v>
      </c>
      <c r="F2683">
        <v>70.11</v>
      </c>
      <c r="G2683" s="2">
        <v>41988</v>
      </c>
      <c r="H2683">
        <f>YEAR(Table1[[#This Row],[Order Date]])</f>
        <v>2014</v>
      </c>
      <c r="I2683" t="s">
        <v>257</v>
      </c>
      <c r="J2683" s="4">
        <f>WEEKDAY(Table1[[#This Row],[Order Date]])</f>
        <v>2</v>
      </c>
      <c r="K2683" t="s">
        <v>217</v>
      </c>
      <c r="L2683" t="s">
        <v>237</v>
      </c>
      <c r="M2683">
        <v>112546</v>
      </c>
      <c r="N2683">
        <v>28382.66</v>
      </c>
      <c r="O2683">
        <v>84163.34</v>
      </c>
      <c r="P2683">
        <v>30</v>
      </c>
      <c r="Q2683">
        <v>50</v>
      </c>
      <c r="R2683">
        <v>66.8</v>
      </c>
    </row>
    <row r="2684" spans="1:18" x14ac:dyDescent="0.35">
      <c r="A2684" t="s">
        <v>94</v>
      </c>
      <c r="B2684" t="str">
        <f>VLOOKUP(Table1[[#This Row],[Region]],Table3[#All],2,0)</f>
        <v>Bill Gabril</v>
      </c>
      <c r="C2684" t="s">
        <v>213</v>
      </c>
      <c r="D2684">
        <v>186367</v>
      </c>
      <c r="E2684">
        <v>193602</v>
      </c>
      <c r="F2684">
        <v>103.88</v>
      </c>
      <c r="G2684" s="2">
        <v>41988</v>
      </c>
      <c r="H2684">
        <f>YEAR(Table1[[#This Row],[Order Date]])</f>
        <v>2014</v>
      </c>
      <c r="I2684" t="s">
        <v>257</v>
      </c>
      <c r="J2684" s="4">
        <f>WEEKDAY(Table1[[#This Row],[Order Date]])</f>
        <v>2</v>
      </c>
      <c r="K2684" t="s">
        <v>221</v>
      </c>
      <c r="L2684" t="s">
        <v>239</v>
      </c>
      <c r="M2684">
        <v>193602</v>
      </c>
      <c r="N2684">
        <v>43161.49</v>
      </c>
      <c r="O2684">
        <v>150440.51</v>
      </c>
      <c r="P2684">
        <v>20</v>
      </c>
      <c r="Q2684">
        <v>65</v>
      </c>
      <c r="R2684">
        <v>70.12</v>
      </c>
    </row>
    <row r="2685" spans="1:18" x14ac:dyDescent="0.35">
      <c r="A2685" t="s">
        <v>95</v>
      </c>
      <c r="B2685" t="str">
        <f>VLOOKUP(Table1[[#This Row],[Region]],Table3[#All],2,0)</f>
        <v>Sam Thomas</v>
      </c>
      <c r="C2685" t="s">
        <v>215</v>
      </c>
      <c r="D2685">
        <v>391779</v>
      </c>
      <c r="E2685">
        <v>217350</v>
      </c>
      <c r="F2685">
        <v>55.48</v>
      </c>
      <c r="G2685" s="2">
        <v>41956</v>
      </c>
      <c r="H2685">
        <f>YEAR(Table1[[#This Row],[Order Date]])</f>
        <v>2014</v>
      </c>
      <c r="I2685" t="s">
        <v>253</v>
      </c>
      <c r="J2685" s="4">
        <f>WEEKDAY(Table1[[#This Row],[Order Date]])</f>
        <v>5</v>
      </c>
      <c r="K2685" t="s">
        <v>235</v>
      </c>
      <c r="L2685" t="s">
        <v>239</v>
      </c>
      <c r="M2685">
        <v>217350</v>
      </c>
      <c r="N2685">
        <v>74495.14</v>
      </c>
      <c r="O2685">
        <v>142854.85999999999</v>
      </c>
      <c r="P2685">
        <v>20</v>
      </c>
      <c r="Q2685">
        <v>79</v>
      </c>
      <c r="R2685">
        <v>60.6</v>
      </c>
    </row>
    <row r="2686" spans="1:18" x14ac:dyDescent="0.35">
      <c r="A2686" t="s">
        <v>96</v>
      </c>
      <c r="B2686" t="str">
        <f>VLOOKUP(Table1[[#This Row],[Region]],Table3[#All],2,0)</f>
        <v>Anne Paul</v>
      </c>
      <c r="C2686" t="s">
        <v>212</v>
      </c>
      <c r="D2686">
        <v>257339</v>
      </c>
      <c r="E2686">
        <v>155493</v>
      </c>
      <c r="F2686">
        <v>60.42</v>
      </c>
      <c r="G2686" s="2">
        <v>41956</v>
      </c>
      <c r="H2686">
        <f>YEAR(Table1[[#This Row],[Order Date]])</f>
        <v>2014</v>
      </c>
      <c r="I2686" t="s">
        <v>253</v>
      </c>
      <c r="J2686" s="4">
        <f>WEEKDAY(Table1[[#This Row],[Order Date]])</f>
        <v>5</v>
      </c>
      <c r="K2686" t="s">
        <v>225</v>
      </c>
      <c r="L2686" t="s">
        <v>239</v>
      </c>
      <c r="M2686">
        <v>155493</v>
      </c>
      <c r="N2686">
        <v>35295.35</v>
      </c>
      <c r="O2686">
        <v>120197.65</v>
      </c>
      <c r="P2686">
        <v>10</v>
      </c>
      <c r="Q2686">
        <v>52</v>
      </c>
      <c r="R2686">
        <v>68.489999999999995</v>
      </c>
    </row>
    <row r="2687" spans="1:18" x14ac:dyDescent="0.35">
      <c r="A2687" t="s">
        <v>97</v>
      </c>
      <c r="B2687" t="str">
        <f>VLOOKUP(Table1[[#This Row],[Region]],Table3[#All],2,0)</f>
        <v>Anne Paul</v>
      </c>
      <c r="C2687" t="s">
        <v>212</v>
      </c>
      <c r="D2687">
        <v>274544</v>
      </c>
      <c r="E2687">
        <v>170367</v>
      </c>
      <c r="F2687">
        <v>62.05</v>
      </c>
      <c r="G2687" s="2">
        <v>41956</v>
      </c>
      <c r="H2687">
        <f>YEAR(Table1[[#This Row],[Order Date]])</f>
        <v>2014</v>
      </c>
      <c r="I2687" t="s">
        <v>253</v>
      </c>
      <c r="J2687" s="4">
        <f>WEEKDAY(Table1[[#This Row],[Order Date]])</f>
        <v>5</v>
      </c>
      <c r="K2687" t="s">
        <v>226</v>
      </c>
      <c r="L2687" t="s">
        <v>239</v>
      </c>
      <c r="M2687">
        <v>170367</v>
      </c>
      <c r="N2687">
        <v>37659.54</v>
      </c>
      <c r="O2687">
        <v>132707.46</v>
      </c>
      <c r="P2687">
        <v>30</v>
      </c>
      <c r="Q2687">
        <v>70</v>
      </c>
      <c r="R2687">
        <v>79.45</v>
      </c>
    </row>
    <row r="2688" spans="1:18" x14ac:dyDescent="0.35">
      <c r="A2688" t="s">
        <v>98</v>
      </c>
      <c r="B2688" t="str">
        <f>VLOOKUP(Table1[[#This Row],[Region]],Table3[#All],2,0)</f>
        <v>Bill Gabril</v>
      </c>
      <c r="C2688" t="s">
        <v>213</v>
      </c>
      <c r="D2688">
        <v>484179</v>
      </c>
      <c r="E2688">
        <v>571765</v>
      </c>
      <c r="F2688">
        <v>118.09</v>
      </c>
      <c r="G2688" s="2">
        <v>41956</v>
      </c>
      <c r="H2688">
        <f>YEAR(Table1[[#This Row],[Order Date]])</f>
        <v>2014</v>
      </c>
      <c r="I2688" t="s">
        <v>253</v>
      </c>
      <c r="J2688" s="4">
        <f>WEEKDAY(Table1[[#This Row],[Order Date]])</f>
        <v>5</v>
      </c>
      <c r="K2688" t="s">
        <v>222</v>
      </c>
      <c r="L2688" t="s">
        <v>236</v>
      </c>
      <c r="M2688">
        <v>571765</v>
      </c>
      <c r="N2688">
        <v>255815.75</v>
      </c>
      <c r="O2688">
        <v>315949.25</v>
      </c>
      <c r="P2688">
        <v>30</v>
      </c>
      <c r="Q2688">
        <v>96</v>
      </c>
      <c r="R2688">
        <v>79.44</v>
      </c>
    </row>
    <row r="2689" spans="1:18" x14ac:dyDescent="0.35">
      <c r="A2689" t="s">
        <v>99</v>
      </c>
      <c r="B2689" t="str">
        <f>VLOOKUP(Table1[[#This Row],[Region]],Table3[#All],2,0)</f>
        <v>William Grek</v>
      </c>
      <c r="C2689" t="s">
        <v>214</v>
      </c>
      <c r="D2689">
        <v>302126</v>
      </c>
      <c r="E2689">
        <v>209262</v>
      </c>
      <c r="F2689">
        <v>69.260000000000005</v>
      </c>
      <c r="G2689" s="2">
        <v>41956</v>
      </c>
      <c r="H2689">
        <f>YEAR(Table1[[#This Row],[Order Date]])</f>
        <v>2014</v>
      </c>
      <c r="I2689" t="s">
        <v>253</v>
      </c>
      <c r="J2689" s="4">
        <f>WEEKDAY(Table1[[#This Row],[Order Date]])</f>
        <v>5</v>
      </c>
      <c r="K2689" t="s">
        <v>227</v>
      </c>
      <c r="L2689" t="s">
        <v>237</v>
      </c>
      <c r="M2689">
        <v>209262</v>
      </c>
      <c r="N2689">
        <v>43023.92</v>
      </c>
      <c r="O2689">
        <v>166238.07999999999</v>
      </c>
      <c r="P2689">
        <v>30</v>
      </c>
      <c r="Q2689">
        <v>100</v>
      </c>
      <c r="R2689">
        <v>93.88</v>
      </c>
    </row>
    <row r="2690" spans="1:18" x14ac:dyDescent="0.35">
      <c r="A2690" t="s">
        <v>100</v>
      </c>
      <c r="B2690" t="str">
        <f>VLOOKUP(Table1[[#This Row],[Region]],Table3[#All],2,0)</f>
        <v>William Grek</v>
      </c>
      <c r="C2690" t="s">
        <v>214</v>
      </c>
      <c r="D2690">
        <v>392715</v>
      </c>
      <c r="E2690">
        <v>256864</v>
      </c>
      <c r="F2690">
        <v>65.41</v>
      </c>
      <c r="G2690" s="2">
        <v>41956</v>
      </c>
      <c r="H2690">
        <f>YEAR(Table1[[#This Row],[Order Date]])</f>
        <v>2014</v>
      </c>
      <c r="I2690" t="s">
        <v>253</v>
      </c>
      <c r="J2690" s="4">
        <f>WEEKDAY(Table1[[#This Row],[Order Date]])</f>
        <v>5</v>
      </c>
      <c r="K2690" t="s">
        <v>222</v>
      </c>
      <c r="L2690" t="s">
        <v>236</v>
      </c>
      <c r="M2690">
        <v>256864</v>
      </c>
      <c r="N2690">
        <v>111331.13</v>
      </c>
      <c r="O2690">
        <v>145532.87</v>
      </c>
      <c r="P2690">
        <v>20</v>
      </c>
      <c r="Q2690">
        <v>66</v>
      </c>
      <c r="R2690">
        <v>68.77</v>
      </c>
    </row>
    <row r="2691" spans="1:18" x14ac:dyDescent="0.35">
      <c r="A2691" t="s">
        <v>101</v>
      </c>
      <c r="B2691" t="str">
        <f>VLOOKUP(Table1[[#This Row],[Region]],Table3[#All],2,0)</f>
        <v>William Grek</v>
      </c>
      <c r="C2691" t="s">
        <v>214</v>
      </c>
      <c r="D2691">
        <v>311024</v>
      </c>
      <c r="E2691">
        <v>311818</v>
      </c>
      <c r="F2691">
        <v>100.26</v>
      </c>
      <c r="G2691" s="2">
        <v>41505</v>
      </c>
      <c r="H2691">
        <f>YEAR(Table1[[#This Row],[Order Date]])</f>
        <v>2013</v>
      </c>
      <c r="I2691" t="s">
        <v>262</v>
      </c>
      <c r="J2691" s="4">
        <f>WEEKDAY(Table1[[#This Row],[Order Date]])</f>
        <v>2</v>
      </c>
      <c r="K2691" t="s">
        <v>226</v>
      </c>
      <c r="L2691" t="s">
        <v>239</v>
      </c>
      <c r="M2691">
        <v>311818</v>
      </c>
      <c r="N2691">
        <v>126073.96</v>
      </c>
      <c r="O2691">
        <v>185744.04</v>
      </c>
      <c r="P2691">
        <v>20</v>
      </c>
      <c r="Q2691">
        <v>51</v>
      </c>
      <c r="R2691">
        <v>93.52</v>
      </c>
    </row>
    <row r="2692" spans="1:18" x14ac:dyDescent="0.35">
      <c r="A2692" t="s">
        <v>102</v>
      </c>
      <c r="B2692" t="str">
        <f>VLOOKUP(Table1[[#This Row],[Region]],Table3[#All],2,0)</f>
        <v>Bill Gabril</v>
      </c>
      <c r="C2692" t="s">
        <v>213</v>
      </c>
      <c r="D2692">
        <v>295077</v>
      </c>
      <c r="E2692">
        <v>302820</v>
      </c>
      <c r="F2692">
        <v>102.62</v>
      </c>
      <c r="G2692" s="2">
        <v>41818</v>
      </c>
      <c r="H2692">
        <f>YEAR(Table1[[#This Row],[Order Date]])</f>
        <v>2014</v>
      </c>
      <c r="I2692" t="s">
        <v>254</v>
      </c>
      <c r="J2692" s="4">
        <f>WEEKDAY(Table1[[#This Row],[Order Date]])</f>
        <v>7</v>
      </c>
      <c r="K2692" t="s">
        <v>225</v>
      </c>
      <c r="L2692" t="s">
        <v>239</v>
      </c>
      <c r="M2692">
        <v>302820</v>
      </c>
      <c r="N2692">
        <v>88011.05</v>
      </c>
      <c r="O2692">
        <v>214808.95</v>
      </c>
      <c r="P2692">
        <v>20</v>
      </c>
      <c r="Q2692">
        <v>45</v>
      </c>
      <c r="R2692">
        <v>66.53</v>
      </c>
    </row>
    <row r="2693" spans="1:18" x14ac:dyDescent="0.35">
      <c r="A2693" t="s">
        <v>103</v>
      </c>
      <c r="B2693" t="str">
        <f>VLOOKUP(Table1[[#This Row],[Region]],Table3[#All],2,0)</f>
        <v>Anne Paul</v>
      </c>
      <c r="C2693" t="s">
        <v>212</v>
      </c>
      <c r="D2693">
        <v>416010</v>
      </c>
      <c r="E2693">
        <v>433409</v>
      </c>
      <c r="F2693">
        <v>104.18</v>
      </c>
      <c r="G2693" s="2">
        <v>41764</v>
      </c>
      <c r="H2693">
        <f>YEAR(Table1[[#This Row],[Order Date]])</f>
        <v>2014</v>
      </c>
      <c r="I2693" t="s">
        <v>261</v>
      </c>
      <c r="J2693" s="4">
        <f>WEEKDAY(Table1[[#This Row],[Order Date]])</f>
        <v>2</v>
      </c>
      <c r="K2693" t="s">
        <v>226</v>
      </c>
      <c r="L2693" t="s">
        <v>239</v>
      </c>
      <c r="M2693">
        <v>433409</v>
      </c>
      <c r="N2693">
        <v>127057.69</v>
      </c>
      <c r="O2693">
        <v>306351.31</v>
      </c>
      <c r="P2693">
        <v>10</v>
      </c>
      <c r="Q2693">
        <v>29</v>
      </c>
      <c r="R2693">
        <v>78.19</v>
      </c>
    </row>
    <row r="2694" spans="1:18" x14ac:dyDescent="0.35">
      <c r="A2694" t="s">
        <v>104</v>
      </c>
      <c r="B2694" t="str">
        <f>VLOOKUP(Table1[[#This Row],[Region]],Table3[#All],2,0)</f>
        <v>Bill Gabril</v>
      </c>
      <c r="C2694" t="s">
        <v>213</v>
      </c>
      <c r="D2694">
        <v>297794</v>
      </c>
      <c r="E2694">
        <v>166376</v>
      </c>
      <c r="F2694">
        <v>55.87</v>
      </c>
      <c r="G2694" s="2">
        <v>41267</v>
      </c>
      <c r="H2694">
        <f>YEAR(Table1[[#This Row],[Order Date]])</f>
        <v>2012</v>
      </c>
      <c r="I2694" t="s">
        <v>257</v>
      </c>
      <c r="J2694" s="4">
        <f>WEEKDAY(Table1[[#This Row],[Order Date]])</f>
        <v>2</v>
      </c>
      <c r="K2694" t="s">
        <v>218</v>
      </c>
      <c r="L2694" t="s">
        <v>238</v>
      </c>
      <c r="M2694">
        <v>166376</v>
      </c>
      <c r="N2694">
        <v>66638.94</v>
      </c>
      <c r="O2694">
        <v>99737.06</v>
      </c>
      <c r="P2694">
        <v>20</v>
      </c>
      <c r="Q2694">
        <v>39</v>
      </c>
      <c r="R2694">
        <v>75.83</v>
      </c>
    </row>
    <row r="2695" spans="1:18" x14ac:dyDescent="0.35">
      <c r="A2695" t="s">
        <v>105</v>
      </c>
      <c r="B2695" t="str">
        <f>VLOOKUP(Table1[[#This Row],[Region]],Table3[#All],2,0)</f>
        <v>Sam Thomas</v>
      </c>
      <c r="C2695" t="s">
        <v>215</v>
      </c>
      <c r="D2695">
        <v>332811</v>
      </c>
      <c r="E2695">
        <v>177737</v>
      </c>
      <c r="F2695">
        <v>53.4</v>
      </c>
      <c r="G2695" s="2">
        <v>41267</v>
      </c>
      <c r="H2695">
        <f>YEAR(Table1[[#This Row],[Order Date]])</f>
        <v>2012</v>
      </c>
      <c r="I2695" t="s">
        <v>257</v>
      </c>
      <c r="J2695" s="4">
        <f>WEEKDAY(Table1[[#This Row],[Order Date]])</f>
        <v>2</v>
      </c>
      <c r="K2695" t="s">
        <v>218</v>
      </c>
      <c r="L2695" t="s">
        <v>238</v>
      </c>
      <c r="M2695">
        <v>177737</v>
      </c>
      <c r="N2695">
        <v>71893.87</v>
      </c>
      <c r="O2695">
        <v>105843.13</v>
      </c>
      <c r="P2695">
        <v>10</v>
      </c>
      <c r="Q2695">
        <v>21</v>
      </c>
      <c r="R2695">
        <v>92.43</v>
      </c>
    </row>
    <row r="2696" spans="1:18" x14ac:dyDescent="0.35">
      <c r="A2696" t="s">
        <v>106</v>
      </c>
      <c r="B2696" t="str">
        <f>VLOOKUP(Table1[[#This Row],[Region]],Table3[#All],2,0)</f>
        <v>Bill Gabril</v>
      </c>
      <c r="C2696" t="s">
        <v>213</v>
      </c>
      <c r="D2696">
        <v>393674</v>
      </c>
      <c r="E2696">
        <v>233071</v>
      </c>
      <c r="F2696">
        <v>59.2</v>
      </c>
      <c r="G2696" s="2">
        <v>41756</v>
      </c>
      <c r="H2696">
        <f>YEAR(Table1[[#This Row],[Order Date]])</f>
        <v>2014</v>
      </c>
      <c r="I2696" t="s">
        <v>256</v>
      </c>
      <c r="J2696" s="4">
        <f>WEEKDAY(Table1[[#This Row],[Order Date]])</f>
        <v>1</v>
      </c>
      <c r="K2696" t="s">
        <v>217</v>
      </c>
      <c r="L2696" t="s">
        <v>237</v>
      </c>
      <c r="M2696">
        <v>233071</v>
      </c>
      <c r="N2696">
        <v>106745.58</v>
      </c>
      <c r="O2696">
        <v>126325.42</v>
      </c>
      <c r="P2696">
        <v>20</v>
      </c>
      <c r="Q2696">
        <v>12</v>
      </c>
      <c r="R2696">
        <v>77.92</v>
      </c>
    </row>
    <row r="2697" spans="1:18" x14ac:dyDescent="0.35">
      <c r="A2697" t="s">
        <v>107</v>
      </c>
      <c r="B2697" t="str">
        <f>VLOOKUP(Table1[[#This Row],[Region]],Table3[#All],2,0)</f>
        <v>William Grek</v>
      </c>
      <c r="C2697" t="s">
        <v>214</v>
      </c>
      <c r="D2697">
        <v>479000</v>
      </c>
      <c r="E2697">
        <v>448412</v>
      </c>
      <c r="F2697">
        <v>93.61</v>
      </c>
      <c r="G2697" s="2">
        <v>41756</v>
      </c>
      <c r="H2697">
        <f>YEAR(Table1[[#This Row],[Order Date]])</f>
        <v>2014</v>
      </c>
      <c r="I2697" t="s">
        <v>256</v>
      </c>
      <c r="J2697" s="4">
        <f>WEEKDAY(Table1[[#This Row],[Order Date]])</f>
        <v>1</v>
      </c>
      <c r="K2697" t="s">
        <v>221</v>
      </c>
      <c r="L2697" t="s">
        <v>239</v>
      </c>
      <c r="M2697">
        <v>448412</v>
      </c>
      <c r="N2697">
        <v>138091.01999999999</v>
      </c>
      <c r="O2697">
        <v>310320.98</v>
      </c>
      <c r="P2697">
        <v>30</v>
      </c>
      <c r="Q2697">
        <v>47</v>
      </c>
      <c r="R2697">
        <v>69.430000000000007</v>
      </c>
    </row>
    <row r="2698" spans="1:18" x14ac:dyDescent="0.35">
      <c r="A2698" t="s">
        <v>108</v>
      </c>
      <c r="B2698" t="str">
        <f>VLOOKUP(Table1[[#This Row],[Region]],Table3[#All],2,0)</f>
        <v>Bill Gabril</v>
      </c>
      <c r="C2698" t="s">
        <v>213</v>
      </c>
      <c r="D2698">
        <v>361565</v>
      </c>
      <c r="E2698">
        <v>406142</v>
      </c>
      <c r="F2698">
        <v>112.33</v>
      </c>
      <c r="G2698" s="2">
        <v>41990</v>
      </c>
      <c r="H2698">
        <f>YEAR(Table1[[#This Row],[Order Date]])</f>
        <v>2014</v>
      </c>
      <c r="I2698" t="s">
        <v>257</v>
      </c>
      <c r="J2698" s="4">
        <f>WEEKDAY(Table1[[#This Row],[Order Date]])</f>
        <v>4</v>
      </c>
      <c r="K2698" t="s">
        <v>228</v>
      </c>
      <c r="L2698" t="s">
        <v>236</v>
      </c>
      <c r="M2698">
        <v>406142</v>
      </c>
      <c r="N2698">
        <v>105267.05</v>
      </c>
      <c r="O2698">
        <v>300874.95</v>
      </c>
      <c r="P2698">
        <v>10</v>
      </c>
      <c r="Q2698">
        <v>78</v>
      </c>
      <c r="R2698">
        <v>69.87</v>
      </c>
    </row>
    <row r="2699" spans="1:18" x14ac:dyDescent="0.35">
      <c r="A2699" t="s">
        <v>109</v>
      </c>
      <c r="B2699" t="str">
        <f>VLOOKUP(Table1[[#This Row],[Region]],Table3[#All],2,0)</f>
        <v>William Grek</v>
      </c>
      <c r="C2699" t="s">
        <v>214</v>
      </c>
      <c r="D2699">
        <v>490042</v>
      </c>
      <c r="E2699">
        <v>318860</v>
      </c>
      <c r="F2699">
        <v>65.069999999999993</v>
      </c>
      <c r="G2699" s="2">
        <v>41990</v>
      </c>
      <c r="H2699">
        <f>YEAR(Table1[[#This Row],[Order Date]])</f>
        <v>2014</v>
      </c>
      <c r="I2699" t="s">
        <v>257</v>
      </c>
      <c r="J2699" s="4">
        <f>WEEKDAY(Table1[[#This Row],[Order Date]])</f>
        <v>4</v>
      </c>
      <c r="K2699" t="s">
        <v>220</v>
      </c>
      <c r="L2699" t="s">
        <v>237</v>
      </c>
      <c r="M2699">
        <v>318860</v>
      </c>
      <c r="N2699">
        <v>139093.89000000001</v>
      </c>
      <c r="O2699">
        <v>179766.11</v>
      </c>
      <c r="P2699">
        <v>20</v>
      </c>
      <c r="Q2699">
        <v>14</v>
      </c>
      <c r="R2699">
        <v>69.59</v>
      </c>
    </row>
    <row r="2700" spans="1:18" x14ac:dyDescent="0.35">
      <c r="A2700" t="s">
        <v>110</v>
      </c>
      <c r="B2700" t="str">
        <f>VLOOKUP(Table1[[#This Row],[Region]],Table3[#All],2,0)</f>
        <v>Bill Gabril</v>
      </c>
      <c r="C2700" t="s">
        <v>213</v>
      </c>
      <c r="D2700">
        <v>166070</v>
      </c>
      <c r="E2700">
        <v>123380</v>
      </c>
      <c r="F2700">
        <v>74.290000000000006</v>
      </c>
      <c r="G2700" s="2">
        <v>41990</v>
      </c>
      <c r="H2700">
        <f>YEAR(Table1[[#This Row],[Order Date]])</f>
        <v>2014</v>
      </c>
      <c r="I2700" t="s">
        <v>257</v>
      </c>
      <c r="J2700" s="4">
        <f>WEEKDAY(Table1[[#This Row],[Order Date]])</f>
        <v>4</v>
      </c>
      <c r="K2700" t="s">
        <v>234</v>
      </c>
      <c r="L2700" t="s">
        <v>238</v>
      </c>
      <c r="M2700">
        <v>123380</v>
      </c>
      <c r="N2700">
        <v>49030.92</v>
      </c>
      <c r="O2700">
        <v>74349.08</v>
      </c>
      <c r="P2700">
        <v>20</v>
      </c>
      <c r="Q2700">
        <v>60</v>
      </c>
      <c r="R2700">
        <v>81.010000000000005</v>
      </c>
    </row>
    <row r="2701" spans="1:18" x14ac:dyDescent="0.35">
      <c r="A2701" t="s">
        <v>111</v>
      </c>
      <c r="B2701" t="str">
        <f>VLOOKUP(Table1[[#This Row],[Region]],Table3[#All],2,0)</f>
        <v>Sam Thomas</v>
      </c>
      <c r="C2701" t="s">
        <v>215</v>
      </c>
      <c r="D2701">
        <v>277228</v>
      </c>
      <c r="E2701">
        <v>221274</v>
      </c>
      <c r="F2701">
        <v>79.819999999999993</v>
      </c>
      <c r="G2701" s="2">
        <v>41990</v>
      </c>
      <c r="H2701">
        <f>YEAR(Table1[[#This Row],[Order Date]])</f>
        <v>2014</v>
      </c>
      <c r="I2701" t="s">
        <v>257</v>
      </c>
      <c r="J2701" s="4">
        <f>WEEKDAY(Table1[[#This Row],[Order Date]])</f>
        <v>4</v>
      </c>
      <c r="K2701" t="s">
        <v>232</v>
      </c>
      <c r="L2701" t="s">
        <v>240</v>
      </c>
      <c r="M2701">
        <v>221274</v>
      </c>
      <c r="N2701">
        <v>54487.98</v>
      </c>
      <c r="O2701">
        <v>166786.01999999999</v>
      </c>
      <c r="P2701">
        <v>30</v>
      </c>
      <c r="Q2701">
        <v>13</v>
      </c>
      <c r="R2701">
        <v>73.45</v>
      </c>
    </row>
    <row r="2702" spans="1:18" x14ac:dyDescent="0.35">
      <c r="A2702" t="s">
        <v>112</v>
      </c>
      <c r="B2702" t="str">
        <f>VLOOKUP(Table1[[#This Row],[Region]],Table3[#All],2,0)</f>
        <v>Bill Gabril</v>
      </c>
      <c r="C2702" t="s">
        <v>213</v>
      </c>
      <c r="D2702">
        <v>298612</v>
      </c>
      <c r="E2702">
        <v>153224</v>
      </c>
      <c r="F2702">
        <v>51.31</v>
      </c>
      <c r="G2702" s="2">
        <v>40904</v>
      </c>
      <c r="H2702">
        <f>YEAR(Table1[[#This Row],[Order Date]])</f>
        <v>2011</v>
      </c>
      <c r="I2702" t="s">
        <v>257</v>
      </c>
      <c r="J2702" s="4">
        <f>WEEKDAY(Table1[[#This Row],[Order Date]])</f>
        <v>3</v>
      </c>
      <c r="K2702" t="s">
        <v>228</v>
      </c>
      <c r="L2702" t="s">
        <v>236</v>
      </c>
      <c r="M2702">
        <v>153224</v>
      </c>
      <c r="N2702">
        <v>69048.45</v>
      </c>
      <c r="O2702">
        <v>84175.55</v>
      </c>
      <c r="P2702">
        <v>20</v>
      </c>
      <c r="Q2702">
        <v>40</v>
      </c>
      <c r="R2702">
        <v>94.89</v>
      </c>
    </row>
    <row r="2703" spans="1:18" x14ac:dyDescent="0.35">
      <c r="A2703" t="s">
        <v>113</v>
      </c>
      <c r="B2703" t="str">
        <f>VLOOKUP(Table1[[#This Row],[Region]],Table3[#All],2,0)</f>
        <v>William Grek</v>
      </c>
      <c r="C2703" t="s">
        <v>214</v>
      </c>
      <c r="D2703">
        <v>444540</v>
      </c>
      <c r="E2703">
        <v>297976</v>
      </c>
      <c r="F2703">
        <v>67.03</v>
      </c>
      <c r="G2703" s="2">
        <v>40904</v>
      </c>
      <c r="H2703">
        <f>YEAR(Table1[[#This Row],[Order Date]])</f>
        <v>2011</v>
      </c>
      <c r="I2703" t="s">
        <v>257</v>
      </c>
      <c r="J2703" s="4">
        <f>WEEKDAY(Table1[[#This Row],[Order Date]])</f>
        <v>3</v>
      </c>
      <c r="K2703" t="s">
        <v>225</v>
      </c>
      <c r="L2703" t="s">
        <v>239</v>
      </c>
      <c r="M2703">
        <v>297976</v>
      </c>
      <c r="N2703">
        <v>88589.17</v>
      </c>
      <c r="O2703">
        <v>209386.83</v>
      </c>
      <c r="P2703">
        <v>30</v>
      </c>
      <c r="Q2703">
        <v>33</v>
      </c>
      <c r="R2703">
        <v>92.58</v>
      </c>
    </row>
    <row r="2704" spans="1:18" x14ac:dyDescent="0.35">
      <c r="A2704" t="s">
        <v>114</v>
      </c>
      <c r="B2704" t="str">
        <f>VLOOKUP(Table1[[#This Row],[Region]],Table3[#All],2,0)</f>
        <v>Anne Paul</v>
      </c>
      <c r="C2704" t="s">
        <v>212</v>
      </c>
      <c r="D2704">
        <v>435563</v>
      </c>
      <c r="E2704">
        <v>499753</v>
      </c>
      <c r="F2704">
        <v>114.74</v>
      </c>
      <c r="G2704" s="2">
        <v>41950</v>
      </c>
      <c r="H2704">
        <f>YEAR(Table1[[#This Row],[Order Date]])</f>
        <v>2014</v>
      </c>
      <c r="I2704" t="s">
        <v>253</v>
      </c>
      <c r="J2704" s="4">
        <f>WEEKDAY(Table1[[#This Row],[Order Date]])</f>
        <v>6</v>
      </c>
      <c r="K2704" t="s">
        <v>231</v>
      </c>
      <c r="L2704" t="s">
        <v>236</v>
      </c>
      <c r="M2704">
        <v>499753</v>
      </c>
      <c r="N2704">
        <v>215939.3</v>
      </c>
      <c r="O2704">
        <v>283813.7</v>
      </c>
      <c r="P2704">
        <v>20</v>
      </c>
      <c r="Q2704">
        <v>27</v>
      </c>
      <c r="R2704">
        <v>81.180000000000007</v>
      </c>
    </row>
    <row r="2705" spans="1:18" x14ac:dyDescent="0.35">
      <c r="A2705" t="s">
        <v>115</v>
      </c>
      <c r="B2705" t="str">
        <f>VLOOKUP(Table1[[#This Row],[Region]],Table3[#All],2,0)</f>
        <v>Bill Gabril</v>
      </c>
      <c r="C2705" t="s">
        <v>213</v>
      </c>
      <c r="D2705">
        <v>461841</v>
      </c>
      <c r="E2705">
        <v>545542</v>
      </c>
      <c r="F2705">
        <v>118.12</v>
      </c>
      <c r="G2705" s="2">
        <v>41950</v>
      </c>
      <c r="H2705">
        <f>YEAR(Table1[[#This Row],[Order Date]])</f>
        <v>2014</v>
      </c>
      <c r="I2705" t="s">
        <v>253</v>
      </c>
      <c r="J2705" s="4">
        <f>WEEKDAY(Table1[[#This Row],[Order Date]])</f>
        <v>6</v>
      </c>
      <c r="K2705" t="s">
        <v>218</v>
      </c>
      <c r="L2705" t="s">
        <v>238</v>
      </c>
      <c r="M2705">
        <v>545542</v>
      </c>
      <c r="N2705">
        <v>246923.5</v>
      </c>
      <c r="O2705">
        <v>298618.5</v>
      </c>
      <c r="P2705">
        <v>10</v>
      </c>
      <c r="Q2705">
        <v>30</v>
      </c>
      <c r="R2705">
        <v>81.010000000000005</v>
      </c>
    </row>
    <row r="2706" spans="1:18" x14ac:dyDescent="0.35">
      <c r="A2706" t="s">
        <v>116</v>
      </c>
      <c r="B2706" t="str">
        <f>VLOOKUP(Table1[[#This Row],[Region]],Table3[#All],2,0)</f>
        <v>William Grek</v>
      </c>
      <c r="C2706" t="s">
        <v>214</v>
      </c>
      <c r="D2706">
        <v>258353</v>
      </c>
      <c r="E2706">
        <v>151985</v>
      </c>
      <c r="F2706">
        <v>58.83</v>
      </c>
      <c r="G2706" s="2">
        <v>41950</v>
      </c>
      <c r="H2706">
        <f>YEAR(Table1[[#This Row],[Order Date]])</f>
        <v>2014</v>
      </c>
      <c r="I2706" t="s">
        <v>253</v>
      </c>
      <c r="J2706" s="4">
        <f>WEEKDAY(Table1[[#This Row],[Order Date]])</f>
        <v>6</v>
      </c>
      <c r="K2706" t="s">
        <v>223</v>
      </c>
      <c r="L2706" t="s">
        <v>240</v>
      </c>
      <c r="M2706">
        <v>151985</v>
      </c>
      <c r="N2706">
        <v>51299.16</v>
      </c>
      <c r="O2706">
        <v>100685.84</v>
      </c>
      <c r="P2706">
        <v>10</v>
      </c>
      <c r="Q2706">
        <v>25</v>
      </c>
      <c r="R2706">
        <v>72.569999999999993</v>
      </c>
    </row>
    <row r="2707" spans="1:18" x14ac:dyDescent="0.35">
      <c r="A2707" t="s">
        <v>117</v>
      </c>
      <c r="B2707" t="str">
        <f>VLOOKUP(Table1[[#This Row],[Region]],Table3[#All],2,0)</f>
        <v>William Grek</v>
      </c>
      <c r="C2707" t="s">
        <v>214</v>
      </c>
      <c r="D2707">
        <v>192323</v>
      </c>
      <c r="E2707">
        <v>202622</v>
      </c>
      <c r="F2707">
        <v>105.36</v>
      </c>
      <c r="G2707" s="2">
        <v>41950</v>
      </c>
      <c r="H2707">
        <f>YEAR(Table1[[#This Row],[Order Date]])</f>
        <v>2014</v>
      </c>
      <c r="I2707" t="s">
        <v>253</v>
      </c>
      <c r="J2707" s="4">
        <f>WEEKDAY(Table1[[#This Row],[Order Date]])</f>
        <v>6</v>
      </c>
      <c r="K2707" t="s">
        <v>229</v>
      </c>
      <c r="L2707" t="s">
        <v>240</v>
      </c>
      <c r="M2707">
        <v>202622</v>
      </c>
      <c r="N2707">
        <v>72447.149999999994</v>
      </c>
      <c r="O2707">
        <v>130174.85</v>
      </c>
      <c r="P2707">
        <v>30</v>
      </c>
      <c r="Q2707">
        <v>10</v>
      </c>
      <c r="R2707">
        <v>73.87</v>
      </c>
    </row>
    <row r="2708" spans="1:18" x14ac:dyDescent="0.35">
      <c r="A2708" t="s">
        <v>118</v>
      </c>
      <c r="B2708" t="str">
        <f>VLOOKUP(Table1[[#This Row],[Region]],Table3[#All],2,0)</f>
        <v>William Grek</v>
      </c>
      <c r="C2708" t="s">
        <v>214</v>
      </c>
      <c r="D2708">
        <v>494015</v>
      </c>
      <c r="E2708">
        <v>264317</v>
      </c>
      <c r="F2708">
        <v>53.5</v>
      </c>
      <c r="G2708" s="2">
        <v>41950</v>
      </c>
      <c r="H2708">
        <f>YEAR(Table1[[#This Row],[Order Date]])</f>
        <v>2014</v>
      </c>
      <c r="I2708" t="s">
        <v>253</v>
      </c>
      <c r="J2708" s="4">
        <f>WEEKDAY(Table1[[#This Row],[Order Date]])</f>
        <v>6</v>
      </c>
      <c r="K2708" t="s">
        <v>222</v>
      </c>
      <c r="L2708" t="s">
        <v>236</v>
      </c>
      <c r="M2708">
        <v>264317</v>
      </c>
      <c r="N2708">
        <v>65629.789999999994</v>
      </c>
      <c r="O2708">
        <v>198687.21</v>
      </c>
      <c r="P2708">
        <v>20</v>
      </c>
      <c r="Q2708">
        <v>74</v>
      </c>
      <c r="R2708">
        <v>61.58</v>
      </c>
    </row>
    <row r="2709" spans="1:18" x14ac:dyDescent="0.35">
      <c r="A2709" t="s">
        <v>119</v>
      </c>
      <c r="B2709" t="str">
        <f>VLOOKUP(Table1[[#This Row],[Region]],Table3[#All],2,0)</f>
        <v>Sam Thomas</v>
      </c>
      <c r="C2709" t="s">
        <v>215</v>
      </c>
      <c r="D2709">
        <v>196965</v>
      </c>
      <c r="E2709">
        <v>138124</v>
      </c>
      <c r="F2709">
        <v>70.13</v>
      </c>
      <c r="G2709" s="2">
        <v>41990</v>
      </c>
      <c r="H2709">
        <f>YEAR(Table1[[#This Row],[Order Date]])</f>
        <v>2014</v>
      </c>
      <c r="I2709" t="s">
        <v>257</v>
      </c>
      <c r="J2709" s="4">
        <f>WEEKDAY(Table1[[#This Row],[Order Date]])</f>
        <v>4</v>
      </c>
      <c r="K2709" t="s">
        <v>218</v>
      </c>
      <c r="L2709" t="s">
        <v>238</v>
      </c>
      <c r="M2709">
        <v>138124</v>
      </c>
      <c r="N2709">
        <v>65116.36</v>
      </c>
      <c r="O2709">
        <v>73007.64</v>
      </c>
      <c r="P2709">
        <v>30</v>
      </c>
      <c r="Q2709">
        <v>23</v>
      </c>
      <c r="R2709">
        <v>80.180000000000007</v>
      </c>
    </row>
    <row r="2710" spans="1:18" x14ac:dyDescent="0.35">
      <c r="A2710" t="s">
        <v>120</v>
      </c>
      <c r="B2710" t="str">
        <f>VLOOKUP(Table1[[#This Row],[Region]],Table3[#All],2,0)</f>
        <v>William Grek</v>
      </c>
      <c r="C2710" t="s">
        <v>214</v>
      </c>
      <c r="D2710">
        <v>295911</v>
      </c>
      <c r="E2710">
        <v>310220</v>
      </c>
      <c r="F2710">
        <v>104.84</v>
      </c>
      <c r="G2710" s="2">
        <v>41036</v>
      </c>
      <c r="H2710">
        <f>YEAR(Table1[[#This Row],[Order Date]])</f>
        <v>2012</v>
      </c>
      <c r="I2710" t="s">
        <v>261</v>
      </c>
      <c r="J2710" s="4">
        <f>WEEKDAY(Table1[[#This Row],[Order Date]])</f>
        <v>2</v>
      </c>
      <c r="K2710" t="s">
        <v>231</v>
      </c>
      <c r="L2710" t="s">
        <v>236</v>
      </c>
      <c r="M2710">
        <v>310220</v>
      </c>
      <c r="N2710">
        <v>98879.96</v>
      </c>
      <c r="O2710">
        <v>211340.04</v>
      </c>
      <c r="P2710">
        <v>30</v>
      </c>
      <c r="Q2710">
        <v>17</v>
      </c>
      <c r="R2710">
        <v>60.07</v>
      </c>
    </row>
    <row r="2711" spans="1:18" x14ac:dyDescent="0.35">
      <c r="A2711" t="s">
        <v>121</v>
      </c>
      <c r="B2711" t="str">
        <f>VLOOKUP(Table1[[#This Row],[Region]],Table3[#All],2,0)</f>
        <v>Anne Paul</v>
      </c>
      <c r="C2711" t="s">
        <v>212</v>
      </c>
      <c r="D2711">
        <v>471580</v>
      </c>
      <c r="E2711">
        <v>540803</v>
      </c>
      <c r="F2711">
        <v>114.68</v>
      </c>
      <c r="G2711" s="2">
        <v>41036</v>
      </c>
      <c r="H2711">
        <f>YEAR(Table1[[#This Row],[Order Date]])</f>
        <v>2012</v>
      </c>
      <c r="I2711" t="s">
        <v>261</v>
      </c>
      <c r="J2711" s="4">
        <f>WEEKDAY(Table1[[#This Row],[Order Date]])</f>
        <v>2</v>
      </c>
      <c r="K2711" t="s">
        <v>227</v>
      </c>
      <c r="L2711" t="s">
        <v>237</v>
      </c>
      <c r="M2711">
        <v>540803</v>
      </c>
      <c r="N2711">
        <v>254266.64</v>
      </c>
      <c r="O2711">
        <v>286536.36</v>
      </c>
      <c r="P2711">
        <v>20</v>
      </c>
      <c r="Q2711">
        <v>53</v>
      </c>
      <c r="R2711">
        <v>73.180000000000007</v>
      </c>
    </row>
    <row r="2712" spans="1:18" x14ac:dyDescent="0.35">
      <c r="A2712" t="s">
        <v>122</v>
      </c>
      <c r="B2712" t="str">
        <f>VLOOKUP(Table1[[#This Row],[Region]],Table3[#All],2,0)</f>
        <v>Sam Thomas</v>
      </c>
      <c r="C2712" t="s">
        <v>215</v>
      </c>
      <c r="D2712">
        <v>358069</v>
      </c>
      <c r="E2712">
        <v>195808</v>
      </c>
      <c r="F2712">
        <v>54.68</v>
      </c>
      <c r="G2712" s="2">
        <v>41978</v>
      </c>
      <c r="H2712">
        <f>YEAR(Table1[[#This Row],[Order Date]])</f>
        <v>2014</v>
      </c>
      <c r="I2712" t="s">
        <v>257</v>
      </c>
      <c r="J2712" s="4">
        <f>WEEKDAY(Table1[[#This Row],[Order Date]])</f>
        <v>6</v>
      </c>
      <c r="K2712" t="s">
        <v>225</v>
      </c>
      <c r="L2712" t="s">
        <v>239</v>
      </c>
      <c r="M2712">
        <v>195808</v>
      </c>
      <c r="N2712">
        <v>77115.22</v>
      </c>
      <c r="O2712">
        <v>118692.78</v>
      </c>
      <c r="P2712">
        <v>10</v>
      </c>
      <c r="Q2712">
        <v>10</v>
      </c>
      <c r="R2712">
        <v>85.45</v>
      </c>
    </row>
    <row r="2713" spans="1:18" x14ac:dyDescent="0.35">
      <c r="A2713" t="s">
        <v>123</v>
      </c>
      <c r="B2713" t="str">
        <f>VLOOKUP(Table1[[#This Row],[Region]],Table3[#All],2,0)</f>
        <v>William Grek</v>
      </c>
      <c r="C2713" t="s">
        <v>214</v>
      </c>
      <c r="D2713">
        <v>100246</v>
      </c>
      <c r="E2713">
        <v>87564</v>
      </c>
      <c r="F2713">
        <v>87.35</v>
      </c>
      <c r="G2713" s="2">
        <v>41916</v>
      </c>
      <c r="H2713">
        <f>YEAR(Table1[[#This Row],[Order Date]])</f>
        <v>2014</v>
      </c>
      <c r="I2713" t="s">
        <v>255</v>
      </c>
      <c r="J2713" s="4">
        <f>WEEKDAY(Table1[[#This Row],[Order Date]])</f>
        <v>7</v>
      </c>
      <c r="K2713" t="s">
        <v>220</v>
      </c>
      <c r="L2713" t="s">
        <v>237</v>
      </c>
      <c r="M2713">
        <v>87564</v>
      </c>
      <c r="N2713">
        <v>40190.57</v>
      </c>
      <c r="O2713">
        <v>47373.43</v>
      </c>
      <c r="P2713">
        <v>10</v>
      </c>
      <c r="Q2713">
        <v>59</v>
      </c>
      <c r="R2713">
        <v>82.78</v>
      </c>
    </row>
    <row r="2714" spans="1:18" x14ac:dyDescent="0.35">
      <c r="A2714" t="s">
        <v>124</v>
      </c>
      <c r="B2714" t="str">
        <f>VLOOKUP(Table1[[#This Row],[Region]],Table3[#All],2,0)</f>
        <v>Bill Gabril</v>
      </c>
      <c r="C2714" t="s">
        <v>213</v>
      </c>
      <c r="D2714">
        <v>380218</v>
      </c>
      <c r="E2714">
        <v>229676</v>
      </c>
      <c r="F2714">
        <v>60.41</v>
      </c>
      <c r="G2714" s="2">
        <v>40557</v>
      </c>
      <c r="H2714">
        <f>YEAR(Table1[[#This Row],[Order Date]])</f>
        <v>2011</v>
      </c>
      <c r="I2714" t="s">
        <v>259</v>
      </c>
      <c r="J2714" s="4">
        <f>WEEKDAY(Table1[[#This Row],[Order Date]])</f>
        <v>6</v>
      </c>
      <c r="K2714" t="s">
        <v>233</v>
      </c>
      <c r="L2714" t="s">
        <v>237</v>
      </c>
      <c r="M2714">
        <v>229676</v>
      </c>
      <c r="N2714">
        <v>88872.36</v>
      </c>
      <c r="O2714">
        <v>140803.64000000001</v>
      </c>
      <c r="P2714">
        <v>30</v>
      </c>
      <c r="Q2714">
        <v>46</v>
      </c>
      <c r="R2714">
        <v>89.33</v>
      </c>
    </row>
    <row r="2715" spans="1:18" x14ac:dyDescent="0.35">
      <c r="A2715" t="s">
        <v>125</v>
      </c>
      <c r="B2715" t="str">
        <f>VLOOKUP(Table1[[#This Row],[Region]],Table3[#All],2,0)</f>
        <v>Bill Gabril</v>
      </c>
      <c r="C2715" t="s">
        <v>213</v>
      </c>
      <c r="D2715">
        <v>488020</v>
      </c>
      <c r="E2715">
        <v>306017</v>
      </c>
      <c r="F2715">
        <v>62.71</v>
      </c>
      <c r="G2715" s="2">
        <v>41072</v>
      </c>
      <c r="H2715">
        <f>YEAR(Table1[[#This Row],[Order Date]])</f>
        <v>2012</v>
      </c>
      <c r="I2715" t="s">
        <v>254</v>
      </c>
      <c r="J2715" s="4">
        <f>WEEKDAY(Table1[[#This Row],[Order Date]])</f>
        <v>3</v>
      </c>
      <c r="K2715" t="s">
        <v>225</v>
      </c>
      <c r="L2715" t="s">
        <v>239</v>
      </c>
      <c r="M2715">
        <v>306017</v>
      </c>
      <c r="N2715">
        <v>66254.429999999993</v>
      </c>
      <c r="O2715">
        <v>239762.57</v>
      </c>
      <c r="P2715">
        <v>30</v>
      </c>
      <c r="Q2715">
        <v>96</v>
      </c>
      <c r="R2715">
        <v>81.5</v>
      </c>
    </row>
    <row r="2716" spans="1:18" x14ac:dyDescent="0.35">
      <c r="A2716" t="s">
        <v>126</v>
      </c>
      <c r="B2716" t="str">
        <f>VLOOKUP(Table1[[#This Row],[Region]],Table3[#All],2,0)</f>
        <v>Anne Paul</v>
      </c>
      <c r="C2716" t="s">
        <v>212</v>
      </c>
      <c r="D2716">
        <v>451314</v>
      </c>
      <c r="E2716">
        <v>462299</v>
      </c>
      <c r="F2716">
        <v>102.43</v>
      </c>
      <c r="G2716" s="2">
        <v>41072</v>
      </c>
      <c r="H2716">
        <f>YEAR(Table1[[#This Row],[Order Date]])</f>
        <v>2012</v>
      </c>
      <c r="I2716" t="s">
        <v>254</v>
      </c>
      <c r="J2716" s="4">
        <f>WEEKDAY(Table1[[#This Row],[Order Date]])</f>
        <v>3</v>
      </c>
      <c r="K2716" t="s">
        <v>223</v>
      </c>
      <c r="L2716" t="s">
        <v>240</v>
      </c>
      <c r="M2716">
        <v>462299</v>
      </c>
      <c r="N2716">
        <v>96731.93</v>
      </c>
      <c r="O2716">
        <v>365567.07</v>
      </c>
      <c r="P2716">
        <v>30</v>
      </c>
      <c r="Q2716">
        <v>53</v>
      </c>
      <c r="R2716">
        <v>62.04</v>
      </c>
    </row>
    <row r="2717" spans="1:18" x14ac:dyDescent="0.35">
      <c r="A2717" t="s">
        <v>127</v>
      </c>
      <c r="B2717" t="str">
        <f>VLOOKUP(Table1[[#This Row],[Region]],Table3[#All],2,0)</f>
        <v>William Grek</v>
      </c>
      <c r="C2717" t="s">
        <v>214</v>
      </c>
      <c r="D2717">
        <v>346903</v>
      </c>
      <c r="E2717">
        <v>343347</v>
      </c>
      <c r="F2717">
        <v>98.97</v>
      </c>
      <c r="G2717" s="2">
        <v>40736</v>
      </c>
      <c r="H2717">
        <f>YEAR(Table1[[#This Row],[Order Date]])</f>
        <v>2011</v>
      </c>
      <c r="I2717" t="s">
        <v>260</v>
      </c>
      <c r="J2717" s="4">
        <f>WEEKDAY(Table1[[#This Row],[Order Date]])</f>
        <v>3</v>
      </c>
      <c r="K2717" t="s">
        <v>224</v>
      </c>
      <c r="L2717" t="s">
        <v>240</v>
      </c>
      <c r="M2717">
        <v>343347</v>
      </c>
      <c r="N2717">
        <v>158795.76</v>
      </c>
      <c r="O2717">
        <v>184551.24</v>
      </c>
      <c r="P2717">
        <v>10</v>
      </c>
      <c r="Q2717">
        <v>30</v>
      </c>
      <c r="R2717">
        <v>79.38</v>
      </c>
    </row>
    <row r="2718" spans="1:18" x14ac:dyDescent="0.35">
      <c r="A2718" t="s">
        <v>128</v>
      </c>
      <c r="B2718" t="str">
        <f>VLOOKUP(Table1[[#This Row],[Region]],Table3[#All],2,0)</f>
        <v>Sam Thomas</v>
      </c>
      <c r="C2718" t="s">
        <v>215</v>
      </c>
      <c r="D2718">
        <v>387016</v>
      </c>
      <c r="E2718">
        <v>222314</v>
      </c>
      <c r="F2718">
        <v>57.44</v>
      </c>
      <c r="G2718" s="2">
        <v>40736</v>
      </c>
      <c r="H2718">
        <f>YEAR(Table1[[#This Row],[Order Date]])</f>
        <v>2011</v>
      </c>
      <c r="I2718" t="s">
        <v>260</v>
      </c>
      <c r="J2718" s="4">
        <f>WEEKDAY(Table1[[#This Row],[Order Date]])</f>
        <v>3</v>
      </c>
      <c r="K2718" t="s">
        <v>224</v>
      </c>
      <c r="L2718" t="s">
        <v>240</v>
      </c>
      <c r="M2718">
        <v>222314</v>
      </c>
      <c r="N2718">
        <v>57991.48</v>
      </c>
      <c r="O2718">
        <v>164322.51999999999</v>
      </c>
      <c r="P2718">
        <v>10</v>
      </c>
      <c r="Q2718">
        <v>29</v>
      </c>
      <c r="R2718">
        <v>64.62</v>
      </c>
    </row>
    <row r="2719" spans="1:18" x14ac:dyDescent="0.35">
      <c r="A2719" t="s">
        <v>129</v>
      </c>
      <c r="B2719" t="str">
        <f>VLOOKUP(Table1[[#This Row],[Region]],Table3[#All],2,0)</f>
        <v>Anne Paul</v>
      </c>
      <c r="C2719" t="s">
        <v>212</v>
      </c>
      <c r="D2719">
        <v>159704</v>
      </c>
      <c r="E2719">
        <v>131073</v>
      </c>
      <c r="F2719">
        <v>82.07</v>
      </c>
      <c r="G2719" s="2">
        <v>40883</v>
      </c>
      <c r="H2719">
        <f>YEAR(Table1[[#This Row],[Order Date]])</f>
        <v>2011</v>
      </c>
      <c r="I2719" t="s">
        <v>257</v>
      </c>
      <c r="J2719" s="4">
        <f>WEEKDAY(Table1[[#This Row],[Order Date]])</f>
        <v>3</v>
      </c>
      <c r="K2719" t="s">
        <v>223</v>
      </c>
      <c r="L2719" t="s">
        <v>240</v>
      </c>
      <c r="M2719">
        <v>131073</v>
      </c>
      <c r="N2719">
        <v>64591.19</v>
      </c>
      <c r="O2719">
        <v>66481.81</v>
      </c>
      <c r="P2719">
        <v>10</v>
      </c>
      <c r="Q2719">
        <v>71</v>
      </c>
      <c r="R2719">
        <v>82.14</v>
      </c>
    </row>
    <row r="2720" spans="1:18" x14ac:dyDescent="0.35">
      <c r="A2720" t="s">
        <v>130</v>
      </c>
      <c r="B2720" t="str">
        <f>VLOOKUP(Table1[[#This Row],[Region]],Table3[#All],2,0)</f>
        <v>William Grek</v>
      </c>
      <c r="C2720" t="s">
        <v>214</v>
      </c>
      <c r="D2720">
        <v>229013</v>
      </c>
      <c r="E2720">
        <v>150022</v>
      </c>
      <c r="F2720">
        <v>65.510000000000005</v>
      </c>
      <c r="G2720" s="2">
        <v>40883</v>
      </c>
      <c r="H2720">
        <f>YEAR(Table1[[#This Row],[Order Date]])</f>
        <v>2011</v>
      </c>
      <c r="I2720" t="s">
        <v>257</v>
      </c>
      <c r="J2720" s="4">
        <f>WEEKDAY(Table1[[#This Row],[Order Date]])</f>
        <v>3</v>
      </c>
      <c r="K2720" t="s">
        <v>216</v>
      </c>
      <c r="L2720" t="s">
        <v>236</v>
      </c>
      <c r="M2720">
        <v>150022</v>
      </c>
      <c r="N2720">
        <v>44228.5</v>
      </c>
      <c r="O2720">
        <v>105793.5</v>
      </c>
      <c r="P2720">
        <v>30</v>
      </c>
      <c r="Q2720">
        <v>55</v>
      </c>
      <c r="R2720">
        <v>80.5</v>
      </c>
    </row>
    <row r="2721" spans="1:18" x14ac:dyDescent="0.35">
      <c r="A2721" t="s">
        <v>131</v>
      </c>
      <c r="B2721" t="str">
        <f>VLOOKUP(Table1[[#This Row],[Region]],Table3[#All],2,0)</f>
        <v>Anne Paul</v>
      </c>
      <c r="C2721" t="s">
        <v>212</v>
      </c>
      <c r="D2721">
        <v>298469</v>
      </c>
      <c r="E2721">
        <v>315894</v>
      </c>
      <c r="F2721">
        <v>105.84</v>
      </c>
      <c r="G2721" s="2">
        <v>41420</v>
      </c>
      <c r="H2721">
        <f>YEAR(Table1[[#This Row],[Order Date]])</f>
        <v>2013</v>
      </c>
      <c r="I2721" t="s">
        <v>261</v>
      </c>
      <c r="J2721" s="4">
        <f>WEEKDAY(Table1[[#This Row],[Order Date]])</f>
        <v>1</v>
      </c>
      <c r="K2721" t="s">
        <v>225</v>
      </c>
      <c r="L2721" t="s">
        <v>239</v>
      </c>
      <c r="M2721">
        <v>315894</v>
      </c>
      <c r="N2721">
        <v>96620.46</v>
      </c>
      <c r="O2721">
        <v>219273.54</v>
      </c>
      <c r="P2721">
        <v>30</v>
      </c>
      <c r="Q2721">
        <v>38</v>
      </c>
      <c r="R2721">
        <v>91.91</v>
      </c>
    </row>
    <row r="2722" spans="1:18" x14ac:dyDescent="0.35">
      <c r="A2722" t="s">
        <v>132</v>
      </c>
      <c r="B2722" t="str">
        <f>VLOOKUP(Table1[[#This Row],[Region]],Table3[#All],2,0)</f>
        <v>Anne Paul</v>
      </c>
      <c r="C2722" t="s">
        <v>212</v>
      </c>
      <c r="D2722">
        <v>249981</v>
      </c>
      <c r="E2722">
        <v>164894</v>
      </c>
      <c r="F2722">
        <v>65.959999999999994</v>
      </c>
      <c r="G2722" s="2">
        <v>41420</v>
      </c>
      <c r="H2722">
        <f>YEAR(Table1[[#This Row],[Order Date]])</f>
        <v>2013</v>
      </c>
      <c r="I2722" t="s">
        <v>261</v>
      </c>
      <c r="J2722" s="4">
        <f>WEEKDAY(Table1[[#This Row],[Order Date]])</f>
        <v>1</v>
      </c>
      <c r="K2722" t="s">
        <v>225</v>
      </c>
      <c r="L2722" t="s">
        <v>239</v>
      </c>
      <c r="M2722">
        <v>164894</v>
      </c>
      <c r="N2722">
        <v>72921.149999999994</v>
      </c>
      <c r="O2722">
        <v>91972.85</v>
      </c>
      <c r="P2722">
        <v>10</v>
      </c>
      <c r="Q2722">
        <v>41</v>
      </c>
      <c r="R2722">
        <v>75.87</v>
      </c>
    </row>
    <row r="2723" spans="1:18" x14ac:dyDescent="0.35">
      <c r="A2723" t="s">
        <v>133</v>
      </c>
      <c r="B2723" t="str">
        <f>VLOOKUP(Table1[[#This Row],[Region]],Table3[#All],2,0)</f>
        <v>Sam Thomas</v>
      </c>
      <c r="C2723" t="s">
        <v>215</v>
      </c>
      <c r="D2723">
        <v>228795</v>
      </c>
      <c r="E2723">
        <v>263766</v>
      </c>
      <c r="F2723">
        <v>115.28</v>
      </c>
      <c r="G2723" s="2">
        <v>41420</v>
      </c>
      <c r="H2723">
        <f>YEAR(Table1[[#This Row],[Order Date]])</f>
        <v>2013</v>
      </c>
      <c r="I2723" t="s">
        <v>261</v>
      </c>
      <c r="J2723" s="4">
        <f>WEEKDAY(Table1[[#This Row],[Order Date]])</f>
        <v>1</v>
      </c>
      <c r="K2723" t="s">
        <v>221</v>
      </c>
      <c r="L2723" t="s">
        <v>239</v>
      </c>
      <c r="M2723">
        <v>263766</v>
      </c>
      <c r="N2723">
        <v>62747.18</v>
      </c>
      <c r="O2723">
        <v>201018.82</v>
      </c>
      <c r="P2723">
        <v>30</v>
      </c>
      <c r="Q2723">
        <v>19</v>
      </c>
      <c r="R2723">
        <v>67.25</v>
      </c>
    </row>
    <row r="2724" spans="1:18" x14ac:dyDescent="0.35">
      <c r="A2724" t="s">
        <v>134</v>
      </c>
      <c r="B2724" t="str">
        <f>VLOOKUP(Table1[[#This Row],[Region]],Table3[#All],2,0)</f>
        <v>Sam Thomas</v>
      </c>
      <c r="C2724" t="s">
        <v>215</v>
      </c>
      <c r="D2724">
        <v>280658</v>
      </c>
      <c r="E2724">
        <v>297468</v>
      </c>
      <c r="F2724">
        <v>105.99</v>
      </c>
      <c r="G2724" s="2">
        <v>41326</v>
      </c>
      <c r="H2724">
        <f>YEAR(Table1[[#This Row],[Order Date]])</f>
        <v>2013</v>
      </c>
      <c r="I2724" t="s">
        <v>264</v>
      </c>
      <c r="J2724" s="4">
        <f>WEEKDAY(Table1[[#This Row],[Order Date]])</f>
        <v>5</v>
      </c>
      <c r="K2724" t="s">
        <v>235</v>
      </c>
      <c r="L2724" t="s">
        <v>239</v>
      </c>
      <c r="M2724">
        <v>297468</v>
      </c>
      <c r="N2724">
        <v>114823.59</v>
      </c>
      <c r="O2724">
        <v>182644.41</v>
      </c>
      <c r="P2724">
        <v>10</v>
      </c>
      <c r="Q2724">
        <v>71</v>
      </c>
      <c r="R2724">
        <v>86.42</v>
      </c>
    </row>
    <row r="2725" spans="1:18" x14ac:dyDescent="0.35">
      <c r="A2725" t="s">
        <v>135</v>
      </c>
      <c r="B2725" t="str">
        <f>VLOOKUP(Table1[[#This Row],[Region]],Table3[#All],2,0)</f>
        <v>Sam Thomas</v>
      </c>
      <c r="C2725" t="s">
        <v>215</v>
      </c>
      <c r="D2725">
        <v>357367</v>
      </c>
      <c r="E2725">
        <v>351464</v>
      </c>
      <c r="F2725">
        <v>98.35</v>
      </c>
      <c r="G2725" s="2">
        <v>41326</v>
      </c>
      <c r="H2725">
        <f>YEAR(Table1[[#This Row],[Order Date]])</f>
        <v>2013</v>
      </c>
      <c r="I2725" t="s">
        <v>264</v>
      </c>
      <c r="J2725" s="4">
        <f>WEEKDAY(Table1[[#This Row],[Order Date]])</f>
        <v>5</v>
      </c>
      <c r="K2725" t="s">
        <v>221</v>
      </c>
      <c r="L2725" t="s">
        <v>239</v>
      </c>
      <c r="M2725">
        <v>351464</v>
      </c>
      <c r="N2725">
        <v>91228.03</v>
      </c>
      <c r="O2725">
        <v>260235.97</v>
      </c>
      <c r="P2725">
        <v>10</v>
      </c>
      <c r="Q2725">
        <v>53</v>
      </c>
      <c r="R2725">
        <v>79.95</v>
      </c>
    </row>
    <row r="2726" spans="1:18" x14ac:dyDescent="0.35">
      <c r="A2726" t="s">
        <v>136</v>
      </c>
      <c r="B2726" t="str">
        <f>VLOOKUP(Table1[[#This Row],[Region]],Table3[#All],2,0)</f>
        <v>Sam Thomas</v>
      </c>
      <c r="C2726" t="s">
        <v>215</v>
      </c>
      <c r="D2726">
        <v>374618</v>
      </c>
      <c r="E2726">
        <v>260426</v>
      </c>
      <c r="F2726">
        <v>69.52</v>
      </c>
      <c r="G2726" s="2">
        <v>41326</v>
      </c>
      <c r="H2726">
        <f>YEAR(Table1[[#This Row],[Order Date]])</f>
        <v>2013</v>
      </c>
      <c r="I2726" t="s">
        <v>264</v>
      </c>
      <c r="J2726" s="4">
        <f>WEEKDAY(Table1[[#This Row],[Order Date]])</f>
        <v>5</v>
      </c>
      <c r="K2726" t="s">
        <v>230</v>
      </c>
      <c r="L2726" t="s">
        <v>238</v>
      </c>
      <c r="M2726">
        <v>260426</v>
      </c>
      <c r="N2726">
        <v>122528.21</v>
      </c>
      <c r="O2726">
        <v>137897.79</v>
      </c>
      <c r="P2726">
        <v>10</v>
      </c>
      <c r="Q2726">
        <v>13</v>
      </c>
      <c r="R2726">
        <v>88.51</v>
      </c>
    </row>
    <row r="2727" spans="1:18" x14ac:dyDescent="0.35">
      <c r="A2727" t="s">
        <v>137</v>
      </c>
      <c r="B2727" t="str">
        <f>VLOOKUP(Table1[[#This Row],[Region]],Table3[#All],2,0)</f>
        <v>Sam Thomas</v>
      </c>
      <c r="C2727" t="s">
        <v>215</v>
      </c>
      <c r="D2727">
        <v>467174</v>
      </c>
      <c r="E2727">
        <v>457966</v>
      </c>
      <c r="F2727">
        <v>98.03</v>
      </c>
      <c r="G2727" s="2">
        <v>41326</v>
      </c>
      <c r="H2727">
        <f>YEAR(Table1[[#This Row],[Order Date]])</f>
        <v>2013</v>
      </c>
      <c r="I2727" t="s">
        <v>264</v>
      </c>
      <c r="J2727" s="4">
        <f>WEEKDAY(Table1[[#This Row],[Order Date]])</f>
        <v>5</v>
      </c>
      <c r="K2727" t="s">
        <v>232</v>
      </c>
      <c r="L2727" t="s">
        <v>240</v>
      </c>
      <c r="M2727">
        <v>457966</v>
      </c>
      <c r="N2727">
        <v>203704.77</v>
      </c>
      <c r="O2727">
        <v>254261.23</v>
      </c>
      <c r="P2727">
        <v>20</v>
      </c>
      <c r="Q2727">
        <v>38</v>
      </c>
      <c r="R2727">
        <v>90.5</v>
      </c>
    </row>
    <row r="2728" spans="1:18" x14ac:dyDescent="0.35">
      <c r="A2728" t="s">
        <v>138</v>
      </c>
      <c r="B2728" t="str">
        <f>VLOOKUP(Table1[[#This Row],[Region]],Table3[#All],2,0)</f>
        <v>Sam Thomas</v>
      </c>
      <c r="C2728" t="s">
        <v>215</v>
      </c>
      <c r="D2728">
        <v>175759</v>
      </c>
      <c r="E2728">
        <v>151822</v>
      </c>
      <c r="F2728">
        <v>86.38</v>
      </c>
      <c r="G2728" s="2">
        <v>41550</v>
      </c>
      <c r="H2728">
        <f>YEAR(Table1[[#This Row],[Order Date]])</f>
        <v>2013</v>
      </c>
      <c r="I2728" t="s">
        <v>255</v>
      </c>
      <c r="J2728" s="4">
        <f>WEEKDAY(Table1[[#This Row],[Order Date]])</f>
        <v>5</v>
      </c>
      <c r="K2728" t="s">
        <v>228</v>
      </c>
      <c r="L2728" t="s">
        <v>236</v>
      </c>
      <c r="M2728">
        <v>151822</v>
      </c>
      <c r="N2728">
        <v>61521.8</v>
      </c>
      <c r="O2728">
        <v>90300.2</v>
      </c>
      <c r="P2728">
        <v>20</v>
      </c>
      <c r="Q2728">
        <v>41</v>
      </c>
      <c r="R2728">
        <v>77.12</v>
      </c>
    </row>
    <row r="2729" spans="1:18" x14ac:dyDescent="0.35">
      <c r="A2729" t="s">
        <v>139</v>
      </c>
      <c r="B2729" t="str">
        <f>VLOOKUP(Table1[[#This Row],[Region]],Table3[#All],2,0)</f>
        <v>Sam Thomas</v>
      </c>
      <c r="C2729" t="s">
        <v>215</v>
      </c>
      <c r="D2729">
        <v>305652</v>
      </c>
      <c r="E2729">
        <v>235143</v>
      </c>
      <c r="F2729">
        <v>76.930000000000007</v>
      </c>
      <c r="G2729" s="2">
        <v>41710</v>
      </c>
      <c r="H2729">
        <f>YEAR(Table1[[#This Row],[Order Date]])</f>
        <v>2014</v>
      </c>
      <c r="I2729" t="s">
        <v>263</v>
      </c>
      <c r="J2729" s="4">
        <f>WEEKDAY(Table1[[#This Row],[Order Date]])</f>
        <v>4</v>
      </c>
      <c r="K2729" t="s">
        <v>223</v>
      </c>
      <c r="L2729" t="s">
        <v>240</v>
      </c>
      <c r="M2729">
        <v>235143</v>
      </c>
      <c r="N2729">
        <v>48620.91</v>
      </c>
      <c r="O2729">
        <v>186522.09</v>
      </c>
      <c r="P2729">
        <v>30</v>
      </c>
      <c r="Q2729">
        <v>66</v>
      </c>
      <c r="R2729">
        <v>77.900000000000006</v>
      </c>
    </row>
    <row r="2730" spans="1:18" x14ac:dyDescent="0.35">
      <c r="A2730" t="s">
        <v>140</v>
      </c>
      <c r="B2730" t="str">
        <f>VLOOKUP(Table1[[#This Row],[Region]],Table3[#All],2,0)</f>
        <v>Bill Gabril</v>
      </c>
      <c r="C2730" t="s">
        <v>213</v>
      </c>
      <c r="D2730">
        <v>186343</v>
      </c>
      <c r="E2730">
        <v>129698</v>
      </c>
      <c r="F2730">
        <v>69.599999999999994</v>
      </c>
      <c r="G2730" s="2">
        <v>41527</v>
      </c>
      <c r="H2730">
        <f>YEAR(Table1[[#This Row],[Order Date]])</f>
        <v>2013</v>
      </c>
      <c r="I2730" t="s">
        <v>258</v>
      </c>
      <c r="J2730" s="4">
        <f>WEEKDAY(Table1[[#This Row],[Order Date]])</f>
        <v>3</v>
      </c>
      <c r="K2730" t="s">
        <v>225</v>
      </c>
      <c r="L2730" t="s">
        <v>239</v>
      </c>
      <c r="M2730">
        <v>129698</v>
      </c>
      <c r="N2730">
        <v>37295.01</v>
      </c>
      <c r="O2730">
        <v>92402.99</v>
      </c>
      <c r="P2730">
        <v>20</v>
      </c>
      <c r="Q2730">
        <v>12</v>
      </c>
      <c r="R2730">
        <v>70.739999999999995</v>
      </c>
    </row>
    <row r="2731" spans="1:18" x14ac:dyDescent="0.35">
      <c r="A2731" t="s">
        <v>141</v>
      </c>
      <c r="B2731" t="str">
        <f>VLOOKUP(Table1[[#This Row],[Region]],Table3[#All],2,0)</f>
        <v>William Grek</v>
      </c>
      <c r="C2731" t="s">
        <v>214</v>
      </c>
      <c r="D2731">
        <v>103047</v>
      </c>
      <c r="E2731">
        <v>105691</v>
      </c>
      <c r="F2731">
        <v>102.57</v>
      </c>
      <c r="G2731" s="2">
        <v>40738</v>
      </c>
      <c r="H2731">
        <f>YEAR(Table1[[#This Row],[Order Date]])</f>
        <v>2011</v>
      </c>
      <c r="I2731" t="s">
        <v>260</v>
      </c>
      <c r="J2731" s="4">
        <f>WEEKDAY(Table1[[#This Row],[Order Date]])</f>
        <v>5</v>
      </c>
      <c r="K2731" t="s">
        <v>221</v>
      </c>
      <c r="L2731" t="s">
        <v>239</v>
      </c>
      <c r="M2731">
        <v>105691</v>
      </c>
      <c r="N2731">
        <v>22067.39</v>
      </c>
      <c r="O2731">
        <v>83623.61</v>
      </c>
      <c r="P2731">
        <v>10</v>
      </c>
      <c r="Q2731">
        <v>59</v>
      </c>
      <c r="R2731">
        <v>78.680000000000007</v>
      </c>
    </row>
    <row r="2732" spans="1:18" x14ac:dyDescent="0.35">
      <c r="A2732" t="s">
        <v>142</v>
      </c>
      <c r="B2732" t="str">
        <f>VLOOKUP(Table1[[#This Row],[Region]],Table3[#All],2,0)</f>
        <v>Sam Thomas</v>
      </c>
      <c r="C2732" t="s">
        <v>215</v>
      </c>
      <c r="D2732">
        <v>174970</v>
      </c>
      <c r="E2732">
        <v>194757</v>
      </c>
      <c r="F2732">
        <v>111.31</v>
      </c>
      <c r="G2732" s="2">
        <v>40715</v>
      </c>
      <c r="H2732">
        <f>YEAR(Table1[[#This Row],[Order Date]])</f>
        <v>2011</v>
      </c>
      <c r="I2732" t="s">
        <v>254</v>
      </c>
      <c r="J2732" s="4">
        <f>WEEKDAY(Table1[[#This Row],[Order Date]])</f>
        <v>3</v>
      </c>
      <c r="K2732" t="s">
        <v>218</v>
      </c>
      <c r="L2732" t="s">
        <v>238</v>
      </c>
      <c r="M2732">
        <v>194757</v>
      </c>
      <c r="N2732">
        <v>52628.27</v>
      </c>
      <c r="O2732">
        <v>142128.73000000001</v>
      </c>
      <c r="P2732">
        <v>30</v>
      </c>
      <c r="Q2732">
        <v>63</v>
      </c>
      <c r="R2732">
        <v>84.88</v>
      </c>
    </row>
    <row r="2733" spans="1:18" x14ac:dyDescent="0.35">
      <c r="A2733" t="s">
        <v>143</v>
      </c>
      <c r="B2733" t="str">
        <f>VLOOKUP(Table1[[#This Row],[Region]],Table3[#All],2,0)</f>
        <v>William Grek</v>
      </c>
      <c r="C2733" t="s">
        <v>214</v>
      </c>
      <c r="D2733">
        <v>221328</v>
      </c>
      <c r="E2733">
        <v>194439</v>
      </c>
      <c r="F2733">
        <v>87.85</v>
      </c>
      <c r="G2733" s="2">
        <v>40715</v>
      </c>
      <c r="H2733">
        <f>YEAR(Table1[[#This Row],[Order Date]])</f>
        <v>2011</v>
      </c>
      <c r="I2733" t="s">
        <v>254</v>
      </c>
      <c r="J2733" s="4">
        <f>WEEKDAY(Table1[[#This Row],[Order Date]])</f>
        <v>3</v>
      </c>
      <c r="K2733" t="s">
        <v>218</v>
      </c>
      <c r="L2733" t="s">
        <v>238</v>
      </c>
      <c r="M2733">
        <v>194439</v>
      </c>
      <c r="N2733">
        <v>63135.89</v>
      </c>
      <c r="O2733">
        <v>131303.10999999999</v>
      </c>
      <c r="P2733">
        <v>10</v>
      </c>
      <c r="Q2733">
        <v>97</v>
      </c>
      <c r="R2733">
        <v>90.71</v>
      </c>
    </row>
    <row r="2734" spans="1:18" x14ac:dyDescent="0.35">
      <c r="A2734" t="s">
        <v>144</v>
      </c>
      <c r="B2734" t="str">
        <f>VLOOKUP(Table1[[#This Row],[Region]],Table3[#All],2,0)</f>
        <v>William Grek</v>
      </c>
      <c r="C2734" t="s">
        <v>214</v>
      </c>
      <c r="D2734">
        <v>168676</v>
      </c>
      <c r="E2734">
        <v>159773</v>
      </c>
      <c r="F2734">
        <v>94.72</v>
      </c>
      <c r="G2734" s="2">
        <v>40715</v>
      </c>
      <c r="H2734">
        <f>YEAR(Table1[[#This Row],[Order Date]])</f>
        <v>2011</v>
      </c>
      <c r="I2734" t="s">
        <v>254</v>
      </c>
      <c r="J2734" s="4">
        <f>WEEKDAY(Table1[[#This Row],[Order Date]])</f>
        <v>3</v>
      </c>
      <c r="K2734" t="s">
        <v>234</v>
      </c>
      <c r="L2734" t="s">
        <v>238</v>
      </c>
      <c r="M2734">
        <v>159773</v>
      </c>
      <c r="N2734">
        <v>58936.13</v>
      </c>
      <c r="O2734">
        <v>100836.87</v>
      </c>
      <c r="P2734">
        <v>10</v>
      </c>
      <c r="Q2734">
        <v>57</v>
      </c>
      <c r="R2734">
        <v>91.54</v>
      </c>
    </row>
    <row r="2735" spans="1:18" x14ac:dyDescent="0.35">
      <c r="A2735" t="s">
        <v>145</v>
      </c>
      <c r="B2735" t="str">
        <f>VLOOKUP(Table1[[#This Row],[Region]],Table3[#All],2,0)</f>
        <v>William Grek</v>
      </c>
      <c r="C2735" t="s">
        <v>214</v>
      </c>
      <c r="D2735">
        <v>202699</v>
      </c>
      <c r="E2735">
        <v>178080</v>
      </c>
      <c r="F2735">
        <v>87.85</v>
      </c>
      <c r="G2735" s="2">
        <v>40715</v>
      </c>
      <c r="H2735">
        <f>YEAR(Table1[[#This Row],[Order Date]])</f>
        <v>2011</v>
      </c>
      <c r="I2735" t="s">
        <v>254</v>
      </c>
      <c r="J2735" s="4">
        <f>WEEKDAY(Table1[[#This Row],[Order Date]])</f>
        <v>3</v>
      </c>
      <c r="K2735" t="s">
        <v>223</v>
      </c>
      <c r="L2735" t="s">
        <v>240</v>
      </c>
      <c r="M2735">
        <v>178080</v>
      </c>
      <c r="N2735">
        <v>59651.25</v>
      </c>
      <c r="O2735">
        <v>118428.75</v>
      </c>
      <c r="P2735">
        <v>30</v>
      </c>
      <c r="Q2735">
        <v>99</v>
      </c>
      <c r="R2735">
        <v>83.38</v>
      </c>
    </row>
    <row r="2736" spans="1:18" x14ac:dyDescent="0.35">
      <c r="A2736" t="s">
        <v>146</v>
      </c>
      <c r="B2736" t="str">
        <f>VLOOKUP(Table1[[#This Row],[Region]],Table3[#All],2,0)</f>
        <v>Anne Paul</v>
      </c>
      <c r="C2736" t="s">
        <v>212</v>
      </c>
      <c r="D2736">
        <v>280821</v>
      </c>
      <c r="E2736">
        <v>269580</v>
      </c>
      <c r="F2736">
        <v>96</v>
      </c>
      <c r="G2736" s="2">
        <v>40715</v>
      </c>
      <c r="H2736">
        <f>YEAR(Table1[[#This Row],[Order Date]])</f>
        <v>2011</v>
      </c>
      <c r="I2736" t="s">
        <v>254</v>
      </c>
      <c r="J2736" s="4">
        <f>WEEKDAY(Table1[[#This Row],[Order Date]])</f>
        <v>3</v>
      </c>
      <c r="K2736" t="s">
        <v>235</v>
      </c>
      <c r="L2736" t="s">
        <v>239</v>
      </c>
      <c r="M2736">
        <v>269580</v>
      </c>
      <c r="N2736">
        <v>65402.57</v>
      </c>
      <c r="O2736">
        <v>204177.43</v>
      </c>
      <c r="P2736">
        <v>10</v>
      </c>
      <c r="Q2736">
        <v>24</v>
      </c>
      <c r="R2736">
        <v>90.24</v>
      </c>
    </row>
    <row r="2737" spans="1:18" x14ac:dyDescent="0.35">
      <c r="A2737" t="s">
        <v>147</v>
      </c>
      <c r="B2737" t="str">
        <f>VLOOKUP(Table1[[#This Row],[Region]],Table3[#All],2,0)</f>
        <v>Sam Thomas</v>
      </c>
      <c r="C2737" t="s">
        <v>215</v>
      </c>
      <c r="D2737">
        <v>443638</v>
      </c>
      <c r="E2737">
        <v>249050</v>
      </c>
      <c r="F2737">
        <v>56.14</v>
      </c>
      <c r="G2737" s="2">
        <v>40715</v>
      </c>
      <c r="H2737">
        <f>YEAR(Table1[[#This Row],[Order Date]])</f>
        <v>2011</v>
      </c>
      <c r="I2737" t="s">
        <v>254</v>
      </c>
      <c r="J2737" s="4">
        <f>WEEKDAY(Table1[[#This Row],[Order Date]])</f>
        <v>3</v>
      </c>
      <c r="K2737" t="s">
        <v>224</v>
      </c>
      <c r="L2737" t="s">
        <v>240</v>
      </c>
      <c r="M2737">
        <v>249050</v>
      </c>
      <c r="N2737">
        <v>109312.14</v>
      </c>
      <c r="O2737">
        <v>139737.85999999999</v>
      </c>
      <c r="P2737">
        <v>20</v>
      </c>
      <c r="Q2737">
        <v>77</v>
      </c>
      <c r="R2737">
        <v>64.69</v>
      </c>
    </row>
    <row r="2738" spans="1:18" x14ac:dyDescent="0.35">
      <c r="A2738" t="s">
        <v>148</v>
      </c>
      <c r="B2738" t="str">
        <f>VLOOKUP(Table1[[#This Row],[Region]],Table3[#All],2,0)</f>
        <v>Sam Thomas</v>
      </c>
      <c r="C2738" t="s">
        <v>215</v>
      </c>
      <c r="D2738">
        <v>391242</v>
      </c>
      <c r="E2738">
        <v>271128</v>
      </c>
      <c r="F2738">
        <v>69.3</v>
      </c>
      <c r="G2738" s="2">
        <v>41095</v>
      </c>
      <c r="H2738">
        <f>YEAR(Table1[[#This Row],[Order Date]])</f>
        <v>2012</v>
      </c>
      <c r="I2738" t="s">
        <v>260</v>
      </c>
      <c r="J2738" s="4">
        <f>WEEKDAY(Table1[[#This Row],[Order Date]])</f>
        <v>5</v>
      </c>
      <c r="K2738" t="s">
        <v>216</v>
      </c>
      <c r="L2738" t="s">
        <v>236</v>
      </c>
      <c r="M2738">
        <v>271128</v>
      </c>
      <c r="N2738">
        <v>99392.21</v>
      </c>
      <c r="O2738">
        <v>171735.79</v>
      </c>
      <c r="P2738">
        <v>30</v>
      </c>
      <c r="Q2738">
        <v>29</v>
      </c>
      <c r="R2738">
        <v>84.27</v>
      </c>
    </row>
    <row r="2739" spans="1:18" x14ac:dyDescent="0.35">
      <c r="A2739" t="s">
        <v>149</v>
      </c>
      <c r="B2739" t="str">
        <f>VLOOKUP(Table1[[#This Row],[Region]],Table3[#All],2,0)</f>
        <v>Sam Thomas</v>
      </c>
      <c r="C2739" t="s">
        <v>215</v>
      </c>
      <c r="D2739">
        <v>133570</v>
      </c>
      <c r="E2739">
        <v>118520</v>
      </c>
      <c r="F2739">
        <v>88.73</v>
      </c>
      <c r="G2739" s="2">
        <v>41990</v>
      </c>
      <c r="H2739">
        <f>YEAR(Table1[[#This Row],[Order Date]])</f>
        <v>2014</v>
      </c>
      <c r="I2739" t="s">
        <v>257</v>
      </c>
      <c r="J2739" s="4">
        <f>WEEKDAY(Table1[[#This Row],[Order Date]])</f>
        <v>4</v>
      </c>
      <c r="K2739" t="s">
        <v>223</v>
      </c>
      <c r="L2739" t="s">
        <v>240</v>
      </c>
      <c r="M2739">
        <v>118520</v>
      </c>
      <c r="N2739">
        <v>32026.33</v>
      </c>
      <c r="O2739">
        <v>86493.67</v>
      </c>
      <c r="P2739">
        <v>20</v>
      </c>
      <c r="Q2739">
        <v>60</v>
      </c>
      <c r="R2739">
        <v>66.900000000000006</v>
      </c>
    </row>
    <row r="2740" spans="1:18" x14ac:dyDescent="0.35">
      <c r="A2740" t="s">
        <v>150</v>
      </c>
      <c r="B2740" t="str">
        <f>VLOOKUP(Table1[[#This Row],[Region]],Table3[#All],2,0)</f>
        <v>William Grek</v>
      </c>
      <c r="C2740" t="s">
        <v>214</v>
      </c>
      <c r="D2740">
        <v>173727</v>
      </c>
      <c r="E2740">
        <v>198104</v>
      </c>
      <c r="F2740">
        <v>114.03</v>
      </c>
      <c r="G2740" s="2">
        <v>41526</v>
      </c>
      <c r="H2740">
        <f>YEAR(Table1[[#This Row],[Order Date]])</f>
        <v>2013</v>
      </c>
      <c r="I2740" t="s">
        <v>258</v>
      </c>
      <c r="J2740" s="4">
        <f>WEEKDAY(Table1[[#This Row],[Order Date]])</f>
        <v>2</v>
      </c>
      <c r="K2740" t="s">
        <v>235</v>
      </c>
      <c r="L2740" t="s">
        <v>239</v>
      </c>
      <c r="M2740">
        <v>198104</v>
      </c>
      <c r="N2740">
        <v>87138.35</v>
      </c>
      <c r="O2740">
        <v>110965.65</v>
      </c>
      <c r="P2740">
        <v>20</v>
      </c>
      <c r="Q2740">
        <v>27</v>
      </c>
      <c r="R2740">
        <v>90.91</v>
      </c>
    </row>
    <row r="2741" spans="1:18" x14ac:dyDescent="0.35">
      <c r="A2741" t="s">
        <v>151</v>
      </c>
      <c r="B2741" t="str">
        <f>VLOOKUP(Table1[[#This Row],[Region]],Table3[#All],2,0)</f>
        <v>William Grek</v>
      </c>
      <c r="C2741" t="s">
        <v>214</v>
      </c>
      <c r="D2741">
        <v>125695</v>
      </c>
      <c r="E2741">
        <v>130741</v>
      </c>
      <c r="F2741">
        <v>104.01</v>
      </c>
      <c r="G2741" s="2">
        <v>40680</v>
      </c>
      <c r="H2741">
        <f>YEAR(Table1[[#This Row],[Order Date]])</f>
        <v>2011</v>
      </c>
      <c r="I2741" t="s">
        <v>261</v>
      </c>
      <c r="J2741" s="4">
        <f>WEEKDAY(Table1[[#This Row],[Order Date]])</f>
        <v>3</v>
      </c>
      <c r="K2741" t="s">
        <v>233</v>
      </c>
      <c r="L2741" t="s">
        <v>237</v>
      </c>
      <c r="M2741">
        <v>130741</v>
      </c>
      <c r="N2741">
        <v>60408.87</v>
      </c>
      <c r="O2741">
        <v>70332.13</v>
      </c>
      <c r="P2741">
        <v>30</v>
      </c>
      <c r="Q2741">
        <v>79</v>
      </c>
      <c r="R2741">
        <v>67.12</v>
      </c>
    </row>
    <row r="2742" spans="1:18" x14ac:dyDescent="0.35">
      <c r="A2742" t="s">
        <v>152</v>
      </c>
      <c r="B2742" t="str">
        <f>VLOOKUP(Table1[[#This Row],[Region]],Table3[#All],2,0)</f>
        <v>William Grek</v>
      </c>
      <c r="C2742" t="s">
        <v>214</v>
      </c>
      <c r="D2742">
        <v>336642</v>
      </c>
      <c r="E2742">
        <v>345450</v>
      </c>
      <c r="F2742">
        <v>102.62</v>
      </c>
      <c r="G2742" s="2">
        <v>41926</v>
      </c>
      <c r="H2742">
        <f>YEAR(Table1[[#This Row],[Order Date]])</f>
        <v>2014</v>
      </c>
      <c r="I2742" t="s">
        <v>255</v>
      </c>
      <c r="J2742" s="4">
        <f>WEEKDAY(Table1[[#This Row],[Order Date]])</f>
        <v>3</v>
      </c>
      <c r="K2742" t="s">
        <v>235</v>
      </c>
      <c r="L2742" t="s">
        <v>239</v>
      </c>
      <c r="M2742">
        <v>345450</v>
      </c>
      <c r="N2742">
        <v>170347.51</v>
      </c>
      <c r="O2742">
        <v>175102.49</v>
      </c>
      <c r="P2742">
        <v>10</v>
      </c>
      <c r="Q2742">
        <v>31</v>
      </c>
      <c r="R2742">
        <v>92.85</v>
      </c>
    </row>
    <row r="2743" spans="1:18" x14ac:dyDescent="0.35">
      <c r="A2743" t="s">
        <v>153</v>
      </c>
      <c r="B2743" t="str">
        <f>VLOOKUP(Table1[[#This Row],[Region]],Table3[#All],2,0)</f>
        <v>Bill Gabril</v>
      </c>
      <c r="C2743" t="s">
        <v>213</v>
      </c>
      <c r="D2743">
        <v>479470</v>
      </c>
      <c r="E2743">
        <v>574302</v>
      </c>
      <c r="F2743">
        <v>119.78</v>
      </c>
      <c r="G2743" s="2">
        <v>40840</v>
      </c>
      <c r="H2743">
        <f>YEAR(Table1[[#This Row],[Order Date]])</f>
        <v>2011</v>
      </c>
      <c r="I2743" t="s">
        <v>255</v>
      </c>
      <c r="J2743" s="4">
        <f>WEEKDAY(Table1[[#This Row],[Order Date]])</f>
        <v>2</v>
      </c>
      <c r="K2743" t="s">
        <v>219</v>
      </c>
      <c r="L2743" t="s">
        <v>238</v>
      </c>
      <c r="M2743">
        <v>574302</v>
      </c>
      <c r="N2743">
        <v>221475.44</v>
      </c>
      <c r="O2743">
        <v>352826.56</v>
      </c>
      <c r="P2743">
        <v>20</v>
      </c>
      <c r="Q2743">
        <v>91</v>
      </c>
      <c r="R2743">
        <v>83.7</v>
      </c>
    </row>
    <row r="2744" spans="1:18" x14ac:dyDescent="0.35">
      <c r="A2744" t="s">
        <v>154</v>
      </c>
      <c r="B2744" t="str">
        <f>VLOOKUP(Table1[[#This Row],[Region]],Table3[#All],2,0)</f>
        <v>Sam Thomas</v>
      </c>
      <c r="C2744" t="s">
        <v>215</v>
      </c>
      <c r="D2744">
        <v>414255</v>
      </c>
      <c r="E2744">
        <v>276899</v>
      </c>
      <c r="F2744">
        <v>66.84</v>
      </c>
      <c r="G2744" s="2">
        <v>41614</v>
      </c>
      <c r="H2744">
        <f>YEAR(Table1[[#This Row],[Order Date]])</f>
        <v>2013</v>
      </c>
      <c r="I2744" t="s">
        <v>257</v>
      </c>
      <c r="J2744" s="4">
        <f>WEEKDAY(Table1[[#This Row],[Order Date]])</f>
        <v>6</v>
      </c>
      <c r="K2744" t="s">
        <v>234</v>
      </c>
      <c r="L2744" t="s">
        <v>238</v>
      </c>
      <c r="M2744">
        <v>276899</v>
      </c>
      <c r="N2744">
        <v>62255.74</v>
      </c>
      <c r="O2744">
        <v>214643.26</v>
      </c>
      <c r="P2744">
        <v>20</v>
      </c>
      <c r="Q2744">
        <v>16</v>
      </c>
      <c r="R2744">
        <v>63.98</v>
      </c>
    </row>
    <row r="2745" spans="1:18" x14ac:dyDescent="0.35">
      <c r="A2745" t="s">
        <v>155</v>
      </c>
      <c r="B2745" t="str">
        <f>VLOOKUP(Table1[[#This Row],[Region]],Table3[#All],2,0)</f>
        <v>William Grek</v>
      </c>
      <c r="C2745" t="s">
        <v>214</v>
      </c>
      <c r="D2745">
        <v>237128</v>
      </c>
      <c r="E2745">
        <v>281521</v>
      </c>
      <c r="F2745">
        <v>118.72</v>
      </c>
      <c r="G2745" s="2">
        <v>41481</v>
      </c>
      <c r="H2745">
        <f>YEAR(Table1[[#This Row],[Order Date]])</f>
        <v>2013</v>
      </c>
      <c r="I2745" t="s">
        <v>260</v>
      </c>
      <c r="J2745" s="4">
        <f>WEEKDAY(Table1[[#This Row],[Order Date]])</f>
        <v>6</v>
      </c>
      <c r="K2745" t="s">
        <v>217</v>
      </c>
      <c r="L2745" t="s">
        <v>237</v>
      </c>
      <c r="M2745">
        <v>281521</v>
      </c>
      <c r="N2745">
        <v>64066.01</v>
      </c>
      <c r="O2745">
        <v>217454.99</v>
      </c>
      <c r="P2745">
        <v>20</v>
      </c>
      <c r="Q2745">
        <v>57</v>
      </c>
      <c r="R2745">
        <v>61.75</v>
      </c>
    </row>
    <row r="2746" spans="1:18" x14ac:dyDescent="0.35">
      <c r="A2746" t="s">
        <v>156</v>
      </c>
      <c r="B2746" t="str">
        <f>VLOOKUP(Table1[[#This Row],[Region]],Table3[#All],2,0)</f>
        <v>Anne Paul</v>
      </c>
      <c r="C2746" t="s">
        <v>212</v>
      </c>
      <c r="D2746">
        <v>156770</v>
      </c>
      <c r="E2746">
        <v>121874</v>
      </c>
      <c r="F2746">
        <v>77.739999999999995</v>
      </c>
      <c r="G2746" s="2">
        <v>41747</v>
      </c>
      <c r="H2746">
        <f>YEAR(Table1[[#This Row],[Order Date]])</f>
        <v>2014</v>
      </c>
      <c r="I2746" t="s">
        <v>256</v>
      </c>
      <c r="J2746" s="4">
        <f>WEEKDAY(Table1[[#This Row],[Order Date]])</f>
        <v>6</v>
      </c>
      <c r="K2746" t="s">
        <v>227</v>
      </c>
      <c r="L2746" t="s">
        <v>237</v>
      </c>
      <c r="M2746">
        <v>121874</v>
      </c>
      <c r="N2746">
        <v>56925.23</v>
      </c>
      <c r="O2746">
        <v>64948.77</v>
      </c>
      <c r="P2746">
        <v>30</v>
      </c>
      <c r="Q2746">
        <v>77</v>
      </c>
      <c r="R2746">
        <v>85.04</v>
      </c>
    </row>
    <row r="2747" spans="1:18" x14ac:dyDescent="0.35">
      <c r="A2747" t="s">
        <v>157</v>
      </c>
      <c r="B2747" t="str">
        <f>VLOOKUP(Table1[[#This Row],[Region]],Table3[#All],2,0)</f>
        <v>Anne Paul</v>
      </c>
      <c r="C2747" t="s">
        <v>212</v>
      </c>
      <c r="D2747">
        <v>125578</v>
      </c>
      <c r="E2747">
        <v>91197</v>
      </c>
      <c r="F2747">
        <v>72.62</v>
      </c>
      <c r="G2747" s="2">
        <v>41747</v>
      </c>
      <c r="H2747">
        <f>YEAR(Table1[[#This Row],[Order Date]])</f>
        <v>2014</v>
      </c>
      <c r="I2747" t="s">
        <v>256</v>
      </c>
      <c r="J2747" s="4">
        <f>WEEKDAY(Table1[[#This Row],[Order Date]])</f>
        <v>6</v>
      </c>
      <c r="K2747" t="s">
        <v>226</v>
      </c>
      <c r="L2747" t="s">
        <v>239</v>
      </c>
      <c r="M2747">
        <v>91197</v>
      </c>
      <c r="N2747">
        <v>37778.14</v>
      </c>
      <c r="O2747">
        <v>53418.86</v>
      </c>
      <c r="P2747">
        <v>10</v>
      </c>
      <c r="Q2747">
        <v>17</v>
      </c>
      <c r="R2747">
        <v>69.86</v>
      </c>
    </row>
    <row r="2748" spans="1:18" x14ac:dyDescent="0.35">
      <c r="A2748" t="s">
        <v>158</v>
      </c>
      <c r="B2748" t="str">
        <f>VLOOKUP(Table1[[#This Row],[Region]],Table3[#All],2,0)</f>
        <v>Sam Thomas</v>
      </c>
      <c r="C2748" t="s">
        <v>215</v>
      </c>
      <c r="D2748">
        <v>133488</v>
      </c>
      <c r="E2748">
        <v>112431</v>
      </c>
      <c r="F2748">
        <v>84.23</v>
      </c>
      <c r="G2748" s="2">
        <v>41747</v>
      </c>
      <c r="H2748">
        <f>YEAR(Table1[[#This Row],[Order Date]])</f>
        <v>2014</v>
      </c>
      <c r="I2748" t="s">
        <v>256</v>
      </c>
      <c r="J2748" s="4">
        <f>WEEKDAY(Table1[[#This Row],[Order Date]])</f>
        <v>6</v>
      </c>
      <c r="K2748" t="s">
        <v>223</v>
      </c>
      <c r="L2748" t="s">
        <v>240</v>
      </c>
      <c r="M2748">
        <v>112431</v>
      </c>
      <c r="N2748">
        <v>26074.16</v>
      </c>
      <c r="O2748">
        <v>86356.84</v>
      </c>
      <c r="P2748">
        <v>10</v>
      </c>
      <c r="Q2748">
        <v>97</v>
      </c>
      <c r="R2748">
        <v>67.48</v>
      </c>
    </row>
    <row r="2749" spans="1:18" x14ac:dyDescent="0.35">
      <c r="A2749" t="s">
        <v>159</v>
      </c>
      <c r="B2749" t="str">
        <f>VLOOKUP(Table1[[#This Row],[Region]],Table3[#All],2,0)</f>
        <v>Sam Thomas</v>
      </c>
      <c r="C2749" t="s">
        <v>215</v>
      </c>
      <c r="D2749">
        <v>373909</v>
      </c>
      <c r="E2749">
        <v>353233</v>
      </c>
      <c r="F2749">
        <v>94.47</v>
      </c>
      <c r="G2749" s="2">
        <v>41747</v>
      </c>
      <c r="H2749">
        <f>YEAR(Table1[[#This Row],[Order Date]])</f>
        <v>2014</v>
      </c>
      <c r="I2749" t="s">
        <v>256</v>
      </c>
      <c r="J2749" s="4">
        <f>WEEKDAY(Table1[[#This Row],[Order Date]])</f>
        <v>6</v>
      </c>
      <c r="K2749" t="s">
        <v>234</v>
      </c>
      <c r="L2749" t="s">
        <v>238</v>
      </c>
      <c r="M2749">
        <v>353233</v>
      </c>
      <c r="N2749">
        <v>122036.53</v>
      </c>
      <c r="O2749">
        <v>231196.47</v>
      </c>
      <c r="P2749">
        <v>30</v>
      </c>
      <c r="Q2749">
        <v>49</v>
      </c>
      <c r="R2749">
        <v>76.03</v>
      </c>
    </row>
    <row r="2750" spans="1:18" x14ac:dyDescent="0.35">
      <c r="A2750" t="s">
        <v>160</v>
      </c>
      <c r="B2750" t="str">
        <f>VLOOKUP(Table1[[#This Row],[Region]],Table3[#All],2,0)</f>
        <v>Sam Thomas</v>
      </c>
      <c r="C2750" t="s">
        <v>215</v>
      </c>
      <c r="D2750">
        <v>126182</v>
      </c>
      <c r="E2750">
        <v>88923</v>
      </c>
      <c r="F2750">
        <v>70.47</v>
      </c>
      <c r="G2750" s="2">
        <v>41747</v>
      </c>
      <c r="H2750">
        <f>YEAR(Table1[[#This Row],[Order Date]])</f>
        <v>2014</v>
      </c>
      <c r="I2750" t="s">
        <v>256</v>
      </c>
      <c r="J2750" s="4">
        <f>WEEKDAY(Table1[[#This Row],[Order Date]])</f>
        <v>6</v>
      </c>
      <c r="K2750" t="s">
        <v>230</v>
      </c>
      <c r="L2750" t="s">
        <v>238</v>
      </c>
      <c r="M2750">
        <v>88923</v>
      </c>
      <c r="N2750">
        <v>41710.86</v>
      </c>
      <c r="O2750">
        <v>47212.14</v>
      </c>
      <c r="P2750">
        <v>30</v>
      </c>
      <c r="Q2750">
        <v>50</v>
      </c>
      <c r="R2750">
        <v>73.349999999999994</v>
      </c>
    </row>
    <row r="2751" spans="1:18" x14ac:dyDescent="0.35">
      <c r="A2751" t="s">
        <v>161</v>
      </c>
      <c r="B2751" t="str">
        <f>VLOOKUP(Table1[[#This Row],[Region]],Table3[#All],2,0)</f>
        <v>Bill Gabril</v>
      </c>
      <c r="C2751" t="s">
        <v>213</v>
      </c>
      <c r="D2751">
        <v>355358</v>
      </c>
      <c r="E2751">
        <v>398088</v>
      </c>
      <c r="F2751">
        <v>112.02</v>
      </c>
      <c r="G2751" s="2">
        <v>41169</v>
      </c>
      <c r="H2751">
        <f>YEAR(Table1[[#This Row],[Order Date]])</f>
        <v>2012</v>
      </c>
      <c r="I2751" t="s">
        <v>258</v>
      </c>
      <c r="J2751" s="4">
        <f>WEEKDAY(Table1[[#This Row],[Order Date]])</f>
        <v>2</v>
      </c>
      <c r="K2751" t="s">
        <v>232</v>
      </c>
      <c r="L2751" t="s">
        <v>240</v>
      </c>
      <c r="M2751">
        <v>398088</v>
      </c>
      <c r="N2751">
        <v>194733.7</v>
      </c>
      <c r="O2751">
        <v>203354.3</v>
      </c>
      <c r="P2751">
        <v>10</v>
      </c>
      <c r="Q2751">
        <v>87</v>
      </c>
      <c r="R2751">
        <v>61.3</v>
      </c>
    </row>
    <row r="2752" spans="1:18" x14ac:dyDescent="0.35">
      <c r="A2752" t="s">
        <v>162</v>
      </c>
      <c r="B2752" t="str">
        <f>VLOOKUP(Table1[[#This Row],[Region]],Table3[#All],2,0)</f>
        <v>Bill Gabril</v>
      </c>
      <c r="C2752" t="s">
        <v>213</v>
      </c>
      <c r="D2752">
        <v>444487</v>
      </c>
      <c r="E2752">
        <v>276091</v>
      </c>
      <c r="F2752">
        <v>62.11</v>
      </c>
      <c r="G2752" s="2">
        <v>41510</v>
      </c>
      <c r="H2752">
        <f>YEAR(Table1[[#This Row],[Order Date]])</f>
        <v>2013</v>
      </c>
      <c r="I2752" t="s">
        <v>262</v>
      </c>
      <c r="J2752" s="4">
        <f>WEEKDAY(Table1[[#This Row],[Order Date]])</f>
        <v>7</v>
      </c>
      <c r="K2752" t="s">
        <v>229</v>
      </c>
      <c r="L2752" t="s">
        <v>240</v>
      </c>
      <c r="M2752">
        <v>276091</v>
      </c>
      <c r="N2752">
        <v>97979.21</v>
      </c>
      <c r="O2752">
        <v>178111.79</v>
      </c>
      <c r="P2752">
        <v>30</v>
      </c>
      <c r="Q2752">
        <v>21</v>
      </c>
      <c r="R2752">
        <v>63.73</v>
      </c>
    </row>
    <row r="2753" spans="1:18" x14ac:dyDescent="0.35">
      <c r="A2753" t="s">
        <v>163</v>
      </c>
      <c r="B2753" t="str">
        <f>VLOOKUP(Table1[[#This Row],[Region]],Table3[#All],2,0)</f>
        <v>Bill Gabril</v>
      </c>
      <c r="C2753" t="s">
        <v>213</v>
      </c>
      <c r="D2753">
        <v>371245</v>
      </c>
      <c r="E2753">
        <v>441937</v>
      </c>
      <c r="F2753">
        <v>119.04</v>
      </c>
      <c r="G2753" s="2">
        <v>41510</v>
      </c>
      <c r="H2753">
        <f>YEAR(Table1[[#This Row],[Order Date]])</f>
        <v>2013</v>
      </c>
      <c r="I2753" t="s">
        <v>262</v>
      </c>
      <c r="J2753" s="4">
        <f>WEEKDAY(Table1[[#This Row],[Order Date]])</f>
        <v>7</v>
      </c>
      <c r="K2753" t="s">
        <v>224</v>
      </c>
      <c r="L2753" t="s">
        <v>240</v>
      </c>
      <c r="M2753">
        <v>441937</v>
      </c>
      <c r="N2753">
        <v>209674.25</v>
      </c>
      <c r="O2753">
        <v>232262.75</v>
      </c>
      <c r="P2753">
        <v>30</v>
      </c>
      <c r="Q2753">
        <v>59</v>
      </c>
      <c r="R2753">
        <v>75.349999999999994</v>
      </c>
    </row>
    <row r="2754" spans="1:18" x14ac:dyDescent="0.35">
      <c r="A2754" t="s">
        <v>164</v>
      </c>
      <c r="B2754" t="str">
        <f>VLOOKUP(Table1[[#This Row],[Region]],Table3[#All],2,0)</f>
        <v>William Grek</v>
      </c>
      <c r="C2754" t="s">
        <v>214</v>
      </c>
      <c r="D2754">
        <v>204441</v>
      </c>
      <c r="E2754">
        <v>144118</v>
      </c>
      <c r="F2754">
        <v>70.489999999999995</v>
      </c>
      <c r="G2754" s="2">
        <v>41510</v>
      </c>
      <c r="H2754">
        <f>YEAR(Table1[[#This Row],[Order Date]])</f>
        <v>2013</v>
      </c>
      <c r="I2754" t="s">
        <v>262</v>
      </c>
      <c r="J2754" s="4">
        <f>WEEKDAY(Table1[[#This Row],[Order Date]])</f>
        <v>7</v>
      </c>
      <c r="K2754" t="s">
        <v>224</v>
      </c>
      <c r="L2754" t="s">
        <v>240</v>
      </c>
      <c r="M2754">
        <v>144118</v>
      </c>
      <c r="N2754">
        <v>51457.75</v>
      </c>
      <c r="O2754">
        <v>92660.25</v>
      </c>
      <c r="P2754">
        <v>30</v>
      </c>
      <c r="Q2754">
        <v>51</v>
      </c>
      <c r="R2754">
        <v>90.27</v>
      </c>
    </row>
    <row r="2755" spans="1:18" x14ac:dyDescent="0.35">
      <c r="A2755" t="s">
        <v>165</v>
      </c>
      <c r="B2755" t="str">
        <f>VLOOKUP(Table1[[#This Row],[Region]],Table3[#All],2,0)</f>
        <v>Sam Thomas</v>
      </c>
      <c r="C2755" t="s">
        <v>215</v>
      </c>
      <c r="D2755">
        <v>208726</v>
      </c>
      <c r="E2755">
        <v>202647</v>
      </c>
      <c r="F2755">
        <v>97.09</v>
      </c>
      <c r="G2755" s="2">
        <v>41221</v>
      </c>
      <c r="H2755">
        <f>YEAR(Table1[[#This Row],[Order Date]])</f>
        <v>2012</v>
      </c>
      <c r="I2755" t="s">
        <v>253</v>
      </c>
      <c r="J2755" s="4">
        <f>WEEKDAY(Table1[[#This Row],[Order Date]])</f>
        <v>5</v>
      </c>
      <c r="K2755" t="s">
        <v>228</v>
      </c>
      <c r="L2755" t="s">
        <v>236</v>
      </c>
      <c r="M2755">
        <v>202647</v>
      </c>
      <c r="N2755">
        <v>79648.149999999994</v>
      </c>
      <c r="O2755">
        <v>122998.85</v>
      </c>
      <c r="P2755">
        <v>10</v>
      </c>
      <c r="Q2755">
        <v>85</v>
      </c>
      <c r="R2755">
        <v>72.17</v>
      </c>
    </row>
    <row r="2756" spans="1:18" x14ac:dyDescent="0.35">
      <c r="A2756" t="s">
        <v>166</v>
      </c>
      <c r="B2756" t="str">
        <f>VLOOKUP(Table1[[#This Row],[Region]],Table3[#All],2,0)</f>
        <v>Sam Thomas</v>
      </c>
      <c r="C2756" t="s">
        <v>215</v>
      </c>
      <c r="D2756">
        <v>469931</v>
      </c>
      <c r="E2756">
        <v>313582</v>
      </c>
      <c r="F2756">
        <v>66.73</v>
      </c>
      <c r="G2756" s="2">
        <v>41221</v>
      </c>
      <c r="H2756">
        <f>YEAR(Table1[[#This Row],[Order Date]])</f>
        <v>2012</v>
      </c>
      <c r="I2756" t="s">
        <v>253</v>
      </c>
      <c r="J2756" s="4">
        <f>WEEKDAY(Table1[[#This Row],[Order Date]])</f>
        <v>5</v>
      </c>
      <c r="K2756" t="s">
        <v>225</v>
      </c>
      <c r="L2756" t="s">
        <v>239</v>
      </c>
      <c r="M2756">
        <v>313582</v>
      </c>
      <c r="N2756">
        <v>133562.69</v>
      </c>
      <c r="O2756">
        <v>180019.31</v>
      </c>
      <c r="P2756">
        <v>10</v>
      </c>
      <c r="Q2756">
        <v>41</v>
      </c>
      <c r="R2756">
        <v>80.25</v>
      </c>
    </row>
    <row r="2757" spans="1:18" x14ac:dyDescent="0.35">
      <c r="A2757" t="s">
        <v>167</v>
      </c>
      <c r="B2757" t="str">
        <f>VLOOKUP(Table1[[#This Row],[Region]],Table3[#All],2,0)</f>
        <v>William Grek</v>
      </c>
      <c r="C2757" t="s">
        <v>214</v>
      </c>
      <c r="D2757">
        <v>183478</v>
      </c>
      <c r="E2757">
        <v>142581</v>
      </c>
      <c r="F2757">
        <v>77.709999999999994</v>
      </c>
      <c r="G2757" s="2">
        <v>41221</v>
      </c>
      <c r="H2757">
        <f>YEAR(Table1[[#This Row],[Order Date]])</f>
        <v>2012</v>
      </c>
      <c r="I2757" t="s">
        <v>253</v>
      </c>
      <c r="J2757" s="4">
        <f>WEEKDAY(Table1[[#This Row],[Order Date]])</f>
        <v>5</v>
      </c>
      <c r="K2757" t="s">
        <v>229</v>
      </c>
      <c r="L2757" t="s">
        <v>240</v>
      </c>
      <c r="M2757">
        <v>142581</v>
      </c>
      <c r="N2757">
        <v>67258.41</v>
      </c>
      <c r="O2757">
        <v>75322.59</v>
      </c>
      <c r="P2757">
        <v>20</v>
      </c>
      <c r="Q2757">
        <v>99</v>
      </c>
      <c r="R2757">
        <v>76.87</v>
      </c>
    </row>
    <row r="2758" spans="1:18" x14ac:dyDescent="0.35">
      <c r="A2758" t="s">
        <v>168</v>
      </c>
      <c r="B2758" t="str">
        <f>VLOOKUP(Table1[[#This Row],[Region]],Table3[#All],2,0)</f>
        <v>Anne Paul</v>
      </c>
      <c r="C2758" t="s">
        <v>212</v>
      </c>
      <c r="D2758">
        <v>457207</v>
      </c>
      <c r="E2758">
        <v>401749</v>
      </c>
      <c r="F2758">
        <v>87.87</v>
      </c>
      <c r="G2758" s="2">
        <v>41221</v>
      </c>
      <c r="H2758">
        <f>YEAR(Table1[[#This Row],[Order Date]])</f>
        <v>2012</v>
      </c>
      <c r="I2758" t="s">
        <v>253</v>
      </c>
      <c r="J2758" s="4">
        <f>WEEKDAY(Table1[[#This Row],[Order Date]])</f>
        <v>5</v>
      </c>
      <c r="K2758" t="s">
        <v>225</v>
      </c>
      <c r="L2758" t="s">
        <v>239</v>
      </c>
      <c r="M2758">
        <v>401749</v>
      </c>
      <c r="N2758">
        <v>88903.37</v>
      </c>
      <c r="O2758">
        <v>312845.63</v>
      </c>
      <c r="P2758">
        <v>10</v>
      </c>
      <c r="Q2758">
        <v>72</v>
      </c>
      <c r="R2758">
        <v>81.17</v>
      </c>
    </row>
    <row r="2759" spans="1:18" x14ac:dyDescent="0.35">
      <c r="A2759" t="s">
        <v>169</v>
      </c>
      <c r="B2759" t="str">
        <f>VLOOKUP(Table1[[#This Row],[Region]],Table3[#All],2,0)</f>
        <v>William Grek</v>
      </c>
      <c r="C2759" t="s">
        <v>214</v>
      </c>
      <c r="D2759">
        <v>206112</v>
      </c>
      <c r="E2759">
        <v>104749</v>
      </c>
      <c r="F2759">
        <v>50.82</v>
      </c>
      <c r="G2759" s="2">
        <v>41961</v>
      </c>
      <c r="H2759">
        <f>YEAR(Table1[[#This Row],[Order Date]])</f>
        <v>2014</v>
      </c>
      <c r="I2759" t="s">
        <v>253</v>
      </c>
      <c r="J2759" s="4">
        <f>WEEKDAY(Table1[[#This Row],[Order Date]])</f>
        <v>3</v>
      </c>
      <c r="K2759" t="s">
        <v>228</v>
      </c>
      <c r="L2759" t="s">
        <v>236</v>
      </c>
      <c r="M2759">
        <v>104749</v>
      </c>
      <c r="N2759">
        <v>45947.88</v>
      </c>
      <c r="O2759">
        <v>58801.120000000003</v>
      </c>
      <c r="P2759">
        <v>10</v>
      </c>
      <c r="Q2759">
        <v>69</v>
      </c>
      <c r="R2759">
        <v>66.260000000000005</v>
      </c>
    </row>
    <row r="2760" spans="1:18" x14ac:dyDescent="0.35">
      <c r="A2760" t="s">
        <v>170</v>
      </c>
      <c r="B2760" t="str">
        <f>VLOOKUP(Table1[[#This Row],[Region]],Table3[#All],2,0)</f>
        <v>Bill Gabril</v>
      </c>
      <c r="C2760" t="s">
        <v>213</v>
      </c>
      <c r="D2760">
        <v>410654</v>
      </c>
      <c r="E2760">
        <v>321707</v>
      </c>
      <c r="F2760">
        <v>78.34</v>
      </c>
      <c r="G2760" s="2">
        <v>41221</v>
      </c>
      <c r="H2760">
        <f>YEAR(Table1[[#This Row],[Order Date]])</f>
        <v>2012</v>
      </c>
      <c r="I2760" t="s">
        <v>253</v>
      </c>
      <c r="J2760" s="4">
        <f>WEEKDAY(Table1[[#This Row],[Order Date]])</f>
        <v>5</v>
      </c>
      <c r="K2760" t="s">
        <v>233</v>
      </c>
      <c r="L2760" t="s">
        <v>237</v>
      </c>
      <c r="M2760">
        <v>321707</v>
      </c>
      <c r="N2760">
        <v>154133.13</v>
      </c>
      <c r="O2760">
        <v>167573.87</v>
      </c>
      <c r="P2760">
        <v>20</v>
      </c>
      <c r="Q2760">
        <v>100</v>
      </c>
      <c r="R2760">
        <v>62.14</v>
      </c>
    </row>
    <row r="2761" spans="1:18" x14ac:dyDescent="0.35">
      <c r="A2761" t="s">
        <v>171</v>
      </c>
      <c r="B2761" t="str">
        <f>VLOOKUP(Table1[[#This Row],[Region]],Table3[#All],2,0)</f>
        <v>Sam Thomas</v>
      </c>
      <c r="C2761" t="s">
        <v>215</v>
      </c>
      <c r="D2761">
        <v>371507</v>
      </c>
      <c r="E2761">
        <v>282907</v>
      </c>
      <c r="F2761">
        <v>76.150000000000006</v>
      </c>
      <c r="G2761" s="2">
        <v>41221</v>
      </c>
      <c r="H2761">
        <f>YEAR(Table1[[#This Row],[Order Date]])</f>
        <v>2012</v>
      </c>
      <c r="I2761" t="s">
        <v>253</v>
      </c>
      <c r="J2761" s="4">
        <f>WEEKDAY(Table1[[#This Row],[Order Date]])</f>
        <v>5</v>
      </c>
      <c r="K2761" t="s">
        <v>227</v>
      </c>
      <c r="L2761" t="s">
        <v>237</v>
      </c>
      <c r="M2761">
        <v>282907</v>
      </c>
      <c r="N2761">
        <v>132415.01999999999</v>
      </c>
      <c r="O2761">
        <v>150491.98000000001</v>
      </c>
      <c r="P2761">
        <v>20</v>
      </c>
      <c r="Q2761">
        <v>79</v>
      </c>
      <c r="R2761">
        <v>76.349999999999994</v>
      </c>
    </row>
    <row r="2762" spans="1:18" x14ac:dyDescent="0.35">
      <c r="A2762" t="s">
        <v>172</v>
      </c>
      <c r="B2762" t="str">
        <f>VLOOKUP(Table1[[#This Row],[Region]],Table3[#All],2,0)</f>
        <v>William Grek</v>
      </c>
      <c r="C2762" t="s">
        <v>214</v>
      </c>
      <c r="D2762">
        <v>380583</v>
      </c>
      <c r="E2762">
        <v>437703</v>
      </c>
      <c r="F2762">
        <v>115.01</v>
      </c>
      <c r="G2762" s="2">
        <v>40779</v>
      </c>
      <c r="H2762">
        <f>YEAR(Table1[[#This Row],[Order Date]])</f>
        <v>2011</v>
      </c>
      <c r="I2762" t="s">
        <v>262</v>
      </c>
      <c r="J2762" s="4">
        <f>WEEKDAY(Table1[[#This Row],[Order Date]])</f>
        <v>4</v>
      </c>
      <c r="K2762" t="s">
        <v>222</v>
      </c>
      <c r="L2762" t="s">
        <v>236</v>
      </c>
      <c r="M2762">
        <v>437703</v>
      </c>
      <c r="N2762">
        <v>134955.84</v>
      </c>
      <c r="O2762">
        <v>302747.15999999997</v>
      </c>
      <c r="P2762">
        <v>10</v>
      </c>
      <c r="Q2762">
        <v>38</v>
      </c>
      <c r="R2762">
        <v>79.44</v>
      </c>
    </row>
    <row r="2763" spans="1:18" x14ac:dyDescent="0.35">
      <c r="A2763" t="s">
        <v>173</v>
      </c>
      <c r="B2763" t="str">
        <f>VLOOKUP(Table1[[#This Row],[Region]],Table3[#All],2,0)</f>
        <v>William Grek</v>
      </c>
      <c r="C2763" t="s">
        <v>214</v>
      </c>
      <c r="D2763">
        <v>349097</v>
      </c>
      <c r="E2763">
        <v>297530</v>
      </c>
      <c r="F2763">
        <v>85.23</v>
      </c>
      <c r="G2763" s="2">
        <v>41991</v>
      </c>
      <c r="H2763">
        <f>YEAR(Table1[[#This Row],[Order Date]])</f>
        <v>2014</v>
      </c>
      <c r="I2763" t="s">
        <v>257</v>
      </c>
      <c r="J2763" s="4">
        <f>WEEKDAY(Table1[[#This Row],[Order Date]])</f>
        <v>5</v>
      </c>
      <c r="K2763" t="s">
        <v>224</v>
      </c>
      <c r="L2763" t="s">
        <v>240</v>
      </c>
      <c r="M2763">
        <v>297530</v>
      </c>
      <c r="N2763">
        <v>137976.21</v>
      </c>
      <c r="O2763">
        <v>159553.79</v>
      </c>
      <c r="P2763">
        <v>30</v>
      </c>
      <c r="Q2763">
        <v>47</v>
      </c>
      <c r="R2763">
        <v>64.91</v>
      </c>
    </row>
    <row r="2764" spans="1:18" x14ac:dyDescent="0.35">
      <c r="A2764" t="s">
        <v>174</v>
      </c>
      <c r="B2764" t="str">
        <f>VLOOKUP(Table1[[#This Row],[Region]],Table3[#All],2,0)</f>
        <v>William Grek</v>
      </c>
      <c r="C2764" t="s">
        <v>214</v>
      </c>
      <c r="D2764">
        <v>484034</v>
      </c>
      <c r="E2764">
        <v>494058</v>
      </c>
      <c r="F2764">
        <v>102.07</v>
      </c>
      <c r="G2764" s="2">
        <v>41358</v>
      </c>
      <c r="H2764">
        <f>YEAR(Table1[[#This Row],[Order Date]])</f>
        <v>2013</v>
      </c>
      <c r="I2764" t="s">
        <v>263</v>
      </c>
      <c r="J2764" s="4">
        <f>WEEKDAY(Table1[[#This Row],[Order Date]])</f>
        <v>2</v>
      </c>
      <c r="K2764" t="s">
        <v>235</v>
      </c>
      <c r="L2764" t="s">
        <v>239</v>
      </c>
      <c r="M2764">
        <v>494058</v>
      </c>
      <c r="N2764">
        <v>217619.77</v>
      </c>
      <c r="O2764">
        <v>276438.23</v>
      </c>
      <c r="P2764">
        <v>20</v>
      </c>
      <c r="Q2764">
        <v>17</v>
      </c>
      <c r="R2764">
        <v>60.3</v>
      </c>
    </row>
    <row r="2765" spans="1:18" x14ac:dyDescent="0.35">
      <c r="A2765" t="s">
        <v>175</v>
      </c>
      <c r="B2765" t="str">
        <f>VLOOKUP(Table1[[#This Row],[Region]],Table3[#All],2,0)</f>
        <v>Anne Paul</v>
      </c>
      <c r="C2765" t="s">
        <v>212</v>
      </c>
      <c r="D2765">
        <v>138369</v>
      </c>
      <c r="E2765">
        <v>75482</v>
      </c>
      <c r="F2765">
        <v>54.55</v>
      </c>
      <c r="G2765" s="2">
        <v>41173</v>
      </c>
      <c r="H2765">
        <f>YEAR(Table1[[#This Row],[Order Date]])</f>
        <v>2012</v>
      </c>
      <c r="I2765" t="s">
        <v>258</v>
      </c>
      <c r="J2765" s="4">
        <f>WEEKDAY(Table1[[#This Row],[Order Date]])</f>
        <v>6</v>
      </c>
      <c r="K2765" t="s">
        <v>228</v>
      </c>
      <c r="L2765" t="s">
        <v>236</v>
      </c>
      <c r="M2765">
        <v>75482</v>
      </c>
      <c r="N2765">
        <v>34552.36</v>
      </c>
      <c r="O2765">
        <v>40929.64</v>
      </c>
      <c r="P2765">
        <v>10</v>
      </c>
      <c r="Q2765">
        <v>47</v>
      </c>
      <c r="R2765">
        <v>77.11</v>
      </c>
    </row>
    <row r="2766" spans="1:18" x14ac:dyDescent="0.35">
      <c r="A2766" t="s">
        <v>176</v>
      </c>
      <c r="B2766" t="str">
        <f>VLOOKUP(Table1[[#This Row],[Region]],Table3[#All],2,0)</f>
        <v>Anne Paul</v>
      </c>
      <c r="C2766" t="s">
        <v>212</v>
      </c>
      <c r="D2766">
        <v>487375</v>
      </c>
      <c r="E2766">
        <v>497142</v>
      </c>
      <c r="F2766">
        <v>102</v>
      </c>
      <c r="G2766" s="2">
        <v>41173</v>
      </c>
      <c r="H2766">
        <f>YEAR(Table1[[#This Row],[Order Date]])</f>
        <v>2012</v>
      </c>
      <c r="I2766" t="s">
        <v>258</v>
      </c>
      <c r="J2766" s="4">
        <f>WEEKDAY(Table1[[#This Row],[Order Date]])</f>
        <v>6</v>
      </c>
      <c r="K2766" t="s">
        <v>223</v>
      </c>
      <c r="L2766" t="s">
        <v>240</v>
      </c>
      <c r="M2766">
        <v>497142</v>
      </c>
      <c r="N2766">
        <v>234561.19</v>
      </c>
      <c r="O2766">
        <v>262580.81</v>
      </c>
      <c r="P2766">
        <v>10</v>
      </c>
      <c r="Q2766">
        <v>64</v>
      </c>
      <c r="R2766">
        <v>92.71</v>
      </c>
    </row>
    <row r="2767" spans="1:18" x14ac:dyDescent="0.35">
      <c r="A2767" t="s">
        <v>177</v>
      </c>
      <c r="B2767" t="str">
        <f>VLOOKUP(Table1[[#This Row],[Region]],Table3[#All],2,0)</f>
        <v>Bill Gabril</v>
      </c>
      <c r="C2767" t="s">
        <v>213</v>
      </c>
      <c r="D2767">
        <v>297236</v>
      </c>
      <c r="E2767">
        <v>244238</v>
      </c>
      <c r="F2767">
        <v>82.17</v>
      </c>
      <c r="G2767" s="2">
        <v>41600</v>
      </c>
      <c r="H2767">
        <f>YEAR(Table1[[#This Row],[Order Date]])</f>
        <v>2013</v>
      </c>
      <c r="I2767" t="s">
        <v>253</v>
      </c>
      <c r="J2767" s="4">
        <f>WEEKDAY(Table1[[#This Row],[Order Date]])</f>
        <v>6</v>
      </c>
      <c r="K2767" t="s">
        <v>235</v>
      </c>
      <c r="L2767" t="s">
        <v>239</v>
      </c>
      <c r="M2767">
        <v>244238</v>
      </c>
      <c r="N2767">
        <v>96483.75</v>
      </c>
      <c r="O2767">
        <v>147754.25</v>
      </c>
      <c r="P2767">
        <v>20</v>
      </c>
      <c r="Q2767">
        <v>68</v>
      </c>
      <c r="R2767">
        <v>74.239999999999995</v>
      </c>
    </row>
    <row r="2768" spans="1:18" x14ac:dyDescent="0.35">
      <c r="A2768" t="s">
        <v>178</v>
      </c>
      <c r="B2768" t="str">
        <f>VLOOKUP(Table1[[#This Row],[Region]],Table3[#All],2,0)</f>
        <v>Anne Paul</v>
      </c>
      <c r="C2768" t="s">
        <v>212</v>
      </c>
      <c r="D2768">
        <v>419501</v>
      </c>
      <c r="E2768">
        <v>407735</v>
      </c>
      <c r="F2768">
        <v>97.2</v>
      </c>
      <c r="G2768" s="2">
        <v>41899</v>
      </c>
      <c r="H2768">
        <f>YEAR(Table1[[#This Row],[Order Date]])</f>
        <v>2014</v>
      </c>
      <c r="I2768" t="s">
        <v>258</v>
      </c>
      <c r="J2768" s="4">
        <f>WEEKDAY(Table1[[#This Row],[Order Date]])</f>
        <v>4</v>
      </c>
      <c r="K2768" t="s">
        <v>221</v>
      </c>
      <c r="L2768" t="s">
        <v>239</v>
      </c>
      <c r="M2768">
        <v>407735</v>
      </c>
      <c r="N2768">
        <v>180042.97</v>
      </c>
      <c r="O2768">
        <v>227692.03</v>
      </c>
      <c r="P2768">
        <v>30</v>
      </c>
      <c r="Q2768">
        <v>12</v>
      </c>
      <c r="R2768">
        <v>60.61</v>
      </c>
    </row>
    <row r="2769" spans="1:18" x14ac:dyDescent="0.35">
      <c r="A2769" t="s">
        <v>179</v>
      </c>
      <c r="B2769" t="str">
        <f>VLOOKUP(Table1[[#This Row],[Region]],Table3[#All],2,0)</f>
        <v>Sam Thomas</v>
      </c>
      <c r="C2769" t="s">
        <v>215</v>
      </c>
      <c r="D2769">
        <v>184660</v>
      </c>
      <c r="E2769">
        <v>215035</v>
      </c>
      <c r="F2769">
        <v>116.45</v>
      </c>
      <c r="G2769" s="2">
        <v>41071</v>
      </c>
      <c r="H2769">
        <f>YEAR(Table1[[#This Row],[Order Date]])</f>
        <v>2012</v>
      </c>
      <c r="I2769" t="s">
        <v>254</v>
      </c>
      <c r="J2769" s="4">
        <f>WEEKDAY(Table1[[#This Row],[Order Date]])</f>
        <v>2</v>
      </c>
      <c r="K2769" t="s">
        <v>220</v>
      </c>
      <c r="L2769" t="s">
        <v>237</v>
      </c>
      <c r="M2769">
        <v>215035</v>
      </c>
      <c r="N2769">
        <v>43883.47</v>
      </c>
      <c r="O2769">
        <v>171151.53</v>
      </c>
      <c r="P2769">
        <v>30</v>
      </c>
      <c r="Q2769">
        <v>56</v>
      </c>
      <c r="R2769">
        <v>66.87</v>
      </c>
    </row>
    <row r="2770" spans="1:18" x14ac:dyDescent="0.35">
      <c r="A2770" t="s">
        <v>180</v>
      </c>
      <c r="B2770" t="str">
        <f>VLOOKUP(Table1[[#This Row],[Region]],Table3[#All],2,0)</f>
        <v>Bill Gabril</v>
      </c>
      <c r="C2770" t="s">
        <v>213</v>
      </c>
      <c r="D2770">
        <v>205010</v>
      </c>
      <c r="E2770">
        <v>150293</v>
      </c>
      <c r="F2770">
        <v>73.31</v>
      </c>
      <c r="G2770" s="2">
        <v>41071</v>
      </c>
      <c r="H2770">
        <f>YEAR(Table1[[#This Row],[Order Date]])</f>
        <v>2012</v>
      </c>
      <c r="I2770" t="s">
        <v>254</v>
      </c>
      <c r="J2770" s="4">
        <f>WEEKDAY(Table1[[#This Row],[Order Date]])</f>
        <v>2</v>
      </c>
      <c r="K2770" t="s">
        <v>222</v>
      </c>
      <c r="L2770" t="s">
        <v>236</v>
      </c>
      <c r="M2770">
        <v>150293</v>
      </c>
      <c r="N2770">
        <v>49020.07</v>
      </c>
      <c r="O2770">
        <v>101272.93</v>
      </c>
      <c r="P2770">
        <v>10</v>
      </c>
      <c r="Q2770">
        <v>41</v>
      </c>
      <c r="R2770">
        <v>94.44</v>
      </c>
    </row>
    <row r="2771" spans="1:18" x14ac:dyDescent="0.35">
      <c r="A2771" t="s">
        <v>181</v>
      </c>
      <c r="B2771" t="str">
        <f>VLOOKUP(Table1[[#This Row],[Region]],Table3[#All],2,0)</f>
        <v>Anne Paul</v>
      </c>
      <c r="C2771" t="s">
        <v>212</v>
      </c>
      <c r="D2771">
        <v>111141</v>
      </c>
      <c r="E2771">
        <v>102997</v>
      </c>
      <c r="F2771">
        <v>92.67</v>
      </c>
      <c r="G2771" s="2">
        <v>41071</v>
      </c>
      <c r="H2771">
        <f>YEAR(Table1[[#This Row],[Order Date]])</f>
        <v>2012</v>
      </c>
      <c r="I2771" t="s">
        <v>254</v>
      </c>
      <c r="J2771" s="4">
        <f>WEEKDAY(Table1[[#This Row],[Order Date]])</f>
        <v>2</v>
      </c>
      <c r="K2771" t="s">
        <v>227</v>
      </c>
      <c r="L2771" t="s">
        <v>237</v>
      </c>
      <c r="M2771">
        <v>102997</v>
      </c>
      <c r="N2771">
        <v>30741.66</v>
      </c>
      <c r="O2771">
        <v>72255.34</v>
      </c>
      <c r="P2771">
        <v>20</v>
      </c>
      <c r="Q2771">
        <v>24</v>
      </c>
      <c r="R2771">
        <v>71.709999999999994</v>
      </c>
    </row>
    <row r="2772" spans="1:18" x14ac:dyDescent="0.35">
      <c r="A2772" t="s">
        <v>182</v>
      </c>
      <c r="B2772" t="str">
        <f>VLOOKUP(Table1[[#This Row],[Region]],Table3[#All],2,0)</f>
        <v>Anne Paul</v>
      </c>
      <c r="C2772" t="s">
        <v>212</v>
      </c>
      <c r="D2772">
        <v>272361</v>
      </c>
      <c r="E2772">
        <v>145916</v>
      </c>
      <c r="F2772">
        <v>53.57</v>
      </c>
      <c r="G2772" s="2">
        <v>41071</v>
      </c>
      <c r="H2772">
        <f>YEAR(Table1[[#This Row],[Order Date]])</f>
        <v>2012</v>
      </c>
      <c r="I2772" t="s">
        <v>254</v>
      </c>
      <c r="J2772" s="4">
        <f>WEEKDAY(Table1[[#This Row],[Order Date]])</f>
        <v>2</v>
      </c>
      <c r="K2772" t="s">
        <v>230</v>
      </c>
      <c r="L2772" t="s">
        <v>238</v>
      </c>
      <c r="M2772">
        <v>145916</v>
      </c>
      <c r="N2772">
        <v>69926.91</v>
      </c>
      <c r="O2772">
        <v>75989.09</v>
      </c>
      <c r="P2772">
        <v>20</v>
      </c>
      <c r="Q2772">
        <v>29</v>
      </c>
      <c r="R2772">
        <v>74.67</v>
      </c>
    </row>
    <row r="2773" spans="1:18" x14ac:dyDescent="0.35">
      <c r="A2773" t="s">
        <v>183</v>
      </c>
      <c r="B2773" t="str">
        <f>VLOOKUP(Table1[[#This Row],[Region]],Table3[#All],2,0)</f>
        <v>Anne Paul</v>
      </c>
      <c r="C2773" t="s">
        <v>212</v>
      </c>
      <c r="D2773">
        <v>117142</v>
      </c>
      <c r="E2773">
        <v>76206</v>
      </c>
      <c r="F2773">
        <v>65.05</v>
      </c>
      <c r="G2773" s="2">
        <v>41071</v>
      </c>
      <c r="H2773">
        <f>YEAR(Table1[[#This Row],[Order Date]])</f>
        <v>2012</v>
      </c>
      <c r="I2773" t="s">
        <v>254</v>
      </c>
      <c r="J2773" s="4">
        <f>WEEKDAY(Table1[[#This Row],[Order Date]])</f>
        <v>2</v>
      </c>
      <c r="K2773" t="s">
        <v>232</v>
      </c>
      <c r="L2773" t="s">
        <v>240</v>
      </c>
      <c r="M2773">
        <v>76206</v>
      </c>
      <c r="N2773">
        <v>25288.39</v>
      </c>
      <c r="O2773">
        <v>50917.61</v>
      </c>
      <c r="P2773">
        <v>20</v>
      </c>
      <c r="Q2773">
        <v>95</v>
      </c>
      <c r="R2773">
        <v>69.16</v>
      </c>
    </row>
    <row r="2774" spans="1:18" x14ac:dyDescent="0.35">
      <c r="A2774" t="s">
        <v>184</v>
      </c>
      <c r="B2774" t="str">
        <f>VLOOKUP(Table1[[#This Row],[Region]],Table3[#All],2,0)</f>
        <v>Bill Gabril</v>
      </c>
      <c r="C2774" t="s">
        <v>213</v>
      </c>
      <c r="D2774">
        <v>413457</v>
      </c>
      <c r="E2774">
        <v>445653</v>
      </c>
      <c r="F2774">
        <v>107.79</v>
      </c>
      <c r="G2774" s="2">
        <v>41916</v>
      </c>
      <c r="H2774">
        <f>YEAR(Table1[[#This Row],[Order Date]])</f>
        <v>2014</v>
      </c>
      <c r="I2774" t="s">
        <v>255</v>
      </c>
      <c r="J2774" s="4">
        <f>WEEKDAY(Table1[[#This Row],[Order Date]])</f>
        <v>7</v>
      </c>
      <c r="K2774" t="s">
        <v>221</v>
      </c>
      <c r="L2774" t="s">
        <v>239</v>
      </c>
      <c r="M2774">
        <v>445653</v>
      </c>
      <c r="N2774">
        <v>193325.56</v>
      </c>
      <c r="O2774">
        <v>252327.44</v>
      </c>
      <c r="P2774">
        <v>30</v>
      </c>
      <c r="Q2774">
        <v>74</v>
      </c>
      <c r="R2774">
        <v>84.98</v>
      </c>
    </row>
    <row r="2775" spans="1:18" x14ac:dyDescent="0.35">
      <c r="A2775" t="s">
        <v>185</v>
      </c>
      <c r="B2775" t="str">
        <f>VLOOKUP(Table1[[#This Row],[Region]],Table3[#All],2,0)</f>
        <v>Sam Thomas</v>
      </c>
      <c r="C2775" t="s">
        <v>215</v>
      </c>
      <c r="D2775">
        <v>146797</v>
      </c>
      <c r="E2775">
        <v>152057</v>
      </c>
      <c r="F2775">
        <v>103.58</v>
      </c>
      <c r="G2775" s="2">
        <v>41400</v>
      </c>
      <c r="H2775">
        <f>YEAR(Table1[[#This Row],[Order Date]])</f>
        <v>2013</v>
      </c>
      <c r="I2775" t="s">
        <v>261</v>
      </c>
      <c r="J2775" s="4">
        <f>WEEKDAY(Table1[[#This Row],[Order Date]])</f>
        <v>2</v>
      </c>
      <c r="K2775" t="s">
        <v>222</v>
      </c>
      <c r="L2775" t="s">
        <v>236</v>
      </c>
      <c r="M2775">
        <v>152057</v>
      </c>
      <c r="N2775">
        <v>63087.47</v>
      </c>
      <c r="O2775">
        <v>88969.53</v>
      </c>
      <c r="P2775">
        <v>30</v>
      </c>
      <c r="Q2775">
        <v>82</v>
      </c>
      <c r="R2775">
        <v>63.2</v>
      </c>
    </row>
    <row r="2776" spans="1:18" x14ac:dyDescent="0.35">
      <c r="A2776" t="s">
        <v>186</v>
      </c>
      <c r="B2776" t="str">
        <f>VLOOKUP(Table1[[#This Row],[Region]],Table3[#All],2,0)</f>
        <v>Sam Thomas</v>
      </c>
      <c r="C2776" t="s">
        <v>215</v>
      </c>
      <c r="D2776">
        <v>227122</v>
      </c>
      <c r="E2776">
        <v>246037</v>
      </c>
      <c r="F2776">
        <v>108.33</v>
      </c>
      <c r="G2776" s="2">
        <v>41894</v>
      </c>
      <c r="H2776">
        <f>YEAR(Table1[[#This Row],[Order Date]])</f>
        <v>2014</v>
      </c>
      <c r="I2776" t="s">
        <v>258</v>
      </c>
      <c r="J2776" s="4">
        <f>WEEKDAY(Table1[[#This Row],[Order Date]])</f>
        <v>6</v>
      </c>
      <c r="K2776" t="s">
        <v>223</v>
      </c>
      <c r="L2776" t="s">
        <v>240</v>
      </c>
      <c r="M2776">
        <v>246037</v>
      </c>
      <c r="N2776">
        <v>60052.92</v>
      </c>
      <c r="O2776">
        <v>185984.08</v>
      </c>
      <c r="P2776">
        <v>30</v>
      </c>
      <c r="Q2776">
        <v>40</v>
      </c>
      <c r="R2776">
        <v>88.43</v>
      </c>
    </row>
    <row r="2777" spans="1:18" x14ac:dyDescent="0.35">
      <c r="A2777" t="s">
        <v>187</v>
      </c>
      <c r="B2777" t="str">
        <f>VLOOKUP(Table1[[#This Row],[Region]],Table3[#All],2,0)</f>
        <v>Anne Paul</v>
      </c>
      <c r="C2777" t="s">
        <v>212</v>
      </c>
      <c r="D2777">
        <v>148034</v>
      </c>
      <c r="E2777">
        <v>138878</v>
      </c>
      <c r="F2777">
        <v>93.81</v>
      </c>
      <c r="G2777" s="2">
        <v>41894</v>
      </c>
      <c r="H2777">
        <f>YEAR(Table1[[#This Row],[Order Date]])</f>
        <v>2014</v>
      </c>
      <c r="I2777" t="s">
        <v>258</v>
      </c>
      <c r="J2777" s="4">
        <f>WEEKDAY(Table1[[#This Row],[Order Date]])</f>
        <v>6</v>
      </c>
      <c r="K2777" t="s">
        <v>231</v>
      </c>
      <c r="L2777" t="s">
        <v>236</v>
      </c>
      <c r="M2777">
        <v>138878</v>
      </c>
      <c r="N2777">
        <v>51803.61</v>
      </c>
      <c r="O2777">
        <v>87074.39</v>
      </c>
      <c r="P2777">
        <v>20</v>
      </c>
      <c r="Q2777">
        <v>76</v>
      </c>
      <c r="R2777">
        <v>64.97</v>
      </c>
    </row>
    <row r="2778" spans="1:18" x14ac:dyDescent="0.35">
      <c r="A2778" t="s">
        <v>188</v>
      </c>
      <c r="B2778" t="str">
        <f>VLOOKUP(Table1[[#This Row],[Region]],Table3[#All],2,0)</f>
        <v>Bill Gabril</v>
      </c>
      <c r="C2778" t="s">
        <v>213</v>
      </c>
      <c r="D2778">
        <v>274625</v>
      </c>
      <c r="E2778">
        <v>206483</v>
      </c>
      <c r="F2778">
        <v>75.19</v>
      </c>
      <c r="G2778" s="2">
        <v>41894</v>
      </c>
      <c r="H2778">
        <f>YEAR(Table1[[#This Row],[Order Date]])</f>
        <v>2014</v>
      </c>
      <c r="I2778" t="s">
        <v>258</v>
      </c>
      <c r="J2778" s="4">
        <f>WEEKDAY(Table1[[#This Row],[Order Date]])</f>
        <v>6</v>
      </c>
      <c r="K2778" t="s">
        <v>221</v>
      </c>
      <c r="L2778" t="s">
        <v>239</v>
      </c>
      <c r="M2778">
        <v>206483</v>
      </c>
      <c r="N2778">
        <v>42008.89</v>
      </c>
      <c r="O2778">
        <v>164474.10999999999</v>
      </c>
      <c r="P2778">
        <v>10</v>
      </c>
      <c r="Q2778">
        <v>26</v>
      </c>
      <c r="R2778">
        <v>70.150000000000006</v>
      </c>
    </row>
    <row r="2779" spans="1:18" x14ac:dyDescent="0.35">
      <c r="A2779" t="s">
        <v>189</v>
      </c>
      <c r="B2779" t="str">
        <f>VLOOKUP(Table1[[#This Row],[Region]],Table3[#All],2,0)</f>
        <v>Anne Paul</v>
      </c>
      <c r="C2779" t="s">
        <v>212</v>
      </c>
      <c r="D2779">
        <v>118026</v>
      </c>
      <c r="E2779">
        <v>77526</v>
      </c>
      <c r="F2779">
        <v>65.69</v>
      </c>
      <c r="G2779" s="2">
        <v>41029</v>
      </c>
      <c r="H2779">
        <f>YEAR(Table1[[#This Row],[Order Date]])</f>
        <v>2012</v>
      </c>
      <c r="I2779" t="s">
        <v>256</v>
      </c>
      <c r="J2779" s="4">
        <f>WEEKDAY(Table1[[#This Row],[Order Date]])</f>
        <v>2</v>
      </c>
      <c r="K2779" t="s">
        <v>218</v>
      </c>
      <c r="L2779" t="s">
        <v>238</v>
      </c>
      <c r="M2779">
        <v>77526</v>
      </c>
      <c r="N2779">
        <v>23318.17</v>
      </c>
      <c r="O2779">
        <v>54207.83</v>
      </c>
      <c r="P2779">
        <v>30</v>
      </c>
      <c r="Q2779">
        <v>95</v>
      </c>
      <c r="R2779">
        <v>86.12</v>
      </c>
    </row>
    <row r="2780" spans="1:18" x14ac:dyDescent="0.35">
      <c r="A2780" t="s">
        <v>190</v>
      </c>
      <c r="B2780" t="str">
        <f>VLOOKUP(Table1[[#This Row],[Region]],Table3[#All],2,0)</f>
        <v>Anne Paul</v>
      </c>
      <c r="C2780" t="s">
        <v>212</v>
      </c>
      <c r="D2780">
        <v>145097</v>
      </c>
      <c r="E2780">
        <v>149779</v>
      </c>
      <c r="F2780">
        <v>103.23</v>
      </c>
      <c r="G2780" s="2">
        <v>41950</v>
      </c>
      <c r="H2780">
        <f>YEAR(Table1[[#This Row],[Order Date]])</f>
        <v>2014</v>
      </c>
      <c r="I2780" t="s">
        <v>253</v>
      </c>
      <c r="J2780" s="4">
        <f>WEEKDAY(Table1[[#This Row],[Order Date]])</f>
        <v>6</v>
      </c>
      <c r="K2780" t="s">
        <v>234</v>
      </c>
      <c r="L2780" t="s">
        <v>238</v>
      </c>
      <c r="M2780">
        <v>149779</v>
      </c>
      <c r="N2780">
        <v>62316.9</v>
      </c>
      <c r="O2780">
        <v>87462.1</v>
      </c>
      <c r="P2780">
        <v>20</v>
      </c>
      <c r="Q2780">
        <v>73</v>
      </c>
      <c r="R2780">
        <v>90.71</v>
      </c>
    </row>
    <row r="2781" spans="1:18" x14ac:dyDescent="0.35">
      <c r="A2781" t="s">
        <v>191</v>
      </c>
      <c r="B2781" t="str">
        <f>VLOOKUP(Table1[[#This Row],[Region]],Table3[#All],2,0)</f>
        <v>Bill Gabril</v>
      </c>
      <c r="C2781" t="s">
        <v>213</v>
      </c>
      <c r="D2781">
        <v>206387</v>
      </c>
      <c r="E2781">
        <v>118140</v>
      </c>
      <c r="F2781">
        <v>57.24</v>
      </c>
      <c r="G2781" s="2">
        <v>41950</v>
      </c>
      <c r="H2781">
        <f>YEAR(Table1[[#This Row],[Order Date]])</f>
        <v>2014</v>
      </c>
      <c r="I2781" t="s">
        <v>253</v>
      </c>
      <c r="J2781" s="4">
        <f>WEEKDAY(Table1[[#This Row],[Order Date]])</f>
        <v>6</v>
      </c>
      <c r="K2781" t="s">
        <v>216</v>
      </c>
      <c r="L2781" t="s">
        <v>236</v>
      </c>
      <c r="M2781">
        <v>118140</v>
      </c>
      <c r="N2781">
        <v>47719.05</v>
      </c>
      <c r="O2781">
        <v>70420.95</v>
      </c>
      <c r="P2781">
        <v>20</v>
      </c>
      <c r="Q2781">
        <v>93</v>
      </c>
      <c r="R2781">
        <v>91.84</v>
      </c>
    </row>
    <row r="2782" spans="1:18" x14ac:dyDescent="0.35">
      <c r="A2782" t="s">
        <v>192</v>
      </c>
      <c r="B2782" t="str">
        <f>VLOOKUP(Table1[[#This Row],[Region]],Table3[#All],2,0)</f>
        <v>Bill Gabril</v>
      </c>
      <c r="C2782" t="s">
        <v>213</v>
      </c>
      <c r="D2782">
        <v>473695</v>
      </c>
      <c r="E2782">
        <v>342109</v>
      </c>
      <c r="F2782">
        <v>72.22</v>
      </c>
      <c r="G2782" s="2">
        <v>40816</v>
      </c>
      <c r="H2782">
        <f>YEAR(Table1[[#This Row],[Order Date]])</f>
        <v>2011</v>
      </c>
      <c r="I2782" t="s">
        <v>258</v>
      </c>
      <c r="J2782" s="4">
        <f>WEEKDAY(Table1[[#This Row],[Order Date]])</f>
        <v>6</v>
      </c>
      <c r="K2782" t="s">
        <v>230</v>
      </c>
      <c r="L2782" t="s">
        <v>238</v>
      </c>
      <c r="M2782">
        <v>342109</v>
      </c>
      <c r="N2782">
        <v>77958.990000000005</v>
      </c>
      <c r="O2782">
        <v>264150.01</v>
      </c>
      <c r="P2782">
        <v>10</v>
      </c>
      <c r="Q2782">
        <v>14</v>
      </c>
      <c r="R2782">
        <v>80.63</v>
      </c>
    </row>
    <row r="2783" spans="1:18" x14ac:dyDescent="0.35">
      <c r="A2783" t="s">
        <v>193</v>
      </c>
      <c r="B2783" t="str">
        <f>VLOOKUP(Table1[[#This Row],[Region]],Table3[#All],2,0)</f>
        <v>William Grek</v>
      </c>
      <c r="C2783" t="s">
        <v>214</v>
      </c>
      <c r="D2783">
        <v>389954</v>
      </c>
      <c r="E2783">
        <v>427429</v>
      </c>
      <c r="F2783">
        <v>109.61</v>
      </c>
      <c r="G2783" s="2">
        <v>41732</v>
      </c>
      <c r="H2783">
        <f>YEAR(Table1[[#This Row],[Order Date]])</f>
        <v>2014</v>
      </c>
      <c r="I2783" t="s">
        <v>256</v>
      </c>
      <c r="J2783" s="4">
        <f>WEEKDAY(Table1[[#This Row],[Order Date]])</f>
        <v>5</v>
      </c>
      <c r="K2783" t="s">
        <v>226</v>
      </c>
      <c r="L2783" t="s">
        <v>239</v>
      </c>
      <c r="M2783">
        <v>427429</v>
      </c>
      <c r="N2783">
        <v>120477.05</v>
      </c>
      <c r="O2783">
        <v>306951.95</v>
      </c>
      <c r="P2783">
        <v>10</v>
      </c>
      <c r="Q2783">
        <v>49</v>
      </c>
      <c r="R2783">
        <v>89.88</v>
      </c>
    </row>
    <row r="2784" spans="1:18" x14ac:dyDescent="0.35">
      <c r="A2784" t="s">
        <v>194</v>
      </c>
      <c r="B2784" t="str">
        <f>VLOOKUP(Table1[[#This Row],[Region]],Table3[#All],2,0)</f>
        <v>Anne Paul</v>
      </c>
      <c r="C2784" t="s">
        <v>212</v>
      </c>
      <c r="D2784">
        <v>376156</v>
      </c>
      <c r="E2784">
        <v>309000</v>
      </c>
      <c r="F2784">
        <v>82.15</v>
      </c>
      <c r="G2784" s="2">
        <v>41732</v>
      </c>
      <c r="H2784">
        <f>YEAR(Table1[[#This Row],[Order Date]])</f>
        <v>2014</v>
      </c>
      <c r="I2784" t="s">
        <v>256</v>
      </c>
      <c r="J2784" s="4">
        <f>WEEKDAY(Table1[[#This Row],[Order Date]])</f>
        <v>5</v>
      </c>
      <c r="K2784" t="s">
        <v>233</v>
      </c>
      <c r="L2784" t="s">
        <v>237</v>
      </c>
      <c r="M2784">
        <v>309000</v>
      </c>
      <c r="N2784">
        <v>148523.73000000001</v>
      </c>
      <c r="O2784">
        <v>160476.26999999999</v>
      </c>
      <c r="P2784">
        <v>20</v>
      </c>
      <c r="Q2784">
        <v>86</v>
      </c>
      <c r="R2784">
        <v>86.46</v>
      </c>
    </row>
    <row r="2785" spans="1:18" x14ac:dyDescent="0.35">
      <c r="A2785" t="s">
        <v>195</v>
      </c>
      <c r="B2785" t="str">
        <f>VLOOKUP(Table1[[#This Row],[Region]],Table3[#All],2,0)</f>
        <v>Anne Paul</v>
      </c>
      <c r="C2785" t="s">
        <v>212</v>
      </c>
      <c r="D2785">
        <v>487760</v>
      </c>
      <c r="E2785">
        <v>364526</v>
      </c>
      <c r="F2785">
        <v>74.73</v>
      </c>
      <c r="G2785" s="2">
        <v>41919</v>
      </c>
      <c r="H2785">
        <f>YEAR(Table1[[#This Row],[Order Date]])</f>
        <v>2014</v>
      </c>
      <c r="I2785" t="s">
        <v>255</v>
      </c>
      <c r="J2785" s="4">
        <f>WEEKDAY(Table1[[#This Row],[Order Date]])</f>
        <v>3</v>
      </c>
      <c r="K2785" t="s">
        <v>234</v>
      </c>
      <c r="L2785" t="s">
        <v>238</v>
      </c>
      <c r="M2785">
        <v>364526</v>
      </c>
      <c r="N2785">
        <v>105026.09</v>
      </c>
      <c r="O2785">
        <v>259499.91</v>
      </c>
      <c r="P2785">
        <v>10</v>
      </c>
      <c r="Q2785">
        <v>63</v>
      </c>
      <c r="R2785">
        <v>74.86</v>
      </c>
    </row>
    <row r="2786" spans="1:18" x14ac:dyDescent="0.35">
      <c r="A2786" t="s">
        <v>196</v>
      </c>
      <c r="B2786" t="str">
        <f>VLOOKUP(Table1[[#This Row],[Region]],Table3[#All],2,0)</f>
        <v>William Grek</v>
      </c>
      <c r="C2786" t="s">
        <v>214</v>
      </c>
      <c r="D2786">
        <v>318881</v>
      </c>
      <c r="E2786">
        <v>262700</v>
      </c>
      <c r="F2786">
        <v>82.38</v>
      </c>
      <c r="G2786" s="2">
        <v>41919</v>
      </c>
      <c r="H2786">
        <f>YEAR(Table1[[#This Row],[Order Date]])</f>
        <v>2014</v>
      </c>
      <c r="I2786" t="s">
        <v>255</v>
      </c>
      <c r="J2786" s="4">
        <f>WEEKDAY(Table1[[#This Row],[Order Date]])</f>
        <v>3</v>
      </c>
      <c r="K2786" t="s">
        <v>222</v>
      </c>
      <c r="L2786" t="s">
        <v>236</v>
      </c>
      <c r="M2786">
        <v>262700</v>
      </c>
      <c r="N2786">
        <v>91011.5</v>
      </c>
      <c r="O2786">
        <v>171688.5</v>
      </c>
      <c r="P2786">
        <v>30</v>
      </c>
      <c r="Q2786">
        <v>27</v>
      </c>
      <c r="R2786">
        <v>94.48</v>
      </c>
    </row>
    <row r="2787" spans="1:18" x14ac:dyDescent="0.35">
      <c r="A2787" t="s">
        <v>197</v>
      </c>
      <c r="B2787" t="str">
        <f>VLOOKUP(Table1[[#This Row],[Region]],Table3[#All],2,0)</f>
        <v>Bill Gabril</v>
      </c>
      <c r="C2787" t="s">
        <v>213</v>
      </c>
      <c r="D2787">
        <v>135011</v>
      </c>
      <c r="E2787">
        <v>113221</v>
      </c>
      <c r="F2787">
        <v>83.86</v>
      </c>
      <c r="G2787" s="2">
        <v>41919</v>
      </c>
      <c r="H2787">
        <f>YEAR(Table1[[#This Row],[Order Date]])</f>
        <v>2014</v>
      </c>
      <c r="I2787" t="s">
        <v>255</v>
      </c>
      <c r="J2787" s="4">
        <f>WEEKDAY(Table1[[#This Row],[Order Date]])</f>
        <v>3</v>
      </c>
      <c r="K2787" t="s">
        <v>225</v>
      </c>
      <c r="L2787" t="s">
        <v>239</v>
      </c>
      <c r="M2787">
        <v>113221</v>
      </c>
      <c r="N2787">
        <v>30123.25</v>
      </c>
      <c r="O2787">
        <v>83097.75</v>
      </c>
      <c r="P2787">
        <v>20</v>
      </c>
      <c r="Q2787">
        <v>42</v>
      </c>
      <c r="R2787">
        <v>86.92</v>
      </c>
    </row>
    <row r="2788" spans="1:18" x14ac:dyDescent="0.35">
      <c r="A2788" t="s">
        <v>198</v>
      </c>
      <c r="B2788" t="str">
        <f>VLOOKUP(Table1[[#This Row],[Region]],Table3[#All],2,0)</f>
        <v>Anne Paul</v>
      </c>
      <c r="C2788" t="s">
        <v>212</v>
      </c>
      <c r="D2788">
        <v>476337</v>
      </c>
      <c r="E2788">
        <v>353662</v>
      </c>
      <c r="F2788">
        <v>74.25</v>
      </c>
      <c r="G2788" s="2">
        <v>41374</v>
      </c>
      <c r="H2788">
        <f>YEAR(Table1[[#This Row],[Order Date]])</f>
        <v>2013</v>
      </c>
      <c r="I2788" t="s">
        <v>256</v>
      </c>
      <c r="J2788" s="4">
        <f>WEEKDAY(Table1[[#This Row],[Order Date]])</f>
        <v>4</v>
      </c>
      <c r="K2788" t="s">
        <v>230</v>
      </c>
      <c r="L2788" t="s">
        <v>238</v>
      </c>
      <c r="M2788">
        <v>353662</v>
      </c>
      <c r="N2788">
        <v>172975.82</v>
      </c>
      <c r="O2788">
        <v>180686.18</v>
      </c>
      <c r="P2788">
        <v>30</v>
      </c>
      <c r="Q2788">
        <v>80</v>
      </c>
      <c r="R2788">
        <v>93.14</v>
      </c>
    </row>
    <row r="2789" spans="1:18" x14ac:dyDescent="0.35">
      <c r="A2789" t="s">
        <v>199</v>
      </c>
      <c r="B2789" t="str">
        <f>VLOOKUP(Table1[[#This Row],[Region]],Table3[#All],2,0)</f>
        <v>William Grek</v>
      </c>
      <c r="C2789" t="s">
        <v>214</v>
      </c>
      <c r="D2789">
        <v>421321</v>
      </c>
      <c r="E2789">
        <v>437493</v>
      </c>
      <c r="F2789">
        <v>103.84</v>
      </c>
      <c r="G2789" s="2">
        <v>41374</v>
      </c>
      <c r="H2789">
        <f>YEAR(Table1[[#This Row],[Order Date]])</f>
        <v>2013</v>
      </c>
      <c r="I2789" t="s">
        <v>256</v>
      </c>
      <c r="J2789" s="4">
        <f>WEEKDAY(Table1[[#This Row],[Order Date]])</f>
        <v>4</v>
      </c>
      <c r="K2789" t="s">
        <v>229</v>
      </c>
      <c r="L2789" t="s">
        <v>240</v>
      </c>
      <c r="M2789">
        <v>437493</v>
      </c>
      <c r="N2789">
        <v>139386.10999999999</v>
      </c>
      <c r="O2789">
        <v>298106.89</v>
      </c>
      <c r="P2789">
        <v>20</v>
      </c>
      <c r="Q2789">
        <v>47</v>
      </c>
      <c r="R2789">
        <v>94.26</v>
      </c>
    </row>
    <row r="2790" spans="1:18" x14ac:dyDescent="0.35">
      <c r="A2790" t="s">
        <v>200</v>
      </c>
      <c r="B2790" t="str">
        <f>VLOOKUP(Table1[[#This Row],[Region]],Table3[#All],2,0)</f>
        <v>Anne Paul</v>
      </c>
      <c r="C2790" t="s">
        <v>212</v>
      </c>
      <c r="D2790">
        <v>406461</v>
      </c>
      <c r="E2790">
        <v>268656</v>
      </c>
      <c r="F2790">
        <v>66.099999999999994</v>
      </c>
      <c r="G2790" s="2">
        <v>41149</v>
      </c>
      <c r="H2790">
        <f>YEAR(Table1[[#This Row],[Order Date]])</f>
        <v>2012</v>
      </c>
      <c r="I2790" t="s">
        <v>262</v>
      </c>
      <c r="J2790" s="4">
        <f>WEEKDAY(Table1[[#This Row],[Order Date]])</f>
        <v>3</v>
      </c>
      <c r="K2790" t="s">
        <v>220</v>
      </c>
      <c r="L2790" t="s">
        <v>237</v>
      </c>
      <c r="M2790">
        <v>268656</v>
      </c>
      <c r="N2790">
        <v>80548.5</v>
      </c>
      <c r="O2790">
        <v>188107.5</v>
      </c>
      <c r="P2790">
        <v>30</v>
      </c>
      <c r="Q2790">
        <v>70</v>
      </c>
      <c r="R2790">
        <v>94.95</v>
      </c>
    </row>
    <row r="2791" spans="1:18" x14ac:dyDescent="0.35">
      <c r="A2791" t="s">
        <v>201</v>
      </c>
      <c r="B2791" t="str">
        <f>VLOOKUP(Table1[[#This Row],[Region]],Table3[#All],2,0)</f>
        <v>Sam Thomas</v>
      </c>
      <c r="C2791" t="s">
        <v>215</v>
      </c>
      <c r="D2791">
        <v>115089</v>
      </c>
      <c r="E2791">
        <v>71155</v>
      </c>
      <c r="F2791">
        <v>61.83</v>
      </c>
      <c r="G2791" s="2">
        <v>41932</v>
      </c>
      <c r="H2791">
        <f>YEAR(Table1[[#This Row],[Order Date]])</f>
        <v>2014</v>
      </c>
      <c r="I2791" t="s">
        <v>255</v>
      </c>
      <c r="J2791" s="4">
        <f>WEEKDAY(Table1[[#This Row],[Order Date]])</f>
        <v>2</v>
      </c>
      <c r="K2791" t="s">
        <v>223</v>
      </c>
      <c r="L2791" t="s">
        <v>240</v>
      </c>
      <c r="M2791">
        <v>71155</v>
      </c>
      <c r="N2791">
        <v>26459.54</v>
      </c>
      <c r="O2791">
        <v>44695.46</v>
      </c>
      <c r="P2791">
        <v>10</v>
      </c>
      <c r="Q2791">
        <v>22</v>
      </c>
      <c r="R2791">
        <v>77.819999999999993</v>
      </c>
    </row>
    <row r="2792" spans="1:18" x14ac:dyDescent="0.35">
      <c r="A2792" t="s">
        <v>202</v>
      </c>
      <c r="B2792" t="str">
        <f>VLOOKUP(Table1[[#This Row],[Region]],Table3[#All],2,0)</f>
        <v>Bill Gabril</v>
      </c>
      <c r="C2792" t="s">
        <v>213</v>
      </c>
      <c r="D2792">
        <v>165675</v>
      </c>
      <c r="E2792">
        <v>169108</v>
      </c>
      <c r="F2792">
        <v>102.07</v>
      </c>
      <c r="G2792" s="2">
        <v>41932</v>
      </c>
      <c r="H2792">
        <f>YEAR(Table1[[#This Row],[Order Date]])</f>
        <v>2014</v>
      </c>
      <c r="I2792" t="s">
        <v>255</v>
      </c>
      <c r="J2792" s="4">
        <f>WEEKDAY(Table1[[#This Row],[Order Date]])</f>
        <v>2</v>
      </c>
      <c r="K2792" t="s">
        <v>221</v>
      </c>
      <c r="L2792" t="s">
        <v>239</v>
      </c>
      <c r="M2792">
        <v>169108</v>
      </c>
      <c r="N2792">
        <v>63795.97</v>
      </c>
      <c r="O2792">
        <v>105312.03</v>
      </c>
      <c r="P2792">
        <v>10</v>
      </c>
      <c r="Q2792">
        <v>79</v>
      </c>
      <c r="R2792">
        <v>78.41</v>
      </c>
    </row>
    <row r="2793" spans="1:18" x14ac:dyDescent="0.35">
      <c r="A2793" t="s">
        <v>203</v>
      </c>
      <c r="B2793" t="str">
        <f>VLOOKUP(Table1[[#This Row],[Region]],Table3[#All],2,0)</f>
        <v>Sam Thomas</v>
      </c>
      <c r="C2793" t="s">
        <v>215</v>
      </c>
      <c r="D2793">
        <v>146022</v>
      </c>
      <c r="E2793">
        <v>168524</v>
      </c>
      <c r="F2793">
        <v>115.41</v>
      </c>
      <c r="G2793" s="2">
        <v>41932</v>
      </c>
      <c r="H2793">
        <f>YEAR(Table1[[#This Row],[Order Date]])</f>
        <v>2014</v>
      </c>
      <c r="I2793" t="s">
        <v>255</v>
      </c>
      <c r="J2793" s="4">
        <f>WEEKDAY(Table1[[#This Row],[Order Date]])</f>
        <v>2</v>
      </c>
      <c r="K2793" t="s">
        <v>229</v>
      </c>
      <c r="L2793" t="s">
        <v>240</v>
      </c>
      <c r="M2793">
        <v>168524</v>
      </c>
      <c r="N2793">
        <v>61011.24</v>
      </c>
      <c r="O2793">
        <v>107512.76</v>
      </c>
      <c r="P2793">
        <v>30</v>
      </c>
      <c r="Q2793">
        <v>85</v>
      </c>
      <c r="R2793">
        <v>65.56</v>
      </c>
    </row>
    <row r="2794" spans="1:18" x14ac:dyDescent="0.35">
      <c r="A2794" t="s">
        <v>204</v>
      </c>
      <c r="B2794" t="str">
        <f>VLOOKUP(Table1[[#This Row],[Region]],Table3[#All],2,0)</f>
        <v>Bill Gabril</v>
      </c>
      <c r="C2794" t="s">
        <v>213</v>
      </c>
      <c r="D2794">
        <v>328055</v>
      </c>
      <c r="E2794">
        <v>280380</v>
      </c>
      <c r="F2794">
        <v>85.47</v>
      </c>
      <c r="G2794" s="2">
        <v>41932</v>
      </c>
      <c r="H2794">
        <f>YEAR(Table1[[#This Row],[Order Date]])</f>
        <v>2014</v>
      </c>
      <c r="I2794" t="s">
        <v>255</v>
      </c>
      <c r="J2794" s="4">
        <f>WEEKDAY(Table1[[#This Row],[Order Date]])</f>
        <v>2</v>
      </c>
      <c r="K2794" t="s">
        <v>226</v>
      </c>
      <c r="L2794" t="s">
        <v>239</v>
      </c>
      <c r="M2794">
        <v>280380</v>
      </c>
      <c r="N2794">
        <v>92255.45</v>
      </c>
      <c r="O2794">
        <v>188124.55</v>
      </c>
      <c r="P2794">
        <v>20</v>
      </c>
      <c r="Q2794">
        <v>67</v>
      </c>
      <c r="R2794">
        <v>82.53</v>
      </c>
    </row>
    <row r="2795" spans="1:18" x14ac:dyDescent="0.35">
      <c r="A2795" t="s">
        <v>205</v>
      </c>
      <c r="B2795" t="str">
        <f>VLOOKUP(Table1[[#This Row],[Region]],Table3[#All],2,0)</f>
        <v>Anne Paul</v>
      </c>
      <c r="C2795" t="s">
        <v>212</v>
      </c>
      <c r="D2795">
        <v>270322</v>
      </c>
      <c r="E2795">
        <v>179465</v>
      </c>
      <c r="F2795">
        <v>66.39</v>
      </c>
      <c r="G2795" s="2">
        <v>41586</v>
      </c>
      <c r="H2795">
        <f>YEAR(Table1[[#This Row],[Order Date]])</f>
        <v>2013</v>
      </c>
      <c r="I2795" t="s">
        <v>253</v>
      </c>
      <c r="J2795" s="4">
        <f>WEEKDAY(Table1[[#This Row],[Order Date]])</f>
        <v>6</v>
      </c>
      <c r="K2795" t="s">
        <v>222</v>
      </c>
      <c r="L2795" t="s">
        <v>236</v>
      </c>
      <c r="M2795">
        <v>179465</v>
      </c>
      <c r="N2795">
        <v>64761.760000000002</v>
      </c>
      <c r="O2795">
        <v>114703.24</v>
      </c>
      <c r="P2795">
        <v>20</v>
      </c>
      <c r="Q2795">
        <v>40</v>
      </c>
      <c r="R2795">
        <v>88.29</v>
      </c>
    </row>
    <row r="2796" spans="1:18" x14ac:dyDescent="0.35">
      <c r="A2796" t="s">
        <v>206</v>
      </c>
      <c r="B2796" t="str">
        <f>VLOOKUP(Table1[[#This Row],[Region]],Table3[#All],2,0)</f>
        <v>Anne Paul</v>
      </c>
      <c r="C2796" t="s">
        <v>212</v>
      </c>
      <c r="D2796">
        <v>269585</v>
      </c>
      <c r="E2796">
        <v>224287</v>
      </c>
      <c r="F2796">
        <v>83.2</v>
      </c>
      <c r="G2796" s="2">
        <v>41702</v>
      </c>
      <c r="H2796">
        <f>YEAR(Table1[[#This Row],[Order Date]])</f>
        <v>2014</v>
      </c>
      <c r="I2796" t="s">
        <v>263</v>
      </c>
      <c r="J2796" s="4">
        <f>WEEKDAY(Table1[[#This Row],[Order Date]])</f>
        <v>3</v>
      </c>
      <c r="K2796" t="s">
        <v>235</v>
      </c>
      <c r="L2796" t="s">
        <v>239</v>
      </c>
      <c r="M2796">
        <v>224287</v>
      </c>
      <c r="N2796">
        <v>79827.850000000006</v>
      </c>
      <c r="O2796">
        <v>144459.15</v>
      </c>
      <c r="P2796">
        <v>30</v>
      </c>
      <c r="Q2796">
        <v>51</v>
      </c>
      <c r="R2796">
        <v>94.11</v>
      </c>
    </row>
    <row r="2797" spans="1:18" x14ac:dyDescent="0.35">
      <c r="A2797" t="s">
        <v>207</v>
      </c>
      <c r="B2797" t="str">
        <f>VLOOKUP(Table1[[#This Row],[Region]],Table3[#All],2,0)</f>
        <v>Bill Gabril</v>
      </c>
      <c r="C2797" t="s">
        <v>213</v>
      </c>
      <c r="D2797">
        <v>255391</v>
      </c>
      <c r="E2797">
        <v>134232</v>
      </c>
      <c r="F2797">
        <v>52.56</v>
      </c>
      <c r="G2797" s="2">
        <v>41240</v>
      </c>
      <c r="H2797">
        <f>YEAR(Table1[[#This Row],[Order Date]])</f>
        <v>2012</v>
      </c>
      <c r="I2797" t="s">
        <v>253</v>
      </c>
      <c r="J2797" s="4">
        <f>WEEKDAY(Table1[[#This Row],[Order Date]])</f>
        <v>3</v>
      </c>
      <c r="K2797" t="s">
        <v>221</v>
      </c>
      <c r="L2797" t="s">
        <v>239</v>
      </c>
      <c r="M2797">
        <v>134232</v>
      </c>
      <c r="N2797">
        <v>30384.69</v>
      </c>
      <c r="O2797">
        <v>103847.31</v>
      </c>
      <c r="P2797">
        <v>30</v>
      </c>
      <c r="Q2797">
        <v>78</v>
      </c>
      <c r="R2797">
        <v>60.86</v>
      </c>
    </row>
    <row r="2798" spans="1:18" x14ac:dyDescent="0.35">
      <c r="A2798" t="s">
        <v>208</v>
      </c>
      <c r="B2798" t="str">
        <f>VLOOKUP(Table1[[#This Row],[Region]],Table3[#All],2,0)</f>
        <v>Anne Paul</v>
      </c>
      <c r="C2798" t="s">
        <v>212</v>
      </c>
      <c r="D2798">
        <v>472549</v>
      </c>
      <c r="E2798">
        <v>388793</v>
      </c>
      <c r="F2798">
        <v>82.28</v>
      </c>
      <c r="G2798" s="2">
        <v>41240</v>
      </c>
      <c r="H2798">
        <f>YEAR(Table1[[#This Row],[Order Date]])</f>
        <v>2012</v>
      </c>
      <c r="I2798" t="s">
        <v>253</v>
      </c>
      <c r="J2798" s="4">
        <f>WEEKDAY(Table1[[#This Row],[Order Date]])</f>
        <v>3</v>
      </c>
      <c r="K2798" t="s">
        <v>218</v>
      </c>
      <c r="L2798" t="s">
        <v>238</v>
      </c>
      <c r="M2798">
        <v>388793</v>
      </c>
      <c r="N2798">
        <v>181640.93</v>
      </c>
      <c r="O2798">
        <v>207152.07</v>
      </c>
      <c r="P2798">
        <v>10</v>
      </c>
      <c r="Q2798">
        <v>59</v>
      </c>
      <c r="R2798">
        <v>71.540000000000006</v>
      </c>
    </row>
    <row r="2799" spans="1:18" x14ac:dyDescent="0.35">
      <c r="A2799" t="s">
        <v>209</v>
      </c>
      <c r="B2799" t="str">
        <f>VLOOKUP(Table1[[#This Row],[Region]],Table3[#All],2,0)</f>
        <v>William Grek</v>
      </c>
      <c r="C2799" t="s">
        <v>214</v>
      </c>
      <c r="D2799">
        <v>136684</v>
      </c>
      <c r="E2799">
        <v>86570</v>
      </c>
      <c r="F2799">
        <v>63.34</v>
      </c>
      <c r="G2799" s="2">
        <v>41712</v>
      </c>
      <c r="H2799">
        <f>YEAR(Table1[[#This Row],[Order Date]])</f>
        <v>2014</v>
      </c>
      <c r="I2799" t="s">
        <v>263</v>
      </c>
      <c r="J2799" s="4">
        <f>WEEKDAY(Table1[[#This Row],[Order Date]])</f>
        <v>6</v>
      </c>
      <c r="K2799" t="s">
        <v>225</v>
      </c>
      <c r="L2799" t="s">
        <v>239</v>
      </c>
      <c r="M2799">
        <v>86570</v>
      </c>
      <c r="N2799">
        <v>20757.689999999999</v>
      </c>
      <c r="O2799">
        <v>65812.31</v>
      </c>
      <c r="P2799">
        <v>10</v>
      </c>
      <c r="Q2799">
        <v>21</v>
      </c>
      <c r="R2799">
        <v>78.7</v>
      </c>
    </row>
    <row r="2800" spans="1:18" x14ac:dyDescent="0.35">
      <c r="A2800" t="s">
        <v>210</v>
      </c>
      <c r="B2800" t="str">
        <f>VLOOKUP(Table1[[#This Row],[Region]],Table3[#All],2,0)</f>
        <v>Bill Gabril</v>
      </c>
      <c r="C2800" t="s">
        <v>213</v>
      </c>
      <c r="D2800">
        <v>439889</v>
      </c>
      <c r="E2800">
        <v>279791</v>
      </c>
      <c r="F2800">
        <v>63.6</v>
      </c>
      <c r="G2800" s="2">
        <v>41712</v>
      </c>
      <c r="H2800">
        <f>YEAR(Table1[[#This Row],[Order Date]])</f>
        <v>2014</v>
      </c>
      <c r="I2800" t="s">
        <v>263</v>
      </c>
      <c r="J2800" s="4">
        <f>WEEKDAY(Table1[[#This Row],[Order Date]])</f>
        <v>6</v>
      </c>
      <c r="K2800" t="s">
        <v>227</v>
      </c>
      <c r="L2800" t="s">
        <v>237</v>
      </c>
      <c r="M2800">
        <v>279791</v>
      </c>
      <c r="N2800">
        <v>136590.23000000001</v>
      </c>
      <c r="O2800">
        <v>143200.76999999999</v>
      </c>
      <c r="P2800">
        <v>30</v>
      </c>
      <c r="Q2800">
        <v>56</v>
      </c>
      <c r="R2800">
        <v>87.09</v>
      </c>
    </row>
    <row r="2801" spans="1:18" x14ac:dyDescent="0.35">
      <c r="A2801" t="s">
        <v>211</v>
      </c>
      <c r="B2801" t="str">
        <f>VLOOKUP(Table1[[#This Row],[Region]],Table3[#All],2,0)</f>
        <v>Anne Paul</v>
      </c>
      <c r="C2801" t="s">
        <v>212</v>
      </c>
      <c r="D2801">
        <v>416391</v>
      </c>
      <c r="E2801">
        <v>304472</v>
      </c>
      <c r="F2801">
        <v>73.12</v>
      </c>
      <c r="G2801" s="2">
        <v>41712</v>
      </c>
      <c r="H2801">
        <f>YEAR(Table1[[#This Row],[Order Date]])</f>
        <v>2014</v>
      </c>
      <c r="I2801" t="s">
        <v>263</v>
      </c>
      <c r="J2801" s="4">
        <f>WEEKDAY(Table1[[#This Row],[Order Date]])</f>
        <v>6</v>
      </c>
      <c r="K2801" t="s">
        <v>233</v>
      </c>
      <c r="L2801" t="s">
        <v>237</v>
      </c>
      <c r="M2801">
        <v>304472</v>
      </c>
      <c r="N2801">
        <v>97945.67</v>
      </c>
      <c r="O2801">
        <v>206526.33</v>
      </c>
      <c r="P2801">
        <v>30</v>
      </c>
      <c r="Q2801">
        <v>76</v>
      </c>
      <c r="R2801">
        <v>93.18</v>
      </c>
    </row>
    <row r="2802" spans="1:18" x14ac:dyDescent="0.35">
      <c r="A2802" t="s">
        <v>12</v>
      </c>
      <c r="B2802" t="str">
        <f>VLOOKUP(Table1[[#This Row],[Region]],Table3[#All],2,0)</f>
        <v>Bill Gabril</v>
      </c>
      <c r="C2802" t="s">
        <v>213</v>
      </c>
      <c r="D2802">
        <v>435257</v>
      </c>
      <c r="E2802">
        <v>460402</v>
      </c>
      <c r="F2802">
        <v>105.78</v>
      </c>
      <c r="G2802" s="2">
        <v>41712</v>
      </c>
      <c r="H2802">
        <f>YEAR(Table1[[#This Row],[Order Date]])</f>
        <v>2014</v>
      </c>
      <c r="I2802" t="s">
        <v>263</v>
      </c>
      <c r="J2802" s="4">
        <f>WEEKDAY(Table1[[#This Row],[Order Date]])</f>
        <v>6</v>
      </c>
      <c r="K2802" t="s">
        <v>219</v>
      </c>
      <c r="L2802" t="s">
        <v>238</v>
      </c>
      <c r="M2802">
        <v>460402</v>
      </c>
      <c r="N2802">
        <v>141450.17000000001</v>
      </c>
      <c r="O2802">
        <v>318951.83</v>
      </c>
      <c r="P2802">
        <v>20</v>
      </c>
      <c r="Q2802">
        <v>85</v>
      </c>
      <c r="R2802">
        <v>66.87</v>
      </c>
    </row>
    <row r="2803" spans="1:18" x14ac:dyDescent="0.35">
      <c r="A2803" t="s">
        <v>13</v>
      </c>
      <c r="B2803" t="str">
        <f>VLOOKUP(Table1[[#This Row],[Region]],Table3[#All],2,0)</f>
        <v>Anne Paul</v>
      </c>
      <c r="C2803" t="s">
        <v>212</v>
      </c>
      <c r="D2803">
        <v>483299</v>
      </c>
      <c r="E2803">
        <v>320253</v>
      </c>
      <c r="F2803">
        <v>66.260000000000005</v>
      </c>
      <c r="G2803" s="2">
        <v>41712</v>
      </c>
      <c r="H2803">
        <f>YEAR(Table1[[#This Row],[Order Date]])</f>
        <v>2014</v>
      </c>
      <c r="I2803" t="s">
        <v>263</v>
      </c>
      <c r="J2803" s="4">
        <f>WEEKDAY(Table1[[#This Row],[Order Date]])</f>
        <v>6</v>
      </c>
      <c r="K2803" t="s">
        <v>217</v>
      </c>
      <c r="L2803" t="s">
        <v>237</v>
      </c>
      <c r="M2803">
        <v>320253</v>
      </c>
      <c r="N2803">
        <v>153996.1</v>
      </c>
      <c r="O2803">
        <v>166256.9</v>
      </c>
      <c r="P2803">
        <v>20</v>
      </c>
      <c r="Q2803">
        <v>90</v>
      </c>
      <c r="R2803">
        <v>61.26</v>
      </c>
    </row>
    <row r="2804" spans="1:18" x14ac:dyDescent="0.35">
      <c r="A2804" t="s">
        <v>14</v>
      </c>
      <c r="B2804" t="str">
        <f>VLOOKUP(Table1[[#This Row],[Region]],Table3[#All],2,0)</f>
        <v>Sam Thomas</v>
      </c>
      <c r="C2804" t="s">
        <v>215</v>
      </c>
      <c r="D2804">
        <v>399693</v>
      </c>
      <c r="E2804">
        <v>211882</v>
      </c>
      <c r="F2804">
        <v>53.01</v>
      </c>
      <c r="G2804" s="2">
        <v>41974</v>
      </c>
      <c r="H2804">
        <f>YEAR(Table1[[#This Row],[Order Date]])</f>
        <v>2014</v>
      </c>
      <c r="I2804" t="s">
        <v>257</v>
      </c>
      <c r="J2804" s="4">
        <f>WEEKDAY(Table1[[#This Row],[Order Date]])</f>
        <v>2</v>
      </c>
      <c r="K2804" t="s">
        <v>232</v>
      </c>
      <c r="L2804" t="s">
        <v>240</v>
      </c>
      <c r="M2804">
        <v>211882</v>
      </c>
      <c r="N2804">
        <v>96454.95</v>
      </c>
      <c r="O2804">
        <v>115427.05</v>
      </c>
      <c r="P2804">
        <v>30</v>
      </c>
      <c r="Q2804">
        <v>39</v>
      </c>
      <c r="R2804">
        <v>89.78</v>
      </c>
    </row>
    <row r="2805" spans="1:18" x14ac:dyDescent="0.35">
      <c r="A2805" t="s">
        <v>15</v>
      </c>
      <c r="B2805" t="str">
        <f>VLOOKUP(Table1[[#This Row],[Region]],Table3[#All],2,0)</f>
        <v>Bill Gabril</v>
      </c>
      <c r="C2805" t="s">
        <v>213</v>
      </c>
      <c r="D2805">
        <v>210530</v>
      </c>
      <c r="E2805">
        <v>136477</v>
      </c>
      <c r="F2805">
        <v>64.83</v>
      </c>
      <c r="G2805" s="2">
        <v>40864</v>
      </c>
      <c r="H2805">
        <f>YEAR(Table1[[#This Row],[Order Date]])</f>
        <v>2011</v>
      </c>
      <c r="I2805" t="s">
        <v>253</v>
      </c>
      <c r="J2805" s="4">
        <f>WEEKDAY(Table1[[#This Row],[Order Date]])</f>
        <v>5</v>
      </c>
      <c r="K2805" t="s">
        <v>226</v>
      </c>
      <c r="L2805" t="s">
        <v>239</v>
      </c>
      <c r="M2805">
        <v>136477</v>
      </c>
      <c r="N2805">
        <v>52498.26</v>
      </c>
      <c r="O2805">
        <v>83978.74</v>
      </c>
      <c r="P2805">
        <v>20</v>
      </c>
      <c r="Q2805">
        <v>11</v>
      </c>
      <c r="R2805">
        <v>87.39</v>
      </c>
    </row>
    <row r="2806" spans="1:18" x14ac:dyDescent="0.35">
      <c r="A2806" t="s">
        <v>16</v>
      </c>
      <c r="B2806" t="str">
        <f>VLOOKUP(Table1[[#This Row],[Region]],Table3[#All],2,0)</f>
        <v>Bill Gabril</v>
      </c>
      <c r="C2806" t="s">
        <v>213</v>
      </c>
      <c r="D2806">
        <v>202532</v>
      </c>
      <c r="E2806">
        <v>106459</v>
      </c>
      <c r="F2806">
        <v>52.56</v>
      </c>
      <c r="G2806" s="2">
        <v>40864</v>
      </c>
      <c r="H2806">
        <f>YEAR(Table1[[#This Row],[Order Date]])</f>
        <v>2011</v>
      </c>
      <c r="I2806" t="s">
        <v>253</v>
      </c>
      <c r="J2806" s="4">
        <f>WEEKDAY(Table1[[#This Row],[Order Date]])</f>
        <v>5</v>
      </c>
      <c r="K2806" t="s">
        <v>228</v>
      </c>
      <c r="L2806" t="s">
        <v>236</v>
      </c>
      <c r="M2806">
        <v>106459</v>
      </c>
      <c r="N2806">
        <v>28142.55</v>
      </c>
      <c r="O2806">
        <v>78316.45</v>
      </c>
      <c r="P2806">
        <v>10</v>
      </c>
      <c r="Q2806">
        <v>93</v>
      </c>
      <c r="R2806">
        <v>84.87</v>
      </c>
    </row>
    <row r="2807" spans="1:18" x14ac:dyDescent="0.35">
      <c r="A2807" t="s">
        <v>17</v>
      </c>
      <c r="B2807" t="str">
        <f>VLOOKUP(Table1[[#This Row],[Region]],Table3[#All],2,0)</f>
        <v>William Grek</v>
      </c>
      <c r="C2807" t="s">
        <v>214</v>
      </c>
      <c r="D2807">
        <v>467918</v>
      </c>
      <c r="E2807">
        <v>535014</v>
      </c>
      <c r="F2807">
        <v>114.34</v>
      </c>
      <c r="G2807" s="2">
        <v>40864</v>
      </c>
      <c r="H2807">
        <f>YEAR(Table1[[#This Row],[Order Date]])</f>
        <v>2011</v>
      </c>
      <c r="I2807" t="s">
        <v>253</v>
      </c>
      <c r="J2807" s="4">
        <f>WEEKDAY(Table1[[#This Row],[Order Date]])</f>
        <v>5</v>
      </c>
      <c r="K2807" t="s">
        <v>232</v>
      </c>
      <c r="L2807" t="s">
        <v>240</v>
      </c>
      <c r="M2807">
        <v>535014</v>
      </c>
      <c r="N2807">
        <v>229111.5</v>
      </c>
      <c r="O2807">
        <v>305902.5</v>
      </c>
      <c r="P2807">
        <v>20</v>
      </c>
      <c r="Q2807">
        <v>91</v>
      </c>
      <c r="R2807">
        <v>70.09</v>
      </c>
    </row>
    <row r="2808" spans="1:18" x14ac:dyDescent="0.35">
      <c r="A2808" t="s">
        <v>18</v>
      </c>
      <c r="B2808" t="str">
        <f>VLOOKUP(Table1[[#This Row],[Region]],Table3[#All],2,0)</f>
        <v>Anne Paul</v>
      </c>
      <c r="C2808" t="s">
        <v>212</v>
      </c>
      <c r="D2808">
        <v>271249</v>
      </c>
      <c r="E2808">
        <v>265337</v>
      </c>
      <c r="F2808">
        <v>97.82</v>
      </c>
      <c r="G2808" s="2">
        <v>41277</v>
      </c>
      <c r="H2808">
        <f>YEAR(Table1[[#This Row],[Order Date]])</f>
        <v>2013</v>
      </c>
      <c r="I2808" t="s">
        <v>259</v>
      </c>
      <c r="J2808" s="4">
        <f>WEEKDAY(Table1[[#This Row],[Order Date]])</f>
        <v>5</v>
      </c>
      <c r="K2808" t="s">
        <v>234</v>
      </c>
      <c r="L2808" t="s">
        <v>238</v>
      </c>
      <c r="M2808">
        <v>265337</v>
      </c>
      <c r="N2808">
        <v>108384.15</v>
      </c>
      <c r="O2808">
        <v>156952.85</v>
      </c>
      <c r="P2808">
        <v>30</v>
      </c>
      <c r="Q2808">
        <v>86</v>
      </c>
      <c r="R2808">
        <v>72.86</v>
      </c>
    </row>
    <row r="2809" spans="1:18" x14ac:dyDescent="0.35">
      <c r="A2809" t="s">
        <v>19</v>
      </c>
      <c r="B2809" t="str">
        <f>VLOOKUP(Table1[[#This Row],[Region]],Table3[#All],2,0)</f>
        <v>Bill Gabril</v>
      </c>
      <c r="C2809" t="s">
        <v>213</v>
      </c>
      <c r="D2809">
        <v>360066</v>
      </c>
      <c r="E2809">
        <v>247066</v>
      </c>
      <c r="F2809">
        <v>68.62</v>
      </c>
      <c r="G2809" s="2">
        <v>41185</v>
      </c>
      <c r="H2809">
        <f>YEAR(Table1[[#This Row],[Order Date]])</f>
        <v>2012</v>
      </c>
      <c r="I2809" t="s">
        <v>255</v>
      </c>
      <c r="J2809" s="4">
        <f>WEEKDAY(Table1[[#This Row],[Order Date]])</f>
        <v>4</v>
      </c>
      <c r="K2809" t="s">
        <v>218</v>
      </c>
      <c r="L2809" t="s">
        <v>238</v>
      </c>
      <c r="M2809">
        <v>247066</v>
      </c>
      <c r="N2809">
        <v>83304.47</v>
      </c>
      <c r="O2809">
        <v>163761.53</v>
      </c>
      <c r="P2809">
        <v>10</v>
      </c>
      <c r="Q2809">
        <v>36</v>
      </c>
      <c r="R2809">
        <v>72.67</v>
      </c>
    </row>
    <row r="2810" spans="1:18" x14ac:dyDescent="0.35">
      <c r="A2810" t="s">
        <v>20</v>
      </c>
      <c r="B2810" t="str">
        <f>VLOOKUP(Table1[[#This Row],[Region]],Table3[#All],2,0)</f>
        <v>Sam Thomas</v>
      </c>
      <c r="C2810" t="s">
        <v>215</v>
      </c>
      <c r="D2810">
        <v>295390</v>
      </c>
      <c r="E2810">
        <v>205070</v>
      </c>
      <c r="F2810">
        <v>69.42</v>
      </c>
      <c r="G2810" s="2">
        <v>40744</v>
      </c>
      <c r="H2810">
        <f>YEAR(Table1[[#This Row],[Order Date]])</f>
        <v>2011</v>
      </c>
      <c r="I2810" t="s">
        <v>260</v>
      </c>
      <c r="J2810" s="4">
        <f>WEEKDAY(Table1[[#This Row],[Order Date]])</f>
        <v>4</v>
      </c>
      <c r="K2810" t="s">
        <v>233</v>
      </c>
      <c r="L2810" t="s">
        <v>237</v>
      </c>
      <c r="M2810">
        <v>205070</v>
      </c>
      <c r="N2810">
        <v>57959.74</v>
      </c>
      <c r="O2810">
        <v>147110.26</v>
      </c>
      <c r="P2810">
        <v>10</v>
      </c>
      <c r="Q2810">
        <v>93</v>
      </c>
      <c r="R2810">
        <v>75.02</v>
      </c>
    </row>
    <row r="2811" spans="1:18" x14ac:dyDescent="0.35">
      <c r="A2811" t="s">
        <v>21</v>
      </c>
      <c r="B2811" t="str">
        <f>VLOOKUP(Table1[[#This Row],[Region]],Table3[#All],2,0)</f>
        <v>Bill Gabril</v>
      </c>
      <c r="C2811" t="s">
        <v>213</v>
      </c>
      <c r="D2811">
        <v>369543</v>
      </c>
      <c r="E2811">
        <v>236839</v>
      </c>
      <c r="F2811">
        <v>64.09</v>
      </c>
      <c r="G2811" s="2">
        <v>40744</v>
      </c>
      <c r="H2811">
        <f>YEAR(Table1[[#This Row],[Order Date]])</f>
        <v>2011</v>
      </c>
      <c r="I2811" t="s">
        <v>260</v>
      </c>
      <c r="J2811" s="4">
        <f>WEEKDAY(Table1[[#This Row],[Order Date]])</f>
        <v>4</v>
      </c>
      <c r="K2811" t="s">
        <v>220</v>
      </c>
      <c r="L2811" t="s">
        <v>237</v>
      </c>
      <c r="M2811">
        <v>236839</v>
      </c>
      <c r="N2811">
        <v>62533.86</v>
      </c>
      <c r="O2811">
        <v>174305.14</v>
      </c>
      <c r="P2811">
        <v>10</v>
      </c>
      <c r="Q2811">
        <v>39</v>
      </c>
      <c r="R2811">
        <v>83.15</v>
      </c>
    </row>
    <row r="2812" spans="1:18" x14ac:dyDescent="0.35">
      <c r="A2812" t="s">
        <v>22</v>
      </c>
      <c r="B2812" t="str">
        <f>VLOOKUP(Table1[[#This Row],[Region]],Table3[#All],2,0)</f>
        <v>Sam Thomas</v>
      </c>
      <c r="C2812" t="s">
        <v>215</v>
      </c>
      <c r="D2812">
        <v>386802</v>
      </c>
      <c r="E2812">
        <v>418299</v>
      </c>
      <c r="F2812">
        <v>108.14</v>
      </c>
      <c r="G2812" s="2">
        <v>40744</v>
      </c>
      <c r="H2812">
        <f>YEAR(Table1[[#This Row],[Order Date]])</f>
        <v>2011</v>
      </c>
      <c r="I2812" t="s">
        <v>260</v>
      </c>
      <c r="J2812" s="4">
        <f>WEEKDAY(Table1[[#This Row],[Order Date]])</f>
        <v>4</v>
      </c>
      <c r="K2812" t="s">
        <v>231</v>
      </c>
      <c r="L2812" t="s">
        <v>236</v>
      </c>
      <c r="M2812">
        <v>418299</v>
      </c>
      <c r="N2812">
        <v>104726.38</v>
      </c>
      <c r="O2812">
        <v>313572.62</v>
      </c>
      <c r="P2812">
        <v>20</v>
      </c>
      <c r="Q2812">
        <v>60</v>
      </c>
      <c r="R2812">
        <v>89.05</v>
      </c>
    </row>
    <row r="2813" spans="1:18" x14ac:dyDescent="0.35">
      <c r="A2813" t="s">
        <v>23</v>
      </c>
      <c r="B2813" t="str">
        <f>VLOOKUP(Table1[[#This Row],[Region]],Table3[#All],2,0)</f>
        <v>Sam Thomas</v>
      </c>
      <c r="C2813" t="s">
        <v>215</v>
      </c>
      <c r="D2813">
        <v>180875</v>
      </c>
      <c r="E2813">
        <v>94277</v>
      </c>
      <c r="F2813">
        <v>52.12</v>
      </c>
      <c r="G2813" s="2">
        <v>40684</v>
      </c>
      <c r="H2813">
        <f>YEAR(Table1[[#This Row],[Order Date]])</f>
        <v>2011</v>
      </c>
      <c r="I2813" t="s">
        <v>261</v>
      </c>
      <c r="J2813" s="4">
        <f>WEEKDAY(Table1[[#This Row],[Order Date]])</f>
        <v>7</v>
      </c>
      <c r="K2813" t="s">
        <v>223</v>
      </c>
      <c r="L2813" t="s">
        <v>240</v>
      </c>
      <c r="M2813">
        <v>94277</v>
      </c>
      <c r="N2813">
        <v>36817.47</v>
      </c>
      <c r="O2813">
        <v>57459.53</v>
      </c>
      <c r="P2813">
        <v>20</v>
      </c>
      <c r="Q2813">
        <v>75</v>
      </c>
      <c r="R2813">
        <v>91.54</v>
      </c>
    </row>
    <row r="2814" spans="1:18" x14ac:dyDescent="0.35">
      <c r="A2814" t="s">
        <v>24</v>
      </c>
      <c r="B2814" t="str">
        <f>VLOOKUP(Table1[[#This Row],[Region]],Table3[#All],2,0)</f>
        <v>Sam Thomas</v>
      </c>
      <c r="C2814" t="s">
        <v>215</v>
      </c>
      <c r="D2814">
        <v>183397</v>
      </c>
      <c r="E2814">
        <v>193034</v>
      </c>
      <c r="F2814">
        <v>105.25</v>
      </c>
      <c r="G2814" s="2">
        <v>41887</v>
      </c>
      <c r="H2814">
        <f>YEAR(Table1[[#This Row],[Order Date]])</f>
        <v>2014</v>
      </c>
      <c r="I2814" t="s">
        <v>258</v>
      </c>
      <c r="J2814" s="4">
        <f>WEEKDAY(Table1[[#This Row],[Order Date]])</f>
        <v>6</v>
      </c>
      <c r="K2814" t="s">
        <v>229</v>
      </c>
      <c r="L2814" t="s">
        <v>240</v>
      </c>
      <c r="M2814">
        <v>193034</v>
      </c>
      <c r="N2814">
        <v>58476.53</v>
      </c>
      <c r="O2814">
        <v>134557.47</v>
      </c>
      <c r="P2814">
        <v>10</v>
      </c>
      <c r="Q2814">
        <v>48</v>
      </c>
      <c r="R2814">
        <v>68.53</v>
      </c>
    </row>
    <row r="2815" spans="1:18" x14ac:dyDescent="0.35">
      <c r="A2815" t="s">
        <v>25</v>
      </c>
      <c r="B2815" t="str">
        <f>VLOOKUP(Table1[[#This Row],[Region]],Table3[#All],2,0)</f>
        <v>Bill Gabril</v>
      </c>
      <c r="C2815" t="s">
        <v>213</v>
      </c>
      <c r="D2815">
        <v>462025</v>
      </c>
      <c r="E2815">
        <v>407810</v>
      </c>
      <c r="F2815">
        <v>88.27</v>
      </c>
      <c r="G2815" s="2">
        <v>41887</v>
      </c>
      <c r="H2815">
        <f>YEAR(Table1[[#This Row],[Order Date]])</f>
        <v>2014</v>
      </c>
      <c r="I2815" t="s">
        <v>258</v>
      </c>
      <c r="J2815" s="4">
        <f>WEEKDAY(Table1[[#This Row],[Order Date]])</f>
        <v>6</v>
      </c>
      <c r="K2815" t="s">
        <v>226</v>
      </c>
      <c r="L2815" t="s">
        <v>239</v>
      </c>
      <c r="M2815">
        <v>407810</v>
      </c>
      <c r="N2815">
        <v>160347.09</v>
      </c>
      <c r="O2815">
        <v>247462.91</v>
      </c>
      <c r="P2815">
        <v>10</v>
      </c>
      <c r="Q2815">
        <v>49</v>
      </c>
      <c r="R2815">
        <v>71.17</v>
      </c>
    </row>
    <row r="2816" spans="1:18" x14ac:dyDescent="0.35">
      <c r="A2816" t="s">
        <v>26</v>
      </c>
      <c r="B2816" t="str">
        <f>VLOOKUP(Table1[[#This Row],[Region]],Table3[#All],2,0)</f>
        <v>Anne Paul</v>
      </c>
      <c r="C2816" t="s">
        <v>212</v>
      </c>
      <c r="D2816">
        <v>477870</v>
      </c>
      <c r="E2816">
        <v>255649</v>
      </c>
      <c r="F2816">
        <v>53.5</v>
      </c>
      <c r="G2816" s="2">
        <v>41787</v>
      </c>
      <c r="H2816">
        <f>YEAR(Table1[[#This Row],[Order Date]])</f>
        <v>2014</v>
      </c>
      <c r="I2816" t="s">
        <v>261</v>
      </c>
      <c r="J2816" s="4">
        <f>WEEKDAY(Table1[[#This Row],[Order Date]])</f>
        <v>4</v>
      </c>
      <c r="K2816" t="s">
        <v>221</v>
      </c>
      <c r="L2816" t="s">
        <v>239</v>
      </c>
      <c r="M2816">
        <v>255649</v>
      </c>
      <c r="N2816">
        <v>87022.02</v>
      </c>
      <c r="O2816">
        <v>168626.98</v>
      </c>
      <c r="P2816">
        <v>20</v>
      </c>
      <c r="Q2816">
        <v>31</v>
      </c>
      <c r="R2816">
        <v>85.65</v>
      </c>
    </row>
    <row r="2817" spans="1:18" x14ac:dyDescent="0.35">
      <c r="A2817" t="s">
        <v>27</v>
      </c>
      <c r="B2817" t="str">
        <f>VLOOKUP(Table1[[#This Row],[Region]],Table3[#All],2,0)</f>
        <v>Anne Paul</v>
      </c>
      <c r="C2817" t="s">
        <v>212</v>
      </c>
      <c r="D2817">
        <v>340063</v>
      </c>
      <c r="E2817">
        <v>221692</v>
      </c>
      <c r="F2817">
        <v>65.19</v>
      </c>
      <c r="G2817" s="2">
        <v>41787</v>
      </c>
      <c r="H2817">
        <f>YEAR(Table1[[#This Row],[Order Date]])</f>
        <v>2014</v>
      </c>
      <c r="I2817" t="s">
        <v>261</v>
      </c>
      <c r="J2817" s="4">
        <f>WEEKDAY(Table1[[#This Row],[Order Date]])</f>
        <v>4</v>
      </c>
      <c r="K2817" t="s">
        <v>220</v>
      </c>
      <c r="L2817" t="s">
        <v>237</v>
      </c>
      <c r="M2817">
        <v>221692</v>
      </c>
      <c r="N2817">
        <v>49807.59</v>
      </c>
      <c r="O2817">
        <v>171884.41</v>
      </c>
      <c r="P2817">
        <v>20</v>
      </c>
      <c r="Q2817">
        <v>35</v>
      </c>
      <c r="R2817">
        <v>79.849999999999994</v>
      </c>
    </row>
    <row r="2818" spans="1:18" x14ac:dyDescent="0.35">
      <c r="A2818" t="s">
        <v>28</v>
      </c>
      <c r="B2818" t="str">
        <f>VLOOKUP(Table1[[#This Row],[Region]],Table3[#All],2,0)</f>
        <v>Bill Gabril</v>
      </c>
      <c r="C2818" t="s">
        <v>213</v>
      </c>
      <c r="D2818">
        <v>219158</v>
      </c>
      <c r="E2818">
        <v>238035</v>
      </c>
      <c r="F2818">
        <v>108.61</v>
      </c>
      <c r="G2818" s="2">
        <v>40572</v>
      </c>
      <c r="H2818">
        <f>YEAR(Table1[[#This Row],[Order Date]])</f>
        <v>2011</v>
      </c>
      <c r="I2818" t="s">
        <v>259</v>
      </c>
      <c r="J2818" s="4">
        <f>WEEKDAY(Table1[[#This Row],[Order Date]])</f>
        <v>7</v>
      </c>
      <c r="K2818" t="s">
        <v>228</v>
      </c>
      <c r="L2818" t="s">
        <v>236</v>
      </c>
      <c r="M2818">
        <v>238035</v>
      </c>
      <c r="N2818">
        <v>99762.3</v>
      </c>
      <c r="O2818">
        <v>138272.70000000001</v>
      </c>
      <c r="P2818">
        <v>10</v>
      </c>
      <c r="Q2818">
        <v>54</v>
      </c>
      <c r="R2818">
        <v>83.34</v>
      </c>
    </row>
    <row r="2819" spans="1:18" x14ac:dyDescent="0.35">
      <c r="A2819" t="s">
        <v>29</v>
      </c>
      <c r="B2819" t="str">
        <f>VLOOKUP(Table1[[#This Row],[Region]],Table3[#All],2,0)</f>
        <v>Anne Paul</v>
      </c>
      <c r="C2819" t="s">
        <v>212</v>
      </c>
      <c r="D2819">
        <v>394769</v>
      </c>
      <c r="E2819">
        <v>212366</v>
      </c>
      <c r="F2819">
        <v>53.8</v>
      </c>
      <c r="G2819" s="2">
        <v>41680</v>
      </c>
      <c r="H2819">
        <f>YEAR(Table1[[#This Row],[Order Date]])</f>
        <v>2014</v>
      </c>
      <c r="I2819" t="s">
        <v>264</v>
      </c>
      <c r="J2819" s="4">
        <f>WEEKDAY(Table1[[#This Row],[Order Date]])</f>
        <v>2</v>
      </c>
      <c r="K2819" t="s">
        <v>218</v>
      </c>
      <c r="L2819" t="s">
        <v>238</v>
      </c>
      <c r="M2819">
        <v>212366</v>
      </c>
      <c r="N2819">
        <v>97409.7</v>
      </c>
      <c r="O2819">
        <v>114956.3</v>
      </c>
      <c r="P2819">
        <v>20</v>
      </c>
      <c r="Q2819">
        <v>54</v>
      </c>
      <c r="R2819">
        <v>63.85</v>
      </c>
    </row>
    <row r="2820" spans="1:18" x14ac:dyDescent="0.35">
      <c r="A2820" t="s">
        <v>30</v>
      </c>
      <c r="B2820" t="str">
        <f>VLOOKUP(Table1[[#This Row],[Region]],Table3[#All],2,0)</f>
        <v>Anne Paul</v>
      </c>
      <c r="C2820" t="s">
        <v>212</v>
      </c>
      <c r="D2820">
        <v>169549</v>
      </c>
      <c r="E2820">
        <v>175099</v>
      </c>
      <c r="F2820">
        <v>103.27</v>
      </c>
      <c r="G2820" s="2">
        <v>41680</v>
      </c>
      <c r="H2820">
        <f>YEAR(Table1[[#This Row],[Order Date]])</f>
        <v>2014</v>
      </c>
      <c r="I2820" t="s">
        <v>264</v>
      </c>
      <c r="J2820" s="4">
        <f>WEEKDAY(Table1[[#This Row],[Order Date]])</f>
        <v>2</v>
      </c>
      <c r="K2820" t="s">
        <v>234</v>
      </c>
      <c r="L2820" t="s">
        <v>238</v>
      </c>
      <c r="M2820">
        <v>175099</v>
      </c>
      <c r="N2820">
        <v>35416.019999999997</v>
      </c>
      <c r="O2820">
        <v>139682.98000000001</v>
      </c>
      <c r="P2820">
        <v>20</v>
      </c>
      <c r="Q2820">
        <v>33</v>
      </c>
      <c r="R2820">
        <v>93.58</v>
      </c>
    </row>
    <row r="2821" spans="1:18" x14ac:dyDescent="0.35">
      <c r="A2821" t="s">
        <v>31</v>
      </c>
      <c r="B2821" t="str">
        <f>VLOOKUP(Table1[[#This Row],[Region]],Table3[#All],2,0)</f>
        <v>Anne Paul</v>
      </c>
      <c r="C2821" t="s">
        <v>212</v>
      </c>
      <c r="D2821">
        <v>209952</v>
      </c>
      <c r="E2821">
        <v>195000</v>
      </c>
      <c r="F2821">
        <v>92.88</v>
      </c>
      <c r="G2821" s="2">
        <v>41680</v>
      </c>
      <c r="H2821">
        <f>YEAR(Table1[[#This Row],[Order Date]])</f>
        <v>2014</v>
      </c>
      <c r="I2821" t="s">
        <v>264</v>
      </c>
      <c r="J2821" s="4">
        <f>WEEKDAY(Table1[[#This Row],[Order Date]])</f>
        <v>2</v>
      </c>
      <c r="K2821" t="s">
        <v>222</v>
      </c>
      <c r="L2821" t="s">
        <v>236</v>
      </c>
      <c r="M2821">
        <v>195000</v>
      </c>
      <c r="N2821">
        <v>89352.75</v>
      </c>
      <c r="O2821">
        <v>105647.25</v>
      </c>
      <c r="P2821">
        <v>20</v>
      </c>
      <c r="Q2821">
        <v>43</v>
      </c>
      <c r="R2821">
        <v>87.01</v>
      </c>
    </row>
    <row r="2822" spans="1:18" x14ac:dyDescent="0.35">
      <c r="A2822" t="s">
        <v>32</v>
      </c>
      <c r="B2822" t="str">
        <f>VLOOKUP(Table1[[#This Row],[Region]],Table3[#All],2,0)</f>
        <v>William Grek</v>
      </c>
      <c r="C2822" t="s">
        <v>214</v>
      </c>
      <c r="D2822">
        <v>493528</v>
      </c>
      <c r="E2822">
        <v>504436</v>
      </c>
      <c r="F2822">
        <v>102.21</v>
      </c>
      <c r="G2822" s="2">
        <v>41680</v>
      </c>
      <c r="H2822">
        <f>YEAR(Table1[[#This Row],[Order Date]])</f>
        <v>2014</v>
      </c>
      <c r="I2822" t="s">
        <v>264</v>
      </c>
      <c r="J2822" s="4">
        <f>WEEKDAY(Table1[[#This Row],[Order Date]])</f>
        <v>2</v>
      </c>
      <c r="K2822" t="s">
        <v>225</v>
      </c>
      <c r="L2822" t="s">
        <v>239</v>
      </c>
      <c r="M2822">
        <v>504436</v>
      </c>
      <c r="N2822">
        <v>223754.08</v>
      </c>
      <c r="O2822">
        <v>280681.92</v>
      </c>
      <c r="P2822">
        <v>20</v>
      </c>
      <c r="Q2822">
        <v>22</v>
      </c>
      <c r="R2822">
        <v>63.91</v>
      </c>
    </row>
    <row r="2823" spans="1:18" x14ac:dyDescent="0.35">
      <c r="A2823" t="s">
        <v>33</v>
      </c>
      <c r="B2823" t="str">
        <f>VLOOKUP(Table1[[#This Row],[Region]],Table3[#All],2,0)</f>
        <v>William Grek</v>
      </c>
      <c r="C2823" t="s">
        <v>214</v>
      </c>
      <c r="D2823">
        <v>284860</v>
      </c>
      <c r="E2823">
        <v>293452</v>
      </c>
      <c r="F2823">
        <v>103.02</v>
      </c>
      <c r="G2823" s="2">
        <v>41730</v>
      </c>
      <c r="H2823">
        <f>YEAR(Table1[[#This Row],[Order Date]])</f>
        <v>2014</v>
      </c>
      <c r="I2823" t="s">
        <v>256</v>
      </c>
      <c r="J2823" s="4">
        <f>WEEKDAY(Table1[[#This Row],[Order Date]])</f>
        <v>3</v>
      </c>
      <c r="K2823" t="s">
        <v>234</v>
      </c>
      <c r="L2823" t="s">
        <v>238</v>
      </c>
      <c r="M2823">
        <v>293452</v>
      </c>
      <c r="N2823">
        <v>59239.86</v>
      </c>
      <c r="O2823">
        <v>234212.14</v>
      </c>
      <c r="P2823">
        <v>30</v>
      </c>
      <c r="Q2823">
        <v>55</v>
      </c>
      <c r="R2823">
        <v>66.459999999999994</v>
      </c>
    </row>
    <row r="2824" spans="1:18" x14ac:dyDescent="0.35">
      <c r="A2824" t="s">
        <v>34</v>
      </c>
      <c r="B2824" t="str">
        <f>VLOOKUP(Table1[[#This Row],[Region]],Table3[#All],2,0)</f>
        <v>Bill Gabril</v>
      </c>
      <c r="C2824" t="s">
        <v>213</v>
      </c>
      <c r="D2824">
        <v>178112</v>
      </c>
      <c r="E2824">
        <v>161323</v>
      </c>
      <c r="F2824">
        <v>90.57</v>
      </c>
      <c r="G2824" s="2">
        <v>41730</v>
      </c>
      <c r="H2824">
        <f>YEAR(Table1[[#This Row],[Order Date]])</f>
        <v>2014</v>
      </c>
      <c r="I2824" t="s">
        <v>256</v>
      </c>
      <c r="J2824" s="4">
        <f>WEEKDAY(Table1[[#This Row],[Order Date]])</f>
        <v>3</v>
      </c>
      <c r="K2824" t="s">
        <v>223</v>
      </c>
      <c r="L2824" t="s">
        <v>240</v>
      </c>
      <c r="M2824">
        <v>161323</v>
      </c>
      <c r="N2824">
        <v>36808.550000000003</v>
      </c>
      <c r="O2824">
        <v>124514.45</v>
      </c>
      <c r="P2824">
        <v>30</v>
      </c>
      <c r="Q2824">
        <v>54</v>
      </c>
      <c r="R2824">
        <v>63.89</v>
      </c>
    </row>
    <row r="2825" spans="1:18" x14ac:dyDescent="0.35">
      <c r="A2825" t="s">
        <v>35</v>
      </c>
      <c r="B2825" t="str">
        <f>VLOOKUP(Table1[[#This Row],[Region]],Table3[#All],2,0)</f>
        <v>Anne Paul</v>
      </c>
      <c r="C2825" t="s">
        <v>212</v>
      </c>
      <c r="D2825">
        <v>290566</v>
      </c>
      <c r="E2825">
        <v>275282</v>
      </c>
      <c r="F2825">
        <v>94.74</v>
      </c>
      <c r="G2825" s="2">
        <v>41337</v>
      </c>
      <c r="H2825">
        <f>YEAR(Table1[[#This Row],[Order Date]])</f>
        <v>2013</v>
      </c>
      <c r="I2825" t="s">
        <v>263</v>
      </c>
      <c r="J2825" s="4">
        <f>WEEKDAY(Table1[[#This Row],[Order Date]])</f>
        <v>2</v>
      </c>
      <c r="K2825" t="s">
        <v>216</v>
      </c>
      <c r="L2825" t="s">
        <v>236</v>
      </c>
      <c r="M2825">
        <v>275282</v>
      </c>
      <c r="N2825">
        <v>91888.54</v>
      </c>
      <c r="O2825">
        <v>183393.46</v>
      </c>
      <c r="P2825">
        <v>30</v>
      </c>
      <c r="Q2825">
        <v>54</v>
      </c>
      <c r="R2825">
        <v>70.239999999999995</v>
      </c>
    </row>
    <row r="2826" spans="1:18" x14ac:dyDescent="0.35">
      <c r="A2826" t="s">
        <v>36</v>
      </c>
      <c r="B2826" t="str">
        <f>VLOOKUP(Table1[[#This Row],[Region]],Table3[#All],2,0)</f>
        <v>Anne Paul</v>
      </c>
      <c r="C2826" t="s">
        <v>212</v>
      </c>
      <c r="D2826">
        <v>431308</v>
      </c>
      <c r="E2826">
        <v>441826</v>
      </c>
      <c r="F2826">
        <v>102.44</v>
      </c>
      <c r="G2826" s="2">
        <v>41337</v>
      </c>
      <c r="H2826">
        <f>YEAR(Table1[[#This Row],[Order Date]])</f>
        <v>2013</v>
      </c>
      <c r="I2826" t="s">
        <v>263</v>
      </c>
      <c r="J2826" s="4">
        <f>WEEKDAY(Table1[[#This Row],[Order Date]])</f>
        <v>2</v>
      </c>
      <c r="K2826" t="s">
        <v>230</v>
      </c>
      <c r="L2826" t="s">
        <v>238</v>
      </c>
      <c r="M2826">
        <v>441826</v>
      </c>
      <c r="N2826">
        <v>143425.51</v>
      </c>
      <c r="O2826">
        <v>298400.49</v>
      </c>
      <c r="P2826">
        <v>10</v>
      </c>
      <c r="Q2826">
        <v>20</v>
      </c>
      <c r="R2826">
        <v>76.680000000000007</v>
      </c>
    </row>
    <row r="2827" spans="1:18" x14ac:dyDescent="0.35">
      <c r="A2827" t="s">
        <v>37</v>
      </c>
      <c r="B2827" t="str">
        <f>VLOOKUP(Table1[[#This Row],[Region]],Table3[#All],2,0)</f>
        <v>Sam Thomas</v>
      </c>
      <c r="C2827" t="s">
        <v>215</v>
      </c>
      <c r="D2827">
        <v>287422</v>
      </c>
      <c r="E2827">
        <v>225674</v>
      </c>
      <c r="F2827">
        <v>78.52</v>
      </c>
      <c r="G2827" s="2">
        <v>41337</v>
      </c>
      <c r="H2827">
        <f>YEAR(Table1[[#This Row],[Order Date]])</f>
        <v>2013</v>
      </c>
      <c r="I2827" t="s">
        <v>263</v>
      </c>
      <c r="J2827" s="4">
        <f>WEEKDAY(Table1[[#This Row],[Order Date]])</f>
        <v>2</v>
      </c>
      <c r="K2827" t="s">
        <v>231</v>
      </c>
      <c r="L2827" t="s">
        <v>236</v>
      </c>
      <c r="M2827">
        <v>225674</v>
      </c>
      <c r="N2827">
        <v>65544.47</v>
      </c>
      <c r="O2827">
        <v>160129.53</v>
      </c>
      <c r="P2827">
        <v>20</v>
      </c>
      <c r="Q2827">
        <v>63</v>
      </c>
      <c r="R2827">
        <v>64.75</v>
      </c>
    </row>
    <row r="2828" spans="1:18" x14ac:dyDescent="0.35">
      <c r="A2828" t="s">
        <v>38</v>
      </c>
      <c r="B2828" t="str">
        <f>VLOOKUP(Table1[[#This Row],[Region]],Table3[#All],2,0)</f>
        <v>William Grek</v>
      </c>
      <c r="C2828" t="s">
        <v>214</v>
      </c>
      <c r="D2828">
        <v>156441</v>
      </c>
      <c r="E2828">
        <v>132710</v>
      </c>
      <c r="F2828">
        <v>84.83</v>
      </c>
      <c r="G2828" s="2">
        <v>41144</v>
      </c>
      <c r="H2828">
        <f>YEAR(Table1[[#This Row],[Order Date]])</f>
        <v>2012</v>
      </c>
      <c r="I2828" t="s">
        <v>262</v>
      </c>
      <c r="J2828" s="4">
        <f>WEEKDAY(Table1[[#This Row],[Order Date]])</f>
        <v>5</v>
      </c>
      <c r="K2828" t="s">
        <v>229</v>
      </c>
      <c r="L2828" t="s">
        <v>240</v>
      </c>
      <c r="M2828">
        <v>132710</v>
      </c>
      <c r="N2828">
        <v>56503.24</v>
      </c>
      <c r="O2828">
        <v>76206.759999999995</v>
      </c>
      <c r="P2828">
        <v>30</v>
      </c>
      <c r="Q2828">
        <v>22</v>
      </c>
      <c r="R2828">
        <v>94.92</v>
      </c>
    </row>
    <row r="2829" spans="1:18" x14ac:dyDescent="0.35">
      <c r="A2829" t="s">
        <v>39</v>
      </c>
      <c r="B2829" t="str">
        <f>VLOOKUP(Table1[[#This Row],[Region]],Table3[#All],2,0)</f>
        <v>William Grek</v>
      </c>
      <c r="C2829" t="s">
        <v>214</v>
      </c>
      <c r="D2829">
        <v>450119</v>
      </c>
      <c r="E2829">
        <v>391499</v>
      </c>
      <c r="F2829">
        <v>86.98</v>
      </c>
      <c r="G2829" s="2">
        <v>41144</v>
      </c>
      <c r="H2829">
        <f>YEAR(Table1[[#This Row],[Order Date]])</f>
        <v>2012</v>
      </c>
      <c r="I2829" t="s">
        <v>262</v>
      </c>
      <c r="J2829" s="4">
        <f>WEEKDAY(Table1[[#This Row],[Order Date]])</f>
        <v>5</v>
      </c>
      <c r="K2829" t="s">
        <v>232</v>
      </c>
      <c r="L2829" t="s">
        <v>240</v>
      </c>
      <c r="M2829">
        <v>391499</v>
      </c>
      <c r="N2829">
        <v>82607.539999999994</v>
      </c>
      <c r="O2829">
        <v>308891.46000000002</v>
      </c>
      <c r="P2829">
        <v>20</v>
      </c>
      <c r="Q2829">
        <v>31</v>
      </c>
      <c r="R2829">
        <v>86.64</v>
      </c>
    </row>
    <row r="2830" spans="1:18" x14ac:dyDescent="0.35">
      <c r="A2830" t="s">
        <v>40</v>
      </c>
      <c r="B2830" t="str">
        <f>VLOOKUP(Table1[[#This Row],[Region]],Table3[#All],2,0)</f>
        <v>Sam Thomas</v>
      </c>
      <c r="C2830" t="s">
        <v>215</v>
      </c>
      <c r="D2830">
        <v>191121</v>
      </c>
      <c r="E2830">
        <v>206791</v>
      </c>
      <c r="F2830">
        <v>108.2</v>
      </c>
      <c r="G2830" s="2">
        <v>41144</v>
      </c>
      <c r="H2830">
        <f>YEAR(Table1[[#This Row],[Order Date]])</f>
        <v>2012</v>
      </c>
      <c r="I2830" t="s">
        <v>262</v>
      </c>
      <c r="J2830" s="4">
        <f>WEEKDAY(Table1[[#This Row],[Order Date]])</f>
        <v>5</v>
      </c>
      <c r="K2830" t="s">
        <v>234</v>
      </c>
      <c r="L2830" t="s">
        <v>238</v>
      </c>
      <c r="M2830">
        <v>206791</v>
      </c>
      <c r="N2830">
        <v>70781.31</v>
      </c>
      <c r="O2830">
        <v>136009.69</v>
      </c>
      <c r="P2830">
        <v>30</v>
      </c>
      <c r="Q2830">
        <v>93</v>
      </c>
      <c r="R2830">
        <v>75.47</v>
      </c>
    </row>
    <row r="2831" spans="1:18" x14ac:dyDescent="0.35">
      <c r="A2831" t="s">
        <v>41</v>
      </c>
      <c r="B2831" t="str">
        <f>VLOOKUP(Table1[[#This Row],[Region]],Table3[#All],2,0)</f>
        <v>William Grek</v>
      </c>
      <c r="C2831" t="s">
        <v>214</v>
      </c>
      <c r="D2831">
        <v>408887</v>
      </c>
      <c r="E2831">
        <v>235486</v>
      </c>
      <c r="F2831">
        <v>57.59</v>
      </c>
      <c r="G2831" s="2">
        <v>41144</v>
      </c>
      <c r="H2831">
        <f>YEAR(Table1[[#This Row],[Order Date]])</f>
        <v>2012</v>
      </c>
      <c r="I2831" t="s">
        <v>262</v>
      </c>
      <c r="J2831" s="4">
        <f>WEEKDAY(Table1[[#This Row],[Order Date]])</f>
        <v>5</v>
      </c>
      <c r="K2831" t="s">
        <v>229</v>
      </c>
      <c r="L2831" t="s">
        <v>240</v>
      </c>
      <c r="M2831">
        <v>235486</v>
      </c>
      <c r="N2831">
        <v>111820.32</v>
      </c>
      <c r="O2831">
        <v>123665.68</v>
      </c>
      <c r="P2831">
        <v>10</v>
      </c>
      <c r="Q2831">
        <v>40</v>
      </c>
      <c r="R2831">
        <v>60.71</v>
      </c>
    </row>
    <row r="2832" spans="1:18" x14ac:dyDescent="0.35">
      <c r="A2832" t="s">
        <v>42</v>
      </c>
      <c r="B2832" t="str">
        <f>VLOOKUP(Table1[[#This Row],[Region]],Table3[#All],2,0)</f>
        <v>William Grek</v>
      </c>
      <c r="C2832" t="s">
        <v>214</v>
      </c>
      <c r="D2832">
        <v>413373</v>
      </c>
      <c r="E2832">
        <v>382860</v>
      </c>
      <c r="F2832">
        <v>92.62</v>
      </c>
      <c r="G2832" s="2">
        <v>41757</v>
      </c>
      <c r="H2832">
        <f>YEAR(Table1[[#This Row],[Order Date]])</f>
        <v>2014</v>
      </c>
      <c r="I2832" t="s">
        <v>256</v>
      </c>
      <c r="J2832" s="4">
        <f>WEEKDAY(Table1[[#This Row],[Order Date]])</f>
        <v>2</v>
      </c>
      <c r="K2832" t="s">
        <v>218</v>
      </c>
      <c r="L2832" t="s">
        <v>238</v>
      </c>
      <c r="M2832">
        <v>382860</v>
      </c>
      <c r="N2832">
        <v>105891.61</v>
      </c>
      <c r="O2832">
        <v>276968.39</v>
      </c>
      <c r="P2832">
        <v>10</v>
      </c>
      <c r="Q2832">
        <v>49</v>
      </c>
      <c r="R2832">
        <v>71.75</v>
      </c>
    </row>
    <row r="2833" spans="1:18" x14ac:dyDescent="0.35">
      <c r="A2833" t="s">
        <v>43</v>
      </c>
      <c r="B2833" t="str">
        <f>VLOOKUP(Table1[[#This Row],[Region]],Table3[#All],2,0)</f>
        <v>Sam Thomas</v>
      </c>
      <c r="C2833" t="s">
        <v>215</v>
      </c>
      <c r="D2833">
        <v>422723</v>
      </c>
      <c r="E2833">
        <v>494399</v>
      </c>
      <c r="F2833">
        <v>116.96</v>
      </c>
      <c r="G2833" s="2">
        <v>41757</v>
      </c>
      <c r="H2833">
        <f>YEAR(Table1[[#This Row],[Order Date]])</f>
        <v>2014</v>
      </c>
      <c r="I2833" t="s">
        <v>256</v>
      </c>
      <c r="J2833" s="4">
        <f>WEEKDAY(Table1[[#This Row],[Order Date]])</f>
        <v>2</v>
      </c>
      <c r="K2833" t="s">
        <v>216</v>
      </c>
      <c r="L2833" t="s">
        <v>236</v>
      </c>
      <c r="M2833">
        <v>494399</v>
      </c>
      <c r="N2833">
        <v>111579</v>
      </c>
      <c r="O2833">
        <v>382820</v>
      </c>
      <c r="P2833">
        <v>30</v>
      </c>
      <c r="Q2833">
        <v>63</v>
      </c>
      <c r="R2833">
        <v>75.42</v>
      </c>
    </row>
    <row r="2834" spans="1:18" x14ac:dyDescent="0.35">
      <c r="A2834" t="s">
        <v>44</v>
      </c>
      <c r="B2834" t="str">
        <f>VLOOKUP(Table1[[#This Row],[Region]],Table3[#All],2,0)</f>
        <v>Anne Paul</v>
      </c>
      <c r="C2834" t="s">
        <v>212</v>
      </c>
      <c r="D2834">
        <v>498767</v>
      </c>
      <c r="E2834">
        <v>362269</v>
      </c>
      <c r="F2834">
        <v>72.63</v>
      </c>
      <c r="G2834" s="2">
        <v>41744</v>
      </c>
      <c r="H2834">
        <f>YEAR(Table1[[#This Row],[Order Date]])</f>
        <v>2014</v>
      </c>
      <c r="I2834" t="s">
        <v>256</v>
      </c>
      <c r="J2834" s="4">
        <f>WEEKDAY(Table1[[#This Row],[Order Date]])</f>
        <v>3</v>
      </c>
      <c r="K2834" t="s">
        <v>220</v>
      </c>
      <c r="L2834" t="s">
        <v>237</v>
      </c>
      <c r="M2834">
        <v>362269</v>
      </c>
      <c r="N2834">
        <v>91170.28</v>
      </c>
      <c r="O2834">
        <v>271098.71999999997</v>
      </c>
      <c r="P2834">
        <v>10</v>
      </c>
      <c r="Q2834">
        <v>81</v>
      </c>
      <c r="R2834">
        <v>78.569999999999993</v>
      </c>
    </row>
    <row r="2835" spans="1:18" x14ac:dyDescent="0.35">
      <c r="A2835" t="s">
        <v>45</v>
      </c>
      <c r="B2835" t="str">
        <f>VLOOKUP(Table1[[#This Row],[Region]],Table3[#All],2,0)</f>
        <v>Anne Paul</v>
      </c>
      <c r="C2835" t="s">
        <v>212</v>
      </c>
      <c r="D2835">
        <v>363235</v>
      </c>
      <c r="E2835">
        <v>271835</v>
      </c>
      <c r="F2835">
        <v>74.84</v>
      </c>
      <c r="G2835" s="2">
        <v>41744</v>
      </c>
      <c r="H2835">
        <f>YEAR(Table1[[#This Row],[Order Date]])</f>
        <v>2014</v>
      </c>
      <c r="I2835" t="s">
        <v>256</v>
      </c>
      <c r="J2835" s="4">
        <f>WEEKDAY(Table1[[#This Row],[Order Date]])</f>
        <v>3</v>
      </c>
      <c r="K2835" t="s">
        <v>234</v>
      </c>
      <c r="L2835" t="s">
        <v>238</v>
      </c>
      <c r="M2835">
        <v>271835</v>
      </c>
      <c r="N2835">
        <v>82892.31</v>
      </c>
      <c r="O2835">
        <v>188942.69</v>
      </c>
      <c r="P2835">
        <v>20</v>
      </c>
      <c r="Q2835">
        <v>57</v>
      </c>
      <c r="R2835">
        <v>81.27</v>
      </c>
    </row>
    <row r="2836" spans="1:18" x14ac:dyDescent="0.35">
      <c r="A2836" t="s">
        <v>46</v>
      </c>
      <c r="B2836" t="str">
        <f>VLOOKUP(Table1[[#This Row],[Region]],Table3[#All],2,0)</f>
        <v>William Grek</v>
      </c>
      <c r="C2836" t="s">
        <v>214</v>
      </c>
      <c r="D2836">
        <v>256122</v>
      </c>
      <c r="E2836">
        <v>224075</v>
      </c>
      <c r="F2836">
        <v>87.49</v>
      </c>
      <c r="G2836" s="2">
        <v>41996</v>
      </c>
      <c r="H2836">
        <f>YEAR(Table1[[#This Row],[Order Date]])</f>
        <v>2014</v>
      </c>
      <c r="I2836" t="s">
        <v>257</v>
      </c>
      <c r="J2836" s="4">
        <f>WEEKDAY(Table1[[#This Row],[Order Date]])</f>
        <v>3</v>
      </c>
      <c r="K2836" t="s">
        <v>219</v>
      </c>
      <c r="L2836" t="s">
        <v>238</v>
      </c>
      <c r="M2836">
        <v>224075</v>
      </c>
      <c r="N2836">
        <v>74865</v>
      </c>
      <c r="O2836">
        <v>149210</v>
      </c>
      <c r="P2836">
        <v>20</v>
      </c>
      <c r="Q2836">
        <v>40</v>
      </c>
      <c r="R2836">
        <v>63.75</v>
      </c>
    </row>
    <row r="2837" spans="1:18" x14ac:dyDescent="0.35">
      <c r="A2837" t="s">
        <v>47</v>
      </c>
      <c r="B2837" t="str">
        <f>VLOOKUP(Table1[[#This Row],[Region]],Table3[#All],2,0)</f>
        <v>Sam Thomas</v>
      </c>
      <c r="C2837" t="s">
        <v>215</v>
      </c>
      <c r="D2837">
        <v>347139</v>
      </c>
      <c r="E2837">
        <v>268415</v>
      </c>
      <c r="F2837">
        <v>77.319999999999993</v>
      </c>
      <c r="G2837" s="2">
        <v>41996</v>
      </c>
      <c r="H2837">
        <f>YEAR(Table1[[#This Row],[Order Date]])</f>
        <v>2014</v>
      </c>
      <c r="I2837" t="s">
        <v>257</v>
      </c>
      <c r="J2837" s="4">
        <f>WEEKDAY(Table1[[#This Row],[Order Date]])</f>
        <v>3</v>
      </c>
      <c r="K2837" t="s">
        <v>227</v>
      </c>
      <c r="L2837" t="s">
        <v>237</v>
      </c>
      <c r="M2837">
        <v>268415</v>
      </c>
      <c r="N2837">
        <v>103721.19</v>
      </c>
      <c r="O2837">
        <v>164693.81</v>
      </c>
      <c r="P2837">
        <v>10</v>
      </c>
      <c r="Q2837">
        <v>88</v>
      </c>
      <c r="R2837">
        <v>62.24</v>
      </c>
    </row>
    <row r="2838" spans="1:18" x14ac:dyDescent="0.35">
      <c r="A2838" t="s">
        <v>48</v>
      </c>
      <c r="B2838" t="str">
        <f>VLOOKUP(Table1[[#This Row],[Region]],Table3[#All],2,0)</f>
        <v>Sam Thomas</v>
      </c>
      <c r="C2838" t="s">
        <v>215</v>
      </c>
      <c r="D2838">
        <v>409576</v>
      </c>
      <c r="E2838">
        <v>217519</v>
      </c>
      <c r="F2838">
        <v>53.11</v>
      </c>
      <c r="G2838" s="2">
        <v>41617</v>
      </c>
      <c r="H2838">
        <f>YEAR(Table1[[#This Row],[Order Date]])</f>
        <v>2013</v>
      </c>
      <c r="I2838" t="s">
        <v>257</v>
      </c>
      <c r="J2838" s="4">
        <f>WEEKDAY(Table1[[#This Row],[Order Date]])</f>
        <v>2</v>
      </c>
      <c r="K2838" t="s">
        <v>233</v>
      </c>
      <c r="L2838" t="s">
        <v>237</v>
      </c>
      <c r="M2838">
        <v>217519</v>
      </c>
      <c r="N2838">
        <v>96094.51</v>
      </c>
      <c r="O2838">
        <v>121424.49</v>
      </c>
      <c r="P2838">
        <v>20</v>
      </c>
      <c r="Q2838">
        <v>100</v>
      </c>
      <c r="R2838">
        <v>67.11</v>
      </c>
    </row>
    <row r="2839" spans="1:18" x14ac:dyDescent="0.35">
      <c r="A2839" t="s">
        <v>49</v>
      </c>
      <c r="B2839" t="str">
        <f>VLOOKUP(Table1[[#This Row],[Region]],Table3[#All],2,0)</f>
        <v>Sam Thomas</v>
      </c>
      <c r="C2839" t="s">
        <v>215</v>
      </c>
      <c r="D2839">
        <v>328525</v>
      </c>
      <c r="E2839">
        <v>325490</v>
      </c>
      <c r="F2839">
        <v>99.08</v>
      </c>
      <c r="G2839" s="2">
        <v>41722</v>
      </c>
      <c r="H2839">
        <f>YEAR(Table1[[#This Row],[Order Date]])</f>
        <v>2014</v>
      </c>
      <c r="I2839" t="s">
        <v>263</v>
      </c>
      <c r="J2839" s="4">
        <f>WEEKDAY(Table1[[#This Row],[Order Date]])</f>
        <v>2</v>
      </c>
      <c r="K2839" t="s">
        <v>220</v>
      </c>
      <c r="L2839" t="s">
        <v>237</v>
      </c>
      <c r="M2839">
        <v>325490</v>
      </c>
      <c r="N2839">
        <v>73363.67</v>
      </c>
      <c r="O2839">
        <v>252126.33</v>
      </c>
      <c r="P2839">
        <v>30</v>
      </c>
      <c r="Q2839">
        <v>14</v>
      </c>
      <c r="R2839">
        <v>84</v>
      </c>
    </row>
    <row r="2840" spans="1:18" x14ac:dyDescent="0.35">
      <c r="A2840" t="s">
        <v>50</v>
      </c>
      <c r="B2840" t="str">
        <f>VLOOKUP(Table1[[#This Row],[Region]],Table3[#All],2,0)</f>
        <v>William Grek</v>
      </c>
      <c r="C2840" t="s">
        <v>214</v>
      </c>
      <c r="D2840">
        <v>406842</v>
      </c>
      <c r="E2840">
        <v>457076</v>
      </c>
      <c r="F2840">
        <v>112.35</v>
      </c>
      <c r="G2840" s="2">
        <v>41481</v>
      </c>
      <c r="H2840">
        <f>YEAR(Table1[[#This Row],[Order Date]])</f>
        <v>2013</v>
      </c>
      <c r="I2840" t="s">
        <v>260</v>
      </c>
      <c r="J2840" s="4">
        <f>WEEKDAY(Table1[[#This Row],[Order Date]])</f>
        <v>6</v>
      </c>
      <c r="K2840" t="s">
        <v>224</v>
      </c>
      <c r="L2840" t="s">
        <v>240</v>
      </c>
      <c r="M2840">
        <v>457076</v>
      </c>
      <c r="N2840">
        <v>135540.81</v>
      </c>
      <c r="O2840">
        <v>321535.19</v>
      </c>
      <c r="P2840">
        <v>30</v>
      </c>
      <c r="Q2840">
        <v>12</v>
      </c>
      <c r="R2840">
        <v>74.28</v>
      </c>
    </row>
    <row r="2841" spans="1:18" x14ac:dyDescent="0.35">
      <c r="A2841" t="s">
        <v>51</v>
      </c>
      <c r="B2841" t="str">
        <f>VLOOKUP(Table1[[#This Row],[Region]],Table3[#All],2,0)</f>
        <v>Anne Paul</v>
      </c>
      <c r="C2841" t="s">
        <v>212</v>
      </c>
      <c r="D2841">
        <v>345209</v>
      </c>
      <c r="E2841">
        <v>331189</v>
      </c>
      <c r="F2841">
        <v>95.94</v>
      </c>
      <c r="G2841" s="2">
        <v>41831</v>
      </c>
      <c r="H2841">
        <f>YEAR(Table1[[#This Row],[Order Date]])</f>
        <v>2014</v>
      </c>
      <c r="I2841" t="s">
        <v>260</v>
      </c>
      <c r="J2841" s="4">
        <f>WEEKDAY(Table1[[#This Row],[Order Date]])</f>
        <v>6</v>
      </c>
      <c r="K2841" t="s">
        <v>231</v>
      </c>
      <c r="L2841" t="s">
        <v>236</v>
      </c>
      <c r="M2841">
        <v>331189</v>
      </c>
      <c r="N2841">
        <v>75850.559999999998</v>
      </c>
      <c r="O2841">
        <v>255338.44</v>
      </c>
      <c r="P2841">
        <v>30</v>
      </c>
      <c r="Q2841">
        <v>18</v>
      </c>
      <c r="R2841">
        <v>91.84</v>
      </c>
    </row>
    <row r="2842" spans="1:18" x14ac:dyDescent="0.35">
      <c r="A2842" t="s">
        <v>52</v>
      </c>
      <c r="B2842" t="str">
        <f>VLOOKUP(Table1[[#This Row],[Region]],Table3[#All],2,0)</f>
        <v>William Grek</v>
      </c>
      <c r="C2842" t="s">
        <v>214</v>
      </c>
      <c r="D2842">
        <v>366985</v>
      </c>
      <c r="E2842">
        <v>212732</v>
      </c>
      <c r="F2842">
        <v>57.97</v>
      </c>
      <c r="G2842" s="2">
        <v>41473</v>
      </c>
      <c r="H2842">
        <f>YEAR(Table1[[#This Row],[Order Date]])</f>
        <v>2013</v>
      </c>
      <c r="I2842" t="s">
        <v>260</v>
      </c>
      <c r="J2842" s="4">
        <f>WEEKDAY(Table1[[#This Row],[Order Date]])</f>
        <v>5</v>
      </c>
      <c r="K2842" t="s">
        <v>229</v>
      </c>
      <c r="L2842" t="s">
        <v>240</v>
      </c>
      <c r="M2842">
        <v>212732</v>
      </c>
      <c r="N2842">
        <v>62629.9</v>
      </c>
      <c r="O2842">
        <v>150102.1</v>
      </c>
      <c r="P2842">
        <v>20</v>
      </c>
      <c r="Q2842">
        <v>16</v>
      </c>
      <c r="R2842">
        <v>85.59</v>
      </c>
    </row>
    <row r="2843" spans="1:18" x14ac:dyDescent="0.35">
      <c r="A2843" t="s">
        <v>53</v>
      </c>
      <c r="B2843" t="str">
        <f>VLOOKUP(Table1[[#This Row],[Region]],Table3[#All],2,0)</f>
        <v>Bill Gabril</v>
      </c>
      <c r="C2843" t="s">
        <v>213</v>
      </c>
      <c r="D2843">
        <v>424299</v>
      </c>
      <c r="E2843">
        <v>293738</v>
      </c>
      <c r="F2843">
        <v>69.23</v>
      </c>
      <c r="G2843" s="2">
        <v>41473</v>
      </c>
      <c r="H2843">
        <f>YEAR(Table1[[#This Row],[Order Date]])</f>
        <v>2013</v>
      </c>
      <c r="I2843" t="s">
        <v>260</v>
      </c>
      <c r="J2843" s="4">
        <f>WEEKDAY(Table1[[#This Row],[Order Date]])</f>
        <v>5</v>
      </c>
      <c r="K2843" t="s">
        <v>222</v>
      </c>
      <c r="L2843" t="s">
        <v>236</v>
      </c>
      <c r="M2843">
        <v>293738</v>
      </c>
      <c r="N2843">
        <v>94550.98</v>
      </c>
      <c r="O2843">
        <v>199187.02</v>
      </c>
      <c r="P2843">
        <v>30</v>
      </c>
      <c r="Q2843">
        <v>82</v>
      </c>
      <c r="R2843">
        <v>91.5</v>
      </c>
    </row>
    <row r="2844" spans="1:18" x14ac:dyDescent="0.35">
      <c r="A2844" t="s">
        <v>54</v>
      </c>
      <c r="B2844" t="str">
        <f>VLOOKUP(Table1[[#This Row],[Region]],Table3[#All],2,0)</f>
        <v>Sam Thomas</v>
      </c>
      <c r="C2844" t="s">
        <v>215</v>
      </c>
      <c r="D2844">
        <v>214206</v>
      </c>
      <c r="E2844">
        <v>227822</v>
      </c>
      <c r="F2844">
        <v>106.36</v>
      </c>
      <c r="G2844" s="2">
        <v>41473</v>
      </c>
      <c r="H2844">
        <f>YEAR(Table1[[#This Row],[Order Date]])</f>
        <v>2013</v>
      </c>
      <c r="I2844" t="s">
        <v>260</v>
      </c>
      <c r="J2844" s="4">
        <f>WEEKDAY(Table1[[#This Row],[Order Date]])</f>
        <v>5</v>
      </c>
      <c r="K2844" t="s">
        <v>223</v>
      </c>
      <c r="L2844" t="s">
        <v>240</v>
      </c>
      <c r="M2844">
        <v>227822</v>
      </c>
      <c r="N2844">
        <v>106125.75</v>
      </c>
      <c r="O2844">
        <v>121696.25</v>
      </c>
      <c r="P2844">
        <v>10</v>
      </c>
      <c r="Q2844">
        <v>27</v>
      </c>
      <c r="R2844">
        <v>79.77</v>
      </c>
    </row>
    <row r="2845" spans="1:18" x14ac:dyDescent="0.35">
      <c r="A2845" t="s">
        <v>55</v>
      </c>
      <c r="B2845" t="str">
        <f>VLOOKUP(Table1[[#This Row],[Region]],Table3[#All],2,0)</f>
        <v>Bill Gabril</v>
      </c>
      <c r="C2845" t="s">
        <v>213</v>
      </c>
      <c r="D2845">
        <v>100513</v>
      </c>
      <c r="E2845">
        <v>108199</v>
      </c>
      <c r="F2845">
        <v>107.65</v>
      </c>
      <c r="G2845" s="2">
        <v>41473</v>
      </c>
      <c r="H2845">
        <f>YEAR(Table1[[#This Row],[Order Date]])</f>
        <v>2013</v>
      </c>
      <c r="I2845" t="s">
        <v>260</v>
      </c>
      <c r="J2845" s="4">
        <f>WEEKDAY(Table1[[#This Row],[Order Date]])</f>
        <v>5</v>
      </c>
      <c r="K2845" t="s">
        <v>233</v>
      </c>
      <c r="L2845" t="s">
        <v>237</v>
      </c>
      <c r="M2845">
        <v>108199</v>
      </c>
      <c r="N2845">
        <v>26494.39</v>
      </c>
      <c r="O2845">
        <v>81704.61</v>
      </c>
      <c r="P2845">
        <v>30</v>
      </c>
      <c r="Q2845">
        <v>20</v>
      </c>
      <c r="R2845">
        <v>73.06</v>
      </c>
    </row>
    <row r="2846" spans="1:18" x14ac:dyDescent="0.35">
      <c r="A2846" t="s">
        <v>56</v>
      </c>
      <c r="B2846" t="str">
        <f>VLOOKUP(Table1[[#This Row],[Region]],Table3[#All],2,0)</f>
        <v>William Grek</v>
      </c>
      <c r="C2846" t="s">
        <v>214</v>
      </c>
      <c r="D2846">
        <v>233324</v>
      </c>
      <c r="E2846">
        <v>188532</v>
      </c>
      <c r="F2846">
        <v>80.8</v>
      </c>
      <c r="G2846" s="2">
        <v>41473</v>
      </c>
      <c r="H2846">
        <f>YEAR(Table1[[#This Row],[Order Date]])</f>
        <v>2013</v>
      </c>
      <c r="I2846" t="s">
        <v>260</v>
      </c>
      <c r="J2846" s="4">
        <f>WEEKDAY(Table1[[#This Row],[Order Date]])</f>
        <v>5</v>
      </c>
      <c r="K2846" t="s">
        <v>217</v>
      </c>
      <c r="L2846" t="s">
        <v>237</v>
      </c>
      <c r="M2846">
        <v>188532</v>
      </c>
      <c r="N2846">
        <v>93680.48</v>
      </c>
      <c r="O2846">
        <v>94851.520000000004</v>
      </c>
      <c r="P2846">
        <v>20</v>
      </c>
      <c r="Q2846">
        <v>10</v>
      </c>
      <c r="R2846">
        <v>64.58</v>
      </c>
    </row>
    <row r="2847" spans="1:18" x14ac:dyDescent="0.35">
      <c r="A2847" t="s">
        <v>57</v>
      </c>
      <c r="B2847" t="str">
        <f>VLOOKUP(Table1[[#This Row],[Region]],Table3[#All],2,0)</f>
        <v>Bill Gabril</v>
      </c>
      <c r="C2847" t="s">
        <v>213</v>
      </c>
      <c r="D2847">
        <v>373019</v>
      </c>
      <c r="E2847">
        <v>250481</v>
      </c>
      <c r="F2847">
        <v>67.150000000000006</v>
      </c>
      <c r="G2847" s="2">
        <v>41510</v>
      </c>
      <c r="H2847">
        <f>YEAR(Table1[[#This Row],[Order Date]])</f>
        <v>2013</v>
      </c>
      <c r="I2847" t="s">
        <v>262</v>
      </c>
      <c r="J2847" s="4">
        <f>WEEKDAY(Table1[[#This Row],[Order Date]])</f>
        <v>7</v>
      </c>
      <c r="K2847" t="s">
        <v>235</v>
      </c>
      <c r="L2847" t="s">
        <v>239</v>
      </c>
      <c r="M2847">
        <v>250481</v>
      </c>
      <c r="N2847">
        <v>83539.05</v>
      </c>
      <c r="O2847">
        <v>166941.95000000001</v>
      </c>
      <c r="P2847">
        <v>20</v>
      </c>
      <c r="Q2847">
        <v>37</v>
      </c>
      <c r="R2847">
        <v>86.07</v>
      </c>
    </row>
    <row r="2848" spans="1:18" x14ac:dyDescent="0.35">
      <c r="A2848" t="s">
        <v>58</v>
      </c>
      <c r="B2848" t="str">
        <f>VLOOKUP(Table1[[#This Row],[Region]],Table3[#All],2,0)</f>
        <v>Sam Thomas</v>
      </c>
      <c r="C2848" t="s">
        <v>215</v>
      </c>
      <c r="D2848">
        <v>281519</v>
      </c>
      <c r="E2848">
        <v>155252</v>
      </c>
      <c r="F2848">
        <v>55.15</v>
      </c>
      <c r="G2848" s="2">
        <v>41510</v>
      </c>
      <c r="H2848">
        <f>YEAR(Table1[[#This Row],[Order Date]])</f>
        <v>2013</v>
      </c>
      <c r="I2848" t="s">
        <v>262</v>
      </c>
      <c r="J2848" s="4">
        <f>WEEKDAY(Table1[[#This Row],[Order Date]])</f>
        <v>7</v>
      </c>
      <c r="K2848" t="s">
        <v>228</v>
      </c>
      <c r="L2848" t="s">
        <v>236</v>
      </c>
      <c r="M2848">
        <v>155252</v>
      </c>
      <c r="N2848">
        <v>54198.52</v>
      </c>
      <c r="O2848">
        <v>101053.48</v>
      </c>
      <c r="P2848">
        <v>30</v>
      </c>
      <c r="Q2848">
        <v>60</v>
      </c>
      <c r="R2848">
        <v>61.65</v>
      </c>
    </row>
    <row r="2849" spans="1:18" x14ac:dyDescent="0.35">
      <c r="A2849" t="s">
        <v>59</v>
      </c>
      <c r="B2849" t="str">
        <f>VLOOKUP(Table1[[#This Row],[Region]],Table3[#All],2,0)</f>
        <v>Anne Paul</v>
      </c>
      <c r="C2849" t="s">
        <v>212</v>
      </c>
      <c r="D2849">
        <v>104461</v>
      </c>
      <c r="E2849">
        <v>79193</v>
      </c>
      <c r="F2849">
        <v>75.81</v>
      </c>
      <c r="G2849" s="2">
        <v>41510</v>
      </c>
      <c r="H2849">
        <f>YEAR(Table1[[#This Row],[Order Date]])</f>
        <v>2013</v>
      </c>
      <c r="I2849" t="s">
        <v>262</v>
      </c>
      <c r="J2849" s="4">
        <f>WEEKDAY(Table1[[#This Row],[Order Date]])</f>
        <v>7</v>
      </c>
      <c r="K2849" t="s">
        <v>227</v>
      </c>
      <c r="L2849" t="s">
        <v>237</v>
      </c>
      <c r="M2849">
        <v>79193</v>
      </c>
      <c r="N2849">
        <v>23326.04</v>
      </c>
      <c r="O2849">
        <v>55866.96</v>
      </c>
      <c r="P2849">
        <v>10</v>
      </c>
      <c r="Q2849">
        <v>54</v>
      </c>
      <c r="R2849">
        <v>70.42</v>
      </c>
    </row>
    <row r="2850" spans="1:18" x14ac:dyDescent="0.35">
      <c r="A2850" t="s">
        <v>60</v>
      </c>
      <c r="B2850" t="str">
        <f>VLOOKUP(Table1[[#This Row],[Region]],Table3[#All],2,0)</f>
        <v>Anne Paul</v>
      </c>
      <c r="C2850" t="s">
        <v>212</v>
      </c>
      <c r="D2850">
        <v>472760</v>
      </c>
      <c r="E2850">
        <v>313028</v>
      </c>
      <c r="F2850">
        <v>66.209999999999994</v>
      </c>
      <c r="G2850" s="2">
        <v>41510</v>
      </c>
      <c r="H2850">
        <f>YEAR(Table1[[#This Row],[Order Date]])</f>
        <v>2013</v>
      </c>
      <c r="I2850" t="s">
        <v>262</v>
      </c>
      <c r="J2850" s="4">
        <f>WEEKDAY(Table1[[#This Row],[Order Date]])</f>
        <v>7</v>
      </c>
      <c r="K2850" t="s">
        <v>231</v>
      </c>
      <c r="L2850" t="s">
        <v>236</v>
      </c>
      <c r="M2850">
        <v>313028</v>
      </c>
      <c r="N2850">
        <v>105643.49</v>
      </c>
      <c r="O2850">
        <v>207384.51</v>
      </c>
      <c r="P2850">
        <v>10</v>
      </c>
      <c r="Q2850">
        <v>19</v>
      </c>
      <c r="R2850">
        <v>91.1</v>
      </c>
    </row>
    <row r="2851" spans="1:18" x14ac:dyDescent="0.35">
      <c r="A2851" t="s">
        <v>61</v>
      </c>
      <c r="B2851" t="str">
        <f>VLOOKUP(Table1[[#This Row],[Region]],Table3[#All],2,0)</f>
        <v>William Grek</v>
      </c>
      <c r="C2851" t="s">
        <v>214</v>
      </c>
      <c r="D2851">
        <v>190451</v>
      </c>
      <c r="E2851">
        <v>114013</v>
      </c>
      <c r="F2851">
        <v>59.86</v>
      </c>
      <c r="G2851" s="2">
        <v>41510</v>
      </c>
      <c r="H2851">
        <f>YEAR(Table1[[#This Row],[Order Date]])</f>
        <v>2013</v>
      </c>
      <c r="I2851" t="s">
        <v>262</v>
      </c>
      <c r="J2851" s="4">
        <f>WEEKDAY(Table1[[#This Row],[Order Date]])</f>
        <v>7</v>
      </c>
      <c r="K2851" t="s">
        <v>234</v>
      </c>
      <c r="L2851" t="s">
        <v>238</v>
      </c>
      <c r="M2851">
        <v>114013</v>
      </c>
      <c r="N2851">
        <v>53581.71</v>
      </c>
      <c r="O2851">
        <v>60431.29</v>
      </c>
      <c r="P2851">
        <v>10</v>
      </c>
      <c r="Q2851">
        <v>58</v>
      </c>
      <c r="R2851">
        <v>62.1</v>
      </c>
    </row>
    <row r="2852" spans="1:18" x14ac:dyDescent="0.35">
      <c r="A2852" t="s">
        <v>62</v>
      </c>
      <c r="B2852" t="str">
        <f>VLOOKUP(Table1[[#This Row],[Region]],Table3[#All],2,0)</f>
        <v>Sam Thomas</v>
      </c>
      <c r="C2852" t="s">
        <v>215</v>
      </c>
      <c r="D2852">
        <v>178065</v>
      </c>
      <c r="E2852">
        <v>89414</v>
      </c>
      <c r="F2852">
        <v>50.21</v>
      </c>
      <c r="G2852" s="2">
        <v>41510</v>
      </c>
      <c r="H2852">
        <f>YEAR(Table1[[#This Row],[Order Date]])</f>
        <v>2013</v>
      </c>
      <c r="I2852" t="s">
        <v>262</v>
      </c>
      <c r="J2852" s="4">
        <f>WEEKDAY(Table1[[#This Row],[Order Date]])</f>
        <v>7</v>
      </c>
      <c r="K2852" t="s">
        <v>219</v>
      </c>
      <c r="L2852" t="s">
        <v>238</v>
      </c>
      <c r="M2852">
        <v>89414</v>
      </c>
      <c r="N2852">
        <v>30344.86</v>
      </c>
      <c r="O2852">
        <v>59069.14</v>
      </c>
      <c r="P2852">
        <v>20</v>
      </c>
      <c r="Q2852">
        <v>56</v>
      </c>
      <c r="R2852">
        <v>87.86</v>
      </c>
    </row>
    <row r="2853" spans="1:18" x14ac:dyDescent="0.35">
      <c r="A2853" t="s">
        <v>63</v>
      </c>
      <c r="B2853" t="str">
        <f>VLOOKUP(Table1[[#This Row],[Region]],Table3[#All],2,0)</f>
        <v>William Grek</v>
      </c>
      <c r="C2853" t="s">
        <v>214</v>
      </c>
      <c r="D2853">
        <v>388449</v>
      </c>
      <c r="E2853">
        <v>297501</v>
      </c>
      <c r="F2853">
        <v>76.59</v>
      </c>
      <c r="G2853" s="2">
        <v>41071</v>
      </c>
      <c r="H2853">
        <f>YEAR(Table1[[#This Row],[Order Date]])</f>
        <v>2012</v>
      </c>
      <c r="I2853" t="s">
        <v>254</v>
      </c>
      <c r="J2853" s="4">
        <f>WEEKDAY(Table1[[#This Row],[Order Date]])</f>
        <v>2</v>
      </c>
      <c r="K2853" t="s">
        <v>218</v>
      </c>
      <c r="L2853" t="s">
        <v>238</v>
      </c>
      <c r="M2853">
        <v>297501</v>
      </c>
      <c r="N2853">
        <v>102075.1</v>
      </c>
      <c r="O2853">
        <v>195425.9</v>
      </c>
      <c r="P2853">
        <v>10</v>
      </c>
      <c r="Q2853">
        <v>91</v>
      </c>
      <c r="R2853">
        <v>74.39</v>
      </c>
    </row>
    <row r="2854" spans="1:18" x14ac:dyDescent="0.35">
      <c r="A2854" t="s">
        <v>64</v>
      </c>
      <c r="B2854" t="str">
        <f>VLOOKUP(Table1[[#This Row],[Region]],Table3[#All],2,0)</f>
        <v>Bill Gabril</v>
      </c>
      <c r="C2854" t="s">
        <v>213</v>
      </c>
      <c r="D2854">
        <v>224549</v>
      </c>
      <c r="E2854">
        <v>253168</v>
      </c>
      <c r="F2854">
        <v>112.75</v>
      </c>
      <c r="G2854" s="2">
        <v>41071</v>
      </c>
      <c r="H2854">
        <f>YEAR(Table1[[#This Row],[Order Date]])</f>
        <v>2012</v>
      </c>
      <c r="I2854" t="s">
        <v>254</v>
      </c>
      <c r="J2854" s="4">
        <f>WEEKDAY(Table1[[#This Row],[Order Date]])</f>
        <v>2</v>
      </c>
      <c r="K2854" t="s">
        <v>226</v>
      </c>
      <c r="L2854" t="s">
        <v>239</v>
      </c>
      <c r="M2854">
        <v>253168</v>
      </c>
      <c r="N2854">
        <v>77329.19</v>
      </c>
      <c r="O2854">
        <v>175838.81</v>
      </c>
      <c r="P2854">
        <v>20</v>
      </c>
      <c r="Q2854">
        <v>41</v>
      </c>
      <c r="R2854">
        <v>85.84</v>
      </c>
    </row>
    <row r="2855" spans="1:18" x14ac:dyDescent="0.35">
      <c r="A2855" t="s">
        <v>65</v>
      </c>
      <c r="B2855" t="str">
        <f>VLOOKUP(Table1[[#This Row],[Region]],Table3[#All],2,0)</f>
        <v>Anne Paul</v>
      </c>
      <c r="C2855" t="s">
        <v>212</v>
      </c>
      <c r="D2855">
        <v>492736</v>
      </c>
      <c r="E2855">
        <v>513902</v>
      </c>
      <c r="F2855">
        <v>104.3</v>
      </c>
      <c r="G2855" s="2">
        <v>41071</v>
      </c>
      <c r="H2855">
        <f>YEAR(Table1[[#This Row],[Order Date]])</f>
        <v>2012</v>
      </c>
      <c r="I2855" t="s">
        <v>254</v>
      </c>
      <c r="J2855" s="4">
        <f>WEEKDAY(Table1[[#This Row],[Order Date]])</f>
        <v>2</v>
      </c>
      <c r="K2855" t="s">
        <v>225</v>
      </c>
      <c r="L2855" t="s">
        <v>239</v>
      </c>
      <c r="M2855">
        <v>513902</v>
      </c>
      <c r="N2855">
        <v>157045.98000000001</v>
      </c>
      <c r="O2855">
        <v>356856.02</v>
      </c>
      <c r="P2855">
        <v>30</v>
      </c>
      <c r="Q2855">
        <v>33</v>
      </c>
      <c r="R2855">
        <v>61.62</v>
      </c>
    </row>
    <row r="2856" spans="1:18" x14ac:dyDescent="0.35">
      <c r="A2856" t="s">
        <v>66</v>
      </c>
      <c r="B2856" t="str">
        <f>VLOOKUP(Table1[[#This Row],[Region]],Table3[#All],2,0)</f>
        <v>Anne Paul</v>
      </c>
      <c r="C2856" t="s">
        <v>212</v>
      </c>
      <c r="D2856">
        <v>167843</v>
      </c>
      <c r="E2856">
        <v>94510</v>
      </c>
      <c r="F2856">
        <v>56.31</v>
      </c>
      <c r="G2856" s="2">
        <v>41071</v>
      </c>
      <c r="H2856">
        <f>YEAR(Table1[[#This Row],[Order Date]])</f>
        <v>2012</v>
      </c>
      <c r="I2856" t="s">
        <v>254</v>
      </c>
      <c r="J2856" s="4">
        <f>WEEKDAY(Table1[[#This Row],[Order Date]])</f>
        <v>2</v>
      </c>
      <c r="K2856" t="s">
        <v>217</v>
      </c>
      <c r="L2856" t="s">
        <v>237</v>
      </c>
      <c r="M2856">
        <v>94510</v>
      </c>
      <c r="N2856">
        <v>25124.26</v>
      </c>
      <c r="O2856">
        <v>69385.740000000005</v>
      </c>
      <c r="P2856">
        <v>30</v>
      </c>
      <c r="Q2856">
        <v>11</v>
      </c>
      <c r="R2856">
        <v>75.989999999999995</v>
      </c>
    </row>
    <row r="2857" spans="1:18" x14ac:dyDescent="0.35">
      <c r="A2857" t="s">
        <v>67</v>
      </c>
      <c r="B2857" t="str">
        <f>VLOOKUP(Table1[[#This Row],[Region]],Table3[#All],2,0)</f>
        <v>Bill Gabril</v>
      </c>
      <c r="C2857" t="s">
        <v>213</v>
      </c>
      <c r="D2857">
        <v>241030</v>
      </c>
      <c r="E2857">
        <v>267480</v>
      </c>
      <c r="F2857">
        <v>110.97</v>
      </c>
      <c r="G2857" s="2">
        <v>41071</v>
      </c>
      <c r="H2857">
        <f>YEAR(Table1[[#This Row],[Order Date]])</f>
        <v>2012</v>
      </c>
      <c r="I2857" t="s">
        <v>254</v>
      </c>
      <c r="J2857" s="4">
        <f>WEEKDAY(Table1[[#This Row],[Order Date]])</f>
        <v>2</v>
      </c>
      <c r="K2857" t="s">
        <v>217</v>
      </c>
      <c r="L2857" t="s">
        <v>237</v>
      </c>
      <c r="M2857">
        <v>267480</v>
      </c>
      <c r="N2857">
        <v>69989.679999999993</v>
      </c>
      <c r="O2857">
        <v>197490.32</v>
      </c>
      <c r="P2857">
        <v>20</v>
      </c>
      <c r="Q2857">
        <v>87</v>
      </c>
      <c r="R2857">
        <v>71.22</v>
      </c>
    </row>
    <row r="2858" spans="1:18" x14ac:dyDescent="0.35">
      <c r="A2858" t="s">
        <v>68</v>
      </c>
      <c r="B2858" t="str">
        <f>VLOOKUP(Table1[[#This Row],[Region]],Table3[#All],2,0)</f>
        <v>William Grek</v>
      </c>
      <c r="C2858" t="s">
        <v>214</v>
      </c>
      <c r="D2858">
        <v>340531</v>
      </c>
      <c r="E2858">
        <v>171947</v>
      </c>
      <c r="F2858">
        <v>50.49</v>
      </c>
      <c r="G2858" s="2">
        <v>41071</v>
      </c>
      <c r="H2858">
        <f>YEAR(Table1[[#This Row],[Order Date]])</f>
        <v>2012</v>
      </c>
      <c r="I2858" t="s">
        <v>254</v>
      </c>
      <c r="J2858" s="4">
        <f>WEEKDAY(Table1[[#This Row],[Order Date]])</f>
        <v>2</v>
      </c>
      <c r="K2858" t="s">
        <v>225</v>
      </c>
      <c r="L2858" t="s">
        <v>239</v>
      </c>
      <c r="M2858">
        <v>171947</v>
      </c>
      <c r="N2858">
        <v>81798.95</v>
      </c>
      <c r="O2858">
        <v>90148.05</v>
      </c>
      <c r="P2858">
        <v>20</v>
      </c>
      <c r="Q2858">
        <v>84</v>
      </c>
      <c r="R2858">
        <v>86.37</v>
      </c>
    </row>
    <row r="2859" spans="1:18" x14ac:dyDescent="0.35">
      <c r="A2859" t="s">
        <v>69</v>
      </c>
      <c r="B2859" t="str">
        <f>VLOOKUP(Table1[[#This Row],[Region]],Table3[#All],2,0)</f>
        <v>Sam Thomas</v>
      </c>
      <c r="C2859" t="s">
        <v>215</v>
      </c>
      <c r="D2859">
        <v>436898</v>
      </c>
      <c r="E2859">
        <v>377797</v>
      </c>
      <c r="F2859">
        <v>86.47</v>
      </c>
      <c r="G2859" s="2">
        <v>41071</v>
      </c>
      <c r="H2859">
        <f>YEAR(Table1[[#This Row],[Order Date]])</f>
        <v>2012</v>
      </c>
      <c r="I2859" t="s">
        <v>254</v>
      </c>
      <c r="J2859" s="4">
        <f>WEEKDAY(Table1[[#This Row],[Order Date]])</f>
        <v>2</v>
      </c>
      <c r="K2859" t="s">
        <v>233</v>
      </c>
      <c r="L2859" t="s">
        <v>237</v>
      </c>
      <c r="M2859">
        <v>377797</v>
      </c>
      <c r="N2859">
        <v>82955.899999999994</v>
      </c>
      <c r="O2859">
        <v>294841.09999999998</v>
      </c>
      <c r="P2859">
        <v>30</v>
      </c>
      <c r="Q2859">
        <v>70</v>
      </c>
      <c r="R2859">
        <v>64.959999999999994</v>
      </c>
    </row>
    <row r="2860" spans="1:18" x14ac:dyDescent="0.35">
      <c r="A2860" t="s">
        <v>70</v>
      </c>
      <c r="B2860" t="str">
        <f>VLOOKUP(Table1[[#This Row],[Region]],Table3[#All],2,0)</f>
        <v>Bill Gabril</v>
      </c>
      <c r="C2860" t="s">
        <v>213</v>
      </c>
      <c r="D2860">
        <v>277435</v>
      </c>
      <c r="E2860">
        <v>240818</v>
      </c>
      <c r="F2860">
        <v>86.8</v>
      </c>
      <c r="G2860" s="2">
        <v>41071</v>
      </c>
      <c r="H2860">
        <f>YEAR(Table1[[#This Row],[Order Date]])</f>
        <v>2012</v>
      </c>
      <c r="I2860" t="s">
        <v>254</v>
      </c>
      <c r="J2860" s="4">
        <f>WEEKDAY(Table1[[#This Row],[Order Date]])</f>
        <v>2</v>
      </c>
      <c r="K2860" t="s">
        <v>219</v>
      </c>
      <c r="L2860" t="s">
        <v>238</v>
      </c>
      <c r="M2860">
        <v>240818</v>
      </c>
      <c r="N2860">
        <v>87644.3</v>
      </c>
      <c r="O2860">
        <v>153173.70000000001</v>
      </c>
      <c r="P2860">
        <v>30</v>
      </c>
      <c r="Q2860">
        <v>40</v>
      </c>
      <c r="R2860">
        <v>75.37</v>
      </c>
    </row>
    <row r="2861" spans="1:18" x14ac:dyDescent="0.35">
      <c r="A2861" t="s">
        <v>71</v>
      </c>
      <c r="B2861" t="str">
        <f>VLOOKUP(Table1[[#This Row],[Region]],Table3[#All],2,0)</f>
        <v>Anne Paul</v>
      </c>
      <c r="C2861" t="s">
        <v>212</v>
      </c>
      <c r="D2861">
        <v>495967</v>
      </c>
      <c r="E2861">
        <v>510664</v>
      </c>
      <c r="F2861">
        <v>102.96</v>
      </c>
      <c r="G2861" s="2">
        <v>41891</v>
      </c>
      <c r="H2861">
        <f>YEAR(Table1[[#This Row],[Order Date]])</f>
        <v>2014</v>
      </c>
      <c r="I2861" t="s">
        <v>258</v>
      </c>
      <c r="J2861" s="4">
        <f>WEEKDAY(Table1[[#This Row],[Order Date]])</f>
        <v>3</v>
      </c>
      <c r="K2861" t="s">
        <v>235</v>
      </c>
      <c r="L2861" t="s">
        <v>239</v>
      </c>
      <c r="M2861">
        <v>510664</v>
      </c>
      <c r="N2861">
        <v>140419.79999999999</v>
      </c>
      <c r="O2861">
        <v>370244.2</v>
      </c>
      <c r="P2861">
        <v>20</v>
      </c>
      <c r="Q2861">
        <v>40</v>
      </c>
      <c r="R2861">
        <v>80.459999999999994</v>
      </c>
    </row>
    <row r="2862" spans="1:18" x14ac:dyDescent="0.35">
      <c r="A2862" t="s">
        <v>72</v>
      </c>
      <c r="B2862" t="str">
        <f>VLOOKUP(Table1[[#This Row],[Region]],Table3[#All],2,0)</f>
        <v>Bill Gabril</v>
      </c>
      <c r="C2862" t="s">
        <v>213</v>
      </c>
      <c r="D2862">
        <v>170502</v>
      </c>
      <c r="E2862">
        <v>182530</v>
      </c>
      <c r="F2862">
        <v>107.05</v>
      </c>
      <c r="G2862" s="2">
        <v>41915</v>
      </c>
      <c r="H2862">
        <f>YEAR(Table1[[#This Row],[Order Date]])</f>
        <v>2014</v>
      </c>
      <c r="I2862" t="s">
        <v>255</v>
      </c>
      <c r="J2862" s="4">
        <f>WEEKDAY(Table1[[#This Row],[Order Date]])</f>
        <v>6</v>
      </c>
      <c r="K2862" t="s">
        <v>223</v>
      </c>
      <c r="L2862" t="s">
        <v>240</v>
      </c>
      <c r="M2862">
        <v>182530</v>
      </c>
      <c r="N2862">
        <v>40685.94</v>
      </c>
      <c r="O2862">
        <v>141844.06</v>
      </c>
      <c r="P2862">
        <v>30</v>
      </c>
      <c r="Q2862">
        <v>38</v>
      </c>
      <c r="R2862">
        <v>92.9</v>
      </c>
    </row>
    <row r="2863" spans="1:18" x14ac:dyDescent="0.35">
      <c r="A2863" t="s">
        <v>73</v>
      </c>
      <c r="B2863" t="str">
        <f>VLOOKUP(Table1[[#This Row],[Region]],Table3[#All],2,0)</f>
        <v>Sam Thomas</v>
      </c>
      <c r="C2863" t="s">
        <v>215</v>
      </c>
      <c r="D2863">
        <v>359217</v>
      </c>
      <c r="E2863">
        <v>233995</v>
      </c>
      <c r="F2863">
        <v>65.14</v>
      </c>
      <c r="G2863" s="2">
        <v>40893</v>
      </c>
      <c r="H2863">
        <f>YEAR(Table1[[#This Row],[Order Date]])</f>
        <v>2011</v>
      </c>
      <c r="I2863" t="s">
        <v>257</v>
      </c>
      <c r="J2863" s="4">
        <f>WEEKDAY(Table1[[#This Row],[Order Date]])</f>
        <v>6</v>
      </c>
      <c r="K2863" t="s">
        <v>224</v>
      </c>
      <c r="L2863" t="s">
        <v>240</v>
      </c>
      <c r="M2863">
        <v>233995</v>
      </c>
      <c r="N2863">
        <v>103266.87</v>
      </c>
      <c r="O2863">
        <v>130728.13</v>
      </c>
      <c r="P2863">
        <v>30</v>
      </c>
      <c r="Q2863">
        <v>77</v>
      </c>
      <c r="R2863">
        <v>76.72</v>
      </c>
    </row>
    <row r="2864" spans="1:18" x14ac:dyDescent="0.35">
      <c r="A2864" t="s">
        <v>74</v>
      </c>
      <c r="B2864" t="str">
        <f>VLOOKUP(Table1[[#This Row],[Region]],Table3[#All],2,0)</f>
        <v>Sam Thomas</v>
      </c>
      <c r="C2864" t="s">
        <v>215</v>
      </c>
      <c r="D2864">
        <v>186965</v>
      </c>
      <c r="E2864">
        <v>189090</v>
      </c>
      <c r="F2864">
        <v>101.14</v>
      </c>
      <c r="G2864" s="2">
        <v>40893</v>
      </c>
      <c r="H2864">
        <f>YEAR(Table1[[#This Row],[Order Date]])</f>
        <v>2011</v>
      </c>
      <c r="I2864" t="s">
        <v>257</v>
      </c>
      <c r="J2864" s="4">
        <f>WEEKDAY(Table1[[#This Row],[Order Date]])</f>
        <v>6</v>
      </c>
      <c r="K2864" t="s">
        <v>216</v>
      </c>
      <c r="L2864" t="s">
        <v>236</v>
      </c>
      <c r="M2864">
        <v>189090</v>
      </c>
      <c r="N2864">
        <v>55551.39</v>
      </c>
      <c r="O2864">
        <v>133538.60999999999</v>
      </c>
      <c r="P2864">
        <v>10</v>
      </c>
      <c r="Q2864">
        <v>46</v>
      </c>
      <c r="R2864">
        <v>83.35</v>
      </c>
    </row>
    <row r="2865" spans="1:18" x14ac:dyDescent="0.35">
      <c r="A2865" t="s">
        <v>75</v>
      </c>
      <c r="B2865" t="str">
        <f>VLOOKUP(Table1[[#This Row],[Region]],Table3[#All],2,0)</f>
        <v>Anne Paul</v>
      </c>
      <c r="C2865" t="s">
        <v>212</v>
      </c>
      <c r="D2865">
        <v>255776</v>
      </c>
      <c r="E2865">
        <v>230381</v>
      </c>
      <c r="F2865">
        <v>90.07</v>
      </c>
      <c r="G2865" s="2">
        <v>40893</v>
      </c>
      <c r="H2865">
        <f>YEAR(Table1[[#This Row],[Order Date]])</f>
        <v>2011</v>
      </c>
      <c r="I2865" t="s">
        <v>257</v>
      </c>
      <c r="J2865" s="4">
        <f>WEEKDAY(Table1[[#This Row],[Order Date]])</f>
        <v>6</v>
      </c>
      <c r="K2865" t="s">
        <v>229</v>
      </c>
      <c r="L2865" t="s">
        <v>240</v>
      </c>
      <c r="M2865">
        <v>230381</v>
      </c>
      <c r="N2865">
        <v>81031.509999999995</v>
      </c>
      <c r="O2865">
        <v>149349.49</v>
      </c>
      <c r="P2865">
        <v>10</v>
      </c>
      <c r="Q2865">
        <v>37</v>
      </c>
      <c r="R2865">
        <v>60.03</v>
      </c>
    </row>
    <row r="2866" spans="1:18" x14ac:dyDescent="0.35">
      <c r="A2866" t="s">
        <v>76</v>
      </c>
      <c r="B2866" t="str">
        <f>VLOOKUP(Table1[[#This Row],[Region]],Table3[#All],2,0)</f>
        <v>Anne Paul</v>
      </c>
      <c r="C2866" t="s">
        <v>212</v>
      </c>
      <c r="D2866">
        <v>339640</v>
      </c>
      <c r="E2866">
        <v>278897</v>
      </c>
      <c r="F2866">
        <v>82.12</v>
      </c>
      <c r="G2866" s="2">
        <v>40893</v>
      </c>
      <c r="H2866">
        <f>YEAR(Table1[[#This Row],[Order Date]])</f>
        <v>2011</v>
      </c>
      <c r="I2866" t="s">
        <v>257</v>
      </c>
      <c r="J2866" s="4">
        <f>WEEKDAY(Table1[[#This Row],[Order Date]])</f>
        <v>6</v>
      </c>
      <c r="K2866" t="s">
        <v>234</v>
      </c>
      <c r="L2866" t="s">
        <v>238</v>
      </c>
      <c r="M2866">
        <v>278897</v>
      </c>
      <c r="N2866">
        <v>124880.39</v>
      </c>
      <c r="O2866">
        <v>154016.60999999999</v>
      </c>
      <c r="P2866">
        <v>30</v>
      </c>
      <c r="Q2866">
        <v>57</v>
      </c>
      <c r="R2866">
        <v>66.489999999999995</v>
      </c>
    </row>
    <row r="2867" spans="1:18" x14ac:dyDescent="0.35">
      <c r="A2867" t="s">
        <v>77</v>
      </c>
      <c r="B2867" t="str">
        <f>VLOOKUP(Table1[[#This Row],[Region]],Table3[#All],2,0)</f>
        <v>William Grek</v>
      </c>
      <c r="C2867" t="s">
        <v>214</v>
      </c>
      <c r="D2867">
        <v>415078</v>
      </c>
      <c r="E2867">
        <v>415567</v>
      </c>
      <c r="F2867">
        <v>100.12</v>
      </c>
      <c r="G2867" s="2">
        <v>40779</v>
      </c>
      <c r="H2867">
        <f>YEAR(Table1[[#This Row],[Order Date]])</f>
        <v>2011</v>
      </c>
      <c r="I2867" t="s">
        <v>262</v>
      </c>
      <c r="J2867" s="4">
        <f>WEEKDAY(Table1[[#This Row],[Order Date]])</f>
        <v>4</v>
      </c>
      <c r="K2867" t="s">
        <v>235</v>
      </c>
      <c r="L2867" t="s">
        <v>239</v>
      </c>
      <c r="M2867">
        <v>415567</v>
      </c>
      <c r="N2867">
        <v>181950.74</v>
      </c>
      <c r="O2867">
        <v>233616.26</v>
      </c>
      <c r="P2867">
        <v>30</v>
      </c>
      <c r="Q2867">
        <v>43</v>
      </c>
      <c r="R2867">
        <v>76.77</v>
      </c>
    </row>
    <row r="2868" spans="1:18" x14ac:dyDescent="0.35">
      <c r="A2868" t="s">
        <v>78</v>
      </c>
      <c r="B2868" t="str">
        <f>VLOOKUP(Table1[[#This Row],[Region]],Table3[#All],2,0)</f>
        <v>Sam Thomas</v>
      </c>
      <c r="C2868" t="s">
        <v>215</v>
      </c>
      <c r="D2868">
        <v>264203</v>
      </c>
      <c r="E2868">
        <v>230957</v>
      </c>
      <c r="F2868">
        <v>87.42</v>
      </c>
      <c r="G2868" s="2">
        <v>40779</v>
      </c>
      <c r="H2868">
        <f>YEAR(Table1[[#This Row],[Order Date]])</f>
        <v>2011</v>
      </c>
      <c r="I2868" t="s">
        <v>262</v>
      </c>
      <c r="J2868" s="4">
        <f>WEEKDAY(Table1[[#This Row],[Order Date]])</f>
        <v>4</v>
      </c>
      <c r="K2868" t="s">
        <v>235</v>
      </c>
      <c r="L2868" t="s">
        <v>239</v>
      </c>
      <c r="M2868">
        <v>230957</v>
      </c>
      <c r="N2868">
        <v>74380.490000000005</v>
      </c>
      <c r="O2868">
        <v>156576.51</v>
      </c>
      <c r="P2868">
        <v>10</v>
      </c>
      <c r="Q2868">
        <v>12</v>
      </c>
      <c r="R2868">
        <v>67.58</v>
      </c>
    </row>
    <row r="2869" spans="1:18" x14ac:dyDescent="0.35">
      <c r="A2869" t="s">
        <v>79</v>
      </c>
      <c r="B2869" t="str">
        <f>VLOOKUP(Table1[[#This Row],[Region]],Table3[#All],2,0)</f>
        <v>William Grek</v>
      </c>
      <c r="C2869" t="s">
        <v>214</v>
      </c>
      <c r="D2869">
        <v>114840</v>
      </c>
      <c r="E2869">
        <v>93897</v>
      </c>
      <c r="F2869">
        <v>81.760000000000005</v>
      </c>
      <c r="G2869" s="2">
        <v>41956</v>
      </c>
      <c r="H2869">
        <f>YEAR(Table1[[#This Row],[Order Date]])</f>
        <v>2014</v>
      </c>
      <c r="I2869" t="s">
        <v>253</v>
      </c>
      <c r="J2869" s="4">
        <f>WEEKDAY(Table1[[#This Row],[Order Date]])</f>
        <v>5</v>
      </c>
      <c r="K2869" t="s">
        <v>221</v>
      </c>
      <c r="L2869" t="s">
        <v>239</v>
      </c>
      <c r="M2869">
        <v>93897</v>
      </c>
      <c r="N2869">
        <v>33246.449999999997</v>
      </c>
      <c r="O2869">
        <v>60650.55</v>
      </c>
      <c r="P2869">
        <v>30</v>
      </c>
      <c r="Q2869">
        <v>92</v>
      </c>
      <c r="R2869">
        <v>67.97</v>
      </c>
    </row>
    <row r="2870" spans="1:18" x14ac:dyDescent="0.35">
      <c r="A2870" t="s">
        <v>80</v>
      </c>
      <c r="B2870" t="str">
        <f>VLOOKUP(Table1[[#This Row],[Region]],Table3[#All],2,0)</f>
        <v>William Grek</v>
      </c>
      <c r="C2870" t="s">
        <v>214</v>
      </c>
      <c r="D2870">
        <v>141291</v>
      </c>
      <c r="E2870">
        <v>115801</v>
      </c>
      <c r="F2870">
        <v>81.96</v>
      </c>
      <c r="G2870" s="2">
        <v>41956</v>
      </c>
      <c r="H2870">
        <f>YEAR(Table1[[#This Row],[Order Date]])</f>
        <v>2014</v>
      </c>
      <c r="I2870" t="s">
        <v>253</v>
      </c>
      <c r="J2870" s="4">
        <f>WEEKDAY(Table1[[#This Row],[Order Date]])</f>
        <v>5</v>
      </c>
      <c r="K2870" t="s">
        <v>221</v>
      </c>
      <c r="L2870" t="s">
        <v>239</v>
      </c>
      <c r="M2870">
        <v>115801</v>
      </c>
      <c r="N2870">
        <v>31955.75</v>
      </c>
      <c r="O2870">
        <v>83845.25</v>
      </c>
      <c r="P2870">
        <v>20</v>
      </c>
      <c r="Q2870">
        <v>100</v>
      </c>
      <c r="R2870">
        <v>94.57</v>
      </c>
    </row>
    <row r="2871" spans="1:18" x14ac:dyDescent="0.35">
      <c r="A2871" t="s">
        <v>81</v>
      </c>
      <c r="B2871" t="str">
        <f>VLOOKUP(Table1[[#This Row],[Region]],Table3[#All],2,0)</f>
        <v>Anne Paul</v>
      </c>
      <c r="C2871" t="s">
        <v>212</v>
      </c>
      <c r="D2871">
        <v>437562</v>
      </c>
      <c r="E2871">
        <v>306686</v>
      </c>
      <c r="F2871">
        <v>70.09</v>
      </c>
      <c r="G2871" s="2">
        <v>41956</v>
      </c>
      <c r="H2871">
        <f>YEAR(Table1[[#This Row],[Order Date]])</f>
        <v>2014</v>
      </c>
      <c r="I2871" t="s">
        <v>253</v>
      </c>
      <c r="J2871" s="4">
        <f>WEEKDAY(Table1[[#This Row],[Order Date]])</f>
        <v>5</v>
      </c>
      <c r="K2871" t="s">
        <v>224</v>
      </c>
      <c r="L2871" t="s">
        <v>240</v>
      </c>
      <c r="M2871">
        <v>306686</v>
      </c>
      <c r="N2871">
        <v>118077.01</v>
      </c>
      <c r="O2871">
        <v>188608.99</v>
      </c>
      <c r="P2871">
        <v>30</v>
      </c>
      <c r="Q2871">
        <v>45</v>
      </c>
      <c r="R2871">
        <v>62.25</v>
      </c>
    </row>
    <row r="2872" spans="1:18" x14ac:dyDescent="0.35">
      <c r="A2872" t="s">
        <v>82</v>
      </c>
      <c r="B2872" t="str">
        <f>VLOOKUP(Table1[[#This Row],[Region]],Table3[#All],2,0)</f>
        <v>Sam Thomas</v>
      </c>
      <c r="C2872" t="s">
        <v>215</v>
      </c>
      <c r="D2872">
        <v>297719</v>
      </c>
      <c r="E2872">
        <v>343586</v>
      </c>
      <c r="F2872">
        <v>115.41</v>
      </c>
      <c r="G2872" s="2">
        <v>41956</v>
      </c>
      <c r="H2872">
        <f>YEAR(Table1[[#This Row],[Order Date]])</f>
        <v>2014</v>
      </c>
      <c r="I2872" t="s">
        <v>253</v>
      </c>
      <c r="J2872" s="4">
        <f>WEEKDAY(Table1[[#This Row],[Order Date]])</f>
        <v>5</v>
      </c>
      <c r="K2872" t="s">
        <v>222</v>
      </c>
      <c r="L2872" t="s">
        <v>236</v>
      </c>
      <c r="M2872">
        <v>343586</v>
      </c>
      <c r="N2872">
        <v>163345.32</v>
      </c>
      <c r="O2872">
        <v>180240.68</v>
      </c>
      <c r="P2872">
        <v>30</v>
      </c>
      <c r="Q2872">
        <v>26</v>
      </c>
      <c r="R2872">
        <v>77.97</v>
      </c>
    </row>
    <row r="2873" spans="1:18" x14ac:dyDescent="0.35">
      <c r="A2873" t="s">
        <v>83</v>
      </c>
      <c r="B2873" t="str">
        <f>VLOOKUP(Table1[[#This Row],[Region]],Table3[#All],2,0)</f>
        <v>Sam Thomas</v>
      </c>
      <c r="C2873" t="s">
        <v>215</v>
      </c>
      <c r="D2873">
        <v>165052</v>
      </c>
      <c r="E2873">
        <v>150499</v>
      </c>
      <c r="F2873">
        <v>91.18</v>
      </c>
      <c r="G2873" s="2">
        <v>41956</v>
      </c>
      <c r="H2873">
        <f>YEAR(Table1[[#This Row],[Order Date]])</f>
        <v>2014</v>
      </c>
      <c r="I2873" t="s">
        <v>253</v>
      </c>
      <c r="J2873" s="4">
        <f>WEEKDAY(Table1[[#This Row],[Order Date]])</f>
        <v>5</v>
      </c>
      <c r="K2873" t="s">
        <v>222</v>
      </c>
      <c r="L2873" t="s">
        <v>236</v>
      </c>
      <c r="M2873">
        <v>150499</v>
      </c>
      <c r="N2873">
        <v>71298.67</v>
      </c>
      <c r="O2873">
        <v>79200.33</v>
      </c>
      <c r="P2873">
        <v>20</v>
      </c>
      <c r="Q2873">
        <v>99</v>
      </c>
      <c r="R2873">
        <v>80.42</v>
      </c>
    </row>
    <row r="2874" spans="1:18" x14ac:dyDescent="0.35">
      <c r="A2874" t="s">
        <v>84</v>
      </c>
      <c r="B2874" t="str">
        <f>VLOOKUP(Table1[[#This Row],[Region]],Table3[#All],2,0)</f>
        <v>Bill Gabril</v>
      </c>
      <c r="C2874" t="s">
        <v>213</v>
      </c>
      <c r="D2874">
        <v>128011</v>
      </c>
      <c r="E2874">
        <v>126979</v>
      </c>
      <c r="F2874">
        <v>99.19</v>
      </c>
      <c r="G2874" s="2">
        <v>41956</v>
      </c>
      <c r="H2874">
        <f>YEAR(Table1[[#This Row],[Order Date]])</f>
        <v>2014</v>
      </c>
      <c r="I2874" t="s">
        <v>253</v>
      </c>
      <c r="J2874" s="4">
        <f>WEEKDAY(Table1[[#This Row],[Order Date]])</f>
        <v>5</v>
      </c>
      <c r="K2874" t="s">
        <v>227</v>
      </c>
      <c r="L2874" t="s">
        <v>237</v>
      </c>
      <c r="M2874">
        <v>126979</v>
      </c>
      <c r="N2874">
        <v>43459.06</v>
      </c>
      <c r="O2874">
        <v>83519.94</v>
      </c>
      <c r="P2874">
        <v>10</v>
      </c>
      <c r="Q2874">
        <v>76</v>
      </c>
      <c r="R2874">
        <v>82.97</v>
      </c>
    </row>
    <row r="2875" spans="1:18" x14ac:dyDescent="0.35">
      <c r="A2875" t="s">
        <v>85</v>
      </c>
      <c r="B2875" t="str">
        <f>VLOOKUP(Table1[[#This Row],[Region]],Table3[#All],2,0)</f>
        <v>Bill Gabril</v>
      </c>
      <c r="C2875" t="s">
        <v>213</v>
      </c>
      <c r="D2875">
        <v>404944</v>
      </c>
      <c r="E2875">
        <v>437770</v>
      </c>
      <c r="F2875">
        <v>108.11</v>
      </c>
      <c r="G2875" s="2">
        <v>41024</v>
      </c>
      <c r="H2875">
        <f>YEAR(Table1[[#This Row],[Order Date]])</f>
        <v>2012</v>
      </c>
      <c r="I2875" t="s">
        <v>256</v>
      </c>
      <c r="J2875" s="4">
        <f>WEEKDAY(Table1[[#This Row],[Order Date]])</f>
        <v>4</v>
      </c>
      <c r="K2875" t="s">
        <v>226</v>
      </c>
      <c r="L2875" t="s">
        <v>239</v>
      </c>
      <c r="M2875">
        <v>437770</v>
      </c>
      <c r="N2875">
        <v>177420.67</v>
      </c>
      <c r="O2875">
        <v>260349.33</v>
      </c>
      <c r="P2875">
        <v>30</v>
      </c>
      <c r="Q2875">
        <v>27</v>
      </c>
      <c r="R2875">
        <v>63.73</v>
      </c>
    </row>
    <row r="2876" spans="1:18" x14ac:dyDescent="0.35">
      <c r="A2876" t="s">
        <v>86</v>
      </c>
      <c r="B2876" t="str">
        <f>VLOOKUP(Table1[[#This Row],[Region]],Table3[#All],2,0)</f>
        <v>Anne Paul</v>
      </c>
      <c r="C2876" t="s">
        <v>212</v>
      </c>
      <c r="D2876">
        <v>246359</v>
      </c>
      <c r="E2876">
        <v>266384</v>
      </c>
      <c r="F2876">
        <v>108.13</v>
      </c>
      <c r="G2876" s="2">
        <v>40889</v>
      </c>
      <c r="H2876">
        <f>YEAR(Table1[[#This Row],[Order Date]])</f>
        <v>2011</v>
      </c>
      <c r="I2876" t="s">
        <v>257</v>
      </c>
      <c r="J2876" s="4">
        <f>WEEKDAY(Table1[[#This Row],[Order Date]])</f>
        <v>2</v>
      </c>
      <c r="K2876" t="s">
        <v>232</v>
      </c>
      <c r="L2876" t="s">
        <v>240</v>
      </c>
      <c r="M2876">
        <v>266384</v>
      </c>
      <c r="N2876">
        <v>54248.19</v>
      </c>
      <c r="O2876">
        <v>212135.81</v>
      </c>
      <c r="P2876">
        <v>10</v>
      </c>
      <c r="Q2876">
        <v>22</v>
      </c>
      <c r="R2876">
        <v>79.349999999999994</v>
      </c>
    </row>
    <row r="2877" spans="1:18" x14ac:dyDescent="0.35">
      <c r="A2877" t="s">
        <v>87</v>
      </c>
      <c r="B2877" t="str">
        <f>VLOOKUP(Table1[[#This Row],[Region]],Table3[#All],2,0)</f>
        <v>Anne Paul</v>
      </c>
      <c r="C2877" t="s">
        <v>212</v>
      </c>
      <c r="D2877">
        <v>326842</v>
      </c>
      <c r="E2877">
        <v>183598</v>
      </c>
      <c r="F2877">
        <v>56.17</v>
      </c>
      <c r="G2877" s="2">
        <v>41908</v>
      </c>
      <c r="H2877">
        <f>YEAR(Table1[[#This Row],[Order Date]])</f>
        <v>2014</v>
      </c>
      <c r="I2877" t="s">
        <v>258</v>
      </c>
      <c r="J2877" s="4">
        <f>WEEKDAY(Table1[[#This Row],[Order Date]])</f>
        <v>6</v>
      </c>
      <c r="K2877" t="s">
        <v>229</v>
      </c>
      <c r="L2877" t="s">
        <v>240</v>
      </c>
      <c r="M2877">
        <v>183598</v>
      </c>
      <c r="N2877">
        <v>56997.49</v>
      </c>
      <c r="O2877">
        <v>126600.51</v>
      </c>
      <c r="P2877">
        <v>10</v>
      </c>
      <c r="Q2877">
        <v>100</v>
      </c>
      <c r="R2877">
        <v>70.97</v>
      </c>
    </row>
    <row r="2878" spans="1:18" x14ac:dyDescent="0.35">
      <c r="A2878" t="s">
        <v>88</v>
      </c>
      <c r="B2878" t="str">
        <f>VLOOKUP(Table1[[#This Row],[Region]],Table3[#All],2,0)</f>
        <v>William Grek</v>
      </c>
      <c r="C2878" t="s">
        <v>214</v>
      </c>
      <c r="D2878">
        <v>313875</v>
      </c>
      <c r="E2878">
        <v>209396</v>
      </c>
      <c r="F2878">
        <v>66.709999999999994</v>
      </c>
      <c r="G2878" s="2">
        <v>41908</v>
      </c>
      <c r="H2878">
        <f>YEAR(Table1[[#This Row],[Order Date]])</f>
        <v>2014</v>
      </c>
      <c r="I2878" t="s">
        <v>258</v>
      </c>
      <c r="J2878" s="4">
        <f>WEEKDAY(Table1[[#This Row],[Order Date]])</f>
        <v>6</v>
      </c>
      <c r="K2878" t="s">
        <v>219</v>
      </c>
      <c r="L2878" t="s">
        <v>238</v>
      </c>
      <c r="M2878">
        <v>209396</v>
      </c>
      <c r="N2878">
        <v>67234.27</v>
      </c>
      <c r="O2878">
        <v>142161.73000000001</v>
      </c>
      <c r="P2878">
        <v>30</v>
      </c>
      <c r="Q2878">
        <v>56</v>
      </c>
      <c r="R2878">
        <v>89.15</v>
      </c>
    </row>
    <row r="2879" spans="1:18" x14ac:dyDescent="0.35">
      <c r="A2879" t="s">
        <v>89</v>
      </c>
      <c r="B2879" t="str">
        <f>VLOOKUP(Table1[[#This Row],[Region]],Table3[#All],2,0)</f>
        <v>Bill Gabril</v>
      </c>
      <c r="C2879" t="s">
        <v>213</v>
      </c>
      <c r="D2879">
        <v>490514</v>
      </c>
      <c r="E2879">
        <v>462531</v>
      </c>
      <c r="F2879">
        <v>94.3</v>
      </c>
      <c r="G2879" s="2">
        <v>41523</v>
      </c>
      <c r="H2879">
        <f>YEAR(Table1[[#This Row],[Order Date]])</f>
        <v>2013</v>
      </c>
      <c r="I2879" t="s">
        <v>258</v>
      </c>
      <c r="J2879" s="4">
        <f>WEEKDAY(Table1[[#This Row],[Order Date]])</f>
        <v>6</v>
      </c>
      <c r="K2879" t="s">
        <v>218</v>
      </c>
      <c r="L2879" t="s">
        <v>238</v>
      </c>
      <c r="M2879">
        <v>462531</v>
      </c>
      <c r="N2879">
        <v>148470.12</v>
      </c>
      <c r="O2879">
        <v>314060.88</v>
      </c>
      <c r="P2879">
        <v>30</v>
      </c>
      <c r="Q2879">
        <v>37</v>
      </c>
      <c r="R2879">
        <v>77.08</v>
      </c>
    </row>
    <row r="2880" spans="1:18" x14ac:dyDescent="0.35">
      <c r="A2880" t="s">
        <v>90</v>
      </c>
      <c r="B2880" t="str">
        <f>VLOOKUP(Table1[[#This Row],[Region]],Table3[#All],2,0)</f>
        <v>Anne Paul</v>
      </c>
      <c r="C2880" t="s">
        <v>212</v>
      </c>
      <c r="D2880">
        <v>400919</v>
      </c>
      <c r="E2880">
        <v>311219</v>
      </c>
      <c r="F2880">
        <v>77.63</v>
      </c>
      <c r="G2880" s="2">
        <v>41682</v>
      </c>
      <c r="H2880">
        <f>YEAR(Table1[[#This Row],[Order Date]])</f>
        <v>2014</v>
      </c>
      <c r="I2880" t="s">
        <v>264</v>
      </c>
      <c r="J2880" s="4">
        <f>WEEKDAY(Table1[[#This Row],[Order Date]])</f>
        <v>4</v>
      </c>
      <c r="K2880" t="s">
        <v>226</v>
      </c>
      <c r="L2880" t="s">
        <v>239</v>
      </c>
      <c r="M2880">
        <v>311219</v>
      </c>
      <c r="N2880">
        <v>119013.52</v>
      </c>
      <c r="O2880">
        <v>192205.48</v>
      </c>
      <c r="P2880">
        <v>10</v>
      </c>
      <c r="Q2880">
        <v>31</v>
      </c>
      <c r="R2880">
        <v>84.42</v>
      </c>
    </row>
    <row r="2881" spans="1:18" x14ac:dyDescent="0.35">
      <c r="A2881" t="s">
        <v>91</v>
      </c>
      <c r="B2881" t="str">
        <f>VLOOKUP(Table1[[#This Row],[Region]],Table3[#All],2,0)</f>
        <v>Anne Paul</v>
      </c>
      <c r="C2881" t="s">
        <v>212</v>
      </c>
      <c r="D2881">
        <v>208622</v>
      </c>
      <c r="E2881">
        <v>107710</v>
      </c>
      <c r="F2881">
        <v>51.63</v>
      </c>
      <c r="G2881" s="2">
        <v>41682</v>
      </c>
      <c r="H2881">
        <f>YEAR(Table1[[#This Row],[Order Date]])</f>
        <v>2014</v>
      </c>
      <c r="I2881" t="s">
        <v>264</v>
      </c>
      <c r="J2881" s="4">
        <f>WEEKDAY(Table1[[#This Row],[Order Date]])</f>
        <v>4</v>
      </c>
      <c r="K2881" t="s">
        <v>224</v>
      </c>
      <c r="L2881" t="s">
        <v>240</v>
      </c>
      <c r="M2881">
        <v>107710</v>
      </c>
      <c r="N2881">
        <v>40089.07</v>
      </c>
      <c r="O2881">
        <v>67620.929999999993</v>
      </c>
      <c r="P2881">
        <v>30</v>
      </c>
      <c r="Q2881">
        <v>34</v>
      </c>
      <c r="R2881">
        <v>87.84</v>
      </c>
    </row>
    <row r="2882" spans="1:18" x14ac:dyDescent="0.35">
      <c r="A2882" t="s">
        <v>92</v>
      </c>
      <c r="B2882" t="str">
        <f>VLOOKUP(Table1[[#This Row],[Region]],Table3[#All],2,0)</f>
        <v>William Grek</v>
      </c>
      <c r="C2882" t="s">
        <v>214</v>
      </c>
      <c r="D2882">
        <v>303957</v>
      </c>
      <c r="E2882">
        <v>210122</v>
      </c>
      <c r="F2882">
        <v>69.13</v>
      </c>
      <c r="G2882" s="2">
        <v>40724</v>
      </c>
      <c r="H2882">
        <f>YEAR(Table1[[#This Row],[Order Date]])</f>
        <v>2011</v>
      </c>
      <c r="I2882" t="s">
        <v>254</v>
      </c>
      <c r="J2882" s="4">
        <f>WEEKDAY(Table1[[#This Row],[Order Date]])</f>
        <v>5</v>
      </c>
      <c r="K2882" t="s">
        <v>231</v>
      </c>
      <c r="L2882" t="s">
        <v>236</v>
      </c>
      <c r="M2882">
        <v>210122</v>
      </c>
      <c r="N2882">
        <v>47009.13</v>
      </c>
      <c r="O2882">
        <v>163112.87</v>
      </c>
      <c r="P2882">
        <v>30</v>
      </c>
      <c r="Q2882">
        <v>40</v>
      </c>
      <c r="R2882">
        <v>62.69</v>
      </c>
    </row>
    <row r="2883" spans="1:18" x14ac:dyDescent="0.35">
      <c r="A2883" t="s">
        <v>93</v>
      </c>
      <c r="B2883" t="str">
        <f>VLOOKUP(Table1[[#This Row],[Region]],Table3[#All],2,0)</f>
        <v>Sam Thomas</v>
      </c>
      <c r="C2883" t="s">
        <v>215</v>
      </c>
      <c r="D2883">
        <v>403245</v>
      </c>
      <c r="E2883">
        <v>220827</v>
      </c>
      <c r="F2883">
        <v>54.76</v>
      </c>
      <c r="G2883" s="2">
        <v>41433</v>
      </c>
      <c r="H2883">
        <f>YEAR(Table1[[#This Row],[Order Date]])</f>
        <v>2013</v>
      </c>
      <c r="I2883" t="s">
        <v>254</v>
      </c>
      <c r="J2883" s="4">
        <f>WEEKDAY(Table1[[#This Row],[Order Date]])</f>
        <v>7</v>
      </c>
      <c r="K2883" t="s">
        <v>234</v>
      </c>
      <c r="L2883" t="s">
        <v>238</v>
      </c>
      <c r="M2883">
        <v>220827</v>
      </c>
      <c r="N2883">
        <v>64752.19</v>
      </c>
      <c r="O2883">
        <v>156074.81</v>
      </c>
      <c r="P2883">
        <v>10</v>
      </c>
      <c r="Q2883">
        <v>41</v>
      </c>
      <c r="R2883">
        <v>76.67</v>
      </c>
    </row>
    <row r="2884" spans="1:18" x14ac:dyDescent="0.35">
      <c r="A2884" t="s">
        <v>94</v>
      </c>
      <c r="B2884" t="str">
        <f>VLOOKUP(Table1[[#This Row],[Region]],Table3[#All],2,0)</f>
        <v>William Grek</v>
      </c>
      <c r="C2884" t="s">
        <v>214</v>
      </c>
      <c r="D2884">
        <v>287305</v>
      </c>
      <c r="E2884">
        <v>340190</v>
      </c>
      <c r="F2884">
        <v>118.41</v>
      </c>
      <c r="G2884" s="2">
        <v>40897</v>
      </c>
      <c r="H2884">
        <f>YEAR(Table1[[#This Row],[Order Date]])</f>
        <v>2011</v>
      </c>
      <c r="I2884" t="s">
        <v>257</v>
      </c>
      <c r="J2884" s="4">
        <f>WEEKDAY(Table1[[#This Row],[Order Date]])</f>
        <v>3</v>
      </c>
      <c r="K2884" t="s">
        <v>233</v>
      </c>
      <c r="L2884" t="s">
        <v>237</v>
      </c>
      <c r="M2884">
        <v>340190</v>
      </c>
      <c r="N2884">
        <v>117444.96</v>
      </c>
      <c r="O2884">
        <v>222745.04</v>
      </c>
      <c r="P2884">
        <v>10</v>
      </c>
      <c r="Q2884">
        <v>38</v>
      </c>
      <c r="R2884">
        <v>71.959999999999994</v>
      </c>
    </row>
    <row r="2885" spans="1:18" x14ac:dyDescent="0.35">
      <c r="A2885" t="s">
        <v>95</v>
      </c>
      <c r="B2885" t="str">
        <f>VLOOKUP(Table1[[#This Row],[Region]],Table3[#All],2,0)</f>
        <v>Bill Gabril</v>
      </c>
      <c r="C2885" t="s">
        <v>213</v>
      </c>
      <c r="D2885">
        <v>456559</v>
      </c>
      <c r="E2885">
        <v>541646</v>
      </c>
      <c r="F2885">
        <v>118.64</v>
      </c>
      <c r="G2885" s="2">
        <v>41258</v>
      </c>
      <c r="H2885">
        <f>YEAR(Table1[[#This Row],[Order Date]])</f>
        <v>2012</v>
      </c>
      <c r="I2885" t="s">
        <v>257</v>
      </c>
      <c r="J2885" s="4">
        <f>WEEKDAY(Table1[[#This Row],[Order Date]])</f>
        <v>7</v>
      </c>
      <c r="K2885" t="s">
        <v>226</v>
      </c>
      <c r="L2885" t="s">
        <v>239</v>
      </c>
      <c r="M2885">
        <v>541646</v>
      </c>
      <c r="N2885">
        <v>245937.3</v>
      </c>
      <c r="O2885">
        <v>295708.7</v>
      </c>
      <c r="P2885">
        <v>20</v>
      </c>
      <c r="Q2885">
        <v>37</v>
      </c>
      <c r="R2885">
        <v>81.13</v>
      </c>
    </row>
    <row r="2886" spans="1:18" x14ac:dyDescent="0.35">
      <c r="A2886" t="s">
        <v>96</v>
      </c>
      <c r="B2886" t="str">
        <f>VLOOKUP(Table1[[#This Row],[Region]],Table3[#All],2,0)</f>
        <v>William Grek</v>
      </c>
      <c r="C2886" t="s">
        <v>214</v>
      </c>
      <c r="D2886">
        <v>268902</v>
      </c>
      <c r="E2886">
        <v>224110</v>
      </c>
      <c r="F2886">
        <v>83.34</v>
      </c>
      <c r="G2886" s="2">
        <v>41258</v>
      </c>
      <c r="H2886">
        <f>YEAR(Table1[[#This Row],[Order Date]])</f>
        <v>2012</v>
      </c>
      <c r="I2886" t="s">
        <v>257</v>
      </c>
      <c r="J2886" s="4">
        <f>WEEKDAY(Table1[[#This Row],[Order Date]])</f>
        <v>7</v>
      </c>
      <c r="K2886" t="s">
        <v>218</v>
      </c>
      <c r="L2886" t="s">
        <v>238</v>
      </c>
      <c r="M2886">
        <v>224110</v>
      </c>
      <c r="N2886">
        <v>57682.2</v>
      </c>
      <c r="O2886">
        <v>166427.79999999999</v>
      </c>
      <c r="P2886">
        <v>30</v>
      </c>
      <c r="Q2886">
        <v>86</v>
      </c>
      <c r="R2886">
        <v>84.52</v>
      </c>
    </row>
    <row r="2887" spans="1:18" x14ac:dyDescent="0.35">
      <c r="A2887" t="s">
        <v>97</v>
      </c>
      <c r="B2887" t="str">
        <f>VLOOKUP(Table1[[#This Row],[Region]],Table3[#All],2,0)</f>
        <v>William Grek</v>
      </c>
      <c r="C2887" t="s">
        <v>214</v>
      </c>
      <c r="D2887">
        <v>392369</v>
      </c>
      <c r="E2887">
        <v>231190</v>
      </c>
      <c r="F2887">
        <v>58.92</v>
      </c>
      <c r="G2887" s="2">
        <v>41258</v>
      </c>
      <c r="H2887">
        <f>YEAR(Table1[[#This Row],[Order Date]])</f>
        <v>2012</v>
      </c>
      <c r="I2887" t="s">
        <v>257</v>
      </c>
      <c r="J2887" s="4">
        <f>WEEKDAY(Table1[[#This Row],[Order Date]])</f>
        <v>7</v>
      </c>
      <c r="K2887" t="s">
        <v>227</v>
      </c>
      <c r="L2887" t="s">
        <v>237</v>
      </c>
      <c r="M2887">
        <v>231190</v>
      </c>
      <c r="N2887">
        <v>55417.65</v>
      </c>
      <c r="O2887">
        <v>175772.35</v>
      </c>
      <c r="P2887">
        <v>20</v>
      </c>
      <c r="Q2887">
        <v>23</v>
      </c>
      <c r="R2887">
        <v>88.66</v>
      </c>
    </row>
    <row r="2888" spans="1:18" x14ac:dyDescent="0.35">
      <c r="A2888" t="s">
        <v>98</v>
      </c>
      <c r="B2888" t="str">
        <f>VLOOKUP(Table1[[#This Row],[Region]],Table3[#All],2,0)</f>
        <v>William Grek</v>
      </c>
      <c r="C2888" t="s">
        <v>214</v>
      </c>
      <c r="D2888">
        <v>198497</v>
      </c>
      <c r="E2888">
        <v>205630</v>
      </c>
      <c r="F2888">
        <v>103.59</v>
      </c>
      <c r="G2888" s="2">
        <v>41258</v>
      </c>
      <c r="H2888">
        <f>YEAR(Table1[[#This Row],[Order Date]])</f>
        <v>2012</v>
      </c>
      <c r="I2888" t="s">
        <v>257</v>
      </c>
      <c r="J2888" s="4">
        <f>WEEKDAY(Table1[[#This Row],[Order Date]])</f>
        <v>7</v>
      </c>
      <c r="K2888" t="s">
        <v>230</v>
      </c>
      <c r="L2888" t="s">
        <v>238</v>
      </c>
      <c r="M2888">
        <v>205630</v>
      </c>
      <c r="N2888">
        <v>59866.29</v>
      </c>
      <c r="O2888">
        <v>145763.71</v>
      </c>
      <c r="P2888">
        <v>10</v>
      </c>
      <c r="Q2888">
        <v>83</v>
      </c>
      <c r="R2888">
        <v>80.94</v>
      </c>
    </row>
    <row r="2889" spans="1:18" x14ac:dyDescent="0.35">
      <c r="A2889" t="s">
        <v>99</v>
      </c>
      <c r="B2889" t="str">
        <f>VLOOKUP(Table1[[#This Row],[Region]],Table3[#All],2,0)</f>
        <v>Sam Thomas</v>
      </c>
      <c r="C2889" t="s">
        <v>215</v>
      </c>
      <c r="D2889">
        <v>151206</v>
      </c>
      <c r="E2889">
        <v>102854</v>
      </c>
      <c r="F2889">
        <v>68.02</v>
      </c>
      <c r="G2889" s="2">
        <v>41841</v>
      </c>
      <c r="H2889">
        <f>YEAR(Table1[[#This Row],[Order Date]])</f>
        <v>2014</v>
      </c>
      <c r="I2889" t="s">
        <v>260</v>
      </c>
      <c r="J2889" s="4">
        <f>WEEKDAY(Table1[[#This Row],[Order Date]])</f>
        <v>2</v>
      </c>
      <c r="K2889" t="s">
        <v>225</v>
      </c>
      <c r="L2889" t="s">
        <v>239</v>
      </c>
      <c r="M2889">
        <v>102854</v>
      </c>
      <c r="N2889">
        <v>41604.269999999997</v>
      </c>
      <c r="O2889">
        <v>61249.73</v>
      </c>
      <c r="P2889">
        <v>30</v>
      </c>
      <c r="Q2889">
        <v>59</v>
      </c>
      <c r="R2889">
        <v>67.62</v>
      </c>
    </row>
    <row r="2890" spans="1:18" x14ac:dyDescent="0.35">
      <c r="A2890" t="s">
        <v>100</v>
      </c>
      <c r="B2890" t="str">
        <f>VLOOKUP(Table1[[#This Row],[Region]],Table3[#All],2,0)</f>
        <v>Anne Paul</v>
      </c>
      <c r="C2890" t="s">
        <v>212</v>
      </c>
      <c r="D2890">
        <v>227067</v>
      </c>
      <c r="E2890">
        <v>115807</v>
      </c>
      <c r="F2890">
        <v>51</v>
      </c>
      <c r="G2890" s="2">
        <v>40758</v>
      </c>
      <c r="H2890">
        <f>YEAR(Table1[[#This Row],[Order Date]])</f>
        <v>2011</v>
      </c>
      <c r="I2890" t="s">
        <v>262</v>
      </c>
      <c r="J2890" s="4">
        <f>WEEKDAY(Table1[[#This Row],[Order Date]])</f>
        <v>4</v>
      </c>
      <c r="K2890" t="s">
        <v>223</v>
      </c>
      <c r="L2890" t="s">
        <v>240</v>
      </c>
      <c r="M2890">
        <v>115807</v>
      </c>
      <c r="N2890">
        <v>39791.870000000003</v>
      </c>
      <c r="O2890">
        <v>76015.13</v>
      </c>
      <c r="P2890">
        <v>10</v>
      </c>
      <c r="Q2890">
        <v>89</v>
      </c>
      <c r="R2890">
        <v>61.61</v>
      </c>
    </row>
    <row r="2891" spans="1:18" x14ac:dyDescent="0.35">
      <c r="A2891" t="s">
        <v>101</v>
      </c>
      <c r="B2891" t="str">
        <f>VLOOKUP(Table1[[#This Row],[Region]],Table3[#All],2,0)</f>
        <v>Bill Gabril</v>
      </c>
      <c r="C2891" t="s">
        <v>213</v>
      </c>
      <c r="D2891">
        <v>446869</v>
      </c>
      <c r="E2891">
        <v>383789</v>
      </c>
      <c r="F2891">
        <v>85.88</v>
      </c>
      <c r="G2891" s="2">
        <v>41145</v>
      </c>
      <c r="H2891">
        <f>YEAR(Table1[[#This Row],[Order Date]])</f>
        <v>2012</v>
      </c>
      <c r="I2891" t="s">
        <v>262</v>
      </c>
      <c r="J2891" s="4">
        <f>WEEKDAY(Table1[[#This Row],[Order Date]])</f>
        <v>6</v>
      </c>
      <c r="K2891" t="s">
        <v>227</v>
      </c>
      <c r="L2891" t="s">
        <v>237</v>
      </c>
      <c r="M2891">
        <v>383789</v>
      </c>
      <c r="N2891">
        <v>176280.66</v>
      </c>
      <c r="O2891">
        <v>207508.34</v>
      </c>
      <c r="P2891">
        <v>30</v>
      </c>
      <c r="Q2891">
        <v>14</v>
      </c>
      <c r="R2891">
        <v>79.680000000000007</v>
      </c>
    </row>
    <row r="2892" spans="1:18" x14ac:dyDescent="0.35">
      <c r="A2892" t="s">
        <v>102</v>
      </c>
      <c r="B2892" t="str">
        <f>VLOOKUP(Table1[[#This Row],[Region]],Table3[#All],2,0)</f>
        <v>William Grek</v>
      </c>
      <c r="C2892" t="s">
        <v>214</v>
      </c>
      <c r="D2892">
        <v>156419</v>
      </c>
      <c r="E2892">
        <v>138620</v>
      </c>
      <c r="F2892">
        <v>88.62</v>
      </c>
      <c r="G2892" s="2">
        <v>41145</v>
      </c>
      <c r="H2892">
        <f>YEAR(Table1[[#This Row],[Order Date]])</f>
        <v>2012</v>
      </c>
      <c r="I2892" t="s">
        <v>262</v>
      </c>
      <c r="J2892" s="4">
        <f>WEEKDAY(Table1[[#This Row],[Order Date]])</f>
        <v>6</v>
      </c>
      <c r="K2892" t="s">
        <v>229</v>
      </c>
      <c r="L2892" t="s">
        <v>240</v>
      </c>
      <c r="M2892">
        <v>138620</v>
      </c>
      <c r="N2892">
        <v>55643.92</v>
      </c>
      <c r="O2892">
        <v>82976.08</v>
      </c>
      <c r="P2892">
        <v>30</v>
      </c>
      <c r="Q2892">
        <v>21</v>
      </c>
      <c r="R2892">
        <v>74.650000000000006</v>
      </c>
    </row>
    <row r="2893" spans="1:18" x14ac:dyDescent="0.35">
      <c r="A2893" t="s">
        <v>103</v>
      </c>
      <c r="B2893" t="str">
        <f>VLOOKUP(Table1[[#This Row],[Region]],Table3[#All],2,0)</f>
        <v>Anne Paul</v>
      </c>
      <c r="C2893" t="s">
        <v>212</v>
      </c>
      <c r="D2893">
        <v>208105</v>
      </c>
      <c r="E2893">
        <v>160620</v>
      </c>
      <c r="F2893">
        <v>77.180000000000007</v>
      </c>
      <c r="G2893" s="2">
        <v>41360</v>
      </c>
      <c r="H2893">
        <f>YEAR(Table1[[#This Row],[Order Date]])</f>
        <v>2013</v>
      </c>
      <c r="I2893" t="s">
        <v>263</v>
      </c>
      <c r="J2893" s="4">
        <f>WEEKDAY(Table1[[#This Row],[Order Date]])</f>
        <v>4</v>
      </c>
      <c r="K2893" t="s">
        <v>235</v>
      </c>
      <c r="L2893" t="s">
        <v>239</v>
      </c>
      <c r="M2893">
        <v>160620</v>
      </c>
      <c r="N2893">
        <v>71053.009999999995</v>
      </c>
      <c r="O2893">
        <v>89566.99</v>
      </c>
      <c r="P2893">
        <v>20</v>
      </c>
      <c r="Q2893">
        <v>13</v>
      </c>
      <c r="R2893">
        <v>76.739999999999995</v>
      </c>
    </row>
    <row r="2894" spans="1:18" x14ac:dyDescent="0.35">
      <c r="A2894" t="s">
        <v>104</v>
      </c>
      <c r="B2894" t="str">
        <f>VLOOKUP(Table1[[#This Row],[Region]],Table3[#All],2,0)</f>
        <v>William Grek</v>
      </c>
      <c r="C2894" t="s">
        <v>214</v>
      </c>
      <c r="D2894">
        <v>351040</v>
      </c>
      <c r="E2894">
        <v>347712</v>
      </c>
      <c r="F2894">
        <v>99.05</v>
      </c>
      <c r="G2894" s="2">
        <v>41360</v>
      </c>
      <c r="H2894">
        <f>YEAR(Table1[[#This Row],[Order Date]])</f>
        <v>2013</v>
      </c>
      <c r="I2894" t="s">
        <v>263</v>
      </c>
      <c r="J2894" s="4">
        <f>WEEKDAY(Table1[[#This Row],[Order Date]])</f>
        <v>4</v>
      </c>
      <c r="K2894" t="s">
        <v>228</v>
      </c>
      <c r="L2894" t="s">
        <v>236</v>
      </c>
      <c r="M2894">
        <v>347712</v>
      </c>
      <c r="N2894">
        <v>72189.78</v>
      </c>
      <c r="O2894">
        <v>275522.21999999997</v>
      </c>
      <c r="P2894">
        <v>10</v>
      </c>
      <c r="Q2894">
        <v>33</v>
      </c>
      <c r="R2894">
        <v>70.7</v>
      </c>
    </row>
    <row r="2895" spans="1:18" x14ac:dyDescent="0.35">
      <c r="A2895" t="s">
        <v>105</v>
      </c>
      <c r="B2895" t="str">
        <f>VLOOKUP(Table1[[#This Row],[Region]],Table3[#All],2,0)</f>
        <v>William Grek</v>
      </c>
      <c r="C2895" t="s">
        <v>214</v>
      </c>
      <c r="D2895">
        <v>189514</v>
      </c>
      <c r="E2895">
        <v>165633</v>
      </c>
      <c r="F2895">
        <v>87.4</v>
      </c>
      <c r="G2895" s="2">
        <v>40798</v>
      </c>
      <c r="H2895">
        <f>YEAR(Table1[[#This Row],[Order Date]])</f>
        <v>2011</v>
      </c>
      <c r="I2895" t="s">
        <v>258</v>
      </c>
      <c r="J2895" s="4">
        <f>WEEKDAY(Table1[[#This Row],[Order Date]])</f>
        <v>2</v>
      </c>
      <c r="K2895" t="s">
        <v>219</v>
      </c>
      <c r="L2895" t="s">
        <v>238</v>
      </c>
      <c r="M2895">
        <v>165633</v>
      </c>
      <c r="N2895">
        <v>42530</v>
      </c>
      <c r="O2895">
        <v>123103</v>
      </c>
      <c r="P2895">
        <v>30</v>
      </c>
      <c r="Q2895">
        <v>96</v>
      </c>
      <c r="R2895">
        <v>91.93</v>
      </c>
    </row>
    <row r="2896" spans="1:18" x14ac:dyDescent="0.35">
      <c r="A2896" t="s">
        <v>106</v>
      </c>
      <c r="B2896" t="str">
        <f>VLOOKUP(Table1[[#This Row],[Region]],Table3[#All],2,0)</f>
        <v>William Grek</v>
      </c>
      <c r="C2896" t="s">
        <v>214</v>
      </c>
      <c r="D2896">
        <v>223044</v>
      </c>
      <c r="E2896">
        <v>225260</v>
      </c>
      <c r="F2896">
        <v>100.99</v>
      </c>
      <c r="G2896" s="2">
        <v>40807</v>
      </c>
      <c r="H2896">
        <f>YEAR(Table1[[#This Row],[Order Date]])</f>
        <v>2011</v>
      </c>
      <c r="I2896" t="s">
        <v>258</v>
      </c>
      <c r="J2896" s="4">
        <f>WEEKDAY(Table1[[#This Row],[Order Date]])</f>
        <v>4</v>
      </c>
      <c r="K2896" t="s">
        <v>233</v>
      </c>
      <c r="L2896" t="s">
        <v>237</v>
      </c>
      <c r="M2896">
        <v>225260</v>
      </c>
      <c r="N2896">
        <v>51689.01</v>
      </c>
      <c r="O2896">
        <v>173570.99</v>
      </c>
      <c r="P2896">
        <v>20</v>
      </c>
      <c r="Q2896">
        <v>79</v>
      </c>
      <c r="R2896">
        <v>63.5</v>
      </c>
    </row>
    <row r="2897" spans="1:18" x14ac:dyDescent="0.35">
      <c r="A2897" t="s">
        <v>107</v>
      </c>
      <c r="B2897" t="str">
        <f>VLOOKUP(Table1[[#This Row],[Region]],Table3[#All],2,0)</f>
        <v>Sam Thomas</v>
      </c>
      <c r="C2897" t="s">
        <v>215</v>
      </c>
      <c r="D2897">
        <v>240747</v>
      </c>
      <c r="E2897">
        <v>164464</v>
      </c>
      <c r="F2897">
        <v>68.31</v>
      </c>
      <c r="G2897" s="2">
        <v>40807</v>
      </c>
      <c r="H2897">
        <f>YEAR(Table1[[#This Row],[Order Date]])</f>
        <v>2011</v>
      </c>
      <c r="I2897" t="s">
        <v>258</v>
      </c>
      <c r="J2897" s="4">
        <f>WEEKDAY(Table1[[#This Row],[Order Date]])</f>
        <v>4</v>
      </c>
      <c r="K2897" t="s">
        <v>233</v>
      </c>
      <c r="L2897" t="s">
        <v>237</v>
      </c>
      <c r="M2897">
        <v>164464</v>
      </c>
      <c r="N2897">
        <v>74569.56</v>
      </c>
      <c r="O2897">
        <v>89894.44</v>
      </c>
      <c r="P2897">
        <v>10</v>
      </c>
      <c r="Q2897">
        <v>13</v>
      </c>
      <c r="R2897">
        <v>65.510000000000005</v>
      </c>
    </row>
    <row r="2898" spans="1:18" x14ac:dyDescent="0.35">
      <c r="A2898" t="s">
        <v>108</v>
      </c>
      <c r="B2898" t="str">
        <f>VLOOKUP(Table1[[#This Row],[Region]],Table3[#All],2,0)</f>
        <v>Sam Thomas</v>
      </c>
      <c r="C2898" t="s">
        <v>215</v>
      </c>
      <c r="D2898">
        <v>495280</v>
      </c>
      <c r="E2898">
        <v>440502</v>
      </c>
      <c r="F2898">
        <v>88.94</v>
      </c>
      <c r="G2898" s="2">
        <v>40807</v>
      </c>
      <c r="H2898">
        <f>YEAR(Table1[[#This Row],[Order Date]])</f>
        <v>2011</v>
      </c>
      <c r="I2898" t="s">
        <v>258</v>
      </c>
      <c r="J2898" s="4">
        <f>WEEKDAY(Table1[[#This Row],[Order Date]])</f>
        <v>4</v>
      </c>
      <c r="K2898" t="s">
        <v>234</v>
      </c>
      <c r="L2898" t="s">
        <v>238</v>
      </c>
      <c r="M2898">
        <v>440502</v>
      </c>
      <c r="N2898">
        <v>162208.04</v>
      </c>
      <c r="O2898">
        <v>278293.96000000002</v>
      </c>
      <c r="P2898">
        <v>20</v>
      </c>
      <c r="Q2898">
        <v>21</v>
      </c>
      <c r="R2898">
        <v>64.13</v>
      </c>
    </row>
    <row r="2899" spans="1:18" x14ac:dyDescent="0.35">
      <c r="A2899" t="s">
        <v>109</v>
      </c>
      <c r="B2899" t="str">
        <f>VLOOKUP(Table1[[#This Row],[Region]],Table3[#All],2,0)</f>
        <v>Bill Gabril</v>
      </c>
      <c r="C2899" t="s">
        <v>213</v>
      </c>
      <c r="D2899">
        <v>134144</v>
      </c>
      <c r="E2899">
        <v>111159</v>
      </c>
      <c r="F2899">
        <v>82.87</v>
      </c>
      <c r="G2899" s="2">
        <v>40807</v>
      </c>
      <c r="H2899">
        <f>YEAR(Table1[[#This Row],[Order Date]])</f>
        <v>2011</v>
      </c>
      <c r="I2899" t="s">
        <v>258</v>
      </c>
      <c r="J2899" s="4">
        <f>WEEKDAY(Table1[[#This Row],[Order Date]])</f>
        <v>4</v>
      </c>
      <c r="K2899" t="s">
        <v>232</v>
      </c>
      <c r="L2899" t="s">
        <v>240</v>
      </c>
      <c r="M2899">
        <v>111159</v>
      </c>
      <c r="N2899">
        <v>55310.57</v>
      </c>
      <c r="O2899">
        <v>55848.43</v>
      </c>
      <c r="P2899">
        <v>10</v>
      </c>
      <c r="Q2899">
        <v>46</v>
      </c>
      <c r="R2899">
        <v>63.61</v>
      </c>
    </row>
    <row r="2900" spans="1:18" x14ac:dyDescent="0.35">
      <c r="A2900" t="s">
        <v>110</v>
      </c>
      <c r="B2900" t="str">
        <f>VLOOKUP(Table1[[#This Row],[Region]],Table3[#All],2,0)</f>
        <v>Bill Gabril</v>
      </c>
      <c r="C2900" t="s">
        <v>213</v>
      </c>
      <c r="D2900">
        <v>200875</v>
      </c>
      <c r="E2900">
        <v>117464</v>
      </c>
      <c r="F2900">
        <v>58.48</v>
      </c>
      <c r="G2900" s="2">
        <v>40807</v>
      </c>
      <c r="H2900">
        <f>YEAR(Table1[[#This Row],[Order Date]])</f>
        <v>2011</v>
      </c>
      <c r="I2900" t="s">
        <v>258</v>
      </c>
      <c r="J2900" s="4">
        <f>WEEKDAY(Table1[[#This Row],[Order Date]])</f>
        <v>4</v>
      </c>
      <c r="K2900" t="s">
        <v>231</v>
      </c>
      <c r="L2900" t="s">
        <v>236</v>
      </c>
      <c r="M2900">
        <v>117464</v>
      </c>
      <c r="N2900">
        <v>57360.09</v>
      </c>
      <c r="O2900">
        <v>60103.91</v>
      </c>
      <c r="P2900">
        <v>30</v>
      </c>
      <c r="Q2900">
        <v>91</v>
      </c>
      <c r="R2900">
        <v>64.7</v>
      </c>
    </row>
    <row r="2901" spans="1:18" x14ac:dyDescent="0.35">
      <c r="A2901" t="s">
        <v>111</v>
      </c>
      <c r="B2901" t="str">
        <f>VLOOKUP(Table1[[#This Row],[Region]],Table3[#All],2,0)</f>
        <v>Sam Thomas</v>
      </c>
      <c r="C2901" t="s">
        <v>215</v>
      </c>
      <c r="D2901">
        <v>458810</v>
      </c>
      <c r="E2901">
        <v>258661</v>
      </c>
      <c r="F2901">
        <v>56.38</v>
      </c>
      <c r="G2901" s="2">
        <v>40807</v>
      </c>
      <c r="H2901">
        <f>YEAR(Table1[[#This Row],[Order Date]])</f>
        <v>2011</v>
      </c>
      <c r="I2901" t="s">
        <v>258</v>
      </c>
      <c r="J2901" s="4">
        <f>WEEKDAY(Table1[[#This Row],[Order Date]])</f>
        <v>4</v>
      </c>
      <c r="K2901" t="s">
        <v>221</v>
      </c>
      <c r="L2901" t="s">
        <v>239</v>
      </c>
      <c r="M2901">
        <v>258661</v>
      </c>
      <c r="N2901">
        <v>99412.98</v>
      </c>
      <c r="O2901">
        <v>159248.01999999999</v>
      </c>
      <c r="P2901">
        <v>20</v>
      </c>
      <c r="Q2901">
        <v>19</v>
      </c>
      <c r="R2901">
        <v>60.95</v>
      </c>
    </row>
    <row r="2902" spans="1:18" x14ac:dyDescent="0.35">
      <c r="A2902" t="s">
        <v>112</v>
      </c>
      <c r="B2902" t="str">
        <f>VLOOKUP(Table1[[#This Row],[Region]],Table3[#All],2,0)</f>
        <v>William Grek</v>
      </c>
      <c r="C2902" t="s">
        <v>214</v>
      </c>
      <c r="D2902">
        <v>300975</v>
      </c>
      <c r="E2902">
        <v>234248</v>
      </c>
      <c r="F2902">
        <v>77.83</v>
      </c>
      <c r="G2902" s="2">
        <v>41577</v>
      </c>
      <c r="H2902">
        <f>YEAR(Table1[[#This Row],[Order Date]])</f>
        <v>2013</v>
      </c>
      <c r="I2902" t="s">
        <v>255</v>
      </c>
      <c r="J2902" s="4">
        <f>WEEKDAY(Table1[[#This Row],[Order Date]])</f>
        <v>4</v>
      </c>
      <c r="K2902" t="s">
        <v>225</v>
      </c>
      <c r="L2902" t="s">
        <v>239</v>
      </c>
      <c r="M2902">
        <v>234248</v>
      </c>
      <c r="N2902">
        <v>104387.57</v>
      </c>
      <c r="O2902">
        <v>129860.43</v>
      </c>
      <c r="P2902">
        <v>20</v>
      </c>
      <c r="Q2902">
        <v>32</v>
      </c>
      <c r="R2902">
        <v>61.23</v>
      </c>
    </row>
    <row r="2903" spans="1:18" x14ac:dyDescent="0.35">
      <c r="A2903" t="s">
        <v>113</v>
      </c>
      <c r="B2903" t="str">
        <f>VLOOKUP(Table1[[#This Row],[Region]],Table3[#All],2,0)</f>
        <v>William Grek</v>
      </c>
      <c r="C2903" t="s">
        <v>214</v>
      </c>
      <c r="D2903">
        <v>351807</v>
      </c>
      <c r="E2903">
        <v>276102</v>
      </c>
      <c r="F2903">
        <v>78.48</v>
      </c>
      <c r="G2903" s="2">
        <v>41423</v>
      </c>
      <c r="H2903">
        <f>YEAR(Table1[[#This Row],[Order Date]])</f>
        <v>2013</v>
      </c>
      <c r="I2903" t="s">
        <v>261</v>
      </c>
      <c r="J2903" s="4">
        <f>WEEKDAY(Table1[[#This Row],[Order Date]])</f>
        <v>4</v>
      </c>
      <c r="K2903" t="s">
        <v>223</v>
      </c>
      <c r="L2903" t="s">
        <v>240</v>
      </c>
      <c r="M2903">
        <v>276102</v>
      </c>
      <c r="N2903">
        <v>89753.64</v>
      </c>
      <c r="O2903">
        <v>186348.36</v>
      </c>
      <c r="P2903">
        <v>30</v>
      </c>
      <c r="Q2903">
        <v>64</v>
      </c>
      <c r="R2903">
        <v>81</v>
      </c>
    </row>
    <row r="2904" spans="1:18" x14ac:dyDescent="0.35">
      <c r="A2904" t="s">
        <v>114</v>
      </c>
      <c r="B2904" t="str">
        <f>VLOOKUP(Table1[[#This Row],[Region]],Table3[#All],2,0)</f>
        <v>William Grek</v>
      </c>
      <c r="C2904" t="s">
        <v>214</v>
      </c>
      <c r="D2904">
        <v>281914</v>
      </c>
      <c r="E2904">
        <v>202227</v>
      </c>
      <c r="F2904">
        <v>71.73</v>
      </c>
      <c r="G2904" s="2">
        <v>41423</v>
      </c>
      <c r="H2904">
        <f>YEAR(Table1[[#This Row],[Order Date]])</f>
        <v>2013</v>
      </c>
      <c r="I2904" t="s">
        <v>261</v>
      </c>
      <c r="J2904" s="4">
        <f>WEEKDAY(Table1[[#This Row],[Order Date]])</f>
        <v>4</v>
      </c>
      <c r="K2904" t="s">
        <v>231</v>
      </c>
      <c r="L2904" t="s">
        <v>236</v>
      </c>
      <c r="M2904">
        <v>202227</v>
      </c>
      <c r="N2904">
        <v>95454.95</v>
      </c>
      <c r="O2904">
        <v>106772.05</v>
      </c>
      <c r="P2904">
        <v>10</v>
      </c>
      <c r="Q2904">
        <v>18</v>
      </c>
      <c r="R2904">
        <v>81.88</v>
      </c>
    </row>
    <row r="2905" spans="1:18" x14ac:dyDescent="0.35">
      <c r="A2905" t="s">
        <v>115</v>
      </c>
      <c r="B2905" t="str">
        <f>VLOOKUP(Table1[[#This Row],[Region]],Table3[#All],2,0)</f>
        <v>William Grek</v>
      </c>
      <c r="C2905" t="s">
        <v>214</v>
      </c>
      <c r="D2905">
        <v>454841</v>
      </c>
      <c r="E2905">
        <v>235935</v>
      </c>
      <c r="F2905">
        <v>51.87</v>
      </c>
      <c r="G2905" s="2">
        <v>41995</v>
      </c>
      <c r="H2905">
        <f>YEAR(Table1[[#This Row],[Order Date]])</f>
        <v>2014</v>
      </c>
      <c r="I2905" t="s">
        <v>257</v>
      </c>
      <c r="J2905" s="4">
        <f>WEEKDAY(Table1[[#This Row],[Order Date]])</f>
        <v>2</v>
      </c>
      <c r="K2905" t="s">
        <v>221</v>
      </c>
      <c r="L2905" t="s">
        <v>239</v>
      </c>
      <c r="M2905">
        <v>235935</v>
      </c>
      <c r="N2905">
        <v>62515.11</v>
      </c>
      <c r="O2905">
        <v>173419.89</v>
      </c>
      <c r="P2905">
        <v>30</v>
      </c>
      <c r="Q2905">
        <v>45</v>
      </c>
      <c r="R2905">
        <v>82.88</v>
      </c>
    </row>
    <row r="2906" spans="1:18" x14ac:dyDescent="0.35">
      <c r="A2906" t="s">
        <v>116</v>
      </c>
      <c r="B2906" t="str">
        <f>VLOOKUP(Table1[[#This Row],[Region]],Table3[#All],2,0)</f>
        <v>William Grek</v>
      </c>
      <c r="C2906" t="s">
        <v>214</v>
      </c>
      <c r="D2906">
        <v>101153</v>
      </c>
      <c r="E2906">
        <v>100192</v>
      </c>
      <c r="F2906">
        <v>99.05</v>
      </c>
      <c r="G2906" s="2">
        <v>41355</v>
      </c>
      <c r="H2906">
        <f>YEAR(Table1[[#This Row],[Order Date]])</f>
        <v>2013</v>
      </c>
      <c r="I2906" t="s">
        <v>263</v>
      </c>
      <c r="J2906" s="4">
        <f>WEEKDAY(Table1[[#This Row],[Order Date]])</f>
        <v>6</v>
      </c>
      <c r="K2906" t="s">
        <v>229</v>
      </c>
      <c r="L2906" t="s">
        <v>240</v>
      </c>
      <c r="M2906">
        <v>100192</v>
      </c>
      <c r="N2906">
        <v>34694.870000000003</v>
      </c>
      <c r="O2906">
        <v>65497.13</v>
      </c>
      <c r="P2906">
        <v>20</v>
      </c>
      <c r="Q2906">
        <v>62</v>
      </c>
      <c r="R2906">
        <v>66.7</v>
      </c>
    </row>
    <row r="2907" spans="1:18" x14ac:dyDescent="0.35">
      <c r="A2907" t="s">
        <v>117</v>
      </c>
      <c r="B2907" t="str">
        <f>VLOOKUP(Table1[[#This Row],[Region]],Table3[#All],2,0)</f>
        <v>Sam Thomas</v>
      </c>
      <c r="C2907" t="s">
        <v>215</v>
      </c>
      <c r="D2907">
        <v>371262</v>
      </c>
      <c r="E2907">
        <v>326873</v>
      </c>
      <c r="F2907">
        <v>88.04</v>
      </c>
      <c r="G2907" s="2">
        <v>41355</v>
      </c>
      <c r="H2907">
        <f>YEAR(Table1[[#This Row],[Order Date]])</f>
        <v>2013</v>
      </c>
      <c r="I2907" t="s">
        <v>263</v>
      </c>
      <c r="J2907" s="4">
        <f>WEEKDAY(Table1[[#This Row],[Order Date]])</f>
        <v>6</v>
      </c>
      <c r="K2907" t="s">
        <v>221</v>
      </c>
      <c r="L2907" t="s">
        <v>239</v>
      </c>
      <c r="M2907">
        <v>326873</v>
      </c>
      <c r="N2907">
        <v>70054.899999999994</v>
      </c>
      <c r="O2907">
        <v>256818.1</v>
      </c>
      <c r="P2907">
        <v>30</v>
      </c>
      <c r="Q2907">
        <v>70</v>
      </c>
      <c r="R2907">
        <v>72.98</v>
      </c>
    </row>
    <row r="2908" spans="1:18" x14ac:dyDescent="0.35">
      <c r="A2908" t="s">
        <v>118</v>
      </c>
      <c r="B2908" t="str">
        <f>VLOOKUP(Table1[[#This Row],[Region]],Table3[#All],2,0)</f>
        <v>Bill Gabril</v>
      </c>
      <c r="C2908" t="s">
        <v>213</v>
      </c>
      <c r="D2908">
        <v>421018</v>
      </c>
      <c r="E2908">
        <v>343888</v>
      </c>
      <c r="F2908">
        <v>81.680000000000007</v>
      </c>
      <c r="G2908" s="2">
        <v>41955</v>
      </c>
      <c r="H2908">
        <f>YEAR(Table1[[#This Row],[Order Date]])</f>
        <v>2014</v>
      </c>
      <c r="I2908" t="s">
        <v>253</v>
      </c>
      <c r="J2908" s="4">
        <f>WEEKDAY(Table1[[#This Row],[Order Date]])</f>
        <v>4</v>
      </c>
      <c r="K2908" t="s">
        <v>218</v>
      </c>
      <c r="L2908" t="s">
        <v>238</v>
      </c>
      <c r="M2908">
        <v>343888</v>
      </c>
      <c r="N2908">
        <v>91882.12</v>
      </c>
      <c r="O2908">
        <v>252005.88</v>
      </c>
      <c r="P2908">
        <v>20</v>
      </c>
      <c r="Q2908">
        <v>46</v>
      </c>
      <c r="R2908">
        <v>66.150000000000006</v>
      </c>
    </row>
    <row r="2909" spans="1:18" x14ac:dyDescent="0.35">
      <c r="A2909" t="s">
        <v>119</v>
      </c>
      <c r="B2909" t="str">
        <f>VLOOKUP(Table1[[#This Row],[Region]],Table3[#All],2,0)</f>
        <v>William Grek</v>
      </c>
      <c r="C2909" t="s">
        <v>214</v>
      </c>
      <c r="D2909">
        <v>394660</v>
      </c>
      <c r="E2909">
        <v>289916</v>
      </c>
      <c r="F2909">
        <v>73.459999999999994</v>
      </c>
      <c r="G2909" s="2">
        <v>41906</v>
      </c>
      <c r="H2909">
        <f>YEAR(Table1[[#This Row],[Order Date]])</f>
        <v>2014</v>
      </c>
      <c r="I2909" t="s">
        <v>258</v>
      </c>
      <c r="J2909" s="4">
        <f>WEEKDAY(Table1[[#This Row],[Order Date]])</f>
        <v>4</v>
      </c>
      <c r="K2909" t="s">
        <v>229</v>
      </c>
      <c r="L2909" t="s">
        <v>240</v>
      </c>
      <c r="M2909">
        <v>289916</v>
      </c>
      <c r="N2909">
        <v>96731.77</v>
      </c>
      <c r="O2909">
        <v>193184.23</v>
      </c>
      <c r="P2909">
        <v>30</v>
      </c>
      <c r="Q2909">
        <v>67</v>
      </c>
      <c r="R2909">
        <v>69.41</v>
      </c>
    </row>
    <row r="2910" spans="1:18" x14ac:dyDescent="0.35">
      <c r="A2910" t="s">
        <v>120</v>
      </c>
      <c r="B2910" t="str">
        <f>VLOOKUP(Table1[[#This Row],[Region]],Table3[#All],2,0)</f>
        <v>Sam Thomas</v>
      </c>
      <c r="C2910" t="s">
        <v>215</v>
      </c>
      <c r="D2910">
        <v>402838</v>
      </c>
      <c r="E2910">
        <v>383554</v>
      </c>
      <c r="F2910">
        <v>95.21</v>
      </c>
      <c r="G2910" s="2">
        <v>41906</v>
      </c>
      <c r="H2910">
        <f>YEAR(Table1[[#This Row],[Order Date]])</f>
        <v>2014</v>
      </c>
      <c r="I2910" t="s">
        <v>258</v>
      </c>
      <c r="J2910" s="4">
        <f>WEEKDAY(Table1[[#This Row],[Order Date]])</f>
        <v>4</v>
      </c>
      <c r="K2910" t="s">
        <v>228</v>
      </c>
      <c r="L2910" t="s">
        <v>236</v>
      </c>
      <c r="M2910">
        <v>383554</v>
      </c>
      <c r="N2910">
        <v>121727.16</v>
      </c>
      <c r="O2910">
        <v>261826.84</v>
      </c>
      <c r="P2910">
        <v>10</v>
      </c>
      <c r="Q2910">
        <v>71</v>
      </c>
      <c r="R2910">
        <v>89.52</v>
      </c>
    </row>
    <row r="2911" spans="1:18" x14ac:dyDescent="0.35">
      <c r="A2911" t="s">
        <v>121</v>
      </c>
      <c r="B2911" t="str">
        <f>VLOOKUP(Table1[[#This Row],[Region]],Table3[#All],2,0)</f>
        <v>Anne Paul</v>
      </c>
      <c r="C2911" t="s">
        <v>212</v>
      </c>
      <c r="D2911">
        <v>398486</v>
      </c>
      <c r="E2911">
        <v>423072</v>
      </c>
      <c r="F2911">
        <v>106.17</v>
      </c>
      <c r="G2911" s="2">
        <v>41893</v>
      </c>
      <c r="H2911">
        <f>YEAR(Table1[[#This Row],[Order Date]])</f>
        <v>2014</v>
      </c>
      <c r="I2911" t="s">
        <v>258</v>
      </c>
      <c r="J2911" s="4">
        <f>WEEKDAY(Table1[[#This Row],[Order Date]])</f>
        <v>5</v>
      </c>
      <c r="K2911" t="s">
        <v>235</v>
      </c>
      <c r="L2911" t="s">
        <v>239</v>
      </c>
      <c r="M2911">
        <v>423072</v>
      </c>
      <c r="N2911">
        <v>175569.05</v>
      </c>
      <c r="O2911">
        <v>247502.95</v>
      </c>
      <c r="P2911">
        <v>20</v>
      </c>
      <c r="Q2911">
        <v>86</v>
      </c>
      <c r="R2911">
        <v>63.36</v>
      </c>
    </row>
    <row r="2912" spans="1:18" x14ac:dyDescent="0.35">
      <c r="A2912" t="s">
        <v>122</v>
      </c>
      <c r="B2912" t="str">
        <f>VLOOKUP(Table1[[#This Row],[Region]],Table3[#All],2,0)</f>
        <v>Bill Gabril</v>
      </c>
      <c r="C2912" t="s">
        <v>213</v>
      </c>
      <c r="D2912">
        <v>272038</v>
      </c>
      <c r="E2912">
        <v>147763</v>
      </c>
      <c r="F2912">
        <v>54.32</v>
      </c>
      <c r="G2912" s="2">
        <v>41979</v>
      </c>
      <c r="H2912">
        <f>YEAR(Table1[[#This Row],[Order Date]])</f>
        <v>2014</v>
      </c>
      <c r="I2912" t="s">
        <v>257</v>
      </c>
      <c r="J2912" s="4">
        <f>WEEKDAY(Table1[[#This Row],[Order Date]])</f>
        <v>7</v>
      </c>
      <c r="K2912" t="s">
        <v>227</v>
      </c>
      <c r="L2912" t="s">
        <v>237</v>
      </c>
      <c r="M2912">
        <v>147763</v>
      </c>
      <c r="N2912">
        <v>68358.080000000002</v>
      </c>
      <c r="O2912">
        <v>79404.92</v>
      </c>
      <c r="P2912">
        <v>20</v>
      </c>
      <c r="Q2912">
        <v>35</v>
      </c>
      <c r="R2912">
        <v>60.16</v>
      </c>
    </row>
    <row r="2913" spans="1:18" x14ac:dyDescent="0.35">
      <c r="A2913" t="s">
        <v>123</v>
      </c>
      <c r="B2913" t="str">
        <f>VLOOKUP(Table1[[#This Row],[Region]],Table3[#All],2,0)</f>
        <v>Sam Thomas</v>
      </c>
      <c r="C2913" t="s">
        <v>215</v>
      </c>
      <c r="D2913">
        <v>171499</v>
      </c>
      <c r="E2913">
        <v>157901</v>
      </c>
      <c r="F2913">
        <v>92.07</v>
      </c>
      <c r="G2913" s="2">
        <v>41979</v>
      </c>
      <c r="H2913">
        <f>YEAR(Table1[[#This Row],[Order Date]])</f>
        <v>2014</v>
      </c>
      <c r="I2913" t="s">
        <v>257</v>
      </c>
      <c r="J2913" s="4">
        <f>WEEKDAY(Table1[[#This Row],[Order Date]])</f>
        <v>7</v>
      </c>
      <c r="K2913" t="s">
        <v>235</v>
      </c>
      <c r="L2913" t="s">
        <v>239</v>
      </c>
      <c r="M2913">
        <v>157901</v>
      </c>
      <c r="N2913">
        <v>68895.37</v>
      </c>
      <c r="O2913">
        <v>89005.63</v>
      </c>
      <c r="P2913">
        <v>10</v>
      </c>
      <c r="Q2913">
        <v>46</v>
      </c>
      <c r="R2913">
        <v>85.89</v>
      </c>
    </row>
    <row r="2914" spans="1:18" x14ac:dyDescent="0.35">
      <c r="A2914" t="s">
        <v>124</v>
      </c>
      <c r="B2914" t="str">
        <f>VLOOKUP(Table1[[#This Row],[Region]],Table3[#All],2,0)</f>
        <v>Bill Gabril</v>
      </c>
      <c r="C2914" t="s">
        <v>213</v>
      </c>
      <c r="D2914">
        <v>297809</v>
      </c>
      <c r="E2914">
        <v>284260</v>
      </c>
      <c r="F2914">
        <v>95.45</v>
      </c>
      <c r="G2914" s="2">
        <v>41979</v>
      </c>
      <c r="H2914">
        <f>YEAR(Table1[[#This Row],[Order Date]])</f>
        <v>2014</v>
      </c>
      <c r="I2914" t="s">
        <v>257</v>
      </c>
      <c r="J2914" s="4">
        <f>WEEKDAY(Table1[[#This Row],[Order Date]])</f>
        <v>7</v>
      </c>
      <c r="K2914" t="s">
        <v>223</v>
      </c>
      <c r="L2914" t="s">
        <v>240</v>
      </c>
      <c r="M2914">
        <v>284260</v>
      </c>
      <c r="N2914">
        <v>103757.13</v>
      </c>
      <c r="O2914">
        <v>180502.87</v>
      </c>
      <c r="P2914">
        <v>30</v>
      </c>
      <c r="Q2914">
        <v>84</v>
      </c>
      <c r="R2914">
        <v>69.040000000000006</v>
      </c>
    </row>
    <row r="2915" spans="1:18" x14ac:dyDescent="0.35">
      <c r="A2915" t="s">
        <v>125</v>
      </c>
      <c r="B2915" t="str">
        <f>VLOOKUP(Table1[[#This Row],[Region]],Table3[#All],2,0)</f>
        <v>Anne Paul</v>
      </c>
      <c r="C2915" t="s">
        <v>212</v>
      </c>
      <c r="D2915">
        <v>467419</v>
      </c>
      <c r="E2915">
        <v>289541</v>
      </c>
      <c r="F2915">
        <v>61.94</v>
      </c>
      <c r="G2915" s="2">
        <v>41953</v>
      </c>
      <c r="H2915">
        <f>YEAR(Table1[[#This Row],[Order Date]])</f>
        <v>2014</v>
      </c>
      <c r="I2915" t="s">
        <v>253</v>
      </c>
      <c r="J2915" s="4">
        <f>WEEKDAY(Table1[[#This Row],[Order Date]])</f>
        <v>2</v>
      </c>
      <c r="K2915" t="s">
        <v>224</v>
      </c>
      <c r="L2915" t="s">
        <v>240</v>
      </c>
      <c r="M2915">
        <v>289541</v>
      </c>
      <c r="N2915">
        <v>69010.710000000006</v>
      </c>
      <c r="O2915">
        <v>220530.29</v>
      </c>
      <c r="P2915">
        <v>10</v>
      </c>
      <c r="Q2915">
        <v>65</v>
      </c>
      <c r="R2915">
        <v>80.45</v>
      </c>
    </row>
    <row r="2916" spans="1:18" x14ac:dyDescent="0.35">
      <c r="A2916" t="s">
        <v>126</v>
      </c>
      <c r="B2916" t="str">
        <f>VLOOKUP(Table1[[#This Row],[Region]],Table3[#All],2,0)</f>
        <v>Anne Paul</v>
      </c>
      <c r="C2916" t="s">
        <v>212</v>
      </c>
      <c r="D2916">
        <v>425701</v>
      </c>
      <c r="E2916">
        <v>443701</v>
      </c>
      <c r="F2916">
        <v>104.23</v>
      </c>
      <c r="G2916" s="2">
        <v>41953</v>
      </c>
      <c r="H2916">
        <f>YEAR(Table1[[#This Row],[Order Date]])</f>
        <v>2014</v>
      </c>
      <c r="I2916" t="s">
        <v>253</v>
      </c>
      <c r="J2916" s="4">
        <f>WEEKDAY(Table1[[#This Row],[Order Date]])</f>
        <v>2</v>
      </c>
      <c r="K2916" t="s">
        <v>230</v>
      </c>
      <c r="L2916" t="s">
        <v>238</v>
      </c>
      <c r="M2916">
        <v>443701</v>
      </c>
      <c r="N2916">
        <v>218347.45</v>
      </c>
      <c r="O2916">
        <v>225353.55</v>
      </c>
      <c r="P2916">
        <v>30</v>
      </c>
      <c r="Q2916">
        <v>77</v>
      </c>
      <c r="R2916">
        <v>69.12</v>
      </c>
    </row>
    <row r="2917" spans="1:18" x14ac:dyDescent="0.35">
      <c r="A2917" t="s">
        <v>127</v>
      </c>
      <c r="B2917" t="str">
        <f>VLOOKUP(Table1[[#This Row],[Region]],Table3[#All],2,0)</f>
        <v>Bill Gabril</v>
      </c>
      <c r="C2917" t="s">
        <v>213</v>
      </c>
      <c r="D2917">
        <v>276539</v>
      </c>
      <c r="E2917">
        <v>241078</v>
      </c>
      <c r="F2917">
        <v>87.18</v>
      </c>
      <c r="G2917" s="2">
        <v>41953</v>
      </c>
      <c r="H2917">
        <f>YEAR(Table1[[#This Row],[Order Date]])</f>
        <v>2014</v>
      </c>
      <c r="I2917" t="s">
        <v>253</v>
      </c>
      <c r="J2917" s="4">
        <f>WEEKDAY(Table1[[#This Row],[Order Date]])</f>
        <v>2</v>
      </c>
      <c r="K2917" t="s">
        <v>232</v>
      </c>
      <c r="L2917" t="s">
        <v>240</v>
      </c>
      <c r="M2917">
        <v>241078</v>
      </c>
      <c r="N2917">
        <v>90247.69</v>
      </c>
      <c r="O2917">
        <v>150830.31</v>
      </c>
      <c r="P2917">
        <v>10</v>
      </c>
      <c r="Q2917">
        <v>10</v>
      </c>
      <c r="R2917">
        <v>82.84</v>
      </c>
    </row>
    <row r="2918" spans="1:18" x14ac:dyDescent="0.35">
      <c r="A2918" t="s">
        <v>128</v>
      </c>
      <c r="B2918" t="str">
        <f>VLOOKUP(Table1[[#This Row],[Region]],Table3[#All],2,0)</f>
        <v>Anne Paul</v>
      </c>
      <c r="C2918" t="s">
        <v>212</v>
      </c>
      <c r="D2918">
        <v>481666</v>
      </c>
      <c r="E2918">
        <v>505694</v>
      </c>
      <c r="F2918">
        <v>104.99</v>
      </c>
      <c r="G2918" s="2">
        <v>41953</v>
      </c>
      <c r="H2918">
        <f>YEAR(Table1[[#This Row],[Order Date]])</f>
        <v>2014</v>
      </c>
      <c r="I2918" t="s">
        <v>253</v>
      </c>
      <c r="J2918" s="4">
        <f>WEEKDAY(Table1[[#This Row],[Order Date]])</f>
        <v>2</v>
      </c>
      <c r="K2918" t="s">
        <v>224</v>
      </c>
      <c r="L2918" t="s">
        <v>240</v>
      </c>
      <c r="M2918">
        <v>505694</v>
      </c>
      <c r="N2918">
        <v>148741.04</v>
      </c>
      <c r="O2918">
        <v>356952.96</v>
      </c>
      <c r="P2918">
        <v>10</v>
      </c>
      <c r="Q2918">
        <v>94</v>
      </c>
      <c r="R2918">
        <v>70.239999999999995</v>
      </c>
    </row>
    <row r="2919" spans="1:18" x14ac:dyDescent="0.35">
      <c r="A2919" t="s">
        <v>129</v>
      </c>
      <c r="B2919" t="str">
        <f>VLOOKUP(Table1[[#This Row],[Region]],Table3[#All],2,0)</f>
        <v>William Grek</v>
      </c>
      <c r="C2919" t="s">
        <v>214</v>
      </c>
      <c r="D2919">
        <v>248943</v>
      </c>
      <c r="E2919">
        <v>178862</v>
      </c>
      <c r="F2919">
        <v>71.849999999999994</v>
      </c>
      <c r="G2919" s="2">
        <v>40854</v>
      </c>
      <c r="H2919">
        <f>YEAR(Table1[[#This Row],[Order Date]])</f>
        <v>2011</v>
      </c>
      <c r="I2919" t="s">
        <v>253</v>
      </c>
      <c r="J2919" s="4">
        <f>WEEKDAY(Table1[[#This Row],[Order Date]])</f>
        <v>2</v>
      </c>
      <c r="K2919" t="s">
        <v>227</v>
      </c>
      <c r="L2919" t="s">
        <v>237</v>
      </c>
      <c r="M2919">
        <v>178862</v>
      </c>
      <c r="N2919">
        <v>58551.35</v>
      </c>
      <c r="O2919">
        <v>120310.65</v>
      </c>
      <c r="P2919">
        <v>20</v>
      </c>
      <c r="Q2919">
        <v>45</v>
      </c>
      <c r="R2919">
        <v>71.349999999999994</v>
      </c>
    </row>
    <row r="2920" spans="1:18" x14ac:dyDescent="0.35">
      <c r="A2920" t="s">
        <v>130</v>
      </c>
      <c r="B2920" t="str">
        <f>VLOOKUP(Table1[[#This Row],[Region]],Table3[#All],2,0)</f>
        <v>Anne Paul</v>
      </c>
      <c r="C2920" t="s">
        <v>212</v>
      </c>
      <c r="D2920">
        <v>275701</v>
      </c>
      <c r="E2920">
        <v>245056</v>
      </c>
      <c r="F2920">
        <v>88.88</v>
      </c>
      <c r="G2920" s="2">
        <v>40854</v>
      </c>
      <c r="H2920">
        <f>YEAR(Table1[[#This Row],[Order Date]])</f>
        <v>2011</v>
      </c>
      <c r="I2920" t="s">
        <v>253</v>
      </c>
      <c r="J2920" s="4">
        <f>WEEKDAY(Table1[[#This Row],[Order Date]])</f>
        <v>2</v>
      </c>
      <c r="K2920" t="s">
        <v>229</v>
      </c>
      <c r="L2920" t="s">
        <v>240</v>
      </c>
      <c r="M2920">
        <v>245056</v>
      </c>
      <c r="N2920">
        <v>86911.13</v>
      </c>
      <c r="O2920">
        <v>158144.87</v>
      </c>
      <c r="P2920">
        <v>20</v>
      </c>
      <c r="Q2920">
        <v>27</v>
      </c>
      <c r="R2920">
        <v>88.87</v>
      </c>
    </row>
    <row r="2921" spans="1:18" x14ac:dyDescent="0.35">
      <c r="A2921" t="s">
        <v>131</v>
      </c>
      <c r="B2921" t="str">
        <f>VLOOKUP(Table1[[#This Row],[Region]],Table3[#All],2,0)</f>
        <v>Sam Thomas</v>
      </c>
      <c r="C2921" t="s">
        <v>215</v>
      </c>
      <c r="D2921">
        <v>394120</v>
      </c>
      <c r="E2921">
        <v>424933</v>
      </c>
      <c r="F2921">
        <v>107.82</v>
      </c>
      <c r="G2921" s="2">
        <v>41711</v>
      </c>
      <c r="H2921">
        <f>YEAR(Table1[[#This Row],[Order Date]])</f>
        <v>2014</v>
      </c>
      <c r="I2921" t="s">
        <v>263</v>
      </c>
      <c r="J2921" s="4">
        <f>WEEKDAY(Table1[[#This Row],[Order Date]])</f>
        <v>5</v>
      </c>
      <c r="K2921" t="s">
        <v>218</v>
      </c>
      <c r="L2921" t="s">
        <v>238</v>
      </c>
      <c r="M2921">
        <v>424933</v>
      </c>
      <c r="N2921">
        <v>106474.77</v>
      </c>
      <c r="O2921">
        <v>318458.23</v>
      </c>
      <c r="P2921">
        <v>30</v>
      </c>
      <c r="Q2921">
        <v>31</v>
      </c>
      <c r="R2921">
        <v>91.48</v>
      </c>
    </row>
    <row r="2922" spans="1:18" x14ac:dyDescent="0.35">
      <c r="A2922" t="s">
        <v>132</v>
      </c>
      <c r="B2922" t="str">
        <f>VLOOKUP(Table1[[#This Row],[Region]],Table3[#All],2,0)</f>
        <v>Bill Gabril</v>
      </c>
      <c r="C2922" t="s">
        <v>213</v>
      </c>
      <c r="D2922">
        <v>257633</v>
      </c>
      <c r="E2922">
        <v>137543</v>
      </c>
      <c r="F2922">
        <v>53.39</v>
      </c>
      <c r="G2922" s="2">
        <v>41933</v>
      </c>
      <c r="H2922">
        <f>YEAR(Table1[[#This Row],[Order Date]])</f>
        <v>2014</v>
      </c>
      <c r="I2922" t="s">
        <v>255</v>
      </c>
      <c r="J2922" s="4">
        <f>WEEKDAY(Table1[[#This Row],[Order Date]])</f>
        <v>3</v>
      </c>
      <c r="K2922" t="s">
        <v>228</v>
      </c>
      <c r="L2922" t="s">
        <v>236</v>
      </c>
      <c r="M2922">
        <v>137543</v>
      </c>
      <c r="N2922">
        <v>66473.279999999999</v>
      </c>
      <c r="O2922">
        <v>71069.72</v>
      </c>
      <c r="P2922">
        <v>10</v>
      </c>
      <c r="Q2922">
        <v>40</v>
      </c>
      <c r="R2922">
        <v>78.86</v>
      </c>
    </row>
    <row r="2923" spans="1:18" x14ac:dyDescent="0.35">
      <c r="A2923" t="s">
        <v>133</v>
      </c>
      <c r="B2923" t="str">
        <f>VLOOKUP(Table1[[#This Row],[Region]],Table3[#All],2,0)</f>
        <v>Bill Gabril</v>
      </c>
      <c r="C2923" t="s">
        <v>213</v>
      </c>
      <c r="D2923">
        <v>490368</v>
      </c>
      <c r="E2923">
        <v>335586</v>
      </c>
      <c r="F2923">
        <v>68.44</v>
      </c>
      <c r="G2923" s="2">
        <v>41933</v>
      </c>
      <c r="H2923">
        <f>YEAR(Table1[[#This Row],[Order Date]])</f>
        <v>2014</v>
      </c>
      <c r="I2923" t="s">
        <v>255</v>
      </c>
      <c r="J2923" s="4">
        <f>WEEKDAY(Table1[[#This Row],[Order Date]])</f>
        <v>3</v>
      </c>
      <c r="K2923" t="s">
        <v>232</v>
      </c>
      <c r="L2923" t="s">
        <v>240</v>
      </c>
      <c r="M2923">
        <v>335586</v>
      </c>
      <c r="N2923">
        <v>116029.3</v>
      </c>
      <c r="O2923">
        <v>219556.7</v>
      </c>
      <c r="P2923">
        <v>30</v>
      </c>
      <c r="Q2923">
        <v>90</v>
      </c>
      <c r="R2923">
        <v>74.39</v>
      </c>
    </row>
    <row r="2924" spans="1:18" x14ac:dyDescent="0.35">
      <c r="A2924" t="s">
        <v>134</v>
      </c>
      <c r="B2924" t="str">
        <f>VLOOKUP(Table1[[#This Row],[Region]],Table3[#All],2,0)</f>
        <v>William Grek</v>
      </c>
      <c r="C2924" t="s">
        <v>214</v>
      </c>
      <c r="D2924">
        <v>439122</v>
      </c>
      <c r="E2924">
        <v>370305</v>
      </c>
      <c r="F2924">
        <v>84.33</v>
      </c>
      <c r="G2924" s="2">
        <v>41270</v>
      </c>
      <c r="H2924">
        <f>YEAR(Table1[[#This Row],[Order Date]])</f>
        <v>2012</v>
      </c>
      <c r="I2924" t="s">
        <v>257</v>
      </c>
      <c r="J2924" s="4">
        <f>WEEKDAY(Table1[[#This Row],[Order Date]])</f>
        <v>5</v>
      </c>
      <c r="K2924" t="s">
        <v>221</v>
      </c>
      <c r="L2924" t="s">
        <v>239</v>
      </c>
      <c r="M2924">
        <v>370305</v>
      </c>
      <c r="N2924">
        <v>100862.83</v>
      </c>
      <c r="O2924">
        <v>269442.17</v>
      </c>
      <c r="P2924">
        <v>10</v>
      </c>
      <c r="Q2924">
        <v>81</v>
      </c>
      <c r="R2924">
        <v>90.39</v>
      </c>
    </row>
    <row r="2925" spans="1:18" x14ac:dyDescent="0.35">
      <c r="A2925" t="s">
        <v>135</v>
      </c>
      <c r="B2925" t="str">
        <f>VLOOKUP(Table1[[#This Row],[Region]],Table3[#All],2,0)</f>
        <v>Bill Gabril</v>
      </c>
      <c r="C2925" t="s">
        <v>213</v>
      </c>
      <c r="D2925">
        <v>269385</v>
      </c>
      <c r="E2925">
        <v>268948</v>
      </c>
      <c r="F2925">
        <v>99.84</v>
      </c>
      <c r="G2925" s="2">
        <v>41915</v>
      </c>
      <c r="H2925">
        <f>YEAR(Table1[[#This Row],[Order Date]])</f>
        <v>2014</v>
      </c>
      <c r="I2925" t="s">
        <v>255</v>
      </c>
      <c r="J2925" s="4">
        <f>WEEKDAY(Table1[[#This Row],[Order Date]])</f>
        <v>6</v>
      </c>
      <c r="K2925" t="s">
        <v>220</v>
      </c>
      <c r="L2925" t="s">
        <v>237</v>
      </c>
      <c r="M2925">
        <v>268948</v>
      </c>
      <c r="N2925">
        <v>132945.41</v>
      </c>
      <c r="O2925">
        <v>136002.59</v>
      </c>
      <c r="P2925">
        <v>10</v>
      </c>
      <c r="Q2925">
        <v>12</v>
      </c>
      <c r="R2925">
        <v>86.94</v>
      </c>
    </row>
    <row r="2926" spans="1:18" x14ac:dyDescent="0.35">
      <c r="A2926" t="s">
        <v>136</v>
      </c>
      <c r="B2926" t="str">
        <f>VLOOKUP(Table1[[#This Row],[Region]],Table3[#All],2,0)</f>
        <v>William Grek</v>
      </c>
      <c r="C2926" t="s">
        <v>214</v>
      </c>
      <c r="D2926">
        <v>387976</v>
      </c>
      <c r="E2926">
        <v>391839</v>
      </c>
      <c r="F2926">
        <v>101</v>
      </c>
      <c r="G2926" s="2">
        <v>41795</v>
      </c>
      <c r="H2926">
        <f>YEAR(Table1[[#This Row],[Order Date]])</f>
        <v>2014</v>
      </c>
      <c r="I2926" t="s">
        <v>254</v>
      </c>
      <c r="J2926" s="4">
        <f>WEEKDAY(Table1[[#This Row],[Order Date]])</f>
        <v>5</v>
      </c>
      <c r="K2926" t="s">
        <v>225</v>
      </c>
      <c r="L2926" t="s">
        <v>239</v>
      </c>
      <c r="M2926">
        <v>391839</v>
      </c>
      <c r="N2926">
        <v>186038.2</v>
      </c>
      <c r="O2926">
        <v>205800.8</v>
      </c>
      <c r="P2926">
        <v>20</v>
      </c>
      <c r="Q2926">
        <v>93</v>
      </c>
      <c r="R2926">
        <v>67.290000000000006</v>
      </c>
    </row>
    <row r="2927" spans="1:18" x14ac:dyDescent="0.35">
      <c r="A2927" t="s">
        <v>137</v>
      </c>
      <c r="B2927" t="str">
        <f>VLOOKUP(Table1[[#This Row],[Region]],Table3[#All],2,0)</f>
        <v>Sam Thomas</v>
      </c>
      <c r="C2927" t="s">
        <v>215</v>
      </c>
      <c r="D2927">
        <v>364091</v>
      </c>
      <c r="E2927">
        <v>407398</v>
      </c>
      <c r="F2927">
        <v>111.89</v>
      </c>
      <c r="G2927" s="2">
        <v>40787</v>
      </c>
      <c r="H2927">
        <f>YEAR(Table1[[#This Row],[Order Date]])</f>
        <v>2011</v>
      </c>
      <c r="I2927" t="s">
        <v>258</v>
      </c>
      <c r="J2927" s="4">
        <f>WEEKDAY(Table1[[#This Row],[Order Date]])</f>
        <v>5</v>
      </c>
      <c r="K2927" t="s">
        <v>220</v>
      </c>
      <c r="L2927" t="s">
        <v>237</v>
      </c>
      <c r="M2927">
        <v>407398</v>
      </c>
      <c r="N2927">
        <v>92900.85</v>
      </c>
      <c r="O2927">
        <v>314497.15000000002</v>
      </c>
      <c r="P2927">
        <v>10</v>
      </c>
      <c r="Q2927">
        <v>72</v>
      </c>
      <c r="R2927">
        <v>76.09</v>
      </c>
    </row>
    <row r="2928" spans="1:18" x14ac:dyDescent="0.35">
      <c r="A2928" t="s">
        <v>138</v>
      </c>
      <c r="B2928" t="str">
        <f>VLOOKUP(Table1[[#This Row],[Region]],Table3[#All],2,0)</f>
        <v>Bill Gabril</v>
      </c>
      <c r="C2928" t="s">
        <v>213</v>
      </c>
      <c r="D2928">
        <v>348957</v>
      </c>
      <c r="E2928">
        <v>187263</v>
      </c>
      <c r="F2928">
        <v>53.66</v>
      </c>
      <c r="G2928" s="2">
        <v>40787</v>
      </c>
      <c r="H2928">
        <f>YEAR(Table1[[#This Row],[Order Date]])</f>
        <v>2011</v>
      </c>
      <c r="I2928" t="s">
        <v>258</v>
      </c>
      <c r="J2928" s="4">
        <f>WEEKDAY(Table1[[#This Row],[Order Date]])</f>
        <v>5</v>
      </c>
      <c r="K2928" t="s">
        <v>231</v>
      </c>
      <c r="L2928" t="s">
        <v>236</v>
      </c>
      <c r="M2928">
        <v>187263</v>
      </c>
      <c r="N2928">
        <v>75230.22</v>
      </c>
      <c r="O2928">
        <v>112032.78</v>
      </c>
      <c r="P2928">
        <v>20</v>
      </c>
      <c r="Q2928">
        <v>34</v>
      </c>
      <c r="R2928">
        <v>86.16</v>
      </c>
    </row>
    <row r="2929" spans="1:18" x14ac:dyDescent="0.35">
      <c r="A2929" t="s">
        <v>139</v>
      </c>
      <c r="B2929" t="str">
        <f>VLOOKUP(Table1[[#This Row],[Region]],Table3[#All],2,0)</f>
        <v>William Grek</v>
      </c>
      <c r="C2929" t="s">
        <v>214</v>
      </c>
      <c r="D2929">
        <v>259406</v>
      </c>
      <c r="E2929">
        <v>307961</v>
      </c>
      <c r="F2929">
        <v>118.72</v>
      </c>
      <c r="G2929" s="2">
        <v>41495</v>
      </c>
      <c r="H2929">
        <f>YEAR(Table1[[#This Row],[Order Date]])</f>
        <v>2013</v>
      </c>
      <c r="I2929" t="s">
        <v>262</v>
      </c>
      <c r="J2929" s="4">
        <f>WEEKDAY(Table1[[#This Row],[Order Date]])</f>
        <v>6</v>
      </c>
      <c r="K2929" t="s">
        <v>220</v>
      </c>
      <c r="L2929" t="s">
        <v>237</v>
      </c>
      <c r="M2929">
        <v>307961</v>
      </c>
      <c r="N2929">
        <v>95880.45</v>
      </c>
      <c r="O2929">
        <v>212080.55</v>
      </c>
      <c r="P2929">
        <v>20</v>
      </c>
      <c r="Q2929">
        <v>75</v>
      </c>
      <c r="R2929">
        <v>87.33</v>
      </c>
    </row>
    <row r="2930" spans="1:18" x14ac:dyDescent="0.35">
      <c r="A2930" t="s">
        <v>140</v>
      </c>
      <c r="B2930" t="str">
        <f>VLOOKUP(Table1[[#This Row],[Region]],Table3[#All],2,0)</f>
        <v>Bill Gabril</v>
      </c>
      <c r="C2930" t="s">
        <v>213</v>
      </c>
      <c r="D2930">
        <v>487317</v>
      </c>
      <c r="E2930">
        <v>371901</v>
      </c>
      <c r="F2930">
        <v>76.319999999999993</v>
      </c>
      <c r="G2930" s="2">
        <v>41843</v>
      </c>
      <c r="H2930">
        <f>YEAR(Table1[[#This Row],[Order Date]])</f>
        <v>2014</v>
      </c>
      <c r="I2930" t="s">
        <v>260</v>
      </c>
      <c r="J2930" s="4">
        <f>WEEKDAY(Table1[[#This Row],[Order Date]])</f>
        <v>4</v>
      </c>
      <c r="K2930" t="s">
        <v>222</v>
      </c>
      <c r="L2930" t="s">
        <v>236</v>
      </c>
      <c r="M2930">
        <v>371901</v>
      </c>
      <c r="N2930">
        <v>126013.04</v>
      </c>
      <c r="O2930">
        <v>245887.96</v>
      </c>
      <c r="P2930">
        <v>10</v>
      </c>
      <c r="Q2930">
        <v>29</v>
      </c>
      <c r="R2930">
        <v>66.87</v>
      </c>
    </row>
    <row r="2931" spans="1:18" x14ac:dyDescent="0.35">
      <c r="A2931" t="s">
        <v>141</v>
      </c>
      <c r="B2931" t="str">
        <f>VLOOKUP(Table1[[#This Row],[Region]],Table3[#All],2,0)</f>
        <v>Sam Thomas</v>
      </c>
      <c r="C2931" t="s">
        <v>215</v>
      </c>
      <c r="D2931">
        <v>456320</v>
      </c>
      <c r="E2931">
        <v>449241</v>
      </c>
      <c r="F2931">
        <v>98.45</v>
      </c>
      <c r="G2931" s="2">
        <v>41100</v>
      </c>
      <c r="H2931">
        <f>YEAR(Table1[[#This Row],[Order Date]])</f>
        <v>2012</v>
      </c>
      <c r="I2931" t="s">
        <v>260</v>
      </c>
      <c r="J2931" s="4">
        <f>WEEKDAY(Table1[[#This Row],[Order Date]])</f>
        <v>3</v>
      </c>
      <c r="K2931" t="s">
        <v>218</v>
      </c>
      <c r="L2931" t="s">
        <v>238</v>
      </c>
      <c r="M2931">
        <v>449241</v>
      </c>
      <c r="N2931">
        <v>128384.4</v>
      </c>
      <c r="O2931">
        <v>320856.59999999998</v>
      </c>
      <c r="P2931">
        <v>10</v>
      </c>
      <c r="Q2931">
        <v>16</v>
      </c>
      <c r="R2931">
        <v>75.7</v>
      </c>
    </row>
    <row r="2932" spans="1:18" x14ac:dyDescent="0.35">
      <c r="A2932" t="s">
        <v>142</v>
      </c>
      <c r="B2932" t="str">
        <f>VLOOKUP(Table1[[#This Row],[Region]],Table3[#All],2,0)</f>
        <v>William Grek</v>
      </c>
      <c r="C2932" t="s">
        <v>214</v>
      </c>
      <c r="D2932">
        <v>334094</v>
      </c>
      <c r="E2932">
        <v>246071</v>
      </c>
      <c r="F2932">
        <v>73.650000000000006</v>
      </c>
      <c r="G2932" s="2">
        <v>40878</v>
      </c>
      <c r="H2932">
        <f>YEAR(Table1[[#This Row],[Order Date]])</f>
        <v>2011</v>
      </c>
      <c r="I2932" t="s">
        <v>257</v>
      </c>
      <c r="J2932" s="4">
        <f>WEEKDAY(Table1[[#This Row],[Order Date]])</f>
        <v>5</v>
      </c>
      <c r="K2932" t="s">
        <v>233</v>
      </c>
      <c r="L2932" t="s">
        <v>237</v>
      </c>
      <c r="M2932">
        <v>246071</v>
      </c>
      <c r="N2932">
        <v>89005.06</v>
      </c>
      <c r="O2932">
        <v>157065.94</v>
      </c>
      <c r="P2932">
        <v>30</v>
      </c>
      <c r="Q2932">
        <v>32</v>
      </c>
      <c r="R2932">
        <v>83.63</v>
      </c>
    </row>
    <row r="2933" spans="1:18" x14ac:dyDescent="0.35">
      <c r="A2933" t="s">
        <v>143</v>
      </c>
      <c r="B2933" t="str">
        <f>VLOOKUP(Table1[[#This Row],[Region]],Table3[#All],2,0)</f>
        <v>William Grek</v>
      </c>
      <c r="C2933" t="s">
        <v>214</v>
      </c>
      <c r="D2933">
        <v>228452</v>
      </c>
      <c r="E2933">
        <v>217094</v>
      </c>
      <c r="F2933">
        <v>95.03</v>
      </c>
      <c r="G2933" s="2">
        <v>41992</v>
      </c>
      <c r="H2933">
        <f>YEAR(Table1[[#This Row],[Order Date]])</f>
        <v>2014</v>
      </c>
      <c r="I2933" t="s">
        <v>257</v>
      </c>
      <c r="J2933" s="4">
        <f>WEEKDAY(Table1[[#This Row],[Order Date]])</f>
        <v>6</v>
      </c>
      <c r="K2933" t="s">
        <v>232</v>
      </c>
      <c r="L2933" t="s">
        <v>240</v>
      </c>
      <c r="M2933">
        <v>217094</v>
      </c>
      <c r="N2933">
        <v>63177.37</v>
      </c>
      <c r="O2933">
        <v>153916.63</v>
      </c>
      <c r="P2933">
        <v>30</v>
      </c>
      <c r="Q2933">
        <v>80</v>
      </c>
      <c r="R2933">
        <v>92.02</v>
      </c>
    </row>
    <row r="2934" spans="1:18" x14ac:dyDescent="0.35">
      <c r="A2934" t="s">
        <v>144</v>
      </c>
      <c r="B2934" t="str">
        <f>VLOOKUP(Table1[[#This Row],[Region]],Table3[#All],2,0)</f>
        <v>Bill Gabril</v>
      </c>
      <c r="C2934" t="s">
        <v>213</v>
      </c>
      <c r="D2934">
        <v>238918</v>
      </c>
      <c r="E2934">
        <v>249428</v>
      </c>
      <c r="F2934">
        <v>104.4</v>
      </c>
      <c r="G2934" s="2">
        <v>40681</v>
      </c>
      <c r="H2934">
        <f>YEAR(Table1[[#This Row],[Order Date]])</f>
        <v>2011</v>
      </c>
      <c r="I2934" t="s">
        <v>261</v>
      </c>
      <c r="J2934" s="4">
        <f>WEEKDAY(Table1[[#This Row],[Order Date]])</f>
        <v>4</v>
      </c>
      <c r="K2934" t="s">
        <v>233</v>
      </c>
      <c r="L2934" t="s">
        <v>237</v>
      </c>
      <c r="M2934">
        <v>249428</v>
      </c>
      <c r="N2934">
        <v>73521.02</v>
      </c>
      <c r="O2934">
        <v>175906.98</v>
      </c>
      <c r="P2934">
        <v>30</v>
      </c>
      <c r="Q2934">
        <v>46</v>
      </c>
      <c r="R2934">
        <v>89.38</v>
      </c>
    </row>
    <row r="2935" spans="1:18" x14ac:dyDescent="0.35">
      <c r="A2935" t="s">
        <v>145</v>
      </c>
      <c r="B2935" t="str">
        <f>VLOOKUP(Table1[[#This Row],[Region]],Table3[#All],2,0)</f>
        <v>Sam Thomas</v>
      </c>
      <c r="C2935" t="s">
        <v>215</v>
      </c>
      <c r="D2935">
        <v>407984</v>
      </c>
      <c r="E2935">
        <v>389664</v>
      </c>
      <c r="F2935">
        <v>95.51</v>
      </c>
      <c r="G2935" s="2">
        <v>40681</v>
      </c>
      <c r="H2935">
        <f>YEAR(Table1[[#This Row],[Order Date]])</f>
        <v>2011</v>
      </c>
      <c r="I2935" t="s">
        <v>261</v>
      </c>
      <c r="J2935" s="4">
        <f>WEEKDAY(Table1[[#This Row],[Order Date]])</f>
        <v>4</v>
      </c>
      <c r="K2935" t="s">
        <v>231</v>
      </c>
      <c r="L2935" t="s">
        <v>236</v>
      </c>
      <c r="M2935">
        <v>389664</v>
      </c>
      <c r="N2935">
        <v>107168.75</v>
      </c>
      <c r="O2935">
        <v>282495.25</v>
      </c>
      <c r="P2935">
        <v>20</v>
      </c>
      <c r="Q2935">
        <v>13</v>
      </c>
      <c r="R2935">
        <v>93.68</v>
      </c>
    </row>
    <row r="2936" spans="1:18" x14ac:dyDescent="0.35">
      <c r="A2936" t="s">
        <v>146</v>
      </c>
      <c r="B2936" t="str">
        <f>VLOOKUP(Table1[[#This Row],[Region]],Table3[#All],2,0)</f>
        <v>William Grek</v>
      </c>
      <c r="C2936" t="s">
        <v>214</v>
      </c>
      <c r="D2936">
        <v>304101</v>
      </c>
      <c r="E2936">
        <v>274138</v>
      </c>
      <c r="F2936">
        <v>90.15</v>
      </c>
      <c r="G2936" s="2">
        <v>40857</v>
      </c>
      <c r="H2936">
        <f>YEAR(Table1[[#This Row],[Order Date]])</f>
        <v>2011</v>
      </c>
      <c r="I2936" t="s">
        <v>253</v>
      </c>
      <c r="J2936" s="4">
        <f>WEEKDAY(Table1[[#This Row],[Order Date]])</f>
        <v>5</v>
      </c>
      <c r="K2936" t="s">
        <v>223</v>
      </c>
      <c r="L2936" t="s">
        <v>240</v>
      </c>
      <c r="M2936">
        <v>274138</v>
      </c>
      <c r="N2936">
        <v>113926.88</v>
      </c>
      <c r="O2936">
        <v>160211.12</v>
      </c>
      <c r="P2936">
        <v>20</v>
      </c>
      <c r="Q2936">
        <v>29</v>
      </c>
      <c r="R2936">
        <v>60.79</v>
      </c>
    </row>
    <row r="2937" spans="1:18" x14ac:dyDescent="0.35">
      <c r="A2937" t="s">
        <v>147</v>
      </c>
      <c r="B2937" t="str">
        <f>VLOOKUP(Table1[[#This Row],[Region]],Table3[#All],2,0)</f>
        <v>Bill Gabril</v>
      </c>
      <c r="C2937" t="s">
        <v>213</v>
      </c>
      <c r="D2937">
        <v>344971</v>
      </c>
      <c r="E2937">
        <v>265465</v>
      </c>
      <c r="F2937">
        <v>76.95</v>
      </c>
      <c r="G2937" s="2">
        <v>40857</v>
      </c>
      <c r="H2937">
        <f>YEAR(Table1[[#This Row],[Order Date]])</f>
        <v>2011</v>
      </c>
      <c r="I2937" t="s">
        <v>253</v>
      </c>
      <c r="J2937" s="4">
        <f>WEEKDAY(Table1[[#This Row],[Order Date]])</f>
        <v>5</v>
      </c>
      <c r="K2937" t="s">
        <v>234</v>
      </c>
      <c r="L2937" t="s">
        <v>238</v>
      </c>
      <c r="M2937">
        <v>265465</v>
      </c>
      <c r="N2937">
        <v>85205.81</v>
      </c>
      <c r="O2937">
        <v>180259.19</v>
      </c>
      <c r="P2937">
        <v>20</v>
      </c>
      <c r="Q2937">
        <v>48</v>
      </c>
      <c r="R2937">
        <v>63.09</v>
      </c>
    </row>
    <row r="2938" spans="1:18" x14ac:dyDescent="0.35">
      <c r="A2938" t="s">
        <v>148</v>
      </c>
      <c r="B2938" t="str">
        <f>VLOOKUP(Table1[[#This Row],[Region]],Table3[#All],2,0)</f>
        <v>Sam Thomas</v>
      </c>
      <c r="C2938" t="s">
        <v>215</v>
      </c>
      <c r="D2938">
        <v>347036</v>
      </c>
      <c r="E2938">
        <v>374459</v>
      </c>
      <c r="F2938">
        <v>107.9</v>
      </c>
      <c r="G2938" s="2">
        <v>40857</v>
      </c>
      <c r="H2938">
        <f>YEAR(Table1[[#This Row],[Order Date]])</f>
        <v>2011</v>
      </c>
      <c r="I2938" t="s">
        <v>253</v>
      </c>
      <c r="J2938" s="4">
        <f>WEEKDAY(Table1[[#This Row],[Order Date]])</f>
        <v>5</v>
      </c>
      <c r="K2938" t="s">
        <v>216</v>
      </c>
      <c r="L2938" t="s">
        <v>236</v>
      </c>
      <c r="M2938">
        <v>374459</v>
      </c>
      <c r="N2938">
        <v>180557.21</v>
      </c>
      <c r="O2938">
        <v>193901.79</v>
      </c>
      <c r="P2938">
        <v>20</v>
      </c>
      <c r="Q2938">
        <v>14</v>
      </c>
      <c r="R2938">
        <v>82.52</v>
      </c>
    </row>
    <row r="2939" spans="1:18" x14ac:dyDescent="0.35">
      <c r="A2939" t="s">
        <v>149</v>
      </c>
      <c r="B2939" t="str">
        <f>VLOOKUP(Table1[[#This Row],[Region]],Table3[#All],2,0)</f>
        <v>Anne Paul</v>
      </c>
      <c r="C2939" t="s">
        <v>212</v>
      </c>
      <c r="D2939">
        <v>245627</v>
      </c>
      <c r="E2939">
        <v>131594</v>
      </c>
      <c r="F2939">
        <v>53.57</v>
      </c>
      <c r="G2939" s="2">
        <v>40857</v>
      </c>
      <c r="H2939">
        <f>YEAR(Table1[[#This Row],[Order Date]])</f>
        <v>2011</v>
      </c>
      <c r="I2939" t="s">
        <v>253</v>
      </c>
      <c r="J2939" s="4">
        <f>WEEKDAY(Table1[[#This Row],[Order Date]])</f>
        <v>5</v>
      </c>
      <c r="K2939" t="s">
        <v>232</v>
      </c>
      <c r="L2939" t="s">
        <v>240</v>
      </c>
      <c r="M2939">
        <v>131594</v>
      </c>
      <c r="N2939">
        <v>50067.78</v>
      </c>
      <c r="O2939">
        <v>81526.22</v>
      </c>
      <c r="P2939">
        <v>20</v>
      </c>
      <c r="Q2939">
        <v>29</v>
      </c>
      <c r="R2939">
        <v>68.48</v>
      </c>
    </row>
    <row r="2940" spans="1:18" x14ac:dyDescent="0.35">
      <c r="A2940" t="s">
        <v>150</v>
      </c>
      <c r="B2940" t="str">
        <f>VLOOKUP(Table1[[#This Row],[Region]],Table3[#All],2,0)</f>
        <v>Sam Thomas</v>
      </c>
      <c r="C2940" t="s">
        <v>215</v>
      </c>
      <c r="D2940">
        <v>238093</v>
      </c>
      <c r="E2940">
        <v>209067</v>
      </c>
      <c r="F2940">
        <v>87.81</v>
      </c>
      <c r="G2940" s="2">
        <v>40857</v>
      </c>
      <c r="H2940">
        <f>YEAR(Table1[[#This Row],[Order Date]])</f>
        <v>2011</v>
      </c>
      <c r="I2940" t="s">
        <v>253</v>
      </c>
      <c r="J2940" s="4">
        <f>WEEKDAY(Table1[[#This Row],[Order Date]])</f>
        <v>5</v>
      </c>
      <c r="K2940" t="s">
        <v>228</v>
      </c>
      <c r="L2940" t="s">
        <v>236</v>
      </c>
      <c r="M2940">
        <v>209067</v>
      </c>
      <c r="N2940">
        <v>63471.02</v>
      </c>
      <c r="O2940">
        <v>145595.98000000001</v>
      </c>
      <c r="P2940">
        <v>20</v>
      </c>
      <c r="Q2940">
        <v>41</v>
      </c>
      <c r="R2940">
        <v>71.97</v>
      </c>
    </row>
    <row r="2941" spans="1:18" x14ac:dyDescent="0.35">
      <c r="A2941" t="s">
        <v>151</v>
      </c>
      <c r="B2941" t="str">
        <f>VLOOKUP(Table1[[#This Row],[Region]],Table3[#All],2,0)</f>
        <v>William Grek</v>
      </c>
      <c r="C2941" t="s">
        <v>214</v>
      </c>
      <c r="D2941">
        <v>454855</v>
      </c>
      <c r="E2941">
        <v>295654</v>
      </c>
      <c r="F2941">
        <v>65</v>
      </c>
      <c r="G2941" s="2">
        <v>40857</v>
      </c>
      <c r="H2941">
        <f>YEAR(Table1[[#This Row],[Order Date]])</f>
        <v>2011</v>
      </c>
      <c r="I2941" t="s">
        <v>253</v>
      </c>
      <c r="J2941" s="4">
        <f>WEEKDAY(Table1[[#This Row],[Order Date]])</f>
        <v>5</v>
      </c>
      <c r="K2941" t="s">
        <v>223</v>
      </c>
      <c r="L2941" t="s">
        <v>240</v>
      </c>
      <c r="M2941">
        <v>295654</v>
      </c>
      <c r="N2941">
        <v>60562.95</v>
      </c>
      <c r="O2941">
        <v>235091.05</v>
      </c>
      <c r="P2941">
        <v>10</v>
      </c>
      <c r="Q2941">
        <v>95</v>
      </c>
      <c r="R2941">
        <v>86.69</v>
      </c>
    </row>
    <row r="2942" spans="1:18" x14ac:dyDescent="0.35">
      <c r="A2942" t="s">
        <v>152</v>
      </c>
      <c r="B2942" t="str">
        <f>VLOOKUP(Table1[[#This Row],[Region]],Table3[#All],2,0)</f>
        <v>Anne Paul</v>
      </c>
      <c r="C2942" t="s">
        <v>212</v>
      </c>
      <c r="D2942">
        <v>344535</v>
      </c>
      <c r="E2942">
        <v>179843</v>
      </c>
      <c r="F2942">
        <v>52.2</v>
      </c>
      <c r="G2942" s="2">
        <v>41283</v>
      </c>
      <c r="H2942">
        <f>YEAR(Table1[[#This Row],[Order Date]])</f>
        <v>2013</v>
      </c>
      <c r="I2942" t="s">
        <v>259</v>
      </c>
      <c r="J2942" s="4">
        <f>WEEKDAY(Table1[[#This Row],[Order Date]])</f>
        <v>4</v>
      </c>
      <c r="K2942" t="s">
        <v>226</v>
      </c>
      <c r="L2942" t="s">
        <v>239</v>
      </c>
      <c r="M2942">
        <v>179843</v>
      </c>
      <c r="N2942">
        <v>86137.27</v>
      </c>
      <c r="O2942">
        <v>93705.73</v>
      </c>
      <c r="P2942">
        <v>30</v>
      </c>
      <c r="Q2942">
        <v>49</v>
      </c>
      <c r="R2942">
        <v>80.47</v>
      </c>
    </row>
    <row r="2943" spans="1:18" x14ac:dyDescent="0.35">
      <c r="A2943" t="s">
        <v>153</v>
      </c>
      <c r="B2943" t="str">
        <f>VLOOKUP(Table1[[#This Row],[Region]],Table3[#All],2,0)</f>
        <v>Sam Thomas</v>
      </c>
      <c r="C2943" t="s">
        <v>215</v>
      </c>
      <c r="D2943">
        <v>140787</v>
      </c>
      <c r="E2943">
        <v>80703</v>
      </c>
      <c r="F2943">
        <v>57.32</v>
      </c>
      <c r="G2943" s="2">
        <v>41283</v>
      </c>
      <c r="H2943">
        <f>YEAR(Table1[[#This Row],[Order Date]])</f>
        <v>2013</v>
      </c>
      <c r="I2943" t="s">
        <v>259</v>
      </c>
      <c r="J2943" s="4">
        <f>WEEKDAY(Table1[[#This Row],[Order Date]])</f>
        <v>4</v>
      </c>
      <c r="K2943" t="s">
        <v>235</v>
      </c>
      <c r="L2943" t="s">
        <v>239</v>
      </c>
      <c r="M2943">
        <v>80703</v>
      </c>
      <c r="N2943">
        <v>20170.55</v>
      </c>
      <c r="O2943">
        <v>60532.45</v>
      </c>
      <c r="P2943">
        <v>30</v>
      </c>
      <c r="Q2943">
        <v>21</v>
      </c>
      <c r="R2943">
        <v>79.17</v>
      </c>
    </row>
    <row r="2944" spans="1:18" x14ac:dyDescent="0.35">
      <c r="A2944" t="s">
        <v>154</v>
      </c>
      <c r="B2944" t="str">
        <f>VLOOKUP(Table1[[#This Row],[Region]],Table3[#All],2,0)</f>
        <v>Sam Thomas</v>
      </c>
      <c r="C2944" t="s">
        <v>215</v>
      </c>
      <c r="D2944">
        <v>212741</v>
      </c>
      <c r="E2944">
        <v>223763</v>
      </c>
      <c r="F2944">
        <v>105.18</v>
      </c>
      <c r="G2944" s="2">
        <v>41905</v>
      </c>
      <c r="H2944">
        <f>YEAR(Table1[[#This Row],[Order Date]])</f>
        <v>2014</v>
      </c>
      <c r="I2944" t="s">
        <v>258</v>
      </c>
      <c r="J2944" s="4">
        <f>WEEKDAY(Table1[[#This Row],[Order Date]])</f>
        <v>3</v>
      </c>
      <c r="K2944" t="s">
        <v>227</v>
      </c>
      <c r="L2944" t="s">
        <v>237</v>
      </c>
      <c r="M2944">
        <v>223763</v>
      </c>
      <c r="N2944">
        <v>83258.73</v>
      </c>
      <c r="O2944">
        <v>140504.26999999999</v>
      </c>
      <c r="P2944">
        <v>30</v>
      </c>
      <c r="Q2944">
        <v>49</v>
      </c>
      <c r="R2944">
        <v>76.459999999999994</v>
      </c>
    </row>
    <row r="2945" spans="1:18" x14ac:dyDescent="0.35">
      <c r="A2945" t="s">
        <v>155</v>
      </c>
      <c r="B2945" t="str">
        <f>VLOOKUP(Table1[[#This Row],[Region]],Table3[#All],2,0)</f>
        <v>Bill Gabril</v>
      </c>
      <c r="C2945" t="s">
        <v>213</v>
      </c>
      <c r="D2945">
        <v>367767</v>
      </c>
      <c r="E2945">
        <v>352398</v>
      </c>
      <c r="F2945">
        <v>95.82</v>
      </c>
      <c r="G2945" s="2">
        <v>41905</v>
      </c>
      <c r="H2945">
        <f>YEAR(Table1[[#This Row],[Order Date]])</f>
        <v>2014</v>
      </c>
      <c r="I2945" t="s">
        <v>258</v>
      </c>
      <c r="J2945" s="4">
        <f>WEEKDAY(Table1[[#This Row],[Order Date]])</f>
        <v>3</v>
      </c>
      <c r="K2945" t="s">
        <v>223</v>
      </c>
      <c r="L2945" t="s">
        <v>240</v>
      </c>
      <c r="M2945">
        <v>352398</v>
      </c>
      <c r="N2945">
        <v>105480.17</v>
      </c>
      <c r="O2945">
        <v>246917.83</v>
      </c>
      <c r="P2945">
        <v>10</v>
      </c>
      <c r="Q2945">
        <v>69</v>
      </c>
      <c r="R2945">
        <v>85.66</v>
      </c>
    </row>
    <row r="2946" spans="1:18" x14ac:dyDescent="0.35">
      <c r="A2946" t="s">
        <v>156</v>
      </c>
      <c r="B2946" t="str">
        <f>VLOOKUP(Table1[[#This Row],[Region]],Table3[#All],2,0)</f>
        <v>Bill Gabril</v>
      </c>
      <c r="C2946" t="s">
        <v>213</v>
      </c>
      <c r="D2946">
        <v>451909</v>
      </c>
      <c r="E2946">
        <v>426965</v>
      </c>
      <c r="F2946">
        <v>94.48</v>
      </c>
      <c r="G2946" s="2">
        <v>40900</v>
      </c>
      <c r="H2946">
        <f>YEAR(Table1[[#This Row],[Order Date]])</f>
        <v>2011</v>
      </c>
      <c r="I2946" t="s">
        <v>257</v>
      </c>
      <c r="J2946" s="4">
        <f>WEEKDAY(Table1[[#This Row],[Order Date]])</f>
        <v>6</v>
      </c>
      <c r="K2946" t="s">
        <v>221</v>
      </c>
      <c r="L2946" t="s">
        <v>239</v>
      </c>
      <c r="M2946">
        <v>426965</v>
      </c>
      <c r="N2946">
        <v>122773.39</v>
      </c>
      <c r="O2946">
        <v>304191.61</v>
      </c>
      <c r="P2946">
        <v>30</v>
      </c>
      <c r="Q2946">
        <v>57</v>
      </c>
      <c r="R2946">
        <v>84.92</v>
      </c>
    </row>
    <row r="2947" spans="1:18" x14ac:dyDescent="0.35">
      <c r="A2947" t="s">
        <v>157</v>
      </c>
      <c r="B2947" t="str">
        <f>VLOOKUP(Table1[[#This Row],[Region]],Table3[#All],2,0)</f>
        <v>Sam Thomas</v>
      </c>
      <c r="C2947" t="s">
        <v>215</v>
      </c>
      <c r="D2947">
        <v>279879</v>
      </c>
      <c r="E2947">
        <v>297329</v>
      </c>
      <c r="F2947">
        <v>106.23</v>
      </c>
      <c r="G2947" s="2">
        <v>41421</v>
      </c>
      <c r="H2947">
        <f>YEAR(Table1[[#This Row],[Order Date]])</f>
        <v>2013</v>
      </c>
      <c r="I2947" t="s">
        <v>261</v>
      </c>
      <c r="J2947" s="4">
        <f>WEEKDAY(Table1[[#This Row],[Order Date]])</f>
        <v>2</v>
      </c>
      <c r="K2947" t="s">
        <v>225</v>
      </c>
      <c r="L2947" t="s">
        <v>239</v>
      </c>
      <c r="M2947">
        <v>297329</v>
      </c>
      <c r="N2947">
        <v>147168.10999999999</v>
      </c>
      <c r="O2947">
        <v>150160.89000000001</v>
      </c>
      <c r="P2947">
        <v>20</v>
      </c>
      <c r="Q2947">
        <v>18</v>
      </c>
      <c r="R2947">
        <v>69.67</v>
      </c>
    </row>
    <row r="2948" spans="1:18" x14ac:dyDescent="0.35">
      <c r="A2948" t="s">
        <v>158</v>
      </c>
      <c r="B2948" t="str">
        <f>VLOOKUP(Table1[[#This Row],[Region]],Table3[#All],2,0)</f>
        <v>William Grek</v>
      </c>
      <c r="C2948" t="s">
        <v>214</v>
      </c>
      <c r="D2948">
        <v>221986</v>
      </c>
      <c r="E2948">
        <v>171694</v>
      </c>
      <c r="F2948">
        <v>77.34</v>
      </c>
      <c r="G2948" s="2">
        <v>41421</v>
      </c>
      <c r="H2948">
        <f>YEAR(Table1[[#This Row],[Order Date]])</f>
        <v>2013</v>
      </c>
      <c r="I2948" t="s">
        <v>261</v>
      </c>
      <c r="J2948" s="4">
        <f>WEEKDAY(Table1[[#This Row],[Order Date]])</f>
        <v>2</v>
      </c>
      <c r="K2948" t="s">
        <v>219</v>
      </c>
      <c r="L2948" t="s">
        <v>238</v>
      </c>
      <c r="M2948">
        <v>171694</v>
      </c>
      <c r="N2948">
        <v>56268.34</v>
      </c>
      <c r="O2948">
        <v>115425.66</v>
      </c>
      <c r="P2948">
        <v>10</v>
      </c>
      <c r="Q2948">
        <v>64</v>
      </c>
      <c r="R2948">
        <v>91.79</v>
      </c>
    </row>
    <row r="2949" spans="1:18" x14ac:dyDescent="0.35">
      <c r="A2949" t="s">
        <v>159</v>
      </c>
      <c r="B2949" t="str">
        <f>VLOOKUP(Table1[[#This Row],[Region]],Table3[#All],2,0)</f>
        <v>Anne Paul</v>
      </c>
      <c r="C2949" t="s">
        <v>212</v>
      </c>
      <c r="D2949">
        <v>245877</v>
      </c>
      <c r="E2949">
        <v>249076</v>
      </c>
      <c r="F2949">
        <v>101.3</v>
      </c>
      <c r="G2949" s="2">
        <v>41829</v>
      </c>
      <c r="H2949">
        <f>YEAR(Table1[[#This Row],[Order Date]])</f>
        <v>2014</v>
      </c>
      <c r="I2949" t="s">
        <v>260</v>
      </c>
      <c r="J2949" s="4">
        <f>WEEKDAY(Table1[[#This Row],[Order Date]])</f>
        <v>4</v>
      </c>
      <c r="K2949" t="s">
        <v>231</v>
      </c>
      <c r="L2949" t="s">
        <v>236</v>
      </c>
      <c r="M2949">
        <v>249076</v>
      </c>
      <c r="N2949">
        <v>111481.3</v>
      </c>
      <c r="O2949">
        <v>137594.70000000001</v>
      </c>
      <c r="P2949">
        <v>10</v>
      </c>
      <c r="Q2949">
        <v>42</v>
      </c>
      <c r="R2949">
        <v>61.92</v>
      </c>
    </row>
    <row r="2950" spans="1:18" x14ac:dyDescent="0.35">
      <c r="A2950" t="s">
        <v>160</v>
      </c>
      <c r="B2950" t="str">
        <f>VLOOKUP(Table1[[#This Row],[Region]],Table3[#All],2,0)</f>
        <v>Anne Paul</v>
      </c>
      <c r="C2950" t="s">
        <v>212</v>
      </c>
      <c r="D2950">
        <v>146262</v>
      </c>
      <c r="E2950">
        <v>142852</v>
      </c>
      <c r="F2950">
        <v>97.67</v>
      </c>
      <c r="G2950" s="2">
        <v>40676</v>
      </c>
      <c r="H2950">
        <f>YEAR(Table1[[#This Row],[Order Date]])</f>
        <v>2011</v>
      </c>
      <c r="I2950" t="s">
        <v>261</v>
      </c>
      <c r="J2950" s="4">
        <f>WEEKDAY(Table1[[#This Row],[Order Date]])</f>
        <v>6</v>
      </c>
      <c r="K2950" t="s">
        <v>223</v>
      </c>
      <c r="L2950" t="s">
        <v>240</v>
      </c>
      <c r="M2950">
        <v>142852</v>
      </c>
      <c r="N2950">
        <v>70044.7</v>
      </c>
      <c r="O2950">
        <v>72807.3</v>
      </c>
      <c r="P2950">
        <v>30</v>
      </c>
      <c r="Q2950">
        <v>67</v>
      </c>
      <c r="R2950">
        <v>90.37</v>
      </c>
    </row>
    <row r="2951" spans="1:18" x14ac:dyDescent="0.35">
      <c r="A2951" t="s">
        <v>161</v>
      </c>
      <c r="B2951" t="str">
        <f>VLOOKUP(Table1[[#This Row],[Region]],Table3[#All],2,0)</f>
        <v>William Grek</v>
      </c>
      <c r="C2951" t="s">
        <v>214</v>
      </c>
      <c r="D2951">
        <v>409739</v>
      </c>
      <c r="E2951">
        <v>252206</v>
      </c>
      <c r="F2951">
        <v>61.55</v>
      </c>
      <c r="G2951" s="2">
        <v>41954</v>
      </c>
      <c r="H2951">
        <f>YEAR(Table1[[#This Row],[Order Date]])</f>
        <v>2014</v>
      </c>
      <c r="I2951" t="s">
        <v>253</v>
      </c>
      <c r="J2951" s="4">
        <f>WEEKDAY(Table1[[#This Row],[Order Date]])</f>
        <v>3</v>
      </c>
      <c r="K2951" t="s">
        <v>227</v>
      </c>
      <c r="L2951" t="s">
        <v>237</v>
      </c>
      <c r="M2951">
        <v>252206</v>
      </c>
      <c r="N2951">
        <v>70625.320000000007</v>
      </c>
      <c r="O2951">
        <v>181580.68</v>
      </c>
      <c r="P2951">
        <v>20</v>
      </c>
      <c r="Q2951">
        <v>31</v>
      </c>
      <c r="R2951">
        <v>69.14</v>
      </c>
    </row>
    <row r="2952" spans="1:18" x14ac:dyDescent="0.35">
      <c r="A2952" t="s">
        <v>162</v>
      </c>
      <c r="B2952" t="str">
        <f>VLOOKUP(Table1[[#This Row],[Region]],Table3[#All],2,0)</f>
        <v>Sam Thomas</v>
      </c>
      <c r="C2952" t="s">
        <v>215</v>
      </c>
      <c r="D2952">
        <v>167214</v>
      </c>
      <c r="E2952">
        <v>83956</v>
      </c>
      <c r="F2952">
        <v>50.21</v>
      </c>
      <c r="G2952" s="2">
        <v>41954</v>
      </c>
      <c r="H2952">
        <f>YEAR(Table1[[#This Row],[Order Date]])</f>
        <v>2014</v>
      </c>
      <c r="I2952" t="s">
        <v>253</v>
      </c>
      <c r="J2952" s="4">
        <f>WEEKDAY(Table1[[#This Row],[Order Date]])</f>
        <v>3</v>
      </c>
      <c r="K2952" t="s">
        <v>228</v>
      </c>
      <c r="L2952" t="s">
        <v>236</v>
      </c>
      <c r="M2952">
        <v>83956</v>
      </c>
      <c r="N2952">
        <v>26722.16</v>
      </c>
      <c r="O2952">
        <v>57233.84</v>
      </c>
      <c r="P2952">
        <v>30</v>
      </c>
      <c r="Q2952">
        <v>12</v>
      </c>
      <c r="R2952">
        <v>92.55</v>
      </c>
    </row>
    <row r="2953" spans="1:18" x14ac:dyDescent="0.35">
      <c r="A2953" t="s">
        <v>163</v>
      </c>
      <c r="B2953" t="str">
        <f>VLOOKUP(Table1[[#This Row],[Region]],Table3[#All],2,0)</f>
        <v>William Grek</v>
      </c>
      <c r="C2953" t="s">
        <v>214</v>
      </c>
      <c r="D2953">
        <v>218452</v>
      </c>
      <c r="E2953">
        <v>241490</v>
      </c>
      <c r="F2953">
        <v>110.55</v>
      </c>
      <c r="G2953" s="2">
        <v>41184</v>
      </c>
      <c r="H2953">
        <f>YEAR(Table1[[#This Row],[Order Date]])</f>
        <v>2012</v>
      </c>
      <c r="I2953" t="s">
        <v>255</v>
      </c>
      <c r="J2953" s="4">
        <f>WEEKDAY(Table1[[#This Row],[Order Date]])</f>
        <v>3</v>
      </c>
      <c r="K2953" t="s">
        <v>229</v>
      </c>
      <c r="L2953" t="s">
        <v>240</v>
      </c>
      <c r="M2953">
        <v>241490</v>
      </c>
      <c r="N2953">
        <v>60012.480000000003</v>
      </c>
      <c r="O2953">
        <v>181477.52</v>
      </c>
      <c r="P2953">
        <v>10</v>
      </c>
      <c r="Q2953">
        <v>78</v>
      </c>
      <c r="R2953">
        <v>92.05</v>
      </c>
    </row>
    <row r="2954" spans="1:18" x14ac:dyDescent="0.35">
      <c r="A2954" t="s">
        <v>164</v>
      </c>
      <c r="B2954" t="str">
        <f>VLOOKUP(Table1[[#This Row],[Region]],Table3[#All],2,0)</f>
        <v>Bill Gabril</v>
      </c>
      <c r="C2954" t="s">
        <v>213</v>
      </c>
      <c r="D2954">
        <v>262578</v>
      </c>
      <c r="E2954">
        <v>261548</v>
      </c>
      <c r="F2954">
        <v>99.61</v>
      </c>
      <c r="G2954" s="2">
        <v>41184</v>
      </c>
      <c r="H2954">
        <f>YEAR(Table1[[#This Row],[Order Date]])</f>
        <v>2012</v>
      </c>
      <c r="I2954" t="s">
        <v>255</v>
      </c>
      <c r="J2954" s="4">
        <f>WEEKDAY(Table1[[#This Row],[Order Date]])</f>
        <v>3</v>
      </c>
      <c r="K2954" t="s">
        <v>232</v>
      </c>
      <c r="L2954" t="s">
        <v>240</v>
      </c>
      <c r="M2954">
        <v>261548</v>
      </c>
      <c r="N2954">
        <v>123279.71</v>
      </c>
      <c r="O2954">
        <v>138268.29</v>
      </c>
      <c r="P2954">
        <v>30</v>
      </c>
      <c r="Q2954">
        <v>36</v>
      </c>
      <c r="R2954">
        <v>92.15</v>
      </c>
    </row>
    <row r="2955" spans="1:18" x14ac:dyDescent="0.35">
      <c r="A2955" t="s">
        <v>165</v>
      </c>
      <c r="B2955" t="str">
        <f>VLOOKUP(Table1[[#This Row],[Region]],Table3[#All],2,0)</f>
        <v>Anne Paul</v>
      </c>
      <c r="C2955" t="s">
        <v>212</v>
      </c>
      <c r="D2955">
        <v>453535</v>
      </c>
      <c r="E2955">
        <v>325279</v>
      </c>
      <c r="F2955">
        <v>71.72</v>
      </c>
      <c r="G2955" s="2">
        <v>41184</v>
      </c>
      <c r="H2955">
        <f>YEAR(Table1[[#This Row],[Order Date]])</f>
        <v>2012</v>
      </c>
      <c r="I2955" t="s">
        <v>255</v>
      </c>
      <c r="J2955" s="4">
        <f>WEEKDAY(Table1[[#This Row],[Order Date]])</f>
        <v>3</v>
      </c>
      <c r="K2955" t="s">
        <v>219</v>
      </c>
      <c r="L2955" t="s">
        <v>238</v>
      </c>
      <c r="M2955">
        <v>325279</v>
      </c>
      <c r="N2955">
        <v>127963.96</v>
      </c>
      <c r="O2955">
        <v>197315.04</v>
      </c>
      <c r="P2955">
        <v>10</v>
      </c>
      <c r="Q2955">
        <v>44</v>
      </c>
      <c r="R2955">
        <v>91.52</v>
      </c>
    </row>
    <row r="2956" spans="1:18" x14ac:dyDescent="0.35">
      <c r="A2956" t="s">
        <v>166</v>
      </c>
      <c r="B2956" t="str">
        <f>VLOOKUP(Table1[[#This Row],[Region]],Table3[#All],2,0)</f>
        <v>Bill Gabril</v>
      </c>
      <c r="C2956" t="s">
        <v>213</v>
      </c>
      <c r="D2956">
        <v>266870</v>
      </c>
      <c r="E2956">
        <v>273554</v>
      </c>
      <c r="F2956">
        <v>102.5</v>
      </c>
      <c r="G2956" s="2">
        <v>40818</v>
      </c>
      <c r="H2956">
        <f>YEAR(Table1[[#This Row],[Order Date]])</f>
        <v>2011</v>
      </c>
      <c r="I2956" t="s">
        <v>255</v>
      </c>
      <c r="J2956" s="4">
        <f>WEEKDAY(Table1[[#This Row],[Order Date]])</f>
        <v>1</v>
      </c>
      <c r="K2956" t="s">
        <v>234</v>
      </c>
      <c r="L2956" t="s">
        <v>238</v>
      </c>
      <c r="M2956">
        <v>273554</v>
      </c>
      <c r="N2956">
        <v>119540.03</v>
      </c>
      <c r="O2956">
        <v>154013.97</v>
      </c>
      <c r="P2956">
        <v>10</v>
      </c>
      <c r="Q2956">
        <v>77</v>
      </c>
      <c r="R2956">
        <v>87.15</v>
      </c>
    </row>
    <row r="2957" spans="1:18" x14ac:dyDescent="0.35">
      <c r="A2957" t="s">
        <v>167</v>
      </c>
      <c r="B2957" t="str">
        <f>VLOOKUP(Table1[[#This Row],[Region]],Table3[#All],2,0)</f>
        <v>Sam Thomas</v>
      </c>
      <c r="C2957" t="s">
        <v>215</v>
      </c>
      <c r="D2957">
        <v>187968</v>
      </c>
      <c r="E2957">
        <v>125160</v>
      </c>
      <c r="F2957">
        <v>66.59</v>
      </c>
      <c r="G2957" s="2">
        <v>40818</v>
      </c>
      <c r="H2957">
        <f>YEAR(Table1[[#This Row],[Order Date]])</f>
        <v>2011</v>
      </c>
      <c r="I2957" t="s">
        <v>255</v>
      </c>
      <c r="J2957" s="4">
        <f>WEEKDAY(Table1[[#This Row],[Order Date]])</f>
        <v>1</v>
      </c>
      <c r="K2957" t="s">
        <v>232</v>
      </c>
      <c r="L2957" t="s">
        <v>240</v>
      </c>
      <c r="M2957">
        <v>125160</v>
      </c>
      <c r="N2957">
        <v>49673.73</v>
      </c>
      <c r="O2957">
        <v>75486.27</v>
      </c>
      <c r="P2957">
        <v>10</v>
      </c>
      <c r="Q2957">
        <v>89</v>
      </c>
      <c r="R2957">
        <v>62.03</v>
      </c>
    </row>
    <row r="2958" spans="1:18" x14ac:dyDescent="0.35">
      <c r="A2958" t="s">
        <v>168</v>
      </c>
      <c r="B2958" t="str">
        <f>VLOOKUP(Table1[[#This Row],[Region]],Table3[#All],2,0)</f>
        <v>Sam Thomas</v>
      </c>
      <c r="C2958" t="s">
        <v>215</v>
      </c>
      <c r="D2958">
        <v>455161</v>
      </c>
      <c r="E2958">
        <v>267413</v>
      </c>
      <c r="F2958">
        <v>58.75</v>
      </c>
      <c r="G2958" s="2">
        <v>40818</v>
      </c>
      <c r="H2958">
        <f>YEAR(Table1[[#This Row],[Order Date]])</f>
        <v>2011</v>
      </c>
      <c r="I2958" t="s">
        <v>255</v>
      </c>
      <c r="J2958" s="4">
        <f>WEEKDAY(Table1[[#This Row],[Order Date]])</f>
        <v>1</v>
      </c>
      <c r="K2958" t="s">
        <v>231</v>
      </c>
      <c r="L2958" t="s">
        <v>236</v>
      </c>
      <c r="M2958">
        <v>267413</v>
      </c>
      <c r="N2958">
        <v>107209.18</v>
      </c>
      <c r="O2958">
        <v>160203.82</v>
      </c>
      <c r="P2958">
        <v>20</v>
      </c>
      <c r="Q2958">
        <v>24</v>
      </c>
      <c r="R2958">
        <v>73.19</v>
      </c>
    </row>
    <row r="2959" spans="1:18" x14ac:dyDescent="0.35">
      <c r="A2959" t="s">
        <v>169</v>
      </c>
      <c r="B2959" t="str">
        <f>VLOOKUP(Table1[[#This Row],[Region]],Table3[#All],2,0)</f>
        <v>Sam Thomas</v>
      </c>
      <c r="C2959" t="s">
        <v>215</v>
      </c>
      <c r="D2959">
        <v>425495</v>
      </c>
      <c r="E2959">
        <v>305973</v>
      </c>
      <c r="F2959">
        <v>71.91</v>
      </c>
      <c r="G2959" s="2">
        <v>40818</v>
      </c>
      <c r="H2959">
        <f>YEAR(Table1[[#This Row],[Order Date]])</f>
        <v>2011</v>
      </c>
      <c r="I2959" t="s">
        <v>255</v>
      </c>
      <c r="J2959" s="4">
        <f>WEEKDAY(Table1[[#This Row],[Order Date]])</f>
        <v>1</v>
      </c>
      <c r="K2959" t="s">
        <v>216</v>
      </c>
      <c r="L2959" t="s">
        <v>236</v>
      </c>
      <c r="M2959">
        <v>305973</v>
      </c>
      <c r="N2959">
        <v>66475.929999999993</v>
      </c>
      <c r="O2959">
        <v>239497.07</v>
      </c>
      <c r="P2959">
        <v>20</v>
      </c>
      <c r="Q2959">
        <v>38</v>
      </c>
      <c r="R2959">
        <v>70.89</v>
      </c>
    </row>
    <row r="2960" spans="1:18" x14ac:dyDescent="0.35">
      <c r="A2960" t="s">
        <v>170</v>
      </c>
      <c r="B2960" t="str">
        <f>VLOOKUP(Table1[[#This Row],[Region]],Table3[#All],2,0)</f>
        <v>Anne Paul</v>
      </c>
      <c r="C2960" t="s">
        <v>212</v>
      </c>
      <c r="D2960">
        <v>475640</v>
      </c>
      <c r="E2960">
        <v>259343</v>
      </c>
      <c r="F2960">
        <v>54.53</v>
      </c>
      <c r="G2960" s="2">
        <v>40818</v>
      </c>
      <c r="H2960">
        <f>YEAR(Table1[[#This Row],[Order Date]])</f>
        <v>2011</v>
      </c>
      <c r="I2960" t="s">
        <v>255</v>
      </c>
      <c r="J2960" s="4">
        <f>WEEKDAY(Table1[[#This Row],[Order Date]])</f>
        <v>1</v>
      </c>
      <c r="K2960" t="s">
        <v>219</v>
      </c>
      <c r="L2960" t="s">
        <v>238</v>
      </c>
      <c r="M2960">
        <v>259343</v>
      </c>
      <c r="N2960">
        <v>54940.47</v>
      </c>
      <c r="O2960">
        <v>204402.53</v>
      </c>
      <c r="P2960">
        <v>30</v>
      </c>
      <c r="Q2960">
        <v>43</v>
      </c>
      <c r="R2960">
        <v>90.32</v>
      </c>
    </row>
    <row r="2961" spans="1:18" x14ac:dyDescent="0.35">
      <c r="A2961" t="s">
        <v>171</v>
      </c>
      <c r="B2961" t="str">
        <f>VLOOKUP(Table1[[#This Row],[Region]],Table3[#All],2,0)</f>
        <v>William Grek</v>
      </c>
      <c r="C2961" t="s">
        <v>214</v>
      </c>
      <c r="D2961">
        <v>166655</v>
      </c>
      <c r="E2961">
        <v>175546</v>
      </c>
      <c r="F2961">
        <v>105.33</v>
      </c>
      <c r="G2961" s="2">
        <v>40818</v>
      </c>
      <c r="H2961">
        <f>YEAR(Table1[[#This Row],[Order Date]])</f>
        <v>2011</v>
      </c>
      <c r="I2961" t="s">
        <v>255</v>
      </c>
      <c r="J2961" s="4">
        <f>WEEKDAY(Table1[[#This Row],[Order Date]])</f>
        <v>1</v>
      </c>
      <c r="K2961" t="s">
        <v>221</v>
      </c>
      <c r="L2961" t="s">
        <v>239</v>
      </c>
      <c r="M2961">
        <v>175546</v>
      </c>
      <c r="N2961">
        <v>71354.710000000006</v>
      </c>
      <c r="O2961">
        <v>104191.29</v>
      </c>
      <c r="P2961">
        <v>30</v>
      </c>
      <c r="Q2961">
        <v>98</v>
      </c>
      <c r="R2961">
        <v>81.290000000000006</v>
      </c>
    </row>
    <row r="2962" spans="1:18" x14ac:dyDescent="0.35">
      <c r="A2962" t="s">
        <v>172</v>
      </c>
      <c r="B2962" t="str">
        <f>VLOOKUP(Table1[[#This Row],[Region]],Table3[#All],2,0)</f>
        <v>Sam Thomas</v>
      </c>
      <c r="C2962" t="s">
        <v>215</v>
      </c>
      <c r="D2962">
        <v>342908</v>
      </c>
      <c r="E2962">
        <v>366636</v>
      </c>
      <c r="F2962">
        <v>106.92</v>
      </c>
      <c r="G2962" s="2">
        <v>40818</v>
      </c>
      <c r="H2962">
        <f>YEAR(Table1[[#This Row],[Order Date]])</f>
        <v>2011</v>
      </c>
      <c r="I2962" t="s">
        <v>255</v>
      </c>
      <c r="J2962" s="4">
        <f>WEEKDAY(Table1[[#This Row],[Order Date]])</f>
        <v>1</v>
      </c>
      <c r="K2962" t="s">
        <v>222</v>
      </c>
      <c r="L2962" t="s">
        <v>236</v>
      </c>
      <c r="M2962">
        <v>366636</v>
      </c>
      <c r="N2962">
        <v>90879.92</v>
      </c>
      <c r="O2962">
        <v>275756.08</v>
      </c>
      <c r="P2962">
        <v>30</v>
      </c>
      <c r="Q2962">
        <v>23</v>
      </c>
      <c r="R2962">
        <v>66.069999999999993</v>
      </c>
    </row>
    <row r="2963" spans="1:18" x14ac:dyDescent="0.35">
      <c r="A2963" t="s">
        <v>173</v>
      </c>
      <c r="B2963" t="str">
        <f>VLOOKUP(Table1[[#This Row],[Region]],Table3[#All],2,0)</f>
        <v>Sam Thomas</v>
      </c>
      <c r="C2963" t="s">
        <v>215</v>
      </c>
      <c r="D2963">
        <v>347559</v>
      </c>
      <c r="E2963">
        <v>410915</v>
      </c>
      <c r="F2963">
        <v>118.23</v>
      </c>
      <c r="G2963" s="2">
        <v>40766</v>
      </c>
      <c r="H2963">
        <f>YEAR(Table1[[#This Row],[Order Date]])</f>
        <v>2011</v>
      </c>
      <c r="I2963" t="s">
        <v>262</v>
      </c>
      <c r="J2963" s="4">
        <f>WEEKDAY(Table1[[#This Row],[Order Date]])</f>
        <v>5</v>
      </c>
      <c r="K2963" t="s">
        <v>228</v>
      </c>
      <c r="L2963" t="s">
        <v>236</v>
      </c>
      <c r="M2963">
        <v>410915</v>
      </c>
      <c r="N2963">
        <v>194279.23</v>
      </c>
      <c r="O2963">
        <v>216635.77</v>
      </c>
      <c r="P2963">
        <v>20</v>
      </c>
      <c r="Q2963">
        <v>61</v>
      </c>
      <c r="R2963">
        <v>63.08</v>
      </c>
    </row>
    <row r="2964" spans="1:18" x14ac:dyDescent="0.35">
      <c r="A2964" t="s">
        <v>174</v>
      </c>
      <c r="B2964" t="str">
        <f>VLOOKUP(Table1[[#This Row],[Region]],Table3[#All],2,0)</f>
        <v>William Grek</v>
      </c>
      <c r="C2964" t="s">
        <v>214</v>
      </c>
      <c r="D2964">
        <v>274241</v>
      </c>
      <c r="E2964">
        <v>305184</v>
      </c>
      <c r="F2964">
        <v>111.28</v>
      </c>
      <c r="G2964" s="2">
        <v>41884</v>
      </c>
      <c r="H2964">
        <f>YEAR(Table1[[#This Row],[Order Date]])</f>
        <v>2014</v>
      </c>
      <c r="I2964" t="s">
        <v>258</v>
      </c>
      <c r="J2964" s="4">
        <f>WEEKDAY(Table1[[#This Row],[Order Date]])</f>
        <v>3</v>
      </c>
      <c r="K2964" t="s">
        <v>233</v>
      </c>
      <c r="L2964" t="s">
        <v>237</v>
      </c>
      <c r="M2964">
        <v>305184</v>
      </c>
      <c r="N2964">
        <v>134667.57999999999</v>
      </c>
      <c r="O2964">
        <v>170516.42</v>
      </c>
      <c r="P2964">
        <v>30</v>
      </c>
      <c r="Q2964">
        <v>18</v>
      </c>
      <c r="R2964">
        <v>71.23</v>
      </c>
    </row>
    <row r="2965" spans="1:18" x14ac:dyDescent="0.35">
      <c r="A2965" t="s">
        <v>175</v>
      </c>
      <c r="B2965" t="str">
        <f>VLOOKUP(Table1[[#This Row],[Region]],Table3[#All],2,0)</f>
        <v>Anne Paul</v>
      </c>
      <c r="C2965" t="s">
        <v>212</v>
      </c>
      <c r="D2965">
        <v>130873</v>
      </c>
      <c r="E2965">
        <v>105715</v>
      </c>
      <c r="F2965">
        <v>80.78</v>
      </c>
      <c r="G2965" s="2">
        <v>41746</v>
      </c>
      <c r="H2965">
        <f>YEAR(Table1[[#This Row],[Order Date]])</f>
        <v>2014</v>
      </c>
      <c r="I2965" t="s">
        <v>256</v>
      </c>
      <c r="J2965" s="4">
        <f>WEEKDAY(Table1[[#This Row],[Order Date]])</f>
        <v>5</v>
      </c>
      <c r="K2965" t="s">
        <v>217</v>
      </c>
      <c r="L2965" t="s">
        <v>237</v>
      </c>
      <c r="M2965">
        <v>105715</v>
      </c>
      <c r="N2965">
        <v>38592.94</v>
      </c>
      <c r="O2965">
        <v>67122.06</v>
      </c>
      <c r="P2965">
        <v>20</v>
      </c>
      <c r="Q2965">
        <v>95</v>
      </c>
      <c r="R2965">
        <v>84.93</v>
      </c>
    </row>
    <row r="2966" spans="1:18" x14ac:dyDescent="0.35">
      <c r="A2966" t="s">
        <v>176</v>
      </c>
      <c r="B2966" t="str">
        <f>VLOOKUP(Table1[[#This Row],[Region]],Table3[#All],2,0)</f>
        <v>Anne Paul</v>
      </c>
      <c r="C2966" t="s">
        <v>212</v>
      </c>
      <c r="D2966">
        <v>488183</v>
      </c>
      <c r="E2966">
        <v>457616</v>
      </c>
      <c r="F2966">
        <v>93.74</v>
      </c>
      <c r="G2966" s="2">
        <v>41746</v>
      </c>
      <c r="H2966">
        <f>YEAR(Table1[[#This Row],[Order Date]])</f>
        <v>2014</v>
      </c>
      <c r="I2966" t="s">
        <v>256</v>
      </c>
      <c r="J2966" s="4">
        <f>WEEKDAY(Table1[[#This Row],[Order Date]])</f>
        <v>5</v>
      </c>
      <c r="K2966" t="s">
        <v>233</v>
      </c>
      <c r="L2966" t="s">
        <v>237</v>
      </c>
      <c r="M2966">
        <v>457616</v>
      </c>
      <c r="N2966">
        <v>137699.79</v>
      </c>
      <c r="O2966">
        <v>319916.21000000002</v>
      </c>
      <c r="P2966">
        <v>10</v>
      </c>
      <c r="Q2966">
        <v>68</v>
      </c>
      <c r="R2966">
        <v>74.239999999999995</v>
      </c>
    </row>
    <row r="2967" spans="1:18" x14ac:dyDescent="0.35">
      <c r="A2967" t="s">
        <v>177</v>
      </c>
      <c r="B2967" t="str">
        <f>VLOOKUP(Table1[[#This Row],[Region]],Table3[#All],2,0)</f>
        <v>Bill Gabril</v>
      </c>
      <c r="C2967" t="s">
        <v>213</v>
      </c>
      <c r="D2967">
        <v>492855</v>
      </c>
      <c r="E2967">
        <v>406558</v>
      </c>
      <c r="F2967">
        <v>82.49</v>
      </c>
      <c r="G2967" s="2">
        <v>41746</v>
      </c>
      <c r="H2967">
        <f>YEAR(Table1[[#This Row],[Order Date]])</f>
        <v>2014</v>
      </c>
      <c r="I2967" t="s">
        <v>256</v>
      </c>
      <c r="J2967" s="4">
        <f>WEEKDAY(Table1[[#This Row],[Order Date]])</f>
        <v>5</v>
      </c>
      <c r="K2967" t="s">
        <v>233</v>
      </c>
      <c r="L2967" t="s">
        <v>237</v>
      </c>
      <c r="M2967">
        <v>406558</v>
      </c>
      <c r="N2967">
        <v>188682.02</v>
      </c>
      <c r="O2967">
        <v>217875.98</v>
      </c>
      <c r="P2967">
        <v>10</v>
      </c>
      <c r="Q2967">
        <v>33</v>
      </c>
      <c r="R2967">
        <v>80.92</v>
      </c>
    </row>
    <row r="2968" spans="1:18" x14ac:dyDescent="0.35">
      <c r="A2968" t="s">
        <v>178</v>
      </c>
      <c r="B2968" t="str">
        <f>VLOOKUP(Table1[[#This Row],[Region]],Table3[#All],2,0)</f>
        <v>Anne Paul</v>
      </c>
      <c r="C2968" t="s">
        <v>212</v>
      </c>
      <c r="D2968">
        <v>313180</v>
      </c>
      <c r="E2968">
        <v>317513</v>
      </c>
      <c r="F2968">
        <v>101.38</v>
      </c>
      <c r="G2968" s="2">
        <v>41389</v>
      </c>
      <c r="H2968">
        <f>YEAR(Table1[[#This Row],[Order Date]])</f>
        <v>2013</v>
      </c>
      <c r="I2968" t="s">
        <v>256</v>
      </c>
      <c r="J2968" s="4">
        <f>WEEKDAY(Table1[[#This Row],[Order Date]])</f>
        <v>5</v>
      </c>
      <c r="K2968" t="s">
        <v>225</v>
      </c>
      <c r="L2968" t="s">
        <v>239</v>
      </c>
      <c r="M2968">
        <v>317513</v>
      </c>
      <c r="N2968">
        <v>126251.75</v>
      </c>
      <c r="O2968">
        <v>191261.25</v>
      </c>
      <c r="P2968">
        <v>20</v>
      </c>
      <c r="Q2968">
        <v>49</v>
      </c>
      <c r="R2968">
        <v>83.96</v>
      </c>
    </row>
    <row r="2969" spans="1:18" x14ac:dyDescent="0.35">
      <c r="A2969" t="s">
        <v>179</v>
      </c>
      <c r="B2969" t="str">
        <f>VLOOKUP(Table1[[#This Row],[Region]],Table3[#All],2,0)</f>
        <v>Anne Paul</v>
      </c>
      <c r="C2969" t="s">
        <v>212</v>
      </c>
      <c r="D2969">
        <v>319860</v>
      </c>
      <c r="E2969">
        <v>187361</v>
      </c>
      <c r="F2969">
        <v>58.58</v>
      </c>
      <c r="G2969" s="2">
        <v>41289</v>
      </c>
      <c r="H2969">
        <f>YEAR(Table1[[#This Row],[Order Date]])</f>
        <v>2013</v>
      </c>
      <c r="I2969" t="s">
        <v>259</v>
      </c>
      <c r="J2969" s="4">
        <f>WEEKDAY(Table1[[#This Row],[Order Date]])</f>
        <v>3</v>
      </c>
      <c r="K2969" t="s">
        <v>223</v>
      </c>
      <c r="L2969" t="s">
        <v>240</v>
      </c>
      <c r="M2969">
        <v>187361</v>
      </c>
      <c r="N2969">
        <v>54895.55</v>
      </c>
      <c r="O2969">
        <v>132465.45000000001</v>
      </c>
      <c r="P2969">
        <v>20</v>
      </c>
      <c r="Q2969">
        <v>17</v>
      </c>
      <c r="R2969">
        <v>91.33</v>
      </c>
    </row>
    <row r="2970" spans="1:18" x14ac:dyDescent="0.35">
      <c r="A2970" t="s">
        <v>180</v>
      </c>
      <c r="B2970" t="str">
        <f>VLOOKUP(Table1[[#This Row],[Region]],Table3[#All],2,0)</f>
        <v>William Grek</v>
      </c>
      <c r="C2970" t="s">
        <v>214</v>
      </c>
      <c r="D2970">
        <v>448207</v>
      </c>
      <c r="E2970">
        <v>355205</v>
      </c>
      <c r="F2970">
        <v>79.25</v>
      </c>
      <c r="G2970" s="2">
        <v>41397</v>
      </c>
      <c r="H2970">
        <f>YEAR(Table1[[#This Row],[Order Date]])</f>
        <v>2013</v>
      </c>
      <c r="I2970" t="s">
        <v>261</v>
      </c>
      <c r="J2970" s="4">
        <f>WEEKDAY(Table1[[#This Row],[Order Date]])</f>
        <v>6</v>
      </c>
      <c r="K2970" t="s">
        <v>222</v>
      </c>
      <c r="L2970" t="s">
        <v>236</v>
      </c>
      <c r="M2970">
        <v>355205</v>
      </c>
      <c r="N2970">
        <v>134498.6</v>
      </c>
      <c r="O2970">
        <v>220706.4</v>
      </c>
      <c r="P2970">
        <v>10</v>
      </c>
      <c r="Q2970">
        <v>74</v>
      </c>
      <c r="R2970">
        <v>92.38</v>
      </c>
    </row>
    <row r="2971" spans="1:18" x14ac:dyDescent="0.35">
      <c r="A2971" t="s">
        <v>181</v>
      </c>
      <c r="B2971" t="str">
        <f>VLOOKUP(Table1[[#This Row],[Region]],Table3[#All],2,0)</f>
        <v>William Grek</v>
      </c>
      <c r="C2971" t="s">
        <v>214</v>
      </c>
      <c r="D2971">
        <v>143892</v>
      </c>
      <c r="E2971">
        <v>154890</v>
      </c>
      <c r="F2971">
        <v>107.64</v>
      </c>
      <c r="G2971" s="2">
        <v>41397</v>
      </c>
      <c r="H2971">
        <f>YEAR(Table1[[#This Row],[Order Date]])</f>
        <v>2013</v>
      </c>
      <c r="I2971" t="s">
        <v>261</v>
      </c>
      <c r="J2971" s="4">
        <f>WEEKDAY(Table1[[#This Row],[Order Date]])</f>
        <v>6</v>
      </c>
      <c r="K2971" t="s">
        <v>232</v>
      </c>
      <c r="L2971" t="s">
        <v>240</v>
      </c>
      <c r="M2971">
        <v>154890</v>
      </c>
      <c r="N2971">
        <v>34329.629999999997</v>
      </c>
      <c r="O2971">
        <v>120560.37</v>
      </c>
      <c r="P2971">
        <v>20</v>
      </c>
      <c r="Q2971">
        <v>93</v>
      </c>
      <c r="R2971">
        <v>87.38</v>
      </c>
    </row>
    <row r="2972" spans="1:18" x14ac:dyDescent="0.35">
      <c r="A2972" t="s">
        <v>182</v>
      </c>
      <c r="B2972" t="str">
        <f>VLOOKUP(Table1[[#This Row],[Region]],Table3[#All],2,0)</f>
        <v>Bill Gabril</v>
      </c>
      <c r="C2972" t="s">
        <v>213</v>
      </c>
      <c r="D2972">
        <v>115978</v>
      </c>
      <c r="E2972">
        <v>127336</v>
      </c>
      <c r="F2972">
        <v>109.79</v>
      </c>
      <c r="G2972" s="2">
        <v>41599</v>
      </c>
      <c r="H2972">
        <f>YEAR(Table1[[#This Row],[Order Date]])</f>
        <v>2013</v>
      </c>
      <c r="I2972" t="s">
        <v>253</v>
      </c>
      <c r="J2972" s="4">
        <f>WEEKDAY(Table1[[#This Row],[Order Date]])</f>
        <v>5</v>
      </c>
      <c r="K2972" t="s">
        <v>228</v>
      </c>
      <c r="L2972" t="s">
        <v>236</v>
      </c>
      <c r="M2972">
        <v>127336</v>
      </c>
      <c r="N2972">
        <v>44698.65</v>
      </c>
      <c r="O2972">
        <v>82637.350000000006</v>
      </c>
      <c r="P2972">
        <v>10</v>
      </c>
      <c r="Q2972">
        <v>100</v>
      </c>
      <c r="R2972">
        <v>63.02</v>
      </c>
    </row>
    <row r="2973" spans="1:18" x14ac:dyDescent="0.35">
      <c r="A2973" t="s">
        <v>183</v>
      </c>
      <c r="B2973" t="str">
        <f>VLOOKUP(Table1[[#This Row],[Region]],Table3[#All],2,0)</f>
        <v>Anne Paul</v>
      </c>
      <c r="C2973" t="s">
        <v>212</v>
      </c>
      <c r="D2973">
        <v>281017</v>
      </c>
      <c r="E2973">
        <v>289590</v>
      </c>
      <c r="F2973">
        <v>103.05</v>
      </c>
      <c r="G2973" s="2">
        <v>41599</v>
      </c>
      <c r="H2973">
        <f>YEAR(Table1[[#This Row],[Order Date]])</f>
        <v>2013</v>
      </c>
      <c r="I2973" t="s">
        <v>253</v>
      </c>
      <c r="J2973" s="4">
        <f>WEEKDAY(Table1[[#This Row],[Order Date]])</f>
        <v>5</v>
      </c>
      <c r="K2973" t="s">
        <v>216</v>
      </c>
      <c r="L2973" t="s">
        <v>236</v>
      </c>
      <c r="M2973">
        <v>289590</v>
      </c>
      <c r="N2973">
        <v>87278.19</v>
      </c>
      <c r="O2973">
        <v>202311.81</v>
      </c>
      <c r="P2973">
        <v>30</v>
      </c>
      <c r="Q2973">
        <v>91</v>
      </c>
      <c r="R2973">
        <v>72.31</v>
      </c>
    </row>
    <row r="2974" spans="1:18" x14ac:dyDescent="0.35">
      <c r="A2974" t="s">
        <v>184</v>
      </c>
      <c r="B2974" t="str">
        <f>VLOOKUP(Table1[[#This Row],[Region]],Table3[#All],2,0)</f>
        <v>William Grek</v>
      </c>
      <c r="C2974" t="s">
        <v>214</v>
      </c>
      <c r="D2974">
        <v>169556</v>
      </c>
      <c r="E2974">
        <v>157033</v>
      </c>
      <c r="F2974">
        <v>92.61</v>
      </c>
      <c r="G2974" s="2">
        <v>41599</v>
      </c>
      <c r="H2974">
        <f>YEAR(Table1[[#This Row],[Order Date]])</f>
        <v>2013</v>
      </c>
      <c r="I2974" t="s">
        <v>253</v>
      </c>
      <c r="J2974" s="4">
        <f>WEEKDAY(Table1[[#This Row],[Order Date]])</f>
        <v>5</v>
      </c>
      <c r="K2974" t="s">
        <v>224</v>
      </c>
      <c r="L2974" t="s">
        <v>240</v>
      </c>
      <c r="M2974">
        <v>157033</v>
      </c>
      <c r="N2974">
        <v>45376.61</v>
      </c>
      <c r="O2974">
        <v>111656.39</v>
      </c>
      <c r="P2974">
        <v>10</v>
      </c>
      <c r="Q2974">
        <v>13</v>
      </c>
      <c r="R2974">
        <v>61.63</v>
      </c>
    </row>
    <row r="2975" spans="1:18" x14ac:dyDescent="0.35">
      <c r="A2975" t="s">
        <v>185</v>
      </c>
      <c r="B2975" t="str">
        <f>VLOOKUP(Table1[[#This Row],[Region]],Table3[#All],2,0)</f>
        <v>Bill Gabril</v>
      </c>
      <c r="C2975" t="s">
        <v>213</v>
      </c>
      <c r="D2975">
        <v>393001</v>
      </c>
      <c r="E2975">
        <v>374548</v>
      </c>
      <c r="F2975">
        <v>95.3</v>
      </c>
      <c r="G2975" s="2">
        <v>41306</v>
      </c>
      <c r="H2975">
        <f>YEAR(Table1[[#This Row],[Order Date]])</f>
        <v>2013</v>
      </c>
      <c r="I2975" t="s">
        <v>264</v>
      </c>
      <c r="J2975" s="4">
        <f>WEEKDAY(Table1[[#This Row],[Order Date]])</f>
        <v>6</v>
      </c>
      <c r="K2975" t="s">
        <v>235</v>
      </c>
      <c r="L2975" t="s">
        <v>239</v>
      </c>
      <c r="M2975">
        <v>374548</v>
      </c>
      <c r="N2975">
        <v>104684.36</v>
      </c>
      <c r="O2975">
        <v>269863.64</v>
      </c>
      <c r="P2975">
        <v>10</v>
      </c>
      <c r="Q2975">
        <v>34</v>
      </c>
      <c r="R2975">
        <v>79.48</v>
      </c>
    </row>
    <row r="2976" spans="1:18" x14ac:dyDescent="0.35">
      <c r="A2976" t="s">
        <v>186</v>
      </c>
      <c r="B2976" t="str">
        <f>VLOOKUP(Table1[[#This Row],[Region]],Table3[#All],2,0)</f>
        <v>Anne Paul</v>
      </c>
      <c r="C2976" t="s">
        <v>212</v>
      </c>
      <c r="D2976">
        <v>419847</v>
      </c>
      <c r="E2976">
        <v>393239</v>
      </c>
      <c r="F2976">
        <v>93.66</v>
      </c>
      <c r="G2976" s="2">
        <v>41730</v>
      </c>
      <c r="H2976">
        <f>YEAR(Table1[[#This Row],[Order Date]])</f>
        <v>2014</v>
      </c>
      <c r="I2976" t="s">
        <v>256</v>
      </c>
      <c r="J2976" s="4">
        <f>WEEKDAY(Table1[[#This Row],[Order Date]])</f>
        <v>3</v>
      </c>
      <c r="K2976" t="s">
        <v>234</v>
      </c>
      <c r="L2976" t="s">
        <v>238</v>
      </c>
      <c r="M2976">
        <v>393239</v>
      </c>
      <c r="N2976">
        <v>157137.07</v>
      </c>
      <c r="O2976">
        <v>236101.93</v>
      </c>
      <c r="P2976">
        <v>30</v>
      </c>
      <c r="Q2976">
        <v>15</v>
      </c>
      <c r="R2976">
        <v>71.59</v>
      </c>
    </row>
    <row r="2977" spans="1:18" x14ac:dyDescent="0.35">
      <c r="A2977" t="s">
        <v>187</v>
      </c>
      <c r="B2977" t="str">
        <f>VLOOKUP(Table1[[#This Row],[Region]],Table3[#All],2,0)</f>
        <v>Anne Paul</v>
      </c>
      <c r="C2977" t="s">
        <v>212</v>
      </c>
      <c r="D2977">
        <v>177290</v>
      </c>
      <c r="E2977">
        <v>208382</v>
      </c>
      <c r="F2977">
        <v>117.54</v>
      </c>
      <c r="G2977" s="2">
        <v>41975</v>
      </c>
      <c r="H2977">
        <f>YEAR(Table1[[#This Row],[Order Date]])</f>
        <v>2014</v>
      </c>
      <c r="I2977" t="s">
        <v>257</v>
      </c>
      <c r="J2977" s="4">
        <f>WEEKDAY(Table1[[#This Row],[Order Date]])</f>
        <v>3</v>
      </c>
      <c r="K2977" t="s">
        <v>235</v>
      </c>
      <c r="L2977" t="s">
        <v>239</v>
      </c>
      <c r="M2977">
        <v>208382</v>
      </c>
      <c r="N2977">
        <v>103194.79</v>
      </c>
      <c r="O2977">
        <v>105187.21</v>
      </c>
      <c r="P2977">
        <v>20</v>
      </c>
      <c r="Q2977">
        <v>46</v>
      </c>
      <c r="R2977">
        <v>79.33</v>
      </c>
    </row>
    <row r="2978" spans="1:18" x14ac:dyDescent="0.35">
      <c r="A2978" t="s">
        <v>188</v>
      </c>
      <c r="B2978" t="str">
        <f>VLOOKUP(Table1[[#This Row],[Region]],Table3[#All],2,0)</f>
        <v>William Grek</v>
      </c>
      <c r="C2978" t="s">
        <v>214</v>
      </c>
      <c r="D2978">
        <v>195383</v>
      </c>
      <c r="E2978">
        <v>166411</v>
      </c>
      <c r="F2978">
        <v>85.17</v>
      </c>
      <c r="G2978" s="2">
        <v>41975</v>
      </c>
      <c r="H2978">
        <f>YEAR(Table1[[#This Row],[Order Date]])</f>
        <v>2014</v>
      </c>
      <c r="I2978" t="s">
        <v>257</v>
      </c>
      <c r="J2978" s="4">
        <f>WEEKDAY(Table1[[#This Row],[Order Date]])</f>
        <v>3</v>
      </c>
      <c r="K2978" t="s">
        <v>218</v>
      </c>
      <c r="L2978" t="s">
        <v>238</v>
      </c>
      <c r="M2978">
        <v>166411</v>
      </c>
      <c r="N2978">
        <v>44106.79</v>
      </c>
      <c r="O2978">
        <v>122304.21</v>
      </c>
      <c r="P2978">
        <v>30</v>
      </c>
      <c r="Q2978">
        <v>71</v>
      </c>
      <c r="R2978">
        <v>69.22</v>
      </c>
    </row>
    <row r="2979" spans="1:18" x14ac:dyDescent="0.35">
      <c r="A2979" t="s">
        <v>189</v>
      </c>
      <c r="B2979" t="str">
        <f>VLOOKUP(Table1[[#This Row],[Region]],Table3[#All],2,0)</f>
        <v>Bill Gabril</v>
      </c>
      <c r="C2979" t="s">
        <v>213</v>
      </c>
      <c r="D2979">
        <v>418236</v>
      </c>
      <c r="E2979">
        <v>387934</v>
      </c>
      <c r="F2979">
        <v>92.75</v>
      </c>
      <c r="G2979" s="2">
        <v>41984</v>
      </c>
      <c r="H2979">
        <f>YEAR(Table1[[#This Row],[Order Date]])</f>
        <v>2014</v>
      </c>
      <c r="I2979" t="s">
        <v>257</v>
      </c>
      <c r="J2979" s="4">
        <f>WEEKDAY(Table1[[#This Row],[Order Date]])</f>
        <v>5</v>
      </c>
      <c r="K2979" t="s">
        <v>230</v>
      </c>
      <c r="L2979" t="s">
        <v>238</v>
      </c>
      <c r="M2979">
        <v>387934</v>
      </c>
      <c r="N2979">
        <v>164036.85</v>
      </c>
      <c r="O2979">
        <v>223897.15</v>
      </c>
      <c r="P2979">
        <v>10</v>
      </c>
      <c r="Q2979">
        <v>74</v>
      </c>
      <c r="R2979">
        <v>94.02</v>
      </c>
    </row>
    <row r="2980" spans="1:18" x14ac:dyDescent="0.35">
      <c r="A2980" t="s">
        <v>190</v>
      </c>
      <c r="B2980" t="str">
        <f>VLOOKUP(Table1[[#This Row],[Region]],Table3[#All],2,0)</f>
        <v>Sam Thomas</v>
      </c>
      <c r="C2980" t="s">
        <v>215</v>
      </c>
      <c r="D2980">
        <v>305595</v>
      </c>
      <c r="E2980">
        <v>333102</v>
      </c>
      <c r="F2980">
        <v>109</v>
      </c>
      <c r="G2980" s="2">
        <v>41984</v>
      </c>
      <c r="H2980">
        <f>YEAR(Table1[[#This Row],[Order Date]])</f>
        <v>2014</v>
      </c>
      <c r="I2980" t="s">
        <v>257</v>
      </c>
      <c r="J2980" s="4">
        <f>WEEKDAY(Table1[[#This Row],[Order Date]])</f>
        <v>5</v>
      </c>
      <c r="K2980" t="s">
        <v>220</v>
      </c>
      <c r="L2980" t="s">
        <v>237</v>
      </c>
      <c r="M2980">
        <v>333102</v>
      </c>
      <c r="N2980">
        <v>163025.73000000001</v>
      </c>
      <c r="O2980">
        <v>170076.27</v>
      </c>
      <c r="P2980">
        <v>10</v>
      </c>
      <c r="Q2980">
        <v>52</v>
      </c>
      <c r="R2980">
        <v>81.95</v>
      </c>
    </row>
    <row r="2981" spans="1:18" x14ac:dyDescent="0.35">
      <c r="A2981" t="s">
        <v>191</v>
      </c>
      <c r="B2981" t="str">
        <f>VLOOKUP(Table1[[#This Row],[Region]],Table3[#All],2,0)</f>
        <v>Sam Thomas</v>
      </c>
      <c r="C2981" t="s">
        <v>215</v>
      </c>
      <c r="D2981">
        <v>170536</v>
      </c>
      <c r="E2981">
        <v>114176</v>
      </c>
      <c r="F2981">
        <v>66.95</v>
      </c>
      <c r="G2981" s="2">
        <v>41984</v>
      </c>
      <c r="H2981">
        <f>YEAR(Table1[[#This Row],[Order Date]])</f>
        <v>2014</v>
      </c>
      <c r="I2981" t="s">
        <v>257</v>
      </c>
      <c r="J2981" s="4">
        <f>WEEKDAY(Table1[[#This Row],[Order Date]])</f>
        <v>5</v>
      </c>
      <c r="K2981" t="s">
        <v>235</v>
      </c>
      <c r="L2981" t="s">
        <v>239</v>
      </c>
      <c r="M2981">
        <v>114176</v>
      </c>
      <c r="N2981">
        <v>38905.14</v>
      </c>
      <c r="O2981">
        <v>75270.86</v>
      </c>
      <c r="P2981">
        <v>10</v>
      </c>
      <c r="Q2981">
        <v>66</v>
      </c>
      <c r="R2981">
        <v>85.48</v>
      </c>
    </row>
    <row r="2982" spans="1:18" x14ac:dyDescent="0.35">
      <c r="A2982" t="s">
        <v>192</v>
      </c>
      <c r="B2982" t="str">
        <f>VLOOKUP(Table1[[#This Row],[Region]],Table3[#All],2,0)</f>
        <v>Bill Gabril</v>
      </c>
      <c r="C2982" t="s">
        <v>213</v>
      </c>
      <c r="D2982">
        <v>323120</v>
      </c>
      <c r="E2982">
        <v>344341</v>
      </c>
      <c r="F2982">
        <v>106.57</v>
      </c>
      <c r="G2982" s="2">
        <v>41535</v>
      </c>
      <c r="H2982">
        <f>YEAR(Table1[[#This Row],[Order Date]])</f>
        <v>2013</v>
      </c>
      <c r="I2982" t="s">
        <v>258</v>
      </c>
      <c r="J2982" s="4">
        <f>WEEKDAY(Table1[[#This Row],[Order Date]])</f>
        <v>4</v>
      </c>
      <c r="K2982" t="s">
        <v>221</v>
      </c>
      <c r="L2982" t="s">
        <v>239</v>
      </c>
      <c r="M2982">
        <v>344341</v>
      </c>
      <c r="N2982">
        <v>164519.01</v>
      </c>
      <c r="O2982">
        <v>179821.99</v>
      </c>
      <c r="P2982">
        <v>10</v>
      </c>
      <c r="Q2982">
        <v>16</v>
      </c>
      <c r="R2982">
        <v>74.58</v>
      </c>
    </row>
    <row r="2983" spans="1:18" x14ac:dyDescent="0.35">
      <c r="A2983" t="s">
        <v>193</v>
      </c>
      <c r="B2983" t="str">
        <f>VLOOKUP(Table1[[#This Row],[Region]],Table3[#All],2,0)</f>
        <v>William Grek</v>
      </c>
      <c r="C2983" t="s">
        <v>214</v>
      </c>
      <c r="D2983">
        <v>410157</v>
      </c>
      <c r="E2983">
        <v>217152</v>
      </c>
      <c r="F2983">
        <v>52.94</v>
      </c>
      <c r="G2983" s="2">
        <v>41535</v>
      </c>
      <c r="H2983">
        <f>YEAR(Table1[[#This Row],[Order Date]])</f>
        <v>2013</v>
      </c>
      <c r="I2983" t="s">
        <v>258</v>
      </c>
      <c r="J2983" s="4">
        <f>WEEKDAY(Table1[[#This Row],[Order Date]])</f>
        <v>4</v>
      </c>
      <c r="K2983" t="s">
        <v>230</v>
      </c>
      <c r="L2983" t="s">
        <v>238</v>
      </c>
      <c r="M2983">
        <v>217152</v>
      </c>
      <c r="N2983">
        <v>56500.93</v>
      </c>
      <c r="O2983">
        <v>160651.07</v>
      </c>
      <c r="P2983">
        <v>10</v>
      </c>
      <c r="Q2983">
        <v>81</v>
      </c>
      <c r="R2983">
        <v>73.38</v>
      </c>
    </row>
    <row r="2984" spans="1:18" x14ac:dyDescent="0.35">
      <c r="A2984" t="s">
        <v>194</v>
      </c>
      <c r="B2984" t="str">
        <f>VLOOKUP(Table1[[#This Row],[Region]],Table3[#All],2,0)</f>
        <v>Sam Thomas</v>
      </c>
      <c r="C2984" t="s">
        <v>215</v>
      </c>
      <c r="D2984">
        <v>408869</v>
      </c>
      <c r="E2984">
        <v>349711</v>
      </c>
      <c r="F2984">
        <v>85.53</v>
      </c>
      <c r="G2984" s="2">
        <v>41632</v>
      </c>
      <c r="H2984">
        <f>YEAR(Table1[[#This Row],[Order Date]])</f>
        <v>2013</v>
      </c>
      <c r="I2984" t="s">
        <v>257</v>
      </c>
      <c r="J2984" s="4">
        <f>WEEKDAY(Table1[[#This Row],[Order Date]])</f>
        <v>3</v>
      </c>
      <c r="K2984" t="s">
        <v>224</v>
      </c>
      <c r="L2984" t="s">
        <v>240</v>
      </c>
      <c r="M2984">
        <v>349711</v>
      </c>
      <c r="N2984">
        <v>95785.98</v>
      </c>
      <c r="O2984">
        <v>253925.02</v>
      </c>
      <c r="P2984">
        <v>30</v>
      </c>
      <c r="Q2984">
        <v>37</v>
      </c>
      <c r="R2984">
        <v>77.81</v>
      </c>
    </row>
    <row r="2985" spans="1:18" x14ac:dyDescent="0.35">
      <c r="A2985" t="s">
        <v>195</v>
      </c>
      <c r="B2985" t="str">
        <f>VLOOKUP(Table1[[#This Row],[Region]],Table3[#All],2,0)</f>
        <v>William Grek</v>
      </c>
      <c r="C2985" t="s">
        <v>214</v>
      </c>
      <c r="D2985">
        <v>163571</v>
      </c>
      <c r="E2985">
        <v>181390</v>
      </c>
      <c r="F2985">
        <v>110.89</v>
      </c>
      <c r="G2985" s="2">
        <v>41747</v>
      </c>
      <c r="H2985">
        <f>YEAR(Table1[[#This Row],[Order Date]])</f>
        <v>2014</v>
      </c>
      <c r="I2985" t="s">
        <v>256</v>
      </c>
      <c r="J2985" s="4">
        <f>WEEKDAY(Table1[[#This Row],[Order Date]])</f>
        <v>6</v>
      </c>
      <c r="K2985" t="s">
        <v>233</v>
      </c>
      <c r="L2985" t="s">
        <v>237</v>
      </c>
      <c r="M2985">
        <v>181390</v>
      </c>
      <c r="N2985">
        <v>50978.61</v>
      </c>
      <c r="O2985">
        <v>130411.39</v>
      </c>
      <c r="P2985">
        <v>10</v>
      </c>
      <c r="Q2985">
        <v>82</v>
      </c>
      <c r="R2985">
        <v>70.14</v>
      </c>
    </row>
    <row r="2986" spans="1:18" x14ac:dyDescent="0.35">
      <c r="A2986" t="s">
        <v>196</v>
      </c>
      <c r="B2986" t="str">
        <f>VLOOKUP(Table1[[#This Row],[Region]],Table3[#All],2,0)</f>
        <v>Anne Paul</v>
      </c>
      <c r="C2986" t="s">
        <v>212</v>
      </c>
      <c r="D2986">
        <v>472924</v>
      </c>
      <c r="E2986">
        <v>300443</v>
      </c>
      <c r="F2986">
        <v>63.53</v>
      </c>
      <c r="G2986" s="2">
        <v>41940</v>
      </c>
      <c r="H2986">
        <f>YEAR(Table1[[#This Row],[Order Date]])</f>
        <v>2014</v>
      </c>
      <c r="I2986" t="s">
        <v>255</v>
      </c>
      <c r="J2986" s="4">
        <f>WEEKDAY(Table1[[#This Row],[Order Date]])</f>
        <v>3</v>
      </c>
      <c r="K2986" t="s">
        <v>227</v>
      </c>
      <c r="L2986" t="s">
        <v>237</v>
      </c>
      <c r="M2986">
        <v>300443</v>
      </c>
      <c r="N2986">
        <v>77314.880000000005</v>
      </c>
      <c r="O2986">
        <v>223128.12</v>
      </c>
      <c r="P2986">
        <v>20</v>
      </c>
      <c r="Q2986">
        <v>56</v>
      </c>
      <c r="R2986">
        <v>68.17</v>
      </c>
    </row>
    <row r="2987" spans="1:18" x14ac:dyDescent="0.35">
      <c r="A2987" t="s">
        <v>197</v>
      </c>
      <c r="B2987" t="str">
        <f>VLOOKUP(Table1[[#This Row],[Region]],Table3[#All],2,0)</f>
        <v>Bill Gabril</v>
      </c>
      <c r="C2987" t="s">
        <v>213</v>
      </c>
      <c r="D2987">
        <v>394017</v>
      </c>
      <c r="E2987">
        <v>322506</v>
      </c>
      <c r="F2987">
        <v>81.849999999999994</v>
      </c>
      <c r="G2987" s="2">
        <v>41940</v>
      </c>
      <c r="H2987">
        <f>YEAR(Table1[[#This Row],[Order Date]])</f>
        <v>2014</v>
      </c>
      <c r="I2987" t="s">
        <v>255</v>
      </c>
      <c r="J2987" s="4">
        <f>WEEKDAY(Table1[[#This Row],[Order Date]])</f>
        <v>3</v>
      </c>
      <c r="K2987" t="s">
        <v>225</v>
      </c>
      <c r="L2987" t="s">
        <v>239</v>
      </c>
      <c r="M2987">
        <v>322506</v>
      </c>
      <c r="N2987">
        <v>75849.710000000006</v>
      </c>
      <c r="O2987">
        <v>246656.29</v>
      </c>
      <c r="P2987">
        <v>30</v>
      </c>
      <c r="Q2987">
        <v>62</v>
      </c>
      <c r="R2987">
        <v>76.599999999999994</v>
      </c>
    </row>
    <row r="2988" spans="1:18" x14ac:dyDescent="0.35">
      <c r="A2988" t="s">
        <v>198</v>
      </c>
      <c r="B2988" t="str">
        <f>VLOOKUP(Table1[[#This Row],[Region]],Table3[#All],2,0)</f>
        <v>Anne Paul</v>
      </c>
      <c r="C2988" t="s">
        <v>212</v>
      </c>
      <c r="D2988">
        <v>273739</v>
      </c>
      <c r="E2988">
        <v>327896</v>
      </c>
      <c r="F2988">
        <v>119.78</v>
      </c>
      <c r="G2988" s="2">
        <v>41464</v>
      </c>
      <c r="H2988">
        <f>YEAR(Table1[[#This Row],[Order Date]])</f>
        <v>2013</v>
      </c>
      <c r="I2988" t="s">
        <v>260</v>
      </c>
      <c r="J2988" s="4">
        <f>WEEKDAY(Table1[[#This Row],[Order Date]])</f>
        <v>3</v>
      </c>
      <c r="K2988" t="s">
        <v>216</v>
      </c>
      <c r="L2988" t="s">
        <v>236</v>
      </c>
      <c r="M2988">
        <v>327896</v>
      </c>
      <c r="N2988">
        <v>99269.73</v>
      </c>
      <c r="O2988">
        <v>228626.27</v>
      </c>
      <c r="P2988">
        <v>30</v>
      </c>
      <c r="Q2988">
        <v>11</v>
      </c>
      <c r="R2988">
        <v>88.27</v>
      </c>
    </row>
    <row r="2989" spans="1:18" x14ac:dyDescent="0.35">
      <c r="A2989" t="s">
        <v>199</v>
      </c>
      <c r="B2989" t="str">
        <f>VLOOKUP(Table1[[#This Row],[Region]],Table3[#All],2,0)</f>
        <v>Sam Thomas</v>
      </c>
      <c r="C2989" t="s">
        <v>215</v>
      </c>
      <c r="D2989">
        <v>498007</v>
      </c>
      <c r="E2989">
        <v>520095</v>
      </c>
      <c r="F2989">
        <v>104.44</v>
      </c>
      <c r="G2989" s="2">
        <v>41464</v>
      </c>
      <c r="H2989">
        <f>YEAR(Table1[[#This Row],[Order Date]])</f>
        <v>2013</v>
      </c>
      <c r="I2989" t="s">
        <v>260</v>
      </c>
      <c r="J2989" s="4">
        <f>WEEKDAY(Table1[[#This Row],[Order Date]])</f>
        <v>3</v>
      </c>
      <c r="K2989" t="s">
        <v>223</v>
      </c>
      <c r="L2989" t="s">
        <v>240</v>
      </c>
      <c r="M2989">
        <v>520095</v>
      </c>
      <c r="N2989">
        <v>129808.46</v>
      </c>
      <c r="O2989">
        <v>390286.54</v>
      </c>
      <c r="P2989">
        <v>30</v>
      </c>
      <c r="Q2989">
        <v>98</v>
      </c>
      <c r="R2989">
        <v>83.13</v>
      </c>
    </row>
    <row r="2990" spans="1:18" x14ac:dyDescent="0.35">
      <c r="A2990" t="s">
        <v>200</v>
      </c>
      <c r="B2990" t="str">
        <f>VLOOKUP(Table1[[#This Row],[Region]],Table3[#All],2,0)</f>
        <v>William Grek</v>
      </c>
      <c r="C2990" t="s">
        <v>214</v>
      </c>
      <c r="D2990">
        <v>447882</v>
      </c>
      <c r="E2990">
        <v>504328</v>
      </c>
      <c r="F2990">
        <v>112.6</v>
      </c>
      <c r="G2990" s="2">
        <v>41130</v>
      </c>
      <c r="H2990">
        <f>YEAR(Table1[[#This Row],[Order Date]])</f>
        <v>2012</v>
      </c>
      <c r="I2990" t="s">
        <v>262</v>
      </c>
      <c r="J2990" s="4">
        <f>WEEKDAY(Table1[[#This Row],[Order Date]])</f>
        <v>5</v>
      </c>
      <c r="K2990" t="s">
        <v>216</v>
      </c>
      <c r="L2990" t="s">
        <v>236</v>
      </c>
      <c r="M2990">
        <v>504328</v>
      </c>
      <c r="N2990">
        <v>172651.07</v>
      </c>
      <c r="O2990">
        <v>331676.93</v>
      </c>
      <c r="P2990">
        <v>10</v>
      </c>
      <c r="Q2990">
        <v>78</v>
      </c>
      <c r="R2990">
        <v>91.54</v>
      </c>
    </row>
    <row r="2991" spans="1:18" x14ac:dyDescent="0.35">
      <c r="A2991" t="s">
        <v>201</v>
      </c>
      <c r="B2991" t="str">
        <f>VLOOKUP(Table1[[#This Row],[Region]],Table3[#All],2,0)</f>
        <v>Anne Paul</v>
      </c>
      <c r="C2991" t="s">
        <v>212</v>
      </c>
      <c r="D2991">
        <v>214469</v>
      </c>
      <c r="E2991">
        <v>147672</v>
      </c>
      <c r="F2991">
        <v>68.849999999999994</v>
      </c>
      <c r="G2991" s="2">
        <v>41618</v>
      </c>
      <c r="H2991">
        <f>YEAR(Table1[[#This Row],[Order Date]])</f>
        <v>2013</v>
      </c>
      <c r="I2991" t="s">
        <v>257</v>
      </c>
      <c r="J2991" s="4">
        <f>WEEKDAY(Table1[[#This Row],[Order Date]])</f>
        <v>3</v>
      </c>
      <c r="K2991" t="s">
        <v>228</v>
      </c>
      <c r="L2991" t="s">
        <v>236</v>
      </c>
      <c r="M2991">
        <v>147672</v>
      </c>
      <c r="N2991">
        <v>64547.35</v>
      </c>
      <c r="O2991">
        <v>83124.649999999994</v>
      </c>
      <c r="P2991">
        <v>10</v>
      </c>
      <c r="Q2991">
        <v>75</v>
      </c>
      <c r="R2991">
        <v>78</v>
      </c>
    </row>
    <row r="2992" spans="1:18" x14ac:dyDescent="0.35">
      <c r="A2992" t="s">
        <v>202</v>
      </c>
      <c r="B2992" t="str">
        <f>VLOOKUP(Table1[[#This Row],[Region]],Table3[#All],2,0)</f>
        <v>Bill Gabril</v>
      </c>
      <c r="C2992" t="s">
        <v>213</v>
      </c>
      <c r="D2992">
        <v>481415</v>
      </c>
      <c r="E2992">
        <v>396958</v>
      </c>
      <c r="F2992">
        <v>82.46</v>
      </c>
      <c r="G2992" s="2">
        <v>41618</v>
      </c>
      <c r="H2992">
        <f>YEAR(Table1[[#This Row],[Order Date]])</f>
        <v>2013</v>
      </c>
      <c r="I2992" t="s">
        <v>257</v>
      </c>
      <c r="J2992" s="4">
        <f>WEEKDAY(Table1[[#This Row],[Order Date]])</f>
        <v>3</v>
      </c>
      <c r="K2992" t="s">
        <v>223</v>
      </c>
      <c r="L2992" t="s">
        <v>240</v>
      </c>
      <c r="M2992">
        <v>396958</v>
      </c>
      <c r="N2992">
        <v>90508.66</v>
      </c>
      <c r="O2992">
        <v>306449.34000000003</v>
      </c>
      <c r="P2992">
        <v>30</v>
      </c>
      <c r="Q2992">
        <v>74</v>
      </c>
      <c r="R2992">
        <v>60.65</v>
      </c>
    </row>
    <row r="2993" spans="1:18" x14ac:dyDescent="0.35">
      <c r="A2993" t="s">
        <v>203</v>
      </c>
      <c r="B2993" t="str">
        <f>VLOOKUP(Table1[[#This Row],[Region]],Table3[#All],2,0)</f>
        <v>Bill Gabril</v>
      </c>
      <c r="C2993" t="s">
        <v>213</v>
      </c>
      <c r="D2993">
        <v>269841</v>
      </c>
      <c r="E2993">
        <v>279535</v>
      </c>
      <c r="F2993">
        <v>103.59</v>
      </c>
      <c r="G2993" s="2">
        <v>41592</v>
      </c>
      <c r="H2993">
        <f>YEAR(Table1[[#This Row],[Order Date]])</f>
        <v>2013</v>
      </c>
      <c r="I2993" t="s">
        <v>253</v>
      </c>
      <c r="J2993" s="4">
        <f>WEEKDAY(Table1[[#This Row],[Order Date]])</f>
        <v>5</v>
      </c>
      <c r="K2993" t="s">
        <v>231</v>
      </c>
      <c r="L2993" t="s">
        <v>236</v>
      </c>
      <c r="M2993">
        <v>279535</v>
      </c>
      <c r="N2993">
        <v>58123.77</v>
      </c>
      <c r="O2993">
        <v>221411.23</v>
      </c>
      <c r="P2993">
        <v>10</v>
      </c>
      <c r="Q2993">
        <v>83</v>
      </c>
      <c r="R2993">
        <v>71.39</v>
      </c>
    </row>
    <row r="2994" spans="1:18" x14ac:dyDescent="0.35">
      <c r="A2994" t="s">
        <v>204</v>
      </c>
      <c r="B2994" t="str">
        <f>VLOOKUP(Table1[[#This Row],[Region]],Table3[#All],2,0)</f>
        <v>Bill Gabril</v>
      </c>
      <c r="C2994" t="s">
        <v>213</v>
      </c>
      <c r="D2994">
        <v>176839</v>
      </c>
      <c r="E2994">
        <v>98819</v>
      </c>
      <c r="F2994">
        <v>55.88</v>
      </c>
      <c r="G2994" s="2">
        <v>40861</v>
      </c>
      <c r="H2994">
        <f>YEAR(Table1[[#This Row],[Order Date]])</f>
        <v>2011</v>
      </c>
      <c r="I2994" t="s">
        <v>253</v>
      </c>
      <c r="J2994" s="4">
        <f>WEEKDAY(Table1[[#This Row],[Order Date]])</f>
        <v>2</v>
      </c>
      <c r="K2994" t="s">
        <v>228</v>
      </c>
      <c r="L2994" t="s">
        <v>236</v>
      </c>
      <c r="M2994">
        <v>98819</v>
      </c>
      <c r="N2994">
        <v>30549.55</v>
      </c>
      <c r="O2994">
        <v>68269.45</v>
      </c>
      <c r="P2994">
        <v>20</v>
      </c>
      <c r="Q2994">
        <v>71</v>
      </c>
      <c r="R2994">
        <v>71.28</v>
      </c>
    </row>
    <row r="2995" spans="1:18" x14ac:dyDescent="0.35">
      <c r="A2995" t="s">
        <v>205</v>
      </c>
      <c r="B2995" t="str">
        <f>VLOOKUP(Table1[[#This Row],[Region]],Table3[#All],2,0)</f>
        <v>Sam Thomas</v>
      </c>
      <c r="C2995" t="s">
        <v>215</v>
      </c>
      <c r="D2995">
        <v>471782</v>
      </c>
      <c r="E2995">
        <v>408776</v>
      </c>
      <c r="F2995">
        <v>86.65</v>
      </c>
      <c r="G2995" s="2">
        <v>40864</v>
      </c>
      <c r="H2995">
        <f>YEAR(Table1[[#This Row],[Order Date]])</f>
        <v>2011</v>
      </c>
      <c r="I2995" t="s">
        <v>253</v>
      </c>
      <c r="J2995" s="4">
        <f>WEEKDAY(Table1[[#This Row],[Order Date]])</f>
        <v>5</v>
      </c>
      <c r="K2995" t="s">
        <v>221</v>
      </c>
      <c r="L2995" t="s">
        <v>239</v>
      </c>
      <c r="M2995">
        <v>408776</v>
      </c>
      <c r="N2995">
        <v>91104.02</v>
      </c>
      <c r="O2995">
        <v>317671.98</v>
      </c>
      <c r="P2995">
        <v>20</v>
      </c>
      <c r="Q2995">
        <v>72</v>
      </c>
      <c r="R2995">
        <v>69.61</v>
      </c>
    </row>
    <row r="2996" spans="1:18" x14ac:dyDescent="0.35">
      <c r="A2996" t="s">
        <v>206</v>
      </c>
      <c r="B2996" t="str">
        <f>VLOOKUP(Table1[[#This Row],[Region]],Table3[#All],2,0)</f>
        <v>Bill Gabril</v>
      </c>
      <c r="C2996" t="s">
        <v>213</v>
      </c>
      <c r="D2996">
        <v>145605</v>
      </c>
      <c r="E2996">
        <v>162695</v>
      </c>
      <c r="F2996">
        <v>111.74</v>
      </c>
      <c r="G2996" s="2">
        <v>40864</v>
      </c>
      <c r="H2996">
        <f>YEAR(Table1[[#This Row],[Order Date]])</f>
        <v>2011</v>
      </c>
      <c r="I2996" t="s">
        <v>253</v>
      </c>
      <c r="J2996" s="4">
        <f>WEEKDAY(Table1[[#This Row],[Order Date]])</f>
        <v>5</v>
      </c>
      <c r="K2996" t="s">
        <v>234</v>
      </c>
      <c r="L2996" t="s">
        <v>238</v>
      </c>
      <c r="M2996">
        <v>162695</v>
      </c>
      <c r="N2996">
        <v>33967.5</v>
      </c>
      <c r="O2996">
        <v>128727.5</v>
      </c>
      <c r="P2996">
        <v>10</v>
      </c>
      <c r="Q2996">
        <v>30</v>
      </c>
      <c r="R2996">
        <v>75</v>
      </c>
    </row>
    <row r="2997" spans="1:18" x14ac:dyDescent="0.35">
      <c r="A2997" t="s">
        <v>207</v>
      </c>
      <c r="B2997" t="str">
        <f>VLOOKUP(Table1[[#This Row],[Region]],Table3[#All],2,0)</f>
        <v>Sam Thomas</v>
      </c>
      <c r="C2997" t="s">
        <v>215</v>
      </c>
      <c r="D2997">
        <v>163072</v>
      </c>
      <c r="E2997">
        <v>191509</v>
      </c>
      <c r="F2997">
        <v>117.44</v>
      </c>
      <c r="G2997" s="2">
        <v>40864</v>
      </c>
      <c r="H2997">
        <f>YEAR(Table1[[#This Row],[Order Date]])</f>
        <v>2011</v>
      </c>
      <c r="I2997" t="s">
        <v>253</v>
      </c>
      <c r="J2997" s="4">
        <f>WEEKDAY(Table1[[#This Row],[Order Date]])</f>
        <v>5</v>
      </c>
      <c r="K2997" t="s">
        <v>218</v>
      </c>
      <c r="L2997" t="s">
        <v>238</v>
      </c>
      <c r="M2997">
        <v>191509</v>
      </c>
      <c r="N2997">
        <v>71371.53</v>
      </c>
      <c r="O2997">
        <v>120137.47</v>
      </c>
      <c r="P2997">
        <v>30</v>
      </c>
      <c r="Q2997">
        <v>44</v>
      </c>
      <c r="R2997">
        <v>81.459999999999994</v>
      </c>
    </row>
    <row r="2998" spans="1:18" x14ac:dyDescent="0.35">
      <c r="A2998" t="s">
        <v>208</v>
      </c>
      <c r="B2998" t="str">
        <f>VLOOKUP(Table1[[#This Row],[Region]],Table3[#All],2,0)</f>
        <v>Sam Thomas</v>
      </c>
      <c r="C2998" t="s">
        <v>215</v>
      </c>
      <c r="D2998">
        <v>266877</v>
      </c>
      <c r="E2998">
        <v>152297</v>
      </c>
      <c r="F2998">
        <v>57.07</v>
      </c>
      <c r="G2998" s="2">
        <v>41338</v>
      </c>
      <c r="H2998">
        <f>YEAR(Table1[[#This Row],[Order Date]])</f>
        <v>2013</v>
      </c>
      <c r="I2998" t="s">
        <v>263</v>
      </c>
      <c r="J2998" s="4">
        <f>WEEKDAY(Table1[[#This Row],[Order Date]])</f>
        <v>3</v>
      </c>
      <c r="K2998" t="s">
        <v>227</v>
      </c>
      <c r="L2998" t="s">
        <v>237</v>
      </c>
      <c r="M2998">
        <v>152297</v>
      </c>
      <c r="N2998">
        <v>61953.79</v>
      </c>
      <c r="O2998">
        <v>90343.21</v>
      </c>
      <c r="P2998">
        <v>10</v>
      </c>
      <c r="Q2998">
        <v>61</v>
      </c>
      <c r="R2998">
        <v>75.42</v>
      </c>
    </row>
    <row r="2999" spans="1:18" x14ac:dyDescent="0.35">
      <c r="A2999" t="s">
        <v>209</v>
      </c>
      <c r="B2999" t="str">
        <f>VLOOKUP(Table1[[#This Row],[Region]],Table3[#All],2,0)</f>
        <v>Bill Gabril</v>
      </c>
      <c r="C2999" t="s">
        <v>213</v>
      </c>
      <c r="D2999">
        <v>478863</v>
      </c>
      <c r="E2999">
        <v>243591</v>
      </c>
      <c r="F2999">
        <v>50.87</v>
      </c>
      <c r="G2999" s="2">
        <v>40827</v>
      </c>
      <c r="H2999">
        <f>YEAR(Table1[[#This Row],[Order Date]])</f>
        <v>2011</v>
      </c>
      <c r="I2999" t="s">
        <v>255</v>
      </c>
      <c r="J2999" s="4">
        <f>WEEKDAY(Table1[[#This Row],[Order Date]])</f>
        <v>3</v>
      </c>
      <c r="K2999" t="s">
        <v>219</v>
      </c>
      <c r="L2999" t="s">
        <v>238</v>
      </c>
      <c r="M2999">
        <v>243591</v>
      </c>
      <c r="N2999">
        <v>96148.11</v>
      </c>
      <c r="O2999">
        <v>147442.89000000001</v>
      </c>
      <c r="P2999">
        <v>10</v>
      </c>
      <c r="Q2999">
        <v>33</v>
      </c>
      <c r="R2999">
        <v>62.14</v>
      </c>
    </row>
    <row r="3000" spans="1:18" x14ac:dyDescent="0.35">
      <c r="A3000" t="s">
        <v>210</v>
      </c>
      <c r="B3000" t="str">
        <f>VLOOKUP(Table1[[#This Row],[Region]],Table3[#All],2,0)</f>
        <v>Anne Paul</v>
      </c>
      <c r="C3000" t="s">
        <v>212</v>
      </c>
      <c r="D3000">
        <v>200490</v>
      </c>
      <c r="E3000">
        <v>110111</v>
      </c>
      <c r="F3000">
        <v>54.92</v>
      </c>
      <c r="G3000" s="2">
        <v>40827</v>
      </c>
      <c r="H3000">
        <f>YEAR(Table1[[#This Row],[Order Date]])</f>
        <v>2011</v>
      </c>
      <c r="I3000" t="s">
        <v>255</v>
      </c>
      <c r="J3000" s="4">
        <f>WEEKDAY(Table1[[#This Row],[Order Date]])</f>
        <v>3</v>
      </c>
      <c r="K3000" t="s">
        <v>234</v>
      </c>
      <c r="L3000" t="s">
        <v>238</v>
      </c>
      <c r="M3000">
        <v>110111</v>
      </c>
      <c r="N3000">
        <v>36041.29</v>
      </c>
      <c r="O3000">
        <v>74069.710000000006</v>
      </c>
      <c r="P3000">
        <v>10</v>
      </c>
      <c r="Q3000">
        <v>29</v>
      </c>
      <c r="R3000">
        <v>66.040000000000006</v>
      </c>
    </row>
    <row r="3001" spans="1:18" x14ac:dyDescent="0.35">
      <c r="A3001" t="s">
        <v>211</v>
      </c>
      <c r="B3001" t="str">
        <f>VLOOKUP(Table1[[#This Row],[Region]],Table3[#All],2,0)</f>
        <v>Sam Thomas</v>
      </c>
      <c r="C3001" t="s">
        <v>215</v>
      </c>
      <c r="D3001">
        <v>166192</v>
      </c>
      <c r="E3001">
        <v>151820</v>
      </c>
      <c r="F3001">
        <v>91.35</v>
      </c>
      <c r="G3001" s="2">
        <v>40685</v>
      </c>
      <c r="H3001">
        <f>YEAR(Table1[[#This Row],[Order Date]])</f>
        <v>2011</v>
      </c>
      <c r="I3001" t="s">
        <v>261</v>
      </c>
      <c r="J3001" s="4">
        <f>WEEKDAY(Table1[[#This Row],[Order Date]])</f>
        <v>1</v>
      </c>
      <c r="K3001" t="s">
        <v>220</v>
      </c>
      <c r="L3001" t="s">
        <v>237</v>
      </c>
      <c r="M3001">
        <v>151820</v>
      </c>
      <c r="N3001">
        <v>62004.37</v>
      </c>
      <c r="O3001">
        <v>89815.63</v>
      </c>
      <c r="P3001">
        <v>30</v>
      </c>
      <c r="Q3001">
        <v>31</v>
      </c>
      <c r="R3001">
        <v>76.790000000000006</v>
      </c>
    </row>
    <row r="3002" spans="1:18" x14ac:dyDescent="0.35">
      <c r="A3002" t="s">
        <v>12</v>
      </c>
      <c r="B3002" t="str">
        <f>VLOOKUP(Table1[[#This Row],[Region]],Table3[#All],2,0)</f>
        <v>Bill Gabril</v>
      </c>
      <c r="C3002" t="s">
        <v>213</v>
      </c>
      <c r="D3002">
        <v>125595</v>
      </c>
      <c r="E3002">
        <v>137209</v>
      </c>
      <c r="F3002">
        <v>109.25</v>
      </c>
      <c r="G3002" s="2">
        <v>40685</v>
      </c>
      <c r="H3002">
        <f>YEAR(Table1[[#This Row],[Order Date]])</f>
        <v>2011</v>
      </c>
      <c r="I3002" t="s">
        <v>261</v>
      </c>
      <c r="J3002" s="4">
        <f>WEEKDAY(Table1[[#This Row],[Order Date]])</f>
        <v>1</v>
      </c>
      <c r="K3002" t="s">
        <v>225</v>
      </c>
      <c r="L3002" t="s">
        <v>239</v>
      </c>
      <c r="M3002">
        <v>137209</v>
      </c>
      <c r="N3002">
        <v>50661.93</v>
      </c>
      <c r="O3002">
        <v>86547.07</v>
      </c>
      <c r="P3002">
        <v>20</v>
      </c>
      <c r="Q3002">
        <v>20</v>
      </c>
      <c r="R3002">
        <v>88.16</v>
      </c>
    </row>
    <row r="3003" spans="1:18" x14ac:dyDescent="0.35">
      <c r="A3003" t="s">
        <v>13</v>
      </c>
      <c r="B3003" t="str">
        <f>VLOOKUP(Table1[[#This Row],[Region]],Table3[#All],2,0)</f>
        <v>Anne Paul</v>
      </c>
      <c r="C3003" t="s">
        <v>212</v>
      </c>
      <c r="D3003">
        <v>104250</v>
      </c>
      <c r="E3003">
        <v>78861</v>
      </c>
      <c r="F3003">
        <v>75.650000000000006</v>
      </c>
      <c r="G3003" s="2">
        <v>40739</v>
      </c>
      <c r="H3003">
        <f>YEAR(Table1[[#This Row],[Order Date]])</f>
        <v>2011</v>
      </c>
      <c r="I3003" t="s">
        <v>260</v>
      </c>
      <c r="J3003" s="4">
        <f>WEEKDAY(Table1[[#This Row],[Order Date]])</f>
        <v>6</v>
      </c>
      <c r="K3003" t="s">
        <v>228</v>
      </c>
      <c r="L3003" t="s">
        <v>236</v>
      </c>
      <c r="M3003">
        <v>78861</v>
      </c>
      <c r="N3003">
        <v>26334.48</v>
      </c>
      <c r="O3003">
        <v>52526.52</v>
      </c>
      <c r="P3003">
        <v>10</v>
      </c>
      <c r="Q3003">
        <v>52</v>
      </c>
      <c r="R3003">
        <v>90.47</v>
      </c>
    </row>
    <row r="3004" spans="1:18" x14ac:dyDescent="0.35">
      <c r="A3004" t="s">
        <v>14</v>
      </c>
      <c r="B3004" t="str">
        <f>VLOOKUP(Table1[[#This Row],[Region]],Table3[#All],2,0)</f>
        <v>Bill Gabril</v>
      </c>
      <c r="C3004" t="s">
        <v>213</v>
      </c>
      <c r="D3004">
        <v>226883</v>
      </c>
      <c r="E3004">
        <v>211673</v>
      </c>
      <c r="F3004">
        <v>93.3</v>
      </c>
      <c r="G3004" s="2">
        <v>40739</v>
      </c>
      <c r="H3004">
        <f>YEAR(Table1[[#This Row],[Order Date]])</f>
        <v>2011</v>
      </c>
      <c r="I3004" t="s">
        <v>260</v>
      </c>
      <c r="J3004" s="4">
        <f>WEEKDAY(Table1[[#This Row],[Order Date]])</f>
        <v>6</v>
      </c>
      <c r="K3004" t="s">
        <v>235</v>
      </c>
      <c r="L3004" t="s">
        <v>239</v>
      </c>
      <c r="M3004">
        <v>211673</v>
      </c>
      <c r="N3004">
        <v>80420.17</v>
      </c>
      <c r="O3004">
        <v>131252.82999999999</v>
      </c>
      <c r="P3004">
        <v>30</v>
      </c>
      <c r="Q3004">
        <v>23</v>
      </c>
      <c r="R3004">
        <v>92.5</v>
      </c>
    </row>
    <row r="3005" spans="1:18" x14ac:dyDescent="0.35">
      <c r="A3005" t="s">
        <v>15</v>
      </c>
      <c r="B3005" t="str">
        <f>VLOOKUP(Table1[[#This Row],[Region]],Table3[#All],2,0)</f>
        <v>Sam Thomas</v>
      </c>
      <c r="C3005" t="s">
        <v>215</v>
      </c>
      <c r="D3005">
        <v>242902</v>
      </c>
      <c r="E3005">
        <v>230720</v>
      </c>
      <c r="F3005">
        <v>94.98</v>
      </c>
      <c r="G3005" s="2">
        <v>41270</v>
      </c>
      <c r="H3005">
        <f>YEAR(Table1[[#This Row],[Order Date]])</f>
        <v>2012</v>
      </c>
      <c r="I3005" t="s">
        <v>257</v>
      </c>
      <c r="J3005" s="4">
        <f>WEEKDAY(Table1[[#This Row],[Order Date]])</f>
        <v>5</v>
      </c>
      <c r="K3005" t="s">
        <v>234</v>
      </c>
      <c r="L3005" t="s">
        <v>238</v>
      </c>
      <c r="M3005">
        <v>230720</v>
      </c>
      <c r="N3005">
        <v>98398.73</v>
      </c>
      <c r="O3005">
        <v>132321.26999999999</v>
      </c>
      <c r="P3005">
        <v>30</v>
      </c>
      <c r="Q3005">
        <v>60</v>
      </c>
      <c r="R3005">
        <v>61.43</v>
      </c>
    </row>
    <row r="3006" spans="1:18" x14ac:dyDescent="0.35">
      <c r="A3006" t="s">
        <v>16</v>
      </c>
      <c r="B3006" t="str">
        <f>VLOOKUP(Table1[[#This Row],[Region]],Table3[#All],2,0)</f>
        <v>Bill Gabril</v>
      </c>
      <c r="C3006" t="s">
        <v>213</v>
      </c>
      <c r="D3006">
        <v>240154</v>
      </c>
      <c r="E3006">
        <v>225694</v>
      </c>
      <c r="F3006">
        <v>93.98</v>
      </c>
      <c r="G3006" s="2">
        <v>40948</v>
      </c>
      <c r="H3006">
        <f>YEAR(Table1[[#This Row],[Order Date]])</f>
        <v>2012</v>
      </c>
      <c r="I3006" t="s">
        <v>264</v>
      </c>
      <c r="J3006" s="4">
        <f>WEEKDAY(Table1[[#This Row],[Order Date]])</f>
        <v>5</v>
      </c>
      <c r="K3006" t="s">
        <v>231</v>
      </c>
      <c r="L3006" t="s">
        <v>236</v>
      </c>
      <c r="M3006">
        <v>225694</v>
      </c>
      <c r="N3006">
        <v>103636.45</v>
      </c>
      <c r="O3006">
        <v>122057.55</v>
      </c>
      <c r="P3006">
        <v>20</v>
      </c>
      <c r="Q3006">
        <v>36</v>
      </c>
      <c r="R3006">
        <v>73.83</v>
      </c>
    </row>
    <row r="3007" spans="1:18" x14ac:dyDescent="0.35">
      <c r="A3007" t="s">
        <v>17</v>
      </c>
      <c r="B3007" t="str">
        <f>VLOOKUP(Table1[[#This Row],[Region]],Table3[#All],2,0)</f>
        <v>Sam Thomas</v>
      </c>
      <c r="C3007" t="s">
        <v>215</v>
      </c>
      <c r="D3007">
        <v>400619</v>
      </c>
      <c r="E3007">
        <v>233321</v>
      </c>
      <c r="F3007">
        <v>58.24</v>
      </c>
      <c r="G3007" s="2">
        <v>41768</v>
      </c>
      <c r="H3007">
        <f>YEAR(Table1[[#This Row],[Order Date]])</f>
        <v>2014</v>
      </c>
      <c r="I3007" t="s">
        <v>261</v>
      </c>
      <c r="J3007" s="4">
        <f>WEEKDAY(Table1[[#This Row],[Order Date]])</f>
        <v>6</v>
      </c>
      <c r="K3007" t="s">
        <v>219</v>
      </c>
      <c r="L3007" t="s">
        <v>238</v>
      </c>
      <c r="M3007">
        <v>233321</v>
      </c>
      <c r="N3007">
        <v>66921.31</v>
      </c>
      <c r="O3007">
        <v>166399.69</v>
      </c>
      <c r="P3007">
        <v>30</v>
      </c>
      <c r="Q3007">
        <v>54</v>
      </c>
      <c r="R3007">
        <v>74.31</v>
      </c>
    </row>
    <row r="3008" spans="1:18" x14ac:dyDescent="0.35">
      <c r="A3008" t="s">
        <v>18</v>
      </c>
      <c r="B3008" t="str">
        <f>VLOOKUP(Table1[[#This Row],[Region]],Table3[#All],2,0)</f>
        <v>William Grek</v>
      </c>
      <c r="C3008" t="s">
        <v>214</v>
      </c>
      <c r="D3008">
        <v>362831</v>
      </c>
      <c r="E3008">
        <v>276948</v>
      </c>
      <c r="F3008">
        <v>76.33</v>
      </c>
      <c r="G3008" s="2">
        <v>41946</v>
      </c>
      <c r="H3008">
        <f>YEAR(Table1[[#This Row],[Order Date]])</f>
        <v>2014</v>
      </c>
      <c r="I3008" t="s">
        <v>253</v>
      </c>
      <c r="J3008" s="4">
        <f>WEEKDAY(Table1[[#This Row],[Order Date]])</f>
        <v>2</v>
      </c>
      <c r="K3008" t="s">
        <v>219</v>
      </c>
      <c r="L3008" t="s">
        <v>238</v>
      </c>
      <c r="M3008">
        <v>276948</v>
      </c>
      <c r="N3008">
        <v>56958.63</v>
      </c>
      <c r="O3008">
        <v>219989.37</v>
      </c>
      <c r="P3008">
        <v>30</v>
      </c>
      <c r="Q3008">
        <v>55</v>
      </c>
      <c r="R3008">
        <v>93.94</v>
      </c>
    </row>
    <row r="3009" spans="1:18" x14ac:dyDescent="0.35">
      <c r="A3009" t="s">
        <v>19</v>
      </c>
      <c r="B3009" t="str">
        <f>VLOOKUP(Table1[[#This Row],[Region]],Table3[#All],2,0)</f>
        <v>William Grek</v>
      </c>
      <c r="C3009" t="s">
        <v>214</v>
      </c>
      <c r="D3009">
        <v>228922</v>
      </c>
      <c r="E3009">
        <v>119601</v>
      </c>
      <c r="F3009">
        <v>52.25</v>
      </c>
      <c r="G3009" s="2">
        <v>41946</v>
      </c>
      <c r="H3009">
        <f>YEAR(Table1[[#This Row],[Order Date]])</f>
        <v>2014</v>
      </c>
      <c r="I3009" t="s">
        <v>253</v>
      </c>
      <c r="J3009" s="4">
        <f>WEEKDAY(Table1[[#This Row],[Order Date]])</f>
        <v>2</v>
      </c>
      <c r="K3009" t="s">
        <v>223</v>
      </c>
      <c r="L3009" t="s">
        <v>240</v>
      </c>
      <c r="M3009">
        <v>119601</v>
      </c>
      <c r="N3009">
        <v>47594.59</v>
      </c>
      <c r="O3009">
        <v>72006.41</v>
      </c>
      <c r="P3009">
        <v>30</v>
      </c>
      <c r="Q3009">
        <v>27</v>
      </c>
      <c r="R3009">
        <v>63.13</v>
      </c>
    </row>
    <row r="3010" spans="1:18" x14ac:dyDescent="0.35">
      <c r="A3010" t="s">
        <v>20</v>
      </c>
      <c r="B3010" t="str">
        <f>VLOOKUP(Table1[[#This Row],[Region]],Table3[#All],2,0)</f>
        <v>William Grek</v>
      </c>
      <c r="C3010" t="s">
        <v>214</v>
      </c>
      <c r="D3010">
        <v>195626</v>
      </c>
      <c r="E3010">
        <v>207070</v>
      </c>
      <c r="F3010">
        <v>105.85</v>
      </c>
      <c r="G3010" s="2">
        <v>40638</v>
      </c>
      <c r="H3010">
        <f>YEAR(Table1[[#This Row],[Order Date]])</f>
        <v>2011</v>
      </c>
      <c r="I3010" t="s">
        <v>256</v>
      </c>
      <c r="J3010" s="4">
        <f>WEEKDAY(Table1[[#This Row],[Order Date]])</f>
        <v>3</v>
      </c>
      <c r="K3010" t="s">
        <v>220</v>
      </c>
      <c r="L3010" t="s">
        <v>237</v>
      </c>
      <c r="M3010">
        <v>207070</v>
      </c>
      <c r="N3010">
        <v>44992.6</v>
      </c>
      <c r="O3010">
        <v>162077.4</v>
      </c>
      <c r="P3010">
        <v>20</v>
      </c>
      <c r="Q3010">
        <v>71</v>
      </c>
      <c r="R3010">
        <v>82.45</v>
      </c>
    </row>
    <row r="3011" spans="1:18" x14ac:dyDescent="0.35">
      <c r="A3011" t="s">
        <v>21</v>
      </c>
      <c r="B3011" t="str">
        <f>VLOOKUP(Table1[[#This Row],[Region]],Table3[#All],2,0)</f>
        <v>Sam Thomas</v>
      </c>
      <c r="C3011" t="s">
        <v>215</v>
      </c>
      <c r="D3011">
        <v>492371</v>
      </c>
      <c r="E3011">
        <v>453501</v>
      </c>
      <c r="F3011">
        <v>92.11</v>
      </c>
      <c r="G3011" s="2">
        <v>40638</v>
      </c>
      <c r="H3011">
        <f>YEAR(Table1[[#This Row],[Order Date]])</f>
        <v>2011</v>
      </c>
      <c r="I3011" t="s">
        <v>256</v>
      </c>
      <c r="J3011" s="4">
        <f>WEEKDAY(Table1[[#This Row],[Order Date]])</f>
        <v>3</v>
      </c>
      <c r="K3011" t="s">
        <v>218</v>
      </c>
      <c r="L3011" t="s">
        <v>238</v>
      </c>
      <c r="M3011">
        <v>453501</v>
      </c>
      <c r="N3011">
        <v>150401.97</v>
      </c>
      <c r="O3011">
        <v>303099.03000000003</v>
      </c>
      <c r="P3011">
        <v>10</v>
      </c>
      <c r="Q3011">
        <v>12</v>
      </c>
      <c r="R3011">
        <v>89.09</v>
      </c>
    </row>
    <row r="3012" spans="1:18" x14ac:dyDescent="0.35">
      <c r="A3012" t="s">
        <v>22</v>
      </c>
      <c r="B3012" t="str">
        <f>VLOOKUP(Table1[[#This Row],[Region]],Table3[#All],2,0)</f>
        <v>Sam Thomas</v>
      </c>
      <c r="C3012" t="s">
        <v>215</v>
      </c>
      <c r="D3012">
        <v>449335</v>
      </c>
      <c r="E3012">
        <v>519619</v>
      </c>
      <c r="F3012">
        <v>115.64</v>
      </c>
      <c r="G3012" s="2">
        <v>40638</v>
      </c>
      <c r="H3012">
        <f>YEAR(Table1[[#This Row],[Order Date]])</f>
        <v>2011</v>
      </c>
      <c r="I3012" t="s">
        <v>256</v>
      </c>
      <c r="J3012" s="4">
        <f>WEEKDAY(Table1[[#This Row],[Order Date]])</f>
        <v>3</v>
      </c>
      <c r="K3012" t="s">
        <v>226</v>
      </c>
      <c r="L3012" t="s">
        <v>239</v>
      </c>
      <c r="M3012">
        <v>519619</v>
      </c>
      <c r="N3012">
        <v>165163.51999999999</v>
      </c>
      <c r="O3012">
        <v>354455.48</v>
      </c>
      <c r="P3012">
        <v>20</v>
      </c>
      <c r="Q3012">
        <v>71</v>
      </c>
      <c r="R3012">
        <v>73.11</v>
      </c>
    </row>
    <row r="3013" spans="1:18" x14ac:dyDescent="0.35">
      <c r="A3013" t="s">
        <v>23</v>
      </c>
      <c r="B3013" t="str">
        <f>VLOOKUP(Table1[[#This Row],[Region]],Table3[#All],2,0)</f>
        <v>Anne Paul</v>
      </c>
      <c r="C3013" t="s">
        <v>212</v>
      </c>
      <c r="D3013">
        <v>400200</v>
      </c>
      <c r="E3013">
        <v>345504</v>
      </c>
      <c r="F3013">
        <v>86.33</v>
      </c>
      <c r="G3013" s="2">
        <v>40638</v>
      </c>
      <c r="H3013">
        <f>YEAR(Table1[[#This Row],[Order Date]])</f>
        <v>2011</v>
      </c>
      <c r="I3013" t="s">
        <v>256</v>
      </c>
      <c r="J3013" s="4">
        <f>WEEKDAY(Table1[[#This Row],[Order Date]])</f>
        <v>3</v>
      </c>
      <c r="K3013" t="s">
        <v>217</v>
      </c>
      <c r="L3013" t="s">
        <v>237</v>
      </c>
      <c r="M3013">
        <v>345504</v>
      </c>
      <c r="N3013">
        <v>90508.35</v>
      </c>
      <c r="O3013">
        <v>254995.65</v>
      </c>
      <c r="P3013">
        <v>10</v>
      </c>
      <c r="Q3013">
        <v>31</v>
      </c>
      <c r="R3013">
        <v>71.87</v>
      </c>
    </row>
    <row r="3014" spans="1:18" x14ac:dyDescent="0.35">
      <c r="A3014" t="s">
        <v>24</v>
      </c>
      <c r="B3014" t="str">
        <f>VLOOKUP(Table1[[#This Row],[Region]],Table3[#All],2,0)</f>
        <v>Anne Paul</v>
      </c>
      <c r="C3014" t="s">
        <v>212</v>
      </c>
      <c r="D3014">
        <v>244489</v>
      </c>
      <c r="E3014">
        <v>284750</v>
      </c>
      <c r="F3014">
        <v>116.47</v>
      </c>
      <c r="G3014" s="2">
        <v>40638</v>
      </c>
      <c r="H3014">
        <f>YEAR(Table1[[#This Row],[Order Date]])</f>
        <v>2011</v>
      </c>
      <c r="I3014" t="s">
        <v>256</v>
      </c>
      <c r="J3014" s="4">
        <f>WEEKDAY(Table1[[#This Row],[Order Date]])</f>
        <v>3</v>
      </c>
      <c r="K3014" t="s">
        <v>221</v>
      </c>
      <c r="L3014" t="s">
        <v>239</v>
      </c>
      <c r="M3014">
        <v>284750</v>
      </c>
      <c r="N3014">
        <v>97952.85</v>
      </c>
      <c r="O3014">
        <v>186797.15</v>
      </c>
      <c r="P3014">
        <v>30</v>
      </c>
      <c r="Q3014">
        <v>41</v>
      </c>
      <c r="R3014">
        <v>78.11</v>
      </c>
    </row>
    <row r="3015" spans="1:18" x14ac:dyDescent="0.35">
      <c r="A3015" t="s">
        <v>25</v>
      </c>
      <c r="B3015" t="str">
        <f>VLOOKUP(Table1[[#This Row],[Region]],Table3[#All],2,0)</f>
        <v>Sam Thomas</v>
      </c>
      <c r="C3015" t="s">
        <v>215</v>
      </c>
      <c r="D3015">
        <v>399035</v>
      </c>
      <c r="E3015">
        <v>449009</v>
      </c>
      <c r="F3015">
        <v>112.52</v>
      </c>
      <c r="G3015" s="2">
        <v>40803</v>
      </c>
      <c r="H3015">
        <f>YEAR(Table1[[#This Row],[Order Date]])</f>
        <v>2011</v>
      </c>
      <c r="I3015" t="s">
        <v>258</v>
      </c>
      <c r="J3015" s="4">
        <f>WEEKDAY(Table1[[#This Row],[Order Date]])</f>
        <v>7</v>
      </c>
      <c r="K3015" t="s">
        <v>227</v>
      </c>
      <c r="L3015" t="s">
        <v>237</v>
      </c>
      <c r="M3015">
        <v>449009</v>
      </c>
      <c r="N3015">
        <v>164569.71</v>
      </c>
      <c r="O3015">
        <v>284439.28999999998</v>
      </c>
      <c r="P3015">
        <v>30</v>
      </c>
      <c r="Q3015">
        <v>50</v>
      </c>
      <c r="R3015">
        <v>80.38</v>
      </c>
    </row>
    <row r="3016" spans="1:18" x14ac:dyDescent="0.35">
      <c r="A3016" t="s">
        <v>26</v>
      </c>
      <c r="B3016" t="str">
        <f>VLOOKUP(Table1[[#This Row],[Region]],Table3[#All],2,0)</f>
        <v>Anne Paul</v>
      </c>
      <c r="C3016" t="s">
        <v>212</v>
      </c>
      <c r="D3016">
        <v>109826</v>
      </c>
      <c r="E3016">
        <v>102314</v>
      </c>
      <c r="F3016">
        <v>93.16</v>
      </c>
      <c r="G3016" s="2">
        <v>40803</v>
      </c>
      <c r="H3016">
        <f>YEAR(Table1[[#This Row],[Order Date]])</f>
        <v>2011</v>
      </c>
      <c r="I3016" t="s">
        <v>258</v>
      </c>
      <c r="J3016" s="4">
        <f>WEEKDAY(Table1[[#This Row],[Order Date]])</f>
        <v>7</v>
      </c>
      <c r="K3016" t="s">
        <v>233</v>
      </c>
      <c r="L3016" t="s">
        <v>237</v>
      </c>
      <c r="M3016">
        <v>102314</v>
      </c>
      <c r="N3016">
        <v>28894.98</v>
      </c>
      <c r="O3016">
        <v>73419.02</v>
      </c>
      <c r="P3016">
        <v>10</v>
      </c>
      <c r="Q3016">
        <v>100</v>
      </c>
      <c r="R3016">
        <v>67.36</v>
      </c>
    </row>
    <row r="3017" spans="1:18" x14ac:dyDescent="0.35">
      <c r="A3017" t="s">
        <v>27</v>
      </c>
      <c r="B3017" t="str">
        <f>VLOOKUP(Table1[[#This Row],[Region]],Table3[#All],2,0)</f>
        <v>Sam Thomas</v>
      </c>
      <c r="C3017" t="s">
        <v>215</v>
      </c>
      <c r="D3017">
        <v>326444</v>
      </c>
      <c r="E3017">
        <v>304004</v>
      </c>
      <c r="F3017">
        <v>93.13</v>
      </c>
      <c r="G3017" s="2">
        <v>40816</v>
      </c>
      <c r="H3017">
        <f>YEAR(Table1[[#This Row],[Order Date]])</f>
        <v>2011</v>
      </c>
      <c r="I3017" t="s">
        <v>258</v>
      </c>
      <c r="J3017" s="4">
        <f>WEEKDAY(Table1[[#This Row],[Order Date]])</f>
        <v>6</v>
      </c>
      <c r="K3017" t="s">
        <v>223</v>
      </c>
      <c r="L3017" t="s">
        <v>240</v>
      </c>
      <c r="M3017">
        <v>304004</v>
      </c>
      <c r="N3017">
        <v>142713.29</v>
      </c>
      <c r="O3017">
        <v>161290.71</v>
      </c>
      <c r="P3017">
        <v>20</v>
      </c>
      <c r="Q3017">
        <v>82</v>
      </c>
      <c r="R3017">
        <v>66.12</v>
      </c>
    </row>
    <row r="3018" spans="1:18" x14ac:dyDescent="0.35">
      <c r="A3018" t="s">
        <v>28</v>
      </c>
      <c r="B3018" t="str">
        <f>VLOOKUP(Table1[[#This Row],[Region]],Table3[#All],2,0)</f>
        <v>William Grek</v>
      </c>
      <c r="C3018" t="s">
        <v>214</v>
      </c>
      <c r="D3018">
        <v>101401</v>
      </c>
      <c r="E3018">
        <v>85516</v>
      </c>
      <c r="F3018">
        <v>84.33</v>
      </c>
      <c r="G3018" s="2">
        <v>40798</v>
      </c>
      <c r="H3018">
        <f>YEAR(Table1[[#This Row],[Order Date]])</f>
        <v>2011</v>
      </c>
      <c r="I3018" t="s">
        <v>258</v>
      </c>
      <c r="J3018" s="4">
        <f>WEEKDAY(Table1[[#This Row],[Order Date]])</f>
        <v>2</v>
      </c>
      <c r="K3018" t="s">
        <v>226</v>
      </c>
      <c r="L3018" t="s">
        <v>239</v>
      </c>
      <c r="M3018">
        <v>85516</v>
      </c>
      <c r="N3018">
        <v>30267.27</v>
      </c>
      <c r="O3018">
        <v>55248.73</v>
      </c>
      <c r="P3018">
        <v>20</v>
      </c>
      <c r="Q3018">
        <v>98</v>
      </c>
      <c r="R3018">
        <v>68.430000000000007</v>
      </c>
    </row>
    <row r="3019" spans="1:18" x14ac:dyDescent="0.35">
      <c r="A3019" t="s">
        <v>29</v>
      </c>
      <c r="B3019" t="str">
        <f>VLOOKUP(Table1[[#This Row],[Region]],Table3[#All],2,0)</f>
        <v>Anne Paul</v>
      </c>
      <c r="C3019" t="s">
        <v>212</v>
      </c>
      <c r="D3019">
        <v>210367</v>
      </c>
      <c r="E3019">
        <v>199539</v>
      </c>
      <c r="F3019">
        <v>94.85</v>
      </c>
      <c r="G3019" s="2">
        <v>41691</v>
      </c>
      <c r="H3019">
        <f>YEAR(Table1[[#This Row],[Order Date]])</f>
        <v>2014</v>
      </c>
      <c r="I3019" t="s">
        <v>264</v>
      </c>
      <c r="J3019" s="4">
        <f>WEEKDAY(Table1[[#This Row],[Order Date]])</f>
        <v>6</v>
      </c>
      <c r="K3019" t="s">
        <v>235</v>
      </c>
      <c r="L3019" t="s">
        <v>239</v>
      </c>
      <c r="M3019">
        <v>199539</v>
      </c>
      <c r="N3019">
        <v>71836.759999999995</v>
      </c>
      <c r="O3019">
        <v>127702.24</v>
      </c>
      <c r="P3019">
        <v>20</v>
      </c>
      <c r="Q3019">
        <v>94</v>
      </c>
      <c r="R3019">
        <v>61.67</v>
      </c>
    </row>
    <row r="3020" spans="1:18" x14ac:dyDescent="0.35">
      <c r="A3020" t="s">
        <v>30</v>
      </c>
      <c r="B3020" t="str">
        <f>VLOOKUP(Table1[[#This Row],[Region]],Table3[#All],2,0)</f>
        <v>Anne Paul</v>
      </c>
      <c r="C3020" t="s">
        <v>212</v>
      </c>
      <c r="D3020">
        <v>437352</v>
      </c>
      <c r="E3020">
        <v>350933</v>
      </c>
      <c r="F3020">
        <v>80.239999999999995</v>
      </c>
      <c r="G3020" s="2">
        <v>41691</v>
      </c>
      <c r="H3020">
        <f>YEAR(Table1[[#This Row],[Order Date]])</f>
        <v>2014</v>
      </c>
      <c r="I3020" t="s">
        <v>264</v>
      </c>
      <c r="J3020" s="4">
        <f>WEEKDAY(Table1[[#This Row],[Order Date]])</f>
        <v>6</v>
      </c>
      <c r="K3020" t="s">
        <v>223</v>
      </c>
      <c r="L3020" t="s">
        <v>240</v>
      </c>
      <c r="M3020">
        <v>350933</v>
      </c>
      <c r="N3020">
        <v>85051.25</v>
      </c>
      <c r="O3020">
        <v>265881.75</v>
      </c>
      <c r="P3020">
        <v>10</v>
      </c>
      <c r="Q3020">
        <v>88</v>
      </c>
      <c r="R3020">
        <v>93.63</v>
      </c>
    </row>
    <row r="3021" spans="1:18" x14ac:dyDescent="0.35">
      <c r="A3021" t="s">
        <v>31</v>
      </c>
      <c r="B3021" t="str">
        <f>VLOOKUP(Table1[[#This Row],[Region]],Table3[#All],2,0)</f>
        <v>William Grek</v>
      </c>
      <c r="C3021" t="s">
        <v>214</v>
      </c>
      <c r="D3021">
        <v>137621</v>
      </c>
      <c r="E3021">
        <v>155220</v>
      </c>
      <c r="F3021">
        <v>112.79</v>
      </c>
      <c r="G3021" s="2">
        <v>41256</v>
      </c>
      <c r="H3021">
        <f>YEAR(Table1[[#This Row],[Order Date]])</f>
        <v>2012</v>
      </c>
      <c r="I3021" t="s">
        <v>257</v>
      </c>
      <c r="J3021" s="4">
        <f>WEEKDAY(Table1[[#This Row],[Order Date]])</f>
        <v>5</v>
      </c>
      <c r="K3021" t="s">
        <v>227</v>
      </c>
      <c r="L3021" t="s">
        <v>237</v>
      </c>
      <c r="M3021">
        <v>155220</v>
      </c>
      <c r="N3021">
        <v>71393.820000000007</v>
      </c>
      <c r="O3021">
        <v>83826.179999999993</v>
      </c>
      <c r="P3021">
        <v>30</v>
      </c>
      <c r="Q3021">
        <v>56</v>
      </c>
      <c r="R3021">
        <v>76.39</v>
      </c>
    </row>
    <row r="3022" spans="1:18" x14ac:dyDescent="0.35">
      <c r="A3022" t="s">
        <v>32</v>
      </c>
      <c r="B3022" t="str">
        <f>VLOOKUP(Table1[[#This Row],[Region]],Table3[#All],2,0)</f>
        <v>Sam Thomas</v>
      </c>
      <c r="C3022" t="s">
        <v>215</v>
      </c>
      <c r="D3022">
        <v>233463</v>
      </c>
      <c r="E3022">
        <v>143957</v>
      </c>
      <c r="F3022">
        <v>61.66</v>
      </c>
      <c r="G3022" s="2">
        <v>41256</v>
      </c>
      <c r="H3022">
        <f>YEAR(Table1[[#This Row],[Order Date]])</f>
        <v>2012</v>
      </c>
      <c r="I3022" t="s">
        <v>257</v>
      </c>
      <c r="J3022" s="4">
        <f>WEEKDAY(Table1[[#This Row],[Order Date]])</f>
        <v>5</v>
      </c>
      <c r="K3022" t="s">
        <v>228</v>
      </c>
      <c r="L3022" t="s">
        <v>236</v>
      </c>
      <c r="M3022">
        <v>143957</v>
      </c>
      <c r="N3022">
        <v>60302.28</v>
      </c>
      <c r="O3022">
        <v>83654.720000000001</v>
      </c>
      <c r="P3022">
        <v>30</v>
      </c>
      <c r="Q3022">
        <v>91</v>
      </c>
      <c r="R3022">
        <v>77.069999999999993</v>
      </c>
    </row>
    <row r="3023" spans="1:18" x14ac:dyDescent="0.35">
      <c r="A3023" t="s">
        <v>33</v>
      </c>
      <c r="B3023" t="str">
        <f>VLOOKUP(Table1[[#This Row],[Region]],Table3[#All],2,0)</f>
        <v>Anne Paul</v>
      </c>
      <c r="C3023" t="s">
        <v>212</v>
      </c>
      <c r="D3023">
        <v>379952</v>
      </c>
      <c r="E3023">
        <v>362361</v>
      </c>
      <c r="F3023">
        <v>95.37</v>
      </c>
      <c r="G3023" s="2">
        <v>41256</v>
      </c>
      <c r="H3023">
        <f>YEAR(Table1[[#This Row],[Order Date]])</f>
        <v>2012</v>
      </c>
      <c r="I3023" t="s">
        <v>257</v>
      </c>
      <c r="J3023" s="4">
        <f>WEEKDAY(Table1[[#This Row],[Order Date]])</f>
        <v>5</v>
      </c>
      <c r="K3023" t="s">
        <v>227</v>
      </c>
      <c r="L3023" t="s">
        <v>237</v>
      </c>
      <c r="M3023">
        <v>362361</v>
      </c>
      <c r="N3023">
        <v>157917.29</v>
      </c>
      <c r="O3023">
        <v>204443.71</v>
      </c>
      <c r="P3023">
        <v>30</v>
      </c>
      <c r="Q3023">
        <v>29</v>
      </c>
      <c r="R3023">
        <v>68.319999999999993</v>
      </c>
    </row>
    <row r="3024" spans="1:18" x14ac:dyDescent="0.35">
      <c r="A3024" t="s">
        <v>34</v>
      </c>
      <c r="B3024" t="str">
        <f>VLOOKUP(Table1[[#This Row],[Region]],Table3[#All],2,0)</f>
        <v>William Grek</v>
      </c>
      <c r="C3024" t="s">
        <v>214</v>
      </c>
      <c r="D3024">
        <v>292266</v>
      </c>
      <c r="E3024">
        <v>243881</v>
      </c>
      <c r="F3024">
        <v>83.44</v>
      </c>
      <c r="G3024" s="2">
        <v>41256</v>
      </c>
      <c r="H3024">
        <f>YEAR(Table1[[#This Row],[Order Date]])</f>
        <v>2012</v>
      </c>
      <c r="I3024" t="s">
        <v>257</v>
      </c>
      <c r="J3024" s="4">
        <f>WEEKDAY(Table1[[#This Row],[Order Date]])</f>
        <v>5</v>
      </c>
      <c r="K3024" t="s">
        <v>217</v>
      </c>
      <c r="L3024" t="s">
        <v>237</v>
      </c>
      <c r="M3024">
        <v>243881</v>
      </c>
      <c r="N3024">
        <v>60922.22</v>
      </c>
      <c r="O3024">
        <v>182958.78</v>
      </c>
      <c r="P3024">
        <v>10</v>
      </c>
      <c r="Q3024">
        <v>84</v>
      </c>
      <c r="R3024">
        <v>87.5</v>
      </c>
    </row>
    <row r="3025" spans="1:18" x14ac:dyDescent="0.35">
      <c r="A3025" t="s">
        <v>35</v>
      </c>
      <c r="B3025" t="str">
        <f>VLOOKUP(Table1[[#This Row],[Region]],Table3[#All],2,0)</f>
        <v>Sam Thomas</v>
      </c>
      <c r="C3025" t="s">
        <v>215</v>
      </c>
      <c r="D3025">
        <v>491557</v>
      </c>
      <c r="E3025">
        <v>559199</v>
      </c>
      <c r="F3025">
        <v>113.76</v>
      </c>
      <c r="G3025" s="2">
        <v>41578</v>
      </c>
      <c r="H3025">
        <f>YEAR(Table1[[#This Row],[Order Date]])</f>
        <v>2013</v>
      </c>
      <c r="I3025" t="s">
        <v>255</v>
      </c>
      <c r="J3025" s="4">
        <f>WEEKDAY(Table1[[#This Row],[Order Date]])</f>
        <v>5</v>
      </c>
      <c r="K3025" t="s">
        <v>227</v>
      </c>
      <c r="L3025" t="s">
        <v>237</v>
      </c>
      <c r="M3025">
        <v>559199</v>
      </c>
      <c r="N3025">
        <v>218849.46</v>
      </c>
      <c r="O3025">
        <v>340349.54</v>
      </c>
      <c r="P3025">
        <v>30</v>
      </c>
      <c r="Q3025">
        <v>93</v>
      </c>
      <c r="R3025">
        <v>74.31</v>
      </c>
    </row>
    <row r="3026" spans="1:18" x14ac:dyDescent="0.35">
      <c r="A3026" t="s">
        <v>36</v>
      </c>
      <c r="B3026" t="str">
        <f>VLOOKUP(Table1[[#This Row],[Region]],Table3[#All],2,0)</f>
        <v>Anne Paul</v>
      </c>
      <c r="C3026" t="s">
        <v>212</v>
      </c>
      <c r="D3026">
        <v>378346</v>
      </c>
      <c r="E3026">
        <v>326794</v>
      </c>
      <c r="F3026">
        <v>86.37</v>
      </c>
      <c r="G3026" s="2">
        <v>40903</v>
      </c>
      <c r="H3026">
        <f>YEAR(Table1[[#This Row],[Order Date]])</f>
        <v>2011</v>
      </c>
      <c r="I3026" t="s">
        <v>257</v>
      </c>
      <c r="J3026" s="4">
        <f>WEEKDAY(Table1[[#This Row],[Order Date]])</f>
        <v>2</v>
      </c>
      <c r="K3026" t="s">
        <v>219</v>
      </c>
      <c r="L3026" t="s">
        <v>238</v>
      </c>
      <c r="M3026">
        <v>326794</v>
      </c>
      <c r="N3026">
        <v>123147.94</v>
      </c>
      <c r="O3026">
        <v>203646.06</v>
      </c>
      <c r="P3026">
        <v>30</v>
      </c>
      <c r="Q3026">
        <v>93</v>
      </c>
      <c r="R3026">
        <v>87.55</v>
      </c>
    </row>
    <row r="3027" spans="1:18" x14ac:dyDescent="0.35">
      <c r="A3027" t="s">
        <v>37</v>
      </c>
      <c r="B3027" t="str">
        <f>VLOOKUP(Table1[[#This Row],[Region]],Table3[#All],2,0)</f>
        <v>Sam Thomas</v>
      </c>
      <c r="C3027" t="s">
        <v>215</v>
      </c>
      <c r="D3027">
        <v>100986</v>
      </c>
      <c r="E3027">
        <v>89891</v>
      </c>
      <c r="F3027">
        <v>89.01</v>
      </c>
      <c r="G3027" s="2">
        <v>40903</v>
      </c>
      <c r="H3027">
        <f>YEAR(Table1[[#This Row],[Order Date]])</f>
        <v>2011</v>
      </c>
      <c r="I3027" t="s">
        <v>257</v>
      </c>
      <c r="J3027" s="4">
        <f>WEEKDAY(Table1[[#This Row],[Order Date]])</f>
        <v>2</v>
      </c>
      <c r="K3027" t="s">
        <v>218</v>
      </c>
      <c r="L3027" t="s">
        <v>238</v>
      </c>
      <c r="M3027">
        <v>89891</v>
      </c>
      <c r="N3027">
        <v>42201.25</v>
      </c>
      <c r="O3027">
        <v>47689.75</v>
      </c>
      <c r="P3027">
        <v>20</v>
      </c>
      <c r="Q3027">
        <v>85</v>
      </c>
      <c r="R3027">
        <v>94.9</v>
      </c>
    </row>
    <row r="3028" spans="1:18" x14ac:dyDescent="0.35">
      <c r="A3028" t="s">
        <v>38</v>
      </c>
      <c r="B3028" t="str">
        <f>VLOOKUP(Table1[[#This Row],[Region]],Table3[#All],2,0)</f>
        <v>Bill Gabril</v>
      </c>
      <c r="C3028" t="s">
        <v>213</v>
      </c>
      <c r="D3028">
        <v>475556</v>
      </c>
      <c r="E3028">
        <v>288118</v>
      </c>
      <c r="F3028">
        <v>60.59</v>
      </c>
      <c r="G3028" s="2">
        <v>40770</v>
      </c>
      <c r="H3028">
        <f>YEAR(Table1[[#This Row],[Order Date]])</f>
        <v>2011</v>
      </c>
      <c r="I3028" t="s">
        <v>262</v>
      </c>
      <c r="J3028" s="4">
        <f>WEEKDAY(Table1[[#This Row],[Order Date]])</f>
        <v>2</v>
      </c>
      <c r="K3028" t="s">
        <v>227</v>
      </c>
      <c r="L3028" t="s">
        <v>237</v>
      </c>
      <c r="M3028">
        <v>288118</v>
      </c>
      <c r="N3028">
        <v>86195.6</v>
      </c>
      <c r="O3028">
        <v>201922.4</v>
      </c>
      <c r="P3028">
        <v>30</v>
      </c>
      <c r="Q3028">
        <v>98</v>
      </c>
      <c r="R3028">
        <v>68.59</v>
      </c>
    </row>
    <row r="3029" spans="1:18" x14ac:dyDescent="0.35">
      <c r="A3029" t="s">
        <v>39</v>
      </c>
      <c r="B3029" t="str">
        <f>VLOOKUP(Table1[[#This Row],[Region]],Table3[#All],2,0)</f>
        <v>Sam Thomas</v>
      </c>
      <c r="C3029" t="s">
        <v>215</v>
      </c>
      <c r="D3029">
        <v>391488</v>
      </c>
      <c r="E3029">
        <v>378877</v>
      </c>
      <c r="F3029">
        <v>96.78</v>
      </c>
      <c r="G3029" s="2">
        <v>41914</v>
      </c>
      <c r="H3029">
        <f>YEAR(Table1[[#This Row],[Order Date]])</f>
        <v>2014</v>
      </c>
      <c r="I3029" t="s">
        <v>255</v>
      </c>
      <c r="J3029" s="4">
        <f>WEEKDAY(Table1[[#This Row],[Order Date]])</f>
        <v>5</v>
      </c>
      <c r="K3029" t="s">
        <v>233</v>
      </c>
      <c r="L3029" t="s">
        <v>237</v>
      </c>
      <c r="M3029">
        <v>378877</v>
      </c>
      <c r="N3029">
        <v>76378.5</v>
      </c>
      <c r="O3029">
        <v>302498.5</v>
      </c>
      <c r="P3029">
        <v>20</v>
      </c>
      <c r="Q3029">
        <v>37</v>
      </c>
      <c r="R3029">
        <v>77.48</v>
      </c>
    </row>
    <row r="3030" spans="1:18" x14ac:dyDescent="0.35">
      <c r="A3030" t="s">
        <v>40</v>
      </c>
      <c r="B3030" t="str">
        <f>VLOOKUP(Table1[[#This Row],[Region]],Table3[#All],2,0)</f>
        <v>Sam Thomas</v>
      </c>
      <c r="C3030" t="s">
        <v>215</v>
      </c>
      <c r="D3030">
        <v>474281</v>
      </c>
      <c r="E3030">
        <v>448125</v>
      </c>
      <c r="F3030">
        <v>94.49</v>
      </c>
      <c r="G3030" s="2">
        <v>41052</v>
      </c>
      <c r="H3030">
        <f>YEAR(Table1[[#This Row],[Order Date]])</f>
        <v>2012</v>
      </c>
      <c r="I3030" t="s">
        <v>261</v>
      </c>
      <c r="J3030" s="4">
        <f>WEEKDAY(Table1[[#This Row],[Order Date]])</f>
        <v>4</v>
      </c>
      <c r="K3030" t="s">
        <v>230</v>
      </c>
      <c r="L3030" t="s">
        <v>238</v>
      </c>
      <c r="M3030">
        <v>448125</v>
      </c>
      <c r="N3030">
        <v>162022.35</v>
      </c>
      <c r="O3030">
        <v>286102.65000000002</v>
      </c>
      <c r="P3030">
        <v>10</v>
      </c>
      <c r="Q3030">
        <v>59</v>
      </c>
      <c r="R3030">
        <v>63.53</v>
      </c>
    </row>
    <row r="3031" spans="1:18" x14ac:dyDescent="0.35">
      <c r="A3031" t="s">
        <v>41</v>
      </c>
      <c r="B3031" t="str">
        <f>VLOOKUP(Table1[[#This Row],[Region]],Table3[#All],2,0)</f>
        <v>Anne Paul</v>
      </c>
      <c r="C3031" t="s">
        <v>212</v>
      </c>
      <c r="D3031">
        <v>282417</v>
      </c>
      <c r="E3031">
        <v>302629</v>
      </c>
      <c r="F3031">
        <v>107.16</v>
      </c>
      <c r="G3031" s="2">
        <v>41052</v>
      </c>
      <c r="H3031">
        <f>YEAR(Table1[[#This Row],[Order Date]])</f>
        <v>2012</v>
      </c>
      <c r="I3031" t="s">
        <v>261</v>
      </c>
      <c r="J3031" s="4">
        <f>WEEKDAY(Table1[[#This Row],[Order Date]])</f>
        <v>4</v>
      </c>
      <c r="K3031" t="s">
        <v>230</v>
      </c>
      <c r="L3031" t="s">
        <v>238</v>
      </c>
      <c r="M3031">
        <v>302629</v>
      </c>
      <c r="N3031">
        <v>82498.62</v>
      </c>
      <c r="O3031">
        <v>220130.38</v>
      </c>
      <c r="P3031">
        <v>20</v>
      </c>
      <c r="Q3031">
        <v>14</v>
      </c>
      <c r="R3031">
        <v>92.9</v>
      </c>
    </row>
    <row r="3032" spans="1:18" x14ac:dyDescent="0.35">
      <c r="A3032" t="s">
        <v>42</v>
      </c>
      <c r="B3032" t="str">
        <f>VLOOKUP(Table1[[#This Row],[Region]],Table3[#All],2,0)</f>
        <v>Bill Gabril</v>
      </c>
      <c r="C3032" t="s">
        <v>213</v>
      </c>
      <c r="D3032">
        <v>438797</v>
      </c>
      <c r="E3032">
        <v>360803</v>
      </c>
      <c r="F3032">
        <v>82.23</v>
      </c>
      <c r="G3032" s="2">
        <v>41960</v>
      </c>
      <c r="H3032">
        <f>YEAR(Table1[[#This Row],[Order Date]])</f>
        <v>2014</v>
      </c>
      <c r="I3032" t="s">
        <v>253</v>
      </c>
      <c r="J3032" s="4">
        <f>WEEKDAY(Table1[[#This Row],[Order Date]])</f>
        <v>2</v>
      </c>
      <c r="K3032" t="s">
        <v>226</v>
      </c>
      <c r="L3032" t="s">
        <v>239</v>
      </c>
      <c r="M3032">
        <v>360803</v>
      </c>
      <c r="N3032">
        <v>127484.56</v>
      </c>
      <c r="O3032">
        <v>233318.44</v>
      </c>
      <c r="P3032">
        <v>30</v>
      </c>
      <c r="Q3032">
        <v>86</v>
      </c>
      <c r="R3032">
        <v>66.23</v>
      </c>
    </row>
    <row r="3033" spans="1:18" x14ac:dyDescent="0.35">
      <c r="A3033" t="s">
        <v>43</v>
      </c>
      <c r="B3033" t="str">
        <f>VLOOKUP(Table1[[#This Row],[Region]],Table3[#All],2,0)</f>
        <v>Sam Thomas</v>
      </c>
      <c r="C3033" t="s">
        <v>215</v>
      </c>
      <c r="D3033">
        <v>456465</v>
      </c>
      <c r="E3033">
        <v>279542</v>
      </c>
      <c r="F3033">
        <v>61.24</v>
      </c>
      <c r="G3033" s="2">
        <v>40865</v>
      </c>
      <c r="H3033">
        <f>YEAR(Table1[[#This Row],[Order Date]])</f>
        <v>2011</v>
      </c>
      <c r="I3033" t="s">
        <v>253</v>
      </c>
      <c r="J3033" s="4">
        <f>WEEKDAY(Table1[[#This Row],[Order Date]])</f>
        <v>6</v>
      </c>
      <c r="K3033" t="s">
        <v>229</v>
      </c>
      <c r="L3033" t="s">
        <v>240</v>
      </c>
      <c r="M3033">
        <v>279542</v>
      </c>
      <c r="N3033">
        <v>130559.37</v>
      </c>
      <c r="O3033">
        <v>148982.63</v>
      </c>
      <c r="P3033">
        <v>30</v>
      </c>
      <c r="Q3033">
        <v>84</v>
      </c>
      <c r="R3033">
        <v>88.36</v>
      </c>
    </row>
    <row r="3034" spans="1:18" x14ac:dyDescent="0.35">
      <c r="A3034" t="s">
        <v>44</v>
      </c>
      <c r="B3034" t="str">
        <f>VLOOKUP(Table1[[#This Row],[Region]],Table3[#All],2,0)</f>
        <v>William Grek</v>
      </c>
      <c r="C3034" t="s">
        <v>214</v>
      </c>
      <c r="D3034">
        <v>388189</v>
      </c>
      <c r="E3034">
        <v>416507</v>
      </c>
      <c r="F3034">
        <v>107.29</v>
      </c>
      <c r="G3034" s="2">
        <v>40865</v>
      </c>
      <c r="H3034">
        <f>YEAR(Table1[[#This Row],[Order Date]])</f>
        <v>2011</v>
      </c>
      <c r="I3034" t="s">
        <v>253</v>
      </c>
      <c r="J3034" s="4">
        <f>WEEKDAY(Table1[[#This Row],[Order Date]])</f>
        <v>6</v>
      </c>
      <c r="K3034" t="s">
        <v>223</v>
      </c>
      <c r="L3034" t="s">
        <v>240</v>
      </c>
      <c r="M3034">
        <v>416507</v>
      </c>
      <c r="N3034">
        <v>123678.93</v>
      </c>
      <c r="O3034">
        <v>292828.07</v>
      </c>
      <c r="P3034">
        <v>20</v>
      </c>
      <c r="Q3034">
        <v>35</v>
      </c>
      <c r="R3034">
        <v>87.67</v>
      </c>
    </row>
    <row r="3035" spans="1:18" x14ac:dyDescent="0.35">
      <c r="A3035" t="s">
        <v>45</v>
      </c>
      <c r="B3035" t="str">
        <f>VLOOKUP(Table1[[#This Row],[Region]],Table3[#All],2,0)</f>
        <v>Bill Gabril</v>
      </c>
      <c r="C3035" t="s">
        <v>213</v>
      </c>
      <c r="D3035">
        <v>292945</v>
      </c>
      <c r="E3035">
        <v>323106</v>
      </c>
      <c r="F3035">
        <v>110.3</v>
      </c>
      <c r="G3035" s="2">
        <v>40865</v>
      </c>
      <c r="H3035">
        <f>YEAR(Table1[[#This Row],[Order Date]])</f>
        <v>2011</v>
      </c>
      <c r="I3035" t="s">
        <v>253</v>
      </c>
      <c r="J3035" s="4">
        <f>WEEKDAY(Table1[[#This Row],[Order Date]])</f>
        <v>6</v>
      </c>
      <c r="K3035" t="s">
        <v>227</v>
      </c>
      <c r="L3035" t="s">
        <v>237</v>
      </c>
      <c r="M3035">
        <v>323106</v>
      </c>
      <c r="N3035">
        <v>157144.98000000001</v>
      </c>
      <c r="O3035">
        <v>165961.01999999999</v>
      </c>
      <c r="P3035">
        <v>30</v>
      </c>
      <c r="Q3035">
        <v>26</v>
      </c>
      <c r="R3035">
        <v>64.650000000000006</v>
      </c>
    </row>
    <row r="3036" spans="1:18" x14ac:dyDescent="0.35">
      <c r="A3036" t="s">
        <v>46</v>
      </c>
      <c r="B3036" t="str">
        <f>VLOOKUP(Table1[[#This Row],[Region]],Table3[#All],2,0)</f>
        <v>William Grek</v>
      </c>
      <c r="C3036" t="s">
        <v>214</v>
      </c>
      <c r="D3036">
        <v>144760</v>
      </c>
      <c r="E3036">
        <v>100381</v>
      </c>
      <c r="F3036">
        <v>69.34</v>
      </c>
      <c r="G3036" s="2">
        <v>40865</v>
      </c>
      <c r="H3036">
        <f>YEAR(Table1[[#This Row],[Order Date]])</f>
        <v>2011</v>
      </c>
      <c r="I3036" t="s">
        <v>253</v>
      </c>
      <c r="J3036" s="4">
        <f>WEEKDAY(Table1[[#This Row],[Order Date]])</f>
        <v>6</v>
      </c>
      <c r="K3036" t="s">
        <v>228</v>
      </c>
      <c r="L3036" t="s">
        <v>236</v>
      </c>
      <c r="M3036">
        <v>100381</v>
      </c>
      <c r="N3036">
        <v>25488.560000000001</v>
      </c>
      <c r="O3036">
        <v>74892.44</v>
      </c>
      <c r="P3036">
        <v>20</v>
      </c>
      <c r="Q3036">
        <v>88</v>
      </c>
      <c r="R3036">
        <v>60.26</v>
      </c>
    </row>
    <row r="3037" spans="1:18" x14ac:dyDescent="0.35">
      <c r="A3037" t="s">
        <v>47</v>
      </c>
      <c r="B3037" t="str">
        <f>VLOOKUP(Table1[[#This Row],[Region]],Table3[#All],2,0)</f>
        <v>Sam Thomas</v>
      </c>
      <c r="C3037" t="s">
        <v>215</v>
      </c>
      <c r="D3037">
        <v>124708</v>
      </c>
      <c r="E3037">
        <v>141469</v>
      </c>
      <c r="F3037">
        <v>113.44</v>
      </c>
      <c r="G3037" s="2">
        <v>40865</v>
      </c>
      <c r="H3037">
        <f>YEAR(Table1[[#This Row],[Order Date]])</f>
        <v>2011</v>
      </c>
      <c r="I3037" t="s">
        <v>253</v>
      </c>
      <c r="J3037" s="4">
        <f>WEEKDAY(Table1[[#This Row],[Order Date]])</f>
        <v>6</v>
      </c>
      <c r="K3037" t="s">
        <v>232</v>
      </c>
      <c r="L3037" t="s">
        <v>240</v>
      </c>
      <c r="M3037">
        <v>141469</v>
      </c>
      <c r="N3037">
        <v>63733.120000000003</v>
      </c>
      <c r="O3037">
        <v>77735.88</v>
      </c>
      <c r="P3037">
        <v>30</v>
      </c>
      <c r="Q3037">
        <v>88</v>
      </c>
      <c r="R3037">
        <v>67.930000000000007</v>
      </c>
    </row>
    <row r="3038" spans="1:18" x14ac:dyDescent="0.35">
      <c r="A3038" t="s">
        <v>48</v>
      </c>
      <c r="B3038" t="str">
        <f>VLOOKUP(Table1[[#This Row],[Region]],Table3[#All],2,0)</f>
        <v>Bill Gabril</v>
      </c>
      <c r="C3038" t="s">
        <v>213</v>
      </c>
      <c r="D3038">
        <v>217973</v>
      </c>
      <c r="E3038">
        <v>191207</v>
      </c>
      <c r="F3038">
        <v>87.72</v>
      </c>
      <c r="G3038" s="2">
        <v>40907</v>
      </c>
      <c r="H3038">
        <f>YEAR(Table1[[#This Row],[Order Date]])</f>
        <v>2011</v>
      </c>
      <c r="I3038" t="s">
        <v>257</v>
      </c>
      <c r="J3038" s="4">
        <f>WEEKDAY(Table1[[#This Row],[Order Date]])</f>
        <v>6</v>
      </c>
      <c r="K3038" t="s">
        <v>223</v>
      </c>
      <c r="L3038" t="s">
        <v>240</v>
      </c>
      <c r="M3038">
        <v>191207</v>
      </c>
      <c r="N3038">
        <v>70270.710000000006</v>
      </c>
      <c r="O3038">
        <v>120936.29</v>
      </c>
      <c r="P3038">
        <v>20</v>
      </c>
      <c r="Q3038">
        <v>18</v>
      </c>
      <c r="R3038">
        <v>93.27</v>
      </c>
    </row>
    <row r="3039" spans="1:18" x14ac:dyDescent="0.35">
      <c r="A3039" t="s">
        <v>49</v>
      </c>
      <c r="B3039" t="str">
        <f>VLOOKUP(Table1[[#This Row],[Region]],Table3[#All],2,0)</f>
        <v>Sam Thomas</v>
      </c>
      <c r="C3039" t="s">
        <v>215</v>
      </c>
      <c r="D3039">
        <v>111716</v>
      </c>
      <c r="E3039">
        <v>81550</v>
      </c>
      <c r="F3039">
        <v>73</v>
      </c>
      <c r="G3039" s="2">
        <v>40907</v>
      </c>
      <c r="H3039">
        <f>YEAR(Table1[[#This Row],[Order Date]])</f>
        <v>2011</v>
      </c>
      <c r="I3039" t="s">
        <v>257</v>
      </c>
      <c r="J3039" s="4">
        <f>WEEKDAY(Table1[[#This Row],[Order Date]])</f>
        <v>6</v>
      </c>
      <c r="K3039" t="s">
        <v>230</v>
      </c>
      <c r="L3039" t="s">
        <v>238</v>
      </c>
      <c r="M3039">
        <v>81550</v>
      </c>
      <c r="N3039">
        <v>18409.759999999998</v>
      </c>
      <c r="O3039">
        <v>63140.24</v>
      </c>
      <c r="P3039">
        <v>20</v>
      </c>
      <c r="Q3039">
        <v>39</v>
      </c>
      <c r="R3039">
        <v>88.16</v>
      </c>
    </row>
    <row r="3040" spans="1:18" x14ac:dyDescent="0.35">
      <c r="A3040" t="s">
        <v>50</v>
      </c>
      <c r="B3040" t="str">
        <f>VLOOKUP(Table1[[#This Row],[Region]],Table3[#All],2,0)</f>
        <v>Bill Gabril</v>
      </c>
      <c r="C3040" t="s">
        <v>213</v>
      </c>
      <c r="D3040">
        <v>393978</v>
      </c>
      <c r="E3040">
        <v>277397</v>
      </c>
      <c r="F3040">
        <v>70.41</v>
      </c>
      <c r="G3040" s="2">
        <v>40907</v>
      </c>
      <c r="H3040">
        <f>YEAR(Table1[[#This Row],[Order Date]])</f>
        <v>2011</v>
      </c>
      <c r="I3040" t="s">
        <v>257</v>
      </c>
      <c r="J3040" s="4">
        <f>WEEKDAY(Table1[[#This Row],[Order Date]])</f>
        <v>6</v>
      </c>
      <c r="K3040" t="s">
        <v>224</v>
      </c>
      <c r="L3040" t="s">
        <v>240</v>
      </c>
      <c r="M3040">
        <v>277397</v>
      </c>
      <c r="N3040">
        <v>95951.66</v>
      </c>
      <c r="O3040">
        <v>181445.34</v>
      </c>
      <c r="P3040">
        <v>10</v>
      </c>
      <c r="Q3040">
        <v>53</v>
      </c>
      <c r="R3040">
        <v>66.349999999999994</v>
      </c>
    </row>
    <row r="3041" spans="1:18" x14ac:dyDescent="0.35">
      <c r="A3041" t="s">
        <v>51</v>
      </c>
      <c r="B3041" t="str">
        <f>VLOOKUP(Table1[[#This Row],[Region]],Table3[#All],2,0)</f>
        <v>Bill Gabril</v>
      </c>
      <c r="C3041" t="s">
        <v>213</v>
      </c>
      <c r="D3041">
        <v>482446</v>
      </c>
      <c r="E3041">
        <v>488097</v>
      </c>
      <c r="F3041">
        <v>101.17</v>
      </c>
      <c r="G3041" s="2">
        <v>40907</v>
      </c>
      <c r="H3041">
        <f>YEAR(Table1[[#This Row],[Order Date]])</f>
        <v>2011</v>
      </c>
      <c r="I3041" t="s">
        <v>257</v>
      </c>
      <c r="J3041" s="4">
        <f>WEEKDAY(Table1[[#This Row],[Order Date]])</f>
        <v>6</v>
      </c>
      <c r="K3041" t="s">
        <v>225</v>
      </c>
      <c r="L3041" t="s">
        <v>239</v>
      </c>
      <c r="M3041">
        <v>488097</v>
      </c>
      <c r="N3041">
        <v>140443.76</v>
      </c>
      <c r="O3041">
        <v>347653.24</v>
      </c>
      <c r="P3041">
        <v>20</v>
      </c>
      <c r="Q3041">
        <v>28</v>
      </c>
      <c r="R3041">
        <v>91.02</v>
      </c>
    </row>
    <row r="3042" spans="1:18" x14ac:dyDescent="0.35">
      <c r="A3042" t="s">
        <v>52</v>
      </c>
      <c r="B3042" t="str">
        <f>VLOOKUP(Table1[[#This Row],[Region]],Table3[#All],2,0)</f>
        <v>Bill Gabril</v>
      </c>
      <c r="C3042" t="s">
        <v>213</v>
      </c>
      <c r="D3042">
        <v>405803</v>
      </c>
      <c r="E3042">
        <v>257262</v>
      </c>
      <c r="F3042">
        <v>63.4</v>
      </c>
      <c r="G3042" s="2">
        <v>40907</v>
      </c>
      <c r="H3042">
        <f>YEAR(Table1[[#This Row],[Order Date]])</f>
        <v>2011</v>
      </c>
      <c r="I3042" t="s">
        <v>257</v>
      </c>
      <c r="J3042" s="4">
        <f>WEEKDAY(Table1[[#This Row],[Order Date]])</f>
        <v>6</v>
      </c>
      <c r="K3042" t="s">
        <v>219</v>
      </c>
      <c r="L3042" t="s">
        <v>238</v>
      </c>
      <c r="M3042">
        <v>257262</v>
      </c>
      <c r="N3042">
        <v>76750.070000000007</v>
      </c>
      <c r="O3042">
        <v>180511.93</v>
      </c>
      <c r="P3042">
        <v>20</v>
      </c>
      <c r="Q3042">
        <v>31</v>
      </c>
      <c r="R3042">
        <v>62.64</v>
      </c>
    </row>
    <row r="3043" spans="1:18" x14ac:dyDescent="0.35">
      <c r="A3043" t="s">
        <v>53</v>
      </c>
      <c r="B3043" t="str">
        <f>VLOOKUP(Table1[[#This Row],[Region]],Table3[#All],2,0)</f>
        <v>William Grek</v>
      </c>
      <c r="C3043" t="s">
        <v>214</v>
      </c>
      <c r="D3043">
        <v>183396</v>
      </c>
      <c r="E3043">
        <v>197224</v>
      </c>
      <c r="F3043">
        <v>107.54</v>
      </c>
      <c r="G3043" s="2">
        <v>41218</v>
      </c>
      <c r="H3043">
        <f>YEAR(Table1[[#This Row],[Order Date]])</f>
        <v>2012</v>
      </c>
      <c r="I3043" t="s">
        <v>253</v>
      </c>
      <c r="J3043" s="4">
        <f>WEEKDAY(Table1[[#This Row],[Order Date]])</f>
        <v>2</v>
      </c>
      <c r="K3043" t="s">
        <v>224</v>
      </c>
      <c r="L3043" t="s">
        <v>240</v>
      </c>
      <c r="M3043">
        <v>197224</v>
      </c>
      <c r="N3043">
        <v>43984.53</v>
      </c>
      <c r="O3043">
        <v>153239.47</v>
      </c>
      <c r="P3043">
        <v>10</v>
      </c>
      <c r="Q3043">
        <v>92</v>
      </c>
      <c r="R3043">
        <v>79.13</v>
      </c>
    </row>
    <row r="3044" spans="1:18" x14ac:dyDescent="0.35">
      <c r="A3044" t="s">
        <v>54</v>
      </c>
      <c r="B3044" t="str">
        <f>VLOOKUP(Table1[[#This Row],[Region]],Table3[#All],2,0)</f>
        <v>William Grek</v>
      </c>
      <c r="C3044" t="s">
        <v>214</v>
      </c>
      <c r="D3044">
        <v>424375</v>
      </c>
      <c r="E3044">
        <v>372689</v>
      </c>
      <c r="F3044">
        <v>87.82</v>
      </c>
      <c r="G3044" s="2">
        <v>41535</v>
      </c>
      <c r="H3044">
        <f>YEAR(Table1[[#This Row],[Order Date]])</f>
        <v>2013</v>
      </c>
      <c r="I3044" t="s">
        <v>258</v>
      </c>
      <c r="J3044" s="4">
        <f>WEEKDAY(Table1[[#This Row],[Order Date]])</f>
        <v>4</v>
      </c>
      <c r="K3044" t="s">
        <v>232</v>
      </c>
      <c r="L3044" t="s">
        <v>240</v>
      </c>
      <c r="M3044">
        <v>372689</v>
      </c>
      <c r="N3044">
        <v>135863.22</v>
      </c>
      <c r="O3044">
        <v>236825.78</v>
      </c>
      <c r="P3044">
        <v>30</v>
      </c>
      <c r="Q3044">
        <v>90</v>
      </c>
      <c r="R3044">
        <v>69.55</v>
      </c>
    </row>
    <row r="3045" spans="1:18" x14ac:dyDescent="0.35">
      <c r="A3045" t="s">
        <v>55</v>
      </c>
      <c r="B3045" t="str">
        <f>VLOOKUP(Table1[[#This Row],[Region]],Table3[#All],2,0)</f>
        <v>Sam Thomas</v>
      </c>
      <c r="C3045" t="s">
        <v>215</v>
      </c>
      <c r="D3045">
        <v>212601</v>
      </c>
      <c r="E3045">
        <v>153712</v>
      </c>
      <c r="F3045">
        <v>72.3</v>
      </c>
      <c r="G3045" s="2">
        <v>41354</v>
      </c>
      <c r="H3045">
        <f>YEAR(Table1[[#This Row],[Order Date]])</f>
        <v>2013</v>
      </c>
      <c r="I3045" t="s">
        <v>263</v>
      </c>
      <c r="J3045" s="4">
        <f>WEEKDAY(Table1[[#This Row],[Order Date]])</f>
        <v>5</v>
      </c>
      <c r="K3045" t="s">
        <v>233</v>
      </c>
      <c r="L3045" t="s">
        <v>237</v>
      </c>
      <c r="M3045">
        <v>153712</v>
      </c>
      <c r="N3045">
        <v>63936.63</v>
      </c>
      <c r="O3045">
        <v>89775.37</v>
      </c>
      <c r="P3045">
        <v>20</v>
      </c>
      <c r="Q3045">
        <v>24</v>
      </c>
      <c r="R3045">
        <v>78.23</v>
      </c>
    </row>
    <row r="3046" spans="1:18" x14ac:dyDescent="0.35">
      <c r="A3046" t="s">
        <v>56</v>
      </c>
      <c r="B3046" t="str">
        <f>VLOOKUP(Table1[[#This Row],[Region]],Table3[#All],2,0)</f>
        <v>Sam Thomas</v>
      </c>
      <c r="C3046" t="s">
        <v>215</v>
      </c>
      <c r="D3046">
        <v>212108</v>
      </c>
      <c r="E3046">
        <v>206205</v>
      </c>
      <c r="F3046">
        <v>97.22</v>
      </c>
      <c r="G3046" s="2">
        <v>40813</v>
      </c>
      <c r="H3046">
        <f>YEAR(Table1[[#This Row],[Order Date]])</f>
        <v>2011</v>
      </c>
      <c r="I3046" t="s">
        <v>258</v>
      </c>
      <c r="J3046" s="4">
        <f>WEEKDAY(Table1[[#This Row],[Order Date]])</f>
        <v>3</v>
      </c>
      <c r="K3046" t="s">
        <v>229</v>
      </c>
      <c r="L3046" t="s">
        <v>240</v>
      </c>
      <c r="M3046">
        <v>206205</v>
      </c>
      <c r="N3046">
        <v>71478.320000000007</v>
      </c>
      <c r="O3046">
        <v>134726.68</v>
      </c>
      <c r="P3046">
        <v>10</v>
      </c>
      <c r="Q3046">
        <v>53</v>
      </c>
      <c r="R3046">
        <v>65.05</v>
      </c>
    </row>
    <row r="3047" spans="1:18" x14ac:dyDescent="0.35">
      <c r="A3047" t="s">
        <v>57</v>
      </c>
      <c r="B3047" t="str">
        <f>VLOOKUP(Table1[[#This Row],[Region]],Table3[#All],2,0)</f>
        <v>William Grek</v>
      </c>
      <c r="C3047" t="s">
        <v>214</v>
      </c>
      <c r="D3047">
        <v>439774</v>
      </c>
      <c r="E3047">
        <v>502936</v>
      </c>
      <c r="F3047">
        <v>114.36</v>
      </c>
      <c r="G3047" s="2">
        <v>40813</v>
      </c>
      <c r="H3047">
        <f>YEAR(Table1[[#This Row],[Order Date]])</f>
        <v>2011</v>
      </c>
      <c r="I3047" t="s">
        <v>258</v>
      </c>
      <c r="J3047" s="4">
        <f>WEEKDAY(Table1[[#This Row],[Order Date]])</f>
        <v>3</v>
      </c>
      <c r="K3047" t="s">
        <v>219</v>
      </c>
      <c r="L3047" t="s">
        <v>238</v>
      </c>
      <c r="M3047">
        <v>502936</v>
      </c>
      <c r="N3047">
        <v>184392.56</v>
      </c>
      <c r="O3047">
        <v>318543.44</v>
      </c>
      <c r="P3047">
        <v>10</v>
      </c>
      <c r="Q3047">
        <v>64</v>
      </c>
      <c r="R3047">
        <v>77.95</v>
      </c>
    </row>
    <row r="3048" spans="1:18" x14ac:dyDescent="0.35">
      <c r="A3048" t="s">
        <v>58</v>
      </c>
      <c r="B3048" t="str">
        <f>VLOOKUP(Table1[[#This Row],[Region]],Table3[#All],2,0)</f>
        <v>Anne Paul</v>
      </c>
      <c r="C3048" t="s">
        <v>212</v>
      </c>
      <c r="D3048">
        <v>246516</v>
      </c>
      <c r="E3048">
        <v>253453</v>
      </c>
      <c r="F3048">
        <v>102.81</v>
      </c>
      <c r="G3048" s="2">
        <v>41998</v>
      </c>
      <c r="H3048">
        <f>YEAR(Table1[[#This Row],[Order Date]])</f>
        <v>2014</v>
      </c>
      <c r="I3048" t="s">
        <v>257</v>
      </c>
      <c r="J3048" s="4">
        <f>WEEKDAY(Table1[[#This Row],[Order Date]])</f>
        <v>5</v>
      </c>
      <c r="K3048" t="s">
        <v>234</v>
      </c>
      <c r="L3048" t="s">
        <v>238</v>
      </c>
      <c r="M3048">
        <v>253453</v>
      </c>
      <c r="N3048">
        <v>97680.65</v>
      </c>
      <c r="O3048">
        <v>155772.35</v>
      </c>
      <c r="P3048">
        <v>20</v>
      </c>
      <c r="Q3048">
        <v>13</v>
      </c>
      <c r="R3048">
        <v>93.11</v>
      </c>
    </row>
    <row r="3049" spans="1:18" x14ac:dyDescent="0.35">
      <c r="A3049" t="s">
        <v>59</v>
      </c>
      <c r="B3049" t="str">
        <f>VLOOKUP(Table1[[#This Row],[Region]],Table3[#All],2,0)</f>
        <v>Sam Thomas</v>
      </c>
      <c r="C3049" t="s">
        <v>215</v>
      </c>
      <c r="D3049">
        <v>373797</v>
      </c>
      <c r="E3049">
        <v>250816</v>
      </c>
      <c r="F3049">
        <v>67.099999999999994</v>
      </c>
      <c r="G3049" s="2">
        <v>41998</v>
      </c>
      <c r="H3049">
        <f>YEAR(Table1[[#This Row],[Order Date]])</f>
        <v>2014</v>
      </c>
      <c r="I3049" t="s">
        <v>257</v>
      </c>
      <c r="J3049" s="4">
        <f>WEEKDAY(Table1[[#This Row],[Order Date]])</f>
        <v>5</v>
      </c>
      <c r="K3049" t="s">
        <v>216</v>
      </c>
      <c r="L3049" t="s">
        <v>236</v>
      </c>
      <c r="M3049">
        <v>250816</v>
      </c>
      <c r="N3049">
        <v>101055.53</v>
      </c>
      <c r="O3049">
        <v>149760.47</v>
      </c>
      <c r="P3049">
        <v>30</v>
      </c>
      <c r="Q3049">
        <v>22</v>
      </c>
      <c r="R3049">
        <v>63.9</v>
      </c>
    </row>
    <row r="3050" spans="1:18" x14ac:dyDescent="0.35">
      <c r="A3050" t="s">
        <v>60</v>
      </c>
      <c r="B3050" t="str">
        <f>VLOOKUP(Table1[[#This Row],[Region]],Table3[#All],2,0)</f>
        <v>Bill Gabril</v>
      </c>
      <c r="C3050" t="s">
        <v>213</v>
      </c>
      <c r="D3050">
        <v>384008</v>
      </c>
      <c r="E3050">
        <v>300562</v>
      </c>
      <c r="F3050">
        <v>78.27</v>
      </c>
      <c r="G3050" s="2">
        <v>41954</v>
      </c>
      <c r="H3050">
        <f>YEAR(Table1[[#This Row],[Order Date]])</f>
        <v>2014</v>
      </c>
      <c r="I3050" t="s">
        <v>253</v>
      </c>
      <c r="J3050" s="4">
        <f>WEEKDAY(Table1[[#This Row],[Order Date]])</f>
        <v>3</v>
      </c>
      <c r="K3050" t="s">
        <v>224</v>
      </c>
      <c r="L3050" t="s">
        <v>240</v>
      </c>
      <c r="M3050">
        <v>300562</v>
      </c>
      <c r="N3050">
        <v>132644.47</v>
      </c>
      <c r="O3050">
        <v>167917.53</v>
      </c>
      <c r="P3050">
        <v>10</v>
      </c>
      <c r="Q3050">
        <v>60</v>
      </c>
      <c r="R3050">
        <v>92.2</v>
      </c>
    </row>
    <row r="3051" spans="1:18" x14ac:dyDescent="0.35">
      <c r="A3051" t="s">
        <v>61</v>
      </c>
      <c r="B3051" t="str">
        <f>VLOOKUP(Table1[[#This Row],[Region]],Table3[#All],2,0)</f>
        <v>Bill Gabril</v>
      </c>
      <c r="C3051" t="s">
        <v>213</v>
      </c>
      <c r="D3051">
        <v>124227</v>
      </c>
      <c r="E3051">
        <v>137218</v>
      </c>
      <c r="F3051">
        <v>110.46</v>
      </c>
      <c r="G3051" s="2">
        <v>41163</v>
      </c>
      <c r="H3051">
        <f>YEAR(Table1[[#This Row],[Order Date]])</f>
        <v>2012</v>
      </c>
      <c r="I3051" t="s">
        <v>258</v>
      </c>
      <c r="J3051" s="4">
        <f>WEEKDAY(Table1[[#This Row],[Order Date]])</f>
        <v>3</v>
      </c>
      <c r="K3051" t="s">
        <v>218</v>
      </c>
      <c r="L3051" t="s">
        <v>238</v>
      </c>
      <c r="M3051">
        <v>137218</v>
      </c>
      <c r="N3051">
        <v>41382.19</v>
      </c>
      <c r="O3051">
        <v>95835.81</v>
      </c>
      <c r="P3051">
        <v>20</v>
      </c>
      <c r="Q3051">
        <v>23</v>
      </c>
      <c r="R3051">
        <v>94</v>
      </c>
    </row>
    <row r="3052" spans="1:18" x14ac:dyDescent="0.35">
      <c r="A3052" t="s">
        <v>62</v>
      </c>
      <c r="B3052" t="str">
        <f>VLOOKUP(Table1[[#This Row],[Region]],Table3[#All],2,0)</f>
        <v>William Grek</v>
      </c>
      <c r="C3052" t="s">
        <v>214</v>
      </c>
      <c r="D3052">
        <v>343810</v>
      </c>
      <c r="E3052">
        <v>270790</v>
      </c>
      <c r="F3052">
        <v>78.760000000000005</v>
      </c>
      <c r="G3052" s="2">
        <v>41163</v>
      </c>
      <c r="H3052">
        <f>YEAR(Table1[[#This Row],[Order Date]])</f>
        <v>2012</v>
      </c>
      <c r="I3052" t="s">
        <v>258</v>
      </c>
      <c r="J3052" s="4">
        <f>WEEKDAY(Table1[[#This Row],[Order Date]])</f>
        <v>3</v>
      </c>
      <c r="K3052" t="s">
        <v>228</v>
      </c>
      <c r="L3052" t="s">
        <v>236</v>
      </c>
      <c r="M3052">
        <v>270790</v>
      </c>
      <c r="N3052">
        <v>135185.10999999999</v>
      </c>
      <c r="O3052">
        <v>135604.89000000001</v>
      </c>
      <c r="P3052">
        <v>10</v>
      </c>
      <c r="Q3052">
        <v>71</v>
      </c>
      <c r="R3052">
        <v>84.12</v>
      </c>
    </row>
    <row r="3053" spans="1:18" x14ac:dyDescent="0.35">
      <c r="A3053" t="s">
        <v>63</v>
      </c>
      <c r="B3053" t="str">
        <f>VLOOKUP(Table1[[#This Row],[Region]],Table3[#All],2,0)</f>
        <v>Anne Paul</v>
      </c>
      <c r="C3053" t="s">
        <v>212</v>
      </c>
      <c r="D3053">
        <v>318122</v>
      </c>
      <c r="E3053">
        <v>207699</v>
      </c>
      <c r="F3053">
        <v>65.290000000000006</v>
      </c>
      <c r="G3053" s="2">
        <v>40897</v>
      </c>
      <c r="H3053">
        <f>YEAR(Table1[[#This Row],[Order Date]])</f>
        <v>2011</v>
      </c>
      <c r="I3053" t="s">
        <v>257</v>
      </c>
      <c r="J3053" s="4">
        <f>WEEKDAY(Table1[[#This Row],[Order Date]])</f>
        <v>3</v>
      </c>
      <c r="K3053" t="s">
        <v>218</v>
      </c>
      <c r="L3053" t="s">
        <v>238</v>
      </c>
      <c r="M3053">
        <v>207699</v>
      </c>
      <c r="N3053">
        <v>94672.42</v>
      </c>
      <c r="O3053">
        <v>113026.58</v>
      </c>
      <c r="P3053">
        <v>30</v>
      </c>
      <c r="Q3053">
        <v>77</v>
      </c>
      <c r="R3053">
        <v>89.59</v>
      </c>
    </row>
    <row r="3054" spans="1:18" x14ac:dyDescent="0.35">
      <c r="A3054" t="s">
        <v>64</v>
      </c>
      <c r="B3054" t="str">
        <f>VLOOKUP(Table1[[#This Row],[Region]],Table3[#All],2,0)</f>
        <v>Bill Gabril</v>
      </c>
      <c r="C3054" t="s">
        <v>213</v>
      </c>
      <c r="D3054">
        <v>125860</v>
      </c>
      <c r="E3054">
        <v>149014</v>
      </c>
      <c r="F3054">
        <v>118.4</v>
      </c>
      <c r="G3054" s="2">
        <v>40897</v>
      </c>
      <c r="H3054">
        <f>YEAR(Table1[[#This Row],[Order Date]])</f>
        <v>2011</v>
      </c>
      <c r="I3054" t="s">
        <v>257</v>
      </c>
      <c r="J3054" s="4">
        <f>WEEKDAY(Table1[[#This Row],[Order Date]])</f>
        <v>3</v>
      </c>
      <c r="K3054" t="s">
        <v>217</v>
      </c>
      <c r="L3054" t="s">
        <v>237</v>
      </c>
      <c r="M3054">
        <v>149014</v>
      </c>
      <c r="N3054">
        <v>52110.02</v>
      </c>
      <c r="O3054">
        <v>96903.98</v>
      </c>
      <c r="P3054">
        <v>20</v>
      </c>
      <c r="Q3054">
        <v>38</v>
      </c>
      <c r="R3054">
        <v>61.57</v>
      </c>
    </row>
    <row r="3055" spans="1:18" x14ac:dyDescent="0.35">
      <c r="A3055" t="s">
        <v>65</v>
      </c>
      <c r="B3055" t="str">
        <f>VLOOKUP(Table1[[#This Row],[Region]],Table3[#All],2,0)</f>
        <v>William Grek</v>
      </c>
      <c r="C3055" t="s">
        <v>214</v>
      </c>
      <c r="D3055">
        <v>255909</v>
      </c>
      <c r="E3055">
        <v>299485</v>
      </c>
      <c r="F3055">
        <v>117.03</v>
      </c>
      <c r="G3055" s="2">
        <v>40897</v>
      </c>
      <c r="H3055">
        <f>YEAR(Table1[[#This Row],[Order Date]])</f>
        <v>2011</v>
      </c>
      <c r="I3055" t="s">
        <v>257</v>
      </c>
      <c r="J3055" s="4">
        <f>WEEKDAY(Table1[[#This Row],[Order Date]])</f>
        <v>3</v>
      </c>
      <c r="K3055" t="s">
        <v>227</v>
      </c>
      <c r="L3055" t="s">
        <v>237</v>
      </c>
      <c r="M3055">
        <v>299485</v>
      </c>
      <c r="N3055">
        <v>126678.93</v>
      </c>
      <c r="O3055">
        <v>172806.07</v>
      </c>
      <c r="P3055">
        <v>20</v>
      </c>
      <c r="Q3055">
        <v>48</v>
      </c>
      <c r="R3055">
        <v>63.82</v>
      </c>
    </row>
    <row r="3056" spans="1:18" x14ac:dyDescent="0.35">
      <c r="A3056" t="s">
        <v>66</v>
      </c>
      <c r="B3056" t="str">
        <f>VLOOKUP(Table1[[#This Row],[Region]],Table3[#All],2,0)</f>
        <v>Anne Paul</v>
      </c>
      <c r="C3056" t="s">
        <v>212</v>
      </c>
      <c r="D3056">
        <v>119401</v>
      </c>
      <c r="E3056">
        <v>102023</v>
      </c>
      <c r="F3056">
        <v>85.45</v>
      </c>
      <c r="G3056" s="2">
        <v>41113</v>
      </c>
      <c r="H3056">
        <f>YEAR(Table1[[#This Row],[Order Date]])</f>
        <v>2012</v>
      </c>
      <c r="I3056" t="s">
        <v>260</v>
      </c>
      <c r="J3056" s="4">
        <f>WEEKDAY(Table1[[#This Row],[Order Date]])</f>
        <v>2</v>
      </c>
      <c r="K3056" t="s">
        <v>222</v>
      </c>
      <c r="L3056" t="s">
        <v>236</v>
      </c>
      <c r="M3056">
        <v>102023</v>
      </c>
      <c r="N3056">
        <v>39169.58</v>
      </c>
      <c r="O3056">
        <v>62853.42</v>
      </c>
      <c r="P3056">
        <v>30</v>
      </c>
      <c r="Q3056">
        <v>82</v>
      </c>
      <c r="R3056">
        <v>61.16</v>
      </c>
    </row>
    <row r="3057" spans="1:18" x14ac:dyDescent="0.35">
      <c r="A3057" t="s">
        <v>67</v>
      </c>
      <c r="B3057" t="str">
        <f>VLOOKUP(Table1[[#This Row],[Region]],Table3[#All],2,0)</f>
        <v>Bill Gabril</v>
      </c>
      <c r="C3057" t="s">
        <v>213</v>
      </c>
      <c r="D3057">
        <v>108108</v>
      </c>
      <c r="E3057">
        <v>84130</v>
      </c>
      <c r="F3057">
        <v>77.819999999999993</v>
      </c>
      <c r="G3057" s="2">
        <v>41113</v>
      </c>
      <c r="H3057">
        <f>YEAR(Table1[[#This Row],[Order Date]])</f>
        <v>2012</v>
      </c>
      <c r="I3057" t="s">
        <v>260</v>
      </c>
      <c r="J3057" s="4">
        <f>WEEKDAY(Table1[[#This Row],[Order Date]])</f>
        <v>2</v>
      </c>
      <c r="K3057" t="s">
        <v>220</v>
      </c>
      <c r="L3057" t="s">
        <v>237</v>
      </c>
      <c r="M3057">
        <v>84130</v>
      </c>
      <c r="N3057">
        <v>33577.300000000003</v>
      </c>
      <c r="O3057">
        <v>50552.7</v>
      </c>
      <c r="P3057">
        <v>30</v>
      </c>
      <c r="Q3057">
        <v>24</v>
      </c>
      <c r="R3057">
        <v>84.68</v>
      </c>
    </row>
    <row r="3058" spans="1:18" x14ac:dyDescent="0.35">
      <c r="A3058" t="s">
        <v>68</v>
      </c>
      <c r="B3058" t="str">
        <f>VLOOKUP(Table1[[#This Row],[Region]],Table3[#All],2,0)</f>
        <v>Bill Gabril</v>
      </c>
      <c r="C3058" t="s">
        <v>213</v>
      </c>
      <c r="D3058">
        <v>127829</v>
      </c>
      <c r="E3058">
        <v>80086</v>
      </c>
      <c r="F3058">
        <v>62.65</v>
      </c>
      <c r="G3058" s="2">
        <v>40858</v>
      </c>
      <c r="H3058">
        <f>YEAR(Table1[[#This Row],[Order Date]])</f>
        <v>2011</v>
      </c>
      <c r="I3058" t="s">
        <v>253</v>
      </c>
      <c r="J3058" s="4">
        <f>WEEKDAY(Table1[[#This Row],[Order Date]])</f>
        <v>6</v>
      </c>
      <c r="K3058" t="s">
        <v>226</v>
      </c>
      <c r="L3058" t="s">
        <v>239</v>
      </c>
      <c r="M3058">
        <v>80086</v>
      </c>
      <c r="N3058">
        <v>22326.54</v>
      </c>
      <c r="O3058">
        <v>57759.46</v>
      </c>
      <c r="P3058">
        <v>10</v>
      </c>
      <c r="Q3058">
        <v>83</v>
      </c>
      <c r="R3058">
        <v>63.49</v>
      </c>
    </row>
    <row r="3059" spans="1:18" x14ac:dyDescent="0.35">
      <c r="A3059" t="s">
        <v>69</v>
      </c>
      <c r="B3059" t="str">
        <f>VLOOKUP(Table1[[#This Row],[Region]],Table3[#All],2,0)</f>
        <v>Bill Gabril</v>
      </c>
      <c r="C3059" t="s">
        <v>213</v>
      </c>
      <c r="D3059">
        <v>174554</v>
      </c>
      <c r="E3059">
        <v>163243</v>
      </c>
      <c r="F3059">
        <v>93.52</v>
      </c>
      <c r="G3059" s="2">
        <v>40858</v>
      </c>
      <c r="H3059">
        <f>YEAR(Table1[[#This Row],[Order Date]])</f>
        <v>2011</v>
      </c>
      <c r="I3059" t="s">
        <v>253</v>
      </c>
      <c r="J3059" s="4">
        <f>WEEKDAY(Table1[[#This Row],[Order Date]])</f>
        <v>6</v>
      </c>
      <c r="K3059" t="s">
        <v>223</v>
      </c>
      <c r="L3059" t="s">
        <v>240</v>
      </c>
      <c r="M3059">
        <v>163243</v>
      </c>
      <c r="N3059">
        <v>34877.620000000003</v>
      </c>
      <c r="O3059">
        <v>128365.38</v>
      </c>
      <c r="P3059">
        <v>20</v>
      </c>
      <c r="Q3059">
        <v>32</v>
      </c>
      <c r="R3059">
        <v>64.13</v>
      </c>
    </row>
    <row r="3060" spans="1:18" x14ac:dyDescent="0.35">
      <c r="A3060" t="s">
        <v>70</v>
      </c>
      <c r="B3060" t="str">
        <f>VLOOKUP(Table1[[#This Row],[Region]],Table3[#All],2,0)</f>
        <v>Sam Thomas</v>
      </c>
      <c r="C3060" t="s">
        <v>215</v>
      </c>
      <c r="D3060">
        <v>135119</v>
      </c>
      <c r="E3060">
        <v>145987</v>
      </c>
      <c r="F3060">
        <v>108.04</v>
      </c>
      <c r="G3060" s="2">
        <v>40858</v>
      </c>
      <c r="H3060">
        <f>YEAR(Table1[[#This Row],[Order Date]])</f>
        <v>2011</v>
      </c>
      <c r="I3060" t="s">
        <v>253</v>
      </c>
      <c r="J3060" s="4">
        <f>WEEKDAY(Table1[[#This Row],[Order Date]])</f>
        <v>6</v>
      </c>
      <c r="K3060" t="s">
        <v>231</v>
      </c>
      <c r="L3060" t="s">
        <v>236</v>
      </c>
      <c r="M3060">
        <v>145987</v>
      </c>
      <c r="N3060">
        <v>41082.550000000003</v>
      </c>
      <c r="O3060">
        <v>104904.45</v>
      </c>
      <c r="P3060">
        <v>10</v>
      </c>
      <c r="Q3060">
        <v>53</v>
      </c>
      <c r="R3060">
        <v>93.34</v>
      </c>
    </row>
    <row r="3061" spans="1:18" x14ac:dyDescent="0.35">
      <c r="A3061" t="s">
        <v>71</v>
      </c>
      <c r="B3061" t="str">
        <f>VLOOKUP(Table1[[#This Row],[Region]],Table3[#All],2,0)</f>
        <v>Bill Gabril</v>
      </c>
      <c r="C3061" t="s">
        <v>213</v>
      </c>
      <c r="D3061">
        <v>101807</v>
      </c>
      <c r="E3061">
        <v>69331</v>
      </c>
      <c r="F3061">
        <v>68.099999999999994</v>
      </c>
      <c r="G3061" s="2">
        <v>40858</v>
      </c>
      <c r="H3061">
        <f>YEAR(Table1[[#This Row],[Order Date]])</f>
        <v>2011</v>
      </c>
      <c r="I3061" t="s">
        <v>253</v>
      </c>
      <c r="J3061" s="4">
        <f>WEEKDAY(Table1[[#This Row],[Order Date]])</f>
        <v>6</v>
      </c>
      <c r="K3061" t="s">
        <v>222</v>
      </c>
      <c r="L3061" t="s">
        <v>236</v>
      </c>
      <c r="M3061">
        <v>69331</v>
      </c>
      <c r="N3061">
        <v>25858.17</v>
      </c>
      <c r="O3061">
        <v>43472.83</v>
      </c>
      <c r="P3061">
        <v>20</v>
      </c>
      <c r="Q3061">
        <v>13</v>
      </c>
      <c r="R3061">
        <v>79.260000000000005</v>
      </c>
    </row>
    <row r="3062" spans="1:18" x14ac:dyDescent="0.35">
      <c r="A3062" t="s">
        <v>72</v>
      </c>
      <c r="B3062" t="str">
        <f>VLOOKUP(Table1[[#This Row],[Region]],Table3[#All],2,0)</f>
        <v>Bill Gabril</v>
      </c>
      <c r="C3062" t="s">
        <v>213</v>
      </c>
      <c r="D3062">
        <v>244884</v>
      </c>
      <c r="E3062">
        <v>257288</v>
      </c>
      <c r="F3062">
        <v>105.07</v>
      </c>
      <c r="G3062" s="2">
        <v>40858</v>
      </c>
      <c r="H3062">
        <f>YEAR(Table1[[#This Row],[Order Date]])</f>
        <v>2011</v>
      </c>
      <c r="I3062" t="s">
        <v>253</v>
      </c>
      <c r="J3062" s="4">
        <f>WEEKDAY(Table1[[#This Row],[Order Date]])</f>
        <v>6</v>
      </c>
      <c r="K3062" t="s">
        <v>219</v>
      </c>
      <c r="L3062" t="s">
        <v>238</v>
      </c>
      <c r="M3062">
        <v>257288</v>
      </c>
      <c r="N3062">
        <v>61890.15</v>
      </c>
      <c r="O3062">
        <v>195397.85</v>
      </c>
      <c r="P3062">
        <v>10</v>
      </c>
      <c r="Q3062">
        <v>39</v>
      </c>
      <c r="R3062">
        <v>66.959999999999994</v>
      </c>
    </row>
    <row r="3063" spans="1:18" x14ac:dyDescent="0.35">
      <c r="A3063" t="s">
        <v>73</v>
      </c>
      <c r="B3063" t="str">
        <f>VLOOKUP(Table1[[#This Row],[Region]],Table3[#All],2,0)</f>
        <v>Sam Thomas</v>
      </c>
      <c r="C3063" t="s">
        <v>215</v>
      </c>
      <c r="D3063">
        <v>221000</v>
      </c>
      <c r="E3063">
        <v>242485</v>
      </c>
      <c r="F3063">
        <v>109.72</v>
      </c>
      <c r="G3063" s="2">
        <v>40858</v>
      </c>
      <c r="H3063">
        <f>YEAR(Table1[[#This Row],[Order Date]])</f>
        <v>2011</v>
      </c>
      <c r="I3063" t="s">
        <v>253</v>
      </c>
      <c r="J3063" s="4">
        <f>WEEKDAY(Table1[[#This Row],[Order Date]])</f>
        <v>6</v>
      </c>
      <c r="K3063" t="s">
        <v>220</v>
      </c>
      <c r="L3063" t="s">
        <v>237</v>
      </c>
      <c r="M3063">
        <v>242485</v>
      </c>
      <c r="N3063">
        <v>71597.850000000006</v>
      </c>
      <c r="O3063">
        <v>170887.15</v>
      </c>
      <c r="P3063">
        <v>20</v>
      </c>
      <c r="Q3063">
        <v>20</v>
      </c>
      <c r="R3063">
        <v>60.15</v>
      </c>
    </row>
    <row r="3064" spans="1:18" x14ac:dyDescent="0.35">
      <c r="A3064" t="s">
        <v>74</v>
      </c>
      <c r="B3064" t="str">
        <f>VLOOKUP(Table1[[#This Row],[Region]],Table3[#All],2,0)</f>
        <v>Sam Thomas</v>
      </c>
      <c r="C3064" t="s">
        <v>215</v>
      </c>
      <c r="D3064">
        <v>225468</v>
      </c>
      <c r="E3064">
        <v>198264</v>
      </c>
      <c r="F3064">
        <v>87.93</v>
      </c>
      <c r="G3064" s="2">
        <v>40858</v>
      </c>
      <c r="H3064">
        <f>YEAR(Table1[[#This Row],[Order Date]])</f>
        <v>2011</v>
      </c>
      <c r="I3064" t="s">
        <v>253</v>
      </c>
      <c r="J3064" s="4">
        <f>WEEKDAY(Table1[[#This Row],[Order Date]])</f>
        <v>6</v>
      </c>
      <c r="K3064" t="s">
        <v>218</v>
      </c>
      <c r="L3064" t="s">
        <v>238</v>
      </c>
      <c r="M3064">
        <v>198264</v>
      </c>
      <c r="N3064">
        <v>80604.320000000007</v>
      </c>
      <c r="O3064">
        <v>117659.68</v>
      </c>
      <c r="P3064">
        <v>30</v>
      </c>
      <c r="Q3064">
        <v>58</v>
      </c>
      <c r="R3064">
        <v>80.09</v>
      </c>
    </row>
    <row r="3065" spans="1:18" x14ac:dyDescent="0.35">
      <c r="A3065" t="s">
        <v>75</v>
      </c>
      <c r="B3065" t="str">
        <f>VLOOKUP(Table1[[#This Row],[Region]],Table3[#All],2,0)</f>
        <v>Sam Thomas</v>
      </c>
      <c r="C3065" t="s">
        <v>215</v>
      </c>
      <c r="D3065">
        <v>113630</v>
      </c>
      <c r="E3065">
        <v>78169</v>
      </c>
      <c r="F3065">
        <v>68.790000000000006</v>
      </c>
      <c r="G3065" s="2">
        <v>41988</v>
      </c>
      <c r="H3065">
        <f>YEAR(Table1[[#This Row],[Order Date]])</f>
        <v>2014</v>
      </c>
      <c r="I3065" t="s">
        <v>257</v>
      </c>
      <c r="J3065" s="4">
        <f>WEEKDAY(Table1[[#This Row],[Order Date]])</f>
        <v>2</v>
      </c>
      <c r="K3065" t="s">
        <v>234</v>
      </c>
      <c r="L3065" t="s">
        <v>238</v>
      </c>
      <c r="M3065">
        <v>78169</v>
      </c>
      <c r="N3065">
        <v>37980.33</v>
      </c>
      <c r="O3065">
        <v>40188.67</v>
      </c>
      <c r="P3065">
        <v>10</v>
      </c>
      <c r="Q3065">
        <v>21</v>
      </c>
      <c r="R3065">
        <v>65.27</v>
      </c>
    </row>
    <row r="3066" spans="1:18" x14ac:dyDescent="0.35">
      <c r="A3066" t="s">
        <v>76</v>
      </c>
      <c r="B3066" t="str">
        <f>VLOOKUP(Table1[[#This Row],[Region]],Table3[#All],2,0)</f>
        <v>William Grek</v>
      </c>
      <c r="C3066" t="s">
        <v>214</v>
      </c>
      <c r="D3066">
        <v>145498</v>
      </c>
      <c r="E3066">
        <v>147637</v>
      </c>
      <c r="F3066">
        <v>101.47</v>
      </c>
      <c r="G3066" s="2">
        <v>41988</v>
      </c>
      <c r="H3066">
        <f>YEAR(Table1[[#This Row],[Order Date]])</f>
        <v>2014</v>
      </c>
      <c r="I3066" t="s">
        <v>257</v>
      </c>
      <c r="J3066" s="4">
        <f>WEEKDAY(Table1[[#This Row],[Order Date]])</f>
        <v>2</v>
      </c>
      <c r="K3066" t="s">
        <v>233</v>
      </c>
      <c r="L3066" t="s">
        <v>237</v>
      </c>
      <c r="M3066">
        <v>147637</v>
      </c>
      <c r="N3066">
        <v>51087.1</v>
      </c>
      <c r="O3066">
        <v>96549.9</v>
      </c>
      <c r="P3066">
        <v>20</v>
      </c>
      <c r="Q3066">
        <v>100</v>
      </c>
      <c r="R3066">
        <v>76.88</v>
      </c>
    </row>
    <row r="3067" spans="1:18" x14ac:dyDescent="0.35">
      <c r="A3067" t="s">
        <v>77</v>
      </c>
      <c r="B3067" t="str">
        <f>VLOOKUP(Table1[[#This Row],[Region]],Table3[#All],2,0)</f>
        <v>Anne Paul</v>
      </c>
      <c r="C3067" t="s">
        <v>212</v>
      </c>
      <c r="D3067">
        <v>277667</v>
      </c>
      <c r="E3067">
        <v>296879</v>
      </c>
      <c r="F3067">
        <v>106.92</v>
      </c>
      <c r="G3067" s="2">
        <v>41988</v>
      </c>
      <c r="H3067">
        <f>YEAR(Table1[[#This Row],[Order Date]])</f>
        <v>2014</v>
      </c>
      <c r="I3067" t="s">
        <v>257</v>
      </c>
      <c r="J3067" s="4">
        <f>WEEKDAY(Table1[[#This Row],[Order Date]])</f>
        <v>2</v>
      </c>
      <c r="K3067" t="s">
        <v>224</v>
      </c>
      <c r="L3067" t="s">
        <v>240</v>
      </c>
      <c r="M3067">
        <v>296879</v>
      </c>
      <c r="N3067">
        <v>104550.52</v>
      </c>
      <c r="O3067">
        <v>192328.48</v>
      </c>
      <c r="P3067">
        <v>20</v>
      </c>
      <c r="Q3067">
        <v>72</v>
      </c>
      <c r="R3067">
        <v>84.47</v>
      </c>
    </row>
    <row r="3068" spans="1:18" x14ac:dyDescent="0.35">
      <c r="A3068" t="s">
        <v>78</v>
      </c>
      <c r="B3068" t="str">
        <f>VLOOKUP(Table1[[#This Row],[Region]],Table3[#All],2,0)</f>
        <v>William Grek</v>
      </c>
      <c r="C3068" t="s">
        <v>214</v>
      </c>
      <c r="D3068">
        <v>281088</v>
      </c>
      <c r="E3068">
        <v>248234</v>
      </c>
      <c r="F3068">
        <v>88.31</v>
      </c>
      <c r="G3068" s="2">
        <v>41873</v>
      </c>
      <c r="H3068">
        <f>YEAR(Table1[[#This Row],[Order Date]])</f>
        <v>2014</v>
      </c>
      <c r="I3068" t="s">
        <v>262</v>
      </c>
      <c r="J3068" s="4">
        <f>WEEKDAY(Table1[[#This Row],[Order Date]])</f>
        <v>6</v>
      </c>
      <c r="K3068" t="s">
        <v>235</v>
      </c>
      <c r="L3068" t="s">
        <v>239</v>
      </c>
      <c r="M3068">
        <v>248234</v>
      </c>
      <c r="N3068">
        <v>56531.22</v>
      </c>
      <c r="O3068">
        <v>191702.78</v>
      </c>
      <c r="P3068">
        <v>10</v>
      </c>
      <c r="Q3068">
        <v>48</v>
      </c>
      <c r="R3068">
        <v>62.58</v>
      </c>
    </row>
    <row r="3069" spans="1:18" x14ac:dyDescent="0.35">
      <c r="A3069" t="s">
        <v>79</v>
      </c>
      <c r="B3069" t="str">
        <f>VLOOKUP(Table1[[#This Row],[Region]],Table3[#All],2,0)</f>
        <v>Sam Thomas</v>
      </c>
      <c r="C3069" t="s">
        <v>215</v>
      </c>
      <c r="D3069">
        <v>300271</v>
      </c>
      <c r="E3069">
        <v>151396</v>
      </c>
      <c r="F3069">
        <v>50.42</v>
      </c>
      <c r="G3069" s="2">
        <v>41873</v>
      </c>
      <c r="H3069">
        <f>YEAR(Table1[[#This Row],[Order Date]])</f>
        <v>2014</v>
      </c>
      <c r="I3069" t="s">
        <v>262</v>
      </c>
      <c r="J3069" s="4">
        <f>WEEKDAY(Table1[[#This Row],[Order Date]])</f>
        <v>6</v>
      </c>
      <c r="K3069" t="s">
        <v>217</v>
      </c>
      <c r="L3069" t="s">
        <v>237</v>
      </c>
      <c r="M3069">
        <v>151396</v>
      </c>
      <c r="N3069">
        <v>31951.69</v>
      </c>
      <c r="O3069">
        <v>119444.31</v>
      </c>
      <c r="P3069">
        <v>30</v>
      </c>
      <c r="Q3069">
        <v>39</v>
      </c>
      <c r="R3069">
        <v>86.63</v>
      </c>
    </row>
    <row r="3070" spans="1:18" x14ac:dyDescent="0.35">
      <c r="A3070" t="s">
        <v>80</v>
      </c>
      <c r="B3070" t="str">
        <f>VLOOKUP(Table1[[#This Row],[Region]],Table3[#All],2,0)</f>
        <v>Sam Thomas</v>
      </c>
      <c r="C3070" t="s">
        <v>215</v>
      </c>
      <c r="D3070">
        <v>225340</v>
      </c>
      <c r="E3070">
        <v>230167</v>
      </c>
      <c r="F3070">
        <v>102.14</v>
      </c>
      <c r="G3070" s="2">
        <v>41873</v>
      </c>
      <c r="H3070">
        <f>YEAR(Table1[[#This Row],[Order Date]])</f>
        <v>2014</v>
      </c>
      <c r="I3070" t="s">
        <v>262</v>
      </c>
      <c r="J3070" s="4">
        <f>WEEKDAY(Table1[[#This Row],[Order Date]])</f>
        <v>6</v>
      </c>
      <c r="K3070" t="s">
        <v>232</v>
      </c>
      <c r="L3070" t="s">
        <v>240</v>
      </c>
      <c r="M3070">
        <v>230167</v>
      </c>
      <c r="N3070">
        <v>107121.79</v>
      </c>
      <c r="O3070">
        <v>123045.21</v>
      </c>
      <c r="P3070">
        <v>30</v>
      </c>
      <c r="Q3070">
        <v>61</v>
      </c>
      <c r="R3070">
        <v>76.010000000000005</v>
      </c>
    </row>
    <row r="3071" spans="1:18" x14ac:dyDescent="0.35">
      <c r="A3071" t="s">
        <v>81</v>
      </c>
      <c r="B3071" t="str">
        <f>VLOOKUP(Table1[[#This Row],[Region]],Table3[#All],2,0)</f>
        <v>Bill Gabril</v>
      </c>
      <c r="C3071" t="s">
        <v>213</v>
      </c>
      <c r="D3071">
        <v>104923</v>
      </c>
      <c r="E3071">
        <v>103287</v>
      </c>
      <c r="F3071">
        <v>98.44</v>
      </c>
      <c r="G3071" s="2">
        <v>41873</v>
      </c>
      <c r="H3071">
        <f>YEAR(Table1[[#This Row],[Order Date]])</f>
        <v>2014</v>
      </c>
      <c r="I3071" t="s">
        <v>262</v>
      </c>
      <c r="J3071" s="4">
        <f>WEEKDAY(Table1[[#This Row],[Order Date]])</f>
        <v>6</v>
      </c>
      <c r="K3071" t="s">
        <v>220</v>
      </c>
      <c r="L3071" t="s">
        <v>237</v>
      </c>
      <c r="M3071">
        <v>103287</v>
      </c>
      <c r="N3071">
        <v>42032.73</v>
      </c>
      <c r="O3071">
        <v>61254.27</v>
      </c>
      <c r="P3071">
        <v>10</v>
      </c>
      <c r="Q3071">
        <v>93</v>
      </c>
      <c r="R3071">
        <v>89.5</v>
      </c>
    </row>
    <row r="3072" spans="1:18" x14ac:dyDescent="0.35">
      <c r="A3072" t="s">
        <v>82</v>
      </c>
      <c r="B3072" t="str">
        <f>VLOOKUP(Table1[[#This Row],[Region]],Table3[#All],2,0)</f>
        <v>Bill Gabril</v>
      </c>
      <c r="C3072" t="s">
        <v>213</v>
      </c>
      <c r="D3072">
        <v>432934</v>
      </c>
      <c r="E3072">
        <v>338719</v>
      </c>
      <c r="F3072">
        <v>78.239999999999995</v>
      </c>
      <c r="G3072" s="2">
        <v>41873</v>
      </c>
      <c r="H3072">
        <f>YEAR(Table1[[#This Row],[Order Date]])</f>
        <v>2014</v>
      </c>
      <c r="I3072" t="s">
        <v>262</v>
      </c>
      <c r="J3072" s="4">
        <f>WEEKDAY(Table1[[#This Row],[Order Date]])</f>
        <v>6</v>
      </c>
      <c r="K3072" t="s">
        <v>218</v>
      </c>
      <c r="L3072" t="s">
        <v>238</v>
      </c>
      <c r="M3072">
        <v>338719</v>
      </c>
      <c r="N3072">
        <v>92100.65</v>
      </c>
      <c r="O3072">
        <v>246618.35</v>
      </c>
      <c r="P3072">
        <v>10</v>
      </c>
      <c r="Q3072">
        <v>38</v>
      </c>
      <c r="R3072">
        <v>66.2</v>
      </c>
    </row>
    <row r="3073" spans="1:18" x14ac:dyDescent="0.35">
      <c r="A3073" t="s">
        <v>83</v>
      </c>
      <c r="B3073" t="str">
        <f>VLOOKUP(Table1[[#This Row],[Region]],Table3[#All],2,0)</f>
        <v>Bill Gabril</v>
      </c>
      <c r="C3073" t="s">
        <v>213</v>
      </c>
      <c r="D3073">
        <v>478830</v>
      </c>
      <c r="E3073">
        <v>475967</v>
      </c>
      <c r="F3073">
        <v>99.4</v>
      </c>
      <c r="G3073" s="2">
        <v>41873</v>
      </c>
      <c r="H3073">
        <f>YEAR(Table1[[#This Row],[Order Date]])</f>
        <v>2014</v>
      </c>
      <c r="I3073" t="s">
        <v>262</v>
      </c>
      <c r="J3073" s="4">
        <f>WEEKDAY(Table1[[#This Row],[Order Date]])</f>
        <v>6</v>
      </c>
      <c r="K3073" t="s">
        <v>227</v>
      </c>
      <c r="L3073" t="s">
        <v>237</v>
      </c>
      <c r="M3073">
        <v>475967</v>
      </c>
      <c r="N3073">
        <v>110024.01</v>
      </c>
      <c r="O3073">
        <v>365942.99</v>
      </c>
      <c r="P3073">
        <v>20</v>
      </c>
      <c r="Q3073">
        <v>53</v>
      </c>
      <c r="R3073">
        <v>64.069999999999993</v>
      </c>
    </row>
    <row r="3074" spans="1:18" x14ac:dyDescent="0.35">
      <c r="A3074" t="s">
        <v>84</v>
      </c>
      <c r="B3074" t="str">
        <f>VLOOKUP(Table1[[#This Row],[Region]],Table3[#All],2,0)</f>
        <v>Anne Paul</v>
      </c>
      <c r="C3074" t="s">
        <v>212</v>
      </c>
      <c r="D3074">
        <v>384607</v>
      </c>
      <c r="E3074">
        <v>339578</v>
      </c>
      <c r="F3074">
        <v>88.29</v>
      </c>
      <c r="G3074" s="2">
        <v>41873</v>
      </c>
      <c r="H3074">
        <f>YEAR(Table1[[#This Row],[Order Date]])</f>
        <v>2014</v>
      </c>
      <c r="I3074" t="s">
        <v>262</v>
      </c>
      <c r="J3074" s="4">
        <f>WEEKDAY(Table1[[#This Row],[Order Date]])</f>
        <v>6</v>
      </c>
      <c r="K3074" t="s">
        <v>226</v>
      </c>
      <c r="L3074" t="s">
        <v>239</v>
      </c>
      <c r="M3074">
        <v>339578</v>
      </c>
      <c r="N3074">
        <v>110025.11</v>
      </c>
      <c r="O3074">
        <v>229552.89</v>
      </c>
      <c r="P3074">
        <v>20</v>
      </c>
      <c r="Q3074">
        <v>66</v>
      </c>
      <c r="R3074">
        <v>85.39</v>
      </c>
    </row>
    <row r="3075" spans="1:18" x14ac:dyDescent="0.35">
      <c r="A3075" t="s">
        <v>85</v>
      </c>
      <c r="B3075" t="str">
        <f>VLOOKUP(Table1[[#This Row],[Region]],Table3[#All],2,0)</f>
        <v>William Grek</v>
      </c>
      <c r="C3075" t="s">
        <v>214</v>
      </c>
      <c r="D3075">
        <v>383850</v>
      </c>
      <c r="E3075">
        <v>240542</v>
      </c>
      <c r="F3075">
        <v>62.67</v>
      </c>
      <c r="G3075" s="2">
        <v>41514</v>
      </c>
      <c r="H3075">
        <f>YEAR(Table1[[#This Row],[Order Date]])</f>
        <v>2013</v>
      </c>
      <c r="I3075" t="s">
        <v>262</v>
      </c>
      <c r="J3075" s="4">
        <f>WEEKDAY(Table1[[#This Row],[Order Date]])</f>
        <v>4</v>
      </c>
      <c r="K3075" t="s">
        <v>227</v>
      </c>
      <c r="L3075" t="s">
        <v>237</v>
      </c>
      <c r="M3075">
        <v>240542</v>
      </c>
      <c r="N3075">
        <v>118861.4</v>
      </c>
      <c r="O3075">
        <v>121680.6</v>
      </c>
      <c r="P3075">
        <v>30</v>
      </c>
      <c r="Q3075">
        <v>47</v>
      </c>
      <c r="R3075">
        <v>65.680000000000007</v>
      </c>
    </row>
    <row r="3076" spans="1:18" x14ac:dyDescent="0.35">
      <c r="A3076" t="s">
        <v>86</v>
      </c>
      <c r="B3076" t="str">
        <f>VLOOKUP(Table1[[#This Row],[Region]],Table3[#All],2,0)</f>
        <v>Anne Paul</v>
      </c>
      <c r="C3076" t="s">
        <v>212</v>
      </c>
      <c r="D3076">
        <v>411611</v>
      </c>
      <c r="E3076">
        <v>394485</v>
      </c>
      <c r="F3076">
        <v>95.84</v>
      </c>
      <c r="G3076" s="2">
        <v>41514</v>
      </c>
      <c r="H3076">
        <f>YEAR(Table1[[#This Row],[Order Date]])</f>
        <v>2013</v>
      </c>
      <c r="I3076" t="s">
        <v>262</v>
      </c>
      <c r="J3076" s="4">
        <f>WEEKDAY(Table1[[#This Row],[Order Date]])</f>
        <v>4</v>
      </c>
      <c r="K3076" t="s">
        <v>225</v>
      </c>
      <c r="L3076" t="s">
        <v>239</v>
      </c>
      <c r="M3076">
        <v>394485</v>
      </c>
      <c r="N3076">
        <v>102241.09</v>
      </c>
      <c r="O3076">
        <v>292243.90999999997</v>
      </c>
      <c r="P3076">
        <v>30</v>
      </c>
      <c r="Q3076">
        <v>25</v>
      </c>
      <c r="R3076">
        <v>63.68</v>
      </c>
    </row>
    <row r="3077" spans="1:18" x14ac:dyDescent="0.35">
      <c r="A3077" t="s">
        <v>87</v>
      </c>
      <c r="B3077" t="str">
        <f>VLOOKUP(Table1[[#This Row],[Region]],Table3[#All],2,0)</f>
        <v>Anne Paul</v>
      </c>
      <c r="C3077" t="s">
        <v>212</v>
      </c>
      <c r="D3077">
        <v>402058</v>
      </c>
      <c r="E3077">
        <v>448837</v>
      </c>
      <c r="F3077">
        <v>111.63</v>
      </c>
      <c r="G3077" s="2">
        <v>41514</v>
      </c>
      <c r="H3077">
        <f>YEAR(Table1[[#This Row],[Order Date]])</f>
        <v>2013</v>
      </c>
      <c r="I3077" t="s">
        <v>262</v>
      </c>
      <c r="J3077" s="4">
        <f>WEEKDAY(Table1[[#This Row],[Order Date]])</f>
        <v>4</v>
      </c>
      <c r="K3077" t="s">
        <v>232</v>
      </c>
      <c r="L3077" t="s">
        <v>240</v>
      </c>
      <c r="M3077">
        <v>448837</v>
      </c>
      <c r="N3077">
        <v>105775.69</v>
      </c>
      <c r="O3077">
        <v>343061.31</v>
      </c>
      <c r="P3077">
        <v>30</v>
      </c>
      <c r="Q3077">
        <v>96</v>
      </c>
      <c r="R3077">
        <v>86.01</v>
      </c>
    </row>
    <row r="3078" spans="1:18" x14ac:dyDescent="0.35">
      <c r="A3078" t="s">
        <v>88</v>
      </c>
      <c r="B3078" t="str">
        <f>VLOOKUP(Table1[[#This Row],[Region]],Table3[#All],2,0)</f>
        <v>Bill Gabril</v>
      </c>
      <c r="C3078" t="s">
        <v>213</v>
      </c>
      <c r="D3078">
        <v>341872</v>
      </c>
      <c r="E3078">
        <v>210220</v>
      </c>
      <c r="F3078">
        <v>61.49</v>
      </c>
      <c r="G3078" s="2">
        <v>41514</v>
      </c>
      <c r="H3078">
        <f>YEAR(Table1[[#This Row],[Order Date]])</f>
        <v>2013</v>
      </c>
      <c r="I3078" t="s">
        <v>262</v>
      </c>
      <c r="J3078" s="4">
        <f>WEEKDAY(Table1[[#This Row],[Order Date]])</f>
        <v>4</v>
      </c>
      <c r="K3078" t="s">
        <v>235</v>
      </c>
      <c r="L3078" t="s">
        <v>239</v>
      </c>
      <c r="M3078">
        <v>210220</v>
      </c>
      <c r="N3078">
        <v>95542.84</v>
      </c>
      <c r="O3078">
        <v>114677.16</v>
      </c>
      <c r="P3078">
        <v>10</v>
      </c>
      <c r="Q3078">
        <v>83</v>
      </c>
      <c r="R3078">
        <v>67.349999999999994</v>
      </c>
    </row>
    <row r="3079" spans="1:18" x14ac:dyDescent="0.35">
      <c r="A3079" t="s">
        <v>89</v>
      </c>
      <c r="B3079" t="str">
        <f>VLOOKUP(Table1[[#This Row],[Region]],Table3[#All],2,0)</f>
        <v>Sam Thomas</v>
      </c>
      <c r="C3079" t="s">
        <v>215</v>
      </c>
      <c r="D3079">
        <v>456673</v>
      </c>
      <c r="E3079">
        <v>241301</v>
      </c>
      <c r="F3079">
        <v>52.84</v>
      </c>
      <c r="G3079" s="2">
        <v>41514</v>
      </c>
      <c r="H3079">
        <f>YEAR(Table1[[#This Row],[Order Date]])</f>
        <v>2013</v>
      </c>
      <c r="I3079" t="s">
        <v>262</v>
      </c>
      <c r="J3079" s="4">
        <f>WEEKDAY(Table1[[#This Row],[Order Date]])</f>
        <v>4</v>
      </c>
      <c r="K3079" t="s">
        <v>222</v>
      </c>
      <c r="L3079" t="s">
        <v>236</v>
      </c>
      <c r="M3079">
        <v>241301</v>
      </c>
      <c r="N3079">
        <v>76575.3</v>
      </c>
      <c r="O3079">
        <v>164725.70000000001</v>
      </c>
      <c r="P3079">
        <v>10</v>
      </c>
      <c r="Q3079">
        <v>97</v>
      </c>
      <c r="R3079">
        <v>73.31</v>
      </c>
    </row>
    <row r="3080" spans="1:18" x14ac:dyDescent="0.35">
      <c r="A3080" t="s">
        <v>90</v>
      </c>
      <c r="B3080" t="str">
        <f>VLOOKUP(Table1[[#This Row],[Region]],Table3[#All],2,0)</f>
        <v>Sam Thomas</v>
      </c>
      <c r="C3080" t="s">
        <v>215</v>
      </c>
      <c r="D3080">
        <v>318555</v>
      </c>
      <c r="E3080">
        <v>162267</v>
      </c>
      <c r="F3080">
        <v>50.94</v>
      </c>
      <c r="G3080" s="2">
        <v>41514</v>
      </c>
      <c r="H3080">
        <f>YEAR(Table1[[#This Row],[Order Date]])</f>
        <v>2013</v>
      </c>
      <c r="I3080" t="s">
        <v>262</v>
      </c>
      <c r="J3080" s="4">
        <f>WEEKDAY(Table1[[#This Row],[Order Date]])</f>
        <v>4</v>
      </c>
      <c r="K3080" t="s">
        <v>223</v>
      </c>
      <c r="L3080" t="s">
        <v>240</v>
      </c>
      <c r="M3080">
        <v>162267</v>
      </c>
      <c r="N3080">
        <v>45910.29</v>
      </c>
      <c r="O3080">
        <v>116356.71</v>
      </c>
      <c r="P3080">
        <v>10</v>
      </c>
      <c r="Q3080">
        <v>33</v>
      </c>
      <c r="R3080">
        <v>92.28</v>
      </c>
    </row>
    <row r="3081" spans="1:18" x14ac:dyDescent="0.35">
      <c r="A3081" t="s">
        <v>91</v>
      </c>
      <c r="B3081" t="str">
        <f>VLOOKUP(Table1[[#This Row],[Region]],Table3[#All],2,0)</f>
        <v>Bill Gabril</v>
      </c>
      <c r="C3081" t="s">
        <v>213</v>
      </c>
      <c r="D3081">
        <v>214548</v>
      </c>
      <c r="E3081">
        <v>243432</v>
      </c>
      <c r="F3081">
        <v>113.46</v>
      </c>
      <c r="G3081" s="2">
        <v>41134</v>
      </c>
      <c r="H3081">
        <f>YEAR(Table1[[#This Row],[Order Date]])</f>
        <v>2012</v>
      </c>
      <c r="I3081" t="s">
        <v>262</v>
      </c>
      <c r="J3081" s="4">
        <f>WEEKDAY(Table1[[#This Row],[Order Date]])</f>
        <v>2</v>
      </c>
      <c r="K3081" t="s">
        <v>231</v>
      </c>
      <c r="L3081" t="s">
        <v>236</v>
      </c>
      <c r="M3081">
        <v>243432</v>
      </c>
      <c r="N3081">
        <v>64622.35</v>
      </c>
      <c r="O3081">
        <v>178809.65</v>
      </c>
      <c r="P3081">
        <v>30</v>
      </c>
      <c r="Q3081">
        <v>89</v>
      </c>
      <c r="R3081">
        <v>86.86</v>
      </c>
    </row>
    <row r="3082" spans="1:18" x14ac:dyDescent="0.35">
      <c r="A3082" t="s">
        <v>92</v>
      </c>
      <c r="B3082" t="str">
        <f>VLOOKUP(Table1[[#This Row],[Region]],Table3[#All],2,0)</f>
        <v>Bill Gabril</v>
      </c>
      <c r="C3082" t="s">
        <v>213</v>
      </c>
      <c r="D3082">
        <v>339188</v>
      </c>
      <c r="E3082">
        <v>284683</v>
      </c>
      <c r="F3082">
        <v>83.93</v>
      </c>
      <c r="G3082" s="2">
        <v>41949</v>
      </c>
      <c r="H3082">
        <f>YEAR(Table1[[#This Row],[Order Date]])</f>
        <v>2014</v>
      </c>
      <c r="I3082" t="s">
        <v>253</v>
      </c>
      <c r="J3082" s="4">
        <f>WEEKDAY(Table1[[#This Row],[Order Date]])</f>
        <v>5</v>
      </c>
      <c r="K3082" t="s">
        <v>225</v>
      </c>
      <c r="L3082" t="s">
        <v>239</v>
      </c>
      <c r="M3082">
        <v>284683</v>
      </c>
      <c r="N3082">
        <v>102338.92</v>
      </c>
      <c r="O3082">
        <v>182344.08</v>
      </c>
      <c r="P3082">
        <v>30</v>
      </c>
      <c r="Q3082">
        <v>36</v>
      </c>
      <c r="R3082">
        <v>79.930000000000007</v>
      </c>
    </row>
    <row r="3083" spans="1:18" x14ac:dyDescent="0.35">
      <c r="A3083" t="s">
        <v>93</v>
      </c>
      <c r="B3083" t="str">
        <f>VLOOKUP(Table1[[#This Row],[Region]],Table3[#All],2,0)</f>
        <v>Bill Gabril</v>
      </c>
      <c r="C3083" t="s">
        <v>213</v>
      </c>
      <c r="D3083">
        <v>297262</v>
      </c>
      <c r="E3083">
        <v>207042</v>
      </c>
      <c r="F3083">
        <v>69.650000000000006</v>
      </c>
      <c r="G3083" s="2">
        <v>41504</v>
      </c>
      <c r="H3083">
        <f>YEAR(Table1[[#This Row],[Order Date]])</f>
        <v>2013</v>
      </c>
      <c r="I3083" t="s">
        <v>262</v>
      </c>
      <c r="J3083" s="4">
        <f>WEEKDAY(Table1[[#This Row],[Order Date]])</f>
        <v>1</v>
      </c>
      <c r="K3083" t="s">
        <v>223</v>
      </c>
      <c r="L3083" t="s">
        <v>240</v>
      </c>
      <c r="M3083">
        <v>207042</v>
      </c>
      <c r="N3083">
        <v>66920.56</v>
      </c>
      <c r="O3083">
        <v>140121.44</v>
      </c>
      <c r="P3083">
        <v>30</v>
      </c>
      <c r="Q3083">
        <v>66</v>
      </c>
      <c r="R3083">
        <v>62.44</v>
      </c>
    </row>
    <row r="3084" spans="1:18" x14ac:dyDescent="0.35">
      <c r="A3084" t="s">
        <v>94</v>
      </c>
      <c r="B3084" t="str">
        <f>VLOOKUP(Table1[[#This Row],[Region]],Table3[#All],2,0)</f>
        <v>Anne Paul</v>
      </c>
      <c r="C3084" t="s">
        <v>212</v>
      </c>
      <c r="D3084">
        <v>329535</v>
      </c>
      <c r="E3084">
        <v>363810</v>
      </c>
      <c r="F3084">
        <v>110.4</v>
      </c>
      <c r="G3084" s="2">
        <v>41635</v>
      </c>
      <c r="H3084">
        <f>YEAR(Table1[[#This Row],[Order Date]])</f>
        <v>2013</v>
      </c>
      <c r="I3084" t="s">
        <v>257</v>
      </c>
      <c r="J3084" s="4">
        <f>WEEKDAY(Table1[[#This Row],[Order Date]])</f>
        <v>6</v>
      </c>
      <c r="K3084" t="s">
        <v>228</v>
      </c>
      <c r="L3084" t="s">
        <v>236</v>
      </c>
      <c r="M3084">
        <v>363810</v>
      </c>
      <c r="N3084">
        <v>168458.29</v>
      </c>
      <c r="O3084">
        <v>195351.71</v>
      </c>
      <c r="P3084">
        <v>30</v>
      </c>
      <c r="Q3084">
        <v>63</v>
      </c>
      <c r="R3084">
        <v>66.03</v>
      </c>
    </row>
    <row r="3085" spans="1:18" x14ac:dyDescent="0.35">
      <c r="A3085" t="s">
        <v>95</v>
      </c>
      <c r="B3085" t="str">
        <f>VLOOKUP(Table1[[#This Row],[Region]],Table3[#All],2,0)</f>
        <v>Anne Paul</v>
      </c>
      <c r="C3085" t="s">
        <v>212</v>
      </c>
      <c r="D3085">
        <v>382926</v>
      </c>
      <c r="E3085">
        <v>279504</v>
      </c>
      <c r="F3085">
        <v>72.989999999999995</v>
      </c>
      <c r="G3085" s="2">
        <v>40809</v>
      </c>
      <c r="H3085">
        <f>YEAR(Table1[[#This Row],[Order Date]])</f>
        <v>2011</v>
      </c>
      <c r="I3085" t="s">
        <v>258</v>
      </c>
      <c r="J3085" s="4">
        <f>WEEKDAY(Table1[[#This Row],[Order Date]])</f>
        <v>6</v>
      </c>
      <c r="K3085" t="s">
        <v>220</v>
      </c>
      <c r="L3085" t="s">
        <v>237</v>
      </c>
      <c r="M3085">
        <v>279504</v>
      </c>
      <c r="N3085">
        <v>126003.47</v>
      </c>
      <c r="O3085">
        <v>153500.53</v>
      </c>
      <c r="P3085">
        <v>10</v>
      </c>
      <c r="Q3085">
        <v>40</v>
      </c>
      <c r="R3085">
        <v>61.82</v>
      </c>
    </row>
    <row r="3086" spans="1:18" x14ac:dyDescent="0.35">
      <c r="A3086" t="s">
        <v>96</v>
      </c>
      <c r="B3086" t="str">
        <f>VLOOKUP(Table1[[#This Row],[Region]],Table3[#All],2,0)</f>
        <v>William Grek</v>
      </c>
      <c r="C3086" t="s">
        <v>214</v>
      </c>
      <c r="D3086">
        <v>423371</v>
      </c>
      <c r="E3086">
        <v>332158</v>
      </c>
      <c r="F3086">
        <v>78.459999999999994</v>
      </c>
      <c r="G3086" s="2">
        <v>40809</v>
      </c>
      <c r="H3086">
        <f>YEAR(Table1[[#This Row],[Order Date]])</f>
        <v>2011</v>
      </c>
      <c r="I3086" t="s">
        <v>258</v>
      </c>
      <c r="J3086" s="4">
        <f>WEEKDAY(Table1[[#This Row],[Order Date]])</f>
        <v>6</v>
      </c>
      <c r="K3086" t="s">
        <v>233</v>
      </c>
      <c r="L3086" t="s">
        <v>237</v>
      </c>
      <c r="M3086">
        <v>332158</v>
      </c>
      <c r="N3086">
        <v>128304.14</v>
      </c>
      <c r="O3086">
        <v>203853.86</v>
      </c>
      <c r="P3086">
        <v>20</v>
      </c>
      <c r="Q3086">
        <v>100</v>
      </c>
      <c r="R3086">
        <v>91.14</v>
      </c>
    </row>
    <row r="3087" spans="1:18" x14ac:dyDescent="0.35">
      <c r="A3087" t="s">
        <v>97</v>
      </c>
      <c r="B3087" t="str">
        <f>VLOOKUP(Table1[[#This Row],[Region]],Table3[#All],2,0)</f>
        <v>Bill Gabril</v>
      </c>
      <c r="C3087" t="s">
        <v>213</v>
      </c>
      <c r="D3087">
        <v>235575</v>
      </c>
      <c r="E3087">
        <v>177179</v>
      </c>
      <c r="F3087">
        <v>75.209999999999994</v>
      </c>
      <c r="G3087" s="2">
        <v>40743</v>
      </c>
      <c r="H3087">
        <f>YEAR(Table1[[#This Row],[Order Date]])</f>
        <v>2011</v>
      </c>
      <c r="I3087" t="s">
        <v>260</v>
      </c>
      <c r="J3087" s="4">
        <f>WEEKDAY(Table1[[#This Row],[Order Date]])</f>
        <v>3</v>
      </c>
      <c r="K3087" t="s">
        <v>218</v>
      </c>
      <c r="L3087" t="s">
        <v>238</v>
      </c>
      <c r="M3087">
        <v>177179</v>
      </c>
      <c r="N3087">
        <v>56060.92</v>
      </c>
      <c r="O3087">
        <v>121118.08</v>
      </c>
      <c r="P3087">
        <v>10</v>
      </c>
      <c r="Q3087">
        <v>34</v>
      </c>
      <c r="R3087">
        <v>71.94</v>
      </c>
    </row>
    <row r="3088" spans="1:18" x14ac:dyDescent="0.35">
      <c r="A3088" t="s">
        <v>98</v>
      </c>
      <c r="B3088" t="str">
        <f>VLOOKUP(Table1[[#This Row],[Region]],Table3[#All],2,0)</f>
        <v>Bill Gabril</v>
      </c>
      <c r="C3088" t="s">
        <v>213</v>
      </c>
      <c r="D3088">
        <v>173701</v>
      </c>
      <c r="E3088">
        <v>165334</v>
      </c>
      <c r="F3088">
        <v>95.18</v>
      </c>
      <c r="G3088" s="2">
        <v>40743</v>
      </c>
      <c r="H3088">
        <f>YEAR(Table1[[#This Row],[Order Date]])</f>
        <v>2011</v>
      </c>
      <c r="I3088" t="s">
        <v>260</v>
      </c>
      <c r="J3088" s="4">
        <f>WEEKDAY(Table1[[#This Row],[Order Date]])</f>
        <v>3</v>
      </c>
      <c r="K3088" t="s">
        <v>217</v>
      </c>
      <c r="L3088" t="s">
        <v>237</v>
      </c>
      <c r="M3088">
        <v>165334</v>
      </c>
      <c r="N3088">
        <v>75894.58</v>
      </c>
      <c r="O3088">
        <v>89439.42</v>
      </c>
      <c r="P3088">
        <v>20</v>
      </c>
      <c r="Q3088">
        <v>71</v>
      </c>
      <c r="R3088">
        <v>85.04</v>
      </c>
    </row>
    <row r="3089" spans="1:18" x14ac:dyDescent="0.35">
      <c r="A3089" t="s">
        <v>99</v>
      </c>
      <c r="B3089" t="str">
        <f>VLOOKUP(Table1[[#This Row],[Region]],Table3[#All],2,0)</f>
        <v>Anne Paul</v>
      </c>
      <c r="C3089" t="s">
        <v>212</v>
      </c>
      <c r="D3089">
        <v>300561</v>
      </c>
      <c r="E3089">
        <v>219722</v>
      </c>
      <c r="F3089">
        <v>73.099999999999994</v>
      </c>
      <c r="G3089" s="2">
        <v>40743</v>
      </c>
      <c r="H3089">
        <f>YEAR(Table1[[#This Row],[Order Date]])</f>
        <v>2011</v>
      </c>
      <c r="I3089" t="s">
        <v>260</v>
      </c>
      <c r="J3089" s="4">
        <f>WEEKDAY(Table1[[#This Row],[Order Date]])</f>
        <v>3</v>
      </c>
      <c r="K3089" t="s">
        <v>233</v>
      </c>
      <c r="L3089" t="s">
        <v>237</v>
      </c>
      <c r="M3089">
        <v>219722</v>
      </c>
      <c r="N3089">
        <v>90925.24</v>
      </c>
      <c r="O3089">
        <v>128796.76</v>
      </c>
      <c r="P3089">
        <v>20</v>
      </c>
      <c r="Q3089">
        <v>53</v>
      </c>
      <c r="R3089">
        <v>68.59</v>
      </c>
    </row>
    <row r="3090" spans="1:18" x14ac:dyDescent="0.35">
      <c r="A3090" t="s">
        <v>100</v>
      </c>
      <c r="B3090" t="str">
        <f>VLOOKUP(Table1[[#This Row],[Region]],Table3[#All],2,0)</f>
        <v>Anne Paul</v>
      </c>
      <c r="C3090" t="s">
        <v>212</v>
      </c>
      <c r="D3090">
        <v>431219</v>
      </c>
      <c r="E3090">
        <v>488386</v>
      </c>
      <c r="F3090">
        <v>113.26</v>
      </c>
      <c r="G3090" s="2">
        <v>40743</v>
      </c>
      <c r="H3090">
        <f>YEAR(Table1[[#This Row],[Order Date]])</f>
        <v>2011</v>
      </c>
      <c r="I3090" t="s">
        <v>260</v>
      </c>
      <c r="J3090" s="4">
        <f>WEEKDAY(Table1[[#This Row],[Order Date]])</f>
        <v>3</v>
      </c>
      <c r="K3090" t="s">
        <v>234</v>
      </c>
      <c r="L3090" t="s">
        <v>238</v>
      </c>
      <c r="M3090">
        <v>488386</v>
      </c>
      <c r="N3090">
        <v>219766.09</v>
      </c>
      <c r="O3090">
        <v>268619.90999999997</v>
      </c>
      <c r="P3090">
        <v>10</v>
      </c>
      <c r="Q3090">
        <v>49</v>
      </c>
      <c r="R3090">
        <v>91.66</v>
      </c>
    </row>
    <row r="3091" spans="1:18" x14ac:dyDescent="0.35">
      <c r="A3091" t="s">
        <v>101</v>
      </c>
      <c r="B3091" t="str">
        <f>VLOOKUP(Table1[[#This Row],[Region]],Table3[#All],2,0)</f>
        <v>Anne Paul</v>
      </c>
      <c r="C3091" t="s">
        <v>212</v>
      </c>
      <c r="D3091">
        <v>229803</v>
      </c>
      <c r="E3091">
        <v>231310</v>
      </c>
      <c r="F3091">
        <v>100.66</v>
      </c>
      <c r="G3091" s="2">
        <v>41890</v>
      </c>
      <c r="H3091">
        <f>YEAR(Table1[[#This Row],[Order Date]])</f>
        <v>2014</v>
      </c>
      <c r="I3091" t="s">
        <v>258</v>
      </c>
      <c r="J3091" s="4">
        <f>WEEKDAY(Table1[[#This Row],[Order Date]])</f>
        <v>2</v>
      </c>
      <c r="K3091" t="s">
        <v>232</v>
      </c>
      <c r="L3091" t="s">
        <v>240</v>
      </c>
      <c r="M3091">
        <v>231310</v>
      </c>
      <c r="N3091">
        <v>48300.56</v>
      </c>
      <c r="O3091">
        <v>183009.44</v>
      </c>
      <c r="P3091">
        <v>10</v>
      </c>
      <c r="Q3091">
        <v>13</v>
      </c>
      <c r="R3091">
        <v>76.790000000000006</v>
      </c>
    </row>
    <row r="3092" spans="1:18" x14ac:dyDescent="0.35">
      <c r="A3092" t="s">
        <v>102</v>
      </c>
      <c r="B3092" t="str">
        <f>VLOOKUP(Table1[[#This Row],[Region]],Table3[#All],2,0)</f>
        <v>Bill Gabril</v>
      </c>
      <c r="C3092" t="s">
        <v>213</v>
      </c>
      <c r="D3092">
        <v>377890</v>
      </c>
      <c r="E3092">
        <v>423107</v>
      </c>
      <c r="F3092">
        <v>111.97</v>
      </c>
      <c r="G3092" s="2">
        <v>41401</v>
      </c>
      <c r="H3092">
        <f>YEAR(Table1[[#This Row],[Order Date]])</f>
        <v>2013</v>
      </c>
      <c r="I3092" t="s">
        <v>261</v>
      </c>
      <c r="J3092" s="4">
        <f>WEEKDAY(Table1[[#This Row],[Order Date]])</f>
        <v>3</v>
      </c>
      <c r="K3092" t="s">
        <v>235</v>
      </c>
      <c r="L3092" t="s">
        <v>239</v>
      </c>
      <c r="M3092">
        <v>423107</v>
      </c>
      <c r="N3092">
        <v>208073.91</v>
      </c>
      <c r="O3092">
        <v>215033.09</v>
      </c>
      <c r="P3092">
        <v>10</v>
      </c>
      <c r="Q3092">
        <v>39</v>
      </c>
      <c r="R3092">
        <v>85.27</v>
      </c>
    </row>
    <row r="3093" spans="1:18" x14ac:dyDescent="0.35">
      <c r="A3093" t="s">
        <v>103</v>
      </c>
      <c r="B3093" t="str">
        <f>VLOOKUP(Table1[[#This Row],[Region]],Table3[#All],2,0)</f>
        <v>William Grek</v>
      </c>
      <c r="C3093" t="s">
        <v>214</v>
      </c>
      <c r="D3093">
        <v>164143</v>
      </c>
      <c r="E3093">
        <v>114721</v>
      </c>
      <c r="F3093">
        <v>69.89</v>
      </c>
      <c r="G3093" s="2">
        <v>41401</v>
      </c>
      <c r="H3093">
        <f>YEAR(Table1[[#This Row],[Order Date]])</f>
        <v>2013</v>
      </c>
      <c r="I3093" t="s">
        <v>261</v>
      </c>
      <c r="J3093" s="4">
        <f>WEEKDAY(Table1[[#This Row],[Order Date]])</f>
        <v>3</v>
      </c>
      <c r="K3093" t="s">
        <v>218</v>
      </c>
      <c r="L3093" t="s">
        <v>238</v>
      </c>
      <c r="M3093">
        <v>114721</v>
      </c>
      <c r="N3093">
        <v>56184.06</v>
      </c>
      <c r="O3093">
        <v>58536.94</v>
      </c>
      <c r="P3093">
        <v>30</v>
      </c>
      <c r="Q3093">
        <v>89</v>
      </c>
      <c r="R3093">
        <v>93.91</v>
      </c>
    </row>
    <row r="3094" spans="1:18" x14ac:dyDescent="0.35">
      <c r="A3094" t="s">
        <v>104</v>
      </c>
      <c r="B3094" t="str">
        <f>VLOOKUP(Table1[[#This Row],[Region]],Table3[#All],2,0)</f>
        <v>Sam Thomas</v>
      </c>
      <c r="C3094" t="s">
        <v>215</v>
      </c>
      <c r="D3094">
        <v>310388</v>
      </c>
      <c r="E3094">
        <v>263906</v>
      </c>
      <c r="F3094">
        <v>85.02</v>
      </c>
      <c r="G3094" s="2">
        <v>41064</v>
      </c>
      <c r="H3094">
        <f>YEAR(Table1[[#This Row],[Order Date]])</f>
        <v>2012</v>
      </c>
      <c r="I3094" t="s">
        <v>254</v>
      </c>
      <c r="J3094" s="4">
        <f>WEEKDAY(Table1[[#This Row],[Order Date]])</f>
        <v>2</v>
      </c>
      <c r="K3094" t="s">
        <v>216</v>
      </c>
      <c r="L3094" t="s">
        <v>236</v>
      </c>
      <c r="M3094">
        <v>263906</v>
      </c>
      <c r="N3094">
        <v>89204.54</v>
      </c>
      <c r="O3094">
        <v>174701.46</v>
      </c>
      <c r="P3094">
        <v>10</v>
      </c>
      <c r="Q3094">
        <v>77</v>
      </c>
      <c r="R3094">
        <v>87.19</v>
      </c>
    </row>
    <row r="3095" spans="1:18" x14ac:dyDescent="0.35">
      <c r="A3095" t="s">
        <v>105</v>
      </c>
      <c r="B3095" t="str">
        <f>VLOOKUP(Table1[[#This Row],[Region]],Table3[#All],2,0)</f>
        <v>William Grek</v>
      </c>
      <c r="C3095" t="s">
        <v>214</v>
      </c>
      <c r="D3095">
        <v>360604</v>
      </c>
      <c r="E3095">
        <v>233512</v>
      </c>
      <c r="F3095">
        <v>64.760000000000005</v>
      </c>
      <c r="G3095" s="2">
        <v>41064</v>
      </c>
      <c r="H3095">
        <f>YEAR(Table1[[#This Row],[Order Date]])</f>
        <v>2012</v>
      </c>
      <c r="I3095" t="s">
        <v>254</v>
      </c>
      <c r="J3095" s="4">
        <f>WEEKDAY(Table1[[#This Row],[Order Date]])</f>
        <v>2</v>
      </c>
      <c r="K3095" t="s">
        <v>234</v>
      </c>
      <c r="L3095" t="s">
        <v>238</v>
      </c>
      <c r="M3095">
        <v>233512</v>
      </c>
      <c r="N3095">
        <v>60612.33</v>
      </c>
      <c r="O3095">
        <v>172899.67</v>
      </c>
      <c r="P3095">
        <v>30</v>
      </c>
      <c r="Q3095">
        <v>82</v>
      </c>
      <c r="R3095">
        <v>72.680000000000007</v>
      </c>
    </row>
    <row r="3096" spans="1:18" x14ac:dyDescent="0.35">
      <c r="A3096" t="s">
        <v>106</v>
      </c>
      <c r="B3096" t="str">
        <f>VLOOKUP(Table1[[#This Row],[Region]],Table3[#All],2,0)</f>
        <v>Bill Gabril</v>
      </c>
      <c r="C3096" t="s">
        <v>213</v>
      </c>
      <c r="D3096">
        <v>402135</v>
      </c>
      <c r="E3096">
        <v>260364</v>
      </c>
      <c r="F3096">
        <v>64.75</v>
      </c>
      <c r="G3096" s="2">
        <v>41256</v>
      </c>
      <c r="H3096">
        <f>YEAR(Table1[[#This Row],[Order Date]])</f>
        <v>2012</v>
      </c>
      <c r="I3096" t="s">
        <v>257</v>
      </c>
      <c r="J3096" s="4">
        <f>WEEKDAY(Table1[[#This Row],[Order Date]])</f>
        <v>5</v>
      </c>
      <c r="K3096" t="s">
        <v>223</v>
      </c>
      <c r="L3096" t="s">
        <v>240</v>
      </c>
      <c r="M3096">
        <v>260364</v>
      </c>
      <c r="N3096">
        <v>105990.84</v>
      </c>
      <c r="O3096">
        <v>154373.16</v>
      </c>
      <c r="P3096">
        <v>20</v>
      </c>
      <c r="Q3096">
        <v>11</v>
      </c>
      <c r="R3096">
        <v>68.209999999999994</v>
      </c>
    </row>
    <row r="3097" spans="1:18" x14ac:dyDescent="0.35">
      <c r="A3097" t="s">
        <v>107</v>
      </c>
      <c r="B3097" t="str">
        <f>VLOOKUP(Table1[[#This Row],[Region]],Table3[#All],2,0)</f>
        <v>William Grek</v>
      </c>
      <c r="C3097" t="s">
        <v>214</v>
      </c>
      <c r="D3097">
        <v>391875</v>
      </c>
      <c r="E3097">
        <v>461519</v>
      </c>
      <c r="F3097">
        <v>117.77</v>
      </c>
      <c r="G3097" s="2">
        <v>41256</v>
      </c>
      <c r="H3097">
        <f>YEAR(Table1[[#This Row],[Order Date]])</f>
        <v>2012</v>
      </c>
      <c r="I3097" t="s">
        <v>257</v>
      </c>
      <c r="J3097" s="4">
        <f>WEEKDAY(Table1[[#This Row],[Order Date]])</f>
        <v>5</v>
      </c>
      <c r="K3097" t="s">
        <v>218</v>
      </c>
      <c r="L3097" t="s">
        <v>238</v>
      </c>
      <c r="M3097">
        <v>461519</v>
      </c>
      <c r="N3097">
        <v>230137.96</v>
      </c>
      <c r="O3097">
        <v>231381.04</v>
      </c>
      <c r="P3097">
        <v>10</v>
      </c>
      <c r="Q3097">
        <v>99</v>
      </c>
      <c r="R3097">
        <v>61.45</v>
      </c>
    </row>
    <row r="3098" spans="1:18" x14ac:dyDescent="0.35">
      <c r="A3098" t="s">
        <v>108</v>
      </c>
      <c r="B3098" t="str">
        <f>VLOOKUP(Table1[[#This Row],[Region]],Table3[#All],2,0)</f>
        <v>Bill Gabril</v>
      </c>
      <c r="C3098" t="s">
        <v>213</v>
      </c>
      <c r="D3098">
        <v>277458</v>
      </c>
      <c r="E3098">
        <v>318238</v>
      </c>
      <c r="F3098">
        <v>114.7</v>
      </c>
      <c r="G3098" s="2">
        <v>41472</v>
      </c>
      <c r="H3098">
        <f>YEAR(Table1[[#This Row],[Order Date]])</f>
        <v>2013</v>
      </c>
      <c r="I3098" t="s">
        <v>260</v>
      </c>
      <c r="J3098" s="4">
        <f>WEEKDAY(Table1[[#This Row],[Order Date]])</f>
        <v>4</v>
      </c>
      <c r="K3098" t="s">
        <v>219</v>
      </c>
      <c r="L3098" t="s">
        <v>238</v>
      </c>
      <c r="M3098">
        <v>318238</v>
      </c>
      <c r="N3098">
        <v>69471.67</v>
      </c>
      <c r="O3098">
        <v>248766.33</v>
      </c>
      <c r="P3098">
        <v>30</v>
      </c>
      <c r="Q3098">
        <v>30</v>
      </c>
      <c r="R3098">
        <v>85.57</v>
      </c>
    </row>
    <row r="3099" spans="1:18" x14ac:dyDescent="0.35">
      <c r="A3099" t="s">
        <v>109</v>
      </c>
      <c r="B3099" t="str">
        <f>VLOOKUP(Table1[[#This Row],[Region]],Table3[#All],2,0)</f>
        <v>Anne Paul</v>
      </c>
      <c r="C3099" t="s">
        <v>212</v>
      </c>
      <c r="D3099">
        <v>479143</v>
      </c>
      <c r="E3099">
        <v>495999</v>
      </c>
      <c r="F3099">
        <v>103.52</v>
      </c>
      <c r="G3099" s="2">
        <v>40575</v>
      </c>
      <c r="H3099">
        <f>YEAR(Table1[[#This Row],[Order Date]])</f>
        <v>2011</v>
      </c>
      <c r="I3099" t="s">
        <v>264</v>
      </c>
      <c r="J3099" s="4">
        <f>WEEKDAY(Table1[[#This Row],[Order Date]])</f>
        <v>3</v>
      </c>
      <c r="K3099" t="s">
        <v>233</v>
      </c>
      <c r="L3099" t="s">
        <v>237</v>
      </c>
      <c r="M3099">
        <v>495999</v>
      </c>
      <c r="N3099">
        <v>193453.39</v>
      </c>
      <c r="O3099">
        <v>302545.61</v>
      </c>
      <c r="P3099">
        <v>30</v>
      </c>
      <c r="Q3099">
        <v>60</v>
      </c>
      <c r="R3099">
        <v>69.64</v>
      </c>
    </row>
    <row r="3100" spans="1:18" x14ac:dyDescent="0.35">
      <c r="A3100" t="s">
        <v>110</v>
      </c>
      <c r="B3100" t="str">
        <f>VLOOKUP(Table1[[#This Row],[Region]],Table3[#All],2,0)</f>
        <v>Bill Gabril</v>
      </c>
      <c r="C3100" t="s">
        <v>213</v>
      </c>
      <c r="D3100">
        <v>172083</v>
      </c>
      <c r="E3100">
        <v>172358</v>
      </c>
      <c r="F3100">
        <v>100.16</v>
      </c>
      <c r="G3100" s="2">
        <v>40733</v>
      </c>
      <c r="H3100">
        <f>YEAR(Table1[[#This Row],[Order Date]])</f>
        <v>2011</v>
      </c>
      <c r="I3100" t="s">
        <v>260</v>
      </c>
      <c r="J3100" s="4">
        <f>WEEKDAY(Table1[[#This Row],[Order Date]])</f>
        <v>7</v>
      </c>
      <c r="K3100" t="s">
        <v>230</v>
      </c>
      <c r="L3100" t="s">
        <v>238</v>
      </c>
      <c r="M3100">
        <v>172358</v>
      </c>
      <c r="N3100">
        <v>41274.03</v>
      </c>
      <c r="O3100">
        <v>131083.97</v>
      </c>
      <c r="P3100">
        <v>30</v>
      </c>
      <c r="Q3100">
        <v>63</v>
      </c>
      <c r="R3100">
        <v>64.61</v>
      </c>
    </row>
    <row r="3101" spans="1:18" x14ac:dyDescent="0.35">
      <c r="A3101" t="s">
        <v>111</v>
      </c>
      <c r="B3101" t="str">
        <f>VLOOKUP(Table1[[#This Row],[Region]],Table3[#All],2,0)</f>
        <v>Bill Gabril</v>
      </c>
      <c r="C3101" t="s">
        <v>213</v>
      </c>
      <c r="D3101">
        <v>440909</v>
      </c>
      <c r="E3101">
        <v>229842</v>
      </c>
      <c r="F3101">
        <v>52.13</v>
      </c>
      <c r="G3101" s="2">
        <v>40733</v>
      </c>
      <c r="H3101">
        <f>YEAR(Table1[[#This Row],[Order Date]])</f>
        <v>2011</v>
      </c>
      <c r="I3101" t="s">
        <v>260</v>
      </c>
      <c r="J3101" s="4">
        <f>WEEKDAY(Table1[[#This Row],[Order Date]])</f>
        <v>7</v>
      </c>
      <c r="K3101" t="s">
        <v>234</v>
      </c>
      <c r="L3101" t="s">
        <v>238</v>
      </c>
      <c r="M3101">
        <v>229842</v>
      </c>
      <c r="N3101">
        <v>103122.02</v>
      </c>
      <c r="O3101">
        <v>126719.98</v>
      </c>
      <c r="P3101">
        <v>10</v>
      </c>
      <c r="Q3101">
        <v>83</v>
      </c>
      <c r="R3101">
        <v>75.66</v>
      </c>
    </row>
    <row r="3102" spans="1:18" x14ac:dyDescent="0.35">
      <c r="A3102" t="s">
        <v>112</v>
      </c>
      <c r="B3102" t="str">
        <f>VLOOKUP(Table1[[#This Row],[Region]],Table3[#All],2,0)</f>
        <v>Sam Thomas</v>
      </c>
      <c r="C3102" t="s">
        <v>215</v>
      </c>
      <c r="D3102">
        <v>126634</v>
      </c>
      <c r="E3102">
        <v>93438</v>
      </c>
      <c r="F3102">
        <v>73.790000000000006</v>
      </c>
      <c r="G3102" s="2">
        <v>41234</v>
      </c>
      <c r="H3102">
        <f>YEAR(Table1[[#This Row],[Order Date]])</f>
        <v>2012</v>
      </c>
      <c r="I3102" t="s">
        <v>253</v>
      </c>
      <c r="J3102" s="4">
        <f>WEEKDAY(Table1[[#This Row],[Order Date]])</f>
        <v>4</v>
      </c>
      <c r="K3102" t="s">
        <v>224</v>
      </c>
      <c r="L3102" t="s">
        <v>240</v>
      </c>
      <c r="M3102">
        <v>93438</v>
      </c>
      <c r="N3102">
        <v>33228.01</v>
      </c>
      <c r="O3102">
        <v>60209.99</v>
      </c>
      <c r="P3102">
        <v>20</v>
      </c>
      <c r="Q3102">
        <v>53</v>
      </c>
      <c r="R3102">
        <v>70.23</v>
      </c>
    </row>
    <row r="3103" spans="1:18" x14ac:dyDescent="0.35">
      <c r="A3103" t="s">
        <v>113</v>
      </c>
      <c r="B3103" t="str">
        <f>VLOOKUP(Table1[[#This Row],[Region]],Table3[#All],2,0)</f>
        <v>William Grek</v>
      </c>
      <c r="C3103" t="s">
        <v>214</v>
      </c>
      <c r="D3103">
        <v>107023</v>
      </c>
      <c r="E3103">
        <v>102330</v>
      </c>
      <c r="F3103">
        <v>95.61</v>
      </c>
      <c r="G3103" s="2">
        <v>41234</v>
      </c>
      <c r="H3103">
        <f>YEAR(Table1[[#This Row],[Order Date]])</f>
        <v>2012</v>
      </c>
      <c r="I3103" t="s">
        <v>253</v>
      </c>
      <c r="J3103" s="4">
        <f>WEEKDAY(Table1[[#This Row],[Order Date]])</f>
        <v>4</v>
      </c>
      <c r="K3103" t="s">
        <v>235</v>
      </c>
      <c r="L3103" t="s">
        <v>239</v>
      </c>
      <c r="M3103">
        <v>102330</v>
      </c>
      <c r="N3103">
        <v>46813.15</v>
      </c>
      <c r="O3103">
        <v>55516.85</v>
      </c>
      <c r="P3103">
        <v>10</v>
      </c>
      <c r="Q3103">
        <v>81</v>
      </c>
      <c r="R3103">
        <v>67.569999999999993</v>
      </c>
    </row>
    <row r="3104" spans="1:18" x14ac:dyDescent="0.35">
      <c r="A3104" t="s">
        <v>114</v>
      </c>
      <c r="B3104" t="str">
        <f>VLOOKUP(Table1[[#This Row],[Region]],Table3[#All],2,0)</f>
        <v>Anne Paul</v>
      </c>
      <c r="C3104" t="s">
        <v>212</v>
      </c>
      <c r="D3104">
        <v>125676</v>
      </c>
      <c r="E3104">
        <v>74362</v>
      </c>
      <c r="F3104">
        <v>59.17</v>
      </c>
      <c r="G3104" s="2">
        <v>41359</v>
      </c>
      <c r="H3104">
        <f>YEAR(Table1[[#This Row],[Order Date]])</f>
        <v>2013</v>
      </c>
      <c r="I3104" t="s">
        <v>263</v>
      </c>
      <c r="J3104" s="4">
        <f>WEEKDAY(Table1[[#This Row],[Order Date]])</f>
        <v>3</v>
      </c>
      <c r="K3104" t="s">
        <v>233</v>
      </c>
      <c r="L3104" t="s">
        <v>237</v>
      </c>
      <c r="M3104">
        <v>74362</v>
      </c>
      <c r="N3104">
        <v>27243.99</v>
      </c>
      <c r="O3104">
        <v>47118.01</v>
      </c>
      <c r="P3104">
        <v>30</v>
      </c>
      <c r="Q3104">
        <v>39</v>
      </c>
      <c r="R3104">
        <v>64.709999999999994</v>
      </c>
    </row>
    <row r="3105" spans="1:18" x14ac:dyDescent="0.35">
      <c r="A3105" t="s">
        <v>115</v>
      </c>
      <c r="B3105" t="str">
        <f>VLOOKUP(Table1[[#This Row],[Region]],Table3[#All],2,0)</f>
        <v>Bill Gabril</v>
      </c>
      <c r="C3105" t="s">
        <v>213</v>
      </c>
      <c r="D3105">
        <v>240452</v>
      </c>
      <c r="E3105">
        <v>259562</v>
      </c>
      <c r="F3105">
        <v>107.95</v>
      </c>
      <c r="G3105" s="2">
        <v>41906</v>
      </c>
      <c r="H3105">
        <f>YEAR(Table1[[#This Row],[Order Date]])</f>
        <v>2014</v>
      </c>
      <c r="I3105" t="s">
        <v>258</v>
      </c>
      <c r="J3105" s="4">
        <f>WEEKDAY(Table1[[#This Row],[Order Date]])</f>
        <v>4</v>
      </c>
      <c r="K3105" t="s">
        <v>217</v>
      </c>
      <c r="L3105" t="s">
        <v>237</v>
      </c>
      <c r="M3105">
        <v>259562</v>
      </c>
      <c r="N3105">
        <v>81427.649999999994</v>
      </c>
      <c r="O3105">
        <v>178134.35</v>
      </c>
      <c r="P3105">
        <v>20</v>
      </c>
      <c r="Q3105">
        <v>22</v>
      </c>
      <c r="R3105">
        <v>72.77</v>
      </c>
    </row>
    <row r="3106" spans="1:18" x14ac:dyDescent="0.35">
      <c r="A3106" t="s">
        <v>116</v>
      </c>
      <c r="B3106" t="str">
        <f>VLOOKUP(Table1[[#This Row],[Region]],Table3[#All],2,0)</f>
        <v>Anne Paul</v>
      </c>
      <c r="C3106" t="s">
        <v>212</v>
      </c>
      <c r="D3106">
        <v>326642</v>
      </c>
      <c r="E3106">
        <v>293436</v>
      </c>
      <c r="F3106">
        <v>89.83</v>
      </c>
      <c r="G3106" s="2">
        <v>41906</v>
      </c>
      <c r="H3106">
        <f>YEAR(Table1[[#This Row],[Order Date]])</f>
        <v>2014</v>
      </c>
      <c r="I3106" t="s">
        <v>258</v>
      </c>
      <c r="J3106" s="4">
        <f>WEEKDAY(Table1[[#This Row],[Order Date]])</f>
        <v>4</v>
      </c>
      <c r="K3106" t="s">
        <v>235</v>
      </c>
      <c r="L3106" t="s">
        <v>239</v>
      </c>
      <c r="M3106">
        <v>293436</v>
      </c>
      <c r="N3106">
        <v>87798.16</v>
      </c>
      <c r="O3106">
        <v>205637.84</v>
      </c>
      <c r="P3106">
        <v>20</v>
      </c>
      <c r="Q3106">
        <v>26</v>
      </c>
      <c r="R3106">
        <v>72.260000000000005</v>
      </c>
    </row>
    <row r="3107" spans="1:18" x14ac:dyDescent="0.35">
      <c r="A3107" t="s">
        <v>117</v>
      </c>
      <c r="B3107" t="str">
        <f>VLOOKUP(Table1[[#This Row],[Region]],Table3[#All],2,0)</f>
        <v>William Grek</v>
      </c>
      <c r="C3107" t="s">
        <v>214</v>
      </c>
      <c r="D3107">
        <v>162473</v>
      </c>
      <c r="E3107">
        <v>192435</v>
      </c>
      <c r="F3107">
        <v>118.44</v>
      </c>
      <c r="G3107" s="2">
        <v>41247</v>
      </c>
      <c r="H3107">
        <f>YEAR(Table1[[#This Row],[Order Date]])</f>
        <v>2012</v>
      </c>
      <c r="I3107" t="s">
        <v>257</v>
      </c>
      <c r="J3107" s="4">
        <f>WEEKDAY(Table1[[#This Row],[Order Date]])</f>
        <v>3</v>
      </c>
      <c r="K3107" t="s">
        <v>221</v>
      </c>
      <c r="L3107" t="s">
        <v>239</v>
      </c>
      <c r="M3107">
        <v>192435</v>
      </c>
      <c r="N3107">
        <v>64482.54</v>
      </c>
      <c r="O3107">
        <v>127952.46</v>
      </c>
      <c r="P3107">
        <v>20</v>
      </c>
      <c r="Q3107">
        <v>26</v>
      </c>
      <c r="R3107">
        <v>68.34</v>
      </c>
    </row>
    <row r="3108" spans="1:18" x14ac:dyDescent="0.35">
      <c r="A3108" t="s">
        <v>118</v>
      </c>
      <c r="B3108" t="str">
        <f>VLOOKUP(Table1[[#This Row],[Region]],Table3[#All],2,0)</f>
        <v>William Grek</v>
      </c>
      <c r="C3108" t="s">
        <v>214</v>
      </c>
      <c r="D3108">
        <v>335910</v>
      </c>
      <c r="E3108">
        <v>388621</v>
      </c>
      <c r="F3108">
        <v>115.69</v>
      </c>
      <c r="G3108" s="2">
        <v>41247</v>
      </c>
      <c r="H3108">
        <f>YEAR(Table1[[#This Row],[Order Date]])</f>
        <v>2012</v>
      </c>
      <c r="I3108" t="s">
        <v>257</v>
      </c>
      <c r="J3108" s="4">
        <f>WEEKDAY(Table1[[#This Row],[Order Date]])</f>
        <v>3</v>
      </c>
      <c r="K3108" t="s">
        <v>234</v>
      </c>
      <c r="L3108" t="s">
        <v>238</v>
      </c>
      <c r="M3108">
        <v>388621</v>
      </c>
      <c r="N3108">
        <v>127232.68</v>
      </c>
      <c r="O3108">
        <v>261388.32</v>
      </c>
      <c r="P3108">
        <v>20</v>
      </c>
      <c r="Q3108">
        <v>71</v>
      </c>
      <c r="R3108">
        <v>80.489999999999995</v>
      </c>
    </row>
    <row r="3109" spans="1:18" x14ac:dyDescent="0.35">
      <c r="A3109" t="s">
        <v>119</v>
      </c>
      <c r="B3109" t="str">
        <f>VLOOKUP(Table1[[#This Row],[Region]],Table3[#All],2,0)</f>
        <v>William Grek</v>
      </c>
      <c r="C3109" t="s">
        <v>214</v>
      </c>
      <c r="D3109">
        <v>154075</v>
      </c>
      <c r="E3109">
        <v>122082</v>
      </c>
      <c r="F3109">
        <v>79.239999999999995</v>
      </c>
      <c r="G3109" s="2">
        <v>41247</v>
      </c>
      <c r="H3109">
        <f>YEAR(Table1[[#This Row],[Order Date]])</f>
        <v>2012</v>
      </c>
      <c r="I3109" t="s">
        <v>257</v>
      </c>
      <c r="J3109" s="4">
        <f>WEEKDAY(Table1[[#This Row],[Order Date]])</f>
        <v>3</v>
      </c>
      <c r="K3109" t="s">
        <v>225</v>
      </c>
      <c r="L3109" t="s">
        <v>239</v>
      </c>
      <c r="M3109">
        <v>122082</v>
      </c>
      <c r="N3109">
        <v>27548.33</v>
      </c>
      <c r="O3109">
        <v>94533.67</v>
      </c>
      <c r="P3109">
        <v>30</v>
      </c>
      <c r="Q3109">
        <v>19</v>
      </c>
      <c r="R3109">
        <v>75.03</v>
      </c>
    </row>
    <row r="3110" spans="1:18" x14ac:dyDescent="0.35">
      <c r="A3110" t="s">
        <v>120</v>
      </c>
      <c r="B3110" t="str">
        <f>VLOOKUP(Table1[[#This Row],[Region]],Table3[#All],2,0)</f>
        <v>William Grek</v>
      </c>
      <c r="C3110" t="s">
        <v>214</v>
      </c>
      <c r="D3110">
        <v>416857</v>
      </c>
      <c r="E3110">
        <v>441018</v>
      </c>
      <c r="F3110">
        <v>105.8</v>
      </c>
      <c r="G3110" s="2">
        <v>41247</v>
      </c>
      <c r="H3110">
        <f>YEAR(Table1[[#This Row],[Order Date]])</f>
        <v>2012</v>
      </c>
      <c r="I3110" t="s">
        <v>257</v>
      </c>
      <c r="J3110" s="4">
        <f>WEEKDAY(Table1[[#This Row],[Order Date]])</f>
        <v>3</v>
      </c>
      <c r="K3110" t="s">
        <v>234</v>
      </c>
      <c r="L3110" t="s">
        <v>238</v>
      </c>
      <c r="M3110">
        <v>441018</v>
      </c>
      <c r="N3110">
        <v>140921.75</v>
      </c>
      <c r="O3110">
        <v>300096.25</v>
      </c>
      <c r="P3110">
        <v>30</v>
      </c>
      <c r="Q3110">
        <v>69</v>
      </c>
      <c r="R3110">
        <v>71.7</v>
      </c>
    </row>
    <row r="3111" spans="1:18" x14ac:dyDescent="0.35">
      <c r="A3111" t="s">
        <v>121</v>
      </c>
      <c r="B3111" t="str">
        <f>VLOOKUP(Table1[[#This Row],[Region]],Table3[#All],2,0)</f>
        <v>Bill Gabril</v>
      </c>
      <c r="C3111" t="s">
        <v>213</v>
      </c>
      <c r="D3111">
        <v>464899</v>
      </c>
      <c r="E3111">
        <v>290487</v>
      </c>
      <c r="F3111">
        <v>62.48</v>
      </c>
      <c r="G3111" s="2">
        <v>41580</v>
      </c>
      <c r="H3111">
        <f>YEAR(Table1[[#This Row],[Order Date]])</f>
        <v>2013</v>
      </c>
      <c r="I3111" t="s">
        <v>253</v>
      </c>
      <c r="J3111" s="4">
        <f>WEEKDAY(Table1[[#This Row],[Order Date]])</f>
        <v>7</v>
      </c>
      <c r="K3111" t="s">
        <v>220</v>
      </c>
      <c r="L3111" t="s">
        <v>237</v>
      </c>
      <c r="M3111">
        <v>290487</v>
      </c>
      <c r="N3111">
        <v>119184.49</v>
      </c>
      <c r="O3111">
        <v>171302.51</v>
      </c>
      <c r="P3111">
        <v>20</v>
      </c>
      <c r="Q3111">
        <v>40</v>
      </c>
      <c r="R3111">
        <v>80.400000000000006</v>
      </c>
    </row>
    <row r="3112" spans="1:18" x14ac:dyDescent="0.35">
      <c r="A3112" t="s">
        <v>122</v>
      </c>
      <c r="B3112" t="str">
        <f>VLOOKUP(Table1[[#This Row],[Region]],Table3[#All],2,0)</f>
        <v>William Grek</v>
      </c>
      <c r="C3112" t="s">
        <v>214</v>
      </c>
      <c r="D3112">
        <v>168307</v>
      </c>
      <c r="E3112">
        <v>129481</v>
      </c>
      <c r="F3112">
        <v>76.930000000000007</v>
      </c>
      <c r="G3112" s="2">
        <v>41716</v>
      </c>
      <c r="H3112">
        <f>YEAR(Table1[[#This Row],[Order Date]])</f>
        <v>2014</v>
      </c>
      <c r="I3112" t="s">
        <v>263</v>
      </c>
      <c r="J3112" s="4">
        <f>WEEKDAY(Table1[[#This Row],[Order Date]])</f>
        <v>3</v>
      </c>
      <c r="K3112" t="s">
        <v>226</v>
      </c>
      <c r="L3112" t="s">
        <v>239</v>
      </c>
      <c r="M3112">
        <v>129481</v>
      </c>
      <c r="N3112">
        <v>44652.89</v>
      </c>
      <c r="O3112">
        <v>84828.11</v>
      </c>
      <c r="P3112">
        <v>20</v>
      </c>
      <c r="Q3112">
        <v>98</v>
      </c>
      <c r="R3112">
        <v>62.45</v>
      </c>
    </row>
    <row r="3113" spans="1:18" x14ac:dyDescent="0.35">
      <c r="A3113" t="s">
        <v>123</v>
      </c>
      <c r="B3113" t="str">
        <f>VLOOKUP(Table1[[#This Row],[Region]],Table3[#All],2,0)</f>
        <v>Sam Thomas</v>
      </c>
      <c r="C3113" t="s">
        <v>215</v>
      </c>
      <c r="D3113">
        <v>401520</v>
      </c>
      <c r="E3113">
        <v>447084</v>
      </c>
      <c r="F3113">
        <v>111.35</v>
      </c>
      <c r="G3113" s="2">
        <v>41716</v>
      </c>
      <c r="H3113">
        <f>YEAR(Table1[[#This Row],[Order Date]])</f>
        <v>2014</v>
      </c>
      <c r="I3113" t="s">
        <v>263</v>
      </c>
      <c r="J3113" s="4">
        <f>WEEKDAY(Table1[[#This Row],[Order Date]])</f>
        <v>3</v>
      </c>
      <c r="K3113" t="s">
        <v>229</v>
      </c>
      <c r="L3113" t="s">
        <v>240</v>
      </c>
      <c r="M3113">
        <v>447084</v>
      </c>
      <c r="N3113">
        <v>121643.74</v>
      </c>
      <c r="O3113">
        <v>325440.26</v>
      </c>
      <c r="P3113">
        <v>20</v>
      </c>
      <c r="Q3113">
        <v>100</v>
      </c>
      <c r="R3113">
        <v>87.63</v>
      </c>
    </row>
    <row r="3114" spans="1:18" x14ac:dyDescent="0.35">
      <c r="A3114" t="s">
        <v>124</v>
      </c>
      <c r="B3114" t="str">
        <f>VLOOKUP(Table1[[#This Row],[Region]],Table3[#All],2,0)</f>
        <v>Bill Gabril</v>
      </c>
      <c r="C3114" t="s">
        <v>213</v>
      </c>
      <c r="D3114">
        <v>494000</v>
      </c>
      <c r="E3114">
        <v>382204</v>
      </c>
      <c r="F3114">
        <v>77.37</v>
      </c>
      <c r="G3114" s="2">
        <v>41967</v>
      </c>
      <c r="H3114">
        <f>YEAR(Table1[[#This Row],[Order Date]])</f>
        <v>2014</v>
      </c>
      <c r="I3114" t="s">
        <v>253</v>
      </c>
      <c r="J3114" s="4">
        <f>WEEKDAY(Table1[[#This Row],[Order Date]])</f>
        <v>2</v>
      </c>
      <c r="K3114" t="s">
        <v>220</v>
      </c>
      <c r="L3114" t="s">
        <v>237</v>
      </c>
      <c r="M3114">
        <v>382204</v>
      </c>
      <c r="N3114">
        <v>118251.27</v>
      </c>
      <c r="O3114">
        <v>263952.73</v>
      </c>
      <c r="P3114">
        <v>20</v>
      </c>
      <c r="Q3114">
        <v>53</v>
      </c>
      <c r="R3114">
        <v>90.1</v>
      </c>
    </row>
    <row r="3115" spans="1:18" x14ac:dyDescent="0.35">
      <c r="A3115" t="s">
        <v>125</v>
      </c>
      <c r="B3115" t="str">
        <f>VLOOKUP(Table1[[#This Row],[Region]],Table3[#All],2,0)</f>
        <v>Bill Gabril</v>
      </c>
      <c r="C3115" t="s">
        <v>213</v>
      </c>
      <c r="D3115">
        <v>359736</v>
      </c>
      <c r="E3115">
        <v>223066</v>
      </c>
      <c r="F3115">
        <v>62.01</v>
      </c>
      <c r="G3115" s="2">
        <v>41879</v>
      </c>
      <c r="H3115">
        <f>YEAR(Table1[[#This Row],[Order Date]])</f>
        <v>2014</v>
      </c>
      <c r="I3115" t="s">
        <v>262</v>
      </c>
      <c r="J3115" s="4">
        <f>WEEKDAY(Table1[[#This Row],[Order Date]])</f>
        <v>5</v>
      </c>
      <c r="K3115" t="s">
        <v>235</v>
      </c>
      <c r="L3115" t="s">
        <v>239</v>
      </c>
      <c r="M3115">
        <v>223066</v>
      </c>
      <c r="N3115">
        <v>87314.51</v>
      </c>
      <c r="O3115">
        <v>135751.49</v>
      </c>
      <c r="P3115">
        <v>30</v>
      </c>
      <c r="Q3115">
        <v>61</v>
      </c>
      <c r="R3115">
        <v>86.34</v>
      </c>
    </row>
    <row r="3116" spans="1:18" x14ac:dyDescent="0.35">
      <c r="A3116" t="s">
        <v>126</v>
      </c>
      <c r="B3116" t="str">
        <f>VLOOKUP(Table1[[#This Row],[Region]],Table3[#All],2,0)</f>
        <v>Sam Thomas</v>
      </c>
      <c r="C3116" t="s">
        <v>215</v>
      </c>
      <c r="D3116">
        <v>371857</v>
      </c>
      <c r="E3116">
        <v>413088</v>
      </c>
      <c r="F3116">
        <v>111.09</v>
      </c>
      <c r="G3116" s="2">
        <v>41247</v>
      </c>
      <c r="H3116">
        <f>YEAR(Table1[[#This Row],[Order Date]])</f>
        <v>2012</v>
      </c>
      <c r="I3116" t="s">
        <v>257</v>
      </c>
      <c r="J3116" s="4">
        <f>WEEKDAY(Table1[[#This Row],[Order Date]])</f>
        <v>3</v>
      </c>
      <c r="K3116" t="s">
        <v>219</v>
      </c>
      <c r="L3116" t="s">
        <v>238</v>
      </c>
      <c r="M3116">
        <v>413088</v>
      </c>
      <c r="N3116">
        <v>130529.61</v>
      </c>
      <c r="O3116">
        <v>282558.39</v>
      </c>
      <c r="P3116">
        <v>20</v>
      </c>
      <c r="Q3116">
        <v>38</v>
      </c>
      <c r="R3116">
        <v>69.459999999999994</v>
      </c>
    </row>
    <row r="3117" spans="1:18" x14ac:dyDescent="0.35">
      <c r="A3117" t="s">
        <v>127</v>
      </c>
      <c r="B3117" t="str">
        <f>VLOOKUP(Table1[[#This Row],[Region]],Table3[#All],2,0)</f>
        <v>Anne Paul</v>
      </c>
      <c r="C3117" t="s">
        <v>212</v>
      </c>
      <c r="D3117">
        <v>255623</v>
      </c>
      <c r="E3117">
        <v>160673</v>
      </c>
      <c r="F3117">
        <v>62.86</v>
      </c>
      <c r="G3117" s="2">
        <v>41247</v>
      </c>
      <c r="H3117">
        <f>YEAR(Table1[[#This Row],[Order Date]])</f>
        <v>2012</v>
      </c>
      <c r="I3117" t="s">
        <v>257</v>
      </c>
      <c r="J3117" s="4">
        <f>WEEKDAY(Table1[[#This Row],[Order Date]])</f>
        <v>3</v>
      </c>
      <c r="K3117" t="s">
        <v>227</v>
      </c>
      <c r="L3117" t="s">
        <v>237</v>
      </c>
      <c r="M3117">
        <v>160673</v>
      </c>
      <c r="N3117">
        <v>52322.41</v>
      </c>
      <c r="O3117">
        <v>108350.59</v>
      </c>
      <c r="P3117">
        <v>20</v>
      </c>
      <c r="Q3117">
        <v>16</v>
      </c>
      <c r="R3117">
        <v>81.93</v>
      </c>
    </row>
    <row r="3118" spans="1:18" x14ac:dyDescent="0.35">
      <c r="A3118" t="s">
        <v>128</v>
      </c>
      <c r="B3118" t="str">
        <f>VLOOKUP(Table1[[#This Row],[Region]],Table3[#All],2,0)</f>
        <v>Anne Paul</v>
      </c>
      <c r="C3118" t="s">
        <v>212</v>
      </c>
      <c r="D3118">
        <v>250512</v>
      </c>
      <c r="E3118">
        <v>127742</v>
      </c>
      <c r="F3118">
        <v>50.99</v>
      </c>
      <c r="G3118" s="2">
        <v>41247</v>
      </c>
      <c r="H3118">
        <f>YEAR(Table1[[#This Row],[Order Date]])</f>
        <v>2012</v>
      </c>
      <c r="I3118" t="s">
        <v>257</v>
      </c>
      <c r="J3118" s="4">
        <f>WEEKDAY(Table1[[#This Row],[Order Date]])</f>
        <v>3</v>
      </c>
      <c r="K3118" t="s">
        <v>226</v>
      </c>
      <c r="L3118" t="s">
        <v>239</v>
      </c>
      <c r="M3118">
        <v>127742</v>
      </c>
      <c r="N3118">
        <v>47815.74</v>
      </c>
      <c r="O3118">
        <v>79926.259999999995</v>
      </c>
      <c r="P3118">
        <v>10</v>
      </c>
      <c r="Q3118">
        <v>39</v>
      </c>
      <c r="R3118">
        <v>76.73</v>
      </c>
    </row>
    <row r="3119" spans="1:18" x14ac:dyDescent="0.35">
      <c r="A3119" t="s">
        <v>129</v>
      </c>
      <c r="B3119" t="str">
        <f>VLOOKUP(Table1[[#This Row],[Region]],Table3[#All],2,0)</f>
        <v>William Grek</v>
      </c>
      <c r="C3119" t="s">
        <v>214</v>
      </c>
      <c r="D3119">
        <v>187971</v>
      </c>
      <c r="E3119">
        <v>200288</v>
      </c>
      <c r="F3119">
        <v>106.55</v>
      </c>
      <c r="G3119" s="2">
        <v>41920</v>
      </c>
      <c r="H3119">
        <f>YEAR(Table1[[#This Row],[Order Date]])</f>
        <v>2014</v>
      </c>
      <c r="I3119" t="s">
        <v>255</v>
      </c>
      <c r="J3119" s="4">
        <f>WEEKDAY(Table1[[#This Row],[Order Date]])</f>
        <v>4</v>
      </c>
      <c r="K3119" t="s">
        <v>229</v>
      </c>
      <c r="L3119" t="s">
        <v>240</v>
      </c>
      <c r="M3119">
        <v>200288</v>
      </c>
      <c r="N3119">
        <v>92579.68</v>
      </c>
      <c r="O3119">
        <v>107708.32</v>
      </c>
      <c r="P3119">
        <v>30</v>
      </c>
      <c r="Q3119">
        <v>29</v>
      </c>
      <c r="R3119">
        <v>92.3</v>
      </c>
    </row>
    <row r="3120" spans="1:18" x14ac:dyDescent="0.35">
      <c r="A3120" t="s">
        <v>130</v>
      </c>
      <c r="B3120" t="str">
        <f>VLOOKUP(Table1[[#This Row],[Region]],Table3[#All],2,0)</f>
        <v>William Grek</v>
      </c>
      <c r="C3120" t="s">
        <v>214</v>
      </c>
      <c r="D3120">
        <v>414360</v>
      </c>
      <c r="E3120">
        <v>328253</v>
      </c>
      <c r="F3120">
        <v>79.22</v>
      </c>
      <c r="G3120" s="2">
        <v>41920</v>
      </c>
      <c r="H3120">
        <f>YEAR(Table1[[#This Row],[Order Date]])</f>
        <v>2014</v>
      </c>
      <c r="I3120" t="s">
        <v>255</v>
      </c>
      <c r="J3120" s="4">
        <f>WEEKDAY(Table1[[#This Row],[Order Date]])</f>
        <v>4</v>
      </c>
      <c r="K3120" t="s">
        <v>230</v>
      </c>
      <c r="L3120" t="s">
        <v>238</v>
      </c>
      <c r="M3120">
        <v>328253</v>
      </c>
      <c r="N3120">
        <v>93437.31</v>
      </c>
      <c r="O3120">
        <v>234815.69</v>
      </c>
      <c r="P3120">
        <v>20</v>
      </c>
      <c r="Q3120">
        <v>90</v>
      </c>
      <c r="R3120">
        <v>94.11</v>
      </c>
    </row>
    <row r="3121" spans="1:18" x14ac:dyDescent="0.35">
      <c r="A3121" t="s">
        <v>131</v>
      </c>
      <c r="B3121" t="str">
        <f>VLOOKUP(Table1[[#This Row],[Region]],Table3[#All],2,0)</f>
        <v>Anne Paul</v>
      </c>
      <c r="C3121" t="s">
        <v>212</v>
      </c>
      <c r="D3121">
        <v>274109</v>
      </c>
      <c r="E3121">
        <v>175932</v>
      </c>
      <c r="F3121">
        <v>64.180000000000007</v>
      </c>
      <c r="G3121" s="2">
        <v>41920</v>
      </c>
      <c r="H3121">
        <f>YEAR(Table1[[#This Row],[Order Date]])</f>
        <v>2014</v>
      </c>
      <c r="I3121" t="s">
        <v>255</v>
      </c>
      <c r="J3121" s="4">
        <f>WEEKDAY(Table1[[#This Row],[Order Date]])</f>
        <v>4</v>
      </c>
      <c r="K3121" t="s">
        <v>229</v>
      </c>
      <c r="L3121" t="s">
        <v>240</v>
      </c>
      <c r="M3121">
        <v>175932</v>
      </c>
      <c r="N3121">
        <v>82227.11</v>
      </c>
      <c r="O3121">
        <v>93704.89</v>
      </c>
      <c r="P3121">
        <v>20</v>
      </c>
      <c r="Q3121">
        <v>68</v>
      </c>
      <c r="R3121">
        <v>66.45</v>
      </c>
    </row>
    <row r="3122" spans="1:18" x14ac:dyDescent="0.35">
      <c r="A3122" t="s">
        <v>132</v>
      </c>
      <c r="B3122" t="str">
        <f>VLOOKUP(Table1[[#This Row],[Region]],Table3[#All],2,0)</f>
        <v>William Grek</v>
      </c>
      <c r="C3122" t="s">
        <v>214</v>
      </c>
      <c r="D3122">
        <v>262916</v>
      </c>
      <c r="E3122">
        <v>148715</v>
      </c>
      <c r="F3122">
        <v>56.56</v>
      </c>
      <c r="G3122" s="2">
        <v>41920</v>
      </c>
      <c r="H3122">
        <f>YEAR(Table1[[#This Row],[Order Date]])</f>
        <v>2014</v>
      </c>
      <c r="I3122" t="s">
        <v>255</v>
      </c>
      <c r="J3122" s="4">
        <f>WEEKDAY(Table1[[#This Row],[Order Date]])</f>
        <v>4</v>
      </c>
      <c r="K3122" t="s">
        <v>227</v>
      </c>
      <c r="L3122" t="s">
        <v>237</v>
      </c>
      <c r="M3122">
        <v>148715</v>
      </c>
      <c r="N3122">
        <v>31527.51</v>
      </c>
      <c r="O3122">
        <v>117187.49</v>
      </c>
      <c r="P3122">
        <v>10</v>
      </c>
      <c r="Q3122">
        <v>83</v>
      </c>
      <c r="R3122">
        <v>93.94</v>
      </c>
    </row>
    <row r="3123" spans="1:18" x14ac:dyDescent="0.35">
      <c r="A3123" t="s">
        <v>133</v>
      </c>
      <c r="B3123" t="str">
        <f>VLOOKUP(Table1[[#This Row],[Region]],Table3[#All],2,0)</f>
        <v>Anne Paul</v>
      </c>
      <c r="C3123" t="s">
        <v>212</v>
      </c>
      <c r="D3123">
        <v>432469</v>
      </c>
      <c r="E3123">
        <v>250719</v>
      </c>
      <c r="F3123">
        <v>57.97</v>
      </c>
      <c r="G3123" s="2">
        <v>41920</v>
      </c>
      <c r="H3123">
        <f>YEAR(Table1[[#This Row],[Order Date]])</f>
        <v>2014</v>
      </c>
      <c r="I3123" t="s">
        <v>255</v>
      </c>
      <c r="J3123" s="4">
        <f>WEEKDAY(Table1[[#This Row],[Order Date]])</f>
        <v>4</v>
      </c>
      <c r="K3123" t="s">
        <v>225</v>
      </c>
      <c r="L3123" t="s">
        <v>239</v>
      </c>
      <c r="M3123">
        <v>250719</v>
      </c>
      <c r="N3123">
        <v>115891.82</v>
      </c>
      <c r="O3123">
        <v>134827.18</v>
      </c>
      <c r="P3123">
        <v>20</v>
      </c>
      <c r="Q3123">
        <v>38</v>
      </c>
      <c r="R3123">
        <v>67.61</v>
      </c>
    </row>
    <row r="3124" spans="1:18" x14ac:dyDescent="0.35">
      <c r="A3124" t="s">
        <v>134</v>
      </c>
      <c r="B3124" t="str">
        <f>VLOOKUP(Table1[[#This Row],[Region]],Table3[#All],2,0)</f>
        <v>Sam Thomas</v>
      </c>
      <c r="C3124" t="s">
        <v>215</v>
      </c>
      <c r="D3124">
        <v>376555</v>
      </c>
      <c r="E3124">
        <v>331353</v>
      </c>
      <c r="F3124">
        <v>88</v>
      </c>
      <c r="G3124" s="2">
        <v>41724</v>
      </c>
      <c r="H3124">
        <f>YEAR(Table1[[#This Row],[Order Date]])</f>
        <v>2014</v>
      </c>
      <c r="I3124" t="s">
        <v>263</v>
      </c>
      <c r="J3124" s="4">
        <f>WEEKDAY(Table1[[#This Row],[Order Date]])</f>
        <v>4</v>
      </c>
      <c r="K3124" t="s">
        <v>232</v>
      </c>
      <c r="L3124" t="s">
        <v>240</v>
      </c>
      <c r="M3124">
        <v>331353</v>
      </c>
      <c r="N3124">
        <v>149415.29</v>
      </c>
      <c r="O3124">
        <v>181937.71</v>
      </c>
      <c r="P3124">
        <v>20</v>
      </c>
      <c r="Q3124">
        <v>91</v>
      </c>
      <c r="R3124">
        <v>68.48</v>
      </c>
    </row>
    <row r="3125" spans="1:18" x14ac:dyDescent="0.35">
      <c r="A3125" t="s">
        <v>135</v>
      </c>
      <c r="B3125" t="str">
        <f>VLOOKUP(Table1[[#This Row],[Region]],Table3[#All],2,0)</f>
        <v>Sam Thomas</v>
      </c>
      <c r="C3125" t="s">
        <v>215</v>
      </c>
      <c r="D3125">
        <v>318762</v>
      </c>
      <c r="E3125">
        <v>338790</v>
      </c>
      <c r="F3125">
        <v>106.28</v>
      </c>
      <c r="G3125" s="2">
        <v>40764</v>
      </c>
      <c r="H3125">
        <f>YEAR(Table1[[#This Row],[Order Date]])</f>
        <v>2011</v>
      </c>
      <c r="I3125" t="s">
        <v>262</v>
      </c>
      <c r="J3125" s="4">
        <f>WEEKDAY(Table1[[#This Row],[Order Date]])</f>
        <v>3</v>
      </c>
      <c r="K3125" t="s">
        <v>223</v>
      </c>
      <c r="L3125" t="s">
        <v>240</v>
      </c>
      <c r="M3125">
        <v>338790</v>
      </c>
      <c r="N3125">
        <v>89354.17</v>
      </c>
      <c r="O3125">
        <v>249435.83</v>
      </c>
      <c r="P3125">
        <v>20</v>
      </c>
      <c r="Q3125">
        <v>20</v>
      </c>
      <c r="R3125">
        <v>94.4</v>
      </c>
    </row>
    <row r="3126" spans="1:18" x14ac:dyDescent="0.35">
      <c r="A3126" t="s">
        <v>136</v>
      </c>
      <c r="B3126" t="str">
        <f>VLOOKUP(Table1[[#This Row],[Region]],Table3[#All],2,0)</f>
        <v>William Grek</v>
      </c>
      <c r="C3126" t="s">
        <v>214</v>
      </c>
      <c r="D3126">
        <v>110422</v>
      </c>
      <c r="E3126">
        <v>77337</v>
      </c>
      <c r="F3126">
        <v>70.040000000000006</v>
      </c>
      <c r="G3126" s="2">
        <v>40764</v>
      </c>
      <c r="H3126">
        <f>YEAR(Table1[[#This Row],[Order Date]])</f>
        <v>2011</v>
      </c>
      <c r="I3126" t="s">
        <v>262</v>
      </c>
      <c r="J3126" s="4">
        <f>WEEKDAY(Table1[[#This Row],[Order Date]])</f>
        <v>3</v>
      </c>
      <c r="K3126" t="s">
        <v>231</v>
      </c>
      <c r="L3126" t="s">
        <v>236</v>
      </c>
      <c r="M3126">
        <v>77337</v>
      </c>
      <c r="N3126">
        <v>20823.419999999998</v>
      </c>
      <c r="O3126">
        <v>56513.58</v>
      </c>
      <c r="P3126">
        <v>10</v>
      </c>
      <c r="Q3126">
        <v>48</v>
      </c>
      <c r="R3126">
        <v>76.27</v>
      </c>
    </row>
    <row r="3127" spans="1:18" x14ac:dyDescent="0.35">
      <c r="A3127" t="s">
        <v>137</v>
      </c>
      <c r="B3127" t="str">
        <f>VLOOKUP(Table1[[#This Row],[Region]],Table3[#All],2,0)</f>
        <v>William Grek</v>
      </c>
      <c r="C3127" t="s">
        <v>214</v>
      </c>
      <c r="D3127">
        <v>270103</v>
      </c>
      <c r="E3127">
        <v>137829</v>
      </c>
      <c r="F3127">
        <v>51.03</v>
      </c>
      <c r="G3127" s="2">
        <v>40869</v>
      </c>
      <c r="H3127">
        <f>YEAR(Table1[[#This Row],[Order Date]])</f>
        <v>2011</v>
      </c>
      <c r="I3127" t="s">
        <v>253</v>
      </c>
      <c r="J3127" s="4">
        <f>WEEKDAY(Table1[[#This Row],[Order Date]])</f>
        <v>3</v>
      </c>
      <c r="K3127" t="s">
        <v>219</v>
      </c>
      <c r="L3127" t="s">
        <v>238</v>
      </c>
      <c r="M3127">
        <v>137829</v>
      </c>
      <c r="N3127">
        <v>62991.32</v>
      </c>
      <c r="O3127">
        <v>74837.679999999993</v>
      </c>
      <c r="P3127">
        <v>30</v>
      </c>
      <c r="Q3127">
        <v>83</v>
      </c>
      <c r="R3127">
        <v>61.33</v>
      </c>
    </row>
    <row r="3128" spans="1:18" x14ac:dyDescent="0.35">
      <c r="A3128" t="s">
        <v>138</v>
      </c>
      <c r="B3128" t="str">
        <f>VLOOKUP(Table1[[#This Row],[Region]],Table3[#All],2,0)</f>
        <v>Anne Paul</v>
      </c>
      <c r="C3128" t="s">
        <v>212</v>
      </c>
      <c r="D3128">
        <v>257608</v>
      </c>
      <c r="E3128">
        <v>247629</v>
      </c>
      <c r="F3128">
        <v>96.13</v>
      </c>
      <c r="G3128" s="2">
        <v>41801</v>
      </c>
      <c r="H3128">
        <f>YEAR(Table1[[#This Row],[Order Date]])</f>
        <v>2014</v>
      </c>
      <c r="I3128" t="s">
        <v>254</v>
      </c>
      <c r="J3128" s="4">
        <f>WEEKDAY(Table1[[#This Row],[Order Date]])</f>
        <v>4</v>
      </c>
      <c r="K3128" t="s">
        <v>224</v>
      </c>
      <c r="L3128" t="s">
        <v>240</v>
      </c>
      <c r="M3128">
        <v>247629</v>
      </c>
      <c r="N3128">
        <v>59579.64</v>
      </c>
      <c r="O3128">
        <v>188049.36</v>
      </c>
      <c r="P3128">
        <v>10</v>
      </c>
      <c r="Q3128">
        <v>48</v>
      </c>
      <c r="R3128">
        <v>65.099999999999994</v>
      </c>
    </row>
    <row r="3129" spans="1:18" x14ac:dyDescent="0.35">
      <c r="A3129" t="s">
        <v>139</v>
      </c>
      <c r="B3129" t="str">
        <f>VLOOKUP(Table1[[#This Row],[Region]],Table3[#All],2,0)</f>
        <v>Bill Gabril</v>
      </c>
      <c r="C3129" t="s">
        <v>213</v>
      </c>
      <c r="D3129">
        <v>486686</v>
      </c>
      <c r="E3129">
        <v>413676</v>
      </c>
      <c r="F3129">
        <v>85</v>
      </c>
      <c r="G3129" s="2">
        <v>41822</v>
      </c>
      <c r="H3129">
        <f>YEAR(Table1[[#This Row],[Order Date]])</f>
        <v>2014</v>
      </c>
      <c r="I3129" t="s">
        <v>260</v>
      </c>
      <c r="J3129" s="4">
        <f>WEEKDAY(Table1[[#This Row],[Order Date]])</f>
        <v>4</v>
      </c>
      <c r="K3129" t="s">
        <v>233</v>
      </c>
      <c r="L3129" t="s">
        <v>237</v>
      </c>
      <c r="M3129">
        <v>413676</v>
      </c>
      <c r="N3129">
        <v>125096.61</v>
      </c>
      <c r="O3129">
        <v>288579.39</v>
      </c>
      <c r="P3129">
        <v>30</v>
      </c>
      <c r="Q3129">
        <v>46</v>
      </c>
      <c r="R3129">
        <v>66.16</v>
      </c>
    </row>
    <row r="3130" spans="1:18" x14ac:dyDescent="0.35">
      <c r="A3130" t="s">
        <v>140</v>
      </c>
      <c r="B3130" t="str">
        <f>VLOOKUP(Table1[[#This Row],[Region]],Table3[#All],2,0)</f>
        <v>William Grek</v>
      </c>
      <c r="C3130" t="s">
        <v>214</v>
      </c>
      <c r="D3130">
        <v>310004</v>
      </c>
      <c r="E3130">
        <v>317332</v>
      </c>
      <c r="F3130">
        <v>102.36</v>
      </c>
      <c r="G3130" s="2">
        <v>41822</v>
      </c>
      <c r="H3130">
        <f>YEAR(Table1[[#This Row],[Order Date]])</f>
        <v>2014</v>
      </c>
      <c r="I3130" t="s">
        <v>260</v>
      </c>
      <c r="J3130" s="4">
        <f>WEEKDAY(Table1[[#This Row],[Order Date]])</f>
        <v>4</v>
      </c>
      <c r="K3130" t="s">
        <v>229</v>
      </c>
      <c r="L3130" t="s">
        <v>240</v>
      </c>
      <c r="M3130">
        <v>317332</v>
      </c>
      <c r="N3130">
        <v>89730.22</v>
      </c>
      <c r="O3130">
        <v>227601.78</v>
      </c>
      <c r="P3130">
        <v>10</v>
      </c>
      <c r="Q3130">
        <v>65</v>
      </c>
      <c r="R3130">
        <v>75.5</v>
      </c>
    </row>
    <row r="3131" spans="1:18" x14ac:dyDescent="0.35">
      <c r="A3131" t="s">
        <v>141</v>
      </c>
      <c r="B3131" t="str">
        <f>VLOOKUP(Table1[[#This Row],[Region]],Table3[#All],2,0)</f>
        <v>Sam Thomas</v>
      </c>
      <c r="C3131" t="s">
        <v>215</v>
      </c>
      <c r="D3131">
        <v>240320</v>
      </c>
      <c r="E3131">
        <v>269819</v>
      </c>
      <c r="F3131">
        <v>112.27</v>
      </c>
      <c r="G3131" s="2">
        <v>41822</v>
      </c>
      <c r="H3131">
        <f>YEAR(Table1[[#This Row],[Order Date]])</f>
        <v>2014</v>
      </c>
      <c r="I3131" t="s">
        <v>260</v>
      </c>
      <c r="J3131" s="4">
        <f>WEEKDAY(Table1[[#This Row],[Order Date]])</f>
        <v>4</v>
      </c>
      <c r="K3131" t="s">
        <v>216</v>
      </c>
      <c r="L3131" t="s">
        <v>236</v>
      </c>
      <c r="M3131">
        <v>269819</v>
      </c>
      <c r="N3131">
        <v>110158.17</v>
      </c>
      <c r="O3131">
        <v>159660.82999999999</v>
      </c>
      <c r="P3131">
        <v>10</v>
      </c>
      <c r="Q3131">
        <v>83</v>
      </c>
      <c r="R3131">
        <v>74.010000000000005</v>
      </c>
    </row>
    <row r="3132" spans="1:18" x14ac:dyDescent="0.35">
      <c r="A3132" t="s">
        <v>142</v>
      </c>
      <c r="B3132" t="str">
        <f>VLOOKUP(Table1[[#This Row],[Region]],Table3[#All],2,0)</f>
        <v>Anne Paul</v>
      </c>
      <c r="C3132" t="s">
        <v>212</v>
      </c>
      <c r="D3132">
        <v>267491</v>
      </c>
      <c r="E3132">
        <v>189322</v>
      </c>
      <c r="F3132">
        <v>70.78</v>
      </c>
      <c r="G3132" s="2">
        <v>40868</v>
      </c>
      <c r="H3132">
        <f>YEAR(Table1[[#This Row],[Order Date]])</f>
        <v>2011</v>
      </c>
      <c r="I3132" t="s">
        <v>253</v>
      </c>
      <c r="J3132" s="4">
        <f>WEEKDAY(Table1[[#This Row],[Order Date]])</f>
        <v>2</v>
      </c>
      <c r="K3132" t="s">
        <v>221</v>
      </c>
      <c r="L3132" t="s">
        <v>239</v>
      </c>
      <c r="M3132">
        <v>189322</v>
      </c>
      <c r="N3132">
        <v>49724.41</v>
      </c>
      <c r="O3132">
        <v>139597.59</v>
      </c>
      <c r="P3132">
        <v>20</v>
      </c>
      <c r="Q3132">
        <v>32</v>
      </c>
      <c r="R3132">
        <v>77.97</v>
      </c>
    </row>
    <row r="3133" spans="1:18" x14ac:dyDescent="0.35">
      <c r="A3133" t="s">
        <v>143</v>
      </c>
      <c r="B3133" t="str">
        <f>VLOOKUP(Table1[[#This Row],[Region]],Table3[#All],2,0)</f>
        <v>William Grek</v>
      </c>
      <c r="C3133" t="s">
        <v>214</v>
      </c>
      <c r="D3133">
        <v>339428</v>
      </c>
      <c r="E3133">
        <v>221652</v>
      </c>
      <c r="F3133">
        <v>65.3</v>
      </c>
      <c r="G3133" s="2">
        <v>40868</v>
      </c>
      <c r="H3133">
        <f>YEAR(Table1[[#This Row],[Order Date]])</f>
        <v>2011</v>
      </c>
      <c r="I3133" t="s">
        <v>253</v>
      </c>
      <c r="J3133" s="4">
        <f>WEEKDAY(Table1[[#This Row],[Order Date]])</f>
        <v>2</v>
      </c>
      <c r="K3133" t="s">
        <v>222</v>
      </c>
      <c r="L3133" t="s">
        <v>236</v>
      </c>
      <c r="M3133">
        <v>221652</v>
      </c>
      <c r="N3133">
        <v>51516.14</v>
      </c>
      <c r="O3133">
        <v>170135.86</v>
      </c>
      <c r="P3133">
        <v>30</v>
      </c>
      <c r="Q3133">
        <v>71</v>
      </c>
      <c r="R3133">
        <v>68.14</v>
      </c>
    </row>
    <row r="3134" spans="1:18" x14ac:dyDescent="0.35">
      <c r="A3134" t="s">
        <v>144</v>
      </c>
      <c r="B3134" t="str">
        <f>VLOOKUP(Table1[[#This Row],[Region]],Table3[#All],2,0)</f>
        <v>Sam Thomas</v>
      </c>
      <c r="C3134" t="s">
        <v>215</v>
      </c>
      <c r="D3134">
        <v>429814</v>
      </c>
      <c r="E3134">
        <v>324059</v>
      </c>
      <c r="F3134">
        <v>75.400000000000006</v>
      </c>
      <c r="G3134" s="2">
        <v>40868</v>
      </c>
      <c r="H3134">
        <f>YEAR(Table1[[#This Row],[Order Date]])</f>
        <v>2011</v>
      </c>
      <c r="I3134" t="s">
        <v>253</v>
      </c>
      <c r="J3134" s="4">
        <f>WEEKDAY(Table1[[#This Row],[Order Date]])</f>
        <v>2</v>
      </c>
      <c r="K3134" t="s">
        <v>219</v>
      </c>
      <c r="L3134" t="s">
        <v>238</v>
      </c>
      <c r="M3134">
        <v>324059</v>
      </c>
      <c r="N3134">
        <v>66196.149999999994</v>
      </c>
      <c r="O3134">
        <v>257862.85</v>
      </c>
      <c r="P3134">
        <v>30</v>
      </c>
      <c r="Q3134">
        <v>22</v>
      </c>
      <c r="R3134">
        <v>89.58</v>
      </c>
    </row>
    <row r="3135" spans="1:18" x14ac:dyDescent="0.35">
      <c r="A3135" t="s">
        <v>145</v>
      </c>
      <c r="B3135" t="str">
        <f>VLOOKUP(Table1[[#This Row],[Region]],Table3[#All],2,0)</f>
        <v>William Grek</v>
      </c>
      <c r="C3135" t="s">
        <v>214</v>
      </c>
      <c r="D3135">
        <v>497490</v>
      </c>
      <c r="E3135">
        <v>498124</v>
      </c>
      <c r="F3135">
        <v>100.13</v>
      </c>
      <c r="G3135" s="2">
        <v>40868</v>
      </c>
      <c r="H3135">
        <f>YEAR(Table1[[#This Row],[Order Date]])</f>
        <v>2011</v>
      </c>
      <c r="I3135" t="s">
        <v>253</v>
      </c>
      <c r="J3135" s="4">
        <f>WEEKDAY(Table1[[#This Row],[Order Date]])</f>
        <v>2</v>
      </c>
      <c r="K3135" t="s">
        <v>217</v>
      </c>
      <c r="L3135" t="s">
        <v>237</v>
      </c>
      <c r="M3135">
        <v>498124</v>
      </c>
      <c r="N3135">
        <v>154387.4</v>
      </c>
      <c r="O3135">
        <v>343736.6</v>
      </c>
      <c r="P3135">
        <v>30</v>
      </c>
      <c r="Q3135">
        <v>34</v>
      </c>
      <c r="R3135">
        <v>85.01</v>
      </c>
    </row>
    <row r="3136" spans="1:18" x14ac:dyDescent="0.35">
      <c r="A3136" t="s">
        <v>146</v>
      </c>
      <c r="B3136" t="str">
        <f>VLOOKUP(Table1[[#This Row],[Region]],Table3[#All],2,0)</f>
        <v>Bill Gabril</v>
      </c>
      <c r="C3136" t="s">
        <v>213</v>
      </c>
      <c r="D3136">
        <v>128817</v>
      </c>
      <c r="E3136">
        <v>96091</v>
      </c>
      <c r="F3136">
        <v>74.59</v>
      </c>
      <c r="G3136" s="2">
        <v>41033</v>
      </c>
      <c r="H3136">
        <f>YEAR(Table1[[#This Row],[Order Date]])</f>
        <v>2012</v>
      </c>
      <c r="I3136" t="s">
        <v>261</v>
      </c>
      <c r="J3136" s="4">
        <f>WEEKDAY(Table1[[#This Row],[Order Date]])</f>
        <v>6</v>
      </c>
      <c r="K3136" t="s">
        <v>228</v>
      </c>
      <c r="L3136" t="s">
        <v>236</v>
      </c>
      <c r="M3136">
        <v>96091</v>
      </c>
      <c r="N3136">
        <v>46753.39</v>
      </c>
      <c r="O3136">
        <v>49337.61</v>
      </c>
      <c r="P3136">
        <v>30</v>
      </c>
      <c r="Q3136">
        <v>61</v>
      </c>
      <c r="R3136">
        <v>61.69</v>
      </c>
    </row>
    <row r="3137" spans="1:18" x14ac:dyDescent="0.35">
      <c r="A3137" t="s">
        <v>147</v>
      </c>
      <c r="B3137" t="str">
        <f>VLOOKUP(Table1[[#This Row],[Region]],Table3[#All],2,0)</f>
        <v>William Grek</v>
      </c>
      <c r="C3137" t="s">
        <v>214</v>
      </c>
      <c r="D3137">
        <v>271260</v>
      </c>
      <c r="E3137">
        <v>160753</v>
      </c>
      <c r="F3137">
        <v>59.26</v>
      </c>
      <c r="G3137" s="2">
        <v>41789</v>
      </c>
      <c r="H3137">
        <f>YEAR(Table1[[#This Row],[Order Date]])</f>
        <v>2014</v>
      </c>
      <c r="I3137" t="s">
        <v>261</v>
      </c>
      <c r="J3137" s="4">
        <f>WEEKDAY(Table1[[#This Row],[Order Date]])</f>
        <v>6</v>
      </c>
      <c r="K3137" t="s">
        <v>218</v>
      </c>
      <c r="L3137" t="s">
        <v>238</v>
      </c>
      <c r="M3137">
        <v>160753</v>
      </c>
      <c r="N3137">
        <v>46198.720000000001</v>
      </c>
      <c r="O3137">
        <v>114554.28</v>
      </c>
      <c r="P3137">
        <v>20</v>
      </c>
      <c r="Q3137">
        <v>55</v>
      </c>
      <c r="R3137">
        <v>71.349999999999994</v>
      </c>
    </row>
    <row r="3138" spans="1:18" x14ac:dyDescent="0.35">
      <c r="A3138" t="s">
        <v>148</v>
      </c>
      <c r="B3138" t="str">
        <f>VLOOKUP(Table1[[#This Row],[Region]],Table3[#All],2,0)</f>
        <v>Bill Gabril</v>
      </c>
      <c r="C3138" t="s">
        <v>213</v>
      </c>
      <c r="D3138">
        <v>408154</v>
      </c>
      <c r="E3138">
        <v>343942</v>
      </c>
      <c r="F3138">
        <v>84.27</v>
      </c>
      <c r="G3138" s="2">
        <v>41199</v>
      </c>
      <c r="H3138">
        <f>YEAR(Table1[[#This Row],[Order Date]])</f>
        <v>2012</v>
      </c>
      <c r="I3138" t="s">
        <v>255</v>
      </c>
      <c r="J3138" s="4">
        <f>WEEKDAY(Table1[[#This Row],[Order Date]])</f>
        <v>4</v>
      </c>
      <c r="K3138" t="s">
        <v>234</v>
      </c>
      <c r="L3138" t="s">
        <v>238</v>
      </c>
      <c r="M3138">
        <v>343942</v>
      </c>
      <c r="N3138">
        <v>156299.06</v>
      </c>
      <c r="O3138">
        <v>187642.94</v>
      </c>
      <c r="P3138">
        <v>20</v>
      </c>
      <c r="Q3138">
        <v>97</v>
      </c>
      <c r="R3138">
        <v>83.63</v>
      </c>
    </row>
    <row r="3139" spans="1:18" x14ac:dyDescent="0.35">
      <c r="A3139" t="s">
        <v>149</v>
      </c>
      <c r="B3139" t="str">
        <f>VLOOKUP(Table1[[#This Row],[Region]],Table3[#All],2,0)</f>
        <v>Sam Thomas</v>
      </c>
      <c r="C3139" t="s">
        <v>215</v>
      </c>
      <c r="D3139">
        <v>260195</v>
      </c>
      <c r="E3139">
        <v>148763</v>
      </c>
      <c r="F3139">
        <v>57.17</v>
      </c>
      <c r="G3139" s="2">
        <v>40656</v>
      </c>
      <c r="H3139">
        <f>YEAR(Table1[[#This Row],[Order Date]])</f>
        <v>2011</v>
      </c>
      <c r="I3139" t="s">
        <v>256</v>
      </c>
      <c r="J3139" s="4">
        <f>WEEKDAY(Table1[[#This Row],[Order Date]])</f>
        <v>7</v>
      </c>
      <c r="K3139" t="s">
        <v>219</v>
      </c>
      <c r="L3139" t="s">
        <v>238</v>
      </c>
      <c r="M3139">
        <v>148763</v>
      </c>
      <c r="N3139">
        <v>57809.19</v>
      </c>
      <c r="O3139">
        <v>90953.81</v>
      </c>
      <c r="P3139">
        <v>10</v>
      </c>
      <c r="Q3139">
        <v>21</v>
      </c>
      <c r="R3139">
        <v>64.61</v>
      </c>
    </row>
    <row r="3140" spans="1:18" x14ac:dyDescent="0.35">
      <c r="A3140" t="s">
        <v>150</v>
      </c>
      <c r="B3140" t="str">
        <f>VLOOKUP(Table1[[#This Row],[Region]],Table3[#All],2,0)</f>
        <v>William Grek</v>
      </c>
      <c r="C3140" t="s">
        <v>214</v>
      </c>
      <c r="D3140">
        <v>118661</v>
      </c>
      <c r="E3140">
        <v>123072</v>
      </c>
      <c r="F3140">
        <v>103.72</v>
      </c>
      <c r="G3140" s="2">
        <v>40656</v>
      </c>
      <c r="H3140">
        <f>YEAR(Table1[[#This Row],[Order Date]])</f>
        <v>2011</v>
      </c>
      <c r="I3140" t="s">
        <v>256</v>
      </c>
      <c r="J3140" s="4">
        <f>WEEKDAY(Table1[[#This Row],[Order Date]])</f>
        <v>7</v>
      </c>
      <c r="K3140" t="s">
        <v>226</v>
      </c>
      <c r="L3140" t="s">
        <v>239</v>
      </c>
      <c r="M3140">
        <v>123072</v>
      </c>
      <c r="N3140">
        <v>39885.82</v>
      </c>
      <c r="O3140">
        <v>83186.179999999993</v>
      </c>
      <c r="P3140">
        <v>10</v>
      </c>
      <c r="Q3140">
        <v>54</v>
      </c>
      <c r="R3140">
        <v>91.62</v>
      </c>
    </row>
    <row r="3141" spans="1:18" x14ac:dyDescent="0.35">
      <c r="A3141" t="s">
        <v>151</v>
      </c>
      <c r="B3141" t="str">
        <f>VLOOKUP(Table1[[#This Row],[Region]],Table3[#All],2,0)</f>
        <v>Sam Thomas</v>
      </c>
      <c r="C3141" t="s">
        <v>215</v>
      </c>
      <c r="D3141">
        <v>489505</v>
      </c>
      <c r="E3141">
        <v>361780</v>
      </c>
      <c r="F3141">
        <v>73.91</v>
      </c>
      <c r="G3141" s="2">
        <v>40656</v>
      </c>
      <c r="H3141">
        <f>YEAR(Table1[[#This Row],[Order Date]])</f>
        <v>2011</v>
      </c>
      <c r="I3141" t="s">
        <v>256</v>
      </c>
      <c r="J3141" s="4">
        <f>WEEKDAY(Table1[[#This Row],[Order Date]])</f>
        <v>7</v>
      </c>
      <c r="K3141" t="s">
        <v>233</v>
      </c>
      <c r="L3141" t="s">
        <v>237</v>
      </c>
      <c r="M3141">
        <v>361780</v>
      </c>
      <c r="N3141">
        <v>79779.66</v>
      </c>
      <c r="O3141">
        <v>282000.34000000003</v>
      </c>
      <c r="P3141">
        <v>20</v>
      </c>
      <c r="Q3141">
        <v>88</v>
      </c>
      <c r="R3141">
        <v>84.95</v>
      </c>
    </row>
    <row r="3142" spans="1:18" x14ac:dyDescent="0.35">
      <c r="A3142" t="s">
        <v>152</v>
      </c>
      <c r="B3142" t="str">
        <f>VLOOKUP(Table1[[#This Row],[Region]],Table3[#All],2,0)</f>
        <v>Bill Gabril</v>
      </c>
      <c r="C3142" t="s">
        <v>213</v>
      </c>
      <c r="D3142">
        <v>274683</v>
      </c>
      <c r="E3142">
        <v>318746</v>
      </c>
      <c r="F3142">
        <v>116.04</v>
      </c>
      <c r="G3142" s="2">
        <v>40656</v>
      </c>
      <c r="H3142">
        <f>YEAR(Table1[[#This Row],[Order Date]])</f>
        <v>2011</v>
      </c>
      <c r="I3142" t="s">
        <v>256</v>
      </c>
      <c r="J3142" s="4">
        <f>WEEKDAY(Table1[[#This Row],[Order Date]])</f>
        <v>7</v>
      </c>
      <c r="K3142" t="s">
        <v>232</v>
      </c>
      <c r="L3142" t="s">
        <v>240</v>
      </c>
      <c r="M3142">
        <v>318746</v>
      </c>
      <c r="N3142">
        <v>125145.2</v>
      </c>
      <c r="O3142">
        <v>193600.8</v>
      </c>
      <c r="P3142">
        <v>10</v>
      </c>
      <c r="Q3142">
        <v>60</v>
      </c>
      <c r="R3142">
        <v>75.13</v>
      </c>
    </row>
    <row r="3143" spans="1:18" x14ac:dyDescent="0.35">
      <c r="A3143" t="s">
        <v>153</v>
      </c>
      <c r="B3143" t="str">
        <f>VLOOKUP(Table1[[#This Row],[Region]],Table3[#All],2,0)</f>
        <v>William Grek</v>
      </c>
      <c r="C3143" t="s">
        <v>214</v>
      </c>
      <c r="D3143">
        <v>369972</v>
      </c>
      <c r="E3143">
        <v>350609</v>
      </c>
      <c r="F3143">
        <v>94.77</v>
      </c>
      <c r="G3143" s="2">
        <v>41760</v>
      </c>
      <c r="H3143">
        <f>YEAR(Table1[[#This Row],[Order Date]])</f>
        <v>2014</v>
      </c>
      <c r="I3143" t="s">
        <v>261</v>
      </c>
      <c r="J3143" s="4">
        <f>WEEKDAY(Table1[[#This Row],[Order Date]])</f>
        <v>5</v>
      </c>
      <c r="K3143" t="s">
        <v>228</v>
      </c>
      <c r="L3143" t="s">
        <v>236</v>
      </c>
      <c r="M3143">
        <v>350609</v>
      </c>
      <c r="N3143">
        <v>132223.81</v>
      </c>
      <c r="O3143">
        <v>218385.19</v>
      </c>
      <c r="P3143">
        <v>20</v>
      </c>
      <c r="Q3143">
        <v>65</v>
      </c>
      <c r="R3143">
        <v>64.209999999999994</v>
      </c>
    </row>
    <row r="3144" spans="1:18" x14ac:dyDescent="0.35">
      <c r="A3144" t="s">
        <v>154</v>
      </c>
      <c r="B3144" t="str">
        <f>VLOOKUP(Table1[[#This Row],[Region]],Table3[#All],2,0)</f>
        <v>Bill Gabril</v>
      </c>
      <c r="C3144" t="s">
        <v>213</v>
      </c>
      <c r="D3144">
        <v>139024</v>
      </c>
      <c r="E3144">
        <v>157507</v>
      </c>
      <c r="F3144">
        <v>113.29</v>
      </c>
      <c r="G3144" s="2">
        <v>41538</v>
      </c>
      <c r="H3144">
        <f>YEAR(Table1[[#This Row],[Order Date]])</f>
        <v>2013</v>
      </c>
      <c r="I3144" t="s">
        <v>258</v>
      </c>
      <c r="J3144" s="4">
        <f>WEEKDAY(Table1[[#This Row],[Order Date]])</f>
        <v>7</v>
      </c>
      <c r="K3144" t="s">
        <v>225</v>
      </c>
      <c r="L3144" t="s">
        <v>239</v>
      </c>
      <c r="M3144">
        <v>157507</v>
      </c>
      <c r="N3144">
        <v>36615.15</v>
      </c>
      <c r="O3144">
        <v>120891.85</v>
      </c>
      <c r="P3144">
        <v>30</v>
      </c>
      <c r="Q3144">
        <v>40</v>
      </c>
      <c r="R3144">
        <v>71.06</v>
      </c>
    </row>
    <row r="3145" spans="1:18" x14ac:dyDescent="0.35">
      <c r="A3145" t="s">
        <v>155</v>
      </c>
      <c r="B3145" t="str">
        <f>VLOOKUP(Table1[[#This Row],[Region]],Table3[#All],2,0)</f>
        <v>Anne Paul</v>
      </c>
      <c r="C3145" t="s">
        <v>212</v>
      </c>
      <c r="D3145">
        <v>100406</v>
      </c>
      <c r="E3145">
        <v>110260</v>
      </c>
      <c r="F3145">
        <v>109.81</v>
      </c>
      <c r="G3145" s="2">
        <v>41538</v>
      </c>
      <c r="H3145">
        <f>YEAR(Table1[[#This Row],[Order Date]])</f>
        <v>2013</v>
      </c>
      <c r="I3145" t="s">
        <v>258</v>
      </c>
      <c r="J3145" s="4">
        <f>WEEKDAY(Table1[[#This Row],[Order Date]])</f>
        <v>7</v>
      </c>
      <c r="K3145" t="s">
        <v>224</v>
      </c>
      <c r="L3145" t="s">
        <v>240</v>
      </c>
      <c r="M3145">
        <v>110260</v>
      </c>
      <c r="N3145">
        <v>44787.8</v>
      </c>
      <c r="O3145">
        <v>65472.2</v>
      </c>
      <c r="P3145">
        <v>10</v>
      </c>
      <c r="Q3145">
        <v>17</v>
      </c>
      <c r="R3145">
        <v>71</v>
      </c>
    </row>
    <row r="3146" spans="1:18" x14ac:dyDescent="0.35">
      <c r="A3146" t="s">
        <v>156</v>
      </c>
      <c r="B3146" t="str">
        <f>VLOOKUP(Table1[[#This Row],[Region]],Table3[#All],2,0)</f>
        <v>Bill Gabril</v>
      </c>
      <c r="C3146" t="s">
        <v>213</v>
      </c>
      <c r="D3146">
        <v>287956</v>
      </c>
      <c r="E3146">
        <v>318997</v>
      </c>
      <c r="F3146">
        <v>110.78</v>
      </c>
      <c r="G3146" s="2">
        <v>41538</v>
      </c>
      <c r="H3146">
        <f>YEAR(Table1[[#This Row],[Order Date]])</f>
        <v>2013</v>
      </c>
      <c r="I3146" t="s">
        <v>258</v>
      </c>
      <c r="J3146" s="4">
        <f>WEEKDAY(Table1[[#This Row],[Order Date]])</f>
        <v>7</v>
      </c>
      <c r="K3146" t="s">
        <v>223</v>
      </c>
      <c r="L3146" t="s">
        <v>240</v>
      </c>
      <c r="M3146">
        <v>318997</v>
      </c>
      <c r="N3146">
        <v>115421.49</v>
      </c>
      <c r="O3146">
        <v>203575.51</v>
      </c>
      <c r="P3146">
        <v>20</v>
      </c>
      <c r="Q3146">
        <v>34</v>
      </c>
      <c r="R3146">
        <v>84</v>
      </c>
    </row>
    <row r="3147" spans="1:18" x14ac:dyDescent="0.35">
      <c r="A3147" t="s">
        <v>157</v>
      </c>
      <c r="B3147" t="str">
        <f>VLOOKUP(Table1[[#This Row],[Region]],Table3[#All],2,0)</f>
        <v>Bill Gabril</v>
      </c>
      <c r="C3147" t="s">
        <v>213</v>
      </c>
      <c r="D3147">
        <v>364863</v>
      </c>
      <c r="E3147">
        <v>193449</v>
      </c>
      <c r="F3147">
        <v>53.02</v>
      </c>
      <c r="G3147" s="2">
        <v>41538</v>
      </c>
      <c r="H3147">
        <f>YEAR(Table1[[#This Row],[Order Date]])</f>
        <v>2013</v>
      </c>
      <c r="I3147" t="s">
        <v>258</v>
      </c>
      <c r="J3147" s="4">
        <f>WEEKDAY(Table1[[#This Row],[Order Date]])</f>
        <v>7</v>
      </c>
      <c r="K3147" t="s">
        <v>226</v>
      </c>
      <c r="L3147" t="s">
        <v>239</v>
      </c>
      <c r="M3147">
        <v>193449</v>
      </c>
      <c r="N3147">
        <v>90381.06</v>
      </c>
      <c r="O3147">
        <v>103067.94</v>
      </c>
      <c r="P3147">
        <v>30</v>
      </c>
      <c r="Q3147">
        <v>46</v>
      </c>
      <c r="R3147">
        <v>86.79</v>
      </c>
    </row>
    <row r="3148" spans="1:18" x14ac:dyDescent="0.35">
      <c r="A3148" t="s">
        <v>158</v>
      </c>
      <c r="B3148" t="str">
        <f>VLOOKUP(Table1[[#This Row],[Region]],Table3[#All],2,0)</f>
        <v>Bill Gabril</v>
      </c>
      <c r="C3148" t="s">
        <v>213</v>
      </c>
      <c r="D3148">
        <v>150356</v>
      </c>
      <c r="E3148">
        <v>81738</v>
      </c>
      <c r="F3148">
        <v>54.36</v>
      </c>
      <c r="G3148" s="2">
        <v>41538</v>
      </c>
      <c r="H3148">
        <f>YEAR(Table1[[#This Row],[Order Date]])</f>
        <v>2013</v>
      </c>
      <c r="I3148" t="s">
        <v>258</v>
      </c>
      <c r="J3148" s="4">
        <f>WEEKDAY(Table1[[#This Row],[Order Date]])</f>
        <v>7</v>
      </c>
      <c r="K3148" t="s">
        <v>216</v>
      </c>
      <c r="L3148" t="s">
        <v>236</v>
      </c>
      <c r="M3148">
        <v>81738</v>
      </c>
      <c r="N3148">
        <v>28961.599999999999</v>
      </c>
      <c r="O3148">
        <v>52776.4</v>
      </c>
      <c r="P3148">
        <v>30</v>
      </c>
      <c r="Q3148">
        <v>74</v>
      </c>
      <c r="R3148">
        <v>79.5</v>
      </c>
    </row>
    <row r="3149" spans="1:18" x14ac:dyDescent="0.35">
      <c r="A3149" t="s">
        <v>159</v>
      </c>
      <c r="B3149" t="str">
        <f>VLOOKUP(Table1[[#This Row],[Region]],Table3[#All],2,0)</f>
        <v>William Grek</v>
      </c>
      <c r="C3149" t="s">
        <v>214</v>
      </c>
      <c r="D3149">
        <v>247349</v>
      </c>
      <c r="E3149">
        <v>226103</v>
      </c>
      <c r="F3149">
        <v>91.41</v>
      </c>
      <c r="G3149" s="2">
        <v>41520</v>
      </c>
      <c r="H3149">
        <f>YEAR(Table1[[#This Row],[Order Date]])</f>
        <v>2013</v>
      </c>
      <c r="I3149" t="s">
        <v>258</v>
      </c>
      <c r="J3149" s="4">
        <f>WEEKDAY(Table1[[#This Row],[Order Date]])</f>
        <v>3</v>
      </c>
      <c r="K3149" t="s">
        <v>218</v>
      </c>
      <c r="L3149" t="s">
        <v>238</v>
      </c>
      <c r="M3149">
        <v>226103</v>
      </c>
      <c r="N3149">
        <v>49407.75</v>
      </c>
      <c r="O3149">
        <v>176695.25</v>
      </c>
      <c r="P3149">
        <v>30</v>
      </c>
      <c r="Q3149">
        <v>24</v>
      </c>
      <c r="R3149">
        <v>74.27</v>
      </c>
    </row>
    <row r="3150" spans="1:18" x14ac:dyDescent="0.35">
      <c r="A3150" t="s">
        <v>160</v>
      </c>
      <c r="B3150" t="str">
        <f>VLOOKUP(Table1[[#This Row],[Region]],Table3[#All],2,0)</f>
        <v>Bill Gabril</v>
      </c>
      <c r="C3150" t="s">
        <v>213</v>
      </c>
      <c r="D3150">
        <v>380838</v>
      </c>
      <c r="E3150">
        <v>375133</v>
      </c>
      <c r="F3150">
        <v>98.5</v>
      </c>
      <c r="G3150" s="2">
        <v>41520</v>
      </c>
      <c r="H3150">
        <f>YEAR(Table1[[#This Row],[Order Date]])</f>
        <v>2013</v>
      </c>
      <c r="I3150" t="s">
        <v>258</v>
      </c>
      <c r="J3150" s="4">
        <f>WEEKDAY(Table1[[#This Row],[Order Date]])</f>
        <v>3</v>
      </c>
      <c r="K3150" t="s">
        <v>234</v>
      </c>
      <c r="L3150" t="s">
        <v>238</v>
      </c>
      <c r="M3150">
        <v>375133</v>
      </c>
      <c r="N3150">
        <v>82612.179999999993</v>
      </c>
      <c r="O3150">
        <v>292520.82</v>
      </c>
      <c r="P3150">
        <v>20</v>
      </c>
      <c r="Q3150">
        <v>15</v>
      </c>
      <c r="R3150">
        <v>94.76</v>
      </c>
    </row>
    <row r="3151" spans="1:18" x14ac:dyDescent="0.35">
      <c r="A3151" t="s">
        <v>161</v>
      </c>
      <c r="B3151" t="str">
        <f>VLOOKUP(Table1[[#This Row],[Region]],Table3[#All],2,0)</f>
        <v>Anne Paul</v>
      </c>
      <c r="C3151" t="s">
        <v>212</v>
      </c>
      <c r="D3151">
        <v>409965</v>
      </c>
      <c r="E3151">
        <v>405160</v>
      </c>
      <c r="F3151">
        <v>98.83</v>
      </c>
      <c r="G3151" s="2">
        <v>41026</v>
      </c>
      <c r="H3151">
        <f>YEAR(Table1[[#This Row],[Order Date]])</f>
        <v>2012</v>
      </c>
      <c r="I3151" t="s">
        <v>256</v>
      </c>
      <c r="J3151" s="4">
        <f>WEEKDAY(Table1[[#This Row],[Order Date]])</f>
        <v>6</v>
      </c>
      <c r="K3151" t="s">
        <v>227</v>
      </c>
      <c r="L3151" t="s">
        <v>237</v>
      </c>
      <c r="M3151">
        <v>405160</v>
      </c>
      <c r="N3151">
        <v>110356.01</v>
      </c>
      <c r="O3151">
        <v>294803.99</v>
      </c>
      <c r="P3151">
        <v>20</v>
      </c>
      <c r="Q3151">
        <v>30</v>
      </c>
      <c r="R3151">
        <v>73.31</v>
      </c>
    </row>
    <row r="3152" spans="1:18" x14ac:dyDescent="0.35">
      <c r="A3152" t="s">
        <v>162</v>
      </c>
      <c r="B3152" t="str">
        <f>VLOOKUP(Table1[[#This Row],[Region]],Table3[#All],2,0)</f>
        <v>William Grek</v>
      </c>
      <c r="C3152" t="s">
        <v>214</v>
      </c>
      <c r="D3152">
        <v>117969</v>
      </c>
      <c r="E3152">
        <v>60560</v>
      </c>
      <c r="F3152">
        <v>51.34</v>
      </c>
      <c r="G3152" s="2">
        <v>41026</v>
      </c>
      <c r="H3152">
        <f>YEAR(Table1[[#This Row],[Order Date]])</f>
        <v>2012</v>
      </c>
      <c r="I3152" t="s">
        <v>256</v>
      </c>
      <c r="J3152" s="4">
        <f>WEEKDAY(Table1[[#This Row],[Order Date]])</f>
        <v>6</v>
      </c>
      <c r="K3152" t="s">
        <v>229</v>
      </c>
      <c r="L3152" t="s">
        <v>240</v>
      </c>
      <c r="M3152">
        <v>60560</v>
      </c>
      <c r="N3152">
        <v>17298.32</v>
      </c>
      <c r="O3152">
        <v>43261.68</v>
      </c>
      <c r="P3152">
        <v>20</v>
      </c>
      <c r="Q3152">
        <v>10</v>
      </c>
      <c r="R3152">
        <v>85.34</v>
      </c>
    </row>
    <row r="3153" spans="1:18" x14ac:dyDescent="0.35">
      <c r="A3153" t="s">
        <v>163</v>
      </c>
      <c r="B3153" t="str">
        <f>VLOOKUP(Table1[[#This Row],[Region]],Table3[#All],2,0)</f>
        <v>Anne Paul</v>
      </c>
      <c r="C3153" t="s">
        <v>212</v>
      </c>
      <c r="D3153">
        <v>450625</v>
      </c>
      <c r="E3153">
        <v>377556</v>
      </c>
      <c r="F3153">
        <v>83.78</v>
      </c>
      <c r="G3153" s="2">
        <v>41158</v>
      </c>
      <c r="H3153">
        <f>YEAR(Table1[[#This Row],[Order Date]])</f>
        <v>2012</v>
      </c>
      <c r="I3153" t="s">
        <v>258</v>
      </c>
      <c r="J3153" s="4">
        <f>WEEKDAY(Table1[[#This Row],[Order Date]])</f>
        <v>5</v>
      </c>
      <c r="K3153" t="s">
        <v>229</v>
      </c>
      <c r="L3153" t="s">
        <v>240</v>
      </c>
      <c r="M3153">
        <v>377556</v>
      </c>
      <c r="N3153">
        <v>117162.39</v>
      </c>
      <c r="O3153">
        <v>260393.61</v>
      </c>
      <c r="P3153">
        <v>30</v>
      </c>
      <c r="Q3153">
        <v>55</v>
      </c>
      <c r="R3153">
        <v>74.7</v>
      </c>
    </row>
    <row r="3154" spans="1:18" x14ac:dyDescent="0.35">
      <c r="A3154" t="s">
        <v>164</v>
      </c>
      <c r="B3154" t="str">
        <f>VLOOKUP(Table1[[#This Row],[Region]],Table3[#All],2,0)</f>
        <v>Anne Paul</v>
      </c>
      <c r="C3154" t="s">
        <v>212</v>
      </c>
      <c r="D3154">
        <v>370409</v>
      </c>
      <c r="E3154">
        <v>243734</v>
      </c>
      <c r="F3154">
        <v>65.8</v>
      </c>
      <c r="G3154" s="2">
        <v>41423</v>
      </c>
      <c r="H3154">
        <f>YEAR(Table1[[#This Row],[Order Date]])</f>
        <v>2013</v>
      </c>
      <c r="I3154" t="s">
        <v>261</v>
      </c>
      <c r="J3154" s="4">
        <f>WEEKDAY(Table1[[#This Row],[Order Date]])</f>
        <v>4</v>
      </c>
      <c r="K3154" t="s">
        <v>219</v>
      </c>
      <c r="L3154" t="s">
        <v>238</v>
      </c>
      <c r="M3154">
        <v>243734</v>
      </c>
      <c r="N3154">
        <v>118231.69</v>
      </c>
      <c r="O3154">
        <v>125502.31</v>
      </c>
      <c r="P3154">
        <v>30</v>
      </c>
      <c r="Q3154">
        <v>66</v>
      </c>
      <c r="R3154">
        <v>93.33</v>
      </c>
    </row>
    <row r="3155" spans="1:18" x14ac:dyDescent="0.35">
      <c r="A3155" t="s">
        <v>165</v>
      </c>
      <c r="B3155" t="str">
        <f>VLOOKUP(Table1[[#This Row],[Region]],Table3[#All],2,0)</f>
        <v>Sam Thomas</v>
      </c>
      <c r="C3155" t="s">
        <v>215</v>
      </c>
      <c r="D3155">
        <v>436353</v>
      </c>
      <c r="E3155">
        <v>352028</v>
      </c>
      <c r="F3155">
        <v>80.680000000000007</v>
      </c>
      <c r="G3155" s="2">
        <v>41423</v>
      </c>
      <c r="H3155">
        <f>YEAR(Table1[[#This Row],[Order Date]])</f>
        <v>2013</v>
      </c>
      <c r="I3155" t="s">
        <v>261</v>
      </c>
      <c r="J3155" s="4">
        <f>WEEKDAY(Table1[[#This Row],[Order Date]])</f>
        <v>4</v>
      </c>
      <c r="K3155" t="s">
        <v>233</v>
      </c>
      <c r="L3155" t="s">
        <v>237</v>
      </c>
      <c r="M3155">
        <v>352028</v>
      </c>
      <c r="N3155">
        <v>111850.05</v>
      </c>
      <c r="O3155">
        <v>240177.95</v>
      </c>
      <c r="P3155">
        <v>30</v>
      </c>
      <c r="Q3155">
        <v>69</v>
      </c>
      <c r="R3155">
        <v>91.21</v>
      </c>
    </row>
    <row r="3156" spans="1:18" x14ac:dyDescent="0.35">
      <c r="A3156" t="s">
        <v>166</v>
      </c>
      <c r="B3156" t="str">
        <f>VLOOKUP(Table1[[#This Row],[Region]],Table3[#All],2,0)</f>
        <v>Sam Thomas</v>
      </c>
      <c r="C3156" t="s">
        <v>215</v>
      </c>
      <c r="D3156">
        <v>352080</v>
      </c>
      <c r="E3156">
        <v>245098</v>
      </c>
      <c r="F3156">
        <v>69.61</v>
      </c>
      <c r="G3156" s="2">
        <v>41423</v>
      </c>
      <c r="H3156">
        <f>YEAR(Table1[[#This Row],[Order Date]])</f>
        <v>2013</v>
      </c>
      <c r="I3156" t="s">
        <v>261</v>
      </c>
      <c r="J3156" s="4">
        <f>WEEKDAY(Table1[[#This Row],[Order Date]])</f>
        <v>4</v>
      </c>
      <c r="K3156" t="s">
        <v>226</v>
      </c>
      <c r="L3156" t="s">
        <v>239</v>
      </c>
      <c r="M3156">
        <v>245098</v>
      </c>
      <c r="N3156">
        <v>53150.53</v>
      </c>
      <c r="O3156">
        <v>191947.47</v>
      </c>
      <c r="P3156">
        <v>20</v>
      </c>
      <c r="Q3156">
        <v>75</v>
      </c>
      <c r="R3156">
        <v>85.31</v>
      </c>
    </row>
    <row r="3157" spans="1:18" x14ac:dyDescent="0.35">
      <c r="A3157" t="s">
        <v>167</v>
      </c>
      <c r="B3157" t="str">
        <f>VLOOKUP(Table1[[#This Row],[Region]],Table3[#All],2,0)</f>
        <v>Bill Gabril</v>
      </c>
      <c r="C3157" t="s">
        <v>213</v>
      </c>
      <c r="D3157">
        <v>135849</v>
      </c>
      <c r="E3157">
        <v>141479</v>
      </c>
      <c r="F3157">
        <v>104.14</v>
      </c>
      <c r="G3157" s="2">
        <v>41423</v>
      </c>
      <c r="H3157">
        <f>YEAR(Table1[[#This Row],[Order Date]])</f>
        <v>2013</v>
      </c>
      <c r="I3157" t="s">
        <v>261</v>
      </c>
      <c r="J3157" s="4">
        <f>WEEKDAY(Table1[[#This Row],[Order Date]])</f>
        <v>4</v>
      </c>
      <c r="K3157" t="s">
        <v>227</v>
      </c>
      <c r="L3157" t="s">
        <v>237</v>
      </c>
      <c r="M3157">
        <v>141479</v>
      </c>
      <c r="N3157">
        <v>32828.129999999997</v>
      </c>
      <c r="O3157">
        <v>108650.87</v>
      </c>
      <c r="P3157">
        <v>20</v>
      </c>
      <c r="Q3157">
        <v>48</v>
      </c>
      <c r="R3157">
        <v>72.400000000000006</v>
      </c>
    </row>
    <row r="3158" spans="1:18" x14ac:dyDescent="0.35">
      <c r="A3158" t="s">
        <v>168</v>
      </c>
      <c r="B3158" t="str">
        <f>VLOOKUP(Table1[[#This Row],[Region]],Table3[#All],2,0)</f>
        <v>Anne Paul</v>
      </c>
      <c r="C3158" t="s">
        <v>212</v>
      </c>
      <c r="D3158">
        <v>450662</v>
      </c>
      <c r="E3158">
        <v>416928</v>
      </c>
      <c r="F3158">
        <v>92.51</v>
      </c>
      <c r="G3158" s="2">
        <v>41423</v>
      </c>
      <c r="H3158">
        <f>YEAR(Table1[[#This Row],[Order Date]])</f>
        <v>2013</v>
      </c>
      <c r="I3158" t="s">
        <v>261</v>
      </c>
      <c r="J3158" s="4">
        <f>WEEKDAY(Table1[[#This Row],[Order Date]])</f>
        <v>4</v>
      </c>
      <c r="K3158" t="s">
        <v>229</v>
      </c>
      <c r="L3158" t="s">
        <v>240</v>
      </c>
      <c r="M3158">
        <v>416928</v>
      </c>
      <c r="N3158">
        <v>83771.78</v>
      </c>
      <c r="O3158">
        <v>333156.21999999997</v>
      </c>
      <c r="P3158">
        <v>10</v>
      </c>
      <c r="Q3158">
        <v>21</v>
      </c>
      <c r="R3158">
        <v>77.63</v>
      </c>
    </row>
    <row r="3159" spans="1:18" x14ac:dyDescent="0.35">
      <c r="A3159" t="s">
        <v>169</v>
      </c>
      <c r="B3159" t="str">
        <f>VLOOKUP(Table1[[#This Row],[Region]],Table3[#All],2,0)</f>
        <v>Bill Gabril</v>
      </c>
      <c r="C3159" t="s">
        <v>213</v>
      </c>
      <c r="D3159">
        <v>408580</v>
      </c>
      <c r="E3159">
        <v>281124</v>
      </c>
      <c r="F3159">
        <v>68.81</v>
      </c>
      <c r="G3159" s="2">
        <v>41176</v>
      </c>
      <c r="H3159">
        <f>YEAR(Table1[[#This Row],[Order Date]])</f>
        <v>2012</v>
      </c>
      <c r="I3159" t="s">
        <v>258</v>
      </c>
      <c r="J3159" s="4">
        <f>WEEKDAY(Table1[[#This Row],[Order Date]])</f>
        <v>2</v>
      </c>
      <c r="K3159" t="s">
        <v>230</v>
      </c>
      <c r="L3159" t="s">
        <v>238</v>
      </c>
      <c r="M3159">
        <v>281124</v>
      </c>
      <c r="N3159">
        <v>129201.55</v>
      </c>
      <c r="O3159">
        <v>151922.45000000001</v>
      </c>
      <c r="P3159">
        <v>30</v>
      </c>
      <c r="Q3159">
        <v>54</v>
      </c>
      <c r="R3159">
        <v>75</v>
      </c>
    </row>
    <row r="3160" spans="1:18" x14ac:dyDescent="0.35">
      <c r="A3160" t="s">
        <v>170</v>
      </c>
      <c r="B3160" t="str">
        <f>VLOOKUP(Table1[[#This Row],[Region]],Table3[#All],2,0)</f>
        <v>William Grek</v>
      </c>
      <c r="C3160" t="s">
        <v>214</v>
      </c>
      <c r="D3160">
        <v>346271</v>
      </c>
      <c r="E3160">
        <v>357554</v>
      </c>
      <c r="F3160">
        <v>103.26</v>
      </c>
      <c r="G3160" s="2">
        <v>41176</v>
      </c>
      <c r="H3160">
        <f>YEAR(Table1[[#This Row],[Order Date]])</f>
        <v>2012</v>
      </c>
      <c r="I3160" t="s">
        <v>258</v>
      </c>
      <c r="J3160" s="4">
        <f>WEEKDAY(Table1[[#This Row],[Order Date]])</f>
        <v>2</v>
      </c>
      <c r="K3160" t="s">
        <v>223</v>
      </c>
      <c r="L3160" t="s">
        <v>240</v>
      </c>
      <c r="M3160">
        <v>357554</v>
      </c>
      <c r="N3160">
        <v>93543.07</v>
      </c>
      <c r="O3160">
        <v>264010.93</v>
      </c>
      <c r="P3160">
        <v>20</v>
      </c>
      <c r="Q3160">
        <v>35</v>
      </c>
      <c r="R3160">
        <v>63.48</v>
      </c>
    </row>
    <row r="3161" spans="1:18" x14ac:dyDescent="0.35">
      <c r="A3161" t="s">
        <v>171</v>
      </c>
      <c r="B3161" t="str">
        <f>VLOOKUP(Table1[[#This Row],[Region]],Table3[#All],2,0)</f>
        <v>Bill Gabril</v>
      </c>
      <c r="C3161" t="s">
        <v>213</v>
      </c>
      <c r="D3161">
        <v>392138</v>
      </c>
      <c r="E3161">
        <v>448267</v>
      </c>
      <c r="F3161">
        <v>114.31</v>
      </c>
      <c r="G3161" s="2">
        <v>41824</v>
      </c>
      <c r="H3161">
        <f>YEAR(Table1[[#This Row],[Order Date]])</f>
        <v>2014</v>
      </c>
      <c r="I3161" t="s">
        <v>260</v>
      </c>
      <c r="J3161" s="4">
        <f>WEEKDAY(Table1[[#This Row],[Order Date]])</f>
        <v>6</v>
      </c>
      <c r="K3161" t="s">
        <v>219</v>
      </c>
      <c r="L3161" t="s">
        <v>238</v>
      </c>
      <c r="M3161">
        <v>448267</v>
      </c>
      <c r="N3161">
        <v>111217.38</v>
      </c>
      <c r="O3161">
        <v>337049.62</v>
      </c>
      <c r="P3161">
        <v>10</v>
      </c>
      <c r="Q3161">
        <v>46</v>
      </c>
      <c r="R3161">
        <v>79.16</v>
      </c>
    </row>
    <row r="3162" spans="1:18" x14ac:dyDescent="0.35">
      <c r="A3162" t="s">
        <v>172</v>
      </c>
      <c r="B3162" t="str">
        <f>VLOOKUP(Table1[[#This Row],[Region]],Table3[#All],2,0)</f>
        <v>William Grek</v>
      </c>
      <c r="C3162" t="s">
        <v>214</v>
      </c>
      <c r="D3162">
        <v>154261</v>
      </c>
      <c r="E3162">
        <v>95948</v>
      </c>
      <c r="F3162">
        <v>62.2</v>
      </c>
      <c r="G3162" s="2">
        <v>41824</v>
      </c>
      <c r="H3162">
        <f>YEAR(Table1[[#This Row],[Order Date]])</f>
        <v>2014</v>
      </c>
      <c r="I3162" t="s">
        <v>260</v>
      </c>
      <c r="J3162" s="4">
        <f>WEEKDAY(Table1[[#This Row],[Order Date]])</f>
        <v>6</v>
      </c>
      <c r="K3162" t="s">
        <v>217</v>
      </c>
      <c r="L3162" t="s">
        <v>237</v>
      </c>
      <c r="M3162">
        <v>95948</v>
      </c>
      <c r="N3162">
        <v>43987.48</v>
      </c>
      <c r="O3162">
        <v>51960.52</v>
      </c>
      <c r="P3162">
        <v>10</v>
      </c>
      <c r="Q3162">
        <v>47</v>
      </c>
      <c r="R3162">
        <v>71.8</v>
      </c>
    </row>
    <row r="3163" spans="1:18" x14ac:dyDescent="0.35">
      <c r="A3163" t="s">
        <v>173</v>
      </c>
      <c r="B3163" t="str">
        <f>VLOOKUP(Table1[[#This Row],[Region]],Table3[#All],2,0)</f>
        <v>Anne Paul</v>
      </c>
      <c r="C3163" t="s">
        <v>212</v>
      </c>
      <c r="D3163">
        <v>130305</v>
      </c>
      <c r="E3163">
        <v>109991</v>
      </c>
      <c r="F3163">
        <v>84.41</v>
      </c>
      <c r="G3163" s="2">
        <v>41824</v>
      </c>
      <c r="H3163">
        <f>YEAR(Table1[[#This Row],[Order Date]])</f>
        <v>2014</v>
      </c>
      <c r="I3163" t="s">
        <v>260</v>
      </c>
      <c r="J3163" s="4">
        <f>WEEKDAY(Table1[[#This Row],[Order Date]])</f>
        <v>6</v>
      </c>
      <c r="K3163" t="s">
        <v>217</v>
      </c>
      <c r="L3163" t="s">
        <v>237</v>
      </c>
      <c r="M3163">
        <v>109991</v>
      </c>
      <c r="N3163">
        <v>38256.6</v>
      </c>
      <c r="O3163">
        <v>71734.399999999994</v>
      </c>
      <c r="P3163">
        <v>30</v>
      </c>
      <c r="Q3163">
        <v>14</v>
      </c>
      <c r="R3163">
        <v>83.3</v>
      </c>
    </row>
    <row r="3164" spans="1:18" x14ac:dyDescent="0.35">
      <c r="A3164" t="s">
        <v>174</v>
      </c>
      <c r="B3164" t="str">
        <f>VLOOKUP(Table1[[#This Row],[Region]],Table3[#All],2,0)</f>
        <v>William Grek</v>
      </c>
      <c r="C3164" t="s">
        <v>214</v>
      </c>
      <c r="D3164">
        <v>360033</v>
      </c>
      <c r="E3164">
        <v>285256</v>
      </c>
      <c r="F3164">
        <v>79.23</v>
      </c>
      <c r="G3164" s="2">
        <v>41982</v>
      </c>
      <c r="H3164">
        <f>YEAR(Table1[[#This Row],[Order Date]])</f>
        <v>2014</v>
      </c>
      <c r="I3164" t="s">
        <v>257</v>
      </c>
      <c r="J3164" s="4">
        <f>WEEKDAY(Table1[[#This Row],[Order Date]])</f>
        <v>3</v>
      </c>
      <c r="K3164" t="s">
        <v>229</v>
      </c>
      <c r="L3164" t="s">
        <v>240</v>
      </c>
      <c r="M3164">
        <v>285256</v>
      </c>
      <c r="N3164">
        <v>98091.4</v>
      </c>
      <c r="O3164">
        <v>187164.6</v>
      </c>
      <c r="P3164">
        <v>30</v>
      </c>
      <c r="Q3164">
        <v>49</v>
      </c>
      <c r="R3164">
        <v>73.209999999999994</v>
      </c>
    </row>
    <row r="3165" spans="1:18" x14ac:dyDescent="0.35">
      <c r="A3165" t="s">
        <v>175</v>
      </c>
      <c r="B3165" t="str">
        <f>VLOOKUP(Table1[[#This Row],[Region]],Table3[#All],2,0)</f>
        <v>Bill Gabril</v>
      </c>
      <c r="C3165" t="s">
        <v>213</v>
      </c>
      <c r="D3165">
        <v>106915</v>
      </c>
      <c r="E3165">
        <v>79959</v>
      </c>
      <c r="F3165">
        <v>74.790000000000006</v>
      </c>
      <c r="G3165" s="2">
        <v>41982</v>
      </c>
      <c r="H3165">
        <f>YEAR(Table1[[#This Row],[Order Date]])</f>
        <v>2014</v>
      </c>
      <c r="I3165" t="s">
        <v>257</v>
      </c>
      <c r="J3165" s="4">
        <f>WEEKDAY(Table1[[#This Row],[Order Date]])</f>
        <v>3</v>
      </c>
      <c r="K3165" t="s">
        <v>220</v>
      </c>
      <c r="L3165" t="s">
        <v>237</v>
      </c>
      <c r="M3165">
        <v>79959</v>
      </c>
      <c r="N3165">
        <v>27358.33</v>
      </c>
      <c r="O3165">
        <v>52600.67</v>
      </c>
      <c r="P3165">
        <v>20</v>
      </c>
      <c r="Q3165">
        <v>17</v>
      </c>
      <c r="R3165">
        <v>60.96</v>
      </c>
    </row>
    <row r="3166" spans="1:18" x14ac:dyDescent="0.35">
      <c r="A3166" t="s">
        <v>176</v>
      </c>
      <c r="B3166" t="str">
        <f>VLOOKUP(Table1[[#This Row],[Region]],Table3[#All],2,0)</f>
        <v>Anne Paul</v>
      </c>
      <c r="C3166" t="s">
        <v>212</v>
      </c>
      <c r="D3166">
        <v>217126</v>
      </c>
      <c r="E3166">
        <v>190580</v>
      </c>
      <c r="F3166">
        <v>87.77</v>
      </c>
      <c r="G3166" s="2">
        <v>41982</v>
      </c>
      <c r="H3166">
        <f>YEAR(Table1[[#This Row],[Order Date]])</f>
        <v>2014</v>
      </c>
      <c r="I3166" t="s">
        <v>257</v>
      </c>
      <c r="J3166" s="4">
        <f>WEEKDAY(Table1[[#This Row],[Order Date]])</f>
        <v>3</v>
      </c>
      <c r="K3166" t="s">
        <v>228</v>
      </c>
      <c r="L3166" t="s">
        <v>236</v>
      </c>
      <c r="M3166">
        <v>190580</v>
      </c>
      <c r="N3166">
        <v>59930.09</v>
      </c>
      <c r="O3166">
        <v>130649.91</v>
      </c>
      <c r="P3166">
        <v>10</v>
      </c>
      <c r="Q3166">
        <v>12</v>
      </c>
      <c r="R3166">
        <v>77.209999999999994</v>
      </c>
    </row>
    <row r="3167" spans="1:18" x14ac:dyDescent="0.35">
      <c r="A3167" t="s">
        <v>177</v>
      </c>
      <c r="B3167" t="str">
        <f>VLOOKUP(Table1[[#This Row],[Region]],Table3[#All],2,0)</f>
        <v>Sam Thomas</v>
      </c>
      <c r="C3167" t="s">
        <v>215</v>
      </c>
      <c r="D3167">
        <v>329471</v>
      </c>
      <c r="E3167">
        <v>313669</v>
      </c>
      <c r="F3167">
        <v>95.2</v>
      </c>
      <c r="G3167" s="2">
        <v>41979</v>
      </c>
      <c r="H3167">
        <f>YEAR(Table1[[#This Row],[Order Date]])</f>
        <v>2014</v>
      </c>
      <c r="I3167" t="s">
        <v>257</v>
      </c>
      <c r="J3167" s="4">
        <f>WEEKDAY(Table1[[#This Row],[Order Date]])</f>
        <v>7</v>
      </c>
      <c r="K3167" t="s">
        <v>235</v>
      </c>
      <c r="L3167" t="s">
        <v>239</v>
      </c>
      <c r="M3167">
        <v>313669</v>
      </c>
      <c r="N3167">
        <v>127278.23</v>
      </c>
      <c r="O3167">
        <v>186390.77</v>
      </c>
      <c r="P3167">
        <v>30</v>
      </c>
      <c r="Q3167">
        <v>59</v>
      </c>
      <c r="R3167">
        <v>65.34</v>
      </c>
    </row>
    <row r="3168" spans="1:18" x14ac:dyDescent="0.35">
      <c r="A3168" t="s">
        <v>178</v>
      </c>
      <c r="B3168" t="str">
        <f>VLOOKUP(Table1[[#This Row],[Region]],Table3[#All],2,0)</f>
        <v>Bill Gabril</v>
      </c>
      <c r="C3168" t="s">
        <v>213</v>
      </c>
      <c r="D3168">
        <v>202053</v>
      </c>
      <c r="E3168">
        <v>195195</v>
      </c>
      <c r="F3168">
        <v>96.61</v>
      </c>
      <c r="G3168" s="2">
        <v>41979</v>
      </c>
      <c r="H3168">
        <f>YEAR(Table1[[#This Row],[Order Date]])</f>
        <v>2014</v>
      </c>
      <c r="I3168" t="s">
        <v>257</v>
      </c>
      <c r="J3168" s="4">
        <f>WEEKDAY(Table1[[#This Row],[Order Date]])</f>
        <v>7</v>
      </c>
      <c r="K3168" t="s">
        <v>218</v>
      </c>
      <c r="L3168" t="s">
        <v>238</v>
      </c>
      <c r="M3168">
        <v>195195</v>
      </c>
      <c r="N3168">
        <v>88417.74</v>
      </c>
      <c r="O3168">
        <v>106777.26</v>
      </c>
      <c r="P3168">
        <v>30</v>
      </c>
      <c r="Q3168">
        <v>67</v>
      </c>
      <c r="R3168">
        <v>87.23</v>
      </c>
    </row>
    <row r="3169" spans="1:18" x14ac:dyDescent="0.35">
      <c r="A3169" t="s">
        <v>179</v>
      </c>
      <c r="B3169" t="str">
        <f>VLOOKUP(Table1[[#This Row],[Region]],Table3[#All],2,0)</f>
        <v>Bill Gabril</v>
      </c>
      <c r="C3169" t="s">
        <v>213</v>
      </c>
      <c r="D3169">
        <v>102190</v>
      </c>
      <c r="E3169">
        <v>72844</v>
      </c>
      <c r="F3169">
        <v>71.28</v>
      </c>
      <c r="G3169" s="2">
        <v>41179</v>
      </c>
      <c r="H3169">
        <f>YEAR(Table1[[#This Row],[Order Date]])</f>
        <v>2012</v>
      </c>
      <c r="I3169" t="s">
        <v>258</v>
      </c>
      <c r="J3169" s="4">
        <f>WEEKDAY(Table1[[#This Row],[Order Date]])</f>
        <v>5</v>
      </c>
      <c r="K3169" t="s">
        <v>216</v>
      </c>
      <c r="L3169" t="s">
        <v>236</v>
      </c>
      <c r="M3169">
        <v>72844</v>
      </c>
      <c r="N3169">
        <v>35605.67</v>
      </c>
      <c r="O3169">
        <v>37238.33</v>
      </c>
      <c r="P3169">
        <v>10</v>
      </c>
      <c r="Q3169">
        <v>46</v>
      </c>
      <c r="R3169">
        <v>61.36</v>
      </c>
    </row>
    <row r="3170" spans="1:18" x14ac:dyDescent="0.35">
      <c r="A3170" t="s">
        <v>180</v>
      </c>
      <c r="B3170" t="str">
        <f>VLOOKUP(Table1[[#This Row],[Region]],Table3[#All],2,0)</f>
        <v>Bill Gabril</v>
      </c>
      <c r="C3170" t="s">
        <v>213</v>
      </c>
      <c r="D3170">
        <v>345418</v>
      </c>
      <c r="E3170">
        <v>291095</v>
      </c>
      <c r="F3170">
        <v>84.27</v>
      </c>
      <c r="G3170" s="2">
        <v>41179</v>
      </c>
      <c r="H3170">
        <f>YEAR(Table1[[#This Row],[Order Date]])</f>
        <v>2012</v>
      </c>
      <c r="I3170" t="s">
        <v>258</v>
      </c>
      <c r="J3170" s="4">
        <f>WEEKDAY(Table1[[#This Row],[Order Date]])</f>
        <v>5</v>
      </c>
      <c r="K3170" t="s">
        <v>219</v>
      </c>
      <c r="L3170" t="s">
        <v>238</v>
      </c>
      <c r="M3170">
        <v>291095</v>
      </c>
      <c r="N3170">
        <v>114159.39</v>
      </c>
      <c r="O3170">
        <v>176935.61</v>
      </c>
      <c r="P3170">
        <v>30</v>
      </c>
      <c r="Q3170">
        <v>76</v>
      </c>
      <c r="R3170">
        <v>79.739999999999995</v>
      </c>
    </row>
    <row r="3171" spans="1:18" x14ac:dyDescent="0.35">
      <c r="A3171" t="s">
        <v>181</v>
      </c>
      <c r="B3171" t="str">
        <f>VLOOKUP(Table1[[#This Row],[Region]],Table3[#All],2,0)</f>
        <v>Anne Paul</v>
      </c>
      <c r="C3171" t="s">
        <v>212</v>
      </c>
      <c r="D3171">
        <v>153628</v>
      </c>
      <c r="E3171">
        <v>144523</v>
      </c>
      <c r="F3171">
        <v>94.07</v>
      </c>
      <c r="G3171" s="2">
        <v>41943</v>
      </c>
      <c r="H3171">
        <f>YEAR(Table1[[#This Row],[Order Date]])</f>
        <v>2014</v>
      </c>
      <c r="I3171" t="s">
        <v>255</v>
      </c>
      <c r="J3171" s="4">
        <f>WEEKDAY(Table1[[#This Row],[Order Date]])</f>
        <v>6</v>
      </c>
      <c r="K3171" t="s">
        <v>222</v>
      </c>
      <c r="L3171" t="s">
        <v>236</v>
      </c>
      <c r="M3171">
        <v>144523</v>
      </c>
      <c r="N3171">
        <v>57658.28</v>
      </c>
      <c r="O3171">
        <v>86864.72</v>
      </c>
      <c r="P3171">
        <v>10</v>
      </c>
      <c r="Q3171">
        <v>65</v>
      </c>
      <c r="R3171">
        <v>61.52</v>
      </c>
    </row>
    <row r="3172" spans="1:18" x14ac:dyDescent="0.35">
      <c r="A3172" t="s">
        <v>182</v>
      </c>
      <c r="B3172" t="str">
        <f>VLOOKUP(Table1[[#This Row],[Region]],Table3[#All],2,0)</f>
        <v>Anne Paul</v>
      </c>
      <c r="C3172" t="s">
        <v>212</v>
      </c>
      <c r="D3172">
        <v>214037</v>
      </c>
      <c r="E3172">
        <v>140333</v>
      </c>
      <c r="F3172">
        <v>65.56</v>
      </c>
      <c r="G3172" s="2">
        <v>41943</v>
      </c>
      <c r="H3172">
        <f>YEAR(Table1[[#This Row],[Order Date]])</f>
        <v>2014</v>
      </c>
      <c r="I3172" t="s">
        <v>255</v>
      </c>
      <c r="J3172" s="4">
        <f>WEEKDAY(Table1[[#This Row],[Order Date]])</f>
        <v>6</v>
      </c>
      <c r="K3172" t="s">
        <v>232</v>
      </c>
      <c r="L3172" t="s">
        <v>240</v>
      </c>
      <c r="M3172">
        <v>140333</v>
      </c>
      <c r="N3172">
        <v>37693.83</v>
      </c>
      <c r="O3172">
        <v>102639.17</v>
      </c>
      <c r="P3172">
        <v>10</v>
      </c>
      <c r="Q3172">
        <v>88</v>
      </c>
      <c r="R3172">
        <v>61.18</v>
      </c>
    </row>
    <row r="3173" spans="1:18" x14ac:dyDescent="0.35">
      <c r="A3173" t="s">
        <v>183</v>
      </c>
      <c r="B3173" t="str">
        <f>VLOOKUP(Table1[[#This Row],[Region]],Table3[#All],2,0)</f>
        <v>Bill Gabril</v>
      </c>
      <c r="C3173" t="s">
        <v>213</v>
      </c>
      <c r="D3173">
        <v>201555</v>
      </c>
      <c r="E3173">
        <v>209903</v>
      </c>
      <c r="F3173">
        <v>104.14</v>
      </c>
      <c r="G3173" s="2">
        <v>41943</v>
      </c>
      <c r="H3173">
        <f>YEAR(Table1[[#This Row],[Order Date]])</f>
        <v>2014</v>
      </c>
      <c r="I3173" t="s">
        <v>255</v>
      </c>
      <c r="J3173" s="4">
        <f>WEEKDAY(Table1[[#This Row],[Order Date]])</f>
        <v>6</v>
      </c>
      <c r="K3173" t="s">
        <v>234</v>
      </c>
      <c r="L3173" t="s">
        <v>238</v>
      </c>
      <c r="M3173">
        <v>209903</v>
      </c>
      <c r="N3173">
        <v>96101.88</v>
      </c>
      <c r="O3173">
        <v>113801.12</v>
      </c>
      <c r="P3173">
        <v>30</v>
      </c>
      <c r="Q3173">
        <v>51</v>
      </c>
      <c r="R3173">
        <v>89.02</v>
      </c>
    </row>
    <row r="3174" spans="1:18" x14ac:dyDescent="0.35">
      <c r="A3174" t="s">
        <v>184</v>
      </c>
      <c r="B3174" t="str">
        <f>VLOOKUP(Table1[[#This Row],[Region]],Table3[#All],2,0)</f>
        <v>Sam Thomas</v>
      </c>
      <c r="C3174" t="s">
        <v>215</v>
      </c>
      <c r="D3174">
        <v>258823</v>
      </c>
      <c r="E3174">
        <v>170120</v>
      </c>
      <c r="F3174">
        <v>65.73</v>
      </c>
      <c r="G3174" s="2">
        <v>41242</v>
      </c>
      <c r="H3174">
        <f>YEAR(Table1[[#This Row],[Order Date]])</f>
        <v>2012</v>
      </c>
      <c r="I3174" t="s">
        <v>253</v>
      </c>
      <c r="J3174" s="4">
        <f>WEEKDAY(Table1[[#This Row],[Order Date]])</f>
        <v>5</v>
      </c>
      <c r="K3174" t="s">
        <v>219</v>
      </c>
      <c r="L3174" t="s">
        <v>238</v>
      </c>
      <c r="M3174">
        <v>170120</v>
      </c>
      <c r="N3174">
        <v>76890.63</v>
      </c>
      <c r="O3174">
        <v>93229.37</v>
      </c>
      <c r="P3174">
        <v>10</v>
      </c>
      <c r="Q3174">
        <v>98</v>
      </c>
      <c r="R3174">
        <v>79.44</v>
      </c>
    </row>
    <row r="3175" spans="1:18" x14ac:dyDescent="0.35">
      <c r="A3175" t="s">
        <v>185</v>
      </c>
      <c r="B3175" t="str">
        <f>VLOOKUP(Table1[[#This Row],[Region]],Table3[#All],2,0)</f>
        <v>Sam Thomas</v>
      </c>
      <c r="C3175" t="s">
        <v>215</v>
      </c>
      <c r="D3175">
        <v>385327</v>
      </c>
      <c r="E3175">
        <v>398648</v>
      </c>
      <c r="F3175">
        <v>103.46</v>
      </c>
      <c r="G3175" s="2">
        <v>40613</v>
      </c>
      <c r="H3175">
        <f>YEAR(Table1[[#This Row],[Order Date]])</f>
        <v>2011</v>
      </c>
      <c r="I3175" t="s">
        <v>263</v>
      </c>
      <c r="J3175" s="4">
        <f>WEEKDAY(Table1[[#This Row],[Order Date]])</f>
        <v>6</v>
      </c>
      <c r="K3175" t="s">
        <v>222</v>
      </c>
      <c r="L3175" t="s">
        <v>236</v>
      </c>
      <c r="M3175">
        <v>398648</v>
      </c>
      <c r="N3175">
        <v>170105.13</v>
      </c>
      <c r="O3175">
        <v>228542.87</v>
      </c>
      <c r="P3175">
        <v>10</v>
      </c>
      <c r="Q3175">
        <v>69</v>
      </c>
      <c r="R3175">
        <v>62.69</v>
      </c>
    </row>
    <row r="3176" spans="1:18" x14ac:dyDescent="0.35">
      <c r="A3176" t="s">
        <v>186</v>
      </c>
      <c r="B3176" t="str">
        <f>VLOOKUP(Table1[[#This Row],[Region]],Table3[#All],2,0)</f>
        <v>Sam Thomas</v>
      </c>
      <c r="C3176" t="s">
        <v>215</v>
      </c>
      <c r="D3176">
        <v>218679</v>
      </c>
      <c r="E3176">
        <v>128652</v>
      </c>
      <c r="F3176">
        <v>58.83</v>
      </c>
      <c r="G3176" s="2">
        <v>41963</v>
      </c>
      <c r="H3176">
        <f>YEAR(Table1[[#This Row],[Order Date]])</f>
        <v>2014</v>
      </c>
      <c r="I3176" t="s">
        <v>253</v>
      </c>
      <c r="J3176" s="4">
        <f>WEEKDAY(Table1[[#This Row],[Order Date]])</f>
        <v>5</v>
      </c>
      <c r="K3176" t="s">
        <v>230</v>
      </c>
      <c r="L3176" t="s">
        <v>238</v>
      </c>
      <c r="M3176">
        <v>128652</v>
      </c>
      <c r="N3176">
        <v>37484.69</v>
      </c>
      <c r="O3176">
        <v>91167.31</v>
      </c>
      <c r="P3176">
        <v>20</v>
      </c>
      <c r="Q3176">
        <v>58</v>
      </c>
      <c r="R3176">
        <v>82.1</v>
      </c>
    </row>
    <row r="3177" spans="1:18" x14ac:dyDescent="0.35">
      <c r="A3177" t="s">
        <v>187</v>
      </c>
      <c r="B3177" t="str">
        <f>VLOOKUP(Table1[[#This Row],[Region]],Table3[#All],2,0)</f>
        <v>Anne Paul</v>
      </c>
      <c r="C3177" t="s">
        <v>212</v>
      </c>
      <c r="D3177">
        <v>163712</v>
      </c>
      <c r="E3177">
        <v>161060</v>
      </c>
      <c r="F3177">
        <v>98.38</v>
      </c>
      <c r="G3177" s="2">
        <v>41963</v>
      </c>
      <c r="H3177">
        <f>YEAR(Table1[[#This Row],[Order Date]])</f>
        <v>2014</v>
      </c>
      <c r="I3177" t="s">
        <v>253</v>
      </c>
      <c r="J3177" s="4">
        <f>WEEKDAY(Table1[[#This Row],[Order Date]])</f>
        <v>5</v>
      </c>
      <c r="K3177" t="s">
        <v>231</v>
      </c>
      <c r="L3177" t="s">
        <v>236</v>
      </c>
      <c r="M3177">
        <v>161060</v>
      </c>
      <c r="N3177">
        <v>80220.710000000006</v>
      </c>
      <c r="O3177">
        <v>80839.289999999994</v>
      </c>
      <c r="P3177">
        <v>10</v>
      </c>
      <c r="Q3177">
        <v>43</v>
      </c>
      <c r="R3177">
        <v>75.900000000000006</v>
      </c>
    </row>
    <row r="3178" spans="1:18" x14ac:dyDescent="0.35">
      <c r="A3178" t="s">
        <v>188</v>
      </c>
      <c r="B3178" t="str">
        <f>VLOOKUP(Table1[[#This Row],[Region]],Table3[#All],2,0)</f>
        <v>Anne Paul</v>
      </c>
      <c r="C3178" t="s">
        <v>212</v>
      </c>
      <c r="D3178">
        <v>397722</v>
      </c>
      <c r="E3178">
        <v>263946</v>
      </c>
      <c r="F3178">
        <v>66.36</v>
      </c>
      <c r="G3178" s="2">
        <v>41485</v>
      </c>
      <c r="H3178">
        <f>YEAR(Table1[[#This Row],[Order Date]])</f>
        <v>2013</v>
      </c>
      <c r="I3178" t="s">
        <v>260</v>
      </c>
      <c r="J3178" s="4">
        <f>WEEKDAY(Table1[[#This Row],[Order Date]])</f>
        <v>3</v>
      </c>
      <c r="K3178" t="s">
        <v>219</v>
      </c>
      <c r="L3178" t="s">
        <v>238</v>
      </c>
      <c r="M3178">
        <v>263946</v>
      </c>
      <c r="N3178">
        <v>73880.78</v>
      </c>
      <c r="O3178">
        <v>190065.22</v>
      </c>
      <c r="P3178">
        <v>30</v>
      </c>
      <c r="Q3178">
        <v>58</v>
      </c>
      <c r="R3178">
        <v>93.47</v>
      </c>
    </row>
    <row r="3179" spans="1:18" x14ac:dyDescent="0.35">
      <c r="A3179" t="s">
        <v>189</v>
      </c>
      <c r="B3179" t="str">
        <f>VLOOKUP(Table1[[#This Row],[Region]],Table3[#All],2,0)</f>
        <v>William Grek</v>
      </c>
      <c r="C3179" t="s">
        <v>214</v>
      </c>
      <c r="D3179">
        <v>480780</v>
      </c>
      <c r="E3179">
        <v>495299</v>
      </c>
      <c r="F3179">
        <v>103.02</v>
      </c>
      <c r="G3179" s="2">
        <v>41072</v>
      </c>
      <c r="H3179">
        <f>YEAR(Table1[[#This Row],[Order Date]])</f>
        <v>2012</v>
      </c>
      <c r="I3179" t="s">
        <v>254</v>
      </c>
      <c r="J3179" s="4">
        <f>WEEKDAY(Table1[[#This Row],[Order Date]])</f>
        <v>3</v>
      </c>
      <c r="K3179" t="s">
        <v>229</v>
      </c>
      <c r="L3179" t="s">
        <v>240</v>
      </c>
      <c r="M3179">
        <v>495299</v>
      </c>
      <c r="N3179">
        <v>204637.83</v>
      </c>
      <c r="O3179">
        <v>290661.17</v>
      </c>
      <c r="P3179">
        <v>10</v>
      </c>
      <c r="Q3179">
        <v>38</v>
      </c>
      <c r="R3179">
        <v>69.16</v>
      </c>
    </row>
    <row r="3180" spans="1:18" x14ac:dyDescent="0.35">
      <c r="A3180" t="s">
        <v>190</v>
      </c>
      <c r="B3180" t="str">
        <f>VLOOKUP(Table1[[#This Row],[Region]],Table3[#All],2,0)</f>
        <v>Sam Thomas</v>
      </c>
      <c r="C3180" t="s">
        <v>215</v>
      </c>
      <c r="D3180">
        <v>203811</v>
      </c>
      <c r="E3180">
        <v>120192</v>
      </c>
      <c r="F3180">
        <v>58.97</v>
      </c>
      <c r="G3180" s="2">
        <v>41493</v>
      </c>
      <c r="H3180">
        <f>YEAR(Table1[[#This Row],[Order Date]])</f>
        <v>2013</v>
      </c>
      <c r="I3180" t="s">
        <v>262</v>
      </c>
      <c r="J3180" s="4">
        <f>WEEKDAY(Table1[[#This Row],[Order Date]])</f>
        <v>4</v>
      </c>
      <c r="K3180" t="s">
        <v>226</v>
      </c>
      <c r="L3180" t="s">
        <v>239</v>
      </c>
      <c r="M3180">
        <v>120192</v>
      </c>
      <c r="N3180">
        <v>56098.5</v>
      </c>
      <c r="O3180">
        <v>64093.5</v>
      </c>
      <c r="P3180">
        <v>10</v>
      </c>
      <c r="Q3180">
        <v>81</v>
      </c>
      <c r="R3180">
        <v>82.17</v>
      </c>
    </row>
    <row r="3181" spans="1:18" x14ac:dyDescent="0.35">
      <c r="A3181" t="s">
        <v>191</v>
      </c>
      <c r="B3181" t="str">
        <f>VLOOKUP(Table1[[#This Row],[Region]],Table3[#All],2,0)</f>
        <v>Sam Thomas</v>
      </c>
      <c r="C3181" t="s">
        <v>215</v>
      </c>
      <c r="D3181">
        <v>279204</v>
      </c>
      <c r="E3181">
        <v>162126</v>
      </c>
      <c r="F3181">
        <v>58.07</v>
      </c>
      <c r="G3181" s="2">
        <v>41802</v>
      </c>
      <c r="H3181">
        <f>YEAR(Table1[[#This Row],[Order Date]])</f>
        <v>2014</v>
      </c>
      <c r="I3181" t="s">
        <v>254</v>
      </c>
      <c r="J3181" s="4">
        <f>WEEKDAY(Table1[[#This Row],[Order Date]])</f>
        <v>5</v>
      </c>
      <c r="K3181" t="s">
        <v>216</v>
      </c>
      <c r="L3181" t="s">
        <v>236</v>
      </c>
      <c r="M3181">
        <v>162126</v>
      </c>
      <c r="N3181">
        <v>65748.759999999995</v>
      </c>
      <c r="O3181">
        <v>96377.24</v>
      </c>
      <c r="P3181">
        <v>30</v>
      </c>
      <c r="Q3181">
        <v>85</v>
      </c>
      <c r="R3181">
        <v>83.4</v>
      </c>
    </row>
    <row r="3182" spans="1:18" x14ac:dyDescent="0.35">
      <c r="A3182" t="s">
        <v>192</v>
      </c>
      <c r="B3182" t="str">
        <f>VLOOKUP(Table1[[#This Row],[Region]],Table3[#All],2,0)</f>
        <v>Sam Thomas</v>
      </c>
      <c r="C3182" t="s">
        <v>215</v>
      </c>
      <c r="D3182">
        <v>336158</v>
      </c>
      <c r="E3182">
        <v>178185</v>
      </c>
      <c r="F3182">
        <v>53.01</v>
      </c>
      <c r="G3182" s="2">
        <v>41555</v>
      </c>
      <c r="H3182">
        <f>YEAR(Table1[[#This Row],[Order Date]])</f>
        <v>2013</v>
      </c>
      <c r="I3182" t="s">
        <v>255</v>
      </c>
      <c r="J3182" s="4">
        <f>WEEKDAY(Table1[[#This Row],[Order Date]])</f>
        <v>3</v>
      </c>
      <c r="K3182" t="s">
        <v>225</v>
      </c>
      <c r="L3182" t="s">
        <v>239</v>
      </c>
      <c r="M3182">
        <v>178185</v>
      </c>
      <c r="N3182">
        <v>66958.149999999994</v>
      </c>
      <c r="O3182">
        <v>111226.85</v>
      </c>
      <c r="P3182">
        <v>10</v>
      </c>
      <c r="Q3182">
        <v>45</v>
      </c>
      <c r="R3182">
        <v>87.73</v>
      </c>
    </row>
    <row r="3183" spans="1:18" x14ac:dyDescent="0.35">
      <c r="A3183" t="s">
        <v>193</v>
      </c>
      <c r="B3183" t="str">
        <f>VLOOKUP(Table1[[#This Row],[Region]],Table3[#All],2,0)</f>
        <v>Bill Gabril</v>
      </c>
      <c r="C3183" t="s">
        <v>213</v>
      </c>
      <c r="D3183">
        <v>152474</v>
      </c>
      <c r="E3183">
        <v>115022</v>
      </c>
      <c r="F3183">
        <v>75.44</v>
      </c>
      <c r="G3183" s="2">
        <v>40794</v>
      </c>
      <c r="H3183">
        <f>YEAR(Table1[[#This Row],[Order Date]])</f>
        <v>2011</v>
      </c>
      <c r="I3183" t="s">
        <v>258</v>
      </c>
      <c r="J3183" s="4">
        <f>WEEKDAY(Table1[[#This Row],[Order Date]])</f>
        <v>5</v>
      </c>
      <c r="K3183" t="s">
        <v>235</v>
      </c>
      <c r="L3183" t="s">
        <v>239</v>
      </c>
      <c r="M3183">
        <v>115022</v>
      </c>
      <c r="N3183">
        <v>39340.959999999999</v>
      </c>
      <c r="O3183">
        <v>75681.039999999994</v>
      </c>
      <c r="P3183">
        <v>10</v>
      </c>
      <c r="Q3183">
        <v>35</v>
      </c>
      <c r="R3183">
        <v>63.66</v>
      </c>
    </row>
    <row r="3184" spans="1:18" x14ac:dyDescent="0.35">
      <c r="A3184" t="s">
        <v>194</v>
      </c>
      <c r="B3184" t="str">
        <f>VLOOKUP(Table1[[#This Row],[Region]],Table3[#All],2,0)</f>
        <v>Sam Thomas</v>
      </c>
      <c r="C3184" t="s">
        <v>215</v>
      </c>
      <c r="D3184">
        <v>304328</v>
      </c>
      <c r="E3184">
        <v>223405</v>
      </c>
      <c r="F3184">
        <v>73.41</v>
      </c>
      <c r="G3184" s="2">
        <v>40794</v>
      </c>
      <c r="H3184">
        <f>YEAR(Table1[[#This Row],[Order Date]])</f>
        <v>2011</v>
      </c>
      <c r="I3184" t="s">
        <v>258</v>
      </c>
      <c r="J3184" s="4">
        <f>WEEKDAY(Table1[[#This Row],[Order Date]])</f>
        <v>5</v>
      </c>
      <c r="K3184" t="s">
        <v>227</v>
      </c>
      <c r="L3184" t="s">
        <v>237</v>
      </c>
      <c r="M3184">
        <v>223405</v>
      </c>
      <c r="N3184">
        <v>103315.21</v>
      </c>
      <c r="O3184">
        <v>120089.79</v>
      </c>
      <c r="P3184">
        <v>10</v>
      </c>
      <c r="Q3184">
        <v>68</v>
      </c>
      <c r="R3184">
        <v>71.48</v>
      </c>
    </row>
    <row r="3185" spans="1:18" x14ac:dyDescent="0.35">
      <c r="A3185" t="s">
        <v>195</v>
      </c>
      <c r="B3185" t="str">
        <f>VLOOKUP(Table1[[#This Row],[Region]],Table3[#All],2,0)</f>
        <v>Bill Gabril</v>
      </c>
      <c r="C3185" t="s">
        <v>213</v>
      </c>
      <c r="D3185">
        <v>240925</v>
      </c>
      <c r="E3185">
        <v>134788</v>
      </c>
      <c r="F3185">
        <v>55.95</v>
      </c>
      <c r="G3185" s="2">
        <v>40794</v>
      </c>
      <c r="H3185">
        <f>YEAR(Table1[[#This Row],[Order Date]])</f>
        <v>2011</v>
      </c>
      <c r="I3185" t="s">
        <v>258</v>
      </c>
      <c r="J3185" s="4">
        <f>WEEKDAY(Table1[[#This Row],[Order Date]])</f>
        <v>5</v>
      </c>
      <c r="K3185" t="s">
        <v>232</v>
      </c>
      <c r="L3185" t="s">
        <v>240</v>
      </c>
      <c r="M3185">
        <v>134788</v>
      </c>
      <c r="N3185">
        <v>66289.22</v>
      </c>
      <c r="O3185">
        <v>68498.78</v>
      </c>
      <c r="P3185">
        <v>30</v>
      </c>
      <c r="Q3185">
        <v>67</v>
      </c>
      <c r="R3185">
        <v>69.290000000000006</v>
      </c>
    </row>
    <row r="3186" spans="1:18" x14ac:dyDescent="0.35">
      <c r="A3186" t="s">
        <v>196</v>
      </c>
      <c r="B3186" t="str">
        <f>VLOOKUP(Table1[[#This Row],[Region]],Table3[#All],2,0)</f>
        <v>Bill Gabril</v>
      </c>
      <c r="C3186" t="s">
        <v>213</v>
      </c>
      <c r="D3186">
        <v>416810</v>
      </c>
      <c r="E3186">
        <v>328818</v>
      </c>
      <c r="F3186">
        <v>78.89</v>
      </c>
      <c r="G3186" s="2">
        <v>40618</v>
      </c>
      <c r="H3186">
        <f>YEAR(Table1[[#This Row],[Order Date]])</f>
        <v>2011</v>
      </c>
      <c r="I3186" t="s">
        <v>263</v>
      </c>
      <c r="J3186" s="4">
        <f>WEEKDAY(Table1[[#This Row],[Order Date]])</f>
        <v>4</v>
      </c>
      <c r="K3186" t="s">
        <v>222</v>
      </c>
      <c r="L3186" t="s">
        <v>236</v>
      </c>
      <c r="M3186">
        <v>328818</v>
      </c>
      <c r="N3186">
        <v>94566.19</v>
      </c>
      <c r="O3186">
        <v>234251.81</v>
      </c>
      <c r="P3186">
        <v>20</v>
      </c>
      <c r="Q3186">
        <v>88</v>
      </c>
      <c r="R3186">
        <v>70.11</v>
      </c>
    </row>
    <row r="3187" spans="1:18" x14ac:dyDescent="0.35">
      <c r="A3187" t="s">
        <v>197</v>
      </c>
      <c r="B3187" t="str">
        <f>VLOOKUP(Table1[[#This Row],[Region]],Table3[#All],2,0)</f>
        <v>William Grek</v>
      </c>
      <c r="C3187" t="s">
        <v>214</v>
      </c>
      <c r="D3187">
        <v>312085</v>
      </c>
      <c r="E3187">
        <v>234805</v>
      </c>
      <c r="F3187">
        <v>75.239999999999995</v>
      </c>
      <c r="G3187" s="2">
        <v>40968</v>
      </c>
      <c r="H3187">
        <f>YEAR(Table1[[#This Row],[Order Date]])</f>
        <v>2012</v>
      </c>
      <c r="I3187" t="s">
        <v>264</v>
      </c>
      <c r="J3187" s="4">
        <f>WEEKDAY(Table1[[#This Row],[Order Date]])</f>
        <v>4</v>
      </c>
      <c r="K3187" t="s">
        <v>230</v>
      </c>
      <c r="L3187" t="s">
        <v>238</v>
      </c>
      <c r="M3187">
        <v>234805</v>
      </c>
      <c r="N3187">
        <v>58692.63</v>
      </c>
      <c r="O3187">
        <v>176112.37</v>
      </c>
      <c r="P3187">
        <v>20</v>
      </c>
      <c r="Q3187">
        <v>31</v>
      </c>
      <c r="R3187">
        <v>74.930000000000007</v>
      </c>
    </row>
    <row r="3188" spans="1:18" x14ac:dyDescent="0.35">
      <c r="A3188" t="s">
        <v>198</v>
      </c>
      <c r="B3188" t="str">
        <f>VLOOKUP(Table1[[#This Row],[Region]],Table3[#All],2,0)</f>
        <v>Bill Gabril</v>
      </c>
      <c r="C3188" t="s">
        <v>213</v>
      </c>
      <c r="D3188">
        <v>222548</v>
      </c>
      <c r="E3188">
        <v>128409</v>
      </c>
      <c r="F3188">
        <v>57.7</v>
      </c>
      <c r="G3188" s="2">
        <v>41099</v>
      </c>
      <c r="H3188">
        <f>YEAR(Table1[[#This Row],[Order Date]])</f>
        <v>2012</v>
      </c>
      <c r="I3188" t="s">
        <v>260</v>
      </c>
      <c r="J3188" s="4">
        <f>WEEKDAY(Table1[[#This Row],[Order Date]])</f>
        <v>2</v>
      </c>
      <c r="K3188" t="s">
        <v>226</v>
      </c>
      <c r="L3188" t="s">
        <v>239</v>
      </c>
      <c r="M3188">
        <v>128409</v>
      </c>
      <c r="N3188">
        <v>50810.81</v>
      </c>
      <c r="O3188">
        <v>77598.19</v>
      </c>
      <c r="P3188">
        <v>10</v>
      </c>
      <c r="Q3188">
        <v>60</v>
      </c>
      <c r="R3188">
        <v>68.45</v>
      </c>
    </row>
    <row r="3189" spans="1:18" x14ac:dyDescent="0.35">
      <c r="A3189" t="s">
        <v>199</v>
      </c>
      <c r="B3189" t="str">
        <f>VLOOKUP(Table1[[#This Row],[Region]],Table3[#All],2,0)</f>
        <v>Anne Paul</v>
      </c>
      <c r="C3189" t="s">
        <v>212</v>
      </c>
      <c r="D3189">
        <v>114031</v>
      </c>
      <c r="E3189">
        <v>126983</v>
      </c>
      <c r="F3189">
        <v>111.36</v>
      </c>
      <c r="G3189" s="2">
        <v>41325</v>
      </c>
      <c r="H3189">
        <f>YEAR(Table1[[#This Row],[Order Date]])</f>
        <v>2013</v>
      </c>
      <c r="I3189" t="s">
        <v>264</v>
      </c>
      <c r="J3189" s="4">
        <f>WEEKDAY(Table1[[#This Row],[Order Date]])</f>
        <v>4</v>
      </c>
      <c r="K3189" t="s">
        <v>235</v>
      </c>
      <c r="L3189" t="s">
        <v>239</v>
      </c>
      <c r="M3189">
        <v>126983</v>
      </c>
      <c r="N3189">
        <v>38958.11</v>
      </c>
      <c r="O3189">
        <v>88024.89</v>
      </c>
      <c r="P3189">
        <v>30</v>
      </c>
      <c r="Q3189">
        <v>22</v>
      </c>
      <c r="R3189">
        <v>65.8</v>
      </c>
    </row>
    <row r="3190" spans="1:18" x14ac:dyDescent="0.35">
      <c r="A3190" t="s">
        <v>200</v>
      </c>
      <c r="B3190" t="str">
        <f>VLOOKUP(Table1[[#This Row],[Region]],Table3[#All],2,0)</f>
        <v>William Grek</v>
      </c>
      <c r="C3190" t="s">
        <v>214</v>
      </c>
      <c r="D3190">
        <v>119635</v>
      </c>
      <c r="E3190">
        <v>110738</v>
      </c>
      <c r="F3190">
        <v>92.56</v>
      </c>
      <c r="G3190" s="2">
        <v>41899</v>
      </c>
      <c r="H3190">
        <f>YEAR(Table1[[#This Row],[Order Date]])</f>
        <v>2014</v>
      </c>
      <c r="I3190" t="s">
        <v>258</v>
      </c>
      <c r="J3190" s="4">
        <f>WEEKDAY(Table1[[#This Row],[Order Date]])</f>
        <v>4</v>
      </c>
      <c r="K3190" t="s">
        <v>217</v>
      </c>
      <c r="L3190" t="s">
        <v>237</v>
      </c>
      <c r="M3190">
        <v>110738</v>
      </c>
      <c r="N3190">
        <v>53328.12</v>
      </c>
      <c r="O3190">
        <v>57409.88</v>
      </c>
      <c r="P3190">
        <v>30</v>
      </c>
      <c r="Q3190">
        <v>76</v>
      </c>
      <c r="R3190">
        <v>74</v>
      </c>
    </row>
    <row r="3191" spans="1:18" x14ac:dyDescent="0.35">
      <c r="A3191" t="s">
        <v>201</v>
      </c>
      <c r="B3191" t="str">
        <f>VLOOKUP(Table1[[#This Row],[Region]],Table3[#All],2,0)</f>
        <v>Sam Thomas</v>
      </c>
      <c r="C3191" t="s">
        <v>215</v>
      </c>
      <c r="D3191">
        <v>298480</v>
      </c>
      <c r="E3191">
        <v>352374</v>
      </c>
      <c r="F3191">
        <v>118.06</v>
      </c>
      <c r="G3191" s="2">
        <v>41899</v>
      </c>
      <c r="H3191">
        <f>YEAR(Table1[[#This Row],[Order Date]])</f>
        <v>2014</v>
      </c>
      <c r="I3191" t="s">
        <v>258</v>
      </c>
      <c r="J3191" s="4">
        <f>WEEKDAY(Table1[[#This Row],[Order Date]])</f>
        <v>4</v>
      </c>
      <c r="K3191" t="s">
        <v>225</v>
      </c>
      <c r="L3191" t="s">
        <v>239</v>
      </c>
      <c r="M3191">
        <v>352374</v>
      </c>
      <c r="N3191">
        <v>122404.27</v>
      </c>
      <c r="O3191">
        <v>229969.73</v>
      </c>
      <c r="P3191">
        <v>30</v>
      </c>
      <c r="Q3191">
        <v>69</v>
      </c>
      <c r="R3191">
        <v>60.42</v>
      </c>
    </row>
    <row r="3192" spans="1:18" x14ac:dyDescent="0.35">
      <c r="A3192" t="s">
        <v>202</v>
      </c>
      <c r="B3192" t="str">
        <f>VLOOKUP(Table1[[#This Row],[Region]],Table3[#All],2,0)</f>
        <v>William Grek</v>
      </c>
      <c r="C3192" t="s">
        <v>214</v>
      </c>
      <c r="D3192">
        <v>155849</v>
      </c>
      <c r="E3192">
        <v>81247</v>
      </c>
      <c r="F3192">
        <v>52.13</v>
      </c>
      <c r="G3192" s="2">
        <v>41899</v>
      </c>
      <c r="H3192">
        <f>YEAR(Table1[[#This Row],[Order Date]])</f>
        <v>2014</v>
      </c>
      <c r="I3192" t="s">
        <v>258</v>
      </c>
      <c r="J3192" s="4">
        <f>WEEKDAY(Table1[[#This Row],[Order Date]])</f>
        <v>4</v>
      </c>
      <c r="K3192" t="s">
        <v>218</v>
      </c>
      <c r="L3192" t="s">
        <v>238</v>
      </c>
      <c r="M3192">
        <v>81247</v>
      </c>
      <c r="N3192">
        <v>21174.62</v>
      </c>
      <c r="O3192">
        <v>60072.38</v>
      </c>
      <c r="P3192">
        <v>30</v>
      </c>
      <c r="Q3192">
        <v>19</v>
      </c>
      <c r="R3192">
        <v>75.56</v>
      </c>
    </row>
    <row r="3193" spans="1:18" x14ac:dyDescent="0.35">
      <c r="A3193" t="s">
        <v>203</v>
      </c>
      <c r="B3193" t="str">
        <f>VLOOKUP(Table1[[#This Row],[Region]],Table3[#All],2,0)</f>
        <v>William Grek</v>
      </c>
      <c r="C3193" t="s">
        <v>214</v>
      </c>
      <c r="D3193">
        <v>351905</v>
      </c>
      <c r="E3193">
        <v>258055</v>
      </c>
      <c r="F3193">
        <v>73.33</v>
      </c>
      <c r="G3193" s="2">
        <v>41899</v>
      </c>
      <c r="H3193">
        <f>YEAR(Table1[[#This Row],[Order Date]])</f>
        <v>2014</v>
      </c>
      <c r="I3193" t="s">
        <v>258</v>
      </c>
      <c r="J3193" s="4">
        <f>WEEKDAY(Table1[[#This Row],[Order Date]])</f>
        <v>4</v>
      </c>
      <c r="K3193" t="s">
        <v>225</v>
      </c>
      <c r="L3193" t="s">
        <v>239</v>
      </c>
      <c r="M3193">
        <v>258055</v>
      </c>
      <c r="N3193">
        <v>82924.56</v>
      </c>
      <c r="O3193">
        <v>175130.44</v>
      </c>
      <c r="P3193">
        <v>20</v>
      </c>
      <c r="Q3193">
        <v>14</v>
      </c>
      <c r="R3193">
        <v>75.55</v>
      </c>
    </row>
    <row r="3194" spans="1:18" x14ac:dyDescent="0.35">
      <c r="A3194" t="s">
        <v>204</v>
      </c>
      <c r="B3194" t="str">
        <f>VLOOKUP(Table1[[#This Row],[Region]],Table3[#All],2,0)</f>
        <v>Anne Paul</v>
      </c>
      <c r="C3194" t="s">
        <v>212</v>
      </c>
      <c r="D3194">
        <v>138736</v>
      </c>
      <c r="E3194">
        <v>127347</v>
      </c>
      <c r="F3194">
        <v>91.79</v>
      </c>
      <c r="G3194" s="2">
        <v>41899</v>
      </c>
      <c r="H3194">
        <f>YEAR(Table1[[#This Row],[Order Date]])</f>
        <v>2014</v>
      </c>
      <c r="I3194" t="s">
        <v>258</v>
      </c>
      <c r="J3194" s="4">
        <f>WEEKDAY(Table1[[#This Row],[Order Date]])</f>
        <v>4</v>
      </c>
      <c r="K3194" t="s">
        <v>218</v>
      </c>
      <c r="L3194" t="s">
        <v>238</v>
      </c>
      <c r="M3194">
        <v>127347</v>
      </c>
      <c r="N3194">
        <v>31882.06</v>
      </c>
      <c r="O3194">
        <v>95464.94</v>
      </c>
      <c r="P3194">
        <v>30</v>
      </c>
      <c r="Q3194">
        <v>45</v>
      </c>
      <c r="R3194">
        <v>81.56</v>
      </c>
    </row>
    <row r="3195" spans="1:18" x14ac:dyDescent="0.35">
      <c r="A3195" t="s">
        <v>205</v>
      </c>
      <c r="B3195" t="str">
        <f>VLOOKUP(Table1[[#This Row],[Region]],Table3[#All],2,0)</f>
        <v>William Grek</v>
      </c>
      <c r="C3195" t="s">
        <v>214</v>
      </c>
      <c r="D3195">
        <v>240535</v>
      </c>
      <c r="E3195">
        <v>195401</v>
      </c>
      <c r="F3195">
        <v>81.239999999999995</v>
      </c>
      <c r="G3195" s="2">
        <v>41949</v>
      </c>
      <c r="H3195">
        <f>YEAR(Table1[[#This Row],[Order Date]])</f>
        <v>2014</v>
      </c>
      <c r="I3195" t="s">
        <v>253</v>
      </c>
      <c r="J3195" s="4">
        <f>WEEKDAY(Table1[[#This Row],[Order Date]])</f>
        <v>5</v>
      </c>
      <c r="K3195" t="s">
        <v>217</v>
      </c>
      <c r="L3195" t="s">
        <v>237</v>
      </c>
      <c r="M3195">
        <v>195401</v>
      </c>
      <c r="N3195">
        <v>42315.27</v>
      </c>
      <c r="O3195">
        <v>153085.73000000001</v>
      </c>
      <c r="P3195">
        <v>20</v>
      </c>
      <c r="Q3195">
        <v>52</v>
      </c>
      <c r="R3195">
        <v>89.72</v>
      </c>
    </row>
    <row r="3196" spans="1:18" x14ac:dyDescent="0.35">
      <c r="A3196" t="s">
        <v>206</v>
      </c>
      <c r="B3196" t="str">
        <f>VLOOKUP(Table1[[#This Row],[Region]],Table3[#All],2,0)</f>
        <v>Bill Gabril</v>
      </c>
      <c r="C3196" t="s">
        <v>213</v>
      </c>
      <c r="D3196">
        <v>246442</v>
      </c>
      <c r="E3196">
        <v>182845</v>
      </c>
      <c r="F3196">
        <v>74.19</v>
      </c>
      <c r="G3196" s="2">
        <v>40959</v>
      </c>
      <c r="H3196">
        <f>YEAR(Table1[[#This Row],[Order Date]])</f>
        <v>2012</v>
      </c>
      <c r="I3196" t="s">
        <v>264</v>
      </c>
      <c r="J3196" s="4">
        <f>WEEKDAY(Table1[[#This Row],[Order Date]])</f>
        <v>2</v>
      </c>
      <c r="K3196" t="s">
        <v>216</v>
      </c>
      <c r="L3196" t="s">
        <v>236</v>
      </c>
      <c r="M3196">
        <v>182845</v>
      </c>
      <c r="N3196">
        <v>54912.92</v>
      </c>
      <c r="O3196">
        <v>127932.08</v>
      </c>
      <c r="P3196">
        <v>10</v>
      </c>
      <c r="Q3196">
        <v>94</v>
      </c>
      <c r="R3196">
        <v>79.760000000000005</v>
      </c>
    </row>
    <row r="3197" spans="1:18" x14ac:dyDescent="0.35">
      <c r="A3197" t="s">
        <v>207</v>
      </c>
      <c r="B3197" t="str">
        <f>VLOOKUP(Table1[[#This Row],[Region]],Table3[#All],2,0)</f>
        <v>Bill Gabril</v>
      </c>
      <c r="C3197" t="s">
        <v>213</v>
      </c>
      <c r="D3197">
        <v>279538</v>
      </c>
      <c r="E3197">
        <v>237817</v>
      </c>
      <c r="F3197">
        <v>85.08</v>
      </c>
      <c r="G3197" s="2">
        <v>41604</v>
      </c>
      <c r="H3197">
        <f>YEAR(Table1[[#This Row],[Order Date]])</f>
        <v>2013</v>
      </c>
      <c r="I3197" t="s">
        <v>253</v>
      </c>
      <c r="J3197" s="4">
        <f>WEEKDAY(Table1[[#This Row],[Order Date]])</f>
        <v>3</v>
      </c>
      <c r="K3197" t="s">
        <v>216</v>
      </c>
      <c r="L3197" t="s">
        <v>236</v>
      </c>
      <c r="M3197">
        <v>237817</v>
      </c>
      <c r="N3197">
        <v>78416.81</v>
      </c>
      <c r="O3197">
        <v>159400.19</v>
      </c>
      <c r="P3197">
        <v>10</v>
      </c>
      <c r="Q3197">
        <v>97</v>
      </c>
      <c r="R3197">
        <v>60.93</v>
      </c>
    </row>
    <row r="3198" spans="1:18" x14ac:dyDescent="0.35">
      <c r="A3198" t="s">
        <v>208</v>
      </c>
      <c r="B3198" t="str">
        <f>VLOOKUP(Table1[[#This Row],[Region]],Table3[#All],2,0)</f>
        <v>William Grek</v>
      </c>
      <c r="C3198" t="s">
        <v>214</v>
      </c>
      <c r="D3198">
        <v>222755</v>
      </c>
      <c r="E3198">
        <v>205799</v>
      </c>
      <c r="F3198">
        <v>92.39</v>
      </c>
      <c r="G3198" s="2">
        <v>41977</v>
      </c>
      <c r="H3198">
        <f>YEAR(Table1[[#This Row],[Order Date]])</f>
        <v>2014</v>
      </c>
      <c r="I3198" t="s">
        <v>257</v>
      </c>
      <c r="J3198" s="4">
        <f>WEEKDAY(Table1[[#This Row],[Order Date]])</f>
        <v>5</v>
      </c>
      <c r="K3198" t="s">
        <v>222</v>
      </c>
      <c r="L3198" t="s">
        <v>236</v>
      </c>
      <c r="M3198">
        <v>205799</v>
      </c>
      <c r="N3198">
        <v>48788.72</v>
      </c>
      <c r="O3198">
        <v>157010.28</v>
      </c>
      <c r="P3198">
        <v>30</v>
      </c>
      <c r="Q3198">
        <v>49</v>
      </c>
      <c r="R3198">
        <v>81.599999999999994</v>
      </c>
    </row>
    <row r="3199" spans="1:18" x14ac:dyDescent="0.35">
      <c r="A3199" t="s">
        <v>209</v>
      </c>
      <c r="B3199" t="str">
        <f>VLOOKUP(Table1[[#This Row],[Region]],Table3[#All],2,0)</f>
        <v>William Grek</v>
      </c>
      <c r="C3199" t="s">
        <v>214</v>
      </c>
      <c r="D3199">
        <v>428470</v>
      </c>
      <c r="E3199">
        <v>426161</v>
      </c>
      <c r="F3199">
        <v>99.46</v>
      </c>
      <c r="G3199" s="2">
        <v>41162</v>
      </c>
      <c r="H3199">
        <f>YEAR(Table1[[#This Row],[Order Date]])</f>
        <v>2012</v>
      </c>
      <c r="I3199" t="s">
        <v>258</v>
      </c>
      <c r="J3199" s="4">
        <f>WEEKDAY(Table1[[#This Row],[Order Date]])</f>
        <v>2</v>
      </c>
      <c r="K3199" t="s">
        <v>220</v>
      </c>
      <c r="L3199" t="s">
        <v>237</v>
      </c>
      <c r="M3199">
        <v>426161</v>
      </c>
      <c r="N3199">
        <v>121113.99</v>
      </c>
      <c r="O3199">
        <v>305047.01</v>
      </c>
      <c r="P3199">
        <v>30</v>
      </c>
      <c r="Q3199">
        <v>88</v>
      </c>
      <c r="R3199">
        <v>76.72</v>
      </c>
    </row>
    <row r="3200" spans="1:18" x14ac:dyDescent="0.35">
      <c r="A3200" t="s">
        <v>210</v>
      </c>
      <c r="B3200" t="str">
        <f>VLOOKUP(Table1[[#This Row],[Region]],Table3[#All],2,0)</f>
        <v>Bill Gabril</v>
      </c>
      <c r="C3200" t="s">
        <v>213</v>
      </c>
      <c r="D3200">
        <v>154403</v>
      </c>
      <c r="E3200">
        <v>136764</v>
      </c>
      <c r="F3200">
        <v>88.58</v>
      </c>
      <c r="G3200" s="2">
        <v>41162</v>
      </c>
      <c r="H3200">
        <f>YEAR(Table1[[#This Row],[Order Date]])</f>
        <v>2012</v>
      </c>
      <c r="I3200" t="s">
        <v>258</v>
      </c>
      <c r="J3200" s="4">
        <f>WEEKDAY(Table1[[#This Row],[Order Date]])</f>
        <v>2</v>
      </c>
      <c r="K3200" t="s">
        <v>228</v>
      </c>
      <c r="L3200" t="s">
        <v>236</v>
      </c>
      <c r="M3200">
        <v>136764</v>
      </c>
      <c r="N3200">
        <v>37062.410000000003</v>
      </c>
      <c r="O3200">
        <v>99701.59</v>
      </c>
      <c r="P3200">
        <v>20</v>
      </c>
      <c r="Q3200">
        <v>29</v>
      </c>
      <c r="R3200">
        <v>69.56</v>
      </c>
    </row>
    <row r="3201" spans="1:18" x14ac:dyDescent="0.35">
      <c r="A3201" t="s">
        <v>211</v>
      </c>
      <c r="B3201" t="str">
        <f>VLOOKUP(Table1[[#This Row],[Region]],Table3[#All],2,0)</f>
        <v>Bill Gabril</v>
      </c>
      <c r="C3201" t="s">
        <v>213</v>
      </c>
      <c r="D3201">
        <v>478941</v>
      </c>
      <c r="E3201">
        <v>319285</v>
      </c>
      <c r="F3201">
        <v>66.66</v>
      </c>
      <c r="G3201" s="2">
        <v>41162</v>
      </c>
      <c r="H3201">
        <f>YEAR(Table1[[#This Row],[Order Date]])</f>
        <v>2012</v>
      </c>
      <c r="I3201" t="s">
        <v>258</v>
      </c>
      <c r="J3201" s="4">
        <f>WEEKDAY(Table1[[#This Row],[Order Date]])</f>
        <v>2</v>
      </c>
      <c r="K3201" t="s">
        <v>228</v>
      </c>
      <c r="L3201" t="s">
        <v>236</v>
      </c>
      <c r="M3201">
        <v>319285</v>
      </c>
      <c r="N3201">
        <v>78627.360000000001</v>
      </c>
      <c r="O3201">
        <v>240657.64</v>
      </c>
      <c r="P3201">
        <v>10</v>
      </c>
      <c r="Q3201">
        <v>52</v>
      </c>
      <c r="R3201">
        <v>93.94</v>
      </c>
    </row>
    <row r="3202" spans="1:18" x14ac:dyDescent="0.35">
      <c r="A3202" t="s">
        <v>12</v>
      </c>
      <c r="B3202" t="str">
        <f>VLOOKUP(Table1[[#This Row],[Region]],Table3[#All],2,0)</f>
        <v>William Grek</v>
      </c>
      <c r="C3202" t="s">
        <v>214</v>
      </c>
      <c r="D3202">
        <v>180443</v>
      </c>
      <c r="E3202">
        <v>203697</v>
      </c>
      <c r="F3202">
        <v>112.89</v>
      </c>
      <c r="G3202" s="2">
        <v>41623</v>
      </c>
      <c r="H3202">
        <f>YEAR(Table1[[#This Row],[Order Date]])</f>
        <v>2013</v>
      </c>
      <c r="I3202" t="s">
        <v>257</v>
      </c>
      <c r="J3202" s="4">
        <f>WEEKDAY(Table1[[#This Row],[Order Date]])</f>
        <v>1</v>
      </c>
      <c r="K3202" t="s">
        <v>223</v>
      </c>
      <c r="L3202" t="s">
        <v>240</v>
      </c>
      <c r="M3202">
        <v>203697</v>
      </c>
      <c r="N3202">
        <v>68030.23</v>
      </c>
      <c r="O3202">
        <v>135666.76999999999</v>
      </c>
      <c r="P3202">
        <v>10</v>
      </c>
      <c r="Q3202">
        <v>43</v>
      </c>
      <c r="R3202">
        <v>84.55</v>
      </c>
    </row>
    <row r="3203" spans="1:18" x14ac:dyDescent="0.35">
      <c r="A3203" t="s">
        <v>13</v>
      </c>
      <c r="B3203" t="str">
        <f>VLOOKUP(Table1[[#This Row],[Region]],Table3[#All],2,0)</f>
        <v>William Grek</v>
      </c>
      <c r="C3203" t="s">
        <v>214</v>
      </c>
      <c r="D3203">
        <v>402255</v>
      </c>
      <c r="E3203">
        <v>306382</v>
      </c>
      <c r="F3203">
        <v>76.17</v>
      </c>
      <c r="G3203" s="2">
        <v>41005</v>
      </c>
      <c r="H3203">
        <f>YEAR(Table1[[#This Row],[Order Date]])</f>
        <v>2012</v>
      </c>
      <c r="I3203" t="s">
        <v>256</v>
      </c>
      <c r="J3203" s="4">
        <f>WEEKDAY(Table1[[#This Row],[Order Date]])</f>
        <v>6</v>
      </c>
      <c r="K3203" t="s">
        <v>218</v>
      </c>
      <c r="L3203" t="s">
        <v>238</v>
      </c>
      <c r="M3203">
        <v>306382</v>
      </c>
      <c r="N3203">
        <v>68867.539999999994</v>
      </c>
      <c r="O3203">
        <v>237514.46</v>
      </c>
      <c r="P3203">
        <v>30</v>
      </c>
      <c r="Q3203">
        <v>14</v>
      </c>
      <c r="R3203">
        <v>75.06</v>
      </c>
    </row>
    <row r="3204" spans="1:18" x14ac:dyDescent="0.35">
      <c r="A3204" t="s">
        <v>14</v>
      </c>
      <c r="B3204" t="str">
        <f>VLOOKUP(Table1[[#This Row],[Region]],Table3[#All],2,0)</f>
        <v>Sam Thomas</v>
      </c>
      <c r="C3204" t="s">
        <v>215</v>
      </c>
      <c r="D3204">
        <v>393189</v>
      </c>
      <c r="E3204">
        <v>249687</v>
      </c>
      <c r="F3204">
        <v>63.5</v>
      </c>
      <c r="G3204" s="2">
        <v>41610</v>
      </c>
      <c r="H3204">
        <f>YEAR(Table1[[#This Row],[Order Date]])</f>
        <v>2013</v>
      </c>
      <c r="I3204" t="s">
        <v>257</v>
      </c>
      <c r="J3204" s="4">
        <f>WEEKDAY(Table1[[#This Row],[Order Date]])</f>
        <v>2</v>
      </c>
      <c r="K3204" t="s">
        <v>229</v>
      </c>
      <c r="L3204" t="s">
        <v>240</v>
      </c>
      <c r="M3204">
        <v>249687</v>
      </c>
      <c r="N3204">
        <v>63064.21</v>
      </c>
      <c r="O3204">
        <v>186622.79</v>
      </c>
      <c r="P3204">
        <v>30</v>
      </c>
      <c r="Q3204">
        <v>26</v>
      </c>
      <c r="R3204">
        <v>64.150000000000006</v>
      </c>
    </row>
    <row r="3205" spans="1:18" x14ac:dyDescent="0.35">
      <c r="A3205" t="s">
        <v>15</v>
      </c>
      <c r="B3205" t="str">
        <f>VLOOKUP(Table1[[#This Row],[Region]],Table3[#All],2,0)</f>
        <v>Anne Paul</v>
      </c>
      <c r="C3205" t="s">
        <v>212</v>
      </c>
      <c r="D3205">
        <v>171432</v>
      </c>
      <c r="E3205">
        <v>130149</v>
      </c>
      <c r="F3205">
        <v>75.92</v>
      </c>
      <c r="G3205" s="2">
        <v>41956</v>
      </c>
      <c r="H3205">
        <f>YEAR(Table1[[#This Row],[Order Date]])</f>
        <v>2014</v>
      </c>
      <c r="I3205" t="s">
        <v>253</v>
      </c>
      <c r="J3205" s="4">
        <f>WEEKDAY(Table1[[#This Row],[Order Date]])</f>
        <v>5</v>
      </c>
      <c r="K3205" t="s">
        <v>218</v>
      </c>
      <c r="L3205" t="s">
        <v>238</v>
      </c>
      <c r="M3205">
        <v>130149</v>
      </c>
      <c r="N3205">
        <v>37841.370000000003</v>
      </c>
      <c r="O3205">
        <v>92307.63</v>
      </c>
      <c r="P3205">
        <v>20</v>
      </c>
      <c r="Q3205">
        <v>88</v>
      </c>
      <c r="R3205">
        <v>66.58</v>
      </c>
    </row>
    <row r="3206" spans="1:18" x14ac:dyDescent="0.35">
      <c r="A3206" t="s">
        <v>16</v>
      </c>
      <c r="B3206" t="str">
        <f>VLOOKUP(Table1[[#This Row],[Region]],Table3[#All],2,0)</f>
        <v>Sam Thomas</v>
      </c>
      <c r="C3206" t="s">
        <v>215</v>
      </c>
      <c r="D3206">
        <v>237873</v>
      </c>
      <c r="E3206">
        <v>221996</v>
      </c>
      <c r="F3206">
        <v>93.33</v>
      </c>
      <c r="G3206" s="2">
        <v>41956</v>
      </c>
      <c r="H3206">
        <f>YEAR(Table1[[#This Row],[Order Date]])</f>
        <v>2014</v>
      </c>
      <c r="I3206" t="s">
        <v>253</v>
      </c>
      <c r="J3206" s="4">
        <f>WEEKDAY(Table1[[#This Row],[Order Date]])</f>
        <v>5</v>
      </c>
      <c r="K3206" t="s">
        <v>227</v>
      </c>
      <c r="L3206" t="s">
        <v>237</v>
      </c>
      <c r="M3206">
        <v>221996</v>
      </c>
      <c r="N3206">
        <v>97103.76</v>
      </c>
      <c r="O3206">
        <v>124892.24</v>
      </c>
      <c r="P3206">
        <v>30</v>
      </c>
      <c r="Q3206">
        <v>98</v>
      </c>
      <c r="R3206">
        <v>80.86</v>
      </c>
    </row>
    <row r="3207" spans="1:18" x14ac:dyDescent="0.35">
      <c r="A3207" t="s">
        <v>17</v>
      </c>
      <c r="B3207" t="str">
        <f>VLOOKUP(Table1[[#This Row],[Region]],Table3[#All],2,0)</f>
        <v>Anne Paul</v>
      </c>
      <c r="C3207" t="s">
        <v>212</v>
      </c>
      <c r="D3207">
        <v>255173</v>
      </c>
      <c r="E3207">
        <v>301288</v>
      </c>
      <c r="F3207">
        <v>118.07</v>
      </c>
      <c r="G3207" s="2">
        <v>41702</v>
      </c>
      <c r="H3207">
        <f>YEAR(Table1[[#This Row],[Order Date]])</f>
        <v>2014</v>
      </c>
      <c r="I3207" t="s">
        <v>263</v>
      </c>
      <c r="J3207" s="4">
        <f>WEEKDAY(Table1[[#This Row],[Order Date]])</f>
        <v>3</v>
      </c>
      <c r="K3207" t="s">
        <v>233</v>
      </c>
      <c r="L3207" t="s">
        <v>237</v>
      </c>
      <c r="M3207">
        <v>301288</v>
      </c>
      <c r="N3207">
        <v>106716.42</v>
      </c>
      <c r="O3207">
        <v>194571.58</v>
      </c>
      <c r="P3207">
        <v>20</v>
      </c>
      <c r="Q3207">
        <v>39</v>
      </c>
      <c r="R3207">
        <v>80.98</v>
      </c>
    </row>
    <row r="3208" spans="1:18" x14ac:dyDescent="0.35">
      <c r="A3208" t="s">
        <v>18</v>
      </c>
      <c r="B3208" t="str">
        <f>VLOOKUP(Table1[[#This Row],[Region]],Table3[#All],2,0)</f>
        <v>William Grek</v>
      </c>
      <c r="C3208" t="s">
        <v>214</v>
      </c>
      <c r="D3208">
        <v>446770</v>
      </c>
      <c r="E3208">
        <v>292758</v>
      </c>
      <c r="F3208">
        <v>65.53</v>
      </c>
      <c r="G3208" s="2">
        <v>41702</v>
      </c>
      <c r="H3208">
        <f>YEAR(Table1[[#This Row],[Order Date]])</f>
        <v>2014</v>
      </c>
      <c r="I3208" t="s">
        <v>263</v>
      </c>
      <c r="J3208" s="4">
        <f>WEEKDAY(Table1[[#This Row],[Order Date]])</f>
        <v>3</v>
      </c>
      <c r="K3208" t="s">
        <v>224</v>
      </c>
      <c r="L3208" t="s">
        <v>240</v>
      </c>
      <c r="M3208">
        <v>292758</v>
      </c>
      <c r="N3208">
        <v>82765.740000000005</v>
      </c>
      <c r="O3208">
        <v>209992.26</v>
      </c>
      <c r="P3208">
        <v>10</v>
      </c>
      <c r="Q3208">
        <v>60</v>
      </c>
      <c r="R3208">
        <v>93.38</v>
      </c>
    </row>
    <row r="3209" spans="1:18" x14ac:dyDescent="0.35">
      <c r="A3209" t="s">
        <v>19</v>
      </c>
      <c r="B3209" t="str">
        <f>VLOOKUP(Table1[[#This Row],[Region]],Table3[#All],2,0)</f>
        <v>William Grek</v>
      </c>
      <c r="C3209" t="s">
        <v>214</v>
      </c>
      <c r="D3209">
        <v>268901</v>
      </c>
      <c r="E3209">
        <v>167517</v>
      </c>
      <c r="F3209">
        <v>62.3</v>
      </c>
      <c r="G3209" s="2">
        <v>41606</v>
      </c>
      <c r="H3209">
        <f>YEAR(Table1[[#This Row],[Order Date]])</f>
        <v>2013</v>
      </c>
      <c r="I3209" t="s">
        <v>253</v>
      </c>
      <c r="J3209" s="4">
        <f>WEEKDAY(Table1[[#This Row],[Order Date]])</f>
        <v>5</v>
      </c>
      <c r="K3209" t="s">
        <v>226</v>
      </c>
      <c r="L3209" t="s">
        <v>239</v>
      </c>
      <c r="M3209">
        <v>167517</v>
      </c>
      <c r="N3209">
        <v>67211.149999999994</v>
      </c>
      <c r="O3209">
        <v>100305.85</v>
      </c>
      <c r="P3209">
        <v>30</v>
      </c>
      <c r="Q3209">
        <v>32</v>
      </c>
      <c r="R3209">
        <v>73.63</v>
      </c>
    </row>
    <row r="3210" spans="1:18" x14ac:dyDescent="0.35">
      <c r="A3210" t="s">
        <v>20</v>
      </c>
      <c r="B3210" t="str">
        <f>VLOOKUP(Table1[[#This Row],[Region]],Table3[#All],2,0)</f>
        <v>Anne Paul</v>
      </c>
      <c r="C3210" t="s">
        <v>212</v>
      </c>
      <c r="D3210">
        <v>125118</v>
      </c>
      <c r="E3210">
        <v>149959</v>
      </c>
      <c r="F3210">
        <v>119.85</v>
      </c>
      <c r="G3210" s="2">
        <v>41606</v>
      </c>
      <c r="H3210">
        <f>YEAR(Table1[[#This Row],[Order Date]])</f>
        <v>2013</v>
      </c>
      <c r="I3210" t="s">
        <v>253</v>
      </c>
      <c r="J3210" s="4">
        <f>WEEKDAY(Table1[[#This Row],[Order Date]])</f>
        <v>5</v>
      </c>
      <c r="K3210" t="s">
        <v>230</v>
      </c>
      <c r="L3210" t="s">
        <v>238</v>
      </c>
      <c r="M3210">
        <v>149959</v>
      </c>
      <c r="N3210">
        <v>44962.7</v>
      </c>
      <c r="O3210">
        <v>104996.3</v>
      </c>
      <c r="P3210">
        <v>30</v>
      </c>
      <c r="Q3210">
        <v>20</v>
      </c>
      <c r="R3210">
        <v>88.63</v>
      </c>
    </row>
    <row r="3211" spans="1:18" x14ac:dyDescent="0.35">
      <c r="A3211" t="s">
        <v>21</v>
      </c>
      <c r="B3211" t="str">
        <f>VLOOKUP(Table1[[#This Row],[Region]],Table3[#All],2,0)</f>
        <v>Bill Gabril</v>
      </c>
      <c r="C3211" t="s">
        <v>213</v>
      </c>
      <c r="D3211">
        <v>317725</v>
      </c>
      <c r="E3211">
        <v>177320</v>
      </c>
      <c r="F3211">
        <v>55.81</v>
      </c>
      <c r="G3211" s="2">
        <v>40786</v>
      </c>
      <c r="H3211">
        <f>YEAR(Table1[[#This Row],[Order Date]])</f>
        <v>2011</v>
      </c>
      <c r="I3211" t="s">
        <v>262</v>
      </c>
      <c r="J3211" s="4">
        <f>WEEKDAY(Table1[[#This Row],[Order Date]])</f>
        <v>4</v>
      </c>
      <c r="K3211" t="s">
        <v>235</v>
      </c>
      <c r="L3211" t="s">
        <v>239</v>
      </c>
      <c r="M3211">
        <v>177320</v>
      </c>
      <c r="N3211">
        <v>78418.36</v>
      </c>
      <c r="O3211">
        <v>98901.64</v>
      </c>
      <c r="P3211">
        <v>30</v>
      </c>
      <c r="Q3211">
        <v>42</v>
      </c>
      <c r="R3211">
        <v>93.88</v>
      </c>
    </row>
    <row r="3212" spans="1:18" x14ac:dyDescent="0.35">
      <c r="A3212" t="s">
        <v>22</v>
      </c>
      <c r="B3212" t="str">
        <f>VLOOKUP(Table1[[#This Row],[Region]],Table3[#All],2,0)</f>
        <v>Anne Paul</v>
      </c>
      <c r="C3212" t="s">
        <v>212</v>
      </c>
      <c r="D3212">
        <v>145990</v>
      </c>
      <c r="E3212">
        <v>103271</v>
      </c>
      <c r="F3212">
        <v>70.739999999999995</v>
      </c>
      <c r="G3212" s="2">
        <v>41617</v>
      </c>
      <c r="H3212">
        <f>YEAR(Table1[[#This Row],[Order Date]])</f>
        <v>2013</v>
      </c>
      <c r="I3212" t="s">
        <v>257</v>
      </c>
      <c r="J3212" s="4">
        <f>WEEKDAY(Table1[[#This Row],[Order Date]])</f>
        <v>2</v>
      </c>
      <c r="K3212" t="s">
        <v>230</v>
      </c>
      <c r="L3212" t="s">
        <v>238</v>
      </c>
      <c r="M3212">
        <v>103271</v>
      </c>
      <c r="N3212">
        <v>30797.91</v>
      </c>
      <c r="O3212">
        <v>72473.09</v>
      </c>
      <c r="P3212">
        <v>20</v>
      </c>
      <c r="Q3212">
        <v>27</v>
      </c>
      <c r="R3212">
        <v>82.93</v>
      </c>
    </row>
    <row r="3213" spans="1:18" x14ac:dyDescent="0.35">
      <c r="A3213" t="s">
        <v>23</v>
      </c>
      <c r="B3213" t="str">
        <f>VLOOKUP(Table1[[#This Row],[Region]],Table3[#All],2,0)</f>
        <v>William Grek</v>
      </c>
      <c r="C3213" t="s">
        <v>214</v>
      </c>
      <c r="D3213">
        <v>258835</v>
      </c>
      <c r="E3213">
        <v>304007</v>
      </c>
      <c r="F3213">
        <v>117.45</v>
      </c>
      <c r="G3213" s="2">
        <v>41617</v>
      </c>
      <c r="H3213">
        <f>YEAR(Table1[[#This Row],[Order Date]])</f>
        <v>2013</v>
      </c>
      <c r="I3213" t="s">
        <v>257</v>
      </c>
      <c r="J3213" s="4">
        <f>WEEKDAY(Table1[[#This Row],[Order Date]])</f>
        <v>2</v>
      </c>
      <c r="K3213" t="s">
        <v>224</v>
      </c>
      <c r="L3213" t="s">
        <v>240</v>
      </c>
      <c r="M3213">
        <v>304007</v>
      </c>
      <c r="N3213">
        <v>82310.320000000007</v>
      </c>
      <c r="O3213">
        <v>221696.68</v>
      </c>
      <c r="P3213">
        <v>10</v>
      </c>
      <c r="Q3213">
        <v>100</v>
      </c>
      <c r="R3213">
        <v>88.7</v>
      </c>
    </row>
    <row r="3214" spans="1:18" x14ac:dyDescent="0.35">
      <c r="A3214" t="s">
        <v>24</v>
      </c>
      <c r="B3214" t="str">
        <f>VLOOKUP(Table1[[#This Row],[Region]],Table3[#All],2,0)</f>
        <v>Bill Gabril</v>
      </c>
      <c r="C3214" t="s">
        <v>213</v>
      </c>
      <c r="D3214">
        <v>167033</v>
      </c>
      <c r="E3214">
        <v>109290</v>
      </c>
      <c r="F3214">
        <v>65.430000000000007</v>
      </c>
      <c r="G3214" s="2">
        <v>41617</v>
      </c>
      <c r="H3214">
        <f>YEAR(Table1[[#This Row],[Order Date]])</f>
        <v>2013</v>
      </c>
      <c r="I3214" t="s">
        <v>257</v>
      </c>
      <c r="J3214" s="4">
        <f>WEEKDAY(Table1[[#This Row],[Order Date]])</f>
        <v>2</v>
      </c>
      <c r="K3214" t="s">
        <v>222</v>
      </c>
      <c r="L3214" t="s">
        <v>236</v>
      </c>
      <c r="M3214">
        <v>109290</v>
      </c>
      <c r="N3214">
        <v>52633.15</v>
      </c>
      <c r="O3214">
        <v>56656.85</v>
      </c>
      <c r="P3214">
        <v>10</v>
      </c>
      <c r="Q3214">
        <v>77</v>
      </c>
      <c r="R3214">
        <v>64.37</v>
      </c>
    </row>
    <row r="3215" spans="1:18" x14ac:dyDescent="0.35">
      <c r="A3215" t="s">
        <v>25</v>
      </c>
      <c r="B3215" t="str">
        <f>VLOOKUP(Table1[[#This Row],[Region]],Table3[#All],2,0)</f>
        <v>Bill Gabril</v>
      </c>
      <c r="C3215" t="s">
        <v>213</v>
      </c>
      <c r="D3215">
        <v>228456</v>
      </c>
      <c r="E3215">
        <v>222412</v>
      </c>
      <c r="F3215">
        <v>97.35</v>
      </c>
      <c r="G3215" s="2">
        <v>40640</v>
      </c>
      <c r="H3215">
        <f>YEAR(Table1[[#This Row],[Order Date]])</f>
        <v>2011</v>
      </c>
      <c r="I3215" t="s">
        <v>256</v>
      </c>
      <c r="J3215" s="4">
        <f>WEEKDAY(Table1[[#This Row],[Order Date]])</f>
        <v>5</v>
      </c>
      <c r="K3215" t="s">
        <v>233</v>
      </c>
      <c r="L3215" t="s">
        <v>237</v>
      </c>
      <c r="M3215">
        <v>222412</v>
      </c>
      <c r="N3215">
        <v>62855.45</v>
      </c>
      <c r="O3215">
        <v>159556.54999999999</v>
      </c>
      <c r="P3215">
        <v>10</v>
      </c>
      <c r="Q3215">
        <v>27</v>
      </c>
      <c r="R3215">
        <v>64.430000000000007</v>
      </c>
    </row>
    <row r="3216" spans="1:18" x14ac:dyDescent="0.35">
      <c r="A3216" t="s">
        <v>26</v>
      </c>
      <c r="B3216" t="str">
        <f>VLOOKUP(Table1[[#This Row],[Region]],Table3[#All],2,0)</f>
        <v>Anne Paul</v>
      </c>
      <c r="C3216" t="s">
        <v>212</v>
      </c>
      <c r="D3216">
        <v>378033</v>
      </c>
      <c r="E3216">
        <v>260430</v>
      </c>
      <c r="F3216">
        <v>68.89</v>
      </c>
      <c r="G3216" s="2">
        <v>40782</v>
      </c>
      <c r="H3216">
        <f>YEAR(Table1[[#This Row],[Order Date]])</f>
        <v>2011</v>
      </c>
      <c r="I3216" t="s">
        <v>262</v>
      </c>
      <c r="J3216" s="4">
        <f>WEEKDAY(Table1[[#This Row],[Order Date]])</f>
        <v>7</v>
      </c>
      <c r="K3216" t="s">
        <v>222</v>
      </c>
      <c r="L3216" t="s">
        <v>236</v>
      </c>
      <c r="M3216">
        <v>260430</v>
      </c>
      <c r="N3216">
        <v>98130.49</v>
      </c>
      <c r="O3216">
        <v>162299.51</v>
      </c>
      <c r="P3216">
        <v>30</v>
      </c>
      <c r="Q3216">
        <v>77</v>
      </c>
      <c r="R3216">
        <v>85.45</v>
      </c>
    </row>
    <row r="3217" spans="1:18" x14ac:dyDescent="0.35">
      <c r="A3217" t="s">
        <v>27</v>
      </c>
      <c r="B3217" t="str">
        <f>VLOOKUP(Table1[[#This Row],[Region]],Table3[#All],2,0)</f>
        <v>Bill Gabril</v>
      </c>
      <c r="C3217" t="s">
        <v>213</v>
      </c>
      <c r="D3217">
        <v>163734</v>
      </c>
      <c r="E3217">
        <v>144872</v>
      </c>
      <c r="F3217">
        <v>88.48</v>
      </c>
      <c r="G3217" s="2">
        <v>40782</v>
      </c>
      <c r="H3217">
        <f>YEAR(Table1[[#This Row],[Order Date]])</f>
        <v>2011</v>
      </c>
      <c r="I3217" t="s">
        <v>262</v>
      </c>
      <c r="J3217" s="4">
        <f>WEEKDAY(Table1[[#This Row],[Order Date]])</f>
        <v>7</v>
      </c>
      <c r="K3217" t="s">
        <v>224</v>
      </c>
      <c r="L3217" t="s">
        <v>240</v>
      </c>
      <c r="M3217">
        <v>144872</v>
      </c>
      <c r="N3217">
        <v>44704.24</v>
      </c>
      <c r="O3217">
        <v>100167.76</v>
      </c>
      <c r="P3217">
        <v>10</v>
      </c>
      <c r="Q3217">
        <v>38</v>
      </c>
      <c r="R3217">
        <v>89</v>
      </c>
    </row>
    <row r="3218" spans="1:18" x14ac:dyDescent="0.35">
      <c r="A3218" t="s">
        <v>28</v>
      </c>
      <c r="B3218" t="str">
        <f>VLOOKUP(Table1[[#This Row],[Region]],Table3[#All],2,0)</f>
        <v>William Grek</v>
      </c>
      <c r="C3218" t="s">
        <v>214</v>
      </c>
      <c r="D3218">
        <v>316772</v>
      </c>
      <c r="E3218">
        <v>227014</v>
      </c>
      <c r="F3218">
        <v>71.66</v>
      </c>
      <c r="G3218" s="2">
        <v>40782</v>
      </c>
      <c r="H3218">
        <f>YEAR(Table1[[#This Row],[Order Date]])</f>
        <v>2011</v>
      </c>
      <c r="I3218" t="s">
        <v>262</v>
      </c>
      <c r="J3218" s="4">
        <f>WEEKDAY(Table1[[#This Row],[Order Date]])</f>
        <v>7</v>
      </c>
      <c r="K3218" t="s">
        <v>218</v>
      </c>
      <c r="L3218" t="s">
        <v>238</v>
      </c>
      <c r="M3218">
        <v>227014</v>
      </c>
      <c r="N3218">
        <v>72130.25</v>
      </c>
      <c r="O3218">
        <v>154883.75</v>
      </c>
      <c r="P3218">
        <v>10</v>
      </c>
      <c r="Q3218">
        <v>34</v>
      </c>
      <c r="R3218">
        <v>71.09</v>
      </c>
    </row>
    <row r="3219" spans="1:18" x14ac:dyDescent="0.35">
      <c r="A3219" t="s">
        <v>29</v>
      </c>
      <c r="B3219" t="str">
        <f>VLOOKUP(Table1[[#This Row],[Region]],Table3[#All],2,0)</f>
        <v>Anne Paul</v>
      </c>
      <c r="C3219" t="s">
        <v>212</v>
      </c>
      <c r="D3219">
        <v>342452</v>
      </c>
      <c r="E3219">
        <v>285139</v>
      </c>
      <c r="F3219">
        <v>83.26</v>
      </c>
      <c r="G3219" s="2">
        <v>41569</v>
      </c>
      <c r="H3219">
        <f>YEAR(Table1[[#This Row],[Order Date]])</f>
        <v>2013</v>
      </c>
      <c r="I3219" t="s">
        <v>255</v>
      </c>
      <c r="J3219" s="4">
        <f>WEEKDAY(Table1[[#This Row],[Order Date]])</f>
        <v>3</v>
      </c>
      <c r="K3219" t="s">
        <v>217</v>
      </c>
      <c r="L3219" t="s">
        <v>237</v>
      </c>
      <c r="M3219">
        <v>285139</v>
      </c>
      <c r="N3219">
        <v>71005.22</v>
      </c>
      <c r="O3219">
        <v>214133.78</v>
      </c>
      <c r="P3219">
        <v>10</v>
      </c>
      <c r="Q3219">
        <v>83</v>
      </c>
      <c r="R3219">
        <v>83.32</v>
      </c>
    </row>
    <row r="3220" spans="1:18" x14ac:dyDescent="0.35">
      <c r="A3220" t="s">
        <v>30</v>
      </c>
      <c r="B3220" t="str">
        <f>VLOOKUP(Table1[[#This Row],[Region]],Table3[#All],2,0)</f>
        <v>William Grek</v>
      </c>
      <c r="C3220" t="s">
        <v>214</v>
      </c>
      <c r="D3220">
        <v>194206</v>
      </c>
      <c r="E3220">
        <v>187094</v>
      </c>
      <c r="F3220">
        <v>96.34</v>
      </c>
      <c r="G3220" s="2">
        <v>41609</v>
      </c>
      <c r="H3220">
        <f>YEAR(Table1[[#This Row],[Order Date]])</f>
        <v>2013</v>
      </c>
      <c r="I3220" t="s">
        <v>257</v>
      </c>
      <c r="J3220" s="4">
        <f>WEEKDAY(Table1[[#This Row],[Order Date]])</f>
        <v>1</v>
      </c>
      <c r="K3220" t="s">
        <v>216</v>
      </c>
      <c r="L3220" t="s">
        <v>236</v>
      </c>
      <c r="M3220">
        <v>187094</v>
      </c>
      <c r="N3220">
        <v>43844.85</v>
      </c>
      <c r="O3220">
        <v>143249.15</v>
      </c>
      <c r="P3220">
        <v>30</v>
      </c>
      <c r="Q3220">
        <v>61</v>
      </c>
      <c r="R3220">
        <v>88.18</v>
      </c>
    </row>
    <row r="3221" spans="1:18" x14ac:dyDescent="0.35">
      <c r="A3221" t="s">
        <v>31</v>
      </c>
      <c r="B3221" t="str">
        <f>VLOOKUP(Table1[[#This Row],[Region]],Table3[#All],2,0)</f>
        <v>Anne Paul</v>
      </c>
      <c r="C3221" t="s">
        <v>212</v>
      </c>
      <c r="D3221">
        <v>299509</v>
      </c>
      <c r="E3221">
        <v>307696</v>
      </c>
      <c r="F3221">
        <v>102.73</v>
      </c>
      <c r="G3221" s="2">
        <v>41888</v>
      </c>
      <c r="H3221">
        <f>YEAR(Table1[[#This Row],[Order Date]])</f>
        <v>2014</v>
      </c>
      <c r="I3221" t="s">
        <v>258</v>
      </c>
      <c r="J3221" s="4">
        <f>WEEKDAY(Table1[[#This Row],[Order Date]])</f>
        <v>7</v>
      </c>
      <c r="K3221" t="s">
        <v>231</v>
      </c>
      <c r="L3221" t="s">
        <v>236</v>
      </c>
      <c r="M3221">
        <v>307696</v>
      </c>
      <c r="N3221">
        <v>100015.97</v>
      </c>
      <c r="O3221">
        <v>207680.03</v>
      </c>
      <c r="P3221">
        <v>30</v>
      </c>
      <c r="Q3221">
        <v>89</v>
      </c>
      <c r="R3221">
        <v>79.87</v>
      </c>
    </row>
    <row r="3222" spans="1:18" x14ac:dyDescent="0.35">
      <c r="A3222" t="s">
        <v>32</v>
      </c>
      <c r="B3222" t="str">
        <f>VLOOKUP(Table1[[#This Row],[Region]],Table3[#All],2,0)</f>
        <v>William Grek</v>
      </c>
      <c r="C3222" t="s">
        <v>214</v>
      </c>
      <c r="D3222">
        <v>264113</v>
      </c>
      <c r="E3222">
        <v>180555</v>
      </c>
      <c r="F3222">
        <v>68.36</v>
      </c>
      <c r="G3222" s="2">
        <v>41092</v>
      </c>
      <c r="H3222">
        <f>YEAR(Table1[[#This Row],[Order Date]])</f>
        <v>2012</v>
      </c>
      <c r="I3222" t="s">
        <v>260</v>
      </c>
      <c r="J3222" s="4">
        <f>WEEKDAY(Table1[[#This Row],[Order Date]])</f>
        <v>2</v>
      </c>
      <c r="K3222" t="s">
        <v>235</v>
      </c>
      <c r="L3222" t="s">
        <v>239</v>
      </c>
      <c r="M3222">
        <v>180555</v>
      </c>
      <c r="N3222">
        <v>49023.73</v>
      </c>
      <c r="O3222">
        <v>131531.26999999999</v>
      </c>
      <c r="P3222">
        <v>20</v>
      </c>
      <c r="Q3222">
        <v>97</v>
      </c>
      <c r="R3222">
        <v>78.209999999999994</v>
      </c>
    </row>
    <row r="3223" spans="1:18" x14ac:dyDescent="0.35">
      <c r="A3223" t="s">
        <v>33</v>
      </c>
      <c r="B3223" t="str">
        <f>VLOOKUP(Table1[[#This Row],[Region]],Table3[#All],2,0)</f>
        <v>William Grek</v>
      </c>
      <c r="C3223" t="s">
        <v>214</v>
      </c>
      <c r="D3223">
        <v>491639</v>
      </c>
      <c r="E3223">
        <v>576012</v>
      </c>
      <c r="F3223">
        <v>117.16</v>
      </c>
      <c r="G3223" s="2">
        <v>41092</v>
      </c>
      <c r="H3223">
        <f>YEAR(Table1[[#This Row],[Order Date]])</f>
        <v>2012</v>
      </c>
      <c r="I3223" t="s">
        <v>260</v>
      </c>
      <c r="J3223" s="4">
        <f>WEEKDAY(Table1[[#This Row],[Order Date]])</f>
        <v>2</v>
      </c>
      <c r="K3223" t="s">
        <v>223</v>
      </c>
      <c r="L3223" t="s">
        <v>240</v>
      </c>
      <c r="M3223">
        <v>576012</v>
      </c>
      <c r="N3223">
        <v>200343.49</v>
      </c>
      <c r="O3223">
        <v>375668.51</v>
      </c>
      <c r="P3223">
        <v>20</v>
      </c>
      <c r="Q3223">
        <v>24</v>
      </c>
      <c r="R3223">
        <v>62.6</v>
      </c>
    </row>
    <row r="3224" spans="1:18" x14ac:dyDescent="0.35">
      <c r="A3224" t="s">
        <v>34</v>
      </c>
      <c r="B3224" t="str">
        <f>VLOOKUP(Table1[[#This Row],[Region]],Table3[#All],2,0)</f>
        <v>William Grek</v>
      </c>
      <c r="C3224" t="s">
        <v>214</v>
      </c>
      <c r="D3224">
        <v>124291</v>
      </c>
      <c r="E3224">
        <v>117992</v>
      </c>
      <c r="F3224">
        <v>94.93</v>
      </c>
      <c r="G3224" s="2">
        <v>41092</v>
      </c>
      <c r="H3224">
        <f>YEAR(Table1[[#This Row],[Order Date]])</f>
        <v>2012</v>
      </c>
      <c r="I3224" t="s">
        <v>260</v>
      </c>
      <c r="J3224" s="4">
        <f>WEEKDAY(Table1[[#This Row],[Order Date]])</f>
        <v>2</v>
      </c>
      <c r="K3224" t="s">
        <v>217</v>
      </c>
      <c r="L3224" t="s">
        <v>237</v>
      </c>
      <c r="M3224">
        <v>117992</v>
      </c>
      <c r="N3224">
        <v>37580.46</v>
      </c>
      <c r="O3224">
        <v>80411.539999999994</v>
      </c>
      <c r="P3224">
        <v>20</v>
      </c>
      <c r="Q3224">
        <v>51</v>
      </c>
      <c r="R3224">
        <v>79.67</v>
      </c>
    </row>
    <row r="3225" spans="1:18" x14ac:dyDescent="0.35">
      <c r="A3225" t="s">
        <v>35</v>
      </c>
      <c r="B3225" t="str">
        <f>VLOOKUP(Table1[[#This Row],[Region]],Table3[#All],2,0)</f>
        <v>Bill Gabril</v>
      </c>
      <c r="C3225" t="s">
        <v>213</v>
      </c>
      <c r="D3225">
        <v>275082</v>
      </c>
      <c r="E3225">
        <v>220709</v>
      </c>
      <c r="F3225">
        <v>80.23</v>
      </c>
      <c r="G3225" s="2">
        <v>41092</v>
      </c>
      <c r="H3225">
        <f>YEAR(Table1[[#This Row],[Order Date]])</f>
        <v>2012</v>
      </c>
      <c r="I3225" t="s">
        <v>260</v>
      </c>
      <c r="J3225" s="4">
        <f>WEEKDAY(Table1[[#This Row],[Order Date]])</f>
        <v>2</v>
      </c>
      <c r="K3225" t="s">
        <v>217</v>
      </c>
      <c r="L3225" t="s">
        <v>237</v>
      </c>
      <c r="M3225">
        <v>220709</v>
      </c>
      <c r="N3225">
        <v>59309.58</v>
      </c>
      <c r="O3225">
        <v>161399.42000000001</v>
      </c>
      <c r="P3225">
        <v>20</v>
      </c>
      <c r="Q3225">
        <v>99</v>
      </c>
      <c r="R3225">
        <v>91.11</v>
      </c>
    </row>
    <row r="3226" spans="1:18" x14ac:dyDescent="0.35">
      <c r="A3226" t="s">
        <v>36</v>
      </c>
      <c r="B3226" t="str">
        <f>VLOOKUP(Table1[[#This Row],[Region]],Table3[#All],2,0)</f>
        <v>Bill Gabril</v>
      </c>
      <c r="C3226" t="s">
        <v>213</v>
      </c>
      <c r="D3226">
        <v>351086</v>
      </c>
      <c r="E3226">
        <v>419093</v>
      </c>
      <c r="F3226">
        <v>119.37</v>
      </c>
      <c r="G3226" s="2">
        <v>41092</v>
      </c>
      <c r="H3226">
        <f>YEAR(Table1[[#This Row],[Order Date]])</f>
        <v>2012</v>
      </c>
      <c r="I3226" t="s">
        <v>260</v>
      </c>
      <c r="J3226" s="4">
        <f>WEEKDAY(Table1[[#This Row],[Order Date]])</f>
        <v>2</v>
      </c>
      <c r="K3226" t="s">
        <v>226</v>
      </c>
      <c r="L3226" t="s">
        <v>239</v>
      </c>
      <c r="M3226">
        <v>419093</v>
      </c>
      <c r="N3226">
        <v>187955.19</v>
      </c>
      <c r="O3226">
        <v>231137.81</v>
      </c>
      <c r="P3226">
        <v>10</v>
      </c>
      <c r="Q3226">
        <v>22</v>
      </c>
      <c r="R3226">
        <v>84.08</v>
      </c>
    </row>
    <row r="3227" spans="1:18" x14ac:dyDescent="0.35">
      <c r="A3227" t="s">
        <v>37</v>
      </c>
      <c r="B3227" t="str">
        <f>VLOOKUP(Table1[[#This Row],[Region]],Table3[#All],2,0)</f>
        <v>Anne Paul</v>
      </c>
      <c r="C3227" t="s">
        <v>212</v>
      </c>
      <c r="D3227">
        <v>482591</v>
      </c>
      <c r="E3227">
        <v>380989</v>
      </c>
      <c r="F3227">
        <v>78.95</v>
      </c>
      <c r="G3227" s="2">
        <v>41907</v>
      </c>
      <c r="H3227">
        <f>YEAR(Table1[[#This Row],[Order Date]])</f>
        <v>2014</v>
      </c>
      <c r="I3227" t="s">
        <v>258</v>
      </c>
      <c r="J3227" s="4">
        <f>WEEKDAY(Table1[[#This Row],[Order Date]])</f>
        <v>5</v>
      </c>
      <c r="K3227" t="s">
        <v>229</v>
      </c>
      <c r="L3227" t="s">
        <v>240</v>
      </c>
      <c r="M3227">
        <v>380989</v>
      </c>
      <c r="N3227">
        <v>137007.98000000001</v>
      </c>
      <c r="O3227">
        <v>243981.02</v>
      </c>
      <c r="P3227">
        <v>20</v>
      </c>
      <c r="Q3227">
        <v>32</v>
      </c>
      <c r="R3227">
        <v>91.02</v>
      </c>
    </row>
    <row r="3228" spans="1:18" x14ac:dyDescent="0.35">
      <c r="A3228" t="s">
        <v>38</v>
      </c>
      <c r="B3228" t="str">
        <f>VLOOKUP(Table1[[#This Row],[Region]],Table3[#All],2,0)</f>
        <v>Bill Gabril</v>
      </c>
      <c r="C3228" t="s">
        <v>213</v>
      </c>
      <c r="D3228">
        <v>480028</v>
      </c>
      <c r="E3228">
        <v>251803</v>
      </c>
      <c r="F3228">
        <v>52.46</v>
      </c>
      <c r="G3228" s="2">
        <v>41907</v>
      </c>
      <c r="H3228">
        <f>YEAR(Table1[[#This Row],[Order Date]])</f>
        <v>2014</v>
      </c>
      <c r="I3228" t="s">
        <v>258</v>
      </c>
      <c r="J3228" s="4">
        <f>WEEKDAY(Table1[[#This Row],[Order Date]])</f>
        <v>5</v>
      </c>
      <c r="K3228" t="s">
        <v>216</v>
      </c>
      <c r="L3228" t="s">
        <v>236</v>
      </c>
      <c r="M3228">
        <v>251803</v>
      </c>
      <c r="N3228">
        <v>111528.95</v>
      </c>
      <c r="O3228">
        <v>140274.04999999999</v>
      </c>
      <c r="P3228">
        <v>20</v>
      </c>
      <c r="Q3228">
        <v>19</v>
      </c>
      <c r="R3228">
        <v>78.73</v>
      </c>
    </row>
    <row r="3229" spans="1:18" x14ac:dyDescent="0.35">
      <c r="A3229" t="s">
        <v>39</v>
      </c>
      <c r="B3229" t="str">
        <f>VLOOKUP(Table1[[#This Row],[Region]],Table3[#All],2,0)</f>
        <v>Anne Paul</v>
      </c>
      <c r="C3229" t="s">
        <v>212</v>
      </c>
      <c r="D3229">
        <v>426363</v>
      </c>
      <c r="E3229">
        <v>380677</v>
      </c>
      <c r="F3229">
        <v>89.28</v>
      </c>
      <c r="G3229" s="2">
        <v>41907</v>
      </c>
      <c r="H3229">
        <f>YEAR(Table1[[#This Row],[Order Date]])</f>
        <v>2014</v>
      </c>
      <c r="I3229" t="s">
        <v>258</v>
      </c>
      <c r="J3229" s="4">
        <f>WEEKDAY(Table1[[#This Row],[Order Date]])</f>
        <v>5</v>
      </c>
      <c r="K3229" t="s">
        <v>227</v>
      </c>
      <c r="L3229" t="s">
        <v>237</v>
      </c>
      <c r="M3229">
        <v>380677</v>
      </c>
      <c r="N3229">
        <v>136844.96</v>
      </c>
      <c r="O3229">
        <v>243832.04</v>
      </c>
      <c r="P3229">
        <v>20</v>
      </c>
      <c r="Q3229">
        <v>68</v>
      </c>
      <c r="R3229">
        <v>93.96</v>
      </c>
    </row>
    <row r="3230" spans="1:18" x14ac:dyDescent="0.35">
      <c r="A3230" t="s">
        <v>40</v>
      </c>
      <c r="B3230" t="str">
        <f>VLOOKUP(Table1[[#This Row],[Region]],Table3[#All],2,0)</f>
        <v>William Grek</v>
      </c>
      <c r="C3230" t="s">
        <v>214</v>
      </c>
      <c r="D3230">
        <v>288220</v>
      </c>
      <c r="E3230">
        <v>272262</v>
      </c>
      <c r="F3230">
        <v>94.46</v>
      </c>
      <c r="G3230" s="2">
        <v>41495</v>
      </c>
      <c r="H3230">
        <f>YEAR(Table1[[#This Row],[Order Date]])</f>
        <v>2013</v>
      </c>
      <c r="I3230" t="s">
        <v>262</v>
      </c>
      <c r="J3230" s="4">
        <f>WEEKDAY(Table1[[#This Row],[Order Date]])</f>
        <v>6</v>
      </c>
      <c r="K3230" t="s">
        <v>225</v>
      </c>
      <c r="L3230" t="s">
        <v>239</v>
      </c>
      <c r="M3230">
        <v>272262</v>
      </c>
      <c r="N3230">
        <v>73757.88</v>
      </c>
      <c r="O3230">
        <v>198504.12</v>
      </c>
      <c r="P3230">
        <v>30</v>
      </c>
      <c r="Q3230">
        <v>92</v>
      </c>
      <c r="R3230">
        <v>88.56</v>
      </c>
    </row>
    <row r="3231" spans="1:18" x14ac:dyDescent="0.35">
      <c r="A3231" t="s">
        <v>41</v>
      </c>
      <c r="B3231" t="str">
        <f>VLOOKUP(Table1[[#This Row],[Region]],Table3[#All],2,0)</f>
        <v>Sam Thomas</v>
      </c>
      <c r="C3231" t="s">
        <v>215</v>
      </c>
      <c r="D3231">
        <v>336684</v>
      </c>
      <c r="E3231">
        <v>238972</v>
      </c>
      <c r="F3231">
        <v>70.98</v>
      </c>
      <c r="G3231" s="2">
        <v>41495</v>
      </c>
      <c r="H3231">
        <f>YEAR(Table1[[#This Row],[Order Date]])</f>
        <v>2013</v>
      </c>
      <c r="I3231" t="s">
        <v>262</v>
      </c>
      <c r="J3231" s="4">
        <f>WEEKDAY(Table1[[#This Row],[Order Date]])</f>
        <v>6</v>
      </c>
      <c r="K3231" t="s">
        <v>230</v>
      </c>
      <c r="L3231" t="s">
        <v>238</v>
      </c>
      <c r="M3231">
        <v>238972</v>
      </c>
      <c r="N3231">
        <v>114869.73</v>
      </c>
      <c r="O3231">
        <v>124102.27</v>
      </c>
      <c r="P3231">
        <v>10</v>
      </c>
      <c r="Q3231">
        <v>60</v>
      </c>
      <c r="R3231">
        <v>93.71</v>
      </c>
    </row>
    <row r="3232" spans="1:18" x14ac:dyDescent="0.35">
      <c r="A3232" t="s">
        <v>42</v>
      </c>
      <c r="B3232" t="str">
        <f>VLOOKUP(Table1[[#This Row],[Region]],Table3[#All],2,0)</f>
        <v>Bill Gabril</v>
      </c>
      <c r="C3232" t="s">
        <v>213</v>
      </c>
      <c r="D3232">
        <v>214513</v>
      </c>
      <c r="E3232">
        <v>245590</v>
      </c>
      <c r="F3232">
        <v>114.49</v>
      </c>
      <c r="G3232" s="2">
        <v>41495</v>
      </c>
      <c r="H3232">
        <f>YEAR(Table1[[#This Row],[Order Date]])</f>
        <v>2013</v>
      </c>
      <c r="I3232" t="s">
        <v>262</v>
      </c>
      <c r="J3232" s="4">
        <f>WEEKDAY(Table1[[#This Row],[Order Date]])</f>
        <v>6</v>
      </c>
      <c r="K3232" t="s">
        <v>229</v>
      </c>
      <c r="L3232" t="s">
        <v>240</v>
      </c>
      <c r="M3232">
        <v>245590</v>
      </c>
      <c r="N3232">
        <v>51969.25</v>
      </c>
      <c r="O3232">
        <v>193620.75</v>
      </c>
      <c r="P3232">
        <v>30</v>
      </c>
      <c r="Q3232">
        <v>93</v>
      </c>
      <c r="R3232">
        <v>76.209999999999994</v>
      </c>
    </row>
    <row r="3233" spans="1:18" x14ac:dyDescent="0.35">
      <c r="A3233" t="s">
        <v>43</v>
      </c>
      <c r="B3233" t="str">
        <f>VLOOKUP(Table1[[#This Row],[Region]],Table3[#All],2,0)</f>
        <v>Bill Gabril</v>
      </c>
      <c r="C3233" t="s">
        <v>213</v>
      </c>
      <c r="D3233">
        <v>154216</v>
      </c>
      <c r="E3233">
        <v>98120</v>
      </c>
      <c r="F3233">
        <v>63.63</v>
      </c>
      <c r="G3233" s="2">
        <v>41547</v>
      </c>
      <c r="H3233">
        <f>YEAR(Table1[[#This Row],[Order Date]])</f>
        <v>2013</v>
      </c>
      <c r="I3233" t="s">
        <v>258</v>
      </c>
      <c r="J3233" s="4">
        <f>WEEKDAY(Table1[[#This Row],[Order Date]])</f>
        <v>2</v>
      </c>
      <c r="K3233" t="s">
        <v>233</v>
      </c>
      <c r="L3233" t="s">
        <v>237</v>
      </c>
      <c r="M3233">
        <v>98120</v>
      </c>
      <c r="N3233">
        <v>27563.38</v>
      </c>
      <c r="O3233">
        <v>70556.62</v>
      </c>
      <c r="P3233">
        <v>10</v>
      </c>
      <c r="Q3233">
        <v>36</v>
      </c>
      <c r="R3233">
        <v>61.07</v>
      </c>
    </row>
    <row r="3234" spans="1:18" x14ac:dyDescent="0.35">
      <c r="A3234" t="s">
        <v>44</v>
      </c>
      <c r="B3234" t="str">
        <f>VLOOKUP(Table1[[#This Row],[Region]],Table3[#All],2,0)</f>
        <v>Anne Paul</v>
      </c>
      <c r="C3234" t="s">
        <v>212</v>
      </c>
      <c r="D3234">
        <v>122524</v>
      </c>
      <c r="E3234">
        <v>108643</v>
      </c>
      <c r="F3234">
        <v>88.67</v>
      </c>
      <c r="G3234" s="2">
        <v>41547</v>
      </c>
      <c r="H3234">
        <f>YEAR(Table1[[#This Row],[Order Date]])</f>
        <v>2013</v>
      </c>
      <c r="I3234" t="s">
        <v>258</v>
      </c>
      <c r="J3234" s="4">
        <f>WEEKDAY(Table1[[#This Row],[Order Date]])</f>
        <v>2</v>
      </c>
      <c r="K3234" t="s">
        <v>229</v>
      </c>
      <c r="L3234" t="s">
        <v>240</v>
      </c>
      <c r="M3234">
        <v>108643</v>
      </c>
      <c r="N3234">
        <v>53276.14</v>
      </c>
      <c r="O3234">
        <v>55366.86</v>
      </c>
      <c r="P3234">
        <v>20</v>
      </c>
      <c r="Q3234">
        <v>99</v>
      </c>
      <c r="R3234">
        <v>65.12</v>
      </c>
    </row>
    <row r="3235" spans="1:18" x14ac:dyDescent="0.35">
      <c r="A3235" t="s">
        <v>45</v>
      </c>
      <c r="B3235" t="str">
        <f>VLOOKUP(Table1[[#This Row],[Region]],Table3[#All],2,0)</f>
        <v>William Grek</v>
      </c>
      <c r="C3235" t="s">
        <v>214</v>
      </c>
      <c r="D3235">
        <v>232511</v>
      </c>
      <c r="E3235">
        <v>262693</v>
      </c>
      <c r="F3235">
        <v>112.98</v>
      </c>
      <c r="G3235" s="2">
        <v>41547</v>
      </c>
      <c r="H3235">
        <f>YEAR(Table1[[#This Row],[Order Date]])</f>
        <v>2013</v>
      </c>
      <c r="I3235" t="s">
        <v>258</v>
      </c>
      <c r="J3235" s="4">
        <f>WEEKDAY(Table1[[#This Row],[Order Date]])</f>
        <v>2</v>
      </c>
      <c r="K3235" t="s">
        <v>231</v>
      </c>
      <c r="L3235" t="s">
        <v>236</v>
      </c>
      <c r="M3235">
        <v>262693</v>
      </c>
      <c r="N3235">
        <v>113758.81</v>
      </c>
      <c r="O3235">
        <v>148934.19</v>
      </c>
      <c r="P3235">
        <v>30</v>
      </c>
      <c r="Q3235">
        <v>31</v>
      </c>
      <c r="R3235">
        <v>87.98</v>
      </c>
    </row>
    <row r="3236" spans="1:18" x14ac:dyDescent="0.35">
      <c r="A3236" t="s">
        <v>46</v>
      </c>
      <c r="B3236" t="str">
        <f>VLOOKUP(Table1[[#This Row],[Region]],Table3[#All],2,0)</f>
        <v>Anne Paul</v>
      </c>
      <c r="C3236" t="s">
        <v>212</v>
      </c>
      <c r="D3236">
        <v>458063</v>
      </c>
      <c r="E3236">
        <v>502553</v>
      </c>
      <c r="F3236">
        <v>109.71</v>
      </c>
      <c r="G3236" s="2">
        <v>41740</v>
      </c>
      <c r="H3236">
        <f>YEAR(Table1[[#This Row],[Order Date]])</f>
        <v>2014</v>
      </c>
      <c r="I3236" t="s">
        <v>256</v>
      </c>
      <c r="J3236" s="4">
        <f>WEEKDAY(Table1[[#This Row],[Order Date]])</f>
        <v>6</v>
      </c>
      <c r="K3236" t="s">
        <v>221</v>
      </c>
      <c r="L3236" t="s">
        <v>239</v>
      </c>
      <c r="M3236">
        <v>502553</v>
      </c>
      <c r="N3236">
        <v>238729.08</v>
      </c>
      <c r="O3236">
        <v>263823.92</v>
      </c>
      <c r="P3236">
        <v>10</v>
      </c>
      <c r="Q3236">
        <v>39</v>
      </c>
      <c r="R3236">
        <v>85.07</v>
      </c>
    </row>
    <row r="3237" spans="1:18" x14ac:dyDescent="0.35">
      <c r="A3237" t="s">
        <v>47</v>
      </c>
      <c r="B3237" t="str">
        <f>VLOOKUP(Table1[[#This Row],[Region]],Table3[#All],2,0)</f>
        <v>Sam Thomas</v>
      </c>
      <c r="C3237" t="s">
        <v>215</v>
      </c>
      <c r="D3237">
        <v>252362</v>
      </c>
      <c r="E3237">
        <v>268988</v>
      </c>
      <c r="F3237">
        <v>106.59</v>
      </c>
      <c r="G3237" s="2">
        <v>41740</v>
      </c>
      <c r="H3237">
        <f>YEAR(Table1[[#This Row],[Order Date]])</f>
        <v>2014</v>
      </c>
      <c r="I3237" t="s">
        <v>256</v>
      </c>
      <c r="J3237" s="4">
        <f>WEEKDAY(Table1[[#This Row],[Order Date]])</f>
        <v>6</v>
      </c>
      <c r="K3237" t="s">
        <v>220</v>
      </c>
      <c r="L3237" t="s">
        <v>237</v>
      </c>
      <c r="M3237">
        <v>268988</v>
      </c>
      <c r="N3237">
        <v>119654.58</v>
      </c>
      <c r="O3237">
        <v>149333.42000000001</v>
      </c>
      <c r="P3237">
        <v>30</v>
      </c>
      <c r="Q3237">
        <v>10</v>
      </c>
      <c r="R3237">
        <v>62.24</v>
      </c>
    </row>
    <row r="3238" spans="1:18" x14ac:dyDescent="0.35">
      <c r="A3238" t="s">
        <v>48</v>
      </c>
      <c r="B3238" t="str">
        <f>VLOOKUP(Table1[[#This Row],[Region]],Table3[#All],2,0)</f>
        <v>Bill Gabril</v>
      </c>
      <c r="C3238" t="s">
        <v>213</v>
      </c>
      <c r="D3238">
        <v>388575</v>
      </c>
      <c r="E3238">
        <v>348913</v>
      </c>
      <c r="F3238">
        <v>89.79</v>
      </c>
      <c r="G3238" s="2">
        <v>41627</v>
      </c>
      <c r="H3238">
        <f>YEAR(Table1[[#This Row],[Order Date]])</f>
        <v>2013</v>
      </c>
      <c r="I3238" t="s">
        <v>257</v>
      </c>
      <c r="J3238" s="4">
        <f>WEEKDAY(Table1[[#This Row],[Order Date]])</f>
        <v>5</v>
      </c>
      <c r="K3238" t="s">
        <v>231</v>
      </c>
      <c r="L3238" t="s">
        <v>236</v>
      </c>
      <c r="M3238">
        <v>348913</v>
      </c>
      <c r="N3238">
        <v>147933.78</v>
      </c>
      <c r="O3238">
        <v>200979.22</v>
      </c>
      <c r="P3238">
        <v>30</v>
      </c>
      <c r="Q3238">
        <v>65</v>
      </c>
      <c r="R3238">
        <v>83.87</v>
      </c>
    </row>
    <row r="3239" spans="1:18" x14ac:dyDescent="0.35">
      <c r="A3239" t="s">
        <v>49</v>
      </c>
      <c r="B3239" t="str">
        <f>VLOOKUP(Table1[[#This Row],[Region]],Table3[#All],2,0)</f>
        <v>William Grek</v>
      </c>
      <c r="C3239" t="s">
        <v>214</v>
      </c>
      <c r="D3239">
        <v>421426</v>
      </c>
      <c r="E3239">
        <v>436094</v>
      </c>
      <c r="F3239">
        <v>103.48</v>
      </c>
      <c r="G3239" s="2">
        <v>40714</v>
      </c>
      <c r="H3239">
        <f>YEAR(Table1[[#This Row],[Order Date]])</f>
        <v>2011</v>
      </c>
      <c r="I3239" t="s">
        <v>254</v>
      </c>
      <c r="J3239" s="4">
        <f>WEEKDAY(Table1[[#This Row],[Order Date]])</f>
        <v>2</v>
      </c>
      <c r="K3239" t="s">
        <v>231</v>
      </c>
      <c r="L3239" t="s">
        <v>236</v>
      </c>
      <c r="M3239">
        <v>436094</v>
      </c>
      <c r="N3239">
        <v>175364.67</v>
      </c>
      <c r="O3239">
        <v>260729.33</v>
      </c>
      <c r="P3239">
        <v>10</v>
      </c>
      <c r="Q3239">
        <v>51</v>
      </c>
      <c r="R3239">
        <v>72.37</v>
      </c>
    </row>
    <row r="3240" spans="1:18" x14ac:dyDescent="0.35">
      <c r="A3240" t="s">
        <v>50</v>
      </c>
      <c r="B3240" t="str">
        <f>VLOOKUP(Table1[[#This Row],[Region]],Table3[#All],2,0)</f>
        <v>Anne Paul</v>
      </c>
      <c r="C3240" t="s">
        <v>212</v>
      </c>
      <c r="D3240">
        <v>471916</v>
      </c>
      <c r="E3240">
        <v>246173</v>
      </c>
      <c r="F3240">
        <v>52.16</v>
      </c>
      <c r="G3240" s="2">
        <v>40714</v>
      </c>
      <c r="H3240">
        <f>YEAR(Table1[[#This Row],[Order Date]])</f>
        <v>2011</v>
      </c>
      <c r="I3240" t="s">
        <v>254</v>
      </c>
      <c r="J3240" s="4">
        <f>WEEKDAY(Table1[[#This Row],[Order Date]])</f>
        <v>2</v>
      </c>
      <c r="K3240" t="s">
        <v>234</v>
      </c>
      <c r="L3240" t="s">
        <v>238</v>
      </c>
      <c r="M3240">
        <v>246173</v>
      </c>
      <c r="N3240">
        <v>57727.43</v>
      </c>
      <c r="O3240">
        <v>188445.57</v>
      </c>
      <c r="P3240">
        <v>10</v>
      </c>
      <c r="Q3240">
        <v>24</v>
      </c>
      <c r="R3240">
        <v>81.650000000000006</v>
      </c>
    </row>
    <row r="3241" spans="1:18" x14ac:dyDescent="0.35">
      <c r="A3241" t="s">
        <v>51</v>
      </c>
      <c r="B3241" t="str">
        <f>VLOOKUP(Table1[[#This Row],[Region]],Table3[#All],2,0)</f>
        <v>Sam Thomas</v>
      </c>
      <c r="C3241" t="s">
        <v>215</v>
      </c>
      <c r="D3241">
        <v>167579</v>
      </c>
      <c r="E3241">
        <v>100673</v>
      </c>
      <c r="F3241">
        <v>60.07</v>
      </c>
      <c r="G3241" s="2">
        <v>40714</v>
      </c>
      <c r="H3241">
        <f>YEAR(Table1[[#This Row],[Order Date]])</f>
        <v>2011</v>
      </c>
      <c r="I3241" t="s">
        <v>254</v>
      </c>
      <c r="J3241" s="4">
        <f>WEEKDAY(Table1[[#This Row],[Order Date]])</f>
        <v>2</v>
      </c>
      <c r="K3241" t="s">
        <v>229</v>
      </c>
      <c r="L3241" t="s">
        <v>240</v>
      </c>
      <c r="M3241">
        <v>100673</v>
      </c>
      <c r="N3241">
        <v>44054.77</v>
      </c>
      <c r="O3241">
        <v>56618.23</v>
      </c>
      <c r="P3241">
        <v>20</v>
      </c>
      <c r="Q3241">
        <v>36</v>
      </c>
      <c r="R3241">
        <v>74.64</v>
      </c>
    </row>
    <row r="3242" spans="1:18" x14ac:dyDescent="0.35">
      <c r="A3242" t="s">
        <v>52</v>
      </c>
      <c r="B3242" t="str">
        <f>VLOOKUP(Table1[[#This Row],[Region]],Table3[#All],2,0)</f>
        <v>Bill Gabril</v>
      </c>
      <c r="C3242" t="s">
        <v>213</v>
      </c>
      <c r="D3242">
        <v>167634</v>
      </c>
      <c r="E3242">
        <v>115356</v>
      </c>
      <c r="F3242">
        <v>68.81</v>
      </c>
      <c r="G3242" s="2">
        <v>40714</v>
      </c>
      <c r="H3242">
        <f>YEAR(Table1[[#This Row],[Order Date]])</f>
        <v>2011</v>
      </c>
      <c r="I3242" t="s">
        <v>254</v>
      </c>
      <c r="J3242" s="4">
        <f>WEEKDAY(Table1[[#This Row],[Order Date]])</f>
        <v>2</v>
      </c>
      <c r="K3242" t="s">
        <v>217</v>
      </c>
      <c r="L3242" t="s">
        <v>237</v>
      </c>
      <c r="M3242">
        <v>115356</v>
      </c>
      <c r="N3242">
        <v>52364.45</v>
      </c>
      <c r="O3242">
        <v>62991.55</v>
      </c>
      <c r="P3242">
        <v>20</v>
      </c>
      <c r="Q3242">
        <v>39</v>
      </c>
      <c r="R3242">
        <v>60.1</v>
      </c>
    </row>
    <row r="3243" spans="1:18" x14ac:dyDescent="0.35">
      <c r="A3243" t="s">
        <v>53</v>
      </c>
      <c r="B3243" t="str">
        <f>VLOOKUP(Table1[[#This Row],[Region]],Table3[#All],2,0)</f>
        <v>William Grek</v>
      </c>
      <c r="C3243" t="s">
        <v>214</v>
      </c>
      <c r="D3243">
        <v>242457</v>
      </c>
      <c r="E3243">
        <v>158543</v>
      </c>
      <c r="F3243">
        <v>65.39</v>
      </c>
      <c r="G3243" s="2">
        <v>40714</v>
      </c>
      <c r="H3243">
        <f>YEAR(Table1[[#This Row],[Order Date]])</f>
        <v>2011</v>
      </c>
      <c r="I3243" t="s">
        <v>254</v>
      </c>
      <c r="J3243" s="4">
        <f>WEEKDAY(Table1[[#This Row],[Order Date]])</f>
        <v>2</v>
      </c>
      <c r="K3243" t="s">
        <v>220</v>
      </c>
      <c r="L3243" t="s">
        <v>237</v>
      </c>
      <c r="M3243">
        <v>158543</v>
      </c>
      <c r="N3243">
        <v>31910.05</v>
      </c>
      <c r="O3243">
        <v>126632.95</v>
      </c>
      <c r="P3243">
        <v>20</v>
      </c>
      <c r="Q3243">
        <v>36</v>
      </c>
      <c r="R3243">
        <v>80.099999999999994</v>
      </c>
    </row>
    <row r="3244" spans="1:18" x14ac:dyDescent="0.35">
      <c r="A3244" t="s">
        <v>54</v>
      </c>
      <c r="B3244" t="str">
        <f>VLOOKUP(Table1[[#This Row],[Region]],Table3[#All],2,0)</f>
        <v>Bill Gabril</v>
      </c>
      <c r="C3244" t="s">
        <v>213</v>
      </c>
      <c r="D3244">
        <v>400483</v>
      </c>
      <c r="E3244">
        <v>274451</v>
      </c>
      <c r="F3244">
        <v>68.53</v>
      </c>
      <c r="G3244" s="2">
        <v>40714</v>
      </c>
      <c r="H3244">
        <f>YEAR(Table1[[#This Row],[Order Date]])</f>
        <v>2011</v>
      </c>
      <c r="I3244" t="s">
        <v>254</v>
      </c>
      <c r="J3244" s="4">
        <f>WEEKDAY(Table1[[#This Row],[Order Date]])</f>
        <v>2</v>
      </c>
      <c r="K3244" t="s">
        <v>226</v>
      </c>
      <c r="L3244" t="s">
        <v>239</v>
      </c>
      <c r="M3244">
        <v>274451</v>
      </c>
      <c r="N3244">
        <v>66049.2</v>
      </c>
      <c r="O3244">
        <v>208401.8</v>
      </c>
      <c r="P3244">
        <v>30</v>
      </c>
      <c r="Q3244">
        <v>63</v>
      </c>
      <c r="R3244">
        <v>84.83</v>
      </c>
    </row>
    <row r="3245" spans="1:18" x14ac:dyDescent="0.35">
      <c r="A3245" t="s">
        <v>55</v>
      </c>
      <c r="B3245" t="str">
        <f>VLOOKUP(Table1[[#This Row],[Region]],Table3[#All],2,0)</f>
        <v>William Grek</v>
      </c>
      <c r="C3245" t="s">
        <v>214</v>
      </c>
      <c r="D3245">
        <v>321263</v>
      </c>
      <c r="E3245">
        <v>380893</v>
      </c>
      <c r="F3245">
        <v>118.56</v>
      </c>
      <c r="G3245" s="2">
        <v>40714</v>
      </c>
      <c r="H3245">
        <f>YEAR(Table1[[#This Row],[Order Date]])</f>
        <v>2011</v>
      </c>
      <c r="I3245" t="s">
        <v>254</v>
      </c>
      <c r="J3245" s="4">
        <f>WEEKDAY(Table1[[#This Row],[Order Date]])</f>
        <v>2</v>
      </c>
      <c r="K3245" t="s">
        <v>223</v>
      </c>
      <c r="L3245" t="s">
        <v>240</v>
      </c>
      <c r="M3245">
        <v>380893</v>
      </c>
      <c r="N3245">
        <v>94901.58</v>
      </c>
      <c r="O3245">
        <v>285991.42</v>
      </c>
      <c r="P3245">
        <v>20</v>
      </c>
      <c r="Q3245">
        <v>96</v>
      </c>
      <c r="R3245">
        <v>70.69</v>
      </c>
    </row>
    <row r="3246" spans="1:18" x14ac:dyDescent="0.35">
      <c r="A3246" t="s">
        <v>56</v>
      </c>
      <c r="B3246" t="str">
        <f>VLOOKUP(Table1[[#This Row],[Region]],Table3[#All],2,0)</f>
        <v>William Grek</v>
      </c>
      <c r="C3246" t="s">
        <v>214</v>
      </c>
      <c r="D3246">
        <v>100752</v>
      </c>
      <c r="E3246">
        <v>83699</v>
      </c>
      <c r="F3246">
        <v>83.07</v>
      </c>
      <c r="G3246" s="2">
        <v>41887</v>
      </c>
      <c r="H3246">
        <f>YEAR(Table1[[#This Row],[Order Date]])</f>
        <v>2014</v>
      </c>
      <c r="I3246" t="s">
        <v>258</v>
      </c>
      <c r="J3246" s="4">
        <f>WEEKDAY(Table1[[#This Row],[Order Date]])</f>
        <v>6</v>
      </c>
      <c r="K3246" t="s">
        <v>233</v>
      </c>
      <c r="L3246" t="s">
        <v>237</v>
      </c>
      <c r="M3246">
        <v>83699</v>
      </c>
      <c r="N3246">
        <v>19002.650000000001</v>
      </c>
      <c r="O3246">
        <v>64696.35</v>
      </c>
      <c r="P3246">
        <v>10</v>
      </c>
      <c r="Q3246">
        <v>12</v>
      </c>
      <c r="R3246">
        <v>73.63</v>
      </c>
    </row>
    <row r="3247" spans="1:18" x14ac:dyDescent="0.35">
      <c r="A3247" t="s">
        <v>57</v>
      </c>
      <c r="B3247" t="str">
        <f>VLOOKUP(Table1[[#This Row],[Region]],Table3[#All],2,0)</f>
        <v>Bill Gabril</v>
      </c>
      <c r="C3247" t="s">
        <v>213</v>
      </c>
      <c r="D3247">
        <v>238361</v>
      </c>
      <c r="E3247">
        <v>271298</v>
      </c>
      <c r="F3247">
        <v>113.82</v>
      </c>
      <c r="G3247" s="2">
        <v>41887</v>
      </c>
      <c r="H3247">
        <f>YEAR(Table1[[#This Row],[Order Date]])</f>
        <v>2014</v>
      </c>
      <c r="I3247" t="s">
        <v>258</v>
      </c>
      <c r="J3247" s="4">
        <f>WEEKDAY(Table1[[#This Row],[Order Date]])</f>
        <v>6</v>
      </c>
      <c r="K3247" t="s">
        <v>224</v>
      </c>
      <c r="L3247" t="s">
        <v>240</v>
      </c>
      <c r="M3247">
        <v>271298</v>
      </c>
      <c r="N3247">
        <v>133156.24</v>
      </c>
      <c r="O3247">
        <v>138141.76000000001</v>
      </c>
      <c r="P3247">
        <v>30</v>
      </c>
      <c r="Q3247">
        <v>47</v>
      </c>
      <c r="R3247">
        <v>87.61</v>
      </c>
    </row>
    <row r="3248" spans="1:18" x14ac:dyDescent="0.35">
      <c r="A3248" t="s">
        <v>58</v>
      </c>
      <c r="B3248" t="str">
        <f>VLOOKUP(Table1[[#This Row],[Region]],Table3[#All],2,0)</f>
        <v>Sam Thomas</v>
      </c>
      <c r="C3248" t="s">
        <v>215</v>
      </c>
      <c r="D3248">
        <v>114401</v>
      </c>
      <c r="E3248">
        <v>70287</v>
      </c>
      <c r="F3248">
        <v>61.44</v>
      </c>
      <c r="G3248" s="2">
        <v>41887</v>
      </c>
      <c r="H3248">
        <f>YEAR(Table1[[#This Row],[Order Date]])</f>
        <v>2014</v>
      </c>
      <c r="I3248" t="s">
        <v>258</v>
      </c>
      <c r="J3248" s="4">
        <f>WEEKDAY(Table1[[#This Row],[Order Date]])</f>
        <v>6</v>
      </c>
      <c r="K3248" t="s">
        <v>217</v>
      </c>
      <c r="L3248" t="s">
        <v>237</v>
      </c>
      <c r="M3248">
        <v>70287</v>
      </c>
      <c r="N3248">
        <v>24815.5</v>
      </c>
      <c r="O3248">
        <v>45471.5</v>
      </c>
      <c r="P3248">
        <v>10</v>
      </c>
      <c r="Q3248">
        <v>84</v>
      </c>
      <c r="R3248">
        <v>93.09</v>
      </c>
    </row>
    <row r="3249" spans="1:18" x14ac:dyDescent="0.35">
      <c r="A3249" t="s">
        <v>59</v>
      </c>
      <c r="B3249" t="str">
        <f>VLOOKUP(Table1[[#This Row],[Region]],Table3[#All],2,0)</f>
        <v>William Grek</v>
      </c>
      <c r="C3249" t="s">
        <v>214</v>
      </c>
      <c r="D3249">
        <v>101883</v>
      </c>
      <c r="E3249">
        <v>67927</v>
      </c>
      <c r="F3249">
        <v>66.67</v>
      </c>
      <c r="G3249" s="2">
        <v>41629</v>
      </c>
      <c r="H3249">
        <f>YEAR(Table1[[#This Row],[Order Date]])</f>
        <v>2013</v>
      </c>
      <c r="I3249" t="s">
        <v>257</v>
      </c>
      <c r="J3249" s="4">
        <f>WEEKDAY(Table1[[#This Row],[Order Date]])</f>
        <v>7</v>
      </c>
      <c r="K3249" t="s">
        <v>217</v>
      </c>
      <c r="L3249" t="s">
        <v>237</v>
      </c>
      <c r="M3249">
        <v>67927</v>
      </c>
      <c r="N3249">
        <v>31538.19</v>
      </c>
      <c r="O3249">
        <v>36388.81</v>
      </c>
      <c r="P3249">
        <v>30</v>
      </c>
      <c r="Q3249">
        <v>12</v>
      </c>
      <c r="R3249">
        <v>82.9</v>
      </c>
    </row>
    <row r="3250" spans="1:18" x14ac:dyDescent="0.35">
      <c r="A3250" t="s">
        <v>60</v>
      </c>
      <c r="B3250" t="str">
        <f>VLOOKUP(Table1[[#This Row],[Region]],Table3[#All],2,0)</f>
        <v>Bill Gabril</v>
      </c>
      <c r="C3250" t="s">
        <v>213</v>
      </c>
      <c r="D3250">
        <v>400493</v>
      </c>
      <c r="E3250">
        <v>418193</v>
      </c>
      <c r="F3250">
        <v>104.42</v>
      </c>
      <c r="G3250" s="2">
        <v>41496</v>
      </c>
      <c r="H3250">
        <f>YEAR(Table1[[#This Row],[Order Date]])</f>
        <v>2013</v>
      </c>
      <c r="I3250" t="s">
        <v>262</v>
      </c>
      <c r="J3250" s="4">
        <f>WEEKDAY(Table1[[#This Row],[Order Date]])</f>
        <v>7</v>
      </c>
      <c r="K3250" t="s">
        <v>219</v>
      </c>
      <c r="L3250" t="s">
        <v>238</v>
      </c>
      <c r="M3250">
        <v>418193</v>
      </c>
      <c r="N3250">
        <v>193769.43</v>
      </c>
      <c r="O3250">
        <v>224423.57</v>
      </c>
      <c r="P3250">
        <v>10</v>
      </c>
      <c r="Q3250">
        <v>100</v>
      </c>
      <c r="R3250">
        <v>71.599999999999994</v>
      </c>
    </row>
    <row r="3251" spans="1:18" x14ac:dyDescent="0.35">
      <c r="A3251" t="s">
        <v>61</v>
      </c>
      <c r="B3251" t="str">
        <f>VLOOKUP(Table1[[#This Row],[Region]],Table3[#All],2,0)</f>
        <v>William Grek</v>
      </c>
      <c r="C3251" t="s">
        <v>214</v>
      </c>
      <c r="D3251">
        <v>228210</v>
      </c>
      <c r="E3251">
        <v>156741</v>
      </c>
      <c r="F3251">
        <v>68.680000000000007</v>
      </c>
      <c r="G3251" s="2">
        <v>41496</v>
      </c>
      <c r="H3251">
        <f>YEAR(Table1[[#This Row],[Order Date]])</f>
        <v>2013</v>
      </c>
      <c r="I3251" t="s">
        <v>262</v>
      </c>
      <c r="J3251" s="4">
        <f>WEEKDAY(Table1[[#This Row],[Order Date]])</f>
        <v>7</v>
      </c>
      <c r="K3251" t="s">
        <v>222</v>
      </c>
      <c r="L3251" t="s">
        <v>236</v>
      </c>
      <c r="M3251">
        <v>156741</v>
      </c>
      <c r="N3251">
        <v>63117.54</v>
      </c>
      <c r="O3251">
        <v>93623.46</v>
      </c>
      <c r="P3251">
        <v>10</v>
      </c>
      <c r="Q3251">
        <v>34</v>
      </c>
      <c r="R3251">
        <v>94.44</v>
      </c>
    </row>
    <row r="3252" spans="1:18" x14ac:dyDescent="0.35">
      <c r="A3252" t="s">
        <v>62</v>
      </c>
      <c r="B3252" t="str">
        <f>VLOOKUP(Table1[[#This Row],[Region]],Table3[#All],2,0)</f>
        <v>Bill Gabril</v>
      </c>
      <c r="C3252" t="s">
        <v>213</v>
      </c>
      <c r="D3252">
        <v>259467</v>
      </c>
      <c r="E3252">
        <v>191339</v>
      </c>
      <c r="F3252">
        <v>73.739999999999995</v>
      </c>
      <c r="G3252" s="2">
        <v>41496</v>
      </c>
      <c r="H3252">
        <f>YEAR(Table1[[#This Row],[Order Date]])</f>
        <v>2013</v>
      </c>
      <c r="I3252" t="s">
        <v>262</v>
      </c>
      <c r="J3252" s="4">
        <f>WEEKDAY(Table1[[#This Row],[Order Date]])</f>
        <v>7</v>
      </c>
      <c r="K3252" t="s">
        <v>233</v>
      </c>
      <c r="L3252" t="s">
        <v>237</v>
      </c>
      <c r="M3252">
        <v>191339</v>
      </c>
      <c r="N3252">
        <v>53182.48</v>
      </c>
      <c r="O3252">
        <v>138156.51999999999</v>
      </c>
      <c r="P3252">
        <v>20</v>
      </c>
      <c r="Q3252">
        <v>49</v>
      </c>
      <c r="R3252">
        <v>77.39</v>
      </c>
    </row>
    <row r="3253" spans="1:18" x14ac:dyDescent="0.35">
      <c r="A3253" t="s">
        <v>63</v>
      </c>
      <c r="B3253" t="str">
        <f>VLOOKUP(Table1[[#This Row],[Region]],Table3[#All],2,0)</f>
        <v>Bill Gabril</v>
      </c>
      <c r="C3253" t="s">
        <v>213</v>
      </c>
      <c r="D3253">
        <v>278185</v>
      </c>
      <c r="E3253">
        <v>316396</v>
      </c>
      <c r="F3253">
        <v>113.74</v>
      </c>
      <c r="G3253" s="2">
        <v>41082</v>
      </c>
      <c r="H3253">
        <f>YEAR(Table1[[#This Row],[Order Date]])</f>
        <v>2012</v>
      </c>
      <c r="I3253" t="s">
        <v>254</v>
      </c>
      <c r="J3253" s="4">
        <f>WEEKDAY(Table1[[#This Row],[Order Date]])</f>
        <v>6</v>
      </c>
      <c r="K3253" t="s">
        <v>228</v>
      </c>
      <c r="L3253" t="s">
        <v>236</v>
      </c>
      <c r="M3253">
        <v>316396</v>
      </c>
      <c r="N3253">
        <v>153763.12</v>
      </c>
      <c r="O3253">
        <v>162632.88</v>
      </c>
      <c r="P3253">
        <v>20</v>
      </c>
      <c r="Q3253">
        <v>24</v>
      </c>
      <c r="R3253">
        <v>92.01</v>
      </c>
    </row>
    <row r="3254" spans="1:18" x14ac:dyDescent="0.35">
      <c r="A3254" t="s">
        <v>64</v>
      </c>
      <c r="B3254" t="str">
        <f>VLOOKUP(Table1[[#This Row],[Region]],Table3[#All],2,0)</f>
        <v>William Grek</v>
      </c>
      <c r="C3254" t="s">
        <v>214</v>
      </c>
      <c r="D3254">
        <v>267426</v>
      </c>
      <c r="E3254">
        <v>266500</v>
      </c>
      <c r="F3254">
        <v>99.65</v>
      </c>
      <c r="G3254" s="2">
        <v>41009</v>
      </c>
      <c r="H3254">
        <f>YEAR(Table1[[#This Row],[Order Date]])</f>
        <v>2012</v>
      </c>
      <c r="I3254" t="s">
        <v>256</v>
      </c>
      <c r="J3254" s="4">
        <f>WEEKDAY(Table1[[#This Row],[Order Date]])</f>
        <v>3</v>
      </c>
      <c r="K3254" t="s">
        <v>229</v>
      </c>
      <c r="L3254" t="s">
        <v>240</v>
      </c>
      <c r="M3254">
        <v>266500</v>
      </c>
      <c r="N3254">
        <v>96232.6</v>
      </c>
      <c r="O3254">
        <v>170267.4</v>
      </c>
      <c r="P3254">
        <v>30</v>
      </c>
      <c r="Q3254">
        <v>80</v>
      </c>
      <c r="R3254">
        <v>78.84</v>
      </c>
    </row>
    <row r="3255" spans="1:18" x14ac:dyDescent="0.35">
      <c r="A3255" t="s">
        <v>65</v>
      </c>
      <c r="B3255" t="str">
        <f>VLOOKUP(Table1[[#This Row],[Region]],Table3[#All],2,0)</f>
        <v>Bill Gabril</v>
      </c>
      <c r="C3255" t="s">
        <v>213</v>
      </c>
      <c r="D3255">
        <v>215893</v>
      </c>
      <c r="E3255">
        <v>129561</v>
      </c>
      <c r="F3255">
        <v>60.01</v>
      </c>
      <c r="G3255" s="2">
        <v>41600</v>
      </c>
      <c r="H3255">
        <f>YEAR(Table1[[#This Row],[Order Date]])</f>
        <v>2013</v>
      </c>
      <c r="I3255" t="s">
        <v>253</v>
      </c>
      <c r="J3255" s="4">
        <f>WEEKDAY(Table1[[#This Row],[Order Date]])</f>
        <v>6</v>
      </c>
      <c r="K3255" t="s">
        <v>232</v>
      </c>
      <c r="L3255" t="s">
        <v>240</v>
      </c>
      <c r="M3255">
        <v>129561</v>
      </c>
      <c r="N3255">
        <v>44121.06</v>
      </c>
      <c r="O3255">
        <v>85439.94</v>
      </c>
      <c r="P3255">
        <v>20</v>
      </c>
      <c r="Q3255">
        <v>40</v>
      </c>
      <c r="R3255">
        <v>60.7</v>
      </c>
    </row>
    <row r="3256" spans="1:18" x14ac:dyDescent="0.35">
      <c r="A3256" t="s">
        <v>66</v>
      </c>
      <c r="B3256" t="str">
        <f>VLOOKUP(Table1[[#This Row],[Region]],Table3[#All],2,0)</f>
        <v>Sam Thomas</v>
      </c>
      <c r="C3256" t="s">
        <v>215</v>
      </c>
      <c r="D3256">
        <v>379784</v>
      </c>
      <c r="E3256">
        <v>193558</v>
      </c>
      <c r="F3256">
        <v>50.97</v>
      </c>
      <c r="G3256" s="2">
        <v>41600</v>
      </c>
      <c r="H3256">
        <f>YEAR(Table1[[#This Row],[Order Date]])</f>
        <v>2013</v>
      </c>
      <c r="I3256" t="s">
        <v>253</v>
      </c>
      <c r="J3256" s="4">
        <f>WEEKDAY(Table1[[#This Row],[Order Date]])</f>
        <v>6</v>
      </c>
      <c r="K3256" t="s">
        <v>235</v>
      </c>
      <c r="L3256" t="s">
        <v>239</v>
      </c>
      <c r="M3256">
        <v>193558</v>
      </c>
      <c r="N3256">
        <v>89942.56</v>
      </c>
      <c r="O3256">
        <v>103615.44</v>
      </c>
      <c r="P3256">
        <v>30</v>
      </c>
      <c r="Q3256">
        <v>18</v>
      </c>
      <c r="R3256">
        <v>87.97</v>
      </c>
    </row>
    <row r="3257" spans="1:18" x14ac:dyDescent="0.35">
      <c r="A3257" t="s">
        <v>67</v>
      </c>
      <c r="B3257" t="str">
        <f>VLOOKUP(Table1[[#This Row],[Region]],Table3[#All],2,0)</f>
        <v>Sam Thomas</v>
      </c>
      <c r="C3257" t="s">
        <v>215</v>
      </c>
      <c r="D3257">
        <v>193370</v>
      </c>
      <c r="E3257">
        <v>154405</v>
      </c>
      <c r="F3257">
        <v>79.849999999999994</v>
      </c>
      <c r="G3257" s="2">
        <v>41523</v>
      </c>
      <c r="H3257">
        <f>YEAR(Table1[[#This Row],[Order Date]])</f>
        <v>2013</v>
      </c>
      <c r="I3257" t="s">
        <v>258</v>
      </c>
      <c r="J3257" s="4">
        <f>WEEKDAY(Table1[[#This Row],[Order Date]])</f>
        <v>6</v>
      </c>
      <c r="K3257" t="s">
        <v>233</v>
      </c>
      <c r="L3257" t="s">
        <v>237</v>
      </c>
      <c r="M3257">
        <v>154405</v>
      </c>
      <c r="N3257">
        <v>32751.26</v>
      </c>
      <c r="O3257">
        <v>121653.74</v>
      </c>
      <c r="P3257">
        <v>10</v>
      </c>
      <c r="Q3257">
        <v>94</v>
      </c>
      <c r="R3257">
        <v>85.58</v>
      </c>
    </row>
    <row r="3258" spans="1:18" x14ac:dyDescent="0.35">
      <c r="A3258" t="s">
        <v>68</v>
      </c>
      <c r="B3258" t="str">
        <f>VLOOKUP(Table1[[#This Row],[Region]],Table3[#All],2,0)</f>
        <v>William Grek</v>
      </c>
      <c r="C3258" t="s">
        <v>214</v>
      </c>
      <c r="D3258">
        <v>270910</v>
      </c>
      <c r="E3258">
        <v>227893</v>
      </c>
      <c r="F3258">
        <v>84.12</v>
      </c>
      <c r="G3258" s="2">
        <v>41603</v>
      </c>
      <c r="H3258">
        <f>YEAR(Table1[[#This Row],[Order Date]])</f>
        <v>2013</v>
      </c>
      <c r="I3258" t="s">
        <v>253</v>
      </c>
      <c r="J3258" s="4">
        <f>WEEKDAY(Table1[[#This Row],[Order Date]])</f>
        <v>2</v>
      </c>
      <c r="K3258" t="s">
        <v>235</v>
      </c>
      <c r="L3258" t="s">
        <v>239</v>
      </c>
      <c r="M3258">
        <v>227893</v>
      </c>
      <c r="N3258">
        <v>83662.62</v>
      </c>
      <c r="O3258">
        <v>144230.38</v>
      </c>
      <c r="P3258">
        <v>30</v>
      </c>
      <c r="Q3258">
        <v>86</v>
      </c>
      <c r="R3258">
        <v>81.25</v>
      </c>
    </row>
    <row r="3259" spans="1:18" x14ac:dyDescent="0.35">
      <c r="A3259" t="s">
        <v>69</v>
      </c>
      <c r="B3259" t="str">
        <f>VLOOKUP(Table1[[#This Row],[Region]],Table3[#All],2,0)</f>
        <v>Anne Paul</v>
      </c>
      <c r="C3259" t="s">
        <v>212</v>
      </c>
      <c r="D3259">
        <v>456840</v>
      </c>
      <c r="E3259">
        <v>327178</v>
      </c>
      <c r="F3259">
        <v>71.62</v>
      </c>
      <c r="G3259" s="2">
        <v>41984</v>
      </c>
      <c r="H3259">
        <f>YEAR(Table1[[#This Row],[Order Date]])</f>
        <v>2014</v>
      </c>
      <c r="I3259" t="s">
        <v>257</v>
      </c>
      <c r="J3259" s="4">
        <f>WEEKDAY(Table1[[#This Row],[Order Date]])</f>
        <v>5</v>
      </c>
      <c r="K3259" t="s">
        <v>229</v>
      </c>
      <c r="L3259" t="s">
        <v>240</v>
      </c>
      <c r="M3259">
        <v>327178</v>
      </c>
      <c r="N3259">
        <v>161790.69</v>
      </c>
      <c r="O3259">
        <v>165387.31</v>
      </c>
      <c r="P3259">
        <v>10</v>
      </c>
      <c r="Q3259">
        <v>52</v>
      </c>
      <c r="R3259">
        <v>76.37</v>
      </c>
    </row>
    <row r="3260" spans="1:18" x14ac:dyDescent="0.35">
      <c r="A3260" t="s">
        <v>70</v>
      </c>
      <c r="B3260" t="str">
        <f>VLOOKUP(Table1[[#This Row],[Region]],Table3[#All],2,0)</f>
        <v>William Grek</v>
      </c>
      <c r="C3260" t="s">
        <v>214</v>
      </c>
      <c r="D3260">
        <v>231131</v>
      </c>
      <c r="E3260">
        <v>200798</v>
      </c>
      <c r="F3260">
        <v>86.88</v>
      </c>
      <c r="G3260" s="2">
        <v>41984</v>
      </c>
      <c r="H3260">
        <f>YEAR(Table1[[#This Row],[Order Date]])</f>
        <v>2014</v>
      </c>
      <c r="I3260" t="s">
        <v>257</v>
      </c>
      <c r="J3260" s="4">
        <f>WEEKDAY(Table1[[#This Row],[Order Date]])</f>
        <v>5</v>
      </c>
      <c r="K3260" t="s">
        <v>230</v>
      </c>
      <c r="L3260" t="s">
        <v>238</v>
      </c>
      <c r="M3260">
        <v>200798</v>
      </c>
      <c r="N3260">
        <v>40321.019999999997</v>
      </c>
      <c r="O3260">
        <v>160476.98000000001</v>
      </c>
      <c r="P3260">
        <v>10</v>
      </c>
      <c r="Q3260">
        <v>82</v>
      </c>
      <c r="R3260">
        <v>94.26</v>
      </c>
    </row>
    <row r="3261" spans="1:18" x14ac:dyDescent="0.35">
      <c r="A3261" t="s">
        <v>71</v>
      </c>
      <c r="B3261" t="str">
        <f>VLOOKUP(Table1[[#This Row],[Region]],Table3[#All],2,0)</f>
        <v>Sam Thomas</v>
      </c>
      <c r="C3261" t="s">
        <v>215</v>
      </c>
      <c r="D3261">
        <v>399074</v>
      </c>
      <c r="E3261">
        <v>443202</v>
      </c>
      <c r="F3261">
        <v>111.06</v>
      </c>
      <c r="G3261" s="2">
        <v>41984</v>
      </c>
      <c r="H3261">
        <f>YEAR(Table1[[#This Row],[Order Date]])</f>
        <v>2014</v>
      </c>
      <c r="I3261" t="s">
        <v>257</v>
      </c>
      <c r="J3261" s="4">
        <f>WEEKDAY(Table1[[#This Row],[Order Date]])</f>
        <v>5</v>
      </c>
      <c r="K3261" t="s">
        <v>230</v>
      </c>
      <c r="L3261" t="s">
        <v>238</v>
      </c>
      <c r="M3261">
        <v>443202</v>
      </c>
      <c r="N3261">
        <v>104835.73</v>
      </c>
      <c r="O3261">
        <v>338366.27</v>
      </c>
      <c r="P3261">
        <v>10</v>
      </c>
      <c r="Q3261">
        <v>31</v>
      </c>
      <c r="R3261">
        <v>66.349999999999994</v>
      </c>
    </row>
    <row r="3262" spans="1:18" x14ac:dyDescent="0.35">
      <c r="A3262" t="s">
        <v>72</v>
      </c>
      <c r="B3262" t="str">
        <f>VLOOKUP(Table1[[#This Row],[Region]],Table3[#All],2,0)</f>
        <v>William Grek</v>
      </c>
      <c r="C3262" t="s">
        <v>214</v>
      </c>
      <c r="D3262">
        <v>298660</v>
      </c>
      <c r="E3262">
        <v>335273</v>
      </c>
      <c r="F3262">
        <v>112.26</v>
      </c>
      <c r="G3262" s="2">
        <v>41450</v>
      </c>
      <c r="H3262">
        <f>YEAR(Table1[[#This Row],[Order Date]])</f>
        <v>2013</v>
      </c>
      <c r="I3262" t="s">
        <v>254</v>
      </c>
      <c r="J3262" s="4">
        <f>WEEKDAY(Table1[[#This Row],[Order Date]])</f>
        <v>3</v>
      </c>
      <c r="K3262" t="s">
        <v>235</v>
      </c>
      <c r="L3262" t="s">
        <v>239</v>
      </c>
      <c r="M3262">
        <v>335273</v>
      </c>
      <c r="N3262">
        <v>161522.34</v>
      </c>
      <c r="O3262">
        <v>173750.66</v>
      </c>
      <c r="P3262">
        <v>30</v>
      </c>
      <c r="Q3262">
        <v>35</v>
      </c>
      <c r="R3262">
        <v>69.53</v>
      </c>
    </row>
    <row r="3263" spans="1:18" x14ac:dyDescent="0.35">
      <c r="A3263" t="s">
        <v>73</v>
      </c>
      <c r="B3263" t="str">
        <f>VLOOKUP(Table1[[#This Row],[Region]],Table3[#All],2,0)</f>
        <v>Bill Gabril</v>
      </c>
      <c r="C3263" t="s">
        <v>213</v>
      </c>
      <c r="D3263">
        <v>492342</v>
      </c>
      <c r="E3263">
        <v>283053</v>
      </c>
      <c r="F3263">
        <v>57.49</v>
      </c>
      <c r="G3263" s="2">
        <v>41169</v>
      </c>
      <c r="H3263">
        <f>YEAR(Table1[[#This Row],[Order Date]])</f>
        <v>2012</v>
      </c>
      <c r="I3263" t="s">
        <v>258</v>
      </c>
      <c r="J3263" s="4">
        <f>WEEKDAY(Table1[[#This Row],[Order Date]])</f>
        <v>2</v>
      </c>
      <c r="K3263" t="s">
        <v>216</v>
      </c>
      <c r="L3263" t="s">
        <v>236</v>
      </c>
      <c r="M3263">
        <v>283053</v>
      </c>
      <c r="N3263">
        <v>140929.32999999999</v>
      </c>
      <c r="O3263">
        <v>142123.67000000001</v>
      </c>
      <c r="P3263">
        <v>30</v>
      </c>
      <c r="Q3263">
        <v>73</v>
      </c>
      <c r="R3263">
        <v>69.83</v>
      </c>
    </row>
    <row r="3264" spans="1:18" x14ac:dyDescent="0.35">
      <c r="A3264" t="s">
        <v>74</v>
      </c>
      <c r="B3264" t="str">
        <f>VLOOKUP(Table1[[#This Row],[Region]],Table3[#All],2,0)</f>
        <v>Anne Paul</v>
      </c>
      <c r="C3264" t="s">
        <v>212</v>
      </c>
      <c r="D3264">
        <v>161253</v>
      </c>
      <c r="E3264">
        <v>178628</v>
      </c>
      <c r="F3264">
        <v>110.77</v>
      </c>
      <c r="G3264" s="2">
        <v>41414</v>
      </c>
      <c r="H3264">
        <f>YEAR(Table1[[#This Row],[Order Date]])</f>
        <v>2013</v>
      </c>
      <c r="I3264" t="s">
        <v>261</v>
      </c>
      <c r="J3264" s="4">
        <f>WEEKDAY(Table1[[#This Row],[Order Date]])</f>
        <v>2</v>
      </c>
      <c r="K3264" t="s">
        <v>231</v>
      </c>
      <c r="L3264" t="s">
        <v>236</v>
      </c>
      <c r="M3264">
        <v>178628</v>
      </c>
      <c r="N3264">
        <v>58376.55</v>
      </c>
      <c r="O3264">
        <v>120251.45</v>
      </c>
      <c r="P3264">
        <v>20</v>
      </c>
      <c r="Q3264">
        <v>86</v>
      </c>
      <c r="R3264">
        <v>64.430000000000007</v>
      </c>
    </row>
    <row r="3265" spans="1:18" x14ac:dyDescent="0.35">
      <c r="A3265" t="s">
        <v>75</v>
      </c>
      <c r="B3265" t="str">
        <f>VLOOKUP(Table1[[#This Row],[Region]],Table3[#All],2,0)</f>
        <v>Anne Paul</v>
      </c>
      <c r="C3265" t="s">
        <v>212</v>
      </c>
      <c r="D3265">
        <v>272155</v>
      </c>
      <c r="E3265">
        <v>318511</v>
      </c>
      <c r="F3265">
        <v>117.03</v>
      </c>
      <c r="G3265" s="2">
        <v>41423</v>
      </c>
      <c r="H3265">
        <f>YEAR(Table1[[#This Row],[Order Date]])</f>
        <v>2013</v>
      </c>
      <c r="I3265" t="s">
        <v>261</v>
      </c>
      <c r="J3265" s="4">
        <f>WEEKDAY(Table1[[#This Row],[Order Date]])</f>
        <v>4</v>
      </c>
      <c r="K3265" t="s">
        <v>224</v>
      </c>
      <c r="L3265" t="s">
        <v>240</v>
      </c>
      <c r="M3265">
        <v>318511</v>
      </c>
      <c r="N3265">
        <v>72075.98</v>
      </c>
      <c r="O3265">
        <v>246435.02</v>
      </c>
      <c r="P3265">
        <v>20</v>
      </c>
      <c r="Q3265">
        <v>38</v>
      </c>
      <c r="R3265">
        <v>67.39</v>
      </c>
    </row>
    <row r="3266" spans="1:18" x14ac:dyDescent="0.35">
      <c r="A3266" t="s">
        <v>76</v>
      </c>
      <c r="B3266" t="str">
        <f>VLOOKUP(Table1[[#This Row],[Region]],Table3[#All],2,0)</f>
        <v>Bill Gabril</v>
      </c>
      <c r="C3266" t="s">
        <v>213</v>
      </c>
      <c r="D3266">
        <v>383641</v>
      </c>
      <c r="E3266">
        <v>376770</v>
      </c>
      <c r="F3266">
        <v>98.21</v>
      </c>
      <c r="G3266" s="2">
        <v>40651</v>
      </c>
      <c r="H3266">
        <f>YEAR(Table1[[#This Row],[Order Date]])</f>
        <v>2011</v>
      </c>
      <c r="I3266" t="s">
        <v>256</v>
      </c>
      <c r="J3266" s="4">
        <f>WEEKDAY(Table1[[#This Row],[Order Date]])</f>
        <v>2</v>
      </c>
      <c r="K3266" t="s">
        <v>228</v>
      </c>
      <c r="L3266" t="s">
        <v>236</v>
      </c>
      <c r="M3266">
        <v>376770</v>
      </c>
      <c r="N3266">
        <v>105433.77</v>
      </c>
      <c r="O3266">
        <v>271336.23</v>
      </c>
      <c r="P3266">
        <v>10</v>
      </c>
      <c r="Q3266">
        <v>81</v>
      </c>
      <c r="R3266">
        <v>90.13</v>
      </c>
    </row>
    <row r="3267" spans="1:18" x14ac:dyDescent="0.35">
      <c r="A3267" t="s">
        <v>77</v>
      </c>
      <c r="B3267" t="str">
        <f>VLOOKUP(Table1[[#This Row],[Region]],Table3[#All],2,0)</f>
        <v>Bill Gabril</v>
      </c>
      <c r="C3267" t="s">
        <v>213</v>
      </c>
      <c r="D3267">
        <v>441815</v>
      </c>
      <c r="E3267">
        <v>275911</v>
      </c>
      <c r="F3267">
        <v>62.45</v>
      </c>
      <c r="G3267" s="2">
        <v>40651</v>
      </c>
      <c r="H3267">
        <f>YEAR(Table1[[#This Row],[Order Date]])</f>
        <v>2011</v>
      </c>
      <c r="I3267" t="s">
        <v>256</v>
      </c>
      <c r="J3267" s="4">
        <f>WEEKDAY(Table1[[#This Row],[Order Date]])</f>
        <v>2</v>
      </c>
      <c r="K3267" t="s">
        <v>225</v>
      </c>
      <c r="L3267" t="s">
        <v>239</v>
      </c>
      <c r="M3267">
        <v>275911</v>
      </c>
      <c r="N3267">
        <v>73728.19</v>
      </c>
      <c r="O3267">
        <v>202182.81</v>
      </c>
      <c r="P3267">
        <v>10</v>
      </c>
      <c r="Q3267">
        <v>69</v>
      </c>
      <c r="R3267">
        <v>73.86</v>
      </c>
    </row>
    <row r="3268" spans="1:18" x14ac:dyDescent="0.35">
      <c r="A3268" t="s">
        <v>78</v>
      </c>
      <c r="B3268" t="str">
        <f>VLOOKUP(Table1[[#This Row],[Region]],Table3[#All],2,0)</f>
        <v>William Grek</v>
      </c>
      <c r="C3268" t="s">
        <v>214</v>
      </c>
      <c r="D3268">
        <v>473169</v>
      </c>
      <c r="E3268">
        <v>534627</v>
      </c>
      <c r="F3268">
        <v>112.99</v>
      </c>
      <c r="G3268" s="2">
        <v>40651</v>
      </c>
      <c r="H3268">
        <f>YEAR(Table1[[#This Row],[Order Date]])</f>
        <v>2011</v>
      </c>
      <c r="I3268" t="s">
        <v>256</v>
      </c>
      <c r="J3268" s="4">
        <f>WEEKDAY(Table1[[#This Row],[Order Date]])</f>
        <v>2</v>
      </c>
      <c r="K3268" t="s">
        <v>230</v>
      </c>
      <c r="L3268" t="s">
        <v>238</v>
      </c>
      <c r="M3268">
        <v>534627</v>
      </c>
      <c r="N3268">
        <v>191888.76</v>
      </c>
      <c r="O3268">
        <v>342738.24</v>
      </c>
      <c r="P3268">
        <v>30</v>
      </c>
      <c r="Q3268">
        <v>46</v>
      </c>
      <c r="R3268">
        <v>81.540000000000006</v>
      </c>
    </row>
    <row r="3269" spans="1:18" x14ac:dyDescent="0.35">
      <c r="A3269" t="s">
        <v>79</v>
      </c>
      <c r="B3269" t="str">
        <f>VLOOKUP(Table1[[#This Row],[Region]],Table3[#All],2,0)</f>
        <v>Sam Thomas</v>
      </c>
      <c r="C3269" t="s">
        <v>215</v>
      </c>
      <c r="D3269">
        <v>245066</v>
      </c>
      <c r="E3269">
        <v>204487</v>
      </c>
      <c r="F3269">
        <v>83.44</v>
      </c>
      <c r="G3269" s="2">
        <v>40651</v>
      </c>
      <c r="H3269">
        <f>YEAR(Table1[[#This Row],[Order Date]])</f>
        <v>2011</v>
      </c>
      <c r="I3269" t="s">
        <v>256</v>
      </c>
      <c r="J3269" s="4">
        <f>WEEKDAY(Table1[[#This Row],[Order Date]])</f>
        <v>2</v>
      </c>
      <c r="K3269" t="s">
        <v>232</v>
      </c>
      <c r="L3269" t="s">
        <v>240</v>
      </c>
      <c r="M3269">
        <v>204487</v>
      </c>
      <c r="N3269">
        <v>48900.1</v>
      </c>
      <c r="O3269">
        <v>155586.9</v>
      </c>
      <c r="P3269">
        <v>20</v>
      </c>
      <c r="Q3269">
        <v>24</v>
      </c>
      <c r="R3269">
        <v>89.75</v>
      </c>
    </row>
    <row r="3270" spans="1:18" x14ac:dyDescent="0.35">
      <c r="A3270" t="s">
        <v>80</v>
      </c>
      <c r="B3270" t="str">
        <f>VLOOKUP(Table1[[#This Row],[Region]],Table3[#All],2,0)</f>
        <v>Anne Paul</v>
      </c>
      <c r="C3270" t="s">
        <v>212</v>
      </c>
      <c r="D3270">
        <v>311283</v>
      </c>
      <c r="E3270">
        <v>308085</v>
      </c>
      <c r="F3270">
        <v>98.97</v>
      </c>
      <c r="G3270" s="2">
        <v>41443</v>
      </c>
      <c r="H3270">
        <f>YEAR(Table1[[#This Row],[Order Date]])</f>
        <v>2013</v>
      </c>
      <c r="I3270" t="s">
        <v>254</v>
      </c>
      <c r="J3270" s="4">
        <f>WEEKDAY(Table1[[#This Row],[Order Date]])</f>
        <v>3</v>
      </c>
      <c r="K3270" t="s">
        <v>231</v>
      </c>
      <c r="L3270" t="s">
        <v>236</v>
      </c>
      <c r="M3270">
        <v>308085</v>
      </c>
      <c r="N3270">
        <v>141524.6</v>
      </c>
      <c r="O3270">
        <v>166560.4</v>
      </c>
      <c r="P3270">
        <v>30</v>
      </c>
      <c r="Q3270">
        <v>53</v>
      </c>
      <c r="R3270">
        <v>69.97</v>
      </c>
    </row>
    <row r="3271" spans="1:18" x14ac:dyDescent="0.35">
      <c r="A3271" t="s">
        <v>81</v>
      </c>
      <c r="B3271" t="str">
        <f>VLOOKUP(Table1[[#This Row],[Region]],Table3[#All],2,0)</f>
        <v>William Grek</v>
      </c>
      <c r="C3271" t="s">
        <v>214</v>
      </c>
      <c r="D3271">
        <v>336938</v>
      </c>
      <c r="E3271">
        <v>386138</v>
      </c>
      <c r="F3271">
        <v>114.6</v>
      </c>
      <c r="G3271" s="2">
        <v>40672</v>
      </c>
      <c r="H3271">
        <f>YEAR(Table1[[#This Row],[Order Date]])</f>
        <v>2011</v>
      </c>
      <c r="I3271" t="s">
        <v>261</v>
      </c>
      <c r="J3271" s="4">
        <f>WEEKDAY(Table1[[#This Row],[Order Date]])</f>
        <v>2</v>
      </c>
      <c r="K3271" t="s">
        <v>217</v>
      </c>
      <c r="L3271" t="s">
        <v>237</v>
      </c>
      <c r="M3271">
        <v>386138</v>
      </c>
      <c r="N3271">
        <v>113211.5</v>
      </c>
      <c r="O3271">
        <v>272926.5</v>
      </c>
      <c r="P3271">
        <v>30</v>
      </c>
      <c r="Q3271">
        <v>43</v>
      </c>
      <c r="R3271">
        <v>68.73</v>
      </c>
    </row>
    <row r="3272" spans="1:18" x14ac:dyDescent="0.35">
      <c r="A3272" t="s">
        <v>82</v>
      </c>
      <c r="B3272" t="str">
        <f>VLOOKUP(Table1[[#This Row],[Region]],Table3[#All],2,0)</f>
        <v>William Grek</v>
      </c>
      <c r="C3272" t="s">
        <v>214</v>
      </c>
      <c r="D3272">
        <v>370388</v>
      </c>
      <c r="E3272">
        <v>271541</v>
      </c>
      <c r="F3272">
        <v>73.31</v>
      </c>
      <c r="G3272" s="2">
        <v>40672</v>
      </c>
      <c r="H3272">
        <f>YEAR(Table1[[#This Row],[Order Date]])</f>
        <v>2011</v>
      </c>
      <c r="I3272" t="s">
        <v>261</v>
      </c>
      <c r="J3272" s="4">
        <f>WEEKDAY(Table1[[#This Row],[Order Date]])</f>
        <v>2</v>
      </c>
      <c r="K3272" t="s">
        <v>226</v>
      </c>
      <c r="L3272" t="s">
        <v>239</v>
      </c>
      <c r="M3272">
        <v>271541</v>
      </c>
      <c r="N3272">
        <v>98129.93</v>
      </c>
      <c r="O3272">
        <v>173411.07</v>
      </c>
      <c r="P3272">
        <v>30</v>
      </c>
      <c r="Q3272">
        <v>83</v>
      </c>
      <c r="R3272">
        <v>93.81</v>
      </c>
    </row>
    <row r="3273" spans="1:18" x14ac:dyDescent="0.35">
      <c r="A3273" t="s">
        <v>83</v>
      </c>
      <c r="B3273" t="str">
        <f>VLOOKUP(Table1[[#This Row],[Region]],Table3[#All],2,0)</f>
        <v>Sam Thomas</v>
      </c>
      <c r="C3273" t="s">
        <v>215</v>
      </c>
      <c r="D3273">
        <v>264744</v>
      </c>
      <c r="E3273">
        <v>250452</v>
      </c>
      <c r="F3273">
        <v>94.6</v>
      </c>
      <c r="G3273" s="2">
        <v>40672</v>
      </c>
      <c r="H3273">
        <f>YEAR(Table1[[#This Row],[Order Date]])</f>
        <v>2011</v>
      </c>
      <c r="I3273" t="s">
        <v>261</v>
      </c>
      <c r="J3273" s="4">
        <f>WEEKDAY(Table1[[#This Row],[Order Date]])</f>
        <v>2</v>
      </c>
      <c r="K3273" t="s">
        <v>221</v>
      </c>
      <c r="L3273" t="s">
        <v>239</v>
      </c>
      <c r="M3273">
        <v>250452</v>
      </c>
      <c r="N3273">
        <v>55956.02</v>
      </c>
      <c r="O3273">
        <v>194495.98</v>
      </c>
      <c r="P3273">
        <v>10</v>
      </c>
      <c r="Q3273">
        <v>63</v>
      </c>
      <c r="R3273">
        <v>83.31</v>
      </c>
    </row>
    <row r="3274" spans="1:18" x14ac:dyDescent="0.35">
      <c r="A3274" t="s">
        <v>84</v>
      </c>
      <c r="B3274" t="str">
        <f>VLOOKUP(Table1[[#This Row],[Region]],Table3[#All],2,0)</f>
        <v>Anne Paul</v>
      </c>
      <c r="C3274" t="s">
        <v>212</v>
      </c>
      <c r="D3274">
        <v>350059</v>
      </c>
      <c r="E3274">
        <v>312981</v>
      </c>
      <c r="F3274">
        <v>89.41</v>
      </c>
      <c r="G3274" s="2">
        <v>40672</v>
      </c>
      <c r="H3274">
        <f>YEAR(Table1[[#This Row],[Order Date]])</f>
        <v>2011</v>
      </c>
      <c r="I3274" t="s">
        <v>261</v>
      </c>
      <c r="J3274" s="4">
        <f>WEEKDAY(Table1[[#This Row],[Order Date]])</f>
        <v>2</v>
      </c>
      <c r="K3274" t="s">
        <v>220</v>
      </c>
      <c r="L3274" t="s">
        <v>237</v>
      </c>
      <c r="M3274">
        <v>312981</v>
      </c>
      <c r="N3274">
        <v>63442.89</v>
      </c>
      <c r="O3274">
        <v>249538.11</v>
      </c>
      <c r="P3274">
        <v>10</v>
      </c>
      <c r="Q3274">
        <v>72</v>
      </c>
      <c r="R3274">
        <v>89.44</v>
      </c>
    </row>
    <row r="3275" spans="1:18" x14ac:dyDescent="0.35">
      <c r="A3275" t="s">
        <v>85</v>
      </c>
      <c r="B3275" t="str">
        <f>VLOOKUP(Table1[[#This Row],[Region]],Table3[#All],2,0)</f>
        <v>William Grek</v>
      </c>
      <c r="C3275" t="s">
        <v>214</v>
      </c>
      <c r="D3275">
        <v>332184</v>
      </c>
      <c r="E3275">
        <v>337050</v>
      </c>
      <c r="F3275">
        <v>101.46</v>
      </c>
      <c r="G3275" s="2">
        <v>41536</v>
      </c>
      <c r="H3275">
        <f>YEAR(Table1[[#This Row],[Order Date]])</f>
        <v>2013</v>
      </c>
      <c r="I3275" t="s">
        <v>258</v>
      </c>
      <c r="J3275" s="4">
        <f>WEEKDAY(Table1[[#This Row],[Order Date]])</f>
        <v>5</v>
      </c>
      <c r="K3275" t="s">
        <v>218</v>
      </c>
      <c r="L3275" t="s">
        <v>238</v>
      </c>
      <c r="M3275">
        <v>337050</v>
      </c>
      <c r="N3275">
        <v>121436.58</v>
      </c>
      <c r="O3275">
        <v>215613.42</v>
      </c>
      <c r="P3275">
        <v>20</v>
      </c>
      <c r="Q3275">
        <v>97</v>
      </c>
      <c r="R3275">
        <v>82.29</v>
      </c>
    </row>
    <row r="3276" spans="1:18" x14ac:dyDescent="0.35">
      <c r="A3276" t="s">
        <v>86</v>
      </c>
      <c r="B3276" t="str">
        <f>VLOOKUP(Table1[[#This Row],[Region]],Table3[#All],2,0)</f>
        <v>William Grek</v>
      </c>
      <c r="C3276" t="s">
        <v>214</v>
      </c>
      <c r="D3276">
        <v>444765</v>
      </c>
      <c r="E3276">
        <v>235772</v>
      </c>
      <c r="F3276">
        <v>53.01</v>
      </c>
      <c r="G3276" s="2">
        <v>41536</v>
      </c>
      <c r="H3276">
        <f>YEAR(Table1[[#This Row],[Order Date]])</f>
        <v>2013</v>
      </c>
      <c r="I3276" t="s">
        <v>258</v>
      </c>
      <c r="J3276" s="4">
        <f>WEEKDAY(Table1[[#This Row],[Order Date]])</f>
        <v>5</v>
      </c>
      <c r="K3276" t="s">
        <v>218</v>
      </c>
      <c r="L3276" t="s">
        <v>238</v>
      </c>
      <c r="M3276">
        <v>235772</v>
      </c>
      <c r="N3276">
        <v>81964.17</v>
      </c>
      <c r="O3276">
        <v>153807.82999999999</v>
      </c>
      <c r="P3276">
        <v>10</v>
      </c>
      <c r="Q3276">
        <v>84</v>
      </c>
      <c r="R3276">
        <v>65.489999999999995</v>
      </c>
    </row>
    <row r="3277" spans="1:18" x14ac:dyDescent="0.35">
      <c r="A3277" t="s">
        <v>87</v>
      </c>
      <c r="B3277" t="str">
        <f>VLOOKUP(Table1[[#This Row],[Region]],Table3[#All],2,0)</f>
        <v>William Grek</v>
      </c>
      <c r="C3277" t="s">
        <v>214</v>
      </c>
      <c r="D3277">
        <v>475126</v>
      </c>
      <c r="E3277">
        <v>500257</v>
      </c>
      <c r="F3277">
        <v>105.29</v>
      </c>
      <c r="G3277" s="2">
        <v>41536</v>
      </c>
      <c r="H3277">
        <f>YEAR(Table1[[#This Row],[Order Date]])</f>
        <v>2013</v>
      </c>
      <c r="I3277" t="s">
        <v>258</v>
      </c>
      <c r="J3277" s="4">
        <f>WEEKDAY(Table1[[#This Row],[Order Date]])</f>
        <v>5</v>
      </c>
      <c r="K3277" t="s">
        <v>233</v>
      </c>
      <c r="L3277" t="s">
        <v>237</v>
      </c>
      <c r="M3277">
        <v>500257</v>
      </c>
      <c r="N3277">
        <v>248079.34</v>
      </c>
      <c r="O3277">
        <v>252177.66</v>
      </c>
      <c r="P3277">
        <v>10</v>
      </c>
      <c r="Q3277">
        <v>62</v>
      </c>
      <c r="R3277">
        <v>80.36</v>
      </c>
    </row>
    <row r="3278" spans="1:18" x14ac:dyDescent="0.35">
      <c r="A3278" t="s">
        <v>88</v>
      </c>
      <c r="B3278" t="str">
        <f>VLOOKUP(Table1[[#This Row],[Region]],Table3[#All],2,0)</f>
        <v>Sam Thomas</v>
      </c>
      <c r="C3278" t="s">
        <v>215</v>
      </c>
      <c r="D3278">
        <v>390626</v>
      </c>
      <c r="E3278">
        <v>369916</v>
      </c>
      <c r="F3278">
        <v>94.7</v>
      </c>
      <c r="G3278" s="2">
        <v>41997</v>
      </c>
      <c r="H3278">
        <f>YEAR(Table1[[#This Row],[Order Date]])</f>
        <v>2014</v>
      </c>
      <c r="I3278" t="s">
        <v>257</v>
      </c>
      <c r="J3278" s="4">
        <f>WEEKDAY(Table1[[#This Row],[Order Date]])</f>
        <v>4</v>
      </c>
      <c r="K3278" t="s">
        <v>219</v>
      </c>
      <c r="L3278" t="s">
        <v>238</v>
      </c>
      <c r="M3278">
        <v>369916</v>
      </c>
      <c r="N3278">
        <v>160076.53</v>
      </c>
      <c r="O3278">
        <v>209839.47</v>
      </c>
      <c r="P3278">
        <v>30</v>
      </c>
      <c r="Q3278">
        <v>27</v>
      </c>
      <c r="R3278">
        <v>92.54</v>
      </c>
    </row>
    <row r="3279" spans="1:18" x14ac:dyDescent="0.35">
      <c r="A3279" t="s">
        <v>89</v>
      </c>
      <c r="B3279" t="str">
        <f>VLOOKUP(Table1[[#This Row],[Region]],Table3[#All],2,0)</f>
        <v>Bill Gabril</v>
      </c>
      <c r="C3279" t="s">
        <v>213</v>
      </c>
      <c r="D3279">
        <v>202533</v>
      </c>
      <c r="E3279">
        <v>142847</v>
      </c>
      <c r="F3279">
        <v>70.53</v>
      </c>
      <c r="G3279" s="2">
        <v>41997</v>
      </c>
      <c r="H3279">
        <f>YEAR(Table1[[#This Row],[Order Date]])</f>
        <v>2014</v>
      </c>
      <c r="I3279" t="s">
        <v>257</v>
      </c>
      <c r="J3279" s="4">
        <f>WEEKDAY(Table1[[#This Row],[Order Date]])</f>
        <v>4</v>
      </c>
      <c r="K3279" t="s">
        <v>229</v>
      </c>
      <c r="L3279" t="s">
        <v>240</v>
      </c>
      <c r="M3279">
        <v>142847</v>
      </c>
      <c r="N3279">
        <v>57986.080000000002</v>
      </c>
      <c r="O3279">
        <v>84860.92</v>
      </c>
      <c r="P3279">
        <v>10</v>
      </c>
      <c r="Q3279">
        <v>52</v>
      </c>
      <c r="R3279">
        <v>88.31</v>
      </c>
    </row>
    <row r="3280" spans="1:18" x14ac:dyDescent="0.35">
      <c r="A3280" t="s">
        <v>90</v>
      </c>
      <c r="B3280" t="str">
        <f>VLOOKUP(Table1[[#This Row],[Region]],Table3[#All],2,0)</f>
        <v>Sam Thomas</v>
      </c>
      <c r="C3280" t="s">
        <v>215</v>
      </c>
      <c r="D3280">
        <v>336186</v>
      </c>
      <c r="E3280">
        <v>208954</v>
      </c>
      <c r="F3280">
        <v>62.15</v>
      </c>
      <c r="G3280" s="2">
        <v>41943</v>
      </c>
      <c r="H3280">
        <f>YEAR(Table1[[#This Row],[Order Date]])</f>
        <v>2014</v>
      </c>
      <c r="I3280" t="s">
        <v>255</v>
      </c>
      <c r="J3280" s="4">
        <f>WEEKDAY(Table1[[#This Row],[Order Date]])</f>
        <v>6</v>
      </c>
      <c r="K3280" t="s">
        <v>217</v>
      </c>
      <c r="L3280" t="s">
        <v>237</v>
      </c>
      <c r="M3280">
        <v>208954</v>
      </c>
      <c r="N3280">
        <v>92668.51</v>
      </c>
      <c r="O3280">
        <v>116285.49</v>
      </c>
      <c r="P3280">
        <v>30</v>
      </c>
      <c r="Q3280">
        <v>41</v>
      </c>
      <c r="R3280">
        <v>69.37</v>
      </c>
    </row>
    <row r="3281" spans="1:18" x14ac:dyDescent="0.35">
      <c r="A3281" t="s">
        <v>91</v>
      </c>
      <c r="B3281" t="str">
        <f>VLOOKUP(Table1[[#This Row],[Region]],Table3[#All],2,0)</f>
        <v>Bill Gabril</v>
      </c>
      <c r="C3281" t="s">
        <v>213</v>
      </c>
      <c r="D3281">
        <v>253102</v>
      </c>
      <c r="E3281">
        <v>237668</v>
      </c>
      <c r="F3281">
        <v>93.9</v>
      </c>
      <c r="G3281" s="2">
        <v>41943</v>
      </c>
      <c r="H3281">
        <f>YEAR(Table1[[#This Row],[Order Date]])</f>
        <v>2014</v>
      </c>
      <c r="I3281" t="s">
        <v>255</v>
      </c>
      <c r="J3281" s="4">
        <f>WEEKDAY(Table1[[#This Row],[Order Date]])</f>
        <v>6</v>
      </c>
      <c r="K3281" t="s">
        <v>225</v>
      </c>
      <c r="L3281" t="s">
        <v>239</v>
      </c>
      <c r="M3281">
        <v>237668</v>
      </c>
      <c r="N3281">
        <v>55645.46</v>
      </c>
      <c r="O3281">
        <v>182022.54</v>
      </c>
      <c r="P3281">
        <v>20</v>
      </c>
      <c r="Q3281">
        <v>100</v>
      </c>
      <c r="R3281">
        <v>72.489999999999995</v>
      </c>
    </row>
    <row r="3282" spans="1:18" x14ac:dyDescent="0.35">
      <c r="A3282" t="s">
        <v>92</v>
      </c>
      <c r="B3282" t="str">
        <f>VLOOKUP(Table1[[#This Row],[Region]],Table3[#All],2,0)</f>
        <v>Sam Thomas</v>
      </c>
      <c r="C3282" t="s">
        <v>215</v>
      </c>
      <c r="D3282">
        <v>464307</v>
      </c>
      <c r="E3282">
        <v>468860</v>
      </c>
      <c r="F3282">
        <v>100.98</v>
      </c>
      <c r="G3282" s="2">
        <v>41943</v>
      </c>
      <c r="H3282">
        <f>YEAR(Table1[[#This Row],[Order Date]])</f>
        <v>2014</v>
      </c>
      <c r="I3282" t="s">
        <v>255</v>
      </c>
      <c r="J3282" s="4">
        <f>WEEKDAY(Table1[[#This Row],[Order Date]])</f>
        <v>6</v>
      </c>
      <c r="K3282" t="s">
        <v>219</v>
      </c>
      <c r="L3282" t="s">
        <v>238</v>
      </c>
      <c r="M3282">
        <v>468860</v>
      </c>
      <c r="N3282">
        <v>229261.12</v>
      </c>
      <c r="O3282">
        <v>239598.88</v>
      </c>
      <c r="P3282">
        <v>10</v>
      </c>
      <c r="Q3282">
        <v>70</v>
      </c>
      <c r="R3282">
        <v>68.8</v>
      </c>
    </row>
    <row r="3283" spans="1:18" x14ac:dyDescent="0.35">
      <c r="A3283" t="s">
        <v>93</v>
      </c>
      <c r="B3283" t="str">
        <f>VLOOKUP(Table1[[#This Row],[Region]],Table3[#All],2,0)</f>
        <v>William Grek</v>
      </c>
      <c r="C3283" t="s">
        <v>214</v>
      </c>
      <c r="D3283">
        <v>262093</v>
      </c>
      <c r="E3283">
        <v>200637</v>
      </c>
      <c r="F3283">
        <v>76.55</v>
      </c>
      <c r="G3283" s="2">
        <v>41943</v>
      </c>
      <c r="H3283">
        <f>YEAR(Table1[[#This Row],[Order Date]])</f>
        <v>2014</v>
      </c>
      <c r="I3283" t="s">
        <v>255</v>
      </c>
      <c r="J3283" s="4">
        <f>WEEKDAY(Table1[[#This Row],[Order Date]])</f>
        <v>6</v>
      </c>
      <c r="K3283" t="s">
        <v>233</v>
      </c>
      <c r="L3283" t="s">
        <v>237</v>
      </c>
      <c r="M3283">
        <v>200637</v>
      </c>
      <c r="N3283">
        <v>52206.51</v>
      </c>
      <c r="O3283">
        <v>148430.49</v>
      </c>
      <c r="P3283">
        <v>20</v>
      </c>
      <c r="Q3283">
        <v>24</v>
      </c>
      <c r="R3283">
        <v>86.81</v>
      </c>
    </row>
    <row r="3284" spans="1:18" x14ac:dyDescent="0.35">
      <c r="A3284" t="s">
        <v>94</v>
      </c>
      <c r="B3284" t="str">
        <f>VLOOKUP(Table1[[#This Row],[Region]],Table3[#All],2,0)</f>
        <v>Anne Paul</v>
      </c>
      <c r="C3284" t="s">
        <v>212</v>
      </c>
      <c r="D3284">
        <v>395550</v>
      </c>
      <c r="E3284">
        <v>328470</v>
      </c>
      <c r="F3284">
        <v>83.04</v>
      </c>
      <c r="G3284" s="2">
        <v>41363</v>
      </c>
      <c r="H3284">
        <f>YEAR(Table1[[#This Row],[Order Date]])</f>
        <v>2013</v>
      </c>
      <c r="I3284" t="s">
        <v>263</v>
      </c>
      <c r="J3284" s="4">
        <f>WEEKDAY(Table1[[#This Row],[Order Date]])</f>
        <v>7</v>
      </c>
      <c r="K3284" t="s">
        <v>226</v>
      </c>
      <c r="L3284" t="s">
        <v>239</v>
      </c>
      <c r="M3284">
        <v>328470</v>
      </c>
      <c r="N3284">
        <v>69975.42</v>
      </c>
      <c r="O3284">
        <v>258494.58</v>
      </c>
      <c r="P3284">
        <v>10</v>
      </c>
      <c r="Q3284">
        <v>96</v>
      </c>
      <c r="R3284">
        <v>85.63</v>
      </c>
    </row>
    <row r="3285" spans="1:18" x14ac:dyDescent="0.35">
      <c r="A3285" t="s">
        <v>95</v>
      </c>
      <c r="B3285" t="str">
        <f>VLOOKUP(Table1[[#This Row],[Region]],Table3[#All],2,0)</f>
        <v>Anne Paul</v>
      </c>
      <c r="C3285" t="s">
        <v>212</v>
      </c>
      <c r="D3285">
        <v>270355</v>
      </c>
      <c r="E3285">
        <v>142953</v>
      </c>
      <c r="F3285">
        <v>52.88</v>
      </c>
      <c r="G3285" s="2">
        <v>41363</v>
      </c>
      <c r="H3285">
        <f>YEAR(Table1[[#This Row],[Order Date]])</f>
        <v>2013</v>
      </c>
      <c r="I3285" t="s">
        <v>263</v>
      </c>
      <c r="J3285" s="4">
        <f>WEEKDAY(Table1[[#This Row],[Order Date]])</f>
        <v>7</v>
      </c>
      <c r="K3285" t="s">
        <v>223</v>
      </c>
      <c r="L3285" t="s">
        <v>240</v>
      </c>
      <c r="M3285">
        <v>142953</v>
      </c>
      <c r="N3285">
        <v>67043.47</v>
      </c>
      <c r="O3285">
        <v>75909.53</v>
      </c>
      <c r="P3285">
        <v>30</v>
      </c>
      <c r="Q3285">
        <v>29</v>
      </c>
      <c r="R3285">
        <v>91.72</v>
      </c>
    </row>
    <row r="3286" spans="1:18" x14ac:dyDescent="0.35">
      <c r="A3286" t="s">
        <v>96</v>
      </c>
      <c r="B3286" t="str">
        <f>VLOOKUP(Table1[[#This Row],[Region]],Table3[#All],2,0)</f>
        <v>William Grek</v>
      </c>
      <c r="C3286" t="s">
        <v>214</v>
      </c>
      <c r="D3286">
        <v>472288</v>
      </c>
      <c r="E3286">
        <v>249992</v>
      </c>
      <c r="F3286">
        <v>52.93</v>
      </c>
      <c r="G3286" s="2">
        <v>41363</v>
      </c>
      <c r="H3286">
        <f>YEAR(Table1[[#This Row],[Order Date]])</f>
        <v>2013</v>
      </c>
      <c r="I3286" t="s">
        <v>263</v>
      </c>
      <c r="J3286" s="4">
        <f>WEEKDAY(Table1[[#This Row],[Order Date]])</f>
        <v>7</v>
      </c>
      <c r="K3286" t="s">
        <v>227</v>
      </c>
      <c r="L3286" t="s">
        <v>237</v>
      </c>
      <c r="M3286">
        <v>249992</v>
      </c>
      <c r="N3286">
        <v>102793.74</v>
      </c>
      <c r="O3286">
        <v>147198.26</v>
      </c>
      <c r="P3286">
        <v>10</v>
      </c>
      <c r="Q3286">
        <v>98</v>
      </c>
      <c r="R3286">
        <v>72.34</v>
      </c>
    </row>
    <row r="3287" spans="1:18" x14ac:dyDescent="0.35">
      <c r="A3287" t="s">
        <v>97</v>
      </c>
      <c r="B3287" t="str">
        <f>VLOOKUP(Table1[[#This Row],[Region]],Table3[#All],2,0)</f>
        <v>Anne Paul</v>
      </c>
      <c r="C3287" t="s">
        <v>212</v>
      </c>
      <c r="D3287">
        <v>294499</v>
      </c>
      <c r="E3287">
        <v>244168</v>
      </c>
      <c r="F3287">
        <v>82.91</v>
      </c>
      <c r="G3287" s="2">
        <v>41967</v>
      </c>
      <c r="H3287">
        <f>YEAR(Table1[[#This Row],[Order Date]])</f>
        <v>2014</v>
      </c>
      <c r="I3287" t="s">
        <v>253</v>
      </c>
      <c r="J3287" s="4">
        <f>WEEKDAY(Table1[[#This Row],[Order Date]])</f>
        <v>2</v>
      </c>
      <c r="K3287" t="s">
        <v>233</v>
      </c>
      <c r="L3287" t="s">
        <v>237</v>
      </c>
      <c r="M3287">
        <v>244168</v>
      </c>
      <c r="N3287">
        <v>79552.45</v>
      </c>
      <c r="O3287">
        <v>164615.54999999999</v>
      </c>
      <c r="P3287">
        <v>30</v>
      </c>
      <c r="Q3287">
        <v>62</v>
      </c>
      <c r="R3287">
        <v>67.430000000000007</v>
      </c>
    </row>
    <row r="3288" spans="1:18" x14ac:dyDescent="0.35">
      <c r="A3288" t="s">
        <v>98</v>
      </c>
      <c r="B3288" t="str">
        <f>VLOOKUP(Table1[[#This Row],[Region]],Table3[#All],2,0)</f>
        <v>Sam Thomas</v>
      </c>
      <c r="C3288" t="s">
        <v>215</v>
      </c>
      <c r="D3288">
        <v>103469</v>
      </c>
      <c r="E3288">
        <v>117233</v>
      </c>
      <c r="F3288">
        <v>113.3</v>
      </c>
      <c r="G3288" s="2">
        <v>40625</v>
      </c>
      <c r="H3288">
        <f>YEAR(Table1[[#This Row],[Order Date]])</f>
        <v>2011</v>
      </c>
      <c r="I3288" t="s">
        <v>263</v>
      </c>
      <c r="J3288" s="4">
        <f>WEEKDAY(Table1[[#This Row],[Order Date]])</f>
        <v>4</v>
      </c>
      <c r="K3288" t="s">
        <v>223</v>
      </c>
      <c r="L3288" t="s">
        <v>240</v>
      </c>
      <c r="M3288">
        <v>117233</v>
      </c>
      <c r="N3288">
        <v>31600.38</v>
      </c>
      <c r="O3288">
        <v>85632.62</v>
      </c>
      <c r="P3288">
        <v>20</v>
      </c>
      <c r="Q3288">
        <v>96</v>
      </c>
      <c r="R3288">
        <v>70.91</v>
      </c>
    </row>
    <row r="3289" spans="1:18" x14ac:dyDescent="0.35">
      <c r="A3289" t="s">
        <v>99</v>
      </c>
      <c r="B3289" t="str">
        <f>VLOOKUP(Table1[[#This Row],[Region]],Table3[#All],2,0)</f>
        <v>William Grek</v>
      </c>
      <c r="C3289" t="s">
        <v>214</v>
      </c>
      <c r="D3289">
        <v>438777</v>
      </c>
      <c r="E3289">
        <v>291162</v>
      </c>
      <c r="F3289">
        <v>66.36</v>
      </c>
      <c r="G3289" s="2">
        <v>40625</v>
      </c>
      <c r="H3289">
        <f>YEAR(Table1[[#This Row],[Order Date]])</f>
        <v>2011</v>
      </c>
      <c r="I3289" t="s">
        <v>263</v>
      </c>
      <c r="J3289" s="4">
        <f>WEEKDAY(Table1[[#This Row],[Order Date]])</f>
        <v>4</v>
      </c>
      <c r="K3289" t="s">
        <v>223</v>
      </c>
      <c r="L3289" t="s">
        <v>240</v>
      </c>
      <c r="M3289">
        <v>291162</v>
      </c>
      <c r="N3289">
        <v>70651.13</v>
      </c>
      <c r="O3289">
        <v>220510.87</v>
      </c>
      <c r="P3289">
        <v>30</v>
      </c>
      <c r="Q3289">
        <v>86</v>
      </c>
      <c r="R3289">
        <v>62.16</v>
      </c>
    </row>
    <row r="3290" spans="1:18" x14ac:dyDescent="0.35">
      <c r="A3290" t="s">
        <v>100</v>
      </c>
      <c r="B3290" t="str">
        <f>VLOOKUP(Table1[[#This Row],[Region]],Table3[#All],2,0)</f>
        <v>Bill Gabril</v>
      </c>
      <c r="C3290" t="s">
        <v>213</v>
      </c>
      <c r="D3290">
        <v>115325</v>
      </c>
      <c r="E3290">
        <v>125760</v>
      </c>
      <c r="F3290">
        <v>109.05</v>
      </c>
      <c r="G3290" s="2">
        <v>41975</v>
      </c>
      <c r="H3290">
        <f>YEAR(Table1[[#This Row],[Order Date]])</f>
        <v>2014</v>
      </c>
      <c r="I3290" t="s">
        <v>257</v>
      </c>
      <c r="J3290" s="4">
        <f>WEEKDAY(Table1[[#This Row],[Order Date]])</f>
        <v>3</v>
      </c>
      <c r="K3290" t="s">
        <v>216</v>
      </c>
      <c r="L3290" t="s">
        <v>236</v>
      </c>
      <c r="M3290">
        <v>125760</v>
      </c>
      <c r="N3290">
        <v>47777.2</v>
      </c>
      <c r="O3290">
        <v>77982.8</v>
      </c>
      <c r="P3290">
        <v>30</v>
      </c>
      <c r="Q3290">
        <v>94</v>
      </c>
      <c r="R3290">
        <v>94.41</v>
      </c>
    </row>
    <row r="3291" spans="1:18" x14ac:dyDescent="0.35">
      <c r="A3291" t="s">
        <v>101</v>
      </c>
      <c r="B3291" t="str">
        <f>VLOOKUP(Table1[[#This Row],[Region]],Table3[#All],2,0)</f>
        <v>William Grek</v>
      </c>
      <c r="C3291" t="s">
        <v>214</v>
      </c>
      <c r="D3291">
        <v>395072</v>
      </c>
      <c r="E3291">
        <v>206643</v>
      </c>
      <c r="F3291">
        <v>52.31</v>
      </c>
      <c r="G3291" s="2">
        <v>41975</v>
      </c>
      <c r="H3291">
        <f>YEAR(Table1[[#This Row],[Order Date]])</f>
        <v>2014</v>
      </c>
      <c r="I3291" t="s">
        <v>257</v>
      </c>
      <c r="J3291" s="4">
        <f>WEEKDAY(Table1[[#This Row],[Order Date]])</f>
        <v>3</v>
      </c>
      <c r="K3291" t="s">
        <v>216</v>
      </c>
      <c r="L3291" t="s">
        <v>236</v>
      </c>
      <c r="M3291">
        <v>206643</v>
      </c>
      <c r="N3291">
        <v>94043.23</v>
      </c>
      <c r="O3291">
        <v>112599.77</v>
      </c>
      <c r="P3291">
        <v>20</v>
      </c>
      <c r="Q3291">
        <v>57</v>
      </c>
      <c r="R3291">
        <v>93.21</v>
      </c>
    </row>
    <row r="3292" spans="1:18" x14ac:dyDescent="0.35">
      <c r="A3292" t="s">
        <v>102</v>
      </c>
      <c r="B3292" t="str">
        <f>VLOOKUP(Table1[[#This Row],[Region]],Table3[#All],2,0)</f>
        <v>Anne Paul</v>
      </c>
      <c r="C3292" t="s">
        <v>212</v>
      </c>
      <c r="D3292">
        <v>154622</v>
      </c>
      <c r="E3292">
        <v>137330</v>
      </c>
      <c r="F3292">
        <v>88.82</v>
      </c>
      <c r="G3292" s="2">
        <v>41951</v>
      </c>
      <c r="H3292">
        <f>YEAR(Table1[[#This Row],[Order Date]])</f>
        <v>2014</v>
      </c>
      <c r="I3292" t="s">
        <v>253</v>
      </c>
      <c r="J3292" s="4">
        <f>WEEKDAY(Table1[[#This Row],[Order Date]])</f>
        <v>7</v>
      </c>
      <c r="K3292" t="s">
        <v>226</v>
      </c>
      <c r="L3292" t="s">
        <v>239</v>
      </c>
      <c r="M3292">
        <v>137330</v>
      </c>
      <c r="N3292">
        <v>50880.79</v>
      </c>
      <c r="O3292">
        <v>86449.21</v>
      </c>
      <c r="P3292">
        <v>20</v>
      </c>
      <c r="Q3292">
        <v>69</v>
      </c>
      <c r="R3292">
        <v>60.83</v>
      </c>
    </row>
    <row r="3293" spans="1:18" x14ac:dyDescent="0.35">
      <c r="A3293" t="s">
        <v>103</v>
      </c>
      <c r="B3293" t="str">
        <f>VLOOKUP(Table1[[#This Row],[Region]],Table3[#All],2,0)</f>
        <v>Anne Paul</v>
      </c>
      <c r="C3293" t="s">
        <v>212</v>
      </c>
      <c r="D3293">
        <v>455580</v>
      </c>
      <c r="E3293">
        <v>284315</v>
      </c>
      <c r="F3293">
        <v>62.41</v>
      </c>
      <c r="G3293" s="2">
        <v>41951</v>
      </c>
      <c r="H3293">
        <f>YEAR(Table1[[#This Row],[Order Date]])</f>
        <v>2014</v>
      </c>
      <c r="I3293" t="s">
        <v>253</v>
      </c>
      <c r="J3293" s="4">
        <f>WEEKDAY(Table1[[#This Row],[Order Date]])</f>
        <v>7</v>
      </c>
      <c r="K3293" t="s">
        <v>222</v>
      </c>
      <c r="L3293" t="s">
        <v>236</v>
      </c>
      <c r="M3293">
        <v>284315</v>
      </c>
      <c r="N3293">
        <v>137396.62</v>
      </c>
      <c r="O3293">
        <v>146918.38</v>
      </c>
      <c r="P3293">
        <v>30</v>
      </c>
      <c r="Q3293">
        <v>36</v>
      </c>
      <c r="R3293">
        <v>68.849999999999994</v>
      </c>
    </row>
    <row r="3294" spans="1:18" x14ac:dyDescent="0.35">
      <c r="A3294" t="s">
        <v>104</v>
      </c>
      <c r="B3294" t="str">
        <f>VLOOKUP(Table1[[#This Row],[Region]],Table3[#All],2,0)</f>
        <v>Anne Paul</v>
      </c>
      <c r="C3294" t="s">
        <v>212</v>
      </c>
      <c r="D3294">
        <v>328811</v>
      </c>
      <c r="E3294">
        <v>321464</v>
      </c>
      <c r="F3294">
        <v>97.77</v>
      </c>
      <c r="G3294" s="2">
        <v>41887</v>
      </c>
      <c r="H3294">
        <f>YEAR(Table1[[#This Row],[Order Date]])</f>
        <v>2014</v>
      </c>
      <c r="I3294" t="s">
        <v>258</v>
      </c>
      <c r="J3294" s="4">
        <f>WEEKDAY(Table1[[#This Row],[Order Date]])</f>
        <v>6</v>
      </c>
      <c r="K3294" t="s">
        <v>229</v>
      </c>
      <c r="L3294" t="s">
        <v>240</v>
      </c>
      <c r="M3294">
        <v>321464</v>
      </c>
      <c r="N3294">
        <v>72744.3</v>
      </c>
      <c r="O3294">
        <v>248719.7</v>
      </c>
      <c r="P3294">
        <v>10</v>
      </c>
      <c r="Q3294">
        <v>19</v>
      </c>
      <c r="R3294">
        <v>79.290000000000006</v>
      </c>
    </row>
    <row r="3295" spans="1:18" x14ac:dyDescent="0.35">
      <c r="A3295" t="s">
        <v>105</v>
      </c>
      <c r="B3295" t="str">
        <f>VLOOKUP(Table1[[#This Row],[Region]],Table3[#All],2,0)</f>
        <v>William Grek</v>
      </c>
      <c r="C3295" t="s">
        <v>214</v>
      </c>
      <c r="D3295">
        <v>224607</v>
      </c>
      <c r="E3295">
        <v>172913</v>
      </c>
      <c r="F3295">
        <v>76.98</v>
      </c>
      <c r="G3295" s="2">
        <v>41887</v>
      </c>
      <c r="H3295">
        <f>YEAR(Table1[[#This Row],[Order Date]])</f>
        <v>2014</v>
      </c>
      <c r="I3295" t="s">
        <v>258</v>
      </c>
      <c r="J3295" s="4">
        <f>WEEKDAY(Table1[[#This Row],[Order Date]])</f>
        <v>6</v>
      </c>
      <c r="K3295" t="s">
        <v>226</v>
      </c>
      <c r="L3295" t="s">
        <v>239</v>
      </c>
      <c r="M3295">
        <v>172913</v>
      </c>
      <c r="N3295">
        <v>48037</v>
      </c>
      <c r="O3295">
        <v>124876</v>
      </c>
      <c r="P3295">
        <v>30</v>
      </c>
      <c r="Q3295">
        <v>58</v>
      </c>
      <c r="R3295">
        <v>87.41</v>
      </c>
    </row>
    <row r="3296" spans="1:18" x14ac:dyDescent="0.35">
      <c r="A3296" t="s">
        <v>106</v>
      </c>
      <c r="B3296" t="str">
        <f>VLOOKUP(Table1[[#This Row],[Region]],Table3[#All],2,0)</f>
        <v>William Grek</v>
      </c>
      <c r="C3296" t="s">
        <v>214</v>
      </c>
      <c r="D3296">
        <v>101281</v>
      </c>
      <c r="E3296">
        <v>94834</v>
      </c>
      <c r="F3296">
        <v>93.63</v>
      </c>
      <c r="G3296" s="2">
        <v>41887</v>
      </c>
      <c r="H3296">
        <f>YEAR(Table1[[#This Row],[Order Date]])</f>
        <v>2014</v>
      </c>
      <c r="I3296" t="s">
        <v>258</v>
      </c>
      <c r="J3296" s="4">
        <f>WEEKDAY(Table1[[#This Row],[Order Date]])</f>
        <v>6</v>
      </c>
      <c r="K3296" t="s">
        <v>222</v>
      </c>
      <c r="L3296" t="s">
        <v>236</v>
      </c>
      <c r="M3296">
        <v>94834</v>
      </c>
      <c r="N3296">
        <v>33749.980000000003</v>
      </c>
      <c r="O3296">
        <v>61084.02</v>
      </c>
      <c r="P3296">
        <v>30</v>
      </c>
      <c r="Q3296">
        <v>63</v>
      </c>
      <c r="R3296">
        <v>61.47</v>
      </c>
    </row>
    <row r="3297" spans="1:18" x14ac:dyDescent="0.35">
      <c r="A3297" t="s">
        <v>107</v>
      </c>
      <c r="B3297" t="str">
        <f>VLOOKUP(Table1[[#This Row],[Region]],Table3[#All],2,0)</f>
        <v>Anne Paul</v>
      </c>
      <c r="C3297" t="s">
        <v>212</v>
      </c>
      <c r="D3297">
        <v>166020</v>
      </c>
      <c r="E3297">
        <v>198938</v>
      </c>
      <c r="F3297">
        <v>119.83</v>
      </c>
      <c r="G3297" s="2">
        <v>41887</v>
      </c>
      <c r="H3297">
        <f>YEAR(Table1[[#This Row],[Order Date]])</f>
        <v>2014</v>
      </c>
      <c r="I3297" t="s">
        <v>258</v>
      </c>
      <c r="J3297" s="4">
        <f>WEEKDAY(Table1[[#This Row],[Order Date]])</f>
        <v>6</v>
      </c>
      <c r="K3297" t="s">
        <v>216</v>
      </c>
      <c r="L3297" t="s">
        <v>236</v>
      </c>
      <c r="M3297">
        <v>198938</v>
      </c>
      <c r="N3297">
        <v>60534.78</v>
      </c>
      <c r="O3297">
        <v>138403.22</v>
      </c>
      <c r="P3297">
        <v>10</v>
      </c>
      <c r="Q3297">
        <v>45</v>
      </c>
      <c r="R3297">
        <v>66.36</v>
      </c>
    </row>
    <row r="3298" spans="1:18" x14ac:dyDescent="0.35">
      <c r="A3298" t="s">
        <v>108</v>
      </c>
      <c r="B3298" t="str">
        <f>VLOOKUP(Table1[[#This Row],[Region]],Table3[#All],2,0)</f>
        <v>Anne Paul</v>
      </c>
      <c r="C3298" t="s">
        <v>212</v>
      </c>
      <c r="D3298">
        <v>249984</v>
      </c>
      <c r="E3298">
        <v>287637</v>
      </c>
      <c r="F3298">
        <v>115.06</v>
      </c>
      <c r="G3298" s="2">
        <v>41459</v>
      </c>
      <c r="H3298">
        <f>YEAR(Table1[[#This Row],[Order Date]])</f>
        <v>2013</v>
      </c>
      <c r="I3298" t="s">
        <v>260</v>
      </c>
      <c r="J3298" s="4">
        <f>WEEKDAY(Table1[[#This Row],[Order Date]])</f>
        <v>5</v>
      </c>
      <c r="K3298" t="s">
        <v>225</v>
      </c>
      <c r="L3298" t="s">
        <v>239</v>
      </c>
      <c r="M3298">
        <v>287637</v>
      </c>
      <c r="N3298">
        <v>101449.95</v>
      </c>
      <c r="O3298">
        <v>186187.05</v>
      </c>
      <c r="P3298">
        <v>30</v>
      </c>
      <c r="Q3298">
        <v>66</v>
      </c>
      <c r="R3298">
        <v>87.63</v>
      </c>
    </row>
    <row r="3299" spans="1:18" x14ac:dyDescent="0.35">
      <c r="A3299" t="s">
        <v>109</v>
      </c>
      <c r="B3299" t="str">
        <f>VLOOKUP(Table1[[#This Row],[Region]],Table3[#All],2,0)</f>
        <v>William Grek</v>
      </c>
      <c r="C3299" t="s">
        <v>214</v>
      </c>
      <c r="D3299">
        <v>309835</v>
      </c>
      <c r="E3299">
        <v>205645</v>
      </c>
      <c r="F3299">
        <v>66.37</v>
      </c>
      <c r="G3299" s="2">
        <v>41459</v>
      </c>
      <c r="H3299">
        <f>YEAR(Table1[[#This Row],[Order Date]])</f>
        <v>2013</v>
      </c>
      <c r="I3299" t="s">
        <v>260</v>
      </c>
      <c r="J3299" s="4">
        <f>WEEKDAY(Table1[[#This Row],[Order Date]])</f>
        <v>5</v>
      </c>
      <c r="K3299" t="s">
        <v>216</v>
      </c>
      <c r="L3299" t="s">
        <v>236</v>
      </c>
      <c r="M3299">
        <v>205645</v>
      </c>
      <c r="N3299">
        <v>60070.78</v>
      </c>
      <c r="O3299">
        <v>145574.22</v>
      </c>
      <c r="P3299">
        <v>30</v>
      </c>
      <c r="Q3299">
        <v>98</v>
      </c>
      <c r="R3299">
        <v>86.16</v>
      </c>
    </row>
    <row r="3300" spans="1:18" x14ac:dyDescent="0.35">
      <c r="A3300" t="s">
        <v>110</v>
      </c>
      <c r="B3300" t="str">
        <f>VLOOKUP(Table1[[#This Row],[Region]],Table3[#All],2,0)</f>
        <v>Anne Paul</v>
      </c>
      <c r="C3300" t="s">
        <v>212</v>
      </c>
      <c r="D3300">
        <v>187771</v>
      </c>
      <c r="E3300">
        <v>204349</v>
      </c>
      <c r="F3300">
        <v>108.83</v>
      </c>
      <c r="G3300" s="2">
        <v>41890</v>
      </c>
      <c r="H3300">
        <f>YEAR(Table1[[#This Row],[Order Date]])</f>
        <v>2014</v>
      </c>
      <c r="I3300" t="s">
        <v>258</v>
      </c>
      <c r="J3300" s="4">
        <f>WEEKDAY(Table1[[#This Row],[Order Date]])</f>
        <v>2</v>
      </c>
      <c r="K3300" t="s">
        <v>226</v>
      </c>
      <c r="L3300" t="s">
        <v>239</v>
      </c>
      <c r="M3300">
        <v>204349</v>
      </c>
      <c r="N3300">
        <v>46906.06</v>
      </c>
      <c r="O3300">
        <v>157442.94</v>
      </c>
      <c r="P3300">
        <v>20</v>
      </c>
      <c r="Q3300">
        <v>100</v>
      </c>
      <c r="R3300">
        <v>74.67</v>
      </c>
    </row>
    <row r="3301" spans="1:18" x14ac:dyDescent="0.35">
      <c r="A3301" t="s">
        <v>111</v>
      </c>
      <c r="B3301" t="str">
        <f>VLOOKUP(Table1[[#This Row],[Region]],Table3[#All],2,0)</f>
        <v>Sam Thomas</v>
      </c>
      <c r="C3301" t="s">
        <v>215</v>
      </c>
      <c r="D3301">
        <v>488314</v>
      </c>
      <c r="E3301">
        <v>386108</v>
      </c>
      <c r="F3301">
        <v>79.069999999999993</v>
      </c>
      <c r="G3301" s="2">
        <v>41527</v>
      </c>
      <c r="H3301">
        <f>YEAR(Table1[[#This Row],[Order Date]])</f>
        <v>2013</v>
      </c>
      <c r="I3301" t="s">
        <v>258</v>
      </c>
      <c r="J3301" s="4">
        <f>WEEKDAY(Table1[[#This Row],[Order Date]])</f>
        <v>3</v>
      </c>
      <c r="K3301" t="s">
        <v>223</v>
      </c>
      <c r="L3301" t="s">
        <v>240</v>
      </c>
      <c r="M3301">
        <v>386108</v>
      </c>
      <c r="N3301">
        <v>191531.85</v>
      </c>
      <c r="O3301">
        <v>194576.15</v>
      </c>
      <c r="P3301">
        <v>10</v>
      </c>
      <c r="Q3301">
        <v>98</v>
      </c>
      <c r="R3301">
        <v>88.77</v>
      </c>
    </row>
    <row r="3302" spans="1:18" x14ac:dyDescent="0.35">
      <c r="A3302" t="s">
        <v>112</v>
      </c>
      <c r="B3302" t="str">
        <f>VLOOKUP(Table1[[#This Row],[Region]],Table3[#All],2,0)</f>
        <v>Bill Gabril</v>
      </c>
      <c r="C3302" t="s">
        <v>213</v>
      </c>
      <c r="D3302">
        <v>330666</v>
      </c>
      <c r="E3302">
        <v>206130</v>
      </c>
      <c r="F3302">
        <v>62.34</v>
      </c>
      <c r="G3302" s="2">
        <v>41824</v>
      </c>
      <c r="H3302">
        <f>YEAR(Table1[[#This Row],[Order Date]])</f>
        <v>2014</v>
      </c>
      <c r="I3302" t="s">
        <v>260</v>
      </c>
      <c r="J3302" s="4">
        <f>WEEKDAY(Table1[[#This Row],[Order Date]])</f>
        <v>6</v>
      </c>
      <c r="K3302" t="s">
        <v>233</v>
      </c>
      <c r="L3302" t="s">
        <v>237</v>
      </c>
      <c r="M3302">
        <v>206130</v>
      </c>
      <c r="N3302">
        <v>92126.67</v>
      </c>
      <c r="O3302">
        <v>114003.33</v>
      </c>
      <c r="P3302">
        <v>10</v>
      </c>
      <c r="Q3302">
        <v>67</v>
      </c>
      <c r="R3302">
        <v>79.25</v>
      </c>
    </row>
    <row r="3303" spans="1:18" x14ac:dyDescent="0.35">
      <c r="A3303" t="s">
        <v>113</v>
      </c>
      <c r="B3303" t="str">
        <f>VLOOKUP(Table1[[#This Row],[Region]],Table3[#All],2,0)</f>
        <v>Sam Thomas</v>
      </c>
      <c r="C3303" t="s">
        <v>215</v>
      </c>
      <c r="D3303">
        <v>359427</v>
      </c>
      <c r="E3303">
        <v>323225</v>
      </c>
      <c r="F3303">
        <v>89.93</v>
      </c>
      <c r="G3303" s="2">
        <v>41824</v>
      </c>
      <c r="H3303">
        <f>YEAR(Table1[[#This Row],[Order Date]])</f>
        <v>2014</v>
      </c>
      <c r="I3303" t="s">
        <v>260</v>
      </c>
      <c r="J3303" s="4">
        <f>WEEKDAY(Table1[[#This Row],[Order Date]])</f>
        <v>6</v>
      </c>
      <c r="K3303" t="s">
        <v>225</v>
      </c>
      <c r="L3303" t="s">
        <v>239</v>
      </c>
      <c r="M3303">
        <v>323225</v>
      </c>
      <c r="N3303">
        <v>160245.84</v>
      </c>
      <c r="O3303">
        <v>162979.16</v>
      </c>
      <c r="P3303">
        <v>20</v>
      </c>
      <c r="Q3303">
        <v>99</v>
      </c>
      <c r="R3303">
        <v>84.47</v>
      </c>
    </row>
    <row r="3304" spans="1:18" x14ac:dyDescent="0.35">
      <c r="A3304" t="s">
        <v>114</v>
      </c>
      <c r="B3304" t="str">
        <f>VLOOKUP(Table1[[#This Row],[Region]],Table3[#All],2,0)</f>
        <v>Sam Thomas</v>
      </c>
      <c r="C3304" t="s">
        <v>215</v>
      </c>
      <c r="D3304">
        <v>266765</v>
      </c>
      <c r="E3304">
        <v>258831</v>
      </c>
      <c r="F3304">
        <v>97.03</v>
      </c>
      <c r="G3304" s="2">
        <v>41824</v>
      </c>
      <c r="H3304">
        <f>YEAR(Table1[[#This Row],[Order Date]])</f>
        <v>2014</v>
      </c>
      <c r="I3304" t="s">
        <v>260</v>
      </c>
      <c r="J3304" s="4">
        <f>WEEKDAY(Table1[[#This Row],[Order Date]])</f>
        <v>6</v>
      </c>
      <c r="K3304" t="s">
        <v>223</v>
      </c>
      <c r="L3304" t="s">
        <v>240</v>
      </c>
      <c r="M3304">
        <v>258831</v>
      </c>
      <c r="N3304">
        <v>69203.42</v>
      </c>
      <c r="O3304">
        <v>189627.58</v>
      </c>
      <c r="P3304">
        <v>10</v>
      </c>
      <c r="Q3304">
        <v>65</v>
      </c>
      <c r="R3304">
        <v>63.02</v>
      </c>
    </row>
    <row r="3305" spans="1:18" x14ac:dyDescent="0.35">
      <c r="A3305" t="s">
        <v>115</v>
      </c>
      <c r="B3305" t="str">
        <f>VLOOKUP(Table1[[#This Row],[Region]],Table3[#All],2,0)</f>
        <v>Bill Gabril</v>
      </c>
      <c r="C3305" t="s">
        <v>213</v>
      </c>
      <c r="D3305">
        <v>386133</v>
      </c>
      <c r="E3305">
        <v>353663</v>
      </c>
      <c r="F3305">
        <v>91.59</v>
      </c>
      <c r="G3305" s="2">
        <v>41824</v>
      </c>
      <c r="H3305">
        <f>YEAR(Table1[[#This Row],[Order Date]])</f>
        <v>2014</v>
      </c>
      <c r="I3305" t="s">
        <v>260</v>
      </c>
      <c r="J3305" s="4">
        <f>WEEKDAY(Table1[[#This Row],[Order Date]])</f>
        <v>6</v>
      </c>
      <c r="K3305" t="s">
        <v>231</v>
      </c>
      <c r="L3305" t="s">
        <v>236</v>
      </c>
      <c r="M3305">
        <v>353663</v>
      </c>
      <c r="N3305">
        <v>121399.85</v>
      </c>
      <c r="O3305">
        <v>232263.15</v>
      </c>
      <c r="P3305">
        <v>10</v>
      </c>
      <c r="Q3305">
        <v>27</v>
      </c>
      <c r="R3305">
        <v>77.94</v>
      </c>
    </row>
    <row r="3306" spans="1:18" x14ac:dyDescent="0.35">
      <c r="A3306" t="s">
        <v>116</v>
      </c>
      <c r="B3306" t="str">
        <f>VLOOKUP(Table1[[#This Row],[Region]],Table3[#All],2,0)</f>
        <v>William Grek</v>
      </c>
      <c r="C3306" t="s">
        <v>214</v>
      </c>
      <c r="D3306">
        <v>460194</v>
      </c>
      <c r="E3306">
        <v>267426</v>
      </c>
      <c r="F3306">
        <v>58.11</v>
      </c>
      <c r="G3306" s="2">
        <v>41820</v>
      </c>
      <c r="H3306">
        <f>YEAR(Table1[[#This Row],[Order Date]])</f>
        <v>2014</v>
      </c>
      <c r="I3306" t="s">
        <v>254</v>
      </c>
      <c r="J3306" s="4">
        <f>WEEKDAY(Table1[[#This Row],[Order Date]])</f>
        <v>2</v>
      </c>
      <c r="K3306" t="s">
        <v>232</v>
      </c>
      <c r="L3306" t="s">
        <v>240</v>
      </c>
      <c r="M3306">
        <v>267426</v>
      </c>
      <c r="N3306">
        <v>124123.66</v>
      </c>
      <c r="O3306">
        <v>143302.34</v>
      </c>
      <c r="P3306">
        <v>20</v>
      </c>
      <c r="Q3306">
        <v>53</v>
      </c>
      <c r="R3306">
        <v>66.86</v>
      </c>
    </row>
    <row r="3307" spans="1:18" x14ac:dyDescent="0.35">
      <c r="A3307" t="s">
        <v>117</v>
      </c>
      <c r="B3307" t="str">
        <f>VLOOKUP(Table1[[#This Row],[Region]],Table3[#All],2,0)</f>
        <v>Bill Gabril</v>
      </c>
      <c r="C3307" t="s">
        <v>213</v>
      </c>
      <c r="D3307">
        <v>438414</v>
      </c>
      <c r="E3307">
        <v>489711</v>
      </c>
      <c r="F3307">
        <v>111.7</v>
      </c>
      <c r="G3307" s="2">
        <v>41859</v>
      </c>
      <c r="H3307">
        <f>YEAR(Table1[[#This Row],[Order Date]])</f>
        <v>2014</v>
      </c>
      <c r="I3307" t="s">
        <v>262</v>
      </c>
      <c r="J3307" s="4">
        <f>WEEKDAY(Table1[[#This Row],[Order Date]])</f>
        <v>6</v>
      </c>
      <c r="K3307" t="s">
        <v>224</v>
      </c>
      <c r="L3307" t="s">
        <v>240</v>
      </c>
      <c r="M3307">
        <v>489711</v>
      </c>
      <c r="N3307">
        <v>195685.25</v>
      </c>
      <c r="O3307">
        <v>294025.75</v>
      </c>
      <c r="P3307">
        <v>30</v>
      </c>
      <c r="Q3307">
        <v>60</v>
      </c>
      <c r="R3307">
        <v>79</v>
      </c>
    </row>
    <row r="3308" spans="1:18" x14ac:dyDescent="0.35">
      <c r="A3308" t="s">
        <v>118</v>
      </c>
      <c r="B3308" t="str">
        <f>VLOOKUP(Table1[[#This Row],[Region]],Table3[#All],2,0)</f>
        <v>Anne Paul</v>
      </c>
      <c r="C3308" t="s">
        <v>212</v>
      </c>
      <c r="D3308">
        <v>205520</v>
      </c>
      <c r="E3308">
        <v>122229</v>
      </c>
      <c r="F3308">
        <v>59.47</v>
      </c>
      <c r="G3308" s="2">
        <v>41859</v>
      </c>
      <c r="H3308">
        <f>YEAR(Table1[[#This Row],[Order Date]])</f>
        <v>2014</v>
      </c>
      <c r="I3308" t="s">
        <v>262</v>
      </c>
      <c r="J3308" s="4">
        <f>WEEKDAY(Table1[[#This Row],[Order Date]])</f>
        <v>6</v>
      </c>
      <c r="K3308" t="s">
        <v>223</v>
      </c>
      <c r="L3308" t="s">
        <v>240</v>
      </c>
      <c r="M3308">
        <v>122229</v>
      </c>
      <c r="N3308">
        <v>49908.02</v>
      </c>
      <c r="O3308">
        <v>72320.98</v>
      </c>
      <c r="P3308">
        <v>30</v>
      </c>
      <c r="Q3308">
        <v>83</v>
      </c>
      <c r="R3308">
        <v>89.33</v>
      </c>
    </row>
    <row r="3309" spans="1:18" x14ac:dyDescent="0.35">
      <c r="A3309" t="s">
        <v>119</v>
      </c>
      <c r="B3309" t="str">
        <f>VLOOKUP(Table1[[#This Row],[Region]],Table3[#All],2,0)</f>
        <v>Anne Paul</v>
      </c>
      <c r="C3309" t="s">
        <v>212</v>
      </c>
      <c r="D3309">
        <v>344429</v>
      </c>
      <c r="E3309">
        <v>324947</v>
      </c>
      <c r="F3309">
        <v>94.34</v>
      </c>
      <c r="G3309" s="2">
        <v>40987</v>
      </c>
      <c r="H3309">
        <f>YEAR(Table1[[#This Row],[Order Date]])</f>
        <v>2012</v>
      </c>
      <c r="I3309" t="s">
        <v>263</v>
      </c>
      <c r="J3309" s="4">
        <f>WEEKDAY(Table1[[#This Row],[Order Date]])</f>
        <v>2</v>
      </c>
      <c r="K3309" t="s">
        <v>221</v>
      </c>
      <c r="L3309" t="s">
        <v>239</v>
      </c>
      <c r="M3309">
        <v>324947</v>
      </c>
      <c r="N3309">
        <v>74974.990000000005</v>
      </c>
      <c r="O3309">
        <v>249972.01</v>
      </c>
      <c r="P3309">
        <v>30</v>
      </c>
      <c r="Q3309">
        <v>43</v>
      </c>
      <c r="R3309">
        <v>64.67</v>
      </c>
    </row>
    <row r="3310" spans="1:18" x14ac:dyDescent="0.35">
      <c r="A3310" t="s">
        <v>120</v>
      </c>
      <c r="B3310" t="str">
        <f>VLOOKUP(Table1[[#This Row],[Region]],Table3[#All],2,0)</f>
        <v>Sam Thomas</v>
      </c>
      <c r="C3310" t="s">
        <v>215</v>
      </c>
      <c r="D3310">
        <v>295601</v>
      </c>
      <c r="E3310">
        <v>324026</v>
      </c>
      <c r="F3310">
        <v>109.62</v>
      </c>
      <c r="G3310" s="2">
        <v>41433</v>
      </c>
      <c r="H3310">
        <f>YEAR(Table1[[#This Row],[Order Date]])</f>
        <v>2013</v>
      </c>
      <c r="I3310" t="s">
        <v>254</v>
      </c>
      <c r="J3310" s="4">
        <f>WEEKDAY(Table1[[#This Row],[Order Date]])</f>
        <v>7</v>
      </c>
      <c r="K3310" t="s">
        <v>217</v>
      </c>
      <c r="L3310" t="s">
        <v>237</v>
      </c>
      <c r="M3310">
        <v>324026</v>
      </c>
      <c r="N3310">
        <v>80508.639999999999</v>
      </c>
      <c r="O3310">
        <v>243517.36</v>
      </c>
      <c r="P3310">
        <v>20</v>
      </c>
      <c r="Q3310">
        <v>20</v>
      </c>
      <c r="R3310">
        <v>80.19</v>
      </c>
    </row>
    <row r="3311" spans="1:18" x14ac:dyDescent="0.35">
      <c r="A3311" t="s">
        <v>121</v>
      </c>
      <c r="B3311" t="str">
        <f>VLOOKUP(Table1[[#This Row],[Region]],Table3[#All],2,0)</f>
        <v>Anne Paul</v>
      </c>
      <c r="C3311" t="s">
        <v>212</v>
      </c>
      <c r="D3311">
        <v>391696</v>
      </c>
      <c r="E3311">
        <v>333049</v>
      </c>
      <c r="F3311">
        <v>85.03</v>
      </c>
      <c r="G3311" s="2">
        <v>41433</v>
      </c>
      <c r="H3311">
        <f>YEAR(Table1[[#This Row],[Order Date]])</f>
        <v>2013</v>
      </c>
      <c r="I3311" t="s">
        <v>254</v>
      </c>
      <c r="J3311" s="4">
        <f>WEEKDAY(Table1[[#This Row],[Order Date]])</f>
        <v>7</v>
      </c>
      <c r="K3311" t="s">
        <v>226</v>
      </c>
      <c r="L3311" t="s">
        <v>239</v>
      </c>
      <c r="M3311">
        <v>333049</v>
      </c>
      <c r="N3311">
        <v>114339.1</v>
      </c>
      <c r="O3311">
        <v>218709.9</v>
      </c>
      <c r="P3311">
        <v>20</v>
      </c>
      <c r="Q3311">
        <v>99</v>
      </c>
      <c r="R3311">
        <v>64.150000000000006</v>
      </c>
    </row>
    <row r="3312" spans="1:18" x14ac:dyDescent="0.35">
      <c r="A3312" t="s">
        <v>122</v>
      </c>
      <c r="B3312" t="str">
        <f>VLOOKUP(Table1[[#This Row],[Region]],Table3[#All],2,0)</f>
        <v>Anne Paul</v>
      </c>
      <c r="C3312" t="s">
        <v>212</v>
      </c>
      <c r="D3312">
        <v>369712</v>
      </c>
      <c r="E3312">
        <v>389182</v>
      </c>
      <c r="F3312">
        <v>105.27</v>
      </c>
      <c r="G3312" s="2">
        <v>41481</v>
      </c>
      <c r="H3312">
        <f>YEAR(Table1[[#This Row],[Order Date]])</f>
        <v>2013</v>
      </c>
      <c r="I3312" t="s">
        <v>260</v>
      </c>
      <c r="J3312" s="4">
        <f>WEEKDAY(Table1[[#This Row],[Order Date]])</f>
        <v>6</v>
      </c>
      <c r="K3312" t="s">
        <v>223</v>
      </c>
      <c r="L3312" t="s">
        <v>240</v>
      </c>
      <c r="M3312">
        <v>389182</v>
      </c>
      <c r="N3312">
        <v>92755</v>
      </c>
      <c r="O3312">
        <v>296427</v>
      </c>
      <c r="P3312">
        <v>10</v>
      </c>
      <c r="Q3312">
        <v>31</v>
      </c>
      <c r="R3312">
        <v>61.38</v>
      </c>
    </row>
    <row r="3313" spans="1:18" x14ac:dyDescent="0.35">
      <c r="A3313" t="s">
        <v>123</v>
      </c>
      <c r="B3313" t="str">
        <f>VLOOKUP(Table1[[#This Row],[Region]],Table3[#All],2,0)</f>
        <v>Bill Gabril</v>
      </c>
      <c r="C3313" t="s">
        <v>213</v>
      </c>
      <c r="D3313">
        <v>154243</v>
      </c>
      <c r="E3313">
        <v>172086</v>
      </c>
      <c r="F3313">
        <v>111.57</v>
      </c>
      <c r="G3313" s="2">
        <v>41481</v>
      </c>
      <c r="H3313">
        <f>YEAR(Table1[[#This Row],[Order Date]])</f>
        <v>2013</v>
      </c>
      <c r="I3313" t="s">
        <v>260</v>
      </c>
      <c r="J3313" s="4">
        <f>WEEKDAY(Table1[[#This Row],[Order Date]])</f>
        <v>6</v>
      </c>
      <c r="K3313" t="s">
        <v>218</v>
      </c>
      <c r="L3313" t="s">
        <v>238</v>
      </c>
      <c r="M3313">
        <v>172086</v>
      </c>
      <c r="N3313">
        <v>43347.94</v>
      </c>
      <c r="O3313">
        <v>128738.06</v>
      </c>
      <c r="P3313">
        <v>30</v>
      </c>
      <c r="Q3313">
        <v>38</v>
      </c>
      <c r="R3313">
        <v>67.87</v>
      </c>
    </row>
    <row r="3314" spans="1:18" x14ac:dyDescent="0.35">
      <c r="A3314" t="s">
        <v>124</v>
      </c>
      <c r="B3314" t="str">
        <f>VLOOKUP(Table1[[#This Row],[Region]],Table3[#All],2,0)</f>
        <v>Sam Thomas</v>
      </c>
      <c r="C3314" t="s">
        <v>215</v>
      </c>
      <c r="D3314">
        <v>332067</v>
      </c>
      <c r="E3314">
        <v>322559</v>
      </c>
      <c r="F3314">
        <v>97.14</v>
      </c>
      <c r="G3314" s="2">
        <v>41481</v>
      </c>
      <c r="H3314">
        <f>YEAR(Table1[[#This Row],[Order Date]])</f>
        <v>2013</v>
      </c>
      <c r="I3314" t="s">
        <v>260</v>
      </c>
      <c r="J3314" s="4">
        <f>WEEKDAY(Table1[[#This Row],[Order Date]])</f>
        <v>6</v>
      </c>
      <c r="K3314" t="s">
        <v>223</v>
      </c>
      <c r="L3314" t="s">
        <v>240</v>
      </c>
      <c r="M3314">
        <v>322559</v>
      </c>
      <c r="N3314">
        <v>93601.34</v>
      </c>
      <c r="O3314">
        <v>228957.66</v>
      </c>
      <c r="P3314">
        <v>20</v>
      </c>
      <c r="Q3314">
        <v>47</v>
      </c>
      <c r="R3314">
        <v>74.430000000000007</v>
      </c>
    </row>
    <row r="3315" spans="1:18" x14ac:dyDescent="0.35">
      <c r="A3315" t="s">
        <v>125</v>
      </c>
      <c r="B3315" t="str">
        <f>VLOOKUP(Table1[[#This Row],[Region]],Table3[#All],2,0)</f>
        <v>Anne Paul</v>
      </c>
      <c r="C3315" t="s">
        <v>212</v>
      </c>
      <c r="D3315">
        <v>135323</v>
      </c>
      <c r="E3315">
        <v>79665</v>
      </c>
      <c r="F3315">
        <v>58.87</v>
      </c>
      <c r="G3315" s="2">
        <v>41914</v>
      </c>
      <c r="H3315">
        <f>YEAR(Table1[[#This Row],[Order Date]])</f>
        <v>2014</v>
      </c>
      <c r="I3315" t="s">
        <v>255</v>
      </c>
      <c r="J3315" s="4">
        <f>WEEKDAY(Table1[[#This Row],[Order Date]])</f>
        <v>5</v>
      </c>
      <c r="K3315" t="s">
        <v>230</v>
      </c>
      <c r="L3315" t="s">
        <v>238</v>
      </c>
      <c r="M3315">
        <v>79665</v>
      </c>
      <c r="N3315">
        <v>38607.85</v>
      </c>
      <c r="O3315">
        <v>41057.15</v>
      </c>
      <c r="P3315">
        <v>20</v>
      </c>
      <c r="Q3315">
        <v>23</v>
      </c>
      <c r="R3315">
        <v>77.37</v>
      </c>
    </row>
    <row r="3316" spans="1:18" x14ac:dyDescent="0.35">
      <c r="A3316" t="s">
        <v>126</v>
      </c>
      <c r="B3316" t="str">
        <f>VLOOKUP(Table1[[#This Row],[Region]],Table3[#All],2,0)</f>
        <v>Sam Thomas</v>
      </c>
      <c r="C3316" t="s">
        <v>215</v>
      </c>
      <c r="D3316">
        <v>480901</v>
      </c>
      <c r="E3316">
        <v>333044</v>
      </c>
      <c r="F3316">
        <v>69.25</v>
      </c>
      <c r="G3316" s="2">
        <v>41253</v>
      </c>
      <c r="H3316">
        <f>YEAR(Table1[[#This Row],[Order Date]])</f>
        <v>2012</v>
      </c>
      <c r="I3316" t="s">
        <v>257</v>
      </c>
      <c r="J3316" s="4">
        <f>WEEKDAY(Table1[[#This Row],[Order Date]])</f>
        <v>2</v>
      </c>
      <c r="K3316" t="s">
        <v>234</v>
      </c>
      <c r="L3316" t="s">
        <v>238</v>
      </c>
      <c r="M3316">
        <v>333044</v>
      </c>
      <c r="N3316">
        <v>161719.65</v>
      </c>
      <c r="O3316">
        <v>171324.35</v>
      </c>
      <c r="P3316">
        <v>20</v>
      </c>
      <c r="Q3316">
        <v>46</v>
      </c>
      <c r="R3316">
        <v>79.790000000000006</v>
      </c>
    </row>
    <row r="3317" spans="1:18" x14ac:dyDescent="0.35">
      <c r="A3317" t="s">
        <v>127</v>
      </c>
      <c r="B3317" t="str">
        <f>VLOOKUP(Table1[[#This Row],[Region]],Table3[#All],2,0)</f>
        <v>William Grek</v>
      </c>
      <c r="C3317" t="s">
        <v>214</v>
      </c>
      <c r="D3317">
        <v>499822</v>
      </c>
      <c r="E3317">
        <v>578491</v>
      </c>
      <c r="F3317">
        <v>115.74</v>
      </c>
      <c r="G3317" s="2">
        <v>41253</v>
      </c>
      <c r="H3317">
        <f>YEAR(Table1[[#This Row],[Order Date]])</f>
        <v>2012</v>
      </c>
      <c r="I3317" t="s">
        <v>257</v>
      </c>
      <c r="J3317" s="4">
        <f>WEEKDAY(Table1[[#This Row],[Order Date]])</f>
        <v>2</v>
      </c>
      <c r="K3317" t="s">
        <v>216</v>
      </c>
      <c r="L3317" t="s">
        <v>236</v>
      </c>
      <c r="M3317">
        <v>578491</v>
      </c>
      <c r="N3317">
        <v>283557.99</v>
      </c>
      <c r="O3317">
        <v>294933.01</v>
      </c>
      <c r="P3317">
        <v>10</v>
      </c>
      <c r="Q3317">
        <v>96</v>
      </c>
      <c r="R3317">
        <v>66.03</v>
      </c>
    </row>
    <row r="3318" spans="1:18" x14ac:dyDescent="0.35">
      <c r="A3318" t="s">
        <v>128</v>
      </c>
      <c r="B3318" t="str">
        <f>VLOOKUP(Table1[[#This Row],[Region]],Table3[#All],2,0)</f>
        <v>Bill Gabril</v>
      </c>
      <c r="C3318" t="s">
        <v>213</v>
      </c>
      <c r="D3318">
        <v>427349</v>
      </c>
      <c r="E3318">
        <v>461856</v>
      </c>
      <c r="F3318">
        <v>108.07</v>
      </c>
      <c r="G3318" s="2">
        <v>41253</v>
      </c>
      <c r="H3318">
        <f>YEAR(Table1[[#This Row],[Order Date]])</f>
        <v>2012</v>
      </c>
      <c r="I3318" t="s">
        <v>257</v>
      </c>
      <c r="J3318" s="4">
        <f>WEEKDAY(Table1[[#This Row],[Order Date]])</f>
        <v>2</v>
      </c>
      <c r="K3318" t="s">
        <v>227</v>
      </c>
      <c r="L3318" t="s">
        <v>237</v>
      </c>
      <c r="M3318">
        <v>461856</v>
      </c>
      <c r="N3318">
        <v>137479.9</v>
      </c>
      <c r="O3318">
        <v>324376.09999999998</v>
      </c>
      <c r="P3318">
        <v>20</v>
      </c>
      <c r="Q3318">
        <v>52</v>
      </c>
      <c r="R3318">
        <v>82.4</v>
      </c>
    </row>
    <row r="3319" spans="1:18" x14ac:dyDescent="0.35">
      <c r="A3319" t="s">
        <v>129</v>
      </c>
      <c r="B3319" t="str">
        <f>VLOOKUP(Table1[[#This Row],[Region]],Table3[#All],2,0)</f>
        <v>Bill Gabril</v>
      </c>
      <c r="C3319" t="s">
        <v>213</v>
      </c>
      <c r="D3319">
        <v>411952</v>
      </c>
      <c r="E3319">
        <v>442589</v>
      </c>
      <c r="F3319">
        <v>107.44</v>
      </c>
      <c r="G3319" s="2">
        <v>41253</v>
      </c>
      <c r="H3319">
        <f>YEAR(Table1[[#This Row],[Order Date]])</f>
        <v>2012</v>
      </c>
      <c r="I3319" t="s">
        <v>257</v>
      </c>
      <c r="J3319" s="4">
        <f>WEEKDAY(Table1[[#This Row],[Order Date]])</f>
        <v>2</v>
      </c>
      <c r="K3319" t="s">
        <v>233</v>
      </c>
      <c r="L3319" t="s">
        <v>237</v>
      </c>
      <c r="M3319">
        <v>442589</v>
      </c>
      <c r="N3319">
        <v>110901.75</v>
      </c>
      <c r="O3319">
        <v>331687.25</v>
      </c>
      <c r="P3319">
        <v>30</v>
      </c>
      <c r="Q3319">
        <v>29</v>
      </c>
      <c r="R3319">
        <v>73.430000000000007</v>
      </c>
    </row>
    <row r="3320" spans="1:18" x14ac:dyDescent="0.35">
      <c r="A3320" t="s">
        <v>130</v>
      </c>
      <c r="B3320" t="str">
        <f>VLOOKUP(Table1[[#This Row],[Region]],Table3[#All],2,0)</f>
        <v>Sam Thomas</v>
      </c>
      <c r="C3320" t="s">
        <v>215</v>
      </c>
      <c r="D3320">
        <v>439972</v>
      </c>
      <c r="E3320">
        <v>306893</v>
      </c>
      <c r="F3320">
        <v>69.75</v>
      </c>
      <c r="G3320" s="2">
        <v>41886</v>
      </c>
      <c r="H3320">
        <f>YEAR(Table1[[#This Row],[Order Date]])</f>
        <v>2014</v>
      </c>
      <c r="I3320" t="s">
        <v>258</v>
      </c>
      <c r="J3320" s="4">
        <f>WEEKDAY(Table1[[#This Row],[Order Date]])</f>
        <v>5</v>
      </c>
      <c r="K3320" t="s">
        <v>234</v>
      </c>
      <c r="L3320" t="s">
        <v>238</v>
      </c>
      <c r="M3320">
        <v>306893</v>
      </c>
      <c r="N3320">
        <v>145769.82</v>
      </c>
      <c r="O3320">
        <v>161123.18</v>
      </c>
      <c r="P3320">
        <v>20</v>
      </c>
      <c r="Q3320">
        <v>54</v>
      </c>
      <c r="R3320">
        <v>87.25</v>
      </c>
    </row>
    <row r="3321" spans="1:18" x14ac:dyDescent="0.35">
      <c r="A3321" t="s">
        <v>131</v>
      </c>
      <c r="B3321" t="str">
        <f>VLOOKUP(Table1[[#This Row],[Region]],Table3[#All],2,0)</f>
        <v>William Grek</v>
      </c>
      <c r="C3321" t="s">
        <v>214</v>
      </c>
      <c r="D3321">
        <v>252945</v>
      </c>
      <c r="E3321">
        <v>136787</v>
      </c>
      <c r="F3321">
        <v>54.08</v>
      </c>
      <c r="G3321" s="2">
        <v>41907</v>
      </c>
      <c r="H3321">
        <f>YEAR(Table1[[#This Row],[Order Date]])</f>
        <v>2014</v>
      </c>
      <c r="I3321" t="s">
        <v>258</v>
      </c>
      <c r="J3321" s="4">
        <f>WEEKDAY(Table1[[#This Row],[Order Date]])</f>
        <v>5</v>
      </c>
      <c r="K3321" t="s">
        <v>217</v>
      </c>
      <c r="L3321" t="s">
        <v>237</v>
      </c>
      <c r="M3321">
        <v>136787</v>
      </c>
      <c r="N3321">
        <v>31442.27</v>
      </c>
      <c r="O3321">
        <v>105344.73</v>
      </c>
      <c r="P3321">
        <v>20</v>
      </c>
      <c r="Q3321">
        <v>40</v>
      </c>
      <c r="R3321">
        <v>76.05</v>
      </c>
    </row>
    <row r="3322" spans="1:18" x14ac:dyDescent="0.35">
      <c r="A3322" t="s">
        <v>132</v>
      </c>
      <c r="B3322" t="str">
        <f>VLOOKUP(Table1[[#This Row],[Region]],Table3[#All],2,0)</f>
        <v>William Grek</v>
      </c>
      <c r="C3322" t="s">
        <v>214</v>
      </c>
      <c r="D3322">
        <v>322166</v>
      </c>
      <c r="E3322">
        <v>369807</v>
      </c>
      <c r="F3322">
        <v>114.79</v>
      </c>
      <c r="G3322" s="2">
        <v>41993</v>
      </c>
      <c r="H3322">
        <f>YEAR(Table1[[#This Row],[Order Date]])</f>
        <v>2014</v>
      </c>
      <c r="I3322" t="s">
        <v>257</v>
      </c>
      <c r="J3322" s="4">
        <f>WEEKDAY(Table1[[#This Row],[Order Date]])</f>
        <v>7</v>
      </c>
      <c r="K3322" t="s">
        <v>223</v>
      </c>
      <c r="L3322" t="s">
        <v>240</v>
      </c>
      <c r="M3322">
        <v>369807</v>
      </c>
      <c r="N3322">
        <v>142820.89000000001</v>
      </c>
      <c r="O3322">
        <v>226986.11</v>
      </c>
      <c r="P3322">
        <v>10</v>
      </c>
      <c r="Q3322">
        <v>96</v>
      </c>
      <c r="R3322">
        <v>91.52</v>
      </c>
    </row>
    <row r="3323" spans="1:18" x14ac:dyDescent="0.35">
      <c r="A3323" t="s">
        <v>133</v>
      </c>
      <c r="B3323" t="str">
        <f>VLOOKUP(Table1[[#This Row],[Region]],Table3[#All],2,0)</f>
        <v>Anne Paul</v>
      </c>
      <c r="C3323" t="s">
        <v>212</v>
      </c>
      <c r="D3323">
        <v>267893</v>
      </c>
      <c r="E3323">
        <v>223993</v>
      </c>
      <c r="F3323">
        <v>83.61</v>
      </c>
      <c r="G3323" s="2">
        <v>41968</v>
      </c>
      <c r="H3323">
        <f>YEAR(Table1[[#This Row],[Order Date]])</f>
        <v>2014</v>
      </c>
      <c r="I3323" t="s">
        <v>253</v>
      </c>
      <c r="J3323" s="4">
        <f>WEEKDAY(Table1[[#This Row],[Order Date]])</f>
        <v>3</v>
      </c>
      <c r="K3323" t="s">
        <v>224</v>
      </c>
      <c r="L3323" t="s">
        <v>240</v>
      </c>
      <c r="M3323">
        <v>223993</v>
      </c>
      <c r="N3323">
        <v>57678.12</v>
      </c>
      <c r="O3323">
        <v>166314.88</v>
      </c>
      <c r="P3323">
        <v>30</v>
      </c>
      <c r="Q3323">
        <v>86</v>
      </c>
      <c r="R3323">
        <v>83.01</v>
      </c>
    </row>
    <row r="3324" spans="1:18" x14ac:dyDescent="0.35">
      <c r="A3324" t="s">
        <v>134</v>
      </c>
      <c r="B3324" t="str">
        <f>VLOOKUP(Table1[[#This Row],[Region]],Table3[#All],2,0)</f>
        <v>Sam Thomas</v>
      </c>
      <c r="C3324" t="s">
        <v>215</v>
      </c>
      <c r="D3324">
        <v>256381</v>
      </c>
      <c r="E3324">
        <v>289507</v>
      </c>
      <c r="F3324">
        <v>112.92</v>
      </c>
      <c r="G3324" s="2">
        <v>41968</v>
      </c>
      <c r="H3324">
        <f>YEAR(Table1[[#This Row],[Order Date]])</f>
        <v>2014</v>
      </c>
      <c r="I3324" t="s">
        <v>253</v>
      </c>
      <c r="J3324" s="4">
        <f>WEEKDAY(Table1[[#This Row],[Order Date]])</f>
        <v>3</v>
      </c>
      <c r="K3324" t="s">
        <v>224</v>
      </c>
      <c r="L3324" t="s">
        <v>240</v>
      </c>
      <c r="M3324">
        <v>289507</v>
      </c>
      <c r="N3324">
        <v>120866.35</v>
      </c>
      <c r="O3324">
        <v>168640.65</v>
      </c>
      <c r="P3324">
        <v>30</v>
      </c>
      <c r="Q3324">
        <v>14</v>
      </c>
      <c r="R3324">
        <v>78.040000000000006</v>
      </c>
    </row>
    <row r="3325" spans="1:18" x14ac:dyDescent="0.35">
      <c r="A3325" t="s">
        <v>135</v>
      </c>
      <c r="B3325" t="str">
        <f>VLOOKUP(Table1[[#This Row],[Region]],Table3[#All],2,0)</f>
        <v>William Grek</v>
      </c>
      <c r="C3325" t="s">
        <v>214</v>
      </c>
      <c r="D3325">
        <v>276899</v>
      </c>
      <c r="E3325">
        <v>270390</v>
      </c>
      <c r="F3325">
        <v>97.65</v>
      </c>
      <c r="G3325" s="2">
        <v>40890</v>
      </c>
      <c r="H3325">
        <f>YEAR(Table1[[#This Row],[Order Date]])</f>
        <v>2011</v>
      </c>
      <c r="I3325" t="s">
        <v>257</v>
      </c>
      <c r="J3325" s="4">
        <f>WEEKDAY(Table1[[#This Row],[Order Date]])</f>
        <v>3</v>
      </c>
      <c r="K3325" t="s">
        <v>229</v>
      </c>
      <c r="L3325" t="s">
        <v>240</v>
      </c>
      <c r="M3325">
        <v>270390</v>
      </c>
      <c r="N3325">
        <v>112219.3</v>
      </c>
      <c r="O3325">
        <v>158170.70000000001</v>
      </c>
      <c r="P3325">
        <v>30</v>
      </c>
      <c r="Q3325">
        <v>55</v>
      </c>
      <c r="R3325">
        <v>75.55</v>
      </c>
    </row>
    <row r="3326" spans="1:18" x14ac:dyDescent="0.35">
      <c r="A3326" t="s">
        <v>136</v>
      </c>
      <c r="B3326" t="str">
        <f>VLOOKUP(Table1[[#This Row],[Region]],Table3[#All],2,0)</f>
        <v>Sam Thomas</v>
      </c>
      <c r="C3326" t="s">
        <v>215</v>
      </c>
      <c r="D3326">
        <v>114055</v>
      </c>
      <c r="E3326">
        <v>131074</v>
      </c>
      <c r="F3326">
        <v>114.92</v>
      </c>
      <c r="G3326" s="2">
        <v>41614</v>
      </c>
      <c r="H3326">
        <f>YEAR(Table1[[#This Row],[Order Date]])</f>
        <v>2013</v>
      </c>
      <c r="I3326" t="s">
        <v>257</v>
      </c>
      <c r="J3326" s="4">
        <f>WEEKDAY(Table1[[#This Row],[Order Date]])</f>
        <v>6</v>
      </c>
      <c r="K3326" t="s">
        <v>235</v>
      </c>
      <c r="L3326" t="s">
        <v>239</v>
      </c>
      <c r="M3326">
        <v>131074</v>
      </c>
      <c r="N3326">
        <v>57314.74</v>
      </c>
      <c r="O3326">
        <v>73759.259999999995</v>
      </c>
      <c r="P3326">
        <v>20</v>
      </c>
      <c r="Q3326">
        <v>41</v>
      </c>
      <c r="R3326">
        <v>71.11</v>
      </c>
    </row>
    <row r="3327" spans="1:18" x14ac:dyDescent="0.35">
      <c r="A3327" t="s">
        <v>137</v>
      </c>
      <c r="B3327" t="str">
        <f>VLOOKUP(Table1[[#This Row],[Region]],Table3[#All],2,0)</f>
        <v>Bill Gabril</v>
      </c>
      <c r="C3327" t="s">
        <v>213</v>
      </c>
      <c r="D3327">
        <v>409939</v>
      </c>
      <c r="E3327">
        <v>262263</v>
      </c>
      <c r="F3327">
        <v>63.98</v>
      </c>
      <c r="G3327" s="2">
        <v>41529</v>
      </c>
      <c r="H3327">
        <f>YEAR(Table1[[#This Row],[Order Date]])</f>
        <v>2013</v>
      </c>
      <c r="I3327" t="s">
        <v>258</v>
      </c>
      <c r="J3327" s="4">
        <f>WEEKDAY(Table1[[#This Row],[Order Date]])</f>
        <v>5</v>
      </c>
      <c r="K3327" t="s">
        <v>230</v>
      </c>
      <c r="L3327" t="s">
        <v>238</v>
      </c>
      <c r="M3327">
        <v>262263</v>
      </c>
      <c r="N3327">
        <v>124008.76</v>
      </c>
      <c r="O3327">
        <v>138254.24</v>
      </c>
      <c r="P3327">
        <v>10</v>
      </c>
      <c r="Q3327">
        <v>99</v>
      </c>
      <c r="R3327">
        <v>78.13</v>
      </c>
    </row>
    <row r="3328" spans="1:18" x14ac:dyDescent="0.35">
      <c r="A3328" t="s">
        <v>138</v>
      </c>
      <c r="B3328" t="str">
        <f>VLOOKUP(Table1[[#This Row],[Region]],Table3[#All],2,0)</f>
        <v>Anne Paul</v>
      </c>
      <c r="C3328" t="s">
        <v>212</v>
      </c>
      <c r="D3328">
        <v>231221</v>
      </c>
      <c r="E3328">
        <v>223183</v>
      </c>
      <c r="F3328">
        <v>96.52</v>
      </c>
      <c r="G3328" s="2">
        <v>41529</v>
      </c>
      <c r="H3328">
        <f>YEAR(Table1[[#This Row],[Order Date]])</f>
        <v>2013</v>
      </c>
      <c r="I3328" t="s">
        <v>258</v>
      </c>
      <c r="J3328" s="4">
        <f>WEEKDAY(Table1[[#This Row],[Order Date]])</f>
        <v>5</v>
      </c>
      <c r="K3328" t="s">
        <v>232</v>
      </c>
      <c r="L3328" t="s">
        <v>240</v>
      </c>
      <c r="M3328">
        <v>223183</v>
      </c>
      <c r="N3328">
        <v>71655.960000000006</v>
      </c>
      <c r="O3328">
        <v>151527.04000000001</v>
      </c>
      <c r="P3328">
        <v>30</v>
      </c>
      <c r="Q3328">
        <v>19</v>
      </c>
      <c r="R3328">
        <v>68.5</v>
      </c>
    </row>
    <row r="3329" spans="1:18" x14ac:dyDescent="0.35">
      <c r="A3329" t="s">
        <v>139</v>
      </c>
      <c r="B3329" t="str">
        <f>VLOOKUP(Table1[[#This Row],[Region]],Table3[#All],2,0)</f>
        <v>Bill Gabril</v>
      </c>
      <c r="C3329" t="s">
        <v>213</v>
      </c>
      <c r="D3329">
        <v>362185</v>
      </c>
      <c r="E3329">
        <v>355682</v>
      </c>
      <c r="F3329">
        <v>98.2</v>
      </c>
      <c r="G3329" s="2">
        <v>41983</v>
      </c>
      <c r="H3329">
        <f>YEAR(Table1[[#This Row],[Order Date]])</f>
        <v>2014</v>
      </c>
      <c r="I3329" t="s">
        <v>257</v>
      </c>
      <c r="J3329" s="4">
        <f>WEEKDAY(Table1[[#This Row],[Order Date]])</f>
        <v>4</v>
      </c>
      <c r="K3329" t="s">
        <v>222</v>
      </c>
      <c r="L3329" t="s">
        <v>236</v>
      </c>
      <c r="M3329">
        <v>355682</v>
      </c>
      <c r="N3329">
        <v>90478.29</v>
      </c>
      <c r="O3329">
        <v>265203.71000000002</v>
      </c>
      <c r="P3329">
        <v>20</v>
      </c>
      <c r="Q3329">
        <v>98</v>
      </c>
      <c r="R3329">
        <v>66.95</v>
      </c>
    </row>
    <row r="3330" spans="1:18" x14ac:dyDescent="0.35">
      <c r="A3330" t="s">
        <v>140</v>
      </c>
      <c r="B3330" t="str">
        <f>VLOOKUP(Table1[[#This Row],[Region]],Table3[#All],2,0)</f>
        <v>Sam Thomas</v>
      </c>
      <c r="C3330" t="s">
        <v>215</v>
      </c>
      <c r="D3330">
        <v>378854</v>
      </c>
      <c r="E3330">
        <v>193785</v>
      </c>
      <c r="F3330">
        <v>51.15</v>
      </c>
      <c r="G3330" s="2">
        <v>40795</v>
      </c>
      <c r="H3330">
        <f>YEAR(Table1[[#This Row],[Order Date]])</f>
        <v>2011</v>
      </c>
      <c r="I3330" t="s">
        <v>258</v>
      </c>
      <c r="J3330" s="4">
        <f>WEEKDAY(Table1[[#This Row],[Order Date]])</f>
        <v>6</v>
      </c>
      <c r="K3330" t="s">
        <v>219</v>
      </c>
      <c r="L3330" t="s">
        <v>238</v>
      </c>
      <c r="M3330">
        <v>193785</v>
      </c>
      <c r="N3330">
        <v>88300.26</v>
      </c>
      <c r="O3330">
        <v>105484.74</v>
      </c>
      <c r="P3330">
        <v>10</v>
      </c>
      <c r="Q3330">
        <v>43</v>
      </c>
      <c r="R3330">
        <v>65.42</v>
      </c>
    </row>
    <row r="3331" spans="1:18" x14ac:dyDescent="0.35">
      <c r="A3331" t="s">
        <v>141</v>
      </c>
      <c r="B3331" t="str">
        <f>VLOOKUP(Table1[[#This Row],[Region]],Table3[#All],2,0)</f>
        <v>Bill Gabril</v>
      </c>
      <c r="C3331" t="s">
        <v>213</v>
      </c>
      <c r="D3331">
        <v>170388</v>
      </c>
      <c r="E3331">
        <v>86328</v>
      </c>
      <c r="F3331">
        <v>50.67</v>
      </c>
      <c r="G3331" s="2">
        <v>40795</v>
      </c>
      <c r="H3331">
        <f>YEAR(Table1[[#This Row],[Order Date]])</f>
        <v>2011</v>
      </c>
      <c r="I3331" t="s">
        <v>258</v>
      </c>
      <c r="J3331" s="4">
        <f>WEEKDAY(Table1[[#This Row],[Order Date]])</f>
        <v>6</v>
      </c>
      <c r="K3331" t="s">
        <v>233</v>
      </c>
      <c r="L3331" t="s">
        <v>237</v>
      </c>
      <c r="M3331">
        <v>86328</v>
      </c>
      <c r="N3331">
        <v>35484.949999999997</v>
      </c>
      <c r="O3331">
        <v>50843.05</v>
      </c>
      <c r="P3331">
        <v>30</v>
      </c>
      <c r="Q3331">
        <v>83</v>
      </c>
      <c r="R3331">
        <v>78.099999999999994</v>
      </c>
    </row>
    <row r="3332" spans="1:18" x14ac:dyDescent="0.35">
      <c r="A3332" t="s">
        <v>142</v>
      </c>
      <c r="B3332" t="str">
        <f>VLOOKUP(Table1[[#This Row],[Region]],Table3[#All],2,0)</f>
        <v>Bill Gabril</v>
      </c>
      <c r="C3332" t="s">
        <v>213</v>
      </c>
      <c r="D3332">
        <v>387341</v>
      </c>
      <c r="E3332">
        <v>247134</v>
      </c>
      <c r="F3332">
        <v>63.8</v>
      </c>
      <c r="G3332" s="2">
        <v>40795</v>
      </c>
      <c r="H3332">
        <f>YEAR(Table1[[#This Row],[Order Date]])</f>
        <v>2011</v>
      </c>
      <c r="I3332" t="s">
        <v>258</v>
      </c>
      <c r="J3332" s="4">
        <f>WEEKDAY(Table1[[#This Row],[Order Date]])</f>
        <v>6</v>
      </c>
      <c r="K3332" t="s">
        <v>221</v>
      </c>
      <c r="L3332" t="s">
        <v>239</v>
      </c>
      <c r="M3332">
        <v>247134</v>
      </c>
      <c r="N3332">
        <v>51770.7</v>
      </c>
      <c r="O3332">
        <v>195363.3</v>
      </c>
      <c r="P3332">
        <v>10</v>
      </c>
      <c r="Q3332">
        <v>46</v>
      </c>
      <c r="R3332">
        <v>76.47</v>
      </c>
    </row>
    <row r="3333" spans="1:18" x14ac:dyDescent="0.35">
      <c r="A3333" t="s">
        <v>143</v>
      </c>
      <c r="B3333" t="str">
        <f>VLOOKUP(Table1[[#This Row],[Region]],Table3[#All],2,0)</f>
        <v>Sam Thomas</v>
      </c>
      <c r="C3333" t="s">
        <v>215</v>
      </c>
      <c r="D3333">
        <v>482124</v>
      </c>
      <c r="E3333">
        <v>524089</v>
      </c>
      <c r="F3333">
        <v>108.7</v>
      </c>
      <c r="G3333" s="2">
        <v>40795</v>
      </c>
      <c r="H3333">
        <f>YEAR(Table1[[#This Row],[Order Date]])</f>
        <v>2011</v>
      </c>
      <c r="I3333" t="s">
        <v>258</v>
      </c>
      <c r="J3333" s="4">
        <f>WEEKDAY(Table1[[#This Row],[Order Date]])</f>
        <v>6</v>
      </c>
      <c r="K3333" t="s">
        <v>227</v>
      </c>
      <c r="L3333" t="s">
        <v>237</v>
      </c>
      <c r="M3333">
        <v>524089</v>
      </c>
      <c r="N3333">
        <v>214082.95</v>
      </c>
      <c r="O3333">
        <v>310006.05</v>
      </c>
      <c r="P3333">
        <v>10</v>
      </c>
      <c r="Q3333">
        <v>32</v>
      </c>
      <c r="R3333">
        <v>80.44</v>
      </c>
    </row>
    <row r="3334" spans="1:18" x14ac:dyDescent="0.35">
      <c r="A3334" t="s">
        <v>144</v>
      </c>
      <c r="B3334" t="str">
        <f>VLOOKUP(Table1[[#This Row],[Region]],Table3[#All],2,0)</f>
        <v>Bill Gabril</v>
      </c>
      <c r="C3334" t="s">
        <v>213</v>
      </c>
      <c r="D3334">
        <v>352590</v>
      </c>
      <c r="E3334">
        <v>365316</v>
      </c>
      <c r="F3334">
        <v>103.61</v>
      </c>
      <c r="G3334" s="2">
        <v>41817</v>
      </c>
      <c r="H3334">
        <f>YEAR(Table1[[#This Row],[Order Date]])</f>
        <v>2014</v>
      </c>
      <c r="I3334" t="s">
        <v>254</v>
      </c>
      <c r="J3334" s="4">
        <f>WEEKDAY(Table1[[#This Row],[Order Date]])</f>
        <v>6</v>
      </c>
      <c r="K3334" t="s">
        <v>225</v>
      </c>
      <c r="L3334" t="s">
        <v>239</v>
      </c>
      <c r="M3334">
        <v>365316</v>
      </c>
      <c r="N3334">
        <v>107893.2</v>
      </c>
      <c r="O3334">
        <v>257422.8</v>
      </c>
      <c r="P3334">
        <v>20</v>
      </c>
      <c r="Q3334">
        <v>33</v>
      </c>
      <c r="R3334">
        <v>62.82</v>
      </c>
    </row>
    <row r="3335" spans="1:18" x14ac:dyDescent="0.35">
      <c r="A3335" t="s">
        <v>145</v>
      </c>
      <c r="B3335" t="str">
        <f>VLOOKUP(Table1[[#This Row],[Region]],Table3[#All],2,0)</f>
        <v>Bill Gabril</v>
      </c>
      <c r="C3335" t="s">
        <v>213</v>
      </c>
      <c r="D3335">
        <v>340129</v>
      </c>
      <c r="E3335">
        <v>218078</v>
      </c>
      <c r="F3335">
        <v>64.12</v>
      </c>
      <c r="G3335" s="2">
        <v>40864</v>
      </c>
      <c r="H3335">
        <f>YEAR(Table1[[#This Row],[Order Date]])</f>
        <v>2011</v>
      </c>
      <c r="I3335" t="s">
        <v>253</v>
      </c>
      <c r="J3335" s="4">
        <f>WEEKDAY(Table1[[#This Row],[Order Date]])</f>
        <v>5</v>
      </c>
      <c r="K3335" t="s">
        <v>232</v>
      </c>
      <c r="L3335" t="s">
        <v>240</v>
      </c>
      <c r="M3335">
        <v>218078</v>
      </c>
      <c r="N3335">
        <v>74015.539999999994</v>
      </c>
      <c r="O3335">
        <v>144062.46</v>
      </c>
      <c r="P3335">
        <v>10</v>
      </c>
      <c r="Q3335">
        <v>54</v>
      </c>
      <c r="R3335">
        <v>88.02</v>
      </c>
    </row>
    <row r="3336" spans="1:18" x14ac:dyDescent="0.35">
      <c r="A3336" t="s">
        <v>146</v>
      </c>
      <c r="B3336" t="str">
        <f>VLOOKUP(Table1[[#This Row],[Region]],Table3[#All],2,0)</f>
        <v>William Grek</v>
      </c>
      <c r="C3336" t="s">
        <v>214</v>
      </c>
      <c r="D3336">
        <v>333839</v>
      </c>
      <c r="E3336">
        <v>393482</v>
      </c>
      <c r="F3336">
        <v>117.87</v>
      </c>
      <c r="G3336" s="2">
        <v>40864</v>
      </c>
      <c r="H3336">
        <f>YEAR(Table1[[#This Row],[Order Date]])</f>
        <v>2011</v>
      </c>
      <c r="I3336" t="s">
        <v>253</v>
      </c>
      <c r="J3336" s="4">
        <f>WEEKDAY(Table1[[#This Row],[Order Date]])</f>
        <v>5</v>
      </c>
      <c r="K3336" t="s">
        <v>223</v>
      </c>
      <c r="L3336" t="s">
        <v>240</v>
      </c>
      <c r="M3336">
        <v>393482</v>
      </c>
      <c r="N3336">
        <v>127132.43</v>
      </c>
      <c r="O3336">
        <v>266349.57</v>
      </c>
      <c r="P3336">
        <v>20</v>
      </c>
      <c r="Q3336">
        <v>69</v>
      </c>
      <c r="R3336">
        <v>92.92</v>
      </c>
    </row>
    <row r="3337" spans="1:18" x14ac:dyDescent="0.35">
      <c r="A3337" t="s">
        <v>147</v>
      </c>
      <c r="B3337" t="str">
        <f>VLOOKUP(Table1[[#This Row],[Region]],Table3[#All],2,0)</f>
        <v>Sam Thomas</v>
      </c>
      <c r="C3337" t="s">
        <v>215</v>
      </c>
      <c r="D3337">
        <v>246161</v>
      </c>
      <c r="E3337">
        <v>209427</v>
      </c>
      <c r="F3337">
        <v>85.08</v>
      </c>
      <c r="G3337" s="2">
        <v>41873</v>
      </c>
      <c r="H3337">
        <f>YEAR(Table1[[#This Row],[Order Date]])</f>
        <v>2014</v>
      </c>
      <c r="I3337" t="s">
        <v>262</v>
      </c>
      <c r="J3337" s="4">
        <f>WEEKDAY(Table1[[#This Row],[Order Date]])</f>
        <v>6</v>
      </c>
      <c r="K3337" t="s">
        <v>225</v>
      </c>
      <c r="L3337" t="s">
        <v>239</v>
      </c>
      <c r="M3337">
        <v>209427</v>
      </c>
      <c r="N3337">
        <v>49206.28</v>
      </c>
      <c r="O3337">
        <v>160220.72</v>
      </c>
      <c r="P3337">
        <v>30</v>
      </c>
      <c r="Q3337">
        <v>18</v>
      </c>
      <c r="R3337">
        <v>68.25</v>
      </c>
    </row>
    <row r="3338" spans="1:18" x14ac:dyDescent="0.35">
      <c r="A3338" t="s">
        <v>148</v>
      </c>
      <c r="B3338" t="str">
        <f>VLOOKUP(Table1[[#This Row],[Region]],Table3[#All],2,0)</f>
        <v>Anne Paul</v>
      </c>
      <c r="C3338" t="s">
        <v>212</v>
      </c>
      <c r="D3338">
        <v>420013</v>
      </c>
      <c r="E3338">
        <v>281410</v>
      </c>
      <c r="F3338">
        <v>67</v>
      </c>
      <c r="G3338" s="2">
        <v>41873</v>
      </c>
      <c r="H3338">
        <f>YEAR(Table1[[#This Row],[Order Date]])</f>
        <v>2014</v>
      </c>
      <c r="I3338" t="s">
        <v>262</v>
      </c>
      <c r="J3338" s="4">
        <f>WEEKDAY(Table1[[#This Row],[Order Date]])</f>
        <v>6</v>
      </c>
      <c r="K3338" t="s">
        <v>221</v>
      </c>
      <c r="L3338" t="s">
        <v>239</v>
      </c>
      <c r="M3338">
        <v>281410</v>
      </c>
      <c r="N3338">
        <v>105589.35</v>
      </c>
      <c r="O3338">
        <v>175820.65</v>
      </c>
      <c r="P3338">
        <v>30</v>
      </c>
      <c r="Q3338">
        <v>10</v>
      </c>
      <c r="R3338">
        <v>84.19</v>
      </c>
    </row>
    <row r="3339" spans="1:18" x14ac:dyDescent="0.35">
      <c r="A3339" t="s">
        <v>149</v>
      </c>
      <c r="B3339" t="str">
        <f>VLOOKUP(Table1[[#This Row],[Region]],Table3[#All],2,0)</f>
        <v>Bill Gabril</v>
      </c>
      <c r="C3339" t="s">
        <v>213</v>
      </c>
      <c r="D3339">
        <v>464579</v>
      </c>
      <c r="E3339">
        <v>470147</v>
      </c>
      <c r="F3339">
        <v>101.2</v>
      </c>
      <c r="G3339" s="2">
        <v>41873</v>
      </c>
      <c r="H3339">
        <f>YEAR(Table1[[#This Row],[Order Date]])</f>
        <v>2014</v>
      </c>
      <c r="I3339" t="s">
        <v>262</v>
      </c>
      <c r="J3339" s="4">
        <f>WEEKDAY(Table1[[#This Row],[Order Date]])</f>
        <v>6</v>
      </c>
      <c r="K3339" t="s">
        <v>217</v>
      </c>
      <c r="L3339" t="s">
        <v>237</v>
      </c>
      <c r="M3339">
        <v>470147</v>
      </c>
      <c r="N3339">
        <v>95740.1</v>
      </c>
      <c r="O3339">
        <v>374406.9</v>
      </c>
      <c r="P3339">
        <v>10</v>
      </c>
      <c r="Q3339">
        <v>42</v>
      </c>
      <c r="R3339">
        <v>73.19</v>
      </c>
    </row>
    <row r="3340" spans="1:18" x14ac:dyDescent="0.35">
      <c r="A3340" t="s">
        <v>150</v>
      </c>
      <c r="B3340" t="str">
        <f>VLOOKUP(Table1[[#This Row],[Region]],Table3[#All],2,0)</f>
        <v>William Grek</v>
      </c>
      <c r="C3340" t="s">
        <v>214</v>
      </c>
      <c r="D3340">
        <v>416046</v>
      </c>
      <c r="E3340">
        <v>222291</v>
      </c>
      <c r="F3340">
        <v>53.43</v>
      </c>
      <c r="G3340" s="2">
        <v>41346</v>
      </c>
      <c r="H3340">
        <f>YEAR(Table1[[#This Row],[Order Date]])</f>
        <v>2013</v>
      </c>
      <c r="I3340" t="s">
        <v>263</v>
      </c>
      <c r="J3340" s="4">
        <f>WEEKDAY(Table1[[#This Row],[Order Date]])</f>
        <v>4</v>
      </c>
      <c r="K3340" t="s">
        <v>219</v>
      </c>
      <c r="L3340" t="s">
        <v>238</v>
      </c>
      <c r="M3340">
        <v>222291</v>
      </c>
      <c r="N3340">
        <v>55108.41</v>
      </c>
      <c r="O3340">
        <v>167182.59</v>
      </c>
      <c r="P3340">
        <v>30</v>
      </c>
      <c r="Q3340">
        <v>77</v>
      </c>
      <c r="R3340">
        <v>70.02</v>
      </c>
    </row>
    <row r="3341" spans="1:18" x14ac:dyDescent="0.35">
      <c r="A3341" t="s">
        <v>151</v>
      </c>
      <c r="B3341" t="str">
        <f>VLOOKUP(Table1[[#This Row],[Region]],Table3[#All],2,0)</f>
        <v>Sam Thomas</v>
      </c>
      <c r="C3341" t="s">
        <v>215</v>
      </c>
      <c r="D3341">
        <v>416692</v>
      </c>
      <c r="E3341">
        <v>335434</v>
      </c>
      <c r="F3341">
        <v>80.5</v>
      </c>
      <c r="G3341" s="2">
        <v>40809</v>
      </c>
      <c r="H3341">
        <f>YEAR(Table1[[#This Row],[Order Date]])</f>
        <v>2011</v>
      </c>
      <c r="I3341" t="s">
        <v>258</v>
      </c>
      <c r="J3341" s="4">
        <f>WEEKDAY(Table1[[#This Row],[Order Date]])</f>
        <v>6</v>
      </c>
      <c r="K3341" t="s">
        <v>232</v>
      </c>
      <c r="L3341" t="s">
        <v>240</v>
      </c>
      <c r="M3341">
        <v>335434</v>
      </c>
      <c r="N3341">
        <v>126748.07</v>
      </c>
      <c r="O3341">
        <v>208685.93</v>
      </c>
      <c r="P3341">
        <v>20</v>
      </c>
      <c r="Q3341">
        <v>18</v>
      </c>
      <c r="R3341">
        <v>94.34</v>
      </c>
    </row>
    <row r="3342" spans="1:18" x14ac:dyDescent="0.35">
      <c r="A3342" t="s">
        <v>152</v>
      </c>
      <c r="B3342" t="str">
        <f>VLOOKUP(Table1[[#This Row],[Region]],Table3[#All],2,0)</f>
        <v>Bill Gabril</v>
      </c>
      <c r="C3342" t="s">
        <v>213</v>
      </c>
      <c r="D3342">
        <v>310796</v>
      </c>
      <c r="E3342">
        <v>191076</v>
      </c>
      <c r="F3342">
        <v>61.48</v>
      </c>
      <c r="G3342" s="2">
        <v>40661</v>
      </c>
      <c r="H3342">
        <f>YEAR(Table1[[#This Row],[Order Date]])</f>
        <v>2011</v>
      </c>
      <c r="I3342" t="s">
        <v>256</v>
      </c>
      <c r="J3342" s="4">
        <f>WEEKDAY(Table1[[#This Row],[Order Date]])</f>
        <v>5</v>
      </c>
      <c r="K3342" t="s">
        <v>216</v>
      </c>
      <c r="L3342" t="s">
        <v>236</v>
      </c>
      <c r="M3342">
        <v>191076</v>
      </c>
      <c r="N3342">
        <v>45792.62</v>
      </c>
      <c r="O3342">
        <v>145283.38</v>
      </c>
      <c r="P3342">
        <v>20</v>
      </c>
      <c r="Q3342">
        <v>69</v>
      </c>
      <c r="R3342">
        <v>60.99</v>
      </c>
    </row>
    <row r="3343" spans="1:18" x14ac:dyDescent="0.35">
      <c r="A3343" t="s">
        <v>153</v>
      </c>
      <c r="B3343" t="str">
        <f>VLOOKUP(Table1[[#This Row],[Region]],Table3[#All],2,0)</f>
        <v>Bill Gabril</v>
      </c>
      <c r="C3343" t="s">
        <v>213</v>
      </c>
      <c r="D3343">
        <v>421540</v>
      </c>
      <c r="E3343">
        <v>343060</v>
      </c>
      <c r="F3343">
        <v>81.38</v>
      </c>
      <c r="G3343" s="2">
        <v>40661</v>
      </c>
      <c r="H3343">
        <f>YEAR(Table1[[#This Row],[Order Date]])</f>
        <v>2011</v>
      </c>
      <c r="I3343" t="s">
        <v>256</v>
      </c>
      <c r="J3343" s="4">
        <f>WEEKDAY(Table1[[#This Row],[Order Date]])</f>
        <v>5</v>
      </c>
      <c r="K3343" t="s">
        <v>226</v>
      </c>
      <c r="L3343" t="s">
        <v>239</v>
      </c>
      <c r="M3343">
        <v>343060</v>
      </c>
      <c r="N3343">
        <v>82362.98</v>
      </c>
      <c r="O3343">
        <v>260697.02</v>
      </c>
      <c r="P3343">
        <v>20</v>
      </c>
      <c r="Q3343">
        <v>23</v>
      </c>
      <c r="R3343">
        <v>73.260000000000005</v>
      </c>
    </row>
    <row r="3344" spans="1:18" x14ac:dyDescent="0.35">
      <c r="A3344" t="s">
        <v>154</v>
      </c>
      <c r="B3344" t="str">
        <f>VLOOKUP(Table1[[#This Row],[Region]],Table3[#All],2,0)</f>
        <v>William Grek</v>
      </c>
      <c r="C3344" t="s">
        <v>214</v>
      </c>
      <c r="D3344">
        <v>168438</v>
      </c>
      <c r="E3344">
        <v>143137</v>
      </c>
      <c r="F3344">
        <v>84.98</v>
      </c>
      <c r="G3344" s="2">
        <v>40661</v>
      </c>
      <c r="H3344">
        <f>YEAR(Table1[[#This Row],[Order Date]])</f>
        <v>2011</v>
      </c>
      <c r="I3344" t="s">
        <v>256</v>
      </c>
      <c r="J3344" s="4">
        <f>WEEKDAY(Table1[[#This Row],[Order Date]])</f>
        <v>5</v>
      </c>
      <c r="K3344" t="s">
        <v>220</v>
      </c>
      <c r="L3344" t="s">
        <v>237</v>
      </c>
      <c r="M3344">
        <v>143137</v>
      </c>
      <c r="N3344">
        <v>60915.85</v>
      </c>
      <c r="O3344">
        <v>82221.149999999994</v>
      </c>
      <c r="P3344">
        <v>10</v>
      </c>
      <c r="Q3344">
        <v>66</v>
      </c>
      <c r="R3344">
        <v>93.61</v>
      </c>
    </row>
    <row r="3345" spans="1:18" x14ac:dyDescent="0.35">
      <c r="A3345" t="s">
        <v>155</v>
      </c>
      <c r="B3345" t="str">
        <f>VLOOKUP(Table1[[#This Row],[Region]],Table3[#All],2,0)</f>
        <v>William Grek</v>
      </c>
      <c r="C3345" t="s">
        <v>214</v>
      </c>
      <c r="D3345">
        <v>441084</v>
      </c>
      <c r="E3345">
        <v>478522</v>
      </c>
      <c r="F3345">
        <v>108.49</v>
      </c>
      <c r="G3345" s="2">
        <v>41608</v>
      </c>
      <c r="H3345">
        <f>YEAR(Table1[[#This Row],[Order Date]])</f>
        <v>2013</v>
      </c>
      <c r="I3345" t="s">
        <v>253</v>
      </c>
      <c r="J3345" s="4">
        <f>WEEKDAY(Table1[[#This Row],[Order Date]])</f>
        <v>7</v>
      </c>
      <c r="K3345" t="s">
        <v>218</v>
      </c>
      <c r="L3345" t="s">
        <v>238</v>
      </c>
      <c r="M3345">
        <v>478522</v>
      </c>
      <c r="N3345">
        <v>147996.37</v>
      </c>
      <c r="O3345">
        <v>330525.63</v>
      </c>
      <c r="P3345">
        <v>10</v>
      </c>
      <c r="Q3345">
        <v>48</v>
      </c>
      <c r="R3345">
        <v>75.98</v>
      </c>
    </row>
    <row r="3346" spans="1:18" x14ac:dyDescent="0.35">
      <c r="A3346" t="s">
        <v>156</v>
      </c>
      <c r="B3346" t="str">
        <f>VLOOKUP(Table1[[#This Row],[Region]],Table3[#All],2,0)</f>
        <v>Sam Thomas</v>
      </c>
      <c r="C3346" t="s">
        <v>215</v>
      </c>
      <c r="D3346">
        <v>198593</v>
      </c>
      <c r="E3346">
        <v>115713</v>
      </c>
      <c r="F3346">
        <v>58.27</v>
      </c>
      <c r="G3346" s="2">
        <v>41246</v>
      </c>
      <c r="H3346">
        <f>YEAR(Table1[[#This Row],[Order Date]])</f>
        <v>2012</v>
      </c>
      <c r="I3346" t="s">
        <v>257</v>
      </c>
      <c r="J3346" s="4">
        <f>WEEKDAY(Table1[[#This Row],[Order Date]])</f>
        <v>2</v>
      </c>
      <c r="K3346" t="s">
        <v>219</v>
      </c>
      <c r="L3346" t="s">
        <v>238</v>
      </c>
      <c r="M3346">
        <v>115713</v>
      </c>
      <c r="N3346">
        <v>36141.449999999997</v>
      </c>
      <c r="O3346">
        <v>79571.55</v>
      </c>
      <c r="P3346">
        <v>10</v>
      </c>
      <c r="Q3346">
        <v>99</v>
      </c>
      <c r="R3346">
        <v>60.5</v>
      </c>
    </row>
    <row r="3347" spans="1:18" x14ac:dyDescent="0.35">
      <c r="A3347" t="s">
        <v>157</v>
      </c>
      <c r="B3347" t="str">
        <f>VLOOKUP(Table1[[#This Row],[Region]],Table3[#All],2,0)</f>
        <v>William Grek</v>
      </c>
      <c r="C3347" t="s">
        <v>214</v>
      </c>
      <c r="D3347">
        <v>355994</v>
      </c>
      <c r="E3347">
        <v>319446</v>
      </c>
      <c r="F3347">
        <v>89.73</v>
      </c>
      <c r="G3347" s="2">
        <v>41246</v>
      </c>
      <c r="H3347">
        <f>YEAR(Table1[[#This Row],[Order Date]])</f>
        <v>2012</v>
      </c>
      <c r="I3347" t="s">
        <v>257</v>
      </c>
      <c r="J3347" s="4">
        <f>WEEKDAY(Table1[[#This Row],[Order Date]])</f>
        <v>2</v>
      </c>
      <c r="K3347" t="s">
        <v>218</v>
      </c>
      <c r="L3347" t="s">
        <v>238</v>
      </c>
      <c r="M3347">
        <v>319446</v>
      </c>
      <c r="N3347">
        <v>119837.32</v>
      </c>
      <c r="O3347">
        <v>199608.68</v>
      </c>
      <c r="P3347">
        <v>20</v>
      </c>
      <c r="Q3347">
        <v>48</v>
      </c>
      <c r="R3347">
        <v>72.14</v>
      </c>
    </row>
    <row r="3348" spans="1:18" x14ac:dyDescent="0.35">
      <c r="A3348" t="s">
        <v>158</v>
      </c>
      <c r="B3348" t="str">
        <f>VLOOKUP(Table1[[#This Row],[Region]],Table3[#All],2,0)</f>
        <v>Sam Thomas</v>
      </c>
      <c r="C3348" t="s">
        <v>215</v>
      </c>
      <c r="D3348">
        <v>310417</v>
      </c>
      <c r="E3348">
        <v>253959</v>
      </c>
      <c r="F3348">
        <v>81.81</v>
      </c>
      <c r="G3348" s="2">
        <v>41963</v>
      </c>
      <c r="H3348">
        <f>YEAR(Table1[[#This Row],[Order Date]])</f>
        <v>2014</v>
      </c>
      <c r="I3348" t="s">
        <v>253</v>
      </c>
      <c r="J3348" s="4">
        <f>WEEKDAY(Table1[[#This Row],[Order Date]])</f>
        <v>5</v>
      </c>
      <c r="K3348" t="s">
        <v>228</v>
      </c>
      <c r="L3348" t="s">
        <v>236</v>
      </c>
      <c r="M3348">
        <v>253959</v>
      </c>
      <c r="N3348">
        <v>93989.59</v>
      </c>
      <c r="O3348">
        <v>159969.41</v>
      </c>
      <c r="P3348">
        <v>20</v>
      </c>
      <c r="Q3348">
        <v>47</v>
      </c>
      <c r="R3348">
        <v>62.8</v>
      </c>
    </row>
    <row r="3349" spans="1:18" x14ac:dyDescent="0.35">
      <c r="A3349" t="s">
        <v>159</v>
      </c>
      <c r="B3349" t="str">
        <f>VLOOKUP(Table1[[#This Row],[Region]],Table3[#All],2,0)</f>
        <v>Anne Paul</v>
      </c>
      <c r="C3349" t="s">
        <v>212</v>
      </c>
      <c r="D3349">
        <v>429503</v>
      </c>
      <c r="E3349">
        <v>503620</v>
      </c>
      <c r="F3349">
        <v>117.26</v>
      </c>
      <c r="G3349" s="2">
        <v>41963</v>
      </c>
      <c r="H3349">
        <f>YEAR(Table1[[#This Row],[Order Date]])</f>
        <v>2014</v>
      </c>
      <c r="I3349" t="s">
        <v>253</v>
      </c>
      <c r="J3349" s="4">
        <f>WEEKDAY(Table1[[#This Row],[Order Date]])</f>
        <v>5</v>
      </c>
      <c r="K3349" t="s">
        <v>221</v>
      </c>
      <c r="L3349" t="s">
        <v>239</v>
      </c>
      <c r="M3349">
        <v>503620</v>
      </c>
      <c r="N3349">
        <v>200654.01</v>
      </c>
      <c r="O3349">
        <v>302965.99</v>
      </c>
      <c r="P3349">
        <v>20</v>
      </c>
      <c r="Q3349">
        <v>31</v>
      </c>
      <c r="R3349">
        <v>92.02</v>
      </c>
    </row>
    <row r="3350" spans="1:18" x14ac:dyDescent="0.35">
      <c r="A3350" t="s">
        <v>160</v>
      </c>
      <c r="B3350" t="str">
        <f>VLOOKUP(Table1[[#This Row],[Region]],Table3[#All],2,0)</f>
        <v>Bill Gabril</v>
      </c>
      <c r="C3350" t="s">
        <v>213</v>
      </c>
      <c r="D3350">
        <v>406184</v>
      </c>
      <c r="E3350">
        <v>224851</v>
      </c>
      <c r="F3350">
        <v>55.36</v>
      </c>
      <c r="G3350" s="2">
        <v>41523</v>
      </c>
      <c r="H3350">
        <f>YEAR(Table1[[#This Row],[Order Date]])</f>
        <v>2013</v>
      </c>
      <c r="I3350" t="s">
        <v>258</v>
      </c>
      <c r="J3350" s="4">
        <f>WEEKDAY(Table1[[#This Row],[Order Date]])</f>
        <v>6</v>
      </c>
      <c r="K3350" t="s">
        <v>233</v>
      </c>
      <c r="L3350" t="s">
        <v>237</v>
      </c>
      <c r="M3350">
        <v>224851</v>
      </c>
      <c r="N3350">
        <v>86110.29</v>
      </c>
      <c r="O3350">
        <v>138740.71</v>
      </c>
      <c r="P3350">
        <v>20</v>
      </c>
      <c r="Q3350">
        <v>87</v>
      </c>
      <c r="R3350">
        <v>78.41</v>
      </c>
    </row>
    <row r="3351" spans="1:18" x14ac:dyDescent="0.35">
      <c r="A3351" t="s">
        <v>161</v>
      </c>
      <c r="B3351" t="str">
        <f>VLOOKUP(Table1[[#This Row],[Region]],Table3[#All],2,0)</f>
        <v>Sam Thomas</v>
      </c>
      <c r="C3351" t="s">
        <v>215</v>
      </c>
      <c r="D3351">
        <v>381467</v>
      </c>
      <c r="E3351">
        <v>453664</v>
      </c>
      <c r="F3351">
        <v>118.93</v>
      </c>
      <c r="G3351" s="2">
        <v>41887</v>
      </c>
      <c r="H3351">
        <f>YEAR(Table1[[#This Row],[Order Date]])</f>
        <v>2014</v>
      </c>
      <c r="I3351" t="s">
        <v>258</v>
      </c>
      <c r="J3351" s="4">
        <f>WEEKDAY(Table1[[#This Row],[Order Date]])</f>
        <v>6</v>
      </c>
      <c r="K3351" t="s">
        <v>228</v>
      </c>
      <c r="L3351" t="s">
        <v>236</v>
      </c>
      <c r="M3351">
        <v>453664</v>
      </c>
      <c r="N3351">
        <v>165722.44</v>
      </c>
      <c r="O3351">
        <v>287941.56</v>
      </c>
      <c r="P3351">
        <v>10</v>
      </c>
      <c r="Q3351">
        <v>29</v>
      </c>
      <c r="R3351">
        <v>61.56</v>
      </c>
    </row>
    <row r="3352" spans="1:18" x14ac:dyDescent="0.35">
      <c r="A3352" t="s">
        <v>162</v>
      </c>
      <c r="B3352" t="str">
        <f>VLOOKUP(Table1[[#This Row],[Region]],Table3[#All],2,0)</f>
        <v>Anne Paul</v>
      </c>
      <c r="C3352" t="s">
        <v>212</v>
      </c>
      <c r="D3352">
        <v>215458</v>
      </c>
      <c r="E3352">
        <v>151654</v>
      </c>
      <c r="F3352">
        <v>70.39</v>
      </c>
      <c r="G3352" s="2">
        <v>41887</v>
      </c>
      <c r="H3352">
        <f>YEAR(Table1[[#This Row],[Order Date]])</f>
        <v>2014</v>
      </c>
      <c r="I3352" t="s">
        <v>258</v>
      </c>
      <c r="J3352" s="4">
        <f>WEEKDAY(Table1[[#This Row],[Order Date]])</f>
        <v>6</v>
      </c>
      <c r="K3352" t="s">
        <v>235</v>
      </c>
      <c r="L3352" t="s">
        <v>239</v>
      </c>
      <c r="M3352">
        <v>151654</v>
      </c>
      <c r="N3352">
        <v>71679.070000000007</v>
      </c>
      <c r="O3352">
        <v>79974.929999999993</v>
      </c>
      <c r="P3352">
        <v>10</v>
      </c>
      <c r="Q3352">
        <v>31</v>
      </c>
      <c r="R3352">
        <v>67.34</v>
      </c>
    </row>
    <row r="3353" spans="1:18" x14ac:dyDescent="0.35">
      <c r="A3353" t="s">
        <v>163</v>
      </c>
      <c r="B3353" t="str">
        <f>VLOOKUP(Table1[[#This Row],[Region]],Table3[#All],2,0)</f>
        <v>William Grek</v>
      </c>
      <c r="C3353" t="s">
        <v>214</v>
      </c>
      <c r="D3353">
        <v>209044</v>
      </c>
      <c r="E3353">
        <v>217923</v>
      </c>
      <c r="F3353">
        <v>104.25</v>
      </c>
      <c r="G3353" s="2">
        <v>41887</v>
      </c>
      <c r="H3353">
        <f>YEAR(Table1[[#This Row],[Order Date]])</f>
        <v>2014</v>
      </c>
      <c r="I3353" t="s">
        <v>258</v>
      </c>
      <c r="J3353" s="4">
        <f>WEEKDAY(Table1[[#This Row],[Order Date]])</f>
        <v>6</v>
      </c>
      <c r="K3353" t="s">
        <v>223</v>
      </c>
      <c r="L3353" t="s">
        <v>240</v>
      </c>
      <c r="M3353">
        <v>217923</v>
      </c>
      <c r="N3353">
        <v>44881.5</v>
      </c>
      <c r="O3353">
        <v>173041.5</v>
      </c>
      <c r="P3353">
        <v>10</v>
      </c>
      <c r="Q3353">
        <v>66</v>
      </c>
      <c r="R3353">
        <v>92.53</v>
      </c>
    </row>
    <row r="3354" spans="1:18" x14ac:dyDescent="0.35">
      <c r="A3354" t="s">
        <v>164</v>
      </c>
      <c r="B3354" t="str">
        <f>VLOOKUP(Table1[[#This Row],[Region]],Table3[#All],2,0)</f>
        <v>Bill Gabril</v>
      </c>
      <c r="C3354" t="s">
        <v>213</v>
      </c>
      <c r="D3354">
        <v>304052</v>
      </c>
      <c r="E3354">
        <v>187725</v>
      </c>
      <c r="F3354">
        <v>61.74</v>
      </c>
      <c r="G3354" s="2">
        <v>41540</v>
      </c>
      <c r="H3354">
        <f>YEAR(Table1[[#This Row],[Order Date]])</f>
        <v>2013</v>
      </c>
      <c r="I3354" t="s">
        <v>258</v>
      </c>
      <c r="J3354" s="4">
        <f>WEEKDAY(Table1[[#This Row],[Order Date]])</f>
        <v>2</v>
      </c>
      <c r="K3354" t="s">
        <v>232</v>
      </c>
      <c r="L3354" t="s">
        <v>240</v>
      </c>
      <c r="M3354">
        <v>187725</v>
      </c>
      <c r="N3354">
        <v>83378.850000000006</v>
      </c>
      <c r="O3354">
        <v>104346.15</v>
      </c>
      <c r="P3354">
        <v>10</v>
      </c>
      <c r="Q3354">
        <v>69</v>
      </c>
      <c r="R3354">
        <v>85.86</v>
      </c>
    </row>
    <row r="3355" spans="1:18" x14ac:dyDescent="0.35">
      <c r="A3355" t="s">
        <v>165</v>
      </c>
      <c r="B3355" t="str">
        <f>VLOOKUP(Table1[[#This Row],[Region]],Table3[#All],2,0)</f>
        <v>Anne Paul</v>
      </c>
      <c r="C3355" t="s">
        <v>212</v>
      </c>
      <c r="D3355">
        <v>227507</v>
      </c>
      <c r="E3355">
        <v>152954</v>
      </c>
      <c r="F3355">
        <v>67.23</v>
      </c>
      <c r="G3355" s="2">
        <v>41540</v>
      </c>
      <c r="H3355">
        <f>YEAR(Table1[[#This Row],[Order Date]])</f>
        <v>2013</v>
      </c>
      <c r="I3355" t="s">
        <v>258</v>
      </c>
      <c r="J3355" s="4">
        <f>WEEKDAY(Table1[[#This Row],[Order Date]])</f>
        <v>2</v>
      </c>
      <c r="K3355" t="s">
        <v>218</v>
      </c>
      <c r="L3355" t="s">
        <v>238</v>
      </c>
      <c r="M3355">
        <v>152954</v>
      </c>
      <c r="N3355">
        <v>55881.63</v>
      </c>
      <c r="O3355">
        <v>97072.37</v>
      </c>
      <c r="P3355">
        <v>20</v>
      </c>
      <c r="Q3355">
        <v>44</v>
      </c>
      <c r="R3355">
        <v>75.319999999999993</v>
      </c>
    </row>
    <row r="3356" spans="1:18" x14ac:dyDescent="0.35">
      <c r="A3356" t="s">
        <v>166</v>
      </c>
      <c r="B3356" t="str">
        <f>VLOOKUP(Table1[[#This Row],[Region]],Table3[#All],2,0)</f>
        <v>Anne Paul</v>
      </c>
      <c r="C3356" t="s">
        <v>212</v>
      </c>
      <c r="D3356">
        <v>103802</v>
      </c>
      <c r="E3356">
        <v>105207</v>
      </c>
      <c r="F3356">
        <v>101.35</v>
      </c>
      <c r="G3356" s="2">
        <v>40800</v>
      </c>
      <c r="H3356">
        <f>YEAR(Table1[[#This Row],[Order Date]])</f>
        <v>2011</v>
      </c>
      <c r="I3356" t="s">
        <v>258</v>
      </c>
      <c r="J3356" s="4">
        <f>WEEKDAY(Table1[[#This Row],[Order Date]])</f>
        <v>4</v>
      </c>
      <c r="K3356" t="s">
        <v>216</v>
      </c>
      <c r="L3356" t="s">
        <v>236</v>
      </c>
      <c r="M3356">
        <v>105207</v>
      </c>
      <c r="N3356">
        <v>26600.15</v>
      </c>
      <c r="O3356">
        <v>78606.850000000006</v>
      </c>
      <c r="P3356">
        <v>20</v>
      </c>
      <c r="Q3356">
        <v>91</v>
      </c>
      <c r="R3356">
        <v>72.14</v>
      </c>
    </row>
    <row r="3357" spans="1:18" x14ac:dyDescent="0.35">
      <c r="A3357" t="s">
        <v>167</v>
      </c>
      <c r="B3357" t="str">
        <f>VLOOKUP(Table1[[#This Row],[Region]],Table3[#All],2,0)</f>
        <v>Sam Thomas</v>
      </c>
      <c r="C3357" t="s">
        <v>215</v>
      </c>
      <c r="D3357">
        <v>227254</v>
      </c>
      <c r="E3357">
        <v>203312</v>
      </c>
      <c r="F3357">
        <v>89.46</v>
      </c>
      <c r="G3357" s="2">
        <v>40800</v>
      </c>
      <c r="H3357">
        <f>YEAR(Table1[[#This Row],[Order Date]])</f>
        <v>2011</v>
      </c>
      <c r="I3357" t="s">
        <v>258</v>
      </c>
      <c r="J3357" s="4">
        <f>WEEKDAY(Table1[[#This Row],[Order Date]])</f>
        <v>4</v>
      </c>
      <c r="K3357" t="s">
        <v>229</v>
      </c>
      <c r="L3357" t="s">
        <v>240</v>
      </c>
      <c r="M3357">
        <v>203312</v>
      </c>
      <c r="N3357">
        <v>89891.69</v>
      </c>
      <c r="O3357">
        <v>113420.31</v>
      </c>
      <c r="P3357">
        <v>30</v>
      </c>
      <c r="Q3357">
        <v>67</v>
      </c>
      <c r="R3357">
        <v>77.489999999999995</v>
      </c>
    </row>
    <row r="3358" spans="1:18" x14ac:dyDescent="0.35">
      <c r="A3358" t="s">
        <v>168</v>
      </c>
      <c r="B3358" t="str">
        <f>VLOOKUP(Table1[[#This Row],[Region]],Table3[#All],2,0)</f>
        <v>Anne Paul</v>
      </c>
      <c r="C3358" t="s">
        <v>212</v>
      </c>
      <c r="D3358">
        <v>233530</v>
      </c>
      <c r="E3358">
        <v>203427</v>
      </c>
      <c r="F3358">
        <v>87.11</v>
      </c>
      <c r="G3358" s="2">
        <v>41779</v>
      </c>
      <c r="H3358">
        <f>YEAR(Table1[[#This Row],[Order Date]])</f>
        <v>2014</v>
      </c>
      <c r="I3358" t="s">
        <v>261</v>
      </c>
      <c r="J3358" s="4">
        <f>WEEKDAY(Table1[[#This Row],[Order Date]])</f>
        <v>3</v>
      </c>
      <c r="K3358" t="s">
        <v>228</v>
      </c>
      <c r="L3358" t="s">
        <v>236</v>
      </c>
      <c r="M3358">
        <v>203427</v>
      </c>
      <c r="N3358">
        <v>69323.41</v>
      </c>
      <c r="O3358">
        <v>134103.59</v>
      </c>
      <c r="P3358">
        <v>30</v>
      </c>
      <c r="Q3358">
        <v>70</v>
      </c>
      <c r="R3358">
        <v>67.64</v>
      </c>
    </row>
    <row r="3359" spans="1:18" x14ac:dyDescent="0.35">
      <c r="A3359" t="s">
        <v>169</v>
      </c>
      <c r="B3359" t="str">
        <f>VLOOKUP(Table1[[#This Row],[Region]],Table3[#All],2,0)</f>
        <v>William Grek</v>
      </c>
      <c r="C3359" t="s">
        <v>214</v>
      </c>
      <c r="D3359">
        <v>342368</v>
      </c>
      <c r="E3359">
        <v>229019</v>
      </c>
      <c r="F3359">
        <v>66.89</v>
      </c>
      <c r="G3359" s="2">
        <v>41779</v>
      </c>
      <c r="H3359">
        <f>YEAR(Table1[[#This Row],[Order Date]])</f>
        <v>2014</v>
      </c>
      <c r="I3359" t="s">
        <v>261</v>
      </c>
      <c r="J3359" s="4">
        <f>WEEKDAY(Table1[[#This Row],[Order Date]])</f>
        <v>3</v>
      </c>
      <c r="K3359" t="s">
        <v>216</v>
      </c>
      <c r="L3359" t="s">
        <v>236</v>
      </c>
      <c r="M3359">
        <v>229019</v>
      </c>
      <c r="N3359">
        <v>76669.78</v>
      </c>
      <c r="O3359">
        <v>152349.22</v>
      </c>
      <c r="P3359">
        <v>30</v>
      </c>
      <c r="Q3359">
        <v>67</v>
      </c>
      <c r="R3359">
        <v>92.3</v>
      </c>
    </row>
    <row r="3360" spans="1:18" x14ac:dyDescent="0.35">
      <c r="A3360" t="s">
        <v>170</v>
      </c>
      <c r="B3360" t="str">
        <f>VLOOKUP(Table1[[#This Row],[Region]],Table3[#All],2,0)</f>
        <v>Anne Paul</v>
      </c>
      <c r="C3360" t="s">
        <v>212</v>
      </c>
      <c r="D3360">
        <v>471817</v>
      </c>
      <c r="E3360">
        <v>321480</v>
      </c>
      <c r="F3360">
        <v>68.14</v>
      </c>
      <c r="G3360" s="2">
        <v>41779</v>
      </c>
      <c r="H3360">
        <f>YEAR(Table1[[#This Row],[Order Date]])</f>
        <v>2014</v>
      </c>
      <c r="I3360" t="s">
        <v>261</v>
      </c>
      <c r="J3360" s="4">
        <f>WEEKDAY(Table1[[#This Row],[Order Date]])</f>
        <v>3</v>
      </c>
      <c r="K3360" t="s">
        <v>217</v>
      </c>
      <c r="L3360" t="s">
        <v>237</v>
      </c>
      <c r="M3360">
        <v>321480</v>
      </c>
      <c r="N3360">
        <v>87124.08</v>
      </c>
      <c r="O3360">
        <v>234355.92</v>
      </c>
      <c r="P3360">
        <v>20</v>
      </c>
      <c r="Q3360">
        <v>52</v>
      </c>
      <c r="R3360">
        <v>71.98</v>
      </c>
    </row>
    <row r="3361" spans="1:18" x14ac:dyDescent="0.35">
      <c r="A3361" t="s">
        <v>171</v>
      </c>
      <c r="B3361" t="str">
        <f>VLOOKUP(Table1[[#This Row],[Region]],Table3[#All],2,0)</f>
        <v>Sam Thomas</v>
      </c>
      <c r="C3361" t="s">
        <v>215</v>
      </c>
      <c r="D3361">
        <v>373262</v>
      </c>
      <c r="E3361">
        <v>344869</v>
      </c>
      <c r="F3361">
        <v>92.39</v>
      </c>
      <c r="G3361" s="2">
        <v>41779</v>
      </c>
      <c r="H3361">
        <f>YEAR(Table1[[#This Row],[Order Date]])</f>
        <v>2014</v>
      </c>
      <c r="I3361" t="s">
        <v>261</v>
      </c>
      <c r="J3361" s="4">
        <f>WEEKDAY(Table1[[#This Row],[Order Date]])</f>
        <v>3</v>
      </c>
      <c r="K3361" t="s">
        <v>231</v>
      </c>
      <c r="L3361" t="s">
        <v>236</v>
      </c>
      <c r="M3361">
        <v>344869</v>
      </c>
      <c r="N3361">
        <v>80108.960000000006</v>
      </c>
      <c r="O3361">
        <v>264760.03999999998</v>
      </c>
      <c r="P3361">
        <v>10</v>
      </c>
      <c r="Q3361">
        <v>93</v>
      </c>
      <c r="R3361">
        <v>61.35</v>
      </c>
    </row>
    <row r="3362" spans="1:18" x14ac:dyDescent="0.35">
      <c r="A3362" t="s">
        <v>172</v>
      </c>
      <c r="B3362" t="str">
        <f>VLOOKUP(Table1[[#This Row],[Region]],Table3[#All],2,0)</f>
        <v>Anne Paul</v>
      </c>
      <c r="C3362" t="s">
        <v>212</v>
      </c>
      <c r="D3362">
        <v>317877</v>
      </c>
      <c r="E3362">
        <v>283895</v>
      </c>
      <c r="F3362">
        <v>89.31</v>
      </c>
      <c r="G3362" s="2">
        <v>40764</v>
      </c>
      <c r="H3362">
        <f>YEAR(Table1[[#This Row],[Order Date]])</f>
        <v>2011</v>
      </c>
      <c r="I3362" t="s">
        <v>262</v>
      </c>
      <c r="J3362" s="4">
        <f>WEEKDAY(Table1[[#This Row],[Order Date]])</f>
        <v>3</v>
      </c>
      <c r="K3362" t="s">
        <v>226</v>
      </c>
      <c r="L3362" t="s">
        <v>239</v>
      </c>
      <c r="M3362">
        <v>283895</v>
      </c>
      <c r="N3362">
        <v>111313.66</v>
      </c>
      <c r="O3362">
        <v>172581.34</v>
      </c>
      <c r="P3362">
        <v>10</v>
      </c>
      <c r="Q3362">
        <v>91</v>
      </c>
      <c r="R3362">
        <v>87.45</v>
      </c>
    </row>
    <row r="3363" spans="1:18" x14ac:dyDescent="0.35">
      <c r="A3363" t="s">
        <v>173</v>
      </c>
      <c r="B3363" t="str">
        <f>VLOOKUP(Table1[[#This Row],[Region]],Table3[#All],2,0)</f>
        <v>Sam Thomas</v>
      </c>
      <c r="C3363" t="s">
        <v>215</v>
      </c>
      <c r="D3363">
        <v>438125</v>
      </c>
      <c r="E3363">
        <v>460357</v>
      </c>
      <c r="F3363">
        <v>105.07</v>
      </c>
      <c r="G3363" s="2">
        <v>41970</v>
      </c>
      <c r="H3363">
        <f>YEAR(Table1[[#This Row],[Order Date]])</f>
        <v>2014</v>
      </c>
      <c r="I3363" t="s">
        <v>253</v>
      </c>
      <c r="J3363" s="4">
        <f>WEEKDAY(Table1[[#This Row],[Order Date]])</f>
        <v>5</v>
      </c>
      <c r="K3363" t="s">
        <v>231</v>
      </c>
      <c r="L3363" t="s">
        <v>236</v>
      </c>
      <c r="M3363">
        <v>460357</v>
      </c>
      <c r="N3363">
        <v>113973.96</v>
      </c>
      <c r="O3363">
        <v>346383.04</v>
      </c>
      <c r="P3363">
        <v>10</v>
      </c>
      <c r="Q3363">
        <v>53</v>
      </c>
      <c r="R3363">
        <v>73.3</v>
      </c>
    </row>
    <row r="3364" spans="1:18" x14ac:dyDescent="0.35">
      <c r="A3364" t="s">
        <v>174</v>
      </c>
      <c r="B3364" t="str">
        <f>VLOOKUP(Table1[[#This Row],[Region]],Table3[#All],2,0)</f>
        <v>Anne Paul</v>
      </c>
      <c r="C3364" t="s">
        <v>212</v>
      </c>
      <c r="D3364">
        <v>246033</v>
      </c>
      <c r="E3364">
        <v>257993</v>
      </c>
      <c r="F3364">
        <v>104.86</v>
      </c>
      <c r="G3364" s="2">
        <v>41970</v>
      </c>
      <c r="H3364">
        <f>YEAR(Table1[[#This Row],[Order Date]])</f>
        <v>2014</v>
      </c>
      <c r="I3364" t="s">
        <v>253</v>
      </c>
      <c r="J3364" s="4">
        <f>WEEKDAY(Table1[[#This Row],[Order Date]])</f>
        <v>5</v>
      </c>
      <c r="K3364" t="s">
        <v>227</v>
      </c>
      <c r="L3364" t="s">
        <v>237</v>
      </c>
      <c r="M3364">
        <v>257993</v>
      </c>
      <c r="N3364">
        <v>90339.26</v>
      </c>
      <c r="O3364">
        <v>167653.74</v>
      </c>
      <c r="P3364">
        <v>20</v>
      </c>
      <c r="Q3364">
        <v>33</v>
      </c>
      <c r="R3364">
        <v>84.91</v>
      </c>
    </row>
    <row r="3365" spans="1:18" x14ac:dyDescent="0.35">
      <c r="A3365" t="s">
        <v>175</v>
      </c>
      <c r="B3365" t="str">
        <f>VLOOKUP(Table1[[#This Row],[Region]],Table3[#All],2,0)</f>
        <v>Anne Paul</v>
      </c>
      <c r="C3365" t="s">
        <v>212</v>
      </c>
      <c r="D3365">
        <v>185477</v>
      </c>
      <c r="E3365">
        <v>129886</v>
      </c>
      <c r="F3365">
        <v>70.03</v>
      </c>
      <c r="G3365" s="2">
        <v>41763</v>
      </c>
      <c r="H3365">
        <f>YEAR(Table1[[#This Row],[Order Date]])</f>
        <v>2014</v>
      </c>
      <c r="I3365" t="s">
        <v>261</v>
      </c>
      <c r="J3365" s="4">
        <f>WEEKDAY(Table1[[#This Row],[Order Date]])</f>
        <v>1</v>
      </c>
      <c r="K3365" t="s">
        <v>225</v>
      </c>
      <c r="L3365" t="s">
        <v>239</v>
      </c>
      <c r="M3365">
        <v>129886</v>
      </c>
      <c r="N3365">
        <v>51217.33</v>
      </c>
      <c r="O3365">
        <v>78668.67</v>
      </c>
      <c r="P3365">
        <v>30</v>
      </c>
      <c r="Q3365">
        <v>98</v>
      </c>
      <c r="R3365">
        <v>75.319999999999993</v>
      </c>
    </row>
    <row r="3366" spans="1:18" x14ac:dyDescent="0.35">
      <c r="A3366" t="s">
        <v>176</v>
      </c>
      <c r="B3366" t="str">
        <f>VLOOKUP(Table1[[#This Row],[Region]],Table3[#All],2,0)</f>
        <v>Anne Paul</v>
      </c>
      <c r="C3366" t="s">
        <v>212</v>
      </c>
      <c r="D3366">
        <v>321899</v>
      </c>
      <c r="E3366">
        <v>203332</v>
      </c>
      <c r="F3366">
        <v>63.17</v>
      </c>
      <c r="G3366" s="2">
        <v>41763</v>
      </c>
      <c r="H3366">
        <f>YEAR(Table1[[#This Row],[Order Date]])</f>
        <v>2014</v>
      </c>
      <c r="I3366" t="s">
        <v>261</v>
      </c>
      <c r="J3366" s="4">
        <f>WEEKDAY(Table1[[#This Row],[Order Date]])</f>
        <v>1</v>
      </c>
      <c r="K3366" t="s">
        <v>228</v>
      </c>
      <c r="L3366" t="s">
        <v>236</v>
      </c>
      <c r="M3366">
        <v>203332</v>
      </c>
      <c r="N3366">
        <v>44325.35</v>
      </c>
      <c r="O3366">
        <v>159006.65</v>
      </c>
      <c r="P3366">
        <v>10</v>
      </c>
      <c r="Q3366">
        <v>85</v>
      </c>
      <c r="R3366">
        <v>83.71</v>
      </c>
    </row>
    <row r="3367" spans="1:18" x14ac:dyDescent="0.35">
      <c r="A3367" t="s">
        <v>177</v>
      </c>
      <c r="B3367" t="str">
        <f>VLOOKUP(Table1[[#This Row],[Region]],Table3[#All],2,0)</f>
        <v>Sam Thomas</v>
      </c>
      <c r="C3367" t="s">
        <v>215</v>
      </c>
      <c r="D3367">
        <v>321116</v>
      </c>
      <c r="E3367">
        <v>232539</v>
      </c>
      <c r="F3367">
        <v>72.42</v>
      </c>
      <c r="G3367" s="2">
        <v>41589</v>
      </c>
      <c r="H3367">
        <f>YEAR(Table1[[#This Row],[Order Date]])</f>
        <v>2013</v>
      </c>
      <c r="I3367" t="s">
        <v>253</v>
      </c>
      <c r="J3367" s="4">
        <f>WEEKDAY(Table1[[#This Row],[Order Date]])</f>
        <v>2</v>
      </c>
      <c r="K3367" t="s">
        <v>218</v>
      </c>
      <c r="L3367" t="s">
        <v>238</v>
      </c>
      <c r="M3367">
        <v>232539</v>
      </c>
      <c r="N3367">
        <v>87487.19</v>
      </c>
      <c r="O3367">
        <v>145051.81</v>
      </c>
      <c r="P3367">
        <v>30</v>
      </c>
      <c r="Q3367">
        <v>86</v>
      </c>
      <c r="R3367">
        <v>71.31</v>
      </c>
    </row>
    <row r="3368" spans="1:18" x14ac:dyDescent="0.35">
      <c r="A3368" t="s">
        <v>178</v>
      </c>
      <c r="B3368" t="str">
        <f>VLOOKUP(Table1[[#This Row],[Region]],Table3[#All],2,0)</f>
        <v>Anne Paul</v>
      </c>
      <c r="C3368" t="s">
        <v>212</v>
      </c>
      <c r="D3368">
        <v>167514</v>
      </c>
      <c r="E3368">
        <v>177920</v>
      </c>
      <c r="F3368">
        <v>106.21</v>
      </c>
      <c r="G3368" s="2">
        <v>41589</v>
      </c>
      <c r="H3368">
        <f>YEAR(Table1[[#This Row],[Order Date]])</f>
        <v>2013</v>
      </c>
      <c r="I3368" t="s">
        <v>253</v>
      </c>
      <c r="J3368" s="4">
        <f>WEEKDAY(Table1[[#This Row],[Order Date]])</f>
        <v>2</v>
      </c>
      <c r="K3368" t="s">
        <v>219</v>
      </c>
      <c r="L3368" t="s">
        <v>238</v>
      </c>
      <c r="M3368">
        <v>177920</v>
      </c>
      <c r="N3368">
        <v>43085.75</v>
      </c>
      <c r="O3368">
        <v>134834.25</v>
      </c>
      <c r="P3368">
        <v>30</v>
      </c>
      <c r="Q3368">
        <v>75</v>
      </c>
      <c r="R3368">
        <v>61.01</v>
      </c>
    </row>
    <row r="3369" spans="1:18" x14ac:dyDescent="0.35">
      <c r="A3369" t="s">
        <v>179</v>
      </c>
      <c r="B3369" t="str">
        <f>VLOOKUP(Table1[[#This Row],[Region]],Table3[#All],2,0)</f>
        <v>Anne Paul</v>
      </c>
      <c r="C3369" t="s">
        <v>212</v>
      </c>
      <c r="D3369">
        <v>478190</v>
      </c>
      <c r="E3369">
        <v>503626</v>
      </c>
      <c r="F3369">
        <v>105.32</v>
      </c>
      <c r="G3369" s="2">
        <v>41589</v>
      </c>
      <c r="H3369">
        <f>YEAR(Table1[[#This Row],[Order Date]])</f>
        <v>2013</v>
      </c>
      <c r="I3369" t="s">
        <v>253</v>
      </c>
      <c r="J3369" s="4">
        <f>WEEKDAY(Table1[[#This Row],[Order Date]])</f>
        <v>2</v>
      </c>
      <c r="K3369" t="s">
        <v>224</v>
      </c>
      <c r="L3369" t="s">
        <v>240</v>
      </c>
      <c r="M3369">
        <v>503626</v>
      </c>
      <c r="N3369">
        <v>120797.95</v>
      </c>
      <c r="O3369">
        <v>382828.05</v>
      </c>
      <c r="P3369">
        <v>20</v>
      </c>
      <c r="Q3369">
        <v>79</v>
      </c>
      <c r="R3369">
        <v>67.83</v>
      </c>
    </row>
    <row r="3370" spans="1:18" x14ac:dyDescent="0.35">
      <c r="A3370" t="s">
        <v>180</v>
      </c>
      <c r="B3370" t="str">
        <f>VLOOKUP(Table1[[#This Row],[Region]],Table3[#All],2,0)</f>
        <v>Sam Thomas</v>
      </c>
      <c r="C3370" t="s">
        <v>215</v>
      </c>
      <c r="D3370">
        <v>388213</v>
      </c>
      <c r="E3370">
        <v>222072</v>
      </c>
      <c r="F3370">
        <v>57.2</v>
      </c>
      <c r="G3370" s="2">
        <v>41589</v>
      </c>
      <c r="H3370">
        <f>YEAR(Table1[[#This Row],[Order Date]])</f>
        <v>2013</v>
      </c>
      <c r="I3370" t="s">
        <v>253</v>
      </c>
      <c r="J3370" s="4">
        <f>WEEKDAY(Table1[[#This Row],[Order Date]])</f>
        <v>2</v>
      </c>
      <c r="K3370" t="s">
        <v>217</v>
      </c>
      <c r="L3370" t="s">
        <v>237</v>
      </c>
      <c r="M3370">
        <v>222072</v>
      </c>
      <c r="N3370">
        <v>108491.66</v>
      </c>
      <c r="O3370">
        <v>113580.34</v>
      </c>
      <c r="P3370">
        <v>20</v>
      </c>
      <c r="Q3370">
        <v>24</v>
      </c>
      <c r="R3370">
        <v>72.81</v>
      </c>
    </row>
    <row r="3371" spans="1:18" x14ac:dyDescent="0.35">
      <c r="A3371" t="s">
        <v>181</v>
      </c>
      <c r="B3371" t="str">
        <f>VLOOKUP(Table1[[#This Row],[Region]],Table3[#All],2,0)</f>
        <v>William Grek</v>
      </c>
      <c r="C3371" t="s">
        <v>214</v>
      </c>
      <c r="D3371">
        <v>339617</v>
      </c>
      <c r="E3371">
        <v>243261</v>
      </c>
      <c r="F3371">
        <v>71.63</v>
      </c>
      <c r="G3371" s="2">
        <v>41589</v>
      </c>
      <c r="H3371">
        <f>YEAR(Table1[[#This Row],[Order Date]])</f>
        <v>2013</v>
      </c>
      <c r="I3371" t="s">
        <v>253</v>
      </c>
      <c r="J3371" s="4">
        <f>WEEKDAY(Table1[[#This Row],[Order Date]])</f>
        <v>2</v>
      </c>
      <c r="K3371" t="s">
        <v>228</v>
      </c>
      <c r="L3371" t="s">
        <v>236</v>
      </c>
      <c r="M3371">
        <v>243261</v>
      </c>
      <c r="N3371">
        <v>92169.15</v>
      </c>
      <c r="O3371">
        <v>151091.85</v>
      </c>
      <c r="P3371">
        <v>10</v>
      </c>
      <c r="Q3371">
        <v>91</v>
      </c>
      <c r="R3371">
        <v>82.96</v>
      </c>
    </row>
    <row r="3372" spans="1:18" x14ac:dyDescent="0.35">
      <c r="A3372" t="s">
        <v>182</v>
      </c>
      <c r="B3372" t="str">
        <f>VLOOKUP(Table1[[#This Row],[Region]],Table3[#All],2,0)</f>
        <v>Bill Gabril</v>
      </c>
      <c r="C3372" t="s">
        <v>213</v>
      </c>
      <c r="D3372">
        <v>368170</v>
      </c>
      <c r="E3372">
        <v>385135</v>
      </c>
      <c r="F3372">
        <v>104.61</v>
      </c>
      <c r="G3372" s="2">
        <v>41589</v>
      </c>
      <c r="H3372">
        <f>YEAR(Table1[[#This Row],[Order Date]])</f>
        <v>2013</v>
      </c>
      <c r="I3372" t="s">
        <v>253</v>
      </c>
      <c r="J3372" s="4">
        <f>WEEKDAY(Table1[[#This Row],[Order Date]])</f>
        <v>2</v>
      </c>
      <c r="K3372" t="s">
        <v>224</v>
      </c>
      <c r="L3372" t="s">
        <v>240</v>
      </c>
      <c r="M3372">
        <v>385135</v>
      </c>
      <c r="N3372">
        <v>77259.87</v>
      </c>
      <c r="O3372">
        <v>307875.13</v>
      </c>
      <c r="P3372">
        <v>20</v>
      </c>
      <c r="Q3372">
        <v>56</v>
      </c>
      <c r="R3372">
        <v>81.290000000000006</v>
      </c>
    </row>
    <row r="3373" spans="1:18" x14ac:dyDescent="0.35">
      <c r="A3373" t="s">
        <v>183</v>
      </c>
      <c r="B3373" t="str">
        <f>VLOOKUP(Table1[[#This Row],[Region]],Table3[#All],2,0)</f>
        <v>Sam Thomas</v>
      </c>
      <c r="C3373" t="s">
        <v>215</v>
      </c>
      <c r="D3373">
        <v>465343</v>
      </c>
      <c r="E3373">
        <v>537474</v>
      </c>
      <c r="F3373">
        <v>115.5</v>
      </c>
      <c r="G3373" s="2">
        <v>41589</v>
      </c>
      <c r="H3373">
        <f>YEAR(Table1[[#This Row],[Order Date]])</f>
        <v>2013</v>
      </c>
      <c r="I3373" t="s">
        <v>253</v>
      </c>
      <c r="J3373" s="4">
        <f>WEEKDAY(Table1[[#This Row],[Order Date]])</f>
        <v>2</v>
      </c>
      <c r="K3373" t="s">
        <v>233</v>
      </c>
      <c r="L3373" t="s">
        <v>237</v>
      </c>
      <c r="M3373">
        <v>537474</v>
      </c>
      <c r="N3373">
        <v>113829.3</v>
      </c>
      <c r="O3373">
        <v>423644.7</v>
      </c>
      <c r="P3373">
        <v>20</v>
      </c>
      <c r="Q3373">
        <v>53</v>
      </c>
      <c r="R3373">
        <v>81.41</v>
      </c>
    </row>
    <row r="3374" spans="1:18" x14ac:dyDescent="0.35">
      <c r="A3374" t="s">
        <v>184</v>
      </c>
      <c r="B3374" t="str">
        <f>VLOOKUP(Table1[[#This Row],[Region]],Table3[#All],2,0)</f>
        <v>Sam Thomas</v>
      </c>
      <c r="C3374" t="s">
        <v>215</v>
      </c>
      <c r="D3374">
        <v>113326</v>
      </c>
      <c r="E3374">
        <v>101568</v>
      </c>
      <c r="F3374">
        <v>89.62</v>
      </c>
      <c r="G3374" s="2">
        <v>41589</v>
      </c>
      <c r="H3374">
        <f>YEAR(Table1[[#This Row],[Order Date]])</f>
        <v>2013</v>
      </c>
      <c r="I3374" t="s">
        <v>253</v>
      </c>
      <c r="J3374" s="4">
        <f>WEEKDAY(Table1[[#This Row],[Order Date]])</f>
        <v>2</v>
      </c>
      <c r="K3374" t="s">
        <v>220</v>
      </c>
      <c r="L3374" t="s">
        <v>237</v>
      </c>
      <c r="M3374">
        <v>101568</v>
      </c>
      <c r="N3374">
        <v>29810.34</v>
      </c>
      <c r="O3374">
        <v>71757.66</v>
      </c>
      <c r="P3374">
        <v>20</v>
      </c>
      <c r="Q3374">
        <v>82</v>
      </c>
      <c r="R3374">
        <v>84.85</v>
      </c>
    </row>
    <row r="3375" spans="1:18" x14ac:dyDescent="0.35">
      <c r="A3375" t="s">
        <v>185</v>
      </c>
      <c r="B3375" t="str">
        <f>VLOOKUP(Table1[[#This Row],[Region]],Table3[#All],2,0)</f>
        <v>Anne Paul</v>
      </c>
      <c r="C3375" t="s">
        <v>212</v>
      </c>
      <c r="D3375">
        <v>160153</v>
      </c>
      <c r="E3375">
        <v>119445</v>
      </c>
      <c r="F3375">
        <v>74.58</v>
      </c>
      <c r="G3375" s="2">
        <v>41589</v>
      </c>
      <c r="H3375">
        <f>YEAR(Table1[[#This Row],[Order Date]])</f>
        <v>2013</v>
      </c>
      <c r="I3375" t="s">
        <v>253</v>
      </c>
      <c r="J3375" s="4">
        <f>WEEKDAY(Table1[[#This Row],[Order Date]])</f>
        <v>2</v>
      </c>
      <c r="K3375" t="s">
        <v>225</v>
      </c>
      <c r="L3375" t="s">
        <v>239</v>
      </c>
      <c r="M3375">
        <v>119445</v>
      </c>
      <c r="N3375">
        <v>28356.3</v>
      </c>
      <c r="O3375">
        <v>91088.7</v>
      </c>
      <c r="P3375">
        <v>10</v>
      </c>
      <c r="Q3375">
        <v>46</v>
      </c>
      <c r="R3375">
        <v>91.41</v>
      </c>
    </row>
    <row r="3376" spans="1:18" x14ac:dyDescent="0.35">
      <c r="A3376" t="s">
        <v>186</v>
      </c>
      <c r="B3376" t="str">
        <f>VLOOKUP(Table1[[#This Row],[Region]],Table3[#All],2,0)</f>
        <v>William Grek</v>
      </c>
      <c r="C3376" t="s">
        <v>214</v>
      </c>
      <c r="D3376">
        <v>280865</v>
      </c>
      <c r="E3376">
        <v>182493</v>
      </c>
      <c r="F3376">
        <v>64.98</v>
      </c>
      <c r="G3376" s="2">
        <v>40897</v>
      </c>
      <c r="H3376">
        <f>YEAR(Table1[[#This Row],[Order Date]])</f>
        <v>2011</v>
      </c>
      <c r="I3376" t="s">
        <v>257</v>
      </c>
      <c r="J3376" s="4">
        <f>WEEKDAY(Table1[[#This Row],[Order Date]])</f>
        <v>3</v>
      </c>
      <c r="K3376" t="s">
        <v>220</v>
      </c>
      <c r="L3376" t="s">
        <v>237</v>
      </c>
      <c r="M3376">
        <v>182493</v>
      </c>
      <c r="N3376">
        <v>50784.05</v>
      </c>
      <c r="O3376">
        <v>131708.95000000001</v>
      </c>
      <c r="P3376">
        <v>30</v>
      </c>
      <c r="Q3376">
        <v>56</v>
      </c>
      <c r="R3376">
        <v>65.02</v>
      </c>
    </row>
    <row r="3377" spans="1:18" x14ac:dyDescent="0.35">
      <c r="A3377" t="s">
        <v>187</v>
      </c>
      <c r="B3377" t="str">
        <f>VLOOKUP(Table1[[#This Row],[Region]],Table3[#All],2,0)</f>
        <v>Anne Paul</v>
      </c>
      <c r="C3377" t="s">
        <v>212</v>
      </c>
      <c r="D3377">
        <v>450609</v>
      </c>
      <c r="E3377">
        <v>502963</v>
      </c>
      <c r="F3377">
        <v>111.62</v>
      </c>
      <c r="G3377" s="2">
        <v>40897</v>
      </c>
      <c r="H3377">
        <f>YEAR(Table1[[#This Row],[Order Date]])</f>
        <v>2011</v>
      </c>
      <c r="I3377" t="s">
        <v>257</v>
      </c>
      <c r="J3377" s="4">
        <f>WEEKDAY(Table1[[#This Row],[Order Date]])</f>
        <v>3</v>
      </c>
      <c r="K3377" t="s">
        <v>221</v>
      </c>
      <c r="L3377" t="s">
        <v>239</v>
      </c>
      <c r="M3377">
        <v>502963</v>
      </c>
      <c r="N3377">
        <v>134566.44</v>
      </c>
      <c r="O3377">
        <v>368396.56</v>
      </c>
      <c r="P3377">
        <v>30</v>
      </c>
      <c r="Q3377">
        <v>93</v>
      </c>
      <c r="R3377">
        <v>70.97</v>
      </c>
    </row>
    <row r="3378" spans="1:18" x14ac:dyDescent="0.35">
      <c r="A3378" t="s">
        <v>188</v>
      </c>
      <c r="B3378" t="str">
        <f>VLOOKUP(Table1[[#This Row],[Region]],Table3[#All],2,0)</f>
        <v>Anne Paul</v>
      </c>
      <c r="C3378" t="s">
        <v>212</v>
      </c>
      <c r="D3378">
        <v>429857</v>
      </c>
      <c r="E3378">
        <v>311907</v>
      </c>
      <c r="F3378">
        <v>72.56</v>
      </c>
      <c r="G3378" s="2">
        <v>40897</v>
      </c>
      <c r="H3378">
        <f>YEAR(Table1[[#This Row],[Order Date]])</f>
        <v>2011</v>
      </c>
      <c r="I3378" t="s">
        <v>257</v>
      </c>
      <c r="J3378" s="4">
        <f>WEEKDAY(Table1[[#This Row],[Order Date]])</f>
        <v>3</v>
      </c>
      <c r="K3378" t="s">
        <v>234</v>
      </c>
      <c r="L3378" t="s">
        <v>238</v>
      </c>
      <c r="M3378">
        <v>311907</v>
      </c>
      <c r="N3378">
        <v>78079.92</v>
      </c>
      <c r="O3378">
        <v>233827.08</v>
      </c>
      <c r="P3378">
        <v>10</v>
      </c>
      <c r="Q3378">
        <v>47</v>
      </c>
      <c r="R3378">
        <v>84.87</v>
      </c>
    </row>
    <row r="3379" spans="1:18" x14ac:dyDescent="0.35">
      <c r="A3379" t="s">
        <v>189</v>
      </c>
      <c r="B3379" t="str">
        <f>VLOOKUP(Table1[[#This Row],[Region]],Table3[#All],2,0)</f>
        <v>Sam Thomas</v>
      </c>
      <c r="C3379" t="s">
        <v>215</v>
      </c>
      <c r="D3379">
        <v>131479</v>
      </c>
      <c r="E3379">
        <v>92544</v>
      </c>
      <c r="F3379">
        <v>70.39</v>
      </c>
      <c r="G3379" s="2">
        <v>40897</v>
      </c>
      <c r="H3379">
        <f>YEAR(Table1[[#This Row],[Order Date]])</f>
        <v>2011</v>
      </c>
      <c r="I3379" t="s">
        <v>257</v>
      </c>
      <c r="J3379" s="4">
        <f>WEEKDAY(Table1[[#This Row],[Order Date]])</f>
        <v>3</v>
      </c>
      <c r="K3379" t="s">
        <v>219</v>
      </c>
      <c r="L3379" t="s">
        <v>238</v>
      </c>
      <c r="M3379">
        <v>92544</v>
      </c>
      <c r="N3379">
        <v>33123.78</v>
      </c>
      <c r="O3379">
        <v>59420.22</v>
      </c>
      <c r="P3379">
        <v>30</v>
      </c>
      <c r="Q3379">
        <v>89</v>
      </c>
      <c r="R3379">
        <v>90.86</v>
      </c>
    </row>
    <row r="3380" spans="1:18" x14ac:dyDescent="0.35">
      <c r="A3380" t="s">
        <v>190</v>
      </c>
      <c r="B3380" t="str">
        <f>VLOOKUP(Table1[[#This Row],[Region]],Table3[#All],2,0)</f>
        <v>Bill Gabril</v>
      </c>
      <c r="C3380" t="s">
        <v>213</v>
      </c>
      <c r="D3380">
        <v>113485</v>
      </c>
      <c r="E3380">
        <v>123967</v>
      </c>
      <c r="F3380">
        <v>109.24</v>
      </c>
      <c r="G3380" s="2">
        <v>40749</v>
      </c>
      <c r="H3380">
        <f>YEAR(Table1[[#This Row],[Order Date]])</f>
        <v>2011</v>
      </c>
      <c r="I3380" t="s">
        <v>260</v>
      </c>
      <c r="J3380" s="4">
        <f>WEEKDAY(Table1[[#This Row],[Order Date]])</f>
        <v>2</v>
      </c>
      <c r="K3380" t="s">
        <v>221</v>
      </c>
      <c r="L3380" t="s">
        <v>239</v>
      </c>
      <c r="M3380">
        <v>123967</v>
      </c>
      <c r="N3380">
        <v>50819.57</v>
      </c>
      <c r="O3380">
        <v>73147.429999999993</v>
      </c>
      <c r="P3380">
        <v>30</v>
      </c>
      <c r="Q3380">
        <v>56</v>
      </c>
      <c r="R3380">
        <v>83.91</v>
      </c>
    </row>
    <row r="3381" spans="1:18" x14ac:dyDescent="0.35">
      <c r="A3381" t="s">
        <v>191</v>
      </c>
      <c r="B3381" t="str">
        <f>VLOOKUP(Table1[[#This Row],[Region]],Table3[#All],2,0)</f>
        <v>William Grek</v>
      </c>
      <c r="C3381" t="s">
        <v>214</v>
      </c>
      <c r="D3381">
        <v>479319</v>
      </c>
      <c r="E3381">
        <v>287663</v>
      </c>
      <c r="F3381">
        <v>60.01</v>
      </c>
      <c r="G3381" s="2">
        <v>40749</v>
      </c>
      <c r="H3381">
        <f>YEAR(Table1[[#This Row],[Order Date]])</f>
        <v>2011</v>
      </c>
      <c r="I3381" t="s">
        <v>260</v>
      </c>
      <c r="J3381" s="4">
        <f>WEEKDAY(Table1[[#This Row],[Order Date]])</f>
        <v>2</v>
      </c>
      <c r="K3381" t="s">
        <v>228</v>
      </c>
      <c r="L3381" t="s">
        <v>236</v>
      </c>
      <c r="M3381">
        <v>287663</v>
      </c>
      <c r="N3381">
        <v>68056.460000000006</v>
      </c>
      <c r="O3381">
        <v>219606.54</v>
      </c>
      <c r="P3381">
        <v>10</v>
      </c>
      <c r="Q3381">
        <v>99</v>
      </c>
      <c r="R3381">
        <v>66.05</v>
      </c>
    </row>
    <row r="3382" spans="1:18" x14ac:dyDescent="0.35">
      <c r="A3382" t="s">
        <v>192</v>
      </c>
      <c r="B3382" t="str">
        <f>VLOOKUP(Table1[[#This Row],[Region]],Table3[#All],2,0)</f>
        <v>William Grek</v>
      </c>
      <c r="C3382" t="s">
        <v>214</v>
      </c>
      <c r="D3382">
        <v>328855</v>
      </c>
      <c r="E3382">
        <v>225651</v>
      </c>
      <c r="F3382">
        <v>68.62</v>
      </c>
      <c r="G3382" s="2">
        <v>41235</v>
      </c>
      <c r="H3382">
        <f>YEAR(Table1[[#This Row],[Order Date]])</f>
        <v>2012</v>
      </c>
      <c r="I3382" t="s">
        <v>253</v>
      </c>
      <c r="J3382" s="4">
        <f>WEEKDAY(Table1[[#This Row],[Order Date]])</f>
        <v>5</v>
      </c>
      <c r="K3382" t="s">
        <v>217</v>
      </c>
      <c r="L3382" t="s">
        <v>237</v>
      </c>
      <c r="M3382">
        <v>225651</v>
      </c>
      <c r="N3382">
        <v>73841.5</v>
      </c>
      <c r="O3382">
        <v>151809.5</v>
      </c>
      <c r="P3382">
        <v>30</v>
      </c>
      <c r="Q3382">
        <v>21</v>
      </c>
      <c r="R3382">
        <v>88.8</v>
      </c>
    </row>
    <row r="3383" spans="1:18" x14ac:dyDescent="0.35">
      <c r="A3383" t="s">
        <v>193</v>
      </c>
      <c r="B3383" t="str">
        <f>VLOOKUP(Table1[[#This Row],[Region]],Table3[#All],2,0)</f>
        <v>Anne Paul</v>
      </c>
      <c r="C3383" t="s">
        <v>212</v>
      </c>
      <c r="D3383">
        <v>476664</v>
      </c>
      <c r="E3383">
        <v>324716</v>
      </c>
      <c r="F3383">
        <v>68.12</v>
      </c>
      <c r="G3383" s="2">
        <v>41235</v>
      </c>
      <c r="H3383">
        <f>YEAR(Table1[[#This Row],[Order Date]])</f>
        <v>2012</v>
      </c>
      <c r="I3383" t="s">
        <v>253</v>
      </c>
      <c r="J3383" s="4">
        <f>WEEKDAY(Table1[[#This Row],[Order Date]])</f>
        <v>5</v>
      </c>
      <c r="K3383" t="s">
        <v>227</v>
      </c>
      <c r="L3383" t="s">
        <v>237</v>
      </c>
      <c r="M3383">
        <v>324716</v>
      </c>
      <c r="N3383">
        <v>106668.48</v>
      </c>
      <c r="O3383">
        <v>218047.52</v>
      </c>
      <c r="P3383">
        <v>20</v>
      </c>
      <c r="Q3383">
        <v>17</v>
      </c>
      <c r="R3383">
        <v>84.76</v>
      </c>
    </row>
    <row r="3384" spans="1:18" x14ac:dyDescent="0.35">
      <c r="A3384" t="s">
        <v>194</v>
      </c>
      <c r="B3384" t="str">
        <f>VLOOKUP(Table1[[#This Row],[Region]],Table3[#All],2,0)</f>
        <v>Sam Thomas</v>
      </c>
      <c r="C3384" t="s">
        <v>215</v>
      </c>
      <c r="D3384">
        <v>418652</v>
      </c>
      <c r="E3384">
        <v>341908</v>
      </c>
      <c r="F3384">
        <v>81.67</v>
      </c>
      <c r="G3384" s="2">
        <v>41983</v>
      </c>
      <c r="H3384">
        <f>YEAR(Table1[[#This Row],[Order Date]])</f>
        <v>2014</v>
      </c>
      <c r="I3384" t="s">
        <v>257</v>
      </c>
      <c r="J3384" s="4">
        <f>WEEKDAY(Table1[[#This Row],[Order Date]])</f>
        <v>4</v>
      </c>
      <c r="K3384" t="s">
        <v>219</v>
      </c>
      <c r="L3384" t="s">
        <v>238</v>
      </c>
      <c r="M3384">
        <v>341908</v>
      </c>
      <c r="N3384">
        <v>88847.13</v>
      </c>
      <c r="O3384">
        <v>253060.87</v>
      </c>
      <c r="P3384">
        <v>10</v>
      </c>
      <c r="Q3384">
        <v>29</v>
      </c>
      <c r="R3384">
        <v>71.37</v>
      </c>
    </row>
    <row r="3385" spans="1:18" x14ac:dyDescent="0.35">
      <c r="A3385" t="s">
        <v>195</v>
      </c>
      <c r="B3385" t="str">
        <f>VLOOKUP(Table1[[#This Row],[Region]],Table3[#All],2,0)</f>
        <v>Bill Gabril</v>
      </c>
      <c r="C3385" t="s">
        <v>213</v>
      </c>
      <c r="D3385">
        <v>145269</v>
      </c>
      <c r="E3385">
        <v>145207</v>
      </c>
      <c r="F3385">
        <v>99.96</v>
      </c>
      <c r="G3385" s="2">
        <v>41983</v>
      </c>
      <c r="H3385">
        <f>YEAR(Table1[[#This Row],[Order Date]])</f>
        <v>2014</v>
      </c>
      <c r="I3385" t="s">
        <v>257</v>
      </c>
      <c r="J3385" s="4">
        <f>WEEKDAY(Table1[[#This Row],[Order Date]])</f>
        <v>4</v>
      </c>
      <c r="K3385" t="s">
        <v>226</v>
      </c>
      <c r="L3385" t="s">
        <v>239</v>
      </c>
      <c r="M3385">
        <v>145207</v>
      </c>
      <c r="N3385">
        <v>31009.89</v>
      </c>
      <c r="O3385">
        <v>114197.11</v>
      </c>
      <c r="P3385">
        <v>10</v>
      </c>
      <c r="Q3385">
        <v>36</v>
      </c>
      <c r="R3385">
        <v>88</v>
      </c>
    </row>
    <row r="3386" spans="1:18" x14ac:dyDescent="0.35">
      <c r="A3386" t="s">
        <v>196</v>
      </c>
      <c r="B3386" t="str">
        <f>VLOOKUP(Table1[[#This Row],[Region]],Table3[#All],2,0)</f>
        <v>William Grek</v>
      </c>
      <c r="C3386" t="s">
        <v>214</v>
      </c>
      <c r="D3386">
        <v>363370</v>
      </c>
      <c r="E3386">
        <v>367820</v>
      </c>
      <c r="F3386">
        <v>101.22</v>
      </c>
      <c r="G3386" s="2">
        <v>41983</v>
      </c>
      <c r="H3386">
        <f>YEAR(Table1[[#This Row],[Order Date]])</f>
        <v>2014</v>
      </c>
      <c r="I3386" t="s">
        <v>257</v>
      </c>
      <c r="J3386" s="4">
        <f>WEEKDAY(Table1[[#This Row],[Order Date]])</f>
        <v>4</v>
      </c>
      <c r="K3386" t="s">
        <v>227</v>
      </c>
      <c r="L3386" t="s">
        <v>237</v>
      </c>
      <c r="M3386">
        <v>367820</v>
      </c>
      <c r="N3386">
        <v>176333.94</v>
      </c>
      <c r="O3386">
        <v>191486.06</v>
      </c>
      <c r="P3386">
        <v>20</v>
      </c>
      <c r="Q3386">
        <v>97</v>
      </c>
      <c r="R3386">
        <v>81.819999999999993</v>
      </c>
    </row>
    <row r="3387" spans="1:18" x14ac:dyDescent="0.35">
      <c r="A3387" t="s">
        <v>197</v>
      </c>
      <c r="B3387" t="str">
        <f>VLOOKUP(Table1[[#This Row],[Region]],Table3[#All],2,0)</f>
        <v>William Grek</v>
      </c>
      <c r="C3387" t="s">
        <v>214</v>
      </c>
      <c r="D3387">
        <v>324143</v>
      </c>
      <c r="E3387">
        <v>305428</v>
      </c>
      <c r="F3387">
        <v>94.23</v>
      </c>
      <c r="G3387" s="2">
        <v>41983</v>
      </c>
      <c r="H3387">
        <f>YEAR(Table1[[#This Row],[Order Date]])</f>
        <v>2014</v>
      </c>
      <c r="I3387" t="s">
        <v>257</v>
      </c>
      <c r="J3387" s="4">
        <f>WEEKDAY(Table1[[#This Row],[Order Date]])</f>
        <v>4</v>
      </c>
      <c r="K3387" t="s">
        <v>224</v>
      </c>
      <c r="L3387" t="s">
        <v>240</v>
      </c>
      <c r="M3387">
        <v>305428</v>
      </c>
      <c r="N3387">
        <v>135704.15</v>
      </c>
      <c r="O3387">
        <v>169723.85</v>
      </c>
      <c r="P3387">
        <v>20</v>
      </c>
      <c r="Q3387">
        <v>26</v>
      </c>
      <c r="R3387">
        <v>64.06</v>
      </c>
    </row>
    <row r="3388" spans="1:18" x14ac:dyDescent="0.35">
      <c r="A3388" t="s">
        <v>198</v>
      </c>
      <c r="B3388" t="str">
        <f>VLOOKUP(Table1[[#This Row],[Region]],Table3[#All],2,0)</f>
        <v>Anne Paul</v>
      </c>
      <c r="C3388" t="s">
        <v>212</v>
      </c>
      <c r="D3388">
        <v>113589</v>
      </c>
      <c r="E3388">
        <v>78476</v>
      </c>
      <c r="F3388">
        <v>69.09</v>
      </c>
      <c r="G3388" s="2">
        <v>41883</v>
      </c>
      <c r="H3388">
        <f>YEAR(Table1[[#This Row],[Order Date]])</f>
        <v>2014</v>
      </c>
      <c r="I3388" t="s">
        <v>258</v>
      </c>
      <c r="J3388" s="4">
        <f>WEEKDAY(Table1[[#This Row],[Order Date]])</f>
        <v>2</v>
      </c>
      <c r="K3388" t="s">
        <v>226</v>
      </c>
      <c r="L3388" t="s">
        <v>239</v>
      </c>
      <c r="M3388">
        <v>78476</v>
      </c>
      <c r="N3388">
        <v>18453.21</v>
      </c>
      <c r="O3388">
        <v>60022.79</v>
      </c>
      <c r="P3388">
        <v>20</v>
      </c>
      <c r="Q3388">
        <v>74</v>
      </c>
      <c r="R3388">
        <v>62.93</v>
      </c>
    </row>
    <row r="3389" spans="1:18" x14ac:dyDescent="0.35">
      <c r="A3389" t="s">
        <v>199</v>
      </c>
      <c r="B3389" t="str">
        <f>VLOOKUP(Table1[[#This Row],[Region]],Table3[#All],2,0)</f>
        <v>William Grek</v>
      </c>
      <c r="C3389" t="s">
        <v>214</v>
      </c>
      <c r="D3389">
        <v>148374</v>
      </c>
      <c r="E3389">
        <v>112197</v>
      </c>
      <c r="F3389">
        <v>75.62</v>
      </c>
      <c r="G3389" s="2">
        <v>41754</v>
      </c>
      <c r="H3389">
        <f>YEAR(Table1[[#This Row],[Order Date]])</f>
        <v>2014</v>
      </c>
      <c r="I3389" t="s">
        <v>256</v>
      </c>
      <c r="J3389" s="4">
        <f>WEEKDAY(Table1[[#This Row],[Order Date]])</f>
        <v>6</v>
      </c>
      <c r="K3389" t="s">
        <v>225</v>
      </c>
      <c r="L3389" t="s">
        <v>239</v>
      </c>
      <c r="M3389">
        <v>112197</v>
      </c>
      <c r="N3389">
        <v>37233.129999999997</v>
      </c>
      <c r="O3389">
        <v>74963.87</v>
      </c>
      <c r="P3389">
        <v>20</v>
      </c>
      <c r="Q3389">
        <v>77</v>
      </c>
      <c r="R3389">
        <v>93.28</v>
      </c>
    </row>
    <row r="3390" spans="1:18" x14ac:dyDescent="0.35">
      <c r="A3390" t="s">
        <v>200</v>
      </c>
      <c r="B3390" t="str">
        <f>VLOOKUP(Table1[[#This Row],[Region]],Table3[#All],2,0)</f>
        <v>Anne Paul</v>
      </c>
      <c r="C3390" t="s">
        <v>212</v>
      </c>
      <c r="D3390">
        <v>385755</v>
      </c>
      <c r="E3390">
        <v>229700</v>
      </c>
      <c r="F3390">
        <v>59.55</v>
      </c>
      <c r="G3390" s="2">
        <v>41891</v>
      </c>
      <c r="H3390">
        <f>YEAR(Table1[[#This Row],[Order Date]])</f>
        <v>2014</v>
      </c>
      <c r="I3390" t="s">
        <v>258</v>
      </c>
      <c r="J3390" s="4">
        <f>WEEKDAY(Table1[[#This Row],[Order Date]])</f>
        <v>3</v>
      </c>
      <c r="K3390" t="s">
        <v>235</v>
      </c>
      <c r="L3390" t="s">
        <v>239</v>
      </c>
      <c r="M3390">
        <v>229700</v>
      </c>
      <c r="N3390">
        <v>68168.5</v>
      </c>
      <c r="O3390">
        <v>161531.5</v>
      </c>
      <c r="P3390">
        <v>10</v>
      </c>
      <c r="Q3390">
        <v>56</v>
      </c>
      <c r="R3390">
        <v>65.52</v>
      </c>
    </row>
    <row r="3391" spans="1:18" x14ac:dyDescent="0.35">
      <c r="A3391" t="s">
        <v>201</v>
      </c>
      <c r="B3391" t="str">
        <f>VLOOKUP(Table1[[#This Row],[Region]],Table3[#All],2,0)</f>
        <v>Anne Paul</v>
      </c>
      <c r="C3391" t="s">
        <v>212</v>
      </c>
      <c r="D3391">
        <v>156461</v>
      </c>
      <c r="E3391">
        <v>166847</v>
      </c>
      <c r="F3391">
        <v>106.64</v>
      </c>
      <c r="G3391" s="2">
        <v>40980</v>
      </c>
      <c r="H3391">
        <f>YEAR(Table1[[#This Row],[Order Date]])</f>
        <v>2012</v>
      </c>
      <c r="I3391" t="s">
        <v>263</v>
      </c>
      <c r="J3391" s="4">
        <f>WEEKDAY(Table1[[#This Row],[Order Date]])</f>
        <v>2</v>
      </c>
      <c r="K3391" t="s">
        <v>226</v>
      </c>
      <c r="L3391" t="s">
        <v>239</v>
      </c>
      <c r="M3391">
        <v>166847</v>
      </c>
      <c r="N3391">
        <v>57738.89</v>
      </c>
      <c r="O3391">
        <v>109108.11</v>
      </c>
      <c r="P3391">
        <v>10</v>
      </c>
      <c r="Q3391">
        <v>37</v>
      </c>
      <c r="R3391">
        <v>66.73</v>
      </c>
    </row>
    <row r="3392" spans="1:18" x14ac:dyDescent="0.35">
      <c r="A3392" t="s">
        <v>202</v>
      </c>
      <c r="B3392" t="str">
        <f>VLOOKUP(Table1[[#This Row],[Region]],Table3[#All],2,0)</f>
        <v>Bill Gabril</v>
      </c>
      <c r="C3392" t="s">
        <v>213</v>
      </c>
      <c r="D3392">
        <v>481188</v>
      </c>
      <c r="E3392">
        <v>349067</v>
      </c>
      <c r="F3392">
        <v>72.540000000000006</v>
      </c>
      <c r="G3392" s="2">
        <v>40980</v>
      </c>
      <c r="H3392">
        <f>YEAR(Table1[[#This Row],[Order Date]])</f>
        <v>2012</v>
      </c>
      <c r="I3392" t="s">
        <v>263</v>
      </c>
      <c r="J3392" s="4">
        <f>WEEKDAY(Table1[[#This Row],[Order Date]])</f>
        <v>2</v>
      </c>
      <c r="K3392" t="s">
        <v>218</v>
      </c>
      <c r="L3392" t="s">
        <v>238</v>
      </c>
      <c r="M3392">
        <v>349067</v>
      </c>
      <c r="N3392">
        <v>74096.350000000006</v>
      </c>
      <c r="O3392">
        <v>274970.65000000002</v>
      </c>
      <c r="P3392">
        <v>10</v>
      </c>
      <c r="Q3392">
        <v>65</v>
      </c>
      <c r="R3392">
        <v>90.84</v>
      </c>
    </row>
    <row r="3393" spans="1:18" x14ac:dyDescent="0.35">
      <c r="A3393" t="s">
        <v>203</v>
      </c>
      <c r="B3393" t="str">
        <f>VLOOKUP(Table1[[#This Row],[Region]],Table3[#All],2,0)</f>
        <v>Bill Gabril</v>
      </c>
      <c r="C3393" t="s">
        <v>213</v>
      </c>
      <c r="D3393">
        <v>128224</v>
      </c>
      <c r="E3393">
        <v>103485</v>
      </c>
      <c r="F3393">
        <v>80.709999999999994</v>
      </c>
      <c r="G3393" s="2">
        <v>40980</v>
      </c>
      <c r="H3393">
        <f>YEAR(Table1[[#This Row],[Order Date]])</f>
        <v>2012</v>
      </c>
      <c r="I3393" t="s">
        <v>263</v>
      </c>
      <c r="J3393" s="4">
        <f>WEEKDAY(Table1[[#This Row],[Order Date]])</f>
        <v>2</v>
      </c>
      <c r="K3393" t="s">
        <v>218</v>
      </c>
      <c r="L3393" t="s">
        <v>238</v>
      </c>
      <c r="M3393">
        <v>103485</v>
      </c>
      <c r="N3393">
        <v>49101.27</v>
      </c>
      <c r="O3393">
        <v>54383.73</v>
      </c>
      <c r="P3393">
        <v>20</v>
      </c>
      <c r="Q3393">
        <v>37</v>
      </c>
      <c r="R3393">
        <v>84.18</v>
      </c>
    </row>
    <row r="3394" spans="1:18" x14ac:dyDescent="0.35">
      <c r="A3394" t="s">
        <v>204</v>
      </c>
      <c r="B3394" t="str">
        <f>VLOOKUP(Table1[[#This Row],[Region]],Table3[#All],2,0)</f>
        <v>Anne Paul</v>
      </c>
      <c r="C3394" t="s">
        <v>212</v>
      </c>
      <c r="D3394">
        <v>160372</v>
      </c>
      <c r="E3394">
        <v>146531</v>
      </c>
      <c r="F3394">
        <v>91.37</v>
      </c>
      <c r="G3394" s="2">
        <v>41474</v>
      </c>
      <c r="H3394">
        <f>YEAR(Table1[[#This Row],[Order Date]])</f>
        <v>2013</v>
      </c>
      <c r="I3394" t="s">
        <v>260</v>
      </c>
      <c r="J3394" s="4">
        <f>WEEKDAY(Table1[[#This Row],[Order Date]])</f>
        <v>6</v>
      </c>
      <c r="K3394" t="s">
        <v>232</v>
      </c>
      <c r="L3394" t="s">
        <v>240</v>
      </c>
      <c r="M3394">
        <v>146531</v>
      </c>
      <c r="N3394">
        <v>71693.31</v>
      </c>
      <c r="O3394">
        <v>74837.69</v>
      </c>
      <c r="P3394">
        <v>20</v>
      </c>
      <c r="Q3394">
        <v>13</v>
      </c>
      <c r="R3394">
        <v>63.92</v>
      </c>
    </row>
    <row r="3395" spans="1:18" x14ac:dyDescent="0.35">
      <c r="A3395" t="s">
        <v>205</v>
      </c>
      <c r="B3395" t="str">
        <f>VLOOKUP(Table1[[#This Row],[Region]],Table3[#All],2,0)</f>
        <v>William Grek</v>
      </c>
      <c r="C3395" t="s">
        <v>214</v>
      </c>
      <c r="D3395">
        <v>183303</v>
      </c>
      <c r="E3395">
        <v>94655</v>
      </c>
      <c r="F3395">
        <v>51.64</v>
      </c>
      <c r="G3395" s="2">
        <v>41439</v>
      </c>
      <c r="H3395">
        <f>YEAR(Table1[[#This Row],[Order Date]])</f>
        <v>2013</v>
      </c>
      <c r="I3395" t="s">
        <v>254</v>
      </c>
      <c r="J3395" s="4">
        <f>WEEKDAY(Table1[[#This Row],[Order Date]])</f>
        <v>6</v>
      </c>
      <c r="K3395" t="s">
        <v>228</v>
      </c>
      <c r="L3395" t="s">
        <v>236</v>
      </c>
      <c r="M3395">
        <v>94655</v>
      </c>
      <c r="N3395">
        <v>20274.57</v>
      </c>
      <c r="O3395">
        <v>74380.429999999993</v>
      </c>
      <c r="P3395">
        <v>20</v>
      </c>
      <c r="Q3395">
        <v>57</v>
      </c>
      <c r="R3395">
        <v>75.05</v>
      </c>
    </row>
    <row r="3396" spans="1:18" x14ac:dyDescent="0.35">
      <c r="A3396" t="s">
        <v>206</v>
      </c>
      <c r="B3396" t="str">
        <f>VLOOKUP(Table1[[#This Row],[Region]],Table3[#All],2,0)</f>
        <v>Bill Gabril</v>
      </c>
      <c r="C3396" t="s">
        <v>213</v>
      </c>
      <c r="D3396">
        <v>234271</v>
      </c>
      <c r="E3396">
        <v>253250</v>
      </c>
      <c r="F3396">
        <v>108.1</v>
      </c>
      <c r="G3396" s="2">
        <v>41824</v>
      </c>
      <c r="H3396">
        <f>YEAR(Table1[[#This Row],[Order Date]])</f>
        <v>2014</v>
      </c>
      <c r="I3396" t="s">
        <v>260</v>
      </c>
      <c r="J3396" s="4">
        <f>WEEKDAY(Table1[[#This Row],[Order Date]])</f>
        <v>6</v>
      </c>
      <c r="K3396" t="s">
        <v>223</v>
      </c>
      <c r="L3396" t="s">
        <v>240</v>
      </c>
      <c r="M3396">
        <v>253250</v>
      </c>
      <c r="N3396">
        <v>100418</v>
      </c>
      <c r="O3396">
        <v>152832</v>
      </c>
      <c r="P3396">
        <v>20</v>
      </c>
      <c r="Q3396">
        <v>73</v>
      </c>
      <c r="R3396">
        <v>75.88</v>
      </c>
    </row>
    <row r="3397" spans="1:18" x14ac:dyDescent="0.35">
      <c r="A3397" t="s">
        <v>207</v>
      </c>
      <c r="B3397" t="str">
        <f>VLOOKUP(Table1[[#This Row],[Region]],Table3[#All],2,0)</f>
        <v>William Grek</v>
      </c>
      <c r="C3397" t="s">
        <v>214</v>
      </c>
      <c r="D3397">
        <v>470926</v>
      </c>
      <c r="E3397">
        <v>476231</v>
      </c>
      <c r="F3397">
        <v>101.13</v>
      </c>
      <c r="G3397" s="2">
        <v>41824</v>
      </c>
      <c r="H3397">
        <f>YEAR(Table1[[#This Row],[Order Date]])</f>
        <v>2014</v>
      </c>
      <c r="I3397" t="s">
        <v>260</v>
      </c>
      <c r="J3397" s="4">
        <f>WEEKDAY(Table1[[#This Row],[Order Date]])</f>
        <v>6</v>
      </c>
      <c r="K3397" t="s">
        <v>216</v>
      </c>
      <c r="L3397" t="s">
        <v>236</v>
      </c>
      <c r="M3397">
        <v>476231</v>
      </c>
      <c r="N3397">
        <v>227365.79</v>
      </c>
      <c r="O3397">
        <v>248865.21</v>
      </c>
      <c r="P3397">
        <v>20</v>
      </c>
      <c r="Q3397">
        <v>36</v>
      </c>
      <c r="R3397">
        <v>64.12</v>
      </c>
    </row>
    <row r="3398" spans="1:18" x14ac:dyDescent="0.35">
      <c r="A3398" t="s">
        <v>208</v>
      </c>
      <c r="B3398" t="str">
        <f>VLOOKUP(Table1[[#This Row],[Region]],Table3[#All],2,0)</f>
        <v>Anne Paul</v>
      </c>
      <c r="C3398" t="s">
        <v>212</v>
      </c>
      <c r="D3398">
        <v>447150</v>
      </c>
      <c r="E3398">
        <v>484388</v>
      </c>
      <c r="F3398">
        <v>108.33</v>
      </c>
      <c r="G3398" s="2">
        <v>40885</v>
      </c>
      <c r="H3398">
        <f>YEAR(Table1[[#This Row],[Order Date]])</f>
        <v>2011</v>
      </c>
      <c r="I3398" t="s">
        <v>257</v>
      </c>
      <c r="J3398" s="4">
        <f>WEEKDAY(Table1[[#This Row],[Order Date]])</f>
        <v>5</v>
      </c>
      <c r="K3398" t="s">
        <v>226</v>
      </c>
      <c r="L3398" t="s">
        <v>239</v>
      </c>
      <c r="M3398">
        <v>484388</v>
      </c>
      <c r="N3398">
        <v>228705.44</v>
      </c>
      <c r="O3398">
        <v>255682.56</v>
      </c>
      <c r="P3398">
        <v>10</v>
      </c>
      <c r="Q3398">
        <v>95</v>
      </c>
      <c r="R3398">
        <v>86.05</v>
      </c>
    </row>
    <row r="3399" spans="1:18" x14ac:dyDescent="0.35">
      <c r="A3399" t="s">
        <v>209</v>
      </c>
      <c r="B3399" t="str">
        <f>VLOOKUP(Table1[[#This Row],[Region]],Table3[#All],2,0)</f>
        <v>Anne Paul</v>
      </c>
      <c r="C3399" t="s">
        <v>212</v>
      </c>
      <c r="D3399">
        <v>461772</v>
      </c>
      <c r="E3399">
        <v>461306</v>
      </c>
      <c r="F3399">
        <v>99.9</v>
      </c>
      <c r="G3399" s="2">
        <v>40885</v>
      </c>
      <c r="H3399">
        <f>YEAR(Table1[[#This Row],[Order Date]])</f>
        <v>2011</v>
      </c>
      <c r="I3399" t="s">
        <v>257</v>
      </c>
      <c r="J3399" s="4">
        <f>WEEKDAY(Table1[[#This Row],[Order Date]])</f>
        <v>5</v>
      </c>
      <c r="K3399" t="s">
        <v>219</v>
      </c>
      <c r="L3399" t="s">
        <v>238</v>
      </c>
      <c r="M3399">
        <v>461306</v>
      </c>
      <c r="N3399">
        <v>125517.84</v>
      </c>
      <c r="O3399">
        <v>335788.16</v>
      </c>
      <c r="P3399">
        <v>20</v>
      </c>
      <c r="Q3399">
        <v>58</v>
      </c>
      <c r="R3399">
        <v>90.09</v>
      </c>
    </row>
    <row r="3400" spans="1:18" x14ac:dyDescent="0.35">
      <c r="A3400" t="s">
        <v>210</v>
      </c>
      <c r="B3400" t="str">
        <f>VLOOKUP(Table1[[#This Row],[Region]],Table3[#All],2,0)</f>
        <v>William Grek</v>
      </c>
      <c r="C3400" t="s">
        <v>214</v>
      </c>
      <c r="D3400">
        <v>322573</v>
      </c>
      <c r="E3400">
        <v>265865</v>
      </c>
      <c r="F3400">
        <v>82.42</v>
      </c>
      <c r="G3400" s="2">
        <v>40885</v>
      </c>
      <c r="H3400">
        <f>YEAR(Table1[[#This Row],[Order Date]])</f>
        <v>2011</v>
      </c>
      <c r="I3400" t="s">
        <v>257</v>
      </c>
      <c r="J3400" s="4">
        <f>WEEKDAY(Table1[[#This Row],[Order Date]])</f>
        <v>5</v>
      </c>
      <c r="K3400" t="s">
        <v>224</v>
      </c>
      <c r="L3400" t="s">
        <v>240</v>
      </c>
      <c r="M3400">
        <v>265865</v>
      </c>
      <c r="N3400">
        <v>131842.64000000001</v>
      </c>
      <c r="O3400">
        <v>134022.35999999999</v>
      </c>
      <c r="P3400">
        <v>20</v>
      </c>
      <c r="Q3400">
        <v>45</v>
      </c>
      <c r="R3400">
        <v>74.09</v>
      </c>
    </row>
    <row r="3401" spans="1:18" x14ac:dyDescent="0.35">
      <c r="A3401" t="s">
        <v>211</v>
      </c>
      <c r="B3401" t="str">
        <f>VLOOKUP(Table1[[#This Row],[Region]],Table3[#All],2,0)</f>
        <v>Bill Gabril</v>
      </c>
      <c r="C3401" t="s">
        <v>213</v>
      </c>
      <c r="D3401">
        <v>459881</v>
      </c>
      <c r="E3401">
        <v>546922</v>
      </c>
      <c r="F3401">
        <v>118.93</v>
      </c>
      <c r="G3401" s="2">
        <v>40885</v>
      </c>
      <c r="H3401">
        <f>YEAR(Table1[[#This Row],[Order Date]])</f>
        <v>2011</v>
      </c>
      <c r="I3401" t="s">
        <v>257</v>
      </c>
      <c r="J3401" s="4">
        <f>WEEKDAY(Table1[[#This Row],[Order Date]])</f>
        <v>5</v>
      </c>
      <c r="K3401" t="s">
        <v>216</v>
      </c>
      <c r="L3401" t="s">
        <v>236</v>
      </c>
      <c r="M3401">
        <v>546922</v>
      </c>
      <c r="N3401">
        <v>111547.76</v>
      </c>
      <c r="O3401">
        <v>435374.24</v>
      </c>
      <c r="P3401">
        <v>10</v>
      </c>
      <c r="Q3401">
        <v>98</v>
      </c>
      <c r="R3401">
        <v>76.14</v>
      </c>
    </row>
    <row r="3402" spans="1:18" x14ac:dyDescent="0.35">
      <c r="A3402" t="s">
        <v>12</v>
      </c>
      <c r="B3402" t="str">
        <f>VLOOKUP(Table1[[#This Row],[Region]],Table3[#All],2,0)</f>
        <v>Anne Paul</v>
      </c>
      <c r="C3402" t="s">
        <v>212</v>
      </c>
      <c r="D3402">
        <v>156672</v>
      </c>
      <c r="E3402">
        <v>175616</v>
      </c>
      <c r="F3402">
        <v>112.09</v>
      </c>
      <c r="G3402" s="2">
        <v>40885</v>
      </c>
      <c r="H3402">
        <f>YEAR(Table1[[#This Row],[Order Date]])</f>
        <v>2011</v>
      </c>
      <c r="I3402" t="s">
        <v>257</v>
      </c>
      <c r="J3402" s="4">
        <f>WEEKDAY(Table1[[#This Row],[Order Date]])</f>
        <v>5</v>
      </c>
      <c r="K3402" t="s">
        <v>217</v>
      </c>
      <c r="L3402" t="s">
        <v>237</v>
      </c>
      <c r="M3402">
        <v>175616</v>
      </c>
      <c r="N3402">
        <v>46642.68</v>
      </c>
      <c r="O3402">
        <v>128973.32</v>
      </c>
      <c r="P3402">
        <v>30</v>
      </c>
      <c r="Q3402">
        <v>18</v>
      </c>
      <c r="R3402">
        <v>69.599999999999994</v>
      </c>
    </row>
    <row r="3403" spans="1:18" x14ac:dyDescent="0.35">
      <c r="A3403" t="s">
        <v>13</v>
      </c>
      <c r="B3403" t="str">
        <f>VLOOKUP(Table1[[#This Row],[Region]],Table3[#All],2,0)</f>
        <v>Anne Paul</v>
      </c>
      <c r="C3403" t="s">
        <v>212</v>
      </c>
      <c r="D3403">
        <v>320649</v>
      </c>
      <c r="E3403">
        <v>212202</v>
      </c>
      <c r="F3403">
        <v>66.180000000000007</v>
      </c>
      <c r="G3403" s="2">
        <v>40885</v>
      </c>
      <c r="H3403">
        <f>YEAR(Table1[[#This Row],[Order Date]])</f>
        <v>2011</v>
      </c>
      <c r="I3403" t="s">
        <v>257</v>
      </c>
      <c r="J3403" s="4">
        <f>WEEKDAY(Table1[[#This Row],[Order Date]])</f>
        <v>5</v>
      </c>
      <c r="K3403" t="s">
        <v>216</v>
      </c>
      <c r="L3403" t="s">
        <v>236</v>
      </c>
      <c r="M3403">
        <v>212202</v>
      </c>
      <c r="N3403">
        <v>92337.41</v>
      </c>
      <c r="O3403">
        <v>119864.59</v>
      </c>
      <c r="P3403">
        <v>30</v>
      </c>
      <c r="Q3403">
        <v>13</v>
      </c>
      <c r="R3403">
        <v>87.97</v>
      </c>
    </row>
    <row r="3404" spans="1:18" x14ac:dyDescent="0.35">
      <c r="A3404" t="s">
        <v>14</v>
      </c>
      <c r="B3404" t="str">
        <f>VLOOKUP(Table1[[#This Row],[Region]],Table3[#All],2,0)</f>
        <v>Bill Gabril</v>
      </c>
      <c r="C3404" t="s">
        <v>213</v>
      </c>
      <c r="D3404">
        <v>380240</v>
      </c>
      <c r="E3404">
        <v>447503</v>
      </c>
      <c r="F3404">
        <v>117.69</v>
      </c>
      <c r="G3404" s="2">
        <v>40885</v>
      </c>
      <c r="H3404">
        <f>YEAR(Table1[[#This Row],[Order Date]])</f>
        <v>2011</v>
      </c>
      <c r="I3404" t="s">
        <v>257</v>
      </c>
      <c r="J3404" s="4">
        <f>WEEKDAY(Table1[[#This Row],[Order Date]])</f>
        <v>5</v>
      </c>
      <c r="K3404" t="s">
        <v>233</v>
      </c>
      <c r="L3404" t="s">
        <v>237</v>
      </c>
      <c r="M3404">
        <v>447503</v>
      </c>
      <c r="N3404">
        <v>105384.5</v>
      </c>
      <c r="O3404">
        <v>342118.5</v>
      </c>
      <c r="P3404">
        <v>20</v>
      </c>
      <c r="Q3404">
        <v>77</v>
      </c>
      <c r="R3404">
        <v>79.319999999999993</v>
      </c>
    </row>
    <row r="3405" spans="1:18" x14ac:dyDescent="0.35">
      <c r="A3405" t="s">
        <v>15</v>
      </c>
      <c r="B3405" t="str">
        <f>VLOOKUP(Table1[[#This Row],[Region]],Table3[#All],2,0)</f>
        <v>William Grek</v>
      </c>
      <c r="C3405" t="s">
        <v>214</v>
      </c>
      <c r="D3405">
        <v>345429</v>
      </c>
      <c r="E3405">
        <v>260546</v>
      </c>
      <c r="F3405">
        <v>75.430000000000007</v>
      </c>
      <c r="G3405" s="2">
        <v>40885</v>
      </c>
      <c r="H3405">
        <f>YEAR(Table1[[#This Row],[Order Date]])</f>
        <v>2011</v>
      </c>
      <c r="I3405" t="s">
        <v>257</v>
      </c>
      <c r="J3405" s="4">
        <f>WEEKDAY(Table1[[#This Row],[Order Date]])</f>
        <v>5</v>
      </c>
      <c r="K3405" t="s">
        <v>226</v>
      </c>
      <c r="L3405" t="s">
        <v>239</v>
      </c>
      <c r="M3405">
        <v>260546</v>
      </c>
      <c r="N3405">
        <v>64558.38</v>
      </c>
      <c r="O3405">
        <v>195987.62</v>
      </c>
      <c r="P3405">
        <v>30</v>
      </c>
      <c r="Q3405">
        <v>28</v>
      </c>
      <c r="R3405">
        <v>78.36</v>
      </c>
    </row>
    <row r="3406" spans="1:18" x14ac:dyDescent="0.35">
      <c r="A3406" t="s">
        <v>16</v>
      </c>
      <c r="B3406" t="str">
        <f>VLOOKUP(Table1[[#This Row],[Region]],Table3[#All],2,0)</f>
        <v>Sam Thomas</v>
      </c>
      <c r="C3406" t="s">
        <v>215</v>
      </c>
      <c r="D3406">
        <v>463044</v>
      </c>
      <c r="E3406">
        <v>305642</v>
      </c>
      <c r="F3406">
        <v>66.010000000000005</v>
      </c>
      <c r="G3406" s="2">
        <v>41373</v>
      </c>
      <c r="H3406">
        <f>YEAR(Table1[[#This Row],[Order Date]])</f>
        <v>2013</v>
      </c>
      <c r="I3406" t="s">
        <v>256</v>
      </c>
      <c r="J3406" s="4">
        <f>WEEKDAY(Table1[[#This Row],[Order Date]])</f>
        <v>3</v>
      </c>
      <c r="K3406" t="s">
        <v>233</v>
      </c>
      <c r="L3406" t="s">
        <v>237</v>
      </c>
      <c r="M3406">
        <v>305642</v>
      </c>
      <c r="N3406">
        <v>84721.41</v>
      </c>
      <c r="O3406">
        <v>220920.59</v>
      </c>
      <c r="P3406">
        <v>30</v>
      </c>
      <c r="Q3406">
        <v>24</v>
      </c>
      <c r="R3406">
        <v>67.41</v>
      </c>
    </row>
    <row r="3407" spans="1:18" x14ac:dyDescent="0.35">
      <c r="A3407" t="s">
        <v>17</v>
      </c>
      <c r="B3407" t="str">
        <f>VLOOKUP(Table1[[#This Row],[Region]],Table3[#All],2,0)</f>
        <v>Anne Paul</v>
      </c>
      <c r="C3407" t="s">
        <v>212</v>
      </c>
      <c r="D3407">
        <v>320636</v>
      </c>
      <c r="E3407">
        <v>365241</v>
      </c>
      <c r="F3407">
        <v>113.91</v>
      </c>
      <c r="G3407" s="2">
        <v>41373</v>
      </c>
      <c r="H3407">
        <f>YEAR(Table1[[#This Row],[Order Date]])</f>
        <v>2013</v>
      </c>
      <c r="I3407" t="s">
        <v>256</v>
      </c>
      <c r="J3407" s="4">
        <f>WEEKDAY(Table1[[#This Row],[Order Date]])</f>
        <v>3</v>
      </c>
      <c r="K3407" t="s">
        <v>219</v>
      </c>
      <c r="L3407" t="s">
        <v>238</v>
      </c>
      <c r="M3407">
        <v>365241</v>
      </c>
      <c r="N3407">
        <v>81886.53</v>
      </c>
      <c r="O3407">
        <v>283354.46999999997</v>
      </c>
      <c r="P3407">
        <v>10</v>
      </c>
      <c r="Q3407">
        <v>31</v>
      </c>
      <c r="R3407">
        <v>87.24</v>
      </c>
    </row>
    <row r="3408" spans="1:18" x14ac:dyDescent="0.35">
      <c r="A3408" t="s">
        <v>18</v>
      </c>
      <c r="B3408" t="str">
        <f>VLOOKUP(Table1[[#This Row],[Region]],Table3[#All],2,0)</f>
        <v>William Grek</v>
      </c>
      <c r="C3408" t="s">
        <v>214</v>
      </c>
      <c r="D3408">
        <v>359841</v>
      </c>
      <c r="E3408">
        <v>322175</v>
      </c>
      <c r="F3408">
        <v>89.53</v>
      </c>
      <c r="G3408" s="2">
        <v>41950</v>
      </c>
      <c r="H3408">
        <f>YEAR(Table1[[#This Row],[Order Date]])</f>
        <v>2014</v>
      </c>
      <c r="I3408" t="s">
        <v>253</v>
      </c>
      <c r="J3408" s="4">
        <f>WEEKDAY(Table1[[#This Row],[Order Date]])</f>
        <v>6</v>
      </c>
      <c r="K3408" t="s">
        <v>221</v>
      </c>
      <c r="L3408" t="s">
        <v>239</v>
      </c>
      <c r="M3408">
        <v>322175</v>
      </c>
      <c r="N3408">
        <v>108140.86</v>
      </c>
      <c r="O3408">
        <v>214034.14</v>
      </c>
      <c r="P3408">
        <v>20</v>
      </c>
      <c r="Q3408">
        <v>60</v>
      </c>
      <c r="R3408">
        <v>90.73</v>
      </c>
    </row>
    <row r="3409" spans="1:18" x14ac:dyDescent="0.35">
      <c r="A3409" t="s">
        <v>19</v>
      </c>
      <c r="B3409" t="str">
        <f>VLOOKUP(Table1[[#This Row],[Region]],Table3[#All],2,0)</f>
        <v>William Grek</v>
      </c>
      <c r="C3409" t="s">
        <v>214</v>
      </c>
      <c r="D3409">
        <v>226102</v>
      </c>
      <c r="E3409">
        <v>252482</v>
      </c>
      <c r="F3409">
        <v>111.67</v>
      </c>
      <c r="G3409" s="2">
        <v>41950</v>
      </c>
      <c r="H3409">
        <f>YEAR(Table1[[#This Row],[Order Date]])</f>
        <v>2014</v>
      </c>
      <c r="I3409" t="s">
        <v>253</v>
      </c>
      <c r="J3409" s="4">
        <f>WEEKDAY(Table1[[#This Row],[Order Date]])</f>
        <v>6</v>
      </c>
      <c r="K3409" t="s">
        <v>230</v>
      </c>
      <c r="L3409" t="s">
        <v>238</v>
      </c>
      <c r="M3409">
        <v>252482</v>
      </c>
      <c r="N3409">
        <v>106691.5</v>
      </c>
      <c r="O3409">
        <v>145790.5</v>
      </c>
      <c r="P3409">
        <v>10</v>
      </c>
      <c r="Q3409">
        <v>42</v>
      </c>
      <c r="R3409">
        <v>75.36</v>
      </c>
    </row>
    <row r="3410" spans="1:18" x14ac:dyDescent="0.35">
      <c r="A3410" t="s">
        <v>20</v>
      </c>
      <c r="B3410" t="str">
        <f>VLOOKUP(Table1[[#This Row],[Region]],Table3[#All],2,0)</f>
        <v>Sam Thomas</v>
      </c>
      <c r="C3410" t="s">
        <v>215</v>
      </c>
      <c r="D3410">
        <v>320773</v>
      </c>
      <c r="E3410">
        <v>369986</v>
      </c>
      <c r="F3410">
        <v>115.34</v>
      </c>
      <c r="G3410" s="2">
        <v>41248</v>
      </c>
      <c r="H3410">
        <f>YEAR(Table1[[#This Row],[Order Date]])</f>
        <v>2012</v>
      </c>
      <c r="I3410" t="s">
        <v>257</v>
      </c>
      <c r="J3410" s="4">
        <f>WEEKDAY(Table1[[#This Row],[Order Date]])</f>
        <v>4</v>
      </c>
      <c r="K3410" t="s">
        <v>227</v>
      </c>
      <c r="L3410" t="s">
        <v>237</v>
      </c>
      <c r="M3410">
        <v>369986</v>
      </c>
      <c r="N3410">
        <v>103072.08</v>
      </c>
      <c r="O3410">
        <v>266913.91999999998</v>
      </c>
      <c r="P3410">
        <v>10</v>
      </c>
      <c r="Q3410">
        <v>44</v>
      </c>
      <c r="R3410">
        <v>63.44</v>
      </c>
    </row>
    <row r="3411" spans="1:18" x14ac:dyDescent="0.35">
      <c r="A3411" t="s">
        <v>21</v>
      </c>
      <c r="B3411" t="str">
        <f>VLOOKUP(Table1[[#This Row],[Region]],Table3[#All],2,0)</f>
        <v>William Grek</v>
      </c>
      <c r="C3411" t="s">
        <v>214</v>
      </c>
      <c r="D3411">
        <v>146313</v>
      </c>
      <c r="E3411">
        <v>90230</v>
      </c>
      <c r="F3411">
        <v>61.67</v>
      </c>
      <c r="G3411" s="2">
        <v>41099</v>
      </c>
      <c r="H3411">
        <f>YEAR(Table1[[#This Row],[Order Date]])</f>
        <v>2012</v>
      </c>
      <c r="I3411" t="s">
        <v>260</v>
      </c>
      <c r="J3411" s="4">
        <f>WEEKDAY(Table1[[#This Row],[Order Date]])</f>
        <v>2</v>
      </c>
      <c r="K3411" t="s">
        <v>218</v>
      </c>
      <c r="L3411" t="s">
        <v>238</v>
      </c>
      <c r="M3411">
        <v>90230</v>
      </c>
      <c r="N3411">
        <v>38943.68</v>
      </c>
      <c r="O3411">
        <v>51286.32</v>
      </c>
      <c r="P3411">
        <v>20</v>
      </c>
      <c r="Q3411">
        <v>54</v>
      </c>
      <c r="R3411">
        <v>91.16</v>
      </c>
    </row>
    <row r="3412" spans="1:18" x14ac:dyDescent="0.35">
      <c r="A3412" t="s">
        <v>22</v>
      </c>
      <c r="B3412" t="str">
        <f>VLOOKUP(Table1[[#This Row],[Region]],Table3[#All],2,0)</f>
        <v>Bill Gabril</v>
      </c>
      <c r="C3412" t="s">
        <v>213</v>
      </c>
      <c r="D3412">
        <v>309524</v>
      </c>
      <c r="E3412">
        <v>164544</v>
      </c>
      <c r="F3412">
        <v>53.16</v>
      </c>
      <c r="G3412" s="2">
        <v>41099</v>
      </c>
      <c r="H3412">
        <f>YEAR(Table1[[#This Row],[Order Date]])</f>
        <v>2012</v>
      </c>
      <c r="I3412" t="s">
        <v>260</v>
      </c>
      <c r="J3412" s="4">
        <f>WEEKDAY(Table1[[#This Row],[Order Date]])</f>
        <v>2</v>
      </c>
      <c r="K3412" t="s">
        <v>234</v>
      </c>
      <c r="L3412" t="s">
        <v>238</v>
      </c>
      <c r="M3412">
        <v>164544</v>
      </c>
      <c r="N3412">
        <v>64582.68</v>
      </c>
      <c r="O3412">
        <v>99961.32</v>
      </c>
      <c r="P3412">
        <v>10</v>
      </c>
      <c r="Q3412">
        <v>75</v>
      </c>
      <c r="R3412">
        <v>63.62</v>
      </c>
    </row>
    <row r="3413" spans="1:18" x14ac:dyDescent="0.35">
      <c r="A3413" t="s">
        <v>23</v>
      </c>
      <c r="B3413" t="str">
        <f>VLOOKUP(Table1[[#This Row],[Region]],Table3[#All],2,0)</f>
        <v>Sam Thomas</v>
      </c>
      <c r="C3413" t="s">
        <v>215</v>
      </c>
      <c r="D3413">
        <v>141665</v>
      </c>
      <c r="E3413">
        <v>119311</v>
      </c>
      <c r="F3413">
        <v>84.22</v>
      </c>
      <c r="G3413" s="2">
        <v>41099</v>
      </c>
      <c r="H3413">
        <f>YEAR(Table1[[#This Row],[Order Date]])</f>
        <v>2012</v>
      </c>
      <c r="I3413" t="s">
        <v>260</v>
      </c>
      <c r="J3413" s="4">
        <f>WEEKDAY(Table1[[#This Row],[Order Date]])</f>
        <v>2</v>
      </c>
      <c r="K3413" t="s">
        <v>229</v>
      </c>
      <c r="L3413" t="s">
        <v>240</v>
      </c>
      <c r="M3413">
        <v>119311</v>
      </c>
      <c r="N3413">
        <v>40182.15</v>
      </c>
      <c r="O3413">
        <v>79128.850000000006</v>
      </c>
      <c r="P3413">
        <v>20</v>
      </c>
      <c r="Q3413">
        <v>37</v>
      </c>
      <c r="R3413">
        <v>84.61</v>
      </c>
    </row>
    <row r="3414" spans="1:18" x14ac:dyDescent="0.35">
      <c r="A3414" t="s">
        <v>24</v>
      </c>
      <c r="B3414" t="str">
        <f>VLOOKUP(Table1[[#This Row],[Region]],Table3[#All],2,0)</f>
        <v>Anne Paul</v>
      </c>
      <c r="C3414" t="s">
        <v>212</v>
      </c>
      <c r="D3414">
        <v>317092</v>
      </c>
      <c r="E3414">
        <v>299845</v>
      </c>
      <c r="F3414">
        <v>94.56</v>
      </c>
      <c r="G3414" s="2">
        <v>41099</v>
      </c>
      <c r="H3414">
        <f>YEAR(Table1[[#This Row],[Order Date]])</f>
        <v>2012</v>
      </c>
      <c r="I3414" t="s">
        <v>260</v>
      </c>
      <c r="J3414" s="4">
        <f>WEEKDAY(Table1[[#This Row],[Order Date]])</f>
        <v>2</v>
      </c>
      <c r="K3414" t="s">
        <v>224</v>
      </c>
      <c r="L3414" t="s">
        <v>240</v>
      </c>
      <c r="M3414">
        <v>299845</v>
      </c>
      <c r="N3414">
        <v>140749.26999999999</v>
      </c>
      <c r="O3414">
        <v>159095.73000000001</v>
      </c>
      <c r="P3414">
        <v>20</v>
      </c>
      <c r="Q3414">
        <v>13</v>
      </c>
      <c r="R3414">
        <v>90.09</v>
      </c>
    </row>
    <row r="3415" spans="1:18" x14ac:dyDescent="0.35">
      <c r="A3415" t="s">
        <v>25</v>
      </c>
      <c r="B3415" t="str">
        <f>VLOOKUP(Table1[[#This Row],[Region]],Table3[#All],2,0)</f>
        <v>Bill Gabril</v>
      </c>
      <c r="C3415" t="s">
        <v>213</v>
      </c>
      <c r="D3415">
        <v>146832</v>
      </c>
      <c r="E3415">
        <v>141101</v>
      </c>
      <c r="F3415">
        <v>96.1</v>
      </c>
      <c r="G3415" s="2">
        <v>41099</v>
      </c>
      <c r="H3415">
        <f>YEAR(Table1[[#This Row],[Order Date]])</f>
        <v>2012</v>
      </c>
      <c r="I3415" t="s">
        <v>260</v>
      </c>
      <c r="J3415" s="4">
        <f>WEEKDAY(Table1[[#This Row],[Order Date]])</f>
        <v>2</v>
      </c>
      <c r="K3415" t="s">
        <v>221</v>
      </c>
      <c r="L3415" t="s">
        <v>239</v>
      </c>
      <c r="M3415">
        <v>141101</v>
      </c>
      <c r="N3415">
        <v>53632.41</v>
      </c>
      <c r="O3415">
        <v>87468.59</v>
      </c>
      <c r="P3415">
        <v>30</v>
      </c>
      <c r="Q3415">
        <v>52</v>
      </c>
      <c r="R3415">
        <v>71.959999999999994</v>
      </c>
    </row>
    <row r="3416" spans="1:18" x14ac:dyDescent="0.35">
      <c r="A3416" t="s">
        <v>26</v>
      </c>
      <c r="B3416" t="str">
        <f>VLOOKUP(Table1[[#This Row],[Region]],Table3[#All],2,0)</f>
        <v>Sam Thomas</v>
      </c>
      <c r="C3416" t="s">
        <v>215</v>
      </c>
      <c r="D3416">
        <v>283833</v>
      </c>
      <c r="E3416">
        <v>209602</v>
      </c>
      <c r="F3416">
        <v>73.849999999999994</v>
      </c>
      <c r="G3416" s="2">
        <v>41099</v>
      </c>
      <c r="H3416">
        <f>YEAR(Table1[[#This Row],[Order Date]])</f>
        <v>2012</v>
      </c>
      <c r="I3416" t="s">
        <v>260</v>
      </c>
      <c r="J3416" s="4">
        <f>WEEKDAY(Table1[[#This Row],[Order Date]])</f>
        <v>2</v>
      </c>
      <c r="K3416" t="s">
        <v>231</v>
      </c>
      <c r="L3416" t="s">
        <v>236</v>
      </c>
      <c r="M3416">
        <v>209602</v>
      </c>
      <c r="N3416">
        <v>73311.89</v>
      </c>
      <c r="O3416">
        <v>136290.10999999999</v>
      </c>
      <c r="P3416">
        <v>20</v>
      </c>
      <c r="Q3416">
        <v>74</v>
      </c>
      <c r="R3416">
        <v>86.36</v>
      </c>
    </row>
    <row r="3417" spans="1:18" x14ac:dyDescent="0.35">
      <c r="A3417" t="s">
        <v>27</v>
      </c>
      <c r="B3417" t="str">
        <f>VLOOKUP(Table1[[#This Row],[Region]],Table3[#All],2,0)</f>
        <v>William Grek</v>
      </c>
      <c r="C3417" t="s">
        <v>214</v>
      </c>
      <c r="D3417">
        <v>337018</v>
      </c>
      <c r="E3417">
        <v>191972</v>
      </c>
      <c r="F3417">
        <v>56.96</v>
      </c>
      <c r="G3417" s="2">
        <v>41099</v>
      </c>
      <c r="H3417">
        <f>YEAR(Table1[[#This Row],[Order Date]])</f>
        <v>2012</v>
      </c>
      <c r="I3417" t="s">
        <v>260</v>
      </c>
      <c r="J3417" s="4">
        <f>WEEKDAY(Table1[[#This Row],[Order Date]])</f>
        <v>2</v>
      </c>
      <c r="K3417" t="s">
        <v>217</v>
      </c>
      <c r="L3417" t="s">
        <v>237</v>
      </c>
      <c r="M3417">
        <v>191972</v>
      </c>
      <c r="N3417">
        <v>84559.56</v>
      </c>
      <c r="O3417">
        <v>107412.44</v>
      </c>
      <c r="P3417">
        <v>20</v>
      </c>
      <c r="Q3417">
        <v>96</v>
      </c>
      <c r="R3417">
        <v>69.540000000000006</v>
      </c>
    </row>
    <row r="3418" spans="1:18" x14ac:dyDescent="0.35">
      <c r="A3418" t="s">
        <v>28</v>
      </c>
      <c r="B3418" t="str">
        <f>VLOOKUP(Table1[[#This Row],[Region]],Table3[#All],2,0)</f>
        <v>Sam Thomas</v>
      </c>
      <c r="C3418" t="s">
        <v>215</v>
      </c>
      <c r="D3418">
        <v>277189</v>
      </c>
      <c r="E3418">
        <v>287125</v>
      </c>
      <c r="F3418">
        <v>103.58</v>
      </c>
      <c r="G3418" s="2">
        <v>41099</v>
      </c>
      <c r="H3418">
        <f>YEAR(Table1[[#This Row],[Order Date]])</f>
        <v>2012</v>
      </c>
      <c r="I3418" t="s">
        <v>260</v>
      </c>
      <c r="J3418" s="4">
        <f>WEEKDAY(Table1[[#This Row],[Order Date]])</f>
        <v>2</v>
      </c>
      <c r="K3418" t="s">
        <v>227</v>
      </c>
      <c r="L3418" t="s">
        <v>237</v>
      </c>
      <c r="M3418">
        <v>287125</v>
      </c>
      <c r="N3418">
        <v>75692.240000000005</v>
      </c>
      <c r="O3418">
        <v>211432.76</v>
      </c>
      <c r="P3418">
        <v>20</v>
      </c>
      <c r="Q3418">
        <v>39</v>
      </c>
      <c r="R3418">
        <v>94.74</v>
      </c>
    </row>
    <row r="3419" spans="1:18" x14ac:dyDescent="0.35">
      <c r="A3419" t="s">
        <v>29</v>
      </c>
      <c r="B3419" t="str">
        <f>VLOOKUP(Table1[[#This Row],[Region]],Table3[#All],2,0)</f>
        <v>Anne Paul</v>
      </c>
      <c r="C3419" t="s">
        <v>212</v>
      </c>
      <c r="D3419">
        <v>415083</v>
      </c>
      <c r="E3419">
        <v>424419</v>
      </c>
      <c r="F3419">
        <v>102.25</v>
      </c>
      <c r="G3419" s="2">
        <v>41099</v>
      </c>
      <c r="H3419">
        <f>YEAR(Table1[[#This Row],[Order Date]])</f>
        <v>2012</v>
      </c>
      <c r="I3419" t="s">
        <v>260</v>
      </c>
      <c r="J3419" s="4">
        <f>WEEKDAY(Table1[[#This Row],[Order Date]])</f>
        <v>2</v>
      </c>
      <c r="K3419" t="s">
        <v>216</v>
      </c>
      <c r="L3419" t="s">
        <v>236</v>
      </c>
      <c r="M3419">
        <v>424419</v>
      </c>
      <c r="N3419">
        <v>148986.81</v>
      </c>
      <c r="O3419">
        <v>275432.19</v>
      </c>
      <c r="P3419">
        <v>20</v>
      </c>
      <c r="Q3419">
        <v>38</v>
      </c>
      <c r="R3419">
        <v>93.9</v>
      </c>
    </row>
    <row r="3420" spans="1:18" x14ac:dyDescent="0.35">
      <c r="A3420" t="s">
        <v>30</v>
      </c>
      <c r="B3420" t="str">
        <f>VLOOKUP(Table1[[#This Row],[Region]],Table3[#All],2,0)</f>
        <v>Bill Gabril</v>
      </c>
      <c r="C3420" t="s">
        <v>213</v>
      </c>
      <c r="D3420">
        <v>407780</v>
      </c>
      <c r="E3420">
        <v>451131</v>
      </c>
      <c r="F3420">
        <v>110.63</v>
      </c>
      <c r="G3420" s="2">
        <v>41622</v>
      </c>
      <c r="H3420">
        <f>YEAR(Table1[[#This Row],[Order Date]])</f>
        <v>2013</v>
      </c>
      <c r="I3420" t="s">
        <v>257</v>
      </c>
      <c r="J3420" s="4">
        <f>WEEKDAY(Table1[[#This Row],[Order Date]])</f>
        <v>7</v>
      </c>
      <c r="K3420" t="s">
        <v>220</v>
      </c>
      <c r="L3420" t="s">
        <v>237</v>
      </c>
      <c r="M3420">
        <v>451131</v>
      </c>
      <c r="N3420">
        <v>132118.38</v>
      </c>
      <c r="O3420">
        <v>319012.62</v>
      </c>
      <c r="P3420">
        <v>20</v>
      </c>
      <c r="Q3420">
        <v>66</v>
      </c>
      <c r="R3420">
        <v>86.03</v>
      </c>
    </row>
    <row r="3421" spans="1:18" x14ac:dyDescent="0.35">
      <c r="A3421" t="s">
        <v>31</v>
      </c>
      <c r="B3421" t="str">
        <f>VLOOKUP(Table1[[#This Row],[Region]],Table3[#All],2,0)</f>
        <v>William Grek</v>
      </c>
      <c r="C3421" t="s">
        <v>214</v>
      </c>
      <c r="D3421">
        <v>378070</v>
      </c>
      <c r="E3421">
        <v>310540</v>
      </c>
      <c r="F3421">
        <v>82.14</v>
      </c>
      <c r="G3421" s="2">
        <v>41415</v>
      </c>
      <c r="H3421">
        <f>YEAR(Table1[[#This Row],[Order Date]])</f>
        <v>2013</v>
      </c>
      <c r="I3421" t="s">
        <v>261</v>
      </c>
      <c r="J3421" s="4">
        <f>WEEKDAY(Table1[[#This Row],[Order Date]])</f>
        <v>3</v>
      </c>
      <c r="K3421" t="s">
        <v>225</v>
      </c>
      <c r="L3421" t="s">
        <v>239</v>
      </c>
      <c r="M3421">
        <v>310540</v>
      </c>
      <c r="N3421">
        <v>93958.21</v>
      </c>
      <c r="O3421">
        <v>216581.79</v>
      </c>
      <c r="P3421">
        <v>30</v>
      </c>
      <c r="Q3421">
        <v>84</v>
      </c>
      <c r="R3421">
        <v>71.37</v>
      </c>
    </row>
    <row r="3422" spans="1:18" x14ac:dyDescent="0.35">
      <c r="A3422" t="s">
        <v>32</v>
      </c>
      <c r="B3422" t="str">
        <f>VLOOKUP(Table1[[#This Row],[Region]],Table3[#All],2,0)</f>
        <v>Bill Gabril</v>
      </c>
      <c r="C3422" t="s">
        <v>213</v>
      </c>
      <c r="D3422">
        <v>406958</v>
      </c>
      <c r="E3422">
        <v>305022</v>
      </c>
      <c r="F3422">
        <v>74.95</v>
      </c>
      <c r="G3422" s="2">
        <v>41793</v>
      </c>
      <c r="H3422">
        <f>YEAR(Table1[[#This Row],[Order Date]])</f>
        <v>2014</v>
      </c>
      <c r="I3422" t="s">
        <v>254</v>
      </c>
      <c r="J3422" s="4">
        <f>WEEKDAY(Table1[[#This Row],[Order Date]])</f>
        <v>3</v>
      </c>
      <c r="K3422" t="s">
        <v>217</v>
      </c>
      <c r="L3422" t="s">
        <v>237</v>
      </c>
      <c r="M3422">
        <v>305022</v>
      </c>
      <c r="N3422">
        <v>81054.19</v>
      </c>
      <c r="O3422">
        <v>223967.81</v>
      </c>
      <c r="P3422">
        <v>30</v>
      </c>
      <c r="Q3422">
        <v>20</v>
      </c>
      <c r="R3422">
        <v>74.22</v>
      </c>
    </row>
    <row r="3423" spans="1:18" x14ac:dyDescent="0.35">
      <c r="A3423" t="s">
        <v>33</v>
      </c>
      <c r="B3423" t="str">
        <f>VLOOKUP(Table1[[#This Row],[Region]],Table3[#All],2,0)</f>
        <v>Sam Thomas</v>
      </c>
      <c r="C3423" t="s">
        <v>215</v>
      </c>
      <c r="D3423">
        <v>385000</v>
      </c>
      <c r="E3423">
        <v>252007</v>
      </c>
      <c r="F3423">
        <v>65.459999999999994</v>
      </c>
      <c r="G3423" s="2">
        <v>41793</v>
      </c>
      <c r="H3423">
        <f>YEAR(Table1[[#This Row],[Order Date]])</f>
        <v>2014</v>
      </c>
      <c r="I3423" t="s">
        <v>254</v>
      </c>
      <c r="J3423" s="4">
        <f>WEEKDAY(Table1[[#This Row],[Order Date]])</f>
        <v>3</v>
      </c>
      <c r="K3423" t="s">
        <v>219</v>
      </c>
      <c r="L3423" t="s">
        <v>238</v>
      </c>
      <c r="M3423">
        <v>252007</v>
      </c>
      <c r="N3423">
        <v>94865.77</v>
      </c>
      <c r="O3423">
        <v>157141.23000000001</v>
      </c>
      <c r="P3423">
        <v>10</v>
      </c>
      <c r="Q3423">
        <v>43</v>
      </c>
      <c r="R3423">
        <v>89.96</v>
      </c>
    </row>
    <row r="3424" spans="1:18" x14ac:dyDescent="0.35">
      <c r="A3424" t="s">
        <v>34</v>
      </c>
      <c r="B3424" t="str">
        <f>VLOOKUP(Table1[[#This Row],[Region]],Table3[#All],2,0)</f>
        <v>Anne Paul</v>
      </c>
      <c r="C3424" t="s">
        <v>212</v>
      </c>
      <c r="D3424">
        <v>244228</v>
      </c>
      <c r="E3424">
        <v>260444</v>
      </c>
      <c r="F3424">
        <v>106.64</v>
      </c>
      <c r="G3424" s="2">
        <v>41212</v>
      </c>
      <c r="H3424">
        <f>YEAR(Table1[[#This Row],[Order Date]])</f>
        <v>2012</v>
      </c>
      <c r="I3424" t="s">
        <v>255</v>
      </c>
      <c r="J3424" s="4">
        <f>WEEKDAY(Table1[[#This Row],[Order Date]])</f>
        <v>3</v>
      </c>
      <c r="K3424" t="s">
        <v>233</v>
      </c>
      <c r="L3424" t="s">
        <v>237</v>
      </c>
      <c r="M3424">
        <v>260444</v>
      </c>
      <c r="N3424">
        <v>115468.93</v>
      </c>
      <c r="O3424">
        <v>144975.07</v>
      </c>
      <c r="P3424">
        <v>20</v>
      </c>
      <c r="Q3424">
        <v>70</v>
      </c>
      <c r="R3424">
        <v>88.45</v>
      </c>
    </row>
    <row r="3425" spans="1:18" x14ac:dyDescent="0.35">
      <c r="A3425" t="s">
        <v>35</v>
      </c>
      <c r="B3425" t="str">
        <f>VLOOKUP(Table1[[#This Row],[Region]],Table3[#All],2,0)</f>
        <v>Anne Paul</v>
      </c>
      <c r="C3425" t="s">
        <v>212</v>
      </c>
      <c r="D3425">
        <v>462297</v>
      </c>
      <c r="E3425">
        <v>451334</v>
      </c>
      <c r="F3425">
        <v>97.63</v>
      </c>
      <c r="G3425" s="2">
        <v>41212</v>
      </c>
      <c r="H3425">
        <f>YEAR(Table1[[#This Row],[Order Date]])</f>
        <v>2012</v>
      </c>
      <c r="I3425" t="s">
        <v>255</v>
      </c>
      <c r="J3425" s="4">
        <f>WEEKDAY(Table1[[#This Row],[Order Date]])</f>
        <v>3</v>
      </c>
      <c r="K3425" t="s">
        <v>231</v>
      </c>
      <c r="L3425" t="s">
        <v>236</v>
      </c>
      <c r="M3425">
        <v>451334</v>
      </c>
      <c r="N3425">
        <v>100022.04</v>
      </c>
      <c r="O3425">
        <v>351311.96</v>
      </c>
      <c r="P3425">
        <v>20</v>
      </c>
      <c r="Q3425">
        <v>94</v>
      </c>
      <c r="R3425">
        <v>80.17</v>
      </c>
    </row>
    <row r="3426" spans="1:18" x14ac:dyDescent="0.35">
      <c r="A3426" t="s">
        <v>36</v>
      </c>
      <c r="B3426" t="str">
        <f>VLOOKUP(Table1[[#This Row],[Region]],Table3[#All],2,0)</f>
        <v>Anne Paul</v>
      </c>
      <c r="C3426" t="s">
        <v>212</v>
      </c>
      <c r="D3426">
        <v>195023</v>
      </c>
      <c r="E3426">
        <v>190676</v>
      </c>
      <c r="F3426">
        <v>97.77</v>
      </c>
      <c r="G3426" s="2">
        <v>41212</v>
      </c>
      <c r="H3426">
        <f>YEAR(Table1[[#This Row],[Order Date]])</f>
        <v>2012</v>
      </c>
      <c r="I3426" t="s">
        <v>255</v>
      </c>
      <c r="J3426" s="4">
        <f>WEEKDAY(Table1[[#This Row],[Order Date]])</f>
        <v>3</v>
      </c>
      <c r="K3426" t="s">
        <v>233</v>
      </c>
      <c r="L3426" t="s">
        <v>237</v>
      </c>
      <c r="M3426">
        <v>190676</v>
      </c>
      <c r="N3426">
        <v>60269.440000000002</v>
      </c>
      <c r="O3426">
        <v>130406.56</v>
      </c>
      <c r="P3426">
        <v>30</v>
      </c>
      <c r="Q3426">
        <v>83</v>
      </c>
      <c r="R3426">
        <v>71.53</v>
      </c>
    </row>
    <row r="3427" spans="1:18" x14ac:dyDescent="0.35">
      <c r="A3427" t="s">
        <v>37</v>
      </c>
      <c r="B3427" t="str">
        <f>VLOOKUP(Table1[[#This Row],[Region]],Table3[#All],2,0)</f>
        <v>William Grek</v>
      </c>
      <c r="C3427" t="s">
        <v>214</v>
      </c>
      <c r="D3427">
        <v>488958</v>
      </c>
      <c r="E3427">
        <v>494029</v>
      </c>
      <c r="F3427">
        <v>101.04</v>
      </c>
      <c r="G3427" s="2">
        <v>41212</v>
      </c>
      <c r="H3427">
        <f>YEAR(Table1[[#This Row],[Order Date]])</f>
        <v>2012</v>
      </c>
      <c r="I3427" t="s">
        <v>255</v>
      </c>
      <c r="J3427" s="4">
        <f>WEEKDAY(Table1[[#This Row],[Order Date]])</f>
        <v>3</v>
      </c>
      <c r="K3427" t="s">
        <v>227</v>
      </c>
      <c r="L3427" t="s">
        <v>237</v>
      </c>
      <c r="M3427">
        <v>494029</v>
      </c>
      <c r="N3427">
        <v>227683.55</v>
      </c>
      <c r="O3427">
        <v>266345.45</v>
      </c>
      <c r="P3427">
        <v>30</v>
      </c>
      <c r="Q3427">
        <v>74</v>
      </c>
      <c r="R3427">
        <v>60.27</v>
      </c>
    </row>
    <row r="3428" spans="1:18" x14ac:dyDescent="0.35">
      <c r="A3428" t="s">
        <v>38</v>
      </c>
      <c r="B3428" t="str">
        <f>VLOOKUP(Table1[[#This Row],[Region]],Table3[#All],2,0)</f>
        <v>Anne Paul</v>
      </c>
      <c r="C3428" t="s">
        <v>212</v>
      </c>
      <c r="D3428">
        <v>317530</v>
      </c>
      <c r="E3428">
        <v>353403</v>
      </c>
      <c r="F3428">
        <v>111.3</v>
      </c>
      <c r="G3428" s="2">
        <v>41563</v>
      </c>
      <c r="H3428">
        <f>YEAR(Table1[[#This Row],[Order Date]])</f>
        <v>2013</v>
      </c>
      <c r="I3428" t="s">
        <v>255</v>
      </c>
      <c r="J3428" s="4">
        <f>WEEKDAY(Table1[[#This Row],[Order Date]])</f>
        <v>4</v>
      </c>
      <c r="K3428" t="s">
        <v>218</v>
      </c>
      <c r="L3428" t="s">
        <v>238</v>
      </c>
      <c r="M3428">
        <v>353403</v>
      </c>
      <c r="N3428">
        <v>154999.69</v>
      </c>
      <c r="O3428">
        <v>198403.31</v>
      </c>
      <c r="P3428">
        <v>10</v>
      </c>
      <c r="Q3428">
        <v>84</v>
      </c>
      <c r="R3428">
        <v>83.18</v>
      </c>
    </row>
    <row r="3429" spans="1:18" x14ac:dyDescent="0.35">
      <c r="A3429" t="s">
        <v>39</v>
      </c>
      <c r="B3429" t="str">
        <f>VLOOKUP(Table1[[#This Row],[Region]],Table3[#All],2,0)</f>
        <v>Sam Thomas</v>
      </c>
      <c r="C3429" t="s">
        <v>215</v>
      </c>
      <c r="D3429">
        <v>493877</v>
      </c>
      <c r="E3429">
        <v>414146</v>
      </c>
      <c r="F3429">
        <v>83.86</v>
      </c>
      <c r="G3429" s="2">
        <v>41563</v>
      </c>
      <c r="H3429">
        <f>YEAR(Table1[[#This Row],[Order Date]])</f>
        <v>2013</v>
      </c>
      <c r="I3429" t="s">
        <v>255</v>
      </c>
      <c r="J3429" s="4">
        <f>WEEKDAY(Table1[[#This Row],[Order Date]])</f>
        <v>4</v>
      </c>
      <c r="K3429" t="s">
        <v>221</v>
      </c>
      <c r="L3429" t="s">
        <v>239</v>
      </c>
      <c r="M3429">
        <v>414146</v>
      </c>
      <c r="N3429">
        <v>177970.77</v>
      </c>
      <c r="O3429">
        <v>236175.23</v>
      </c>
      <c r="P3429">
        <v>20</v>
      </c>
      <c r="Q3429">
        <v>62</v>
      </c>
      <c r="R3429">
        <v>84.91</v>
      </c>
    </row>
    <row r="3430" spans="1:18" x14ac:dyDescent="0.35">
      <c r="A3430" t="s">
        <v>40</v>
      </c>
      <c r="B3430" t="str">
        <f>VLOOKUP(Table1[[#This Row],[Region]],Table3[#All],2,0)</f>
        <v>William Grek</v>
      </c>
      <c r="C3430" t="s">
        <v>214</v>
      </c>
      <c r="D3430">
        <v>321544</v>
      </c>
      <c r="E3430">
        <v>233778</v>
      </c>
      <c r="F3430">
        <v>72.7</v>
      </c>
      <c r="G3430" s="2">
        <v>41563</v>
      </c>
      <c r="H3430">
        <f>YEAR(Table1[[#This Row],[Order Date]])</f>
        <v>2013</v>
      </c>
      <c r="I3430" t="s">
        <v>255</v>
      </c>
      <c r="J3430" s="4">
        <f>WEEKDAY(Table1[[#This Row],[Order Date]])</f>
        <v>4</v>
      </c>
      <c r="K3430" t="s">
        <v>235</v>
      </c>
      <c r="L3430" t="s">
        <v>239</v>
      </c>
      <c r="M3430">
        <v>233778</v>
      </c>
      <c r="N3430">
        <v>66502.929999999993</v>
      </c>
      <c r="O3430">
        <v>167275.07</v>
      </c>
      <c r="P3430">
        <v>20</v>
      </c>
      <c r="Q3430">
        <v>97</v>
      </c>
      <c r="R3430">
        <v>89.83</v>
      </c>
    </row>
    <row r="3431" spans="1:18" x14ac:dyDescent="0.35">
      <c r="A3431" t="s">
        <v>41</v>
      </c>
      <c r="B3431" t="str">
        <f>VLOOKUP(Table1[[#This Row],[Region]],Table3[#All],2,0)</f>
        <v>Anne Paul</v>
      </c>
      <c r="C3431" t="s">
        <v>212</v>
      </c>
      <c r="D3431">
        <v>333285</v>
      </c>
      <c r="E3431">
        <v>169986</v>
      </c>
      <c r="F3431">
        <v>51</v>
      </c>
      <c r="G3431" s="2">
        <v>41232</v>
      </c>
      <c r="H3431">
        <f>YEAR(Table1[[#This Row],[Order Date]])</f>
        <v>2012</v>
      </c>
      <c r="I3431" t="s">
        <v>253</v>
      </c>
      <c r="J3431" s="4">
        <f>WEEKDAY(Table1[[#This Row],[Order Date]])</f>
        <v>2</v>
      </c>
      <c r="K3431" t="s">
        <v>224</v>
      </c>
      <c r="L3431" t="s">
        <v>240</v>
      </c>
      <c r="M3431">
        <v>169986</v>
      </c>
      <c r="N3431">
        <v>78595.58</v>
      </c>
      <c r="O3431">
        <v>91390.42</v>
      </c>
      <c r="P3431">
        <v>10</v>
      </c>
      <c r="Q3431">
        <v>46</v>
      </c>
      <c r="R3431">
        <v>82.27</v>
      </c>
    </row>
    <row r="3432" spans="1:18" x14ac:dyDescent="0.35">
      <c r="A3432" t="s">
        <v>42</v>
      </c>
      <c r="B3432" t="str">
        <f>VLOOKUP(Table1[[#This Row],[Region]],Table3[#All],2,0)</f>
        <v>Sam Thomas</v>
      </c>
      <c r="C3432" t="s">
        <v>215</v>
      </c>
      <c r="D3432">
        <v>312355</v>
      </c>
      <c r="E3432">
        <v>175809</v>
      </c>
      <c r="F3432">
        <v>56.28</v>
      </c>
      <c r="G3432" s="2">
        <v>40799</v>
      </c>
      <c r="H3432">
        <f>YEAR(Table1[[#This Row],[Order Date]])</f>
        <v>2011</v>
      </c>
      <c r="I3432" t="s">
        <v>258</v>
      </c>
      <c r="J3432" s="4">
        <f>WEEKDAY(Table1[[#This Row],[Order Date]])</f>
        <v>3</v>
      </c>
      <c r="K3432" t="s">
        <v>222</v>
      </c>
      <c r="L3432" t="s">
        <v>236</v>
      </c>
      <c r="M3432">
        <v>175809</v>
      </c>
      <c r="N3432">
        <v>42733.81</v>
      </c>
      <c r="O3432">
        <v>133075.19</v>
      </c>
      <c r="P3432">
        <v>20</v>
      </c>
      <c r="Q3432">
        <v>82</v>
      </c>
      <c r="R3432">
        <v>70.56</v>
      </c>
    </row>
    <row r="3433" spans="1:18" x14ac:dyDescent="0.35">
      <c r="A3433" t="s">
        <v>43</v>
      </c>
      <c r="B3433" t="str">
        <f>VLOOKUP(Table1[[#This Row],[Region]],Table3[#All],2,0)</f>
        <v>Sam Thomas</v>
      </c>
      <c r="C3433" t="s">
        <v>215</v>
      </c>
      <c r="D3433">
        <v>466399</v>
      </c>
      <c r="E3433">
        <v>384413</v>
      </c>
      <c r="F3433">
        <v>82.42</v>
      </c>
      <c r="G3433" s="2">
        <v>41957</v>
      </c>
      <c r="H3433">
        <f>YEAR(Table1[[#This Row],[Order Date]])</f>
        <v>2014</v>
      </c>
      <c r="I3433" t="s">
        <v>253</v>
      </c>
      <c r="J3433" s="4">
        <f>WEEKDAY(Table1[[#This Row],[Order Date]])</f>
        <v>6</v>
      </c>
      <c r="K3433" t="s">
        <v>216</v>
      </c>
      <c r="L3433" t="s">
        <v>236</v>
      </c>
      <c r="M3433">
        <v>384413</v>
      </c>
      <c r="N3433">
        <v>156066.38</v>
      </c>
      <c r="O3433">
        <v>228346.62</v>
      </c>
      <c r="P3433">
        <v>20</v>
      </c>
      <c r="Q3433">
        <v>29</v>
      </c>
      <c r="R3433">
        <v>87.55</v>
      </c>
    </row>
    <row r="3434" spans="1:18" x14ac:dyDescent="0.35">
      <c r="A3434" t="s">
        <v>44</v>
      </c>
      <c r="B3434" t="str">
        <f>VLOOKUP(Table1[[#This Row],[Region]],Table3[#All],2,0)</f>
        <v>William Grek</v>
      </c>
      <c r="C3434" t="s">
        <v>214</v>
      </c>
      <c r="D3434">
        <v>211813</v>
      </c>
      <c r="E3434">
        <v>232624</v>
      </c>
      <c r="F3434">
        <v>109.83</v>
      </c>
      <c r="G3434" s="2">
        <v>41998</v>
      </c>
      <c r="H3434">
        <f>YEAR(Table1[[#This Row],[Order Date]])</f>
        <v>2014</v>
      </c>
      <c r="I3434" t="s">
        <v>257</v>
      </c>
      <c r="J3434" s="4">
        <f>WEEKDAY(Table1[[#This Row],[Order Date]])</f>
        <v>5</v>
      </c>
      <c r="K3434" t="s">
        <v>231</v>
      </c>
      <c r="L3434" t="s">
        <v>236</v>
      </c>
      <c r="M3434">
        <v>232624</v>
      </c>
      <c r="N3434">
        <v>66557.789999999994</v>
      </c>
      <c r="O3434">
        <v>166066.21</v>
      </c>
      <c r="P3434">
        <v>20</v>
      </c>
      <c r="Q3434">
        <v>94</v>
      </c>
      <c r="R3434">
        <v>77.22</v>
      </c>
    </row>
    <row r="3435" spans="1:18" x14ac:dyDescent="0.35">
      <c r="A3435" t="s">
        <v>45</v>
      </c>
      <c r="B3435" t="str">
        <f>VLOOKUP(Table1[[#This Row],[Region]],Table3[#All],2,0)</f>
        <v>Anne Paul</v>
      </c>
      <c r="C3435" t="s">
        <v>212</v>
      </c>
      <c r="D3435">
        <v>209114</v>
      </c>
      <c r="E3435">
        <v>117212</v>
      </c>
      <c r="F3435">
        <v>56.05</v>
      </c>
      <c r="G3435" s="2">
        <v>41283</v>
      </c>
      <c r="H3435">
        <f>YEAR(Table1[[#This Row],[Order Date]])</f>
        <v>2013</v>
      </c>
      <c r="I3435" t="s">
        <v>259</v>
      </c>
      <c r="J3435" s="4">
        <f>WEEKDAY(Table1[[#This Row],[Order Date]])</f>
        <v>4</v>
      </c>
      <c r="K3435" t="s">
        <v>231</v>
      </c>
      <c r="L3435" t="s">
        <v>236</v>
      </c>
      <c r="M3435">
        <v>117212</v>
      </c>
      <c r="N3435">
        <v>27477.06</v>
      </c>
      <c r="O3435">
        <v>89734.94</v>
      </c>
      <c r="P3435">
        <v>30</v>
      </c>
      <c r="Q3435">
        <v>91</v>
      </c>
      <c r="R3435">
        <v>75.97</v>
      </c>
    </row>
    <row r="3436" spans="1:18" x14ac:dyDescent="0.35">
      <c r="A3436" t="s">
        <v>46</v>
      </c>
      <c r="B3436" t="str">
        <f>VLOOKUP(Table1[[#This Row],[Region]],Table3[#All],2,0)</f>
        <v>Bill Gabril</v>
      </c>
      <c r="C3436" t="s">
        <v>213</v>
      </c>
      <c r="D3436">
        <v>143404</v>
      </c>
      <c r="E3436">
        <v>116482</v>
      </c>
      <c r="F3436">
        <v>81.23</v>
      </c>
      <c r="G3436" s="2">
        <v>41073</v>
      </c>
      <c r="H3436">
        <f>YEAR(Table1[[#This Row],[Order Date]])</f>
        <v>2012</v>
      </c>
      <c r="I3436" t="s">
        <v>254</v>
      </c>
      <c r="J3436" s="4">
        <f>WEEKDAY(Table1[[#This Row],[Order Date]])</f>
        <v>4</v>
      </c>
      <c r="K3436" t="s">
        <v>221</v>
      </c>
      <c r="L3436" t="s">
        <v>239</v>
      </c>
      <c r="M3436">
        <v>116482</v>
      </c>
      <c r="N3436">
        <v>27366.35</v>
      </c>
      <c r="O3436">
        <v>89115.65</v>
      </c>
      <c r="P3436">
        <v>30</v>
      </c>
      <c r="Q3436">
        <v>18</v>
      </c>
      <c r="R3436">
        <v>89.25</v>
      </c>
    </row>
    <row r="3437" spans="1:18" x14ac:dyDescent="0.35">
      <c r="A3437" t="s">
        <v>47</v>
      </c>
      <c r="B3437" t="str">
        <f>VLOOKUP(Table1[[#This Row],[Region]],Table3[#All],2,0)</f>
        <v>Bill Gabril</v>
      </c>
      <c r="C3437" t="s">
        <v>213</v>
      </c>
      <c r="D3437">
        <v>453965</v>
      </c>
      <c r="E3437">
        <v>500524</v>
      </c>
      <c r="F3437">
        <v>110.26</v>
      </c>
      <c r="G3437" s="2">
        <v>41073</v>
      </c>
      <c r="H3437">
        <f>YEAR(Table1[[#This Row],[Order Date]])</f>
        <v>2012</v>
      </c>
      <c r="I3437" t="s">
        <v>254</v>
      </c>
      <c r="J3437" s="4">
        <f>WEEKDAY(Table1[[#This Row],[Order Date]])</f>
        <v>4</v>
      </c>
      <c r="K3437" t="s">
        <v>225</v>
      </c>
      <c r="L3437" t="s">
        <v>239</v>
      </c>
      <c r="M3437">
        <v>500524</v>
      </c>
      <c r="N3437">
        <v>239302.88</v>
      </c>
      <c r="O3437">
        <v>261221.12</v>
      </c>
      <c r="P3437">
        <v>30</v>
      </c>
      <c r="Q3437">
        <v>10</v>
      </c>
      <c r="R3437">
        <v>77.069999999999993</v>
      </c>
    </row>
    <row r="3438" spans="1:18" x14ac:dyDescent="0.35">
      <c r="A3438" t="s">
        <v>48</v>
      </c>
      <c r="B3438" t="str">
        <f>VLOOKUP(Table1[[#This Row],[Region]],Table3[#All],2,0)</f>
        <v>Anne Paul</v>
      </c>
      <c r="C3438" t="s">
        <v>212</v>
      </c>
      <c r="D3438">
        <v>318377</v>
      </c>
      <c r="E3438">
        <v>190451</v>
      </c>
      <c r="F3438">
        <v>59.82</v>
      </c>
      <c r="G3438" s="2">
        <v>41073</v>
      </c>
      <c r="H3438">
        <f>YEAR(Table1[[#This Row],[Order Date]])</f>
        <v>2012</v>
      </c>
      <c r="I3438" t="s">
        <v>254</v>
      </c>
      <c r="J3438" s="4">
        <f>WEEKDAY(Table1[[#This Row],[Order Date]])</f>
        <v>4</v>
      </c>
      <c r="K3438" t="s">
        <v>234</v>
      </c>
      <c r="L3438" t="s">
        <v>238</v>
      </c>
      <c r="M3438">
        <v>190451</v>
      </c>
      <c r="N3438">
        <v>41916.85</v>
      </c>
      <c r="O3438">
        <v>148534.15</v>
      </c>
      <c r="P3438">
        <v>20</v>
      </c>
      <c r="Q3438">
        <v>58</v>
      </c>
      <c r="R3438">
        <v>84.94</v>
      </c>
    </row>
    <row r="3439" spans="1:18" x14ac:dyDescent="0.35">
      <c r="A3439" t="s">
        <v>49</v>
      </c>
      <c r="B3439" t="str">
        <f>VLOOKUP(Table1[[#This Row],[Region]],Table3[#All],2,0)</f>
        <v>Anne Paul</v>
      </c>
      <c r="C3439" t="s">
        <v>212</v>
      </c>
      <c r="D3439">
        <v>405410</v>
      </c>
      <c r="E3439">
        <v>467385</v>
      </c>
      <c r="F3439">
        <v>115.29</v>
      </c>
      <c r="G3439" s="2">
        <v>41073</v>
      </c>
      <c r="H3439">
        <f>YEAR(Table1[[#This Row],[Order Date]])</f>
        <v>2012</v>
      </c>
      <c r="I3439" t="s">
        <v>254</v>
      </c>
      <c r="J3439" s="4">
        <f>WEEKDAY(Table1[[#This Row],[Order Date]])</f>
        <v>4</v>
      </c>
      <c r="K3439" t="s">
        <v>222</v>
      </c>
      <c r="L3439" t="s">
        <v>236</v>
      </c>
      <c r="M3439">
        <v>467385</v>
      </c>
      <c r="N3439">
        <v>127374.31</v>
      </c>
      <c r="O3439">
        <v>340010.69</v>
      </c>
      <c r="P3439">
        <v>30</v>
      </c>
      <c r="Q3439">
        <v>48</v>
      </c>
      <c r="R3439">
        <v>66.040000000000006</v>
      </c>
    </row>
    <row r="3440" spans="1:18" x14ac:dyDescent="0.35">
      <c r="A3440" t="s">
        <v>50</v>
      </c>
      <c r="B3440" t="str">
        <f>VLOOKUP(Table1[[#This Row],[Region]],Table3[#All],2,0)</f>
        <v>Sam Thomas</v>
      </c>
      <c r="C3440" t="s">
        <v>215</v>
      </c>
      <c r="D3440">
        <v>211613</v>
      </c>
      <c r="E3440">
        <v>241119</v>
      </c>
      <c r="F3440">
        <v>113.94</v>
      </c>
      <c r="G3440" s="2">
        <v>41717</v>
      </c>
      <c r="H3440">
        <f>YEAR(Table1[[#This Row],[Order Date]])</f>
        <v>2014</v>
      </c>
      <c r="I3440" t="s">
        <v>263</v>
      </c>
      <c r="J3440" s="4">
        <f>WEEKDAY(Table1[[#This Row],[Order Date]])</f>
        <v>4</v>
      </c>
      <c r="K3440" t="s">
        <v>225</v>
      </c>
      <c r="L3440" t="s">
        <v>239</v>
      </c>
      <c r="M3440">
        <v>241119</v>
      </c>
      <c r="N3440">
        <v>50388.94</v>
      </c>
      <c r="O3440">
        <v>190730.06</v>
      </c>
      <c r="P3440">
        <v>10</v>
      </c>
      <c r="Q3440">
        <v>73</v>
      </c>
      <c r="R3440">
        <v>95</v>
      </c>
    </row>
    <row r="3441" spans="1:18" x14ac:dyDescent="0.35">
      <c r="A3441" t="s">
        <v>51</v>
      </c>
      <c r="B3441" t="str">
        <f>VLOOKUP(Table1[[#This Row],[Region]],Table3[#All],2,0)</f>
        <v>Bill Gabril</v>
      </c>
      <c r="C3441" t="s">
        <v>213</v>
      </c>
      <c r="D3441">
        <v>393374</v>
      </c>
      <c r="E3441">
        <v>456512</v>
      </c>
      <c r="F3441">
        <v>116.05</v>
      </c>
      <c r="G3441" s="2">
        <v>40870</v>
      </c>
      <c r="H3441">
        <f>YEAR(Table1[[#This Row],[Order Date]])</f>
        <v>2011</v>
      </c>
      <c r="I3441" t="s">
        <v>253</v>
      </c>
      <c r="J3441" s="4">
        <f>WEEKDAY(Table1[[#This Row],[Order Date]])</f>
        <v>4</v>
      </c>
      <c r="K3441" t="s">
        <v>224</v>
      </c>
      <c r="L3441" t="s">
        <v>240</v>
      </c>
      <c r="M3441">
        <v>456512</v>
      </c>
      <c r="N3441">
        <v>220517.29</v>
      </c>
      <c r="O3441">
        <v>235994.71</v>
      </c>
      <c r="P3441">
        <v>20</v>
      </c>
      <c r="Q3441">
        <v>25</v>
      </c>
      <c r="R3441">
        <v>82.14</v>
      </c>
    </row>
    <row r="3442" spans="1:18" x14ac:dyDescent="0.35">
      <c r="A3442" t="s">
        <v>52</v>
      </c>
      <c r="B3442" t="str">
        <f>VLOOKUP(Table1[[#This Row],[Region]],Table3[#All],2,0)</f>
        <v>Sam Thomas</v>
      </c>
      <c r="C3442" t="s">
        <v>215</v>
      </c>
      <c r="D3442">
        <v>190482</v>
      </c>
      <c r="E3442">
        <v>182884</v>
      </c>
      <c r="F3442">
        <v>96.01</v>
      </c>
      <c r="G3442" s="2">
        <v>40870</v>
      </c>
      <c r="H3442">
        <f>YEAR(Table1[[#This Row],[Order Date]])</f>
        <v>2011</v>
      </c>
      <c r="I3442" t="s">
        <v>253</v>
      </c>
      <c r="J3442" s="4">
        <f>WEEKDAY(Table1[[#This Row],[Order Date]])</f>
        <v>4</v>
      </c>
      <c r="K3442" t="s">
        <v>219</v>
      </c>
      <c r="L3442" t="s">
        <v>238</v>
      </c>
      <c r="M3442">
        <v>182884</v>
      </c>
      <c r="N3442">
        <v>86693.63</v>
      </c>
      <c r="O3442">
        <v>96190.37</v>
      </c>
      <c r="P3442">
        <v>20</v>
      </c>
      <c r="Q3442">
        <v>81</v>
      </c>
      <c r="R3442">
        <v>88.99</v>
      </c>
    </row>
    <row r="3443" spans="1:18" x14ac:dyDescent="0.35">
      <c r="A3443" t="s">
        <v>53</v>
      </c>
      <c r="B3443" t="str">
        <f>VLOOKUP(Table1[[#This Row],[Region]],Table3[#All],2,0)</f>
        <v>William Grek</v>
      </c>
      <c r="C3443" t="s">
        <v>214</v>
      </c>
      <c r="D3443">
        <v>187030</v>
      </c>
      <c r="E3443">
        <v>146753</v>
      </c>
      <c r="F3443">
        <v>78.459999999999994</v>
      </c>
      <c r="G3443" s="2">
        <v>40870</v>
      </c>
      <c r="H3443">
        <f>YEAR(Table1[[#This Row],[Order Date]])</f>
        <v>2011</v>
      </c>
      <c r="I3443" t="s">
        <v>253</v>
      </c>
      <c r="J3443" s="4">
        <f>WEEKDAY(Table1[[#This Row],[Order Date]])</f>
        <v>4</v>
      </c>
      <c r="K3443" t="s">
        <v>224</v>
      </c>
      <c r="L3443" t="s">
        <v>240</v>
      </c>
      <c r="M3443">
        <v>146753</v>
      </c>
      <c r="N3443">
        <v>46322.38</v>
      </c>
      <c r="O3443">
        <v>100430.62</v>
      </c>
      <c r="P3443">
        <v>20</v>
      </c>
      <c r="Q3443">
        <v>62</v>
      </c>
      <c r="R3443">
        <v>85.48</v>
      </c>
    </row>
    <row r="3444" spans="1:18" x14ac:dyDescent="0.35">
      <c r="A3444" t="s">
        <v>54</v>
      </c>
      <c r="B3444" t="str">
        <f>VLOOKUP(Table1[[#This Row],[Region]],Table3[#All],2,0)</f>
        <v>William Grek</v>
      </c>
      <c r="C3444" t="s">
        <v>214</v>
      </c>
      <c r="D3444">
        <v>325641</v>
      </c>
      <c r="E3444">
        <v>257345</v>
      </c>
      <c r="F3444">
        <v>79.03</v>
      </c>
      <c r="G3444" s="2">
        <v>41928</v>
      </c>
      <c r="H3444">
        <f>YEAR(Table1[[#This Row],[Order Date]])</f>
        <v>2014</v>
      </c>
      <c r="I3444" t="s">
        <v>255</v>
      </c>
      <c r="J3444" s="4">
        <f>WEEKDAY(Table1[[#This Row],[Order Date]])</f>
        <v>5</v>
      </c>
      <c r="K3444" t="s">
        <v>216</v>
      </c>
      <c r="L3444" t="s">
        <v>236</v>
      </c>
      <c r="M3444">
        <v>257345</v>
      </c>
      <c r="N3444">
        <v>64675.06</v>
      </c>
      <c r="O3444">
        <v>192669.94</v>
      </c>
      <c r="P3444">
        <v>20</v>
      </c>
      <c r="Q3444">
        <v>56</v>
      </c>
      <c r="R3444">
        <v>76.08</v>
      </c>
    </row>
    <row r="3445" spans="1:18" x14ac:dyDescent="0.35">
      <c r="A3445" t="s">
        <v>55</v>
      </c>
      <c r="B3445" t="str">
        <f>VLOOKUP(Table1[[#This Row],[Region]],Table3[#All],2,0)</f>
        <v>Bill Gabril</v>
      </c>
      <c r="C3445" t="s">
        <v>213</v>
      </c>
      <c r="D3445">
        <v>311031</v>
      </c>
      <c r="E3445">
        <v>354215</v>
      </c>
      <c r="F3445">
        <v>113.88</v>
      </c>
      <c r="G3445" s="2">
        <v>41928</v>
      </c>
      <c r="H3445">
        <f>YEAR(Table1[[#This Row],[Order Date]])</f>
        <v>2014</v>
      </c>
      <c r="I3445" t="s">
        <v>255</v>
      </c>
      <c r="J3445" s="4">
        <f>WEEKDAY(Table1[[#This Row],[Order Date]])</f>
        <v>5</v>
      </c>
      <c r="K3445" t="s">
        <v>221</v>
      </c>
      <c r="L3445" t="s">
        <v>239</v>
      </c>
      <c r="M3445">
        <v>354215</v>
      </c>
      <c r="N3445">
        <v>73489.899999999994</v>
      </c>
      <c r="O3445">
        <v>280725.09999999998</v>
      </c>
      <c r="P3445">
        <v>20</v>
      </c>
      <c r="Q3445">
        <v>10</v>
      </c>
      <c r="R3445">
        <v>89.02</v>
      </c>
    </row>
    <row r="3446" spans="1:18" x14ac:dyDescent="0.35">
      <c r="A3446" t="s">
        <v>56</v>
      </c>
      <c r="B3446" t="str">
        <f>VLOOKUP(Table1[[#This Row],[Region]],Table3[#All],2,0)</f>
        <v>William Grek</v>
      </c>
      <c r="C3446" t="s">
        <v>214</v>
      </c>
      <c r="D3446">
        <v>490607</v>
      </c>
      <c r="E3446">
        <v>492969</v>
      </c>
      <c r="F3446">
        <v>100.48</v>
      </c>
      <c r="G3446" s="2">
        <v>41751</v>
      </c>
      <c r="H3446">
        <f>YEAR(Table1[[#This Row],[Order Date]])</f>
        <v>2014</v>
      </c>
      <c r="I3446" t="s">
        <v>256</v>
      </c>
      <c r="J3446" s="4">
        <f>WEEKDAY(Table1[[#This Row],[Order Date]])</f>
        <v>3</v>
      </c>
      <c r="K3446" t="s">
        <v>230</v>
      </c>
      <c r="L3446" t="s">
        <v>238</v>
      </c>
      <c r="M3446">
        <v>492969</v>
      </c>
      <c r="N3446">
        <v>180374.7</v>
      </c>
      <c r="O3446">
        <v>312594.3</v>
      </c>
      <c r="P3446">
        <v>10</v>
      </c>
      <c r="Q3446">
        <v>72</v>
      </c>
      <c r="R3446">
        <v>78.209999999999994</v>
      </c>
    </row>
    <row r="3447" spans="1:18" x14ac:dyDescent="0.35">
      <c r="A3447" t="s">
        <v>57</v>
      </c>
      <c r="B3447" t="str">
        <f>VLOOKUP(Table1[[#This Row],[Region]],Table3[#All],2,0)</f>
        <v>Anne Paul</v>
      </c>
      <c r="C3447" t="s">
        <v>212</v>
      </c>
      <c r="D3447">
        <v>431095</v>
      </c>
      <c r="E3447">
        <v>484043</v>
      </c>
      <c r="F3447">
        <v>112.28</v>
      </c>
      <c r="G3447" s="2">
        <v>41751</v>
      </c>
      <c r="H3447">
        <f>YEAR(Table1[[#This Row],[Order Date]])</f>
        <v>2014</v>
      </c>
      <c r="I3447" t="s">
        <v>256</v>
      </c>
      <c r="J3447" s="4">
        <f>WEEKDAY(Table1[[#This Row],[Order Date]])</f>
        <v>3</v>
      </c>
      <c r="K3447" t="s">
        <v>223</v>
      </c>
      <c r="L3447" t="s">
        <v>240</v>
      </c>
      <c r="M3447">
        <v>484043</v>
      </c>
      <c r="N3447">
        <v>132899.79999999999</v>
      </c>
      <c r="O3447">
        <v>351143.2</v>
      </c>
      <c r="P3447">
        <v>30</v>
      </c>
      <c r="Q3447">
        <v>38</v>
      </c>
      <c r="R3447">
        <v>65.75</v>
      </c>
    </row>
    <row r="3448" spans="1:18" x14ac:dyDescent="0.35">
      <c r="A3448" t="s">
        <v>58</v>
      </c>
      <c r="B3448" t="str">
        <f>VLOOKUP(Table1[[#This Row],[Region]],Table3[#All],2,0)</f>
        <v>Bill Gabril</v>
      </c>
      <c r="C3448" t="s">
        <v>213</v>
      </c>
      <c r="D3448">
        <v>494506</v>
      </c>
      <c r="E3448">
        <v>265667</v>
      </c>
      <c r="F3448">
        <v>53.72</v>
      </c>
      <c r="G3448" s="2">
        <v>40885</v>
      </c>
      <c r="H3448">
        <f>YEAR(Table1[[#This Row],[Order Date]])</f>
        <v>2011</v>
      </c>
      <c r="I3448" t="s">
        <v>257</v>
      </c>
      <c r="J3448" s="4">
        <f>WEEKDAY(Table1[[#This Row],[Order Date]])</f>
        <v>5</v>
      </c>
      <c r="K3448" t="s">
        <v>221</v>
      </c>
      <c r="L3448" t="s">
        <v>239</v>
      </c>
      <c r="M3448">
        <v>265667</v>
      </c>
      <c r="N3448">
        <v>111078.37</v>
      </c>
      <c r="O3448">
        <v>154588.63</v>
      </c>
      <c r="P3448">
        <v>10</v>
      </c>
      <c r="Q3448">
        <v>29</v>
      </c>
      <c r="R3448">
        <v>83.53</v>
      </c>
    </row>
    <row r="3449" spans="1:18" x14ac:dyDescent="0.35">
      <c r="A3449" t="s">
        <v>59</v>
      </c>
      <c r="B3449" t="str">
        <f>VLOOKUP(Table1[[#This Row],[Region]],Table3[#All],2,0)</f>
        <v>Bill Gabril</v>
      </c>
      <c r="C3449" t="s">
        <v>213</v>
      </c>
      <c r="D3449">
        <v>478817</v>
      </c>
      <c r="E3449">
        <v>399037</v>
      </c>
      <c r="F3449">
        <v>83.34</v>
      </c>
      <c r="G3449" s="2">
        <v>40885</v>
      </c>
      <c r="H3449">
        <f>YEAR(Table1[[#This Row],[Order Date]])</f>
        <v>2011</v>
      </c>
      <c r="I3449" t="s">
        <v>257</v>
      </c>
      <c r="J3449" s="4">
        <f>WEEKDAY(Table1[[#This Row],[Order Date]])</f>
        <v>5</v>
      </c>
      <c r="K3449" t="s">
        <v>235</v>
      </c>
      <c r="L3449" t="s">
        <v>239</v>
      </c>
      <c r="M3449">
        <v>399037</v>
      </c>
      <c r="N3449">
        <v>95940.64</v>
      </c>
      <c r="O3449">
        <v>303096.36</v>
      </c>
      <c r="P3449">
        <v>30</v>
      </c>
      <c r="Q3449">
        <v>32</v>
      </c>
      <c r="R3449">
        <v>81.55</v>
      </c>
    </row>
    <row r="3450" spans="1:18" x14ac:dyDescent="0.35">
      <c r="A3450" t="s">
        <v>60</v>
      </c>
      <c r="B3450" t="str">
        <f>VLOOKUP(Table1[[#This Row],[Region]],Table3[#All],2,0)</f>
        <v>Sam Thomas</v>
      </c>
      <c r="C3450" t="s">
        <v>215</v>
      </c>
      <c r="D3450">
        <v>348917</v>
      </c>
      <c r="E3450">
        <v>383765</v>
      </c>
      <c r="F3450">
        <v>109.99</v>
      </c>
      <c r="G3450" s="2">
        <v>41789</v>
      </c>
      <c r="H3450">
        <f>YEAR(Table1[[#This Row],[Order Date]])</f>
        <v>2014</v>
      </c>
      <c r="I3450" t="s">
        <v>261</v>
      </c>
      <c r="J3450" s="4">
        <f>WEEKDAY(Table1[[#This Row],[Order Date]])</f>
        <v>6</v>
      </c>
      <c r="K3450" t="s">
        <v>233</v>
      </c>
      <c r="L3450" t="s">
        <v>237</v>
      </c>
      <c r="M3450">
        <v>383765</v>
      </c>
      <c r="N3450">
        <v>98388.82</v>
      </c>
      <c r="O3450">
        <v>285376.18</v>
      </c>
      <c r="P3450">
        <v>30</v>
      </c>
      <c r="Q3450">
        <v>66</v>
      </c>
      <c r="R3450">
        <v>64.66</v>
      </c>
    </row>
    <row r="3451" spans="1:18" x14ac:dyDescent="0.35">
      <c r="A3451" t="s">
        <v>61</v>
      </c>
      <c r="B3451" t="str">
        <f>VLOOKUP(Table1[[#This Row],[Region]],Table3[#All],2,0)</f>
        <v>Bill Gabril</v>
      </c>
      <c r="C3451" t="s">
        <v>213</v>
      </c>
      <c r="D3451">
        <v>288979</v>
      </c>
      <c r="E3451">
        <v>321955</v>
      </c>
      <c r="F3451">
        <v>111.41</v>
      </c>
      <c r="G3451" s="2">
        <v>41537</v>
      </c>
      <c r="H3451">
        <f>YEAR(Table1[[#This Row],[Order Date]])</f>
        <v>2013</v>
      </c>
      <c r="I3451" t="s">
        <v>258</v>
      </c>
      <c r="J3451" s="4">
        <f>WEEKDAY(Table1[[#This Row],[Order Date]])</f>
        <v>6</v>
      </c>
      <c r="K3451" t="s">
        <v>217</v>
      </c>
      <c r="L3451" t="s">
        <v>237</v>
      </c>
      <c r="M3451">
        <v>321955</v>
      </c>
      <c r="N3451">
        <v>86276.14</v>
      </c>
      <c r="O3451">
        <v>235678.86</v>
      </c>
      <c r="P3451">
        <v>10</v>
      </c>
      <c r="Q3451">
        <v>74</v>
      </c>
      <c r="R3451">
        <v>63.6</v>
      </c>
    </row>
    <row r="3452" spans="1:18" x14ac:dyDescent="0.35">
      <c r="A3452" t="s">
        <v>62</v>
      </c>
      <c r="B3452" t="str">
        <f>VLOOKUP(Table1[[#This Row],[Region]],Table3[#All],2,0)</f>
        <v>Sam Thomas</v>
      </c>
      <c r="C3452" t="s">
        <v>215</v>
      </c>
      <c r="D3452">
        <v>349890</v>
      </c>
      <c r="E3452">
        <v>326305</v>
      </c>
      <c r="F3452">
        <v>93.26</v>
      </c>
      <c r="G3452" s="2">
        <v>41537</v>
      </c>
      <c r="H3452">
        <f>YEAR(Table1[[#This Row],[Order Date]])</f>
        <v>2013</v>
      </c>
      <c r="I3452" t="s">
        <v>258</v>
      </c>
      <c r="J3452" s="4">
        <f>WEEKDAY(Table1[[#This Row],[Order Date]])</f>
        <v>6</v>
      </c>
      <c r="K3452" t="s">
        <v>217</v>
      </c>
      <c r="L3452" t="s">
        <v>237</v>
      </c>
      <c r="M3452">
        <v>326305</v>
      </c>
      <c r="N3452">
        <v>79053.47</v>
      </c>
      <c r="O3452">
        <v>247251.53</v>
      </c>
      <c r="P3452">
        <v>30</v>
      </c>
      <c r="Q3452">
        <v>34</v>
      </c>
      <c r="R3452">
        <v>70.760000000000005</v>
      </c>
    </row>
    <row r="3453" spans="1:18" x14ac:dyDescent="0.35">
      <c r="A3453" t="s">
        <v>63</v>
      </c>
      <c r="B3453" t="str">
        <f>VLOOKUP(Table1[[#This Row],[Region]],Table3[#All],2,0)</f>
        <v>William Grek</v>
      </c>
      <c r="C3453" t="s">
        <v>214</v>
      </c>
      <c r="D3453">
        <v>178205</v>
      </c>
      <c r="E3453">
        <v>97098</v>
      </c>
      <c r="F3453">
        <v>54.49</v>
      </c>
      <c r="G3453" s="2">
        <v>41535</v>
      </c>
      <c r="H3453">
        <f>YEAR(Table1[[#This Row],[Order Date]])</f>
        <v>2013</v>
      </c>
      <c r="I3453" t="s">
        <v>258</v>
      </c>
      <c r="J3453" s="4">
        <f>WEEKDAY(Table1[[#This Row],[Order Date]])</f>
        <v>4</v>
      </c>
      <c r="K3453" t="s">
        <v>231</v>
      </c>
      <c r="L3453" t="s">
        <v>236</v>
      </c>
      <c r="M3453">
        <v>97098</v>
      </c>
      <c r="N3453">
        <v>20148.75</v>
      </c>
      <c r="O3453">
        <v>76949.25</v>
      </c>
      <c r="P3453">
        <v>30</v>
      </c>
      <c r="Q3453">
        <v>38</v>
      </c>
      <c r="R3453">
        <v>62.04</v>
      </c>
    </row>
    <row r="3454" spans="1:18" x14ac:dyDescent="0.35">
      <c r="A3454" t="s">
        <v>64</v>
      </c>
      <c r="B3454" t="str">
        <f>VLOOKUP(Table1[[#This Row],[Region]],Table3[#All],2,0)</f>
        <v>William Grek</v>
      </c>
      <c r="C3454" t="s">
        <v>214</v>
      </c>
      <c r="D3454">
        <v>303916</v>
      </c>
      <c r="E3454">
        <v>325838</v>
      </c>
      <c r="F3454">
        <v>107.21</v>
      </c>
      <c r="G3454" s="2">
        <v>41629</v>
      </c>
      <c r="H3454">
        <f>YEAR(Table1[[#This Row],[Order Date]])</f>
        <v>2013</v>
      </c>
      <c r="I3454" t="s">
        <v>257</v>
      </c>
      <c r="J3454" s="4">
        <f>WEEKDAY(Table1[[#This Row],[Order Date]])</f>
        <v>7</v>
      </c>
      <c r="K3454" t="s">
        <v>233</v>
      </c>
      <c r="L3454" t="s">
        <v>237</v>
      </c>
      <c r="M3454">
        <v>325838</v>
      </c>
      <c r="N3454">
        <v>146122.32999999999</v>
      </c>
      <c r="O3454">
        <v>179715.67</v>
      </c>
      <c r="P3454">
        <v>10</v>
      </c>
      <c r="Q3454">
        <v>66</v>
      </c>
      <c r="R3454">
        <v>67.790000000000006</v>
      </c>
    </row>
    <row r="3455" spans="1:18" x14ac:dyDescent="0.35">
      <c r="A3455" t="s">
        <v>65</v>
      </c>
      <c r="B3455" t="str">
        <f>VLOOKUP(Table1[[#This Row],[Region]],Table3[#All],2,0)</f>
        <v>Anne Paul</v>
      </c>
      <c r="C3455" t="s">
        <v>212</v>
      </c>
      <c r="D3455">
        <v>475257</v>
      </c>
      <c r="E3455">
        <v>254933</v>
      </c>
      <c r="F3455">
        <v>53.64</v>
      </c>
      <c r="G3455" s="2">
        <v>41629</v>
      </c>
      <c r="H3455">
        <f>YEAR(Table1[[#This Row],[Order Date]])</f>
        <v>2013</v>
      </c>
      <c r="I3455" t="s">
        <v>257</v>
      </c>
      <c r="J3455" s="4">
        <f>WEEKDAY(Table1[[#This Row],[Order Date]])</f>
        <v>7</v>
      </c>
      <c r="K3455" t="s">
        <v>232</v>
      </c>
      <c r="L3455" t="s">
        <v>240</v>
      </c>
      <c r="M3455">
        <v>254933</v>
      </c>
      <c r="N3455">
        <v>68151.789999999994</v>
      </c>
      <c r="O3455">
        <v>186781.21</v>
      </c>
      <c r="P3455">
        <v>30</v>
      </c>
      <c r="Q3455">
        <v>58</v>
      </c>
      <c r="R3455">
        <v>67.95</v>
      </c>
    </row>
    <row r="3456" spans="1:18" x14ac:dyDescent="0.35">
      <c r="A3456" t="s">
        <v>66</v>
      </c>
      <c r="B3456" t="str">
        <f>VLOOKUP(Table1[[#This Row],[Region]],Table3[#All],2,0)</f>
        <v>Anne Paul</v>
      </c>
      <c r="C3456" t="s">
        <v>212</v>
      </c>
      <c r="D3456">
        <v>369977</v>
      </c>
      <c r="E3456">
        <v>274858</v>
      </c>
      <c r="F3456">
        <v>74.290000000000006</v>
      </c>
      <c r="G3456" s="2">
        <v>41966</v>
      </c>
      <c r="H3456">
        <f>YEAR(Table1[[#This Row],[Order Date]])</f>
        <v>2014</v>
      </c>
      <c r="I3456" t="s">
        <v>253</v>
      </c>
      <c r="J3456" s="4">
        <f>WEEKDAY(Table1[[#This Row],[Order Date]])</f>
        <v>1</v>
      </c>
      <c r="K3456" t="s">
        <v>216</v>
      </c>
      <c r="L3456" t="s">
        <v>236</v>
      </c>
      <c r="M3456">
        <v>274858</v>
      </c>
      <c r="N3456">
        <v>115020.13</v>
      </c>
      <c r="O3456">
        <v>159837.87</v>
      </c>
      <c r="P3456">
        <v>20</v>
      </c>
      <c r="Q3456">
        <v>71</v>
      </c>
      <c r="R3456">
        <v>72.88</v>
      </c>
    </row>
    <row r="3457" spans="1:18" x14ac:dyDescent="0.35">
      <c r="A3457" t="s">
        <v>67</v>
      </c>
      <c r="B3457" t="str">
        <f>VLOOKUP(Table1[[#This Row],[Region]],Table3[#All],2,0)</f>
        <v>William Grek</v>
      </c>
      <c r="C3457" t="s">
        <v>214</v>
      </c>
      <c r="D3457">
        <v>471243</v>
      </c>
      <c r="E3457">
        <v>528163</v>
      </c>
      <c r="F3457">
        <v>112.08</v>
      </c>
      <c r="G3457" s="2">
        <v>40907</v>
      </c>
      <c r="H3457">
        <f>YEAR(Table1[[#This Row],[Order Date]])</f>
        <v>2011</v>
      </c>
      <c r="I3457" t="s">
        <v>257</v>
      </c>
      <c r="J3457" s="4">
        <f>WEEKDAY(Table1[[#This Row],[Order Date]])</f>
        <v>6</v>
      </c>
      <c r="K3457" t="s">
        <v>231</v>
      </c>
      <c r="L3457" t="s">
        <v>236</v>
      </c>
      <c r="M3457">
        <v>528163</v>
      </c>
      <c r="N3457">
        <v>143651.41</v>
      </c>
      <c r="O3457">
        <v>384511.59</v>
      </c>
      <c r="P3457">
        <v>30</v>
      </c>
      <c r="Q3457">
        <v>13</v>
      </c>
      <c r="R3457">
        <v>62.16</v>
      </c>
    </row>
    <row r="3458" spans="1:18" x14ac:dyDescent="0.35">
      <c r="A3458" t="s">
        <v>68</v>
      </c>
      <c r="B3458" t="str">
        <f>VLOOKUP(Table1[[#This Row],[Region]],Table3[#All],2,0)</f>
        <v>Sam Thomas</v>
      </c>
      <c r="C3458" t="s">
        <v>215</v>
      </c>
      <c r="D3458">
        <v>309421</v>
      </c>
      <c r="E3458">
        <v>344326</v>
      </c>
      <c r="F3458">
        <v>111.28</v>
      </c>
      <c r="G3458" s="2">
        <v>41733</v>
      </c>
      <c r="H3458">
        <f>YEAR(Table1[[#This Row],[Order Date]])</f>
        <v>2014</v>
      </c>
      <c r="I3458" t="s">
        <v>256</v>
      </c>
      <c r="J3458" s="4">
        <f>WEEKDAY(Table1[[#This Row],[Order Date]])</f>
        <v>6</v>
      </c>
      <c r="K3458" t="s">
        <v>229</v>
      </c>
      <c r="L3458" t="s">
        <v>240</v>
      </c>
      <c r="M3458">
        <v>344326</v>
      </c>
      <c r="N3458">
        <v>152110.57</v>
      </c>
      <c r="O3458">
        <v>192215.43</v>
      </c>
      <c r="P3458">
        <v>10</v>
      </c>
      <c r="Q3458">
        <v>39</v>
      </c>
      <c r="R3458">
        <v>67.599999999999994</v>
      </c>
    </row>
    <row r="3459" spans="1:18" x14ac:dyDescent="0.35">
      <c r="A3459" t="s">
        <v>69</v>
      </c>
      <c r="B3459" t="str">
        <f>VLOOKUP(Table1[[#This Row],[Region]],Table3[#All],2,0)</f>
        <v>Sam Thomas</v>
      </c>
      <c r="C3459" t="s">
        <v>215</v>
      </c>
      <c r="D3459">
        <v>178354</v>
      </c>
      <c r="E3459">
        <v>159010</v>
      </c>
      <c r="F3459">
        <v>89.15</v>
      </c>
      <c r="G3459" s="2">
        <v>41635</v>
      </c>
      <c r="H3459">
        <f>YEAR(Table1[[#This Row],[Order Date]])</f>
        <v>2013</v>
      </c>
      <c r="I3459" t="s">
        <v>257</v>
      </c>
      <c r="J3459" s="4">
        <f>WEEKDAY(Table1[[#This Row],[Order Date]])</f>
        <v>6</v>
      </c>
      <c r="K3459" t="s">
        <v>227</v>
      </c>
      <c r="L3459" t="s">
        <v>237</v>
      </c>
      <c r="M3459">
        <v>159010</v>
      </c>
      <c r="N3459">
        <v>71903.960000000006</v>
      </c>
      <c r="O3459">
        <v>87106.04</v>
      </c>
      <c r="P3459">
        <v>20</v>
      </c>
      <c r="Q3459">
        <v>76</v>
      </c>
      <c r="R3459">
        <v>68.08</v>
      </c>
    </row>
    <row r="3460" spans="1:18" x14ac:dyDescent="0.35">
      <c r="A3460" t="s">
        <v>70</v>
      </c>
      <c r="B3460" t="str">
        <f>VLOOKUP(Table1[[#This Row],[Region]],Table3[#All],2,0)</f>
        <v>William Grek</v>
      </c>
      <c r="C3460" t="s">
        <v>214</v>
      </c>
      <c r="D3460">
        <v>214879</v>
      </c>
      <c r="E3460">
        <v>237801</v>
      </c>
      <c r="F3460">
        <v>110.67</v>
      </c>
      <c r="G3460" s="2">
        <v>41431</v>
      </c>
      <c r="H3460">
        <f>YEAR(Table1[[#This Row],[Order Date]])</f>
        <v>2013</v>
      </c>
      <c r="I3460" t="s">
        <v>254</v>
      </c>
      <c r="J3460" s="4">
        <f>WEEKDAY(Table1[[#This Row],[Order Date]])</f>
        <v>5</v>
      </c>
      <c r="K3460" t="s">
        <v>216</v>
      </c>
      <c r="L3460" t="s">
        <v>236</v>
      </c>
      <c r="M3460">
        <v>237801</v>
      </c>
      <c r="N3460">
        <v>94857.49</v>
      </c>
      <c r="O3460">
        <v>142943.51</v>
      </c>
      <c r="P3460">
        <v>20</v>
      </c>
      <c r="Q3460">
        <v>23</v>
      </c>
      <c r="R3460">
        <v>61.24</v>
      </c>
    </row>
    <row r="3461" spans="1:18" x14ac:dyDescent="0.35">
      <c r="A3461" t="s">
        <v>71</v>
      </c>
      <c r="B3461" t="str">
        <f>VLOOKUP(Table1[[#This Row],[Region]],Table3[#All],2,0)</f>
        <v>William Grek</v>
      </c>
      <c r="C3461" t="s">
        <v>214</v>
      </c>
      <c r="D3461">
        <v>347220</v>
      </c>
      <c r="E3461">
        <v>389761</v>
      </c>
      <c r="F3461">
        <v>112.25</v>
      </c>
      <c r="G3461" s="2">
        <v>41431</v>
      </c>
      <c r="H3461">
        <f>YEAR(Table1[[#This Row],[Order Date]])</f>
        <v>2013</v>
      </c>
      <c r="I3461" t="s">
        <v>254</v>
      </c>
      <c r="J3461" s="4">
        <f>WEEKDAY(Table1[[#This Row],[Order Date]])</f>
        <v>5</v>
      </c>
      <c r="K3461" t="s">
        <v>230</v>
      </c>
      <c r="L3461" t="s">
        <v>238</v>
      </c>
      <c r="M3461">
        <v>389761</v>
      </c>
      <c r="N3461">
        <v>131362.91</v>
      </c>
      <c r="O3461">
        <v>258398.09</v>
      </c>
      <c r="P3461">
        <v>30</v>
      </c>
      <c r="Q3461">
        <v>28</v>
      </c>
      <c r="R3461">
        <v>82.92</v>
      </c>
    </row>
    <row r="3462" spans="1:18" x14ac:dyDescent="0.35">
      <c r="A3462" t="s">
        <v>72</v>
      </c>
      <c r="B3462" t="str">
        <f>VLOOKUP(Table1[[#This Row],[Region]],Table3[#All],2,0)</f>
        <v>Sam Thomas</v>
      </c>
      <c r="C3462" t="s">
        <v>215</v>
      </c>
      <c r="D3462">
        <v>207171</v>
      </c>
      <c r="E3462">
        <v>220441</v>
      </c>
      <c r="F3462">
        <v>106.41</v>
      </c>
      <c r="G3462" s="2">
        <v>41431</v>
      </c>
      <c r="H3462">
        <f>YEAR(Table1[[#This Row],[Order Date]])</f>
        <v>2013</v>
      </c>
      <c r="I3462" t="s">
        <v>254</v>
      </c>
      <c r="J3462" s="4">
        <f>WEEKDAY(Table1[[#This Row],[Order Date]])</f>
        <v>5</v>
      </c>
      <c r="K3462" t="s">
        <v>234</v>
      </c>
      <c r="L3462" t="s">
        <v>238</v>
      </c>
      <c r="M3462">
        <v>220441</v>
      </c>
      <c r="N3462">
        <v>97158.47</v>
      </c>
      <c r="O3462">
        <v>123282.53</v>
      </c>
      <c r="P3462">
        <v>10</v>
      </c>
      <c r="Q3462">
        <v>35</v>
      </c>
      <c r="R3462">
        <v>83.9</v>
      </c>
    </row>
    <row r="3463" spans="1:18" x14ac:dyDescent="0.35">
      <c r="A3463" t="s">
        <v>73</v>
      </c>
      <c r="B3463" t="str">
        <f>VLOOKUP(Table1[[#This Row],[Region]],Table3[#All],2,0)</f>
        <v>William Grek</v>
      </c>
      <c r="C3463" t="s">
        <v>214</v>
      </c>
      <c r="D3463">
        <v>247288</v>
      </c>
      <c r="E3463">
        <v>219886</v>
      </c>
      <c r="F3463">
        <v>88.92</v>
      </c>
      <c r="G3463" s="2">
        <v>41170</v>
      </c>
      <c r="H3463">
        <f>YEAR(Table1[[#This Row],[Order Date]])</f>
        <v>2012</v>
      </c>
      <c r="I3463" t="s">
        <v>258</v>
      </c>
      <c r="J3463" s="4">
        <f>WEEKDAY(Table1[[#This Row],[Order Date]])</f>
        <v>3</v>
      </c>
      <c r="K3463" t="s">
        <v>224</v>
      </c>
      <c r="L3463" t="s">
        <v>240</v>
      </c>
      <c r="M3463">
        <v>219886</v>
      </c>
      <c r="N3463">
        <v>101507.12</v>
      </c>
      <c r="O3463">
        <v>118378.88</v>
      </c>
      <c r="P3463">
        <v>20</v>
      </c>
      <c r="Q3463">
        <v>80</v>
      </c>
      <c r="R3463">
        <v>81.91</v>
      </c>
    </row>
    <row r="3464" spans="1:18" x14ac:dyDescent="0.35">
      <c r="A3464" t="s">
        <v>74</v>
      </c>
      <c r="B3464" t="str">
        <f>VLOOKUP(Table1[[#This Row],[Region]],Table3[#All],2,0)</f>
        <v>Anne Paul</v>
      </c>
      <c r="C3464" t="s">
        <v>212</v>
      </c>
      <c r="D3464">
        <v>343657</v>
      </c>
      <c r="E3464">
        <v>229269</v>
      </c>
      <c r="F3464">
        <v>66.709999999999994</v>
      </c>
      <c r="G3464" s="2">
        <v>41170</v>
      </c>
      <c r="H3464">
        <f>YEAR(Table1[[#This Row],[Order Date]])</f>
        <v>2012</v>
      </c>
      <c r="I3464" t="s">
        <v>258</v>
      </c>
      <c r="J3464" s="4">
        <f>WEEKDAY(Table1[[#This Row],[Order Date]])</f>
        <v>3</v>
      </c>
      <c r="K3464" t="s">
        <v>224</v>
      </c>
      <c r="L3464" t="s">
        <v>240</v>
      </c>
      <c r="M3464">
        <v>229269</v>
      </c>
      <c r="N3464">
        <v>73885.94</v>
      </c>
      <c r="O3464">
        <v>155383.06</v>
      </c>
      <c r="P3464">
        <v>30</v>
      </c>
      <c r="Q3464">
        <v>92</v>
      </c>
      <c r="R3464">
        <v>81.92</v>
      </c>
    </row>
    <row r="3465" spans="1:18" x14ac:dyDescent="0.35">
      <c r="A3465" t="s">
        <v>75</v>
      </c>
      <c r="B3465" t="str">
        <f>VLOOKUP(Table1[[#This Row],[Region]],Table3[#All],2,0)</f>
        <v>Anne Paul</v>
      </c>
      <c r="C3465" t="s">
        <v>212</v>
      </c>
      <c r="D3465">
        <v>320707</v>
      </c>
      <c r="E3465">
        <v>310133</v>
      </c>
      <c r="F3465">
        <v>96.7</v>
      </c>
      <c r="G3465" s="2">
        <v>41170</v>
      </c>
      <c r="H3465">
        <f>YEAR(Table1[[#This Row],[Order Date]])</f>
        <v>2012</v>
      </c>
      <c r="I3465" t="s">
        <v>258</v>
      </c>
      <c r="J3465" s="4">
        <f>WEEKDAY(Table1[[#This Row],[Order Date]])</f>
        <v>3</v>
      </c>
      <c r="K3465" t="s">
        <v>224</v>
      </c>
      <c r="L3465" t="s">
        <v>240</v>
      </c>
      <c r="M3465">
        <v>310133</v>
      </c>
      <c r="N3465">
        <v>71921.820000000007</v>
      </c>
      <c r="O3465">
        <v>238211.18</v>
      </c>
      <c r="P3465">
        <v>20</v>
      </c>
      <c r="Q3465">
        <v>59</v>
      </c>
      <c r="R3465">
        <v>70.349999999999994</v>
      </c>
    </row>
    <row r="3466" spans="1:18" x14ac:dyDescent="0.35">
      <c r="A3466" t="s">
        <v>76</v>
      </c>
      <c r="B3466" t="str">
        <f>VLOOKUP(Table1[[#This Row],[Region]],Table3[#All],2,0)</f>
        <v>Sam Thomas</v>
      </c>
      <c r="C3466" t="s">
        <v>215</v>
      </c>
      <c r="D3466">
        <v>258571</v>
      </c>
      <c r="E3466">
        <v>167054</v>
      </c>
      <c r="F3466">
        <v>64.61</v>
      </c>
      <c r="G3466" s="2">
        <v>41170</v>
      </c>
      <c r="H3466">
        <f>YEAR(Table1[[#This Row],[Order Date]])</f>
        <v>2012</v>
      </c>
      <c r="I3466" t="s">
        <v>258</v>
      </c>
      <c r="J3466" s="4">
        <f>WEEKDAY(Table1[[#This Row],[Order Date]])</f>
        <v>3</v>
      </c>
      <c r="K3466" t="s">
        <v>234</v>
      </c>
      <c r="L3466" t="s">
        <v>238</v>
      </c>
      <c r="M3466">
        <v>167054</v>
      </c>
      <c r="N3466">
        <v>58996.74</v>
      </c>
      <c r="O3466">
        <v>108057.26</v>
      </c>
      <c r="P3466">
        <v>10</v>
      </c>
      <c r="Q3466">
        <v>38</v>
      </c>
      <c r="R3466">
        <v>76.22</v>
      </c>
    </row>
    <row r="3467" spans="1:18" x14ac:dyDescent="0.35">
      <c r="A3467" t="s">
        <v>77</v>
      </c>
      <c r="B3467" t="str">
        <f>VLOOKUP(Table1[[#This Row],[Region]],Table3[#All],2,0)</f>
        <v>William Grek</v>
      </c>
      <c r="C3467" t="s">
        <v>214</v>
      </c>
      <c r="D3467">
        <v>251710</v>
      </c>
      <c r="E3467">
        <v>133750</v>
      </c>
      <c r="F3467">
        <v>53.14</v>
      </c>
      <c r="G3467" s="2">
        <v>41705</v>
      </c>
      <c r="H3467">
        <f>YEAR(Table1[[#This Row],[Order Date]])</f>
        <v>2014</v>
      </c>
      <c r="I3467" t="s">
        <v>263</v>
      </c>
      <c r="J3467" s="4">
        <f>WEEKDAY(Table1[[#This Row],[Order Date]])</f>
        <v>6</v>
      </c>
      <c r="K3467" t="s">
        <v>220</v>
      </c>
      <c r="L3467" t="s">
        <v>237</v>
      </c>
      <c r="M3467">
        <v>133750</v>
      </c>
      <c r="N3467">
        <v>38254.300000000003</v>
      </c>
      <c r="O3467">
        <v>95495.7</v>
      </c>
      <c r="P3467">
        <v>30</v>
      </c>
      <c r="Q3467">
        <v>67</v>
      </c>
      <c r="R3467">
        <v>66.94</v>
      </c>
    </row>
    <row r="3468" spans="1:18" x14ac:dyDescent="0.35">
      <c r="A3468" t="s">
        <v>78</v>
      </c>
      <c r="B3468" t="str">
        <f>VLOOKUP(Table1[[#This Row],[Region]],Table3[#All],2,0)</f>
        <v>Bill Gabril</v>
      </c>
      <c r="C3468" t="s">
        <v>213</v>
      </c>
      <c r="D3468">
        <v>377515</v>
      </c>
      <c r="E3468">
        <v>378895</v>
      </c>
      <c r="F3468">
        <v>100.37</v>
      </c>
      <c r="G3468" s="2">
        <v>41705</v>
      </c>
      <c r="H3468">
        <f>YEAR(Table1[[#This Row],[Order Date]])</f>
        <v>2014</v>
      </c>
      <c r="I3468" t="s">
        <v>263</v>
      </c>
      <c r="J3468" s="4">
        <f>WEEKDAY(Table1[[#This Row],[Order Date]])</f>
        <v>6</v>
      </c>
      <c r="K3468" t="s">
        <v>221</v>
      </c>
      <c r="L3468" t="s">
        <v>239</v>
      </c>
      <c r="M3468">
        <v>378895</v>
      </c>
      <c r="N3468">
        <v>159544.28</v>
      </c>
      <c r="O3468">
        <v>219350.72</v>
      </c>
      <c r="P3468">
        <v>20</v>
      </c>
      <c r="Q3468">
        <v>77</v>
      </c>
      <c r="R3468">
        <v>94.72</v>
      </c>
    </row>
    <row r="3469" spans="1:18" x14ac:dyDescent="0.35">
      <c r="A3469" t="s">
        <v>79</v>
      </c>
      <c r="B3469" t="str">
        <f>VLOOKUP(Table1[[#This Row],[Region]],Table3[#All],2,0)</f>
        <v>William Grek</v>
      </c>
      <c r="C3469" t="s">
        <v>214</v>
      </c>
      <c r="D3469">
        <v>399979</v>
      </c>
      <c r="E3469">
        <v>219920</v>
      </c>
      <c r="F3469">
        <v>54.98</v>
      </c>
      <c r="G3469" s="2">
        <v>41351</v>
      </c>
      <c r="H3469">
        <f>YEAR(Table1[[#This Row],[Order Date]])</f>
        <v>2013</v>
      </c>
      <c r="I3469" t="s">
        <v>263</v>
      </c>
      <c r="J3469" s="4">
        <f>WEEKDAY(Table1[[#This Row],[Order Date]])</f>
        <v>2</v>
      </c>
      <c r="K3469" t="s">
        <v>231</v>
      </c>
      <c r="L3469" t="s">
        <v>236</v>
      </c>
      <c r="M3469">
        <v>219920</v>
      </c>
      <c r="N3469">
        <v>69476.52</v>
      </c>
      <c r="O3469">
        <v>150443.48000000001</v>
      </c>
      <c r="P3469">
        <v>10</v>
      </c>
      <c r="Q3469">
        <v>96</v>
      </c>
      <c r="R3469">
        <v>83.52</v>
      </c>
    </row>
    <row r="3470" spans="1:18" x14ac:dyDescent="0.35">
      <c r="A3470" t="s">
        <v>80</v>
      </c>
      <c r="B3470" t="str">
        <f>VLOOKUP(Table1[[#This Row],[Region]],Table3[#All],2,0)</f>
        <v>William Grek</v>
      </c>
      <c r="C3470" t="s">
        <v>214</v>
      </c>
      <c r="D3470">
        <v>210743</v>
      </c>
      <c r="E3470">
        <v>126421</v>
      </c>
      <c r="F3470">
        <v>59.99</v>
      </c>
      <c r="G3470" s="2">
        <v>41351</v>
      </c>
      <c r="H3470">
        <f>YEAR(Table1[[#This Row],[Order Date]])</f>
        <v>2013</v>
      </c>
      <c r="I3470" t="s">
        <v>263</v>
      </c>
      <c r="J3470" s="4">
        <f>WEEKDAY(Table1[[#This Row],[Order Date]])</f>
        <v>2</v>
      </c>
      <c r="K3470" t="s">
        <v>217</v>
      </c>
      <c r="L3470" t="s">
        <v>237</v>
      </c>
      <c r="M3470">
        <v>126421</v>
      </c>
      <c r="N3470">
        <v>54183.19</v>
      </c>
      <c r="O3470">
        <v>72237.81</v>
      </c>
      <c r="P3470">
        <v>20</v>
      </c>
      <c r="Q3470">
        <v>75</v>
      </c>
      <c r="R3470">
        <v>73.09</v>
      </c>
    </row>
    <row r="3471" spans="1:18" x14ac:dyDescent="0.35">
      <c r="A3471" t="s">
        <v>81</v>
      </c>
      <c r="B3471" t="str">
        <f>VLOOKUP(Table1[[#This Row],[Region]],Table3[#All],2,0)</f>
        <v>Bill Gabril</v>
      </c>
      <c r="C3471" t="s">
        <v>213</v>
      </c>
      <c r="D3471">
        <v>290214</v>
      </c>
      <c r="E3471">
        <v>166261</v>
      </c>
      <c r="F3471">
        <v>57.29</v>
      </c>
      <c r="G3471" s="2">
        <v>41618</v>
      </c>
      <c r="H3471">
        <f>YEAR(Table1[[#This Row],[Order Date]])</f>
        <v>2013</v>
      </c>
      <c r="I3471" t="s">
        <v>257</v>
      </c>
      <c r="J3471" s="4">
        <f>WEEKDAY(Table1[[#This Row],[Order Date]])</f>
        <v>3</v>
      </c>
      <c r="K3471" t="s">
        <v>219</v>
      </c>
      <c r="L3471" t="s">
        <v>238</v>
      </c>
      <c r="M3471">
        <v>166261</v>
      </c>
      <c r="N3471">
        <v>66589.77</v>
      </c>
      <c r="O3471">
        <v>99671.23</v>
      </c>
      <c r="P3471">
        <v>30</v>
      </c>
      <c r="Q3471">
        <v>65</v>
      </c>
      <c r="R3471">
        <v>90.69</v>
      </c>
    </row>
    <row r="3472" spans="1:18" x14ac:dyDescent="0.35">
      <c r="A3472" t="s">
        <v>82</v>
      </c>
      <c r="B3472" t="str">
        <f>VLOOKUP(Table1[[#This Row],[Region]],Table3[#All],2,0)</f>
        <v>Bill Gabril</v>
      </c>
      <c r="C3472" t="s">
        <v>213</v>
      </c>
      <c r="D3472">
        <v>451846</v>
      </c>
      <c r="E3472">
        <v>245229</v>
      </c>
      <c r="F3472">
        <v>54.27</v>
      </c>
      <c r="G3472" s="2">
        <v>41618</v>
      </c>
      <c r="H3472">
        <f>YEAR(Table1[[#This Row],[Order Date]])</f>
        <v>2013</v>
      </c>
      <c r="I3472" t="s">
        <v>257</v>
      </c>
      <c r="J3472" s="4">
        <f>WEEKDAY(Table1[[#This Row],[Order Date]])</f>
        <v>3</v>
      </c>
      <c r="K3472" t="s">
        <v>223</v>
      </c>
      <c r="L3472" t="s">
        <v>240</v>
      </c>
      <c r="M3472">
        <v>245229</v>
      </c>
      <c r="N3472">
        <v>106197.35</v>
      </c>
      <c r="O3472">
        <v>139031.65</v>
      </c>
      <c r="P3472">
        <v>10</v>
      </c>
      <c r="Q3472">
        <v>63</v>
      </c>
      <c r="R3472">
        <v>76.489999999999995</v>
      </c>
    </row>
    <row r="3473" spans="1:18" x14ac:dyDescent="0.35">
      <c r="A3473" t="s">
        <v>83</v>
      </c>
      <c r="B3473" t="str">
        <f>VLOOKUP(Table1[[#This Row],[Region]],Table3[#All],2,0)</f>
        <v>Sam Thomas</v>
      </c>
      <c r="C3473" t="s">
        <v>215</v>
      </c>
      <c r="D3473">
        <v>402517</v>
      </c>
      <c r="E3473">
        <v>480122</v>
      </c>
      <c r="F3473">
        <v>119.28</v>
      </c>
      <c r="G3473" s="2">
        <v>41618</v>
      </c>
      <c r="H3473">
        <f>YEAR(Table1[[#This Row],[Order Date]])</f>
        <v>2013</v>
      </c>
      <c r="I3473" t="s">
        <v>257</v>
      </c>
      <c r="J3473" s="4">
        <f>WEEKDAY(Table1[[#This Row],[Order Date]])</f>
        <v>3</v>
      </c>
      <c r="K3473" t="s">
        <v>229</v>
      </c>
      <c r="L3473" t="s">
        <v>240</v>
      </c>
      <c r="M3473">
        <v>480122</v>
      </c>
      <c r="N3473">
        <v>219560.86</v>
      </c>
      <c r="O3473">
        <v>260561.14</v>
      </c>
      <c r="P3473">
        <v>30</v>
      </c>
      <c r="Q3473">
        <v>88</v>
      </c>
      <c r="R3473">
        <v>63.12</v>
      </c>
    </row>
    <row r="3474" spans="1:18" x14ac:dyDescent="0.35">
      <c r="A3474" t="s">
        <v>84</v>
      </c>
      <c r="B3474" t="str">
        <f>VLOOKUP(Table1[[#This Row],[Region]],Table3[#All],2,0)</f>
        <v>Anne Paul</v>
      </c>
      <c r="C3474" t="s">
        <v>212</v>
      </c>
      <c r="D3474">
        <v>376686</v>
      </c>
      <c r="E3474">
        <v>363952</v>
      </c>
      <c r="F3474">
        <v>96.62</v>
      </c>
      <c r="G3474" s="2">
        <v>41289</v>
      </c>
      <c r="H3474">
        <f>YEAR(Table1[[#This Row],[Order Date]])</f>
        <v>2013</v>
      </c>
      <c r="I3474" t="s">
        <v>259</v>
      </c>
      <c r="J3474" s="4">
        <f>WEEKDAY(Table1[[#This Row],[Order Date]])</f>
        <v>3</v>
      </c>
      <c r="K3474" t="s">
        <v>228</v>
      </c>
      <c r="L3474" t="s">
        <v>236</v>
      </c>
      <c r="M3474">
        <v>363952</v>
      </c>
      <c r="N3474">
        <v>165965.42000000001</v>
      </c>
      <c r="O3474">
        <v>197986.58</v>
      </c>
      <c r="P3474">
        <v>20</v>
      </c>
      <c r="Q3474">
        <v>31</v>
      </c>
      <c r="R3474">
        <v>65.34</v>
      </c>
    </row>
    <row r="3475" spans="1:18" x14ac:dyDescent="0.35">
      <c r="A3475" t="s">
        <v>85</v>
      </c>
      <c r="B3475" t="str">
        <f>VLOOKUP(Table1[[#This Row],[Region]],Table3[#All],2,0)</f>
        <v>Sam Thomas</v>
      </c>
      <c r="C3475" t="s">
        <v>215</v>
      </c>
      <c r="D3475">
        <v>396736</v>
      </c>
      <c r="E3475">
        <v>408314</v>
      </c>
      <c r="F3475">
        <v>102.92</v>
      </c>
      <c r="G3475" s="2">
        <v>41289</v>
      </c>
      <c r="H3475">
        <f>YEAR(Table1[[#This Row],[Order Date]])</f>
        <v>2013</v>
      </c>
      <c r="I3475" t="s">
        <v>259</v>
      </c>
      <c r="J3475" s="4">
        <f>WEEKDAY(Table1[[#This Row],[Order Date]])</f>
        <v>3</v>
      </c>
      <c r="K3475" t="s">
        <v>231</v>
      </c>
      <c r="L3475" t="s">
        <v>236</v>
      </c>
      <c r="M3475">
        <v>408314</v>
      </c>
      <c r="N3475">
        <v>168026.55</v>
      </c>
      <c r="O3475">
        <v>240287.45</v>
      </c>
      <c r="P3475">
        <v>20</v>
      </c>
      <c r="Q3475">
        <v>63</v>
      </c>
      <c r="R3475">
        <v>67.97</v>
      </c>
    </row>
    <row r="3476" spans="1:18" x14ac:dyDescent="0.35">
      <c r="A3476" t="s">
        <v>86</v>
      </c>
      <c r="B3476" t="str">
        <f>VLOOKUP(Table1[[#This Row],[Region]],Table3[#All],2,0)</f>
        <v>Sam Thomas</v>
      </c>
      <c r="C3476" t="s">
        <v>215</v>
      </c>
      <c r="D3476">
        <v>276589</v>
      </c>
      <c r="E3476">
        <v>294656</v>
      </c>
      <c r="F3476">
        <v>106.53</v>
      </c>
      <c r="G3476" s="2">
        <v>41289</v>
      </c>
      <c r="H3476">
        <f>YEAR(Table1[[#This Row],[Order Date]])</f>
        <v>2013</v>
      </c>
      <c r="I3476" t="s">
        <v>259</v>
      </c>
      <c r="J3476" s="4">
        <f>WEEKDAY(Table1[[#This Row],[Order Date]])</f>
        <v>3</v>
      </c>
      <c r="K3476" t="s">
        <v>217</v>
      </c>
      <c r="L3476" t="s">
        <v>237</v>
      </c>
      <c r="M3476">
        <v>294656</v>
      </c>
      <c r="N3476">
        <v>129554.71</v>
      </c>
      <c r="O3476">
        <v>165101.29</v>
      </c>
      <c r="P3476">
        <v>10</v>
      </c>
      <c r="Q3476">
        <v>51</v>
      </c>
      <c r="R3476">
        <v>87.58</v>
      </c>
    </row>
    <row r="3477" spans="1:18" x14ac:dyDescent="0.35">
      <c r="A3477" t="s">
        <v>87</v>
      </c>
      <c r="B3477" t="str">
        <f>VLOOKUP(Table1[[#This Row],[Region]],Table3[#All],2,0)</f>
        <v>Sam Thomas</v>
      </c>
      <c r="C3477" t="s">
        <v>215</v>
      </c>
      <c r="D3477">
        <v>289946</v>
      </c>
      <c r="E3477">
        <v>259131</v>
      </c>
      <c r="F3477">
        <v>89.37</v>
      </c>
      <c r="G3477" s="2">
        <v>40840</v>
      </c>
      <c r="H3477">
        <f>YEAR(Table1[[#This Row],[Order Date]])</f>
        <v>2011</v>
      </c>
      <c r="I3477" t="s">
        <v>255</v>
      </c>
      <c r="J3477" s="4">
        <f>WEEKDAY(Table1[[#This Row],[Order Date]])</f>
        <v>2</v>
      </c>
      <c r="K3477" t="s">
        <v>220</v>
      </c>
      <c r="L3477" t="s">
        <v>237</v>
      </c>
      <c r="M3477">
        <v>259131</v>
      </c>
      <c r="N3477">
        <v>123774.98</v>
      </c>
      <c r="O3477">
        <v>135356.01999999999</v>
      </c>
      <c r="P3477">
        <v>20</v>
      </c>
      <c r="Q3477">
        <v>72</v>
      </c>
      <c r="R3477">
        <v>67.599999999999994</v>
      </c>
    </row>
    <row r="3478" spans="1:18" x14ac:dyDescent="0.35">
      <c r="A3478" t="s">
        <v>88</v>
      </c>
      <c r="B3478" t="str">
        <f>VLOOKUP(Table1[[#This Row],[Region]],Table3[#All],2,0)</f>
        <v>Anne Paul</v>
      </c>
      <c r="C3478" t="s">
        <v>212</v>
      </c>
      <c r="D3478">
        <v>487097</v>
      </c>
      <c r="E3478">
        <v>291279</v>
      </c>
      <c r="F3478">
        <v>59.8</v>
      </c>
      <c r="G3478" s="2">
        <v>41541</v>
      </c>
      <c r="H3478">
        <f>YEAR(Table1[[#This Row],[Order Date]])</f>
        <v>2013</v>
      </c>
      <c r="I3478" t="s">
        <v>258</v>
      </c>
      <c r="J3478" s="4">
        <f>WEEKDAY(Table1[[#This Row],[Order Date]])</f>
        <v>3</v>
      </c>
      <c r="K3478" t="s">
        <v>219</v>
      </c>
      <c r="L3478" t="s">
        <v>238</v>
      </c>
      <c r="M3478">
        <v>291279</v>
      </c>
      <c r="N3478">
        <v>81298.77</v>
      </c>
      <c r="O3478">
        <v>209980.23</v>
      </c>
      <c r="P3478">
        <v>30</v>
      </c>
      <c r="Q3478">
        <v>36</v>
      </c>
      <c r="R3478">
        <v>73.31</v>
      </c>
    </row>
    <row r="3479" spans="1:18" x14ac:dyDescent="0.35">
      <c r="A3479" t="s">
        <v>89</v>
      </c>
      <c r="B3479" t="str">
        <f>VLOOKUP(Table1[[#This Row],[Region]],Table3[#All],2,0)</f>
        <v>Bill Gabril</v>
      </c>
      <c r="C3479" t="s">
        <v>213</v>
      </c>
      <c r="D3479">
        <v>458034</v>
      </c>
      <c r="E3479">
        <v>316963</v>
      </c>
      <c r="F3479">
        <v>69.2</v>
      </c>
      <c r="G3479" s="2">
        <v>41541</v>
      </c>
      <c r="H3479">
        <f>YEAR(Table1[[#This Row],[Order Date]])</f>
        <v>2013</v>
      </c>
      <c r="I3479" t="s">
        <v>258</v>
      </c>
      <c r="J3479" s="4">
        <f>WEEKDAY(Table1[[#This Row],[Order Date]])</f>
        <v>3</v>
      </c>
      <c r="K3479" t="s">
        <v>227</v>
      </c>
      <c r="L3479" t="s">
        <v>237</v>
      </c>
      <c r="M3479">
        <v>316963</v>
      </c>
      <c r="N3479">
        <v>96025.99</v>
      </c>
      <c r="O3479">
        <v>220937.01</v>
      </c>
      <c r="P3479">
        <v>20</v>
      </c>
      <c r="Q3479">
        <v>100</v>
      </c>
      <c r="R3479">
        <v>88.94</v>
      </c>
    </row>
    <row r="3480" spans="1:18" x14ac:dyDescent="0.35">
      <c r="A3480" t="s">
        <v>90</v>
      </c>
      <c r="B3480" t="str">
        <f>VLOOKUP(Table1[[#This Row],[Region]],Table3[#All],2,0)</f>
        <v>William Grek</v>
      </c>
      <c r="C3480" t="s">
        <v>214</v>
      </c>
      <c r="D3480">
        <v>207219</v>
      </c>
      <c r="E3480">
        <v>178341</v>
      </c>
      <c r="F3480">
        <v>86.06</v>
      </c>
      <c r="G3480" s="2">
        <v>41879</v>
      </c>
      <c r="H3480">
        <f>YEAR(Table1[[#This Row],[Order Date]])</f>
        <v>2014</v>
      </c>
      <c r="I3480" t="s">
        <v>262</v>
      </c>
      <c r="J3480" s="4">
        <f>WEEKDAY(Table1[[#This Row],[Order Date]])</f>
        <v>5</v>
      </c>
      <c r="K3480" t="s">
        <v>235</v>
      </c>
      <c r="L3480" t="s">
        <v>239</v>
      </c>
      <c r="M3480">
        <v>178341</v>
      </c>
      <c r="N3480">
        <v>74837.14</v>
      </c>
      <c r="O3480">
        <v>103503.86</v>
      </c>
      <c r="P3480">
        <v>30</v>
      </c>
      <c r="Q3480">
        <v>18</v>
      </c>
      <c r="R3480">
        <v>74.91</v>
      </c>
    </row>
    <row r="3481" spans="1:18" x14ac:dyDescent="0.35">
      <c r="A3481" t="s">
        <v>91</v>
      </c>
      <c r="B3481" t="str">
        <f>VLOOKUP(Table1[[#This Row],[Region]],Table3[#All],2,0)</f>
        <v>Bill Gabril</v>
      </c>
      <c r="C3481" t="s">
        <v>213</v>
      </c>
      <c r="D3481">
        <v>150351</v>
      </c>
      <c r="E3481">
        <v>151230</v>
      </c>
      <c r="F3481">
        <v>100.58</v>
      </c>
      <c r="G3481" s="2">
        <v>41879</v>
      </c>
      <c r="H3481">
        <f>YEAR(Table1[[#This Row],[Order Date]])</f>
        <v>2014</v>
      </c>
      <c r="I3481" t="s">
        <v>262</v>
      </c>
      <c r="J3481" s="4">
        <f>WEEKDAY(Table1[[#This Row],[Order Date]])</f>
        <v>5</v>
      </c>
      <c r="K3481" t="s">
        <v>230</v>
      </c>
      <c r="L3481" t="s">
        <v>238</v>
      </c>
      <c r="M3481">
        <v>151230</v>
      </c>
      <c r="N3481">
        <v>48248.05</v>
      </c>
      <c r="O3481">
        <v>102981.95</v>
      </c>
      <c r="P3481">
        <v>20</v>
      </c>
      <c r="Q3481">
        <v>76</v>
      </c>
      <c r="R3481">
        <v>75.08</v>
      </c>
    </row>
    <row r="3482" spans="1:18" x14ac:dyDescent="0.35">
      <c r="A3482" t="s">
        <v>92</v>
      </c>
      <c r="B3482" t="str">
        <f>VLOOKUP(Table1[[#This Row],[Region]],Table3[#All],2,0)</f>
        <v>Anne Paul</v>
      </c>
      <c r="C3482" t="s">
        <v>212</v>
      </c>
      <c r="D3482">
        <v>331926</v>
      </c>
      <c r="E3482">
        <v>220455</v>
      </c>
      <c r="F3482">
        <v>66.42</v>
      </c>
      <c r="G3482" s="2">
        <v>41879</v>
      </c>
      <c r="H3482">
        <f>YEAR(Table1[[#This Row],[Order Date]])</f>
        <v>2014</v>
      </c>
      <c r="I3482" t="s">
        <v>262</v>
      </c>
      <c r="J3482" s="4">
        <f>WEEKDAY(Table1[[#This Row],[Order Date]])</f>
        <v>5</v>
      </c>
      <c r="K3482" t="s">
        <v>231</v>
      </c>
      <c r="L3482" t="s">
        <v>236</v>
      </c>
      <c r="M3482">
        <v>220455</v>
      </c>
      <c r="N3482">
        <v>89755.49</v>
      </c>
      <c r="O3482">
        <v>130699.51</v>
      </c>
      <c r="P3482">
        <v>30</v>
      </c>
      <c r="Q3482">
        <v>67</v>
      </c>
      <c r="R3482">
        <v>87.07</v>
      </c>
    </row>
    <row r="3483" spans="1:18" x14ac:dyDescent="0.35">
      <c r="A3483" t="s">
        <v>93</v>
      </c>
      <c r="B3483" t="str">
        <f>VLOOKUP(Table1[[#This Row],[Region]],Table3[#All],2,0)</f>
        <v>William Grek</v>
      </c>
      <c r="C3483" t="s">
        <v>214</v>
      </c>
      <c r="D3483">
        <v>345906</v>
      </c>
      <c r="E3483">
        <v>307720</v>
      </c>
      <c r="F3483">
        <v>88.96</v>
      </c>
      <c r="G3483" s="2">
        <v>41879</v>
      </c>
      <c r="H3483">
        <f>YEAR(Table1[[#This Row],[Order Date]])</f>
        <v>2014</v>
      </c>
      <c r="I3483" t="s">
        <v>262</v>
      </c>
      <c r="J3483" s="4">
        <f>WEEKDAY(Table1[[#This Row],[Order Date]])</f>
        <v>5</v>
      </c>
      <c r="K3483" t="s">
        <v>233</v>
      </c>
      <c r="L3483" t="s">
        <v>237</v>
      </c>
      <c r="M3483">
        <v>307720</v>
      </c>
      <c r="N3483">
        <v>95691.6</v>
      </c>
      <c r="O3483">
        <v>212028.4</v>
      </c>
      <c r="P3483">
        <v>30</v>
      </c>
      <c r="Q3483">
        <v>71</v>
      </c>
      <c r="R3483">
        <v>94.71</v>
      </c>
    </row>
    <row r="3484" spans="1:18" x14ac:dyDescent="0.35">
      <c r="A3484" t="s">
        <v>94</v>
      </c>
      <c r="B3484" t="str">
        <f>VLOOKUP(Table1[[#This Row],[Region]],Table3[#All],2,0)</f>
        <v>Anne Paul</v>
      </c>
      <c r="C3484" t="s">
        <v>212</v>
      </c>
      <c r="D3484">
        <v>423150</v>
      </c>
      <c r="E3484">
        <v>223743</v>
      </c>
      <c r="F3484">
        <v>52.88</v>
      </c>
      <c r="G3484" s="2">
        <v>41879</v>
      </c>
      <c r="H3484">
        <f>YEAR(Table1[[#This Row],[Order Date]])</f>
        <v>2014</v>
      </c>
      <c r="I3484" t="s">
        <v>262</v>
      </c>
      <c r="J3484" s="4">
        <f>WEEKDAY(Table1[[#This Row],[Order Date]])</f>
        <v>5</v>
      </c>
      <c r="K3484" t="s">
        <v>221</v>
      </c>
      <c r="L3484" t="s">
        <v>239</v>
      </c>
      <c r="M3484">
        <v>223743</v>
      </c>
      <c r="N3484">
        <v>78602.11</v>
      </c>
      <c r="O3484">
        <v>145140.89000000001</v>
      </c>
      <c r="P3484">
        <v>30</v>
      </c>
      <c r="Q3484">
        <v>47</v>
      </c>
      <c r="R3484">
        <v>92.04</v>
      </c>
    </row>
    <row r="3485" spans="1:18" x14ac:dyDescent="0.35">
      <c r="A3485" t="s">
        <v>95</v>
      </c>
      <c r="B3485" t="str">
        <f>VLOOKUP(Table1[[#This Row],[Region]],Table3[#All],2,0)</f>
        <v>Sam Thomas</v>
      </c>
      <c r="C3485" t="s">
        <v>215</v>
      </c>
      <c r="D3485">
        <v>393196</v>
      </c>
      <c r="E3485">
        <v>252928</v>
      </c>
      <c r="F3485">
        <v>64.33</v>
      </c>
      <c r="G3485" s="2">
        <v>41879</v>
      </c>
      <c r="H3485">
        <f>YEAR(Table1[[#This Row],[Order Date]])</f>
        <v>2014</v>
      </c>
      <c r="I3485" t="s">
        <v>262</v>
      </c>
      <c r="J3485" s="4">
        <f>WEEKDAY(Table1[[#This Row],[Order Date]])</f>
        <v>5</v>
      </c>
      <c r="K3485" t="s">
        <v>234</v>
      </c>
      <c r="L3485" t="s">
        <v>238</v>
      </c>
      <c r="M3485">
        <v>252928</v>
      </c>
      <c r="N3485">
        <v>99901.29</v>
      </c>
      <c r="O3485">
        <v>153026.71</v>
      </c>
      <c r="P3485">
        <v>20</v>
      </c>
      <c r="Q3485">
        <v>41</v>
      </c>
      <c r="R3485">
        <v>85.05</v>
      </c>
    </row>
    <row r="3486" spans="1:18" x14ac:dyDescent="0.35">
      <c r="A3486" t="s">
        <v>96</v>
      </c>
      <c r="B3486" t="str">
        <f>VLOOKUP(Table1[[#This Row],[Region]],Table3[#All],2,0)</f>
        <v>Bill Gabril</v>
      </c>
      <c r="C3486" t="s">
        <v>213</v>
      </c>
      <c r="D3486">
        <v>401281</v>
      </c>
      <c r="E3486">
        <v>358003</v>
      </c>
      <c r="F3486">
        <v>89.22</v>
      </c>
      <c r="G3486" s="2">
        <v>41879</v>
      </c>
      <c r="H3486">
        <f>YEAR(Table1[[#This Row],[Order Date]])</f>
        <v>2014</v>
      </c>
      <c r="I3486" t="s">
        <v>262</v>
      </c>
      <c r="J3486" s="4">
        <f>WEEKDAY(Table1[[#This Row],[Order Date]])</f>
        <v>5</v>
      </c>
      <c r="K3486" t="s">
        <v>227</v>
      </c>
      <c r="L3486" t="s">
        <v>237</v>
      </c>
      <c r="M3486">
        <v>358003</v>
      </c>
      <c r="N3486">
        <v>93856.74</v>
      </c>
      <c r="O3486">
        <v>264146.26</v>
      </c>
      <c r="P3486">
        <v>30</v>
      </c>
      <c r="Q3486">
        <v>39</v>
      </c>
      <c r="R3486">
        <v>78.88</v>
      </c>
    </row>
    <row r="3487" spans="1:18" x14ac:dyDescent="0.35">
      <c r="A3487" t="s">
        <v>97</v>
      </c>
      <c r="B3487" t="str">
        <f>VLOOKUP(Table1[[#This Row],[Region]],Table3[#All],2,0)</f>
        <v>Anne Paul</v>
      </c>
      <c r="C3487" t="s">
        <v>212</v>
      </c>
      <c r="D3487">
        <v>473051</v>
      </c>
      <c r="E3487">
        <v>407223</v>
      </c>
      <c r="F3487">
        <v>86.08</v>
      </c>
      <c r="G3487" s="2">
        <v>41879</v>
      </c>
      <c r="H3487">
        <f>YEAR(Table1[[#This Row],[Order Date]])</f>
        <v>2014</v>
      </c>
      <c r="I3487" t="s">
        <v>262</v>
      </c>
      <c r="J3487" s="4">
        <f>WEEKDAY(Table1[[#This Row],[Order Date]])</f>
        <v>5</v>
      </c>
      <c r="K3487" t="s">
        <v>222</v>
      </c>
      <c r="L3487" t="s">
        <v>236</v>
      </c>
      <c r="M3487">
        <v>407223</v>
      </c>
      <c r="N3487">
        <v>123081.41</v>
      </c>
      <c r="O3487">
        <v>284141.59000000003</v>
      </c>
      <c r="P3487">
        <v>10</v>
      </c>
      <c r="Q3487">
        <v>54</v>
      </c>
      <c r="R3487">
        <v>92.14</v>
      </c>
    </row>
    <row r="3488" spans="1:18" x14ac:dyDescent="0.35">
      <c r="A3488" t="s">
        <v>98</v>
      </c>
      <c r="B3488" t="str">
        <f>VLOOKUP(Table1[[#This Row],[Region]],Table3[#All],2,0)</f>
        <v>Anne Paul</v>
      </c>
      <c r="C3488" t="s">
        <v>212</v>
      </c>
      <c r="D3488">
        <v>200339</v>
      </c>
      <c r="E3488">
        <v>216168</v>
      </c>
      <c r="F3488">
        <v>107.9</v>
      </c>
      <c r="G3488" s="2">
        <v>41337</v>
      </c>
      <c r="H3488">
        <f>YEAR(Table1[[#This Row],[Order Date]])</f>
        <v>2013</v>
      </c>
      <c r="I3488" t="s">
        <v>263</v>
      </c>
      <c r="J3488" s="4">
        <f>WEEKDAY(Table1[[#This Row],[Order Date]])</f>
        <v>2</v>
      </c>
      <c r="K3488" t="s">
        <v>225</v>
      </c>
      <c r="L3488" t="s">
        <v>239</v>
      </c>
      <c r="M3488">
        <v>216168</v>
      </c>
      <c r="N3488">
        <v>60084.97</v>
      </c>
      <c r="O3488">
        <v>156083.03</v>
      </c>
      <c r="P3488">
        <v>20</v>
      </c>
      <c r="Q3488">
        <v>85</v>
      </c>
      <c r="R3488">
        <v>78.5</v>
      </c>
    </row>
    <row r="3489" spans="1:18" x14ac:dyDescent="0.35">
      <c r="A3489" t="s">
        <v>99</v>
      </c>
      <c r="B3489" t="str">
        <f>VLOOKUP(Table1[[#This Row],[Region]],Table3[#All],2,0)</f>
        <v>William Grek</v>
      </c>
      <c r="C3489" t="s">
        <v>214</v>
      </c>
      <c r="D3489">
        <v>243360</v>
      </c>
      <c r="E3489">
        <v>186039</v>
      </c>
      <c r="F3489">
        <v>76.45</v>
      </c>
      <c r="G3489" s="2">
        <v>41337</v>
      </c>
      <c r="H3489">
        <f>YEAR(Table1[[#This Row],[Order Date]])</f>
        <v>2013</v>
      </c>
      <c r="I3489" t="s">
        <v>263</v>
      </c>
      <c r="J3489" s="4">
        <f>WEEKDAY(Table1[[#This Row],[Order Date]])</f>
        <v>2</v>
      </c>
      <c r="K3489" t="s">
        <v>233</v>
      </c>
      <c r="L3489" t="s">
        <v>237</v>
      </c>
      <c r="M3489">
        <v>186039</v>
      </c>
      <c r="N3489">
        <v>90597.49</v>
      </c>
      <c r="O3489">
        <v>95441.51</v>
      </c>
      <c r="P3489">
        <v>30</v>
      </c>
      <c r="Q3489">
        <v>75</v>
      </c>
      <c r="R3489">
        <v>71.16</v>
      </c>
    </row>
    <row r="3490" spans="1:18" x14ac:dyDescent="0.35">
      <c r="A3490" t="s">
        <v>100</v>
      </c>
      <c r="B3490" t="str">
        <f>VLOOKUP(Table1[[#This Row],[Region]],Table3[#All],2,0)</f>
        <v>William Grek</v>
      </c>
      <c r="C3490" t="s">
        <v>214</v>
      </c>
      <c r="D3490">
        <v>121273</v>
      </c>
      <c r="E3490">
        <v>112418</v>
      </c>
      <c r="F3490">
        <v>92.7</v>
      </c>
      <c r="G3490" s="2">
        <v>41334</v>
      </c>
      <c r="H3490">
        <f>YEAR(Table1[[#This Row],[Order Date]])</f>
        <v>2013</v>
      </c>
      <c r="I3490" t="s">
        <v>263</v>
      </c>
      <c r="J3490" s="4">
        <f>WEEKDAY(Table1[[#This Row],[Order Date]])</f>
        <v>6</v>
      </c>
      <c r="K3490" t="s">
        <v>228</v>
      </c>
      <c r="L3490" t="s">
        <v>236</v>
      </c>
      <c r="M3490">
        <v>112418</v>
      </c>
      <c r="N3490">
        <v>54261.09</v>
      </c>
      <c r="O3490">
        <v>58156.91</v>
      </c>
      <c r="P3490">
        <v>30</v>
      </c>
      <c r="Q3490">
        <v>75</v>
      </c>
      <c r="R3490">
        <v>90.12</v>
      </c>
    </row>
    <row r="3491" spans="1:18" x14ac:dyDescent="0.35">
      <c r="A3491" t="s">
        <v>101</v>
      </c>
      <c r="B3491" t="str">
        <f>VLOOKUP(Table1[[#This Row],[Region]],Table3[#All],2,0)</f>
        <v>Bill Gabril</v>
      </c>
      <c r="C3491" t="s">
        <v>213</v>
      </c>
      <c r="D3491">
        <v>306192</v>
      </c>
      <c r="E3491">
        <v>363391</v>
      </c>
      <c r="F3491">
        <v>118.68</v>
      </c>
      <c r="G3491" s="2">
        <v>41170</v>
      </c>
      <c r="H3491">
        <f>YEAR(Table1[[#This Row],[Order Date]])</f>
        <v>2012</v>
      </c>
      <c r="I3491" t="s">
        <v>258</v>
      </c>
      <c r="J3491" s="4">
        <f>WEEKDAY(Table1[[#This Row],[Order Date]])</f>
        <v>3</v>
      </c>
      <c r="K3491" t="s">
        <v>221</v>
      </c>
      <c r="L3491" t="s">
        <v>239</v>
      </c>
      <c r="M3491">
        <v>363391</v>
      </c>
      <c r="N3491">
        <v>152782.18</v>
      </c>
      <c r="O3491">
        <v>210608.82</v>
      </c>
      <c r="P3491">
        <v>30</v>
      </c>
      <c r="Q3491">
        <v>39</v>
      </c>
      <c r="R3491">
        <v>72.540000000000006</v>
      </c>
    </row>
    <row r="3492" spans="1:18" x14ac:dyDescent="0.35">
      <c r="A3492" t="s">
        <v>102</v>
      </c>
      <c r="B3492" t="str">
        <f>VLOOKUP(Table1[[#This Row],[Region]],Table3[#All],2,0)</f>
        <v>Bill Gabril</v>
      </c>
      <c r="C3492" t="s">
        <v>213</v>
      </c>
      <c r="D3492">
        <v>273002</v>
      </c>
      <c r="E3492">
        <v>182849</v>
      </c>
      <c r="F3492">
        <v>66.98</v>
      </c>
      <c r="G3492" s="2">
        <v>41170</v>
      </c>
      <c r="H3492">
        <f>YEAR(Table1[[#This Row],[Order Date]])</f>
        <v>2012</v>
      </c>
      <c r="I3492" t="s">
        <v>258</v>
      </c>
      <c r="J3492" s="4">
        <f>WEEKDAY(Table1[[#This Row],[Order Date]])</f>
        <v>3</v>
      </c>
      <c r="K3492" t="s">
        <v>219</v>
      </c>
      <c r="L3492" t="s">
        <v>238</v>
      </c>
      <c r="M3492">
        <v>182849</v>
      </c>
      <c r="N3492">
        <v>46430.06</v>
      </c>
      <c r="O3492">
        <v>136418.94</v>
      </c>
      <c r="P3492">
        <v>30</v>
      </c>
      <c r="Q3492">
        <v>59</v>
      </c>
      <c r="R3492">
        <v>61.13</v>
      </c>
    </row>
    <row r="3493" spans="1:18" x14ac:dyDescent="0.35">
      <c r="A3493" t="s">
        <v>103</v>
      </c>
      <c r="B3493" t="str">
        <f>VLOOKUP(Table1[[#This Row],[Region]],Table3[#All],2,0)</f>
        <v>William Grek</v>
      </c>
      <c r="C3493" t="s">
        <v>214</v>
      </c>
      <c r="D3493">
        <v>336911</v>
      </c>
      <c r="E3493">
        <v>185100</v>
      </c>
      <c r="F3493">
        <v>54.94</v>
      </c>
      <c r="G3493" s="2">
        <v>41170</v>
      </c>
      <c r="H3493">
        <f>YEAR(Table1[[#This Row],[Order Date]])</f>
        <v>2012</v>
      </c>
      <c r="I3493" t="s">
        <v>258</v>
      </c>
      <c r="J3493" s="4">
        <f>WEEKDAY(Table1[[#This Row],[Order Date]])</f>
        <v>3</v>
      </c>
      <c r="K3493" t="s">
        <v>230</v>
      </c>
      <c r="L3493" t="s">
        <v>238</v>
      </c>
      <c r="M3493">
        <v>185100</v>
      </c>
      <c r="N3493">
        <v>80912.19</v>
      </c>
      <c r="O3493">
        <v>104187.81</v>
      </c>
      <c r="P3493">
        <v>10</v>
      </c>
      <c r="Q3493">
        <v>63</v>
      </c>
      <c r="R3493">
        <v>81.77</v>
      </c>
    </row>
    <row r="3494" spans="1:18" x14ac:dyDescent="0.35">
      <c r="A3494" t="s">
        <v>104</v>
      </c>
      <c r="B3494" t="str">
        <f>VLOOKUP(Table1[[#This Row],[Region]],Table3[#All],2,0)</f>
        <v>Bill Gabril</v>
      </c>
      <c r="C3494" t="s">
        <v>213</v>
      </c>
      <c r="D3494">
        <v>100362</v>
      </c>
      <c r="E3494">
        <v>89457</v>
      </c>
      <c r="F3494">
        <v>89.13</v>
      </c>
      <c r="G3494" s="2">
        <v>41772</v>
      </c>
      <c r="H3494">
        <f>YEAR(Table1[[#This Row],[Order Date]])</f>
        <v>2014</v>
      </c>
      <c r="I3494" t="s">
        <v>261</v>
      </c>
      <c r="J3494" s="4">
        <f>WEEKDAY(Table1[[#This Row],[Order Date]])</f>
        <v>3</v>
      </c>
      <c r="K3494" t="s">
        <v>226</v>
      </c>
      <c r="L3494" t="s">
        <v>239</v>
      </c>
      <c r="M3494">
        <v>89457</v>
      </c>
      <c r="N3494">
        <v>39040.71</v>
      </c>
      <c r="O3494">
        <v>50416.29</v>
      </c>
      <c r="P3494">
        <v>10</v>
      </c>
      <c r="Q3494">
        <v>66</v>
      </c>
      <c r="R3494">
        <v>69.67</v>
      </c>
    </row>
    <row r="3495" spans="1:18" x14ac:dyDescent="0.35">
      <c r="A3495" t="s">
        <v>105</v>
      </c>
      <c r="B3495" t="str">
        <f>VLOOKUP(Table1[[#This Row],[Region]],Table3[#All],2,0)</f>
        <v>Bill Gabril</v>
      </c>
      <c r="C3495" t="s">
        <v>213</v>
      </c>
      <c r="D3495">
        <v>405575</v>
      </c>
      <c r="E3495">
        <v>267025</v>
      </c>
      <c r="F3495">
        <v>65.84</v>
      </c>
      <c r="G3495" s="2">
        <v>41500</v>
      </c>
      <c r="H3495">
        <f>YEAR(Table1[[#This Row],[Order Date]])</f>
        <v>2013</v>
      </c>
      <c r="I3495" t="s">
        <v>262</v>
      </c>
      <c r="J3495" s="4">
        <f>WEEKDAY(Table1[[#This Row],[Order Date]])</f>
        <v>4</v>
      </c>
      <c r="K3495" t="s">
        <v>218</v>
      </c>
      <c r="L3495" t="s">
        <v>238</v>
      </c>
      <c r="M3495">
        <v>267025</v>
      </c>
      <c r="N3495">
        <v>127018.68</v>
      </c>
      <c r="O3495">
        <v>140006.32</v>
      </c>
      <c r="P3495">
        <v>10</v>
      </c>
      <c r="Q3495">
        <v>53</v>
      </c>
      <c r="R3495">
        <v>61.55</v>
      </c>
    </row>
    <row r="3496" spans="1:18" x14ac:dyDescent="0.35">
      <c r="A3496" t="s">
        <v>106</v>
      </c>
      <c r="B3496" t="str">
        <f>VLOOKUP(Table1[[#This Row],[Region]],Table3[#All],2,0)</f>
        <v>William Grek</v>
      </c>
      <c r="C3496" t="s">
        <v>214</v>
      </c>
      <c r="D3496">
        <v>401231</v>
      </c>
      <c r="E3496">
        <v>412983</v>
      </c>
      <c r="F3496">
        <v>102.93</v>
      </c>
      <c r="G3496" s="2">
        <v>41500</v>
      </c>
      <c r="H3496">
        <f>YEAR(Table1[[#This Row],[Order Date]])</f>
        <v>2013</v>
      </c>
      <c r="I3496" t="s">
        <v>262</v>
      </c>
      <c r="J3496" s="4">
        <f>WEEKDAY(Table1[[#This Row],[Order Date]])</f>
        <v>4</v>
      </c>
      <c r="K3496" t="s">
        <v>233</v>
      </c>
      <c r="L3496" t="s">
        <v>237</v>
      </c>
      <c r="M3496">
        <v>412983</v>
      </c>
      <c r="N3496">
        <v>138194.54</v>
      </c>
      <c r="O3496">
        <v>274788.46000000002</v>
      </c>
      <c r="P3496">
        <v>30</v>
      </c>
      <c r="Q3496">
        <v>74</v>
      </c>
      <c r="R3496">
        <v>84.88</v>
      </c>
    </row>
    <row r="3497" spans="1:18" x14ac:dyDescent="0.35">
      <c r="A3497" t="s">
        <v>107</v>
      </c>
      <c r="B3497" t="str">
        <f>VLOOKUP(Table1[[#This Row],[Region]],Table3[#All],2,0)</f>
        <v>Anne Paul</v>
      </c>
      <c r="C3497" t="s">
        <v>212</v>
      </c>
      <c r="D3497">
        <v>395189</v>
      </c>
      <c r="E3497">
        <v>220879</v>
      </c>
      <c r="F3497">
        <v>55.89</v>
      </c>
      <c r="G3497" s="2">
        <v>41696</v>
      </c>
      <c r="H3497">
        <f>YEAR(Table1[[#This Row],[Order Date]])</f>
        <v>2014</v>
      </c>
      <c r="I3497" t="s">
        <v>264</v>
      </c>
      <c r="J3497" s="4">
        <f>WEEKDAY(Table1[[#This Row],[Order Date]])</f>
        <v>4</v>
      </c>
      <c r="K3497" t="s">
        <v>234</v>
      </c>
      <c r="L3497" t="s">
        <v>238</v>
      </c>
      <c r="M3497">
        <v>220879</v>
      </c>
      <c r="N3497">
        <v>102314.03</v>
      </c>
      <c r="O3497">
        <v>118564.97</v>
      </c>
      <c r="P3497">
        <v>30</v>
      </c>
      <c r="Q3497">
        <v>38</v>
      </c>
      <c r="R3497">
        <v>67.52</v>
      </c>
    </row>
    <row r="3498" spans="1:18" x14ac:dyDescent="0.35">
      <c r="A3498" t="s">
        <v>108</v>
      </c>
      <c r="B3498" t="str">
        <f>VLOOKUP(Table1[[#This Row],[Region]],Table3[#All],2,0)</f>
        <v>Sam Thomas</v>
      </c>
      <c r="C3498" t="s">
        <v>215</v>
      </c>
      <c r="D3498">
        <v>385112</v>
      </c>
      <c r="E3498">
        <v>410651</v>
      </c>
      <c r="F3498">
        <v>106.63</v>
      </c>
      <c r="G3498" s="2">
        <v>41355</v>
      </c>
      <c r="H3498">
        <f>YEAR(Table1[[#This Row],[Order Date]])</f>
        <v>2013</v>
      </c>
      <c r="I3498" t="s">
        <v>263</v>
      </c>
      <c r="J3498" s="4">
        <f>WEEKDAY(Table1[[#This Row],[Order Date]])</f>
        <v>6</v>
      </c>
      <c r="K3498" t="s">
        <v>224</v>
      </c>
      <c r="L3498" t="s">
        <v>240</v>
      </c>
      <c r="M3498">
        <v>410651</v>
      </c>
      <c r="N3498">
        <v>192954.58</v>
      </c>
      <c r="O3498">
        <v>217696.42</v>
      </c>
      <c r="P3498">
        <v>20</v>
      </c>
      <c r="Q3498">
        <v>50</v>
      </c>
      <c r="R3498">
        <v>71.05</v>
      </c>
    </row>
    <row r="3499" spans="1:18" x14ac:dyDescent="0.35">
      <c r="A3499" t="s">
        <v>109</v>
      </c>
      <c r="B3499" t="str">
        <f>VLOOKUP(Table1[[#This Row],[Region]],Table3[#All],2,0)</f>
        <v>Anne Paul</v>
      </c>
      <c r="C3499" t="s">
        <v>212</v>
      </c>
      <c r="D3499">
        <v>113585</v>
      </c>
      <c r="E3499">
        <v>78726</v>
      </c>
      <c r="F3499">
        <v>69.31</v>
      </c>
      <c r="G3499" s="2">
        <v>41355</v>
      </c>
      <c r="H3499">
        <f>YEAR(Table1[[#This Row],[Order Date]])</f>
        <v>2013</v>
      </c>
      <c r="I3499" t="s">
        <v>263</v>
      </c>
      <c r="J3499" s="4">
        <f>WEEKDAY(Table1[[#This Row],[Order Date]])</f>
        <v>6</v>
      </c>
      <c r="K3499" t="s">
        <v>225</v>
      </c>
      <c r="L3499" t="s">
        <v>239</v>
      </c>
      <c r="M3499">
        <v>78726</v>
      </c>
      <c r="N3499">
        <v>20813.48</v>
      </c>
      <c r="O3499">
        <v>57912.52</v>
      </c>
      <c r="P3499">
        <v>10</v>
      </c>
      <c r="Q3499">
        <v>76</v>
      </c>
      <c r="R3499">
        <v>60.4</v>
      </c>
    </row>
    <row r="3500" spans="1:18" x14ac:dyDescent="0.35">
      <c r="A3500" t="s">
        <v>110</v>
      </c>
      <c r="B3500" t="str">
        <f>VLOOKUP(Table1[[#This Row],[Region]],Table3[#All],2,0)</f>
        <v>Anne Paul</v>
      </c>
      <c r="C3500" t="s">
        <v>212</v>
      </c>
      <c r="D3500">
        <v>196657</v>
      </c>
      <c r="E3500">
        <v>175477</v>
      </c>
      <c r="F3500">
        <v>89.23</v>
      </c>
      <c r="G3500" s="2">
        <v>41251</v>
      </c>
      <c r="H3500">
        <f>YEAR(Table1[[#This Row],[Order Date]])</f>
        <v>2012</v>
      </c>
      <c r="I3500" t="s">
        <v>257</v>
      </c>
      <c r="J3500" s="4">
        <f>WEEKDAY(Table1[[#This Row],[Order Date]])</f>
        <v>7</v>
      </c>
      <c r="K3500" t="s">
        <v>227</v>
      </c>
      <c r="L3500" t="s">
        <v>237</v>
      </c>
      <c r="M3500">
        <v>175477</v>
      </c>
      <c r="N3500">
        <v>82754.41</v>
      </c>
      <c r="O3500">
        <v>92722.59</v>
      </c>
      <c r="P3500">
        <v>30</v>
      </c>
      <c r="Q3500">
        <v>57</v>
      </c>
      <c r="R3500">
        <v>79.56</v>
      </c>
    </row>
    <row r="3501" spans="1:18" x14ac:dyDescent="0.35">
      <c r="A3501" t="s">
        <v>111</v>
      </c>
      <c r="B3501" t="str">
        <f>VLOOKUP(Table1[[#This Row],[Region]],Table3[#All],2,0)</f>
        <v>Bill Gabril</v>
      </c>
      <c r="C3501" t="s">
        <v>213</v>
      </c>
      <c r="D3501">
        <v>442923</v>
      </c>
      <c r="E3501">
        <v>268970</v>
      </c>
      <c r="F3501">
        <v>60.73</v>
      </c>
      <c r="G3501" s="2">
        <v>40893</v>
      </c>
      <c r="H3501">
        <f>YEAR(Table1[[#This Row],[Order Date]])</f>
        <v>2011</v>
      </c>
      <c r="I3501" t="s">
        <v>257</v>
      </c>
      <c r="J3501" s="4">
        <f>WEEKDAY(Table1[[#This Row],[Order Date]])</f>
        <v>6</v>
      </c>
      <c r="K3501" t="s">
        <v>225</v>
      </c>
      <c r="L3501" t="s">
        <v>239</v>
      </c>
      <c r="M3501">
        <v>268970</v>
      </c>
      <c r="N3501">
        <v>85458.32</v>
      </c>
      <c r="O3501">
        <v>183511.67999999999</v>
      </c>
      <c r="P3501">
        <v>30</v>
      </c>
      <c r="Q3501">
        <v>24</v>
      </c>
      <c r="R3501">
        <v>66.64</v>
      </c>
    </row>
    <row r="3502" spans="1:18" x14ac:dyDescent="0.35">
      <c r="A3502" t="s">
        <v>112</v>
      </c>
      <c r="B3502" t="str">
        <f>VLOOKUP(Table1[[#This Row],[Region]],Table3[#All],2,0)</f>
        <v>Bill Gabril</v>
      </c>
      <c r="C3502" t="s">
        <v>213</v>
      </c>
      <c r="D3502">
        <v>479596</v>
      </c>
      <c r="E3502">
        <v>435712</v>
      </c>
      <c r="F3502">
        <v>90.85</v>
      </c>
      <c r="G3502" s="2">
        <v>40893</v>
      </c>
      <c r="H3502">
        <f>YEAR(Table1[[#This Row],[Order Date]])</f>
        <v>2011</v>
      </c>
      <c r="I3502" t="s">
        <v>257</v>
      </c>
      <c r="J3502" s="4">
        <f>WEEKDAY(Table1[[#This Row],[Order Date]])</f>
        <v>6</v>
      </c>
      <c r="K3502" t="s">
        <v>234</v>
      </c>
      <c r="L3502" t="s">
        <v>238</v>
      </c>
      <c r="M3502">
        <v>435712</v>
      </c>
      <c r="N3502">
        <v>173930.62</v>
      </c>
      <c r="O3502">
        <v>261781.38</v>
      </c>
      <c r="P3502">
        <v>10</v>
      </c>
      <c r="Q3502">
        <v>95</v>
      </c>
      <c r="R3502">
        <v>88.45</v>
      </c>
    </row>
    <row r="3503" spans="1:18" x14ac:dyDescent="0.35">
      <c r="A3503" t="s">
        <v>113</v>
      </c>
      <c r="B3503" t="str">
        <f>VLOOKUP(Table1[[#This Row],[Region]],Table3[#All],2,0)</f>
        <v>William Grek</v>
      </c>
      <c r="C3503" t="s">
        <v>214</v>
      </c>
      <c r="D3503">
        <v>315893</v>
      </c>
      <c r="E3503">
        <v>297473</v>
      </c>
      <c r="F3503">
        <v>94.17</v>
      </c>
      <c r="G3503" s="2">
        <v>41626</v>
      </c>
      <c r="H3503">
        <f>YEAR(Table1[[#This Row],[Order Date]])</f>
        <v>2013</v>
      </c>
      <c r="I3503" t="s">
        <v>257</v>
      </c>
      <c r="J3503" s="4">
        <f>WEEKDAY(Table1[[#This Row],[Order Date]])</f>
        <v>4</v>
      </c>
      <c r="K3503" t="s">
        <v>224</v>
      </c>
      <c r="L3503" t="s">
        <v>240</v>
      </c>
      <c r="M3503">
        <v>297473</v>
      </c>
      <c r="N3503">
        <v>103966.84</v>
      </c>
      <c r="O3503">
        <v>193506.16</v>
      </c>
      <c r="P3503">
        <v>30</v>
      </c>
      <c r="Q3503">
        <v>73</v>
      </c>
      <c r="R3503">
        <v>62.69</v>
      </c>
    </row>
    <row r="3504" spans="1:18" x14ac:dyDescent="0.35">
      <c r="A3504" t="s">
        <v>114</v>
      </c>
      <c r="B3504" t="str">
        <f>VLOOKUP(Table1[[#This Row],[Region]],Table3[#All],2,0)</f>
        <v>Anne Paul</v>
      </c>
      <c r="C3504" t="s">
        <v>212</v>
      </c>
      <c r="D3504">
        <v>106012</v>
      </c>
      <c r="E3504">
        <v>93794</v>
      </c>
      <c r="F3504">
        <v>88.47</v>
      </c>
      <c r="G3504" s="2">
        <v>41407</v>
      </c>
      <c r="H3504">
        <f>YEAR(Table1[[#This Row],[Order Date]])</f>
        <v>2013</v>
      </c>
      <c r="I3504" t="s">
        <v>261</v>
      </c>
      <c r="J3504" s="4">
        <f>WEEKDAY(Table1[[#This Row],[Order Date]])</f>
        <v>2</v>
      </c>
      <c r="K3504" t="s">
        <v>221</v>
      </c>
      <c r="L3504" t="s">
        <v>239</v>
      </c>
      <c r="M3504">
        <v>93794</v>
      </c>
      <c r="N3504">
        <v>30085.95</v>
      </c>
      <c r="O3504">
        <v>63708.05</v>
      </c>
      <c r="P3504">
        <v>30</v>
      </c>
      <c r="Q3504">
        <v>30</v>
      </c>
      <c r="R3504">
        <v>86.29</v>
      </c>
    </row>
    <row r="3505" spans="1:18" x14ac:dyDescent="0.35">
      <c r="A3505" t="s">
        <v>115</v>
      </c>
      <c r="B3505" t="str">
        <f>VLOOKUP(Table1[[#This Row],[Region]],Table3[#All],2,0)</f>
        <v>Sam Thomas</v>
      </c>
      <c r="C3505" t="s">
        <v>215</v>
      </c>
      <c r="D3505">
        <v>357108</v>
      </c>
      <c r="E3505">
        <v>419309</v>
      </c>
      <c r="F3505">
        <v>117.42</v>
      </c>
      <c r="G3505" s="2">
        <v>40761</v>
      </c>
      <c r="H3505">
        <f>YEAR(Table1[[#This Row],[Order Date]])</f>
        <v>2011</v>
      </c>
      <c r="I3505" t="s">
        <v>262</v>
      </c>
      <c r="J3505" s="4">
        <f>WEEKDAY(Table1[[#This Row],[Order Date]])</f>
        <v>7</v>
      </c>
      <c r="K3505" t="s">
        <v>218</v>
      </c>
      <c r="L3505" t="s">
        <v>238</v>
      </c>
      <c r="M3505">
        <v>419309</v>
      </c>
      <c r="N3505">
        <v>199121.96</v>
      </c>
      <c r="O3505">
        <v>220187.04</v>
      </c>
      <c r="P3505">
        <v>30</v>
      </c>
      <c r="Q3505">
        <v>38</v>
      </c>
      <c r="R3505">
        <v>67.260000000000005</v>
      </c>
    </row>
    <row r="3506" spans="1:18" x14ac:dyDescent="0.35">
      <c r="A3506" t="s">
        <v>116</v>
      </c>
      <c r="B3506" t="str">
        <f>VLOOKUP(Table1[[#This Row],[Region]],Table3[#All],2,0)</f>
        <v>William Grek</v>
      </c>
      <c r="C3506" t="s">
        <v>214</v>
      </c>
      <c r="D3506">
        <v>499720</v>
      </c>
      <c r="E3506">
        <v>351945</v>
      </c>
      <c r="F3506">
        <v>70.430000000000007</v>
      </c>
      <c r="G3506" s="2">
        <v>40644</v>
      </c>
      <c r="H3506">
        <f>YEAR(Table1[[#This Row],[Order Date]])</f>
        <v>2011</v>
      </c>
      <c r="I3506" t="s">
        <v>256</v>
      </c>
      <c r="J3506" s="4">
        <f>WEEKDAY(Table1[[#This Row],[Order Date]])</f>
        <v>2</v>
      </c>
      <c r="K3506" t="s">
        <v>233</v>
      </c>
      <c r="L3506" t="s">
        <v>237</v>
      </c>
      <c r="M3506">
        <v>351945</v>
      </c>
      <c r="N3506">
        <v>158741.97</v>
      </c>
      <c r="O3506">
        <v>193203.03</v>
      </c>
      <c r="P3506">
        <v>30</v>
      </c>
      <c r="Q3506">
        <v>82</v>
      </c>
      <c r="R3506">
        <v>90.5</v>
      </c>
    </row>
    <row r="3507" spans="1:18" x14ac:dyDescent="0.35">
      <c r="A3507" t="s">
        <v>117</v>
      </c>
      <c r="B3507" t="str">
        <f>VLOOKUP(Table1[[#This Row],[Region]],Table3[#All],2,0)</f>
        <v>Sam Thomas</v>
      </c>
      <c r="C3507" t="s">
        <v>215</v>
      </c>
      <c r="D3507">
        <v>449031</v>
      </c>
      <c r="E3507">
        <v>251862</v>
      </c>
      <c r="F3507">
        <v>56.09</v>
      </c>
      <c r="G3507" s="2">
        <v>40644</v>
      </c>
      <c r="H3507">
        <f>YEAR(Table1[[#This Row],[Order Date]])</f>
        <v>2011</v>
      </c>
      <c r="I3507" t="s">
        <v>256</v>
      </c>
      <c r="J3507" s="4">
        <f>WEEKDAY(Table1[[#This Row],[Order Date]])</f>
        <v>2</v>
      </c>
      <c r="K3507" t="s">
        <v>231</v>
      </c>
      <c r="L3507" t="s">
        <v>236</v>
      </c>
      <c r="M3507">
        <v>251862</v>
      </c>
      <c r="N3507">
        <v>59984.81</v>
      </c>
      <c r="O3507">
        <v>191877.19</v>
      </c>
      <c r="P3507">
        <v>20</v>
      </c>
      <c r="Q3507">
        <v>70</v>
      </c>
      <c r="R3507">
        <v>77.36</v>
      </c>
    </row>
    <row r="3508" spans="1:18" x14ac:dyDescent="0.35">
      <c r="A3508" t="s">
        <v>118</v>
      </c>
      <c r="B3508" t="str">
        <f>VLOOKUP(Table1[[#This Row],[Region]],Table3[#All],2,0)</f>
        <v>Sam Thomas</v>
      </c>
      <c r="C3508" t="s">
        <v>215</v>
      </c>
      <c r="D3508">
        <v>181002</v>
      </c>
      <c r="E3508">
        <v>184394</v>
      </c>
      <c r="F3508">
        <v>101.87</v>
      </c>
      <c r="G3508" s="2">
        <v>40644</v>
      </c>
      <c r="H3508">
        <f>YEAR(Table1[[#This Row],[Order Date]])</f>
        <v>2011</v>
      </c>
      <c r="I3508" t="s">
        <v>256</v>
      </c>
      <c r="J3508" s="4">
        <f>WEEKDAY(Table1[[#This Row],[Order Date]])</f>
        <v>2</v>
      </c>
      <c r="K3508" t="s">
        <v>232</v>
      </c>
      <c r="L3508" t="s">
        <v>240</v>
      </c>
      <c r="M3508">
        <v>184394</v>
      </c>
      <c r="N3508">
        <v>62275.31</v>
      </c>
      <c r="O3508">
        <v>122118.69</v>
      </c>
      <c r="P3508">
        <v>20</v>
      </c>
      <c r="Q3508">
        <v>23</v>
      </c>
      <c r="R3508">
        <v>62.39</v>
      </c>
    </row>
    <row r="3509" spans="1:18" x14ac:dyDescent="0.35">
      <c r="A3509" t="s">
        <v>119</v>
      </c>
      <c r="B3509" t="str">
        <f>VLOOKUP(Table1[[#This Row],[Region]],Table3[#All],2,0)</f>
        <v>William Grek</v>
      </c>
      <c r="C3509" t="s">
        <v>214</v>
      </c>
      <c r="D3509">
        <v>488317</v>
      </c>
      <c r="E3509">
        <v>313001</v>
      </c>
      <c r="F3509">
        <v>64.099999999999994</v>
      </c>
      <c r="G3509" s="2">
        <v>40644</v>
      </c>
      <c r="H3509">
        <f>YEAR(Table1[[#This Row],[Order Date]])</f>
        <v>2011</v>
      </c>
      <c r="I3509" t="s">
        <v>256</v>
      </c>
      <c r="J3509" s="4">
        <f>WEEKDAY(Table1[[#This Row],[Order Date]])</f>
        <v>2</v>
      </c>
      <c r="K3509" t="s">
        <v>219</v>
      </c>
      <c r="L3509" t="s">
        <v>238</v>
      </c>
      <c r="M3509">
        <v>313001</v>
      </c>
      <c r="N3509">
        <v>70408.009999999995</v>
      </c>
      <c r="O3509">
        <v>242592.99</v>
      </c>
      <c r="P3509">
        <v>20</v>
      </c>
      <c r="Q3509">
        <v>85</v>
      </c>
      <c r="R3509">
        <v>94.88</v>
      </c>
    </row>
    <row r="3510" spans="1:18" x14ac:dyDescent="0.35">
      <c r="A3510" t="s">
        <v>120</v>
      </c>
      <c r="B3510" t="str">
        <f>VLOOKUP(Table1[[#This Row],[Region]],Table3[#All],2,0)</f>
        <v>Sam Thomas</v>
      </c>
      <c r="C3510" t="s">
        <v>215</v>
      </c>
      <c r="D3510">
        <v>325090</v>
      </c>
      <c r="E3510">
        <v>245907</v>
      </c>
      <c r="F3510">
        <v>75.64</v>
      </c>
      <c r="G3510" s="2">
        <v>41032</v>
      </c>
      <c r="H3510">
        <f>YEAR(Table1[[#This Row],[Order Date]])</f>
        <v>2012</v>
      </c>
      <c r="I3510" t="s">
        <v>261</v>
      </c>
      <c r="J3510" s="4">
        <f>WEEKDAY(Table1[[#This Row],[Order Date]])</f>
        <v>5</v>
      </c>
      <c r="K3510" t="s">
        <v>224</v>
      </c>
      <c r="L3510" t="s">
        <v>240</v>
      </c>
      <c r="M3510">
        <v>245907</v>
      </c>
      <c r="N3510">
        <v>110558.43</v>
      </c>
      <c r="O3510">
        <v>135348.57</v>
      </c>
      <c r="P3510">
        <v>10</v>
      </c>
      <c r="Q3510">
        <v>65</v>
      </c>
      <c r="R3510">
        <v>61.68</v>
      </c>
    </row>
    <row r="3511" spans="1:18" x14ac:dyDescent="0.35">
      <c r="A3511" t="s">
        <v>121</v>
      </c>
      <c r="B3511" t="str">
        <f>VLOOKUP(Table1[[#This Row],[Region]],Table3[#All],2,0)</f>
        <v>Anne Paul</v>
      </c>
      <c r="C3511" t="s">
        <v>212</v>
      </c>
      <c r="D3511">
        <v>142922</v>
      </c>
      <c r="E3511">
        <v>87378</v>
      </c>
      <c r="F3511">
        <v>61.14</v>
      </c>
      <c r="G3511" s="2">
        <v>41974</v>
      </c>
      <c r="H3511">
        <f>YEAR(Table1[[#This Row],[Order Date]])</f>
        <v>2014</v>
      </c>
      <c r="I3511" t="s">
        <v>257</v>
      </c>
      <c r="J3511" s="4">
        <f>WEEKDAY(Table1[[#This Row],[Order Date]])</f>
        <v>2</v>
      </c>
      <c r="K3511" t="s">
        <v>216</v>
      </c>
      <c r="L3511" t="s">
        <v>236</v>
      </c>
      <c r="M3511">
        <v>87378</v>
      </c>
      <c r="N3511">
        <v>20757.48</v>
      </c>
      <c r="O3511">
        <v>66620.52</v>
      </c>
      <c r="P3511">
        <v>10</v>
      </c>
      <c r="Q3511">
        <v>87</v>
      </c>
      <c r="R3511">
        <v>92.42</v>
      </c>
    </row>
    <row r="3512" spans="1:18" x14ac:dyDescent="0.35">
      <c r="A3512" t="s">
        <v>122</v>
      </c>
      <c r="B3512" t="str">
        <f>VLOOKUP(Table1[[#This Row],[Region]],Table3[#All],2,0)</f>
        <v>William Grek</v>
      </c>
      <c r="C3512" t="s">
        <v>214</v>
      </c>
      <c r="D3512">
        <v>195477</v>
      </c>
      <c r="E3512">
        <v>182815</v>
      </c>
      <c r="F3512">
        <v>93.52</v>
      </c>
      <c r="G3512" s="2">
        <v>41687</v>
      </c>
      <c r="H3512">
        <f>YEAR(Table1[[#This Row],[Order Date]])</f>
        <v>2014</v>
      </c>
      <c r="I3512" t="s">
        <v>264</v>
      </c>
      <c r="J3512" s="4">
        <f>WEEKDAY(Table1[[#This Row],[Order Date]])</f>
        <v>2</v>
      </c>
      <c r="K3512" t="s">
        <v>227</v>
      </c>
      <c r="L3512" t="s">
        <v>237</v>
      </c>
      <c r="M3512">
        <v>182815</v>
      </c>
      <c r="N3512">
        <v>59553.31</v>
      </c>
      <c r="O3512">
        <v>123261.69</v>
      </c>
      <c r="P3512">
        <v>10</v>
      </c>
      <c r="Q3512">
        <v>17</v>
      </c>
      <c r="R3512">
        <v>75.02</v>
      </c>
    </row>
    <row r="3513" spans="1:18" x14ac:dyDescent="0.35">
      <c r="A3513" t="s">
        <v>123</v>
      </c>
      <c r="B3513" t="str">
        <f>VLOOKUP(Table1[[#This Row],[Region]],Table3[#All],2,0)</f>
        <v>William Grek</v>
      </c>
      <c r="C3513" t="s">
        <v>214</v>
      </c>
      <c r="D3513">
        <v>160304</v>
      </c>
      <c r="E3513">
        <v>183792</v>
      </c>
      <c r="F3513">
        <v>114.65</v>
      </c>
      <c r="G3513" s="2">
        <v>40863</v>
      </c>
      <c r="H3513">
        <f>YEAR(Table1[[#This Row],[Order Date]])</f>
        <v>2011</v>
      </c>
      <c r="I3513" t="s">
        <v>253</v>
      </c>
      <c r="J3513" s="4">
        <f>WEEKDAY(Table1[[#This Row],[Order Date]])</f>
        <v>4</v>
      </c>
      <c r="K3513" t="s">
        <v>233</v>
      </c>
      <c r="L3513" t="s">
        <v>237</v>
      </c>
      <c r="M3513">
        <v>183792</v>
      </c>
      <c r="N3513">
        <v>58811.63</v>
      </c>
      <c r="O3513">
        <v>124980.37</v>
      </c>
      <c r="P3513">
        <v>20</v>
      </c>
      <c r="Q3513">
        <v>98</v>
      </c>
      <c r="R3513">
        <v>77.67</v>
      </c>
    </row>
    <row r="3514" spans="1:18" x14ac:dyDescent="0.35">
      <c r="A3514" t="s">
        <v>124</v>
      </c>
      <c r="B3514" t="str">
        <f>VLOOKUP(Table1[[#This Row],[Region]],Table3[#All],2,0)</f>
        <v>Anne Paul</v>
      </c>
      <c r="C3514" t="s">
        <v>212</v>
      </c>
      <c r="D3514">
        <v>405490</v>
      </c>
      <c r="E3514">
        <v>405593</v>
      </c>
      <c r="F3514">
        <v>100.03</v>
      </c>
      <c r="G3514" s="2">
        <v>41099</v>
      </c>
      <c r="H3514">
        <f>YEAR(Table1[[#This Row],[Order Date]])</f>
        <v>2012</v>
      </c>
      <c r="I3514" t="s">
        <v>260</v>
      </c>
      <c r="J3514" s="4">
        <f>WEEKDAY(Table1[[#This Row],[Order Date]])</f>
        <v>2</v>
      </c>
      <c r="K3514" t="s">
        <v>218</v>
      </c>
      <c r="L3514" t="s">
        <v>238</v>
      </c>
      <c r="M3514">
        <v>405593</v>
      </c>
      <c r="N3514">
        <v>98131.85</v>
      </c>
      <c r="O3514">
        <v>307461.15000000002</v>
      </c>
      <c r="P3514">
        <v>10</v>
      </c>
      <c r="Q3514">
        <v>46</v>
      </c>
      <c r="R3514">
        <v>72.58</v>
      </c>
    </row>
    <row r="3515" spans="1:18" x14ac:dyDescent="0.35">
      <c r="A3515" t="s">
        <v>125</v>
      </c>
      <c r="B3515" t="str">
        <f>VLOOKUP(Table1[[#This Row],[Region]],Table3[#All],2,0)</f>
        <v>Sam Thomas</v>
      </c>
      <c r="C3515" t="s">
        <v>215</v>
      </c>
      <c r="D3515">
        <v>146689</v>
      </c>
      <c r="E3515">
        <v>81877</v>
      </c>
      <c r="F3515">
        <v>55.82</v>
      </c>
      <c r="G3515" s="2">
        <v>41957</v>
      </c>
      <c r="H3515">
        <f>YEAR(Table1[[#This Row],[Order Date]])</f>
        <v>2014</v>
      </c>
      <c r="I3515" t="s">
        <v>253</v>
      </c>
      <c r="J3515" s="4">
        <f>WEEKDAY(Table1[[#This Row],[Order Date]])</f>
        <v>6</v>
      </c>
      <c r="K3515" t="s">
        <v>222</v>
      </c>
      <c r="L3515" t="s">
        <v>236</v>
      </c>
      <c r="M3515">
        <v>81877</v>
      </c>
      <c r="N3515">
        <v>20242.900000000001</v>
      </c>
      <c r="O3515">
        <v>61634.1</v>
      </c>
      <c r="P3515">
        <v>30</v>
      </c>
      <c r="Q3515">
        <v>10</v>
      </c>
      <c r="R3515">
        <v>78.16</v>
      </c>
    </row>
    <row r="3516" spans="1:18" x14ac:dyDescent="0.35">
      <c r="A3516" t="s">
        <v>126</v>
      </c>
      <c r="B3516" t="str">
        <f>VLOOKUP(Table1[[#This Row],[Region]],Table3[#All],2,0)</f>
        <v>Bill Gabril</v>
      </c>
      <c r="C3516" t="s">
        <v>213</v>
      </c>
      <c r="D3516">
        <v>243699</v>
      </c>
      <c r="E3516">
        <v>148907</v>
      </c>
      <c r="F3516">
        <v>61.1</v>
      </c>
      <c r="G3516" s="2">
        <v>41957</v>
      </c>
      <c r="H3516">
        <f>YEAR(Table1[[#This Row],[Order Date]])</f>
        <v>2014</v>
      </c>
      <c r="I3516" t="s">
        <v>253</v>
      </c>
      <c r="J3516" s="4">
        <f>WEEKDAY(Table1[[#This Row],[Order Date]])</f>
        <v>6</v>
      </c>
      <c r="K3516" t="s">
        <v>226</v>
      </c>
      <c r="L3516" t="s">
        <v>239</v>
      </c>
      <c r="M3516">
        <v>148907</v>
      </c>
      <c r="N3516">
        <v>63143.75</v>
      </c>
      <c r="O3516">
        <v>85763.25</v>
      </c>
      <c r="P3516">
        <v>30</v>
      </c>
      <c r="Q3516">
        <v>62</v>
      </c>
      <c r="R3516">
        <v>89.39</v>
      </c>
    </row>
    <row r="3517" spans="1:18" x14ac:dyDescent="0.35">
      <c r="A3517" t="s">
        <v>127</v>
      </c>
      <c r="B3517" t="str">
        <f>VLOOKUP(Table1[[#This Row],[Region]],Table3[#All],2,0)</f>
        <v>Anne Paul</v>
      </c>
      <c r="C3517" t="s">
        <v>212</v>
      </c>
      <c r="D3517">
        <v>420436</v>
      </c>
      <c r="E3517">
        <v>472132</v>
      </c>
      <c r="F3517">
        <v>112.3</v>
      </c>
      <c r="G3517" s="2">
        <v>41852</v>
      </c>
      <c r="H3517">
        <f>YEAR(Table1[[#This Row],[Order Date]])</f>
        <v>2014</v>
      </c>
      <c r="I3517" t="s">
        <v>262</v>
      </c>
      <c r="J3517" s="4">
        <f>WEEKDAY(Table1[[#This Row],[Order Date]])</f>
        <v>6</v>
      </c>
      <c r="K3517" t="s">
        <v>234</v>
      </c>
      <c r="L3517" t="s">
        <v>238</v>
      </c>
      <c r="M3517">
        <v>472132</v>
      </c>
      <c r="N3517">
        <v>230663.72</v>
      </c>
      <c r="O3517">
        <v>241468.28</v>
      </c>
      <c r="P3517">
        <v>30</v>
      </c>
      <c r="Q3517">
        <v>40</v>
      </c>
      <c r="R3517">
        <v>69.56</v>
      </c>
    </row>
    <row r="3518" spans="1:18" x14ac:dyDescent="0.35">
      <c r="A3518" t="s">
        <v>128</v>
      </c>
      <c r="B3518" t="str">
        <f>VLOOKUP(Table1[[#This Row],[Region]],Table3[#All],2,0)</f>
        <v>Sam Thomas</v>
      </c>
      <c r="C3518" t="s">
        <v>215</v>
      </c>
      <c r="D3518">
        <v>247057</v>
      </c>
      <c r="E3518">
        <v>271911</v>
      </c>
      <c r="F3518">
        <v>110.06</v>
      </c>
      <c r="G3518" s="2">
        <v>42000</v>
      </c>
      <c r="H3518">
        <f>YEAR(Table1[[#This Row],[Order Date]])</f>
        <v>2014</v>
      </c>
      <c r="I3518" t="s">
        <v>257</v>
      </c>
      <c r="J3518" s="4">
        <f>WEEKDAY(Table1[[#This Row],[Order Date]])</f>
        <v>7</v>
      </c>
      <c r="K3518" t="s">
        <v>217</v>
      </c>
      <c r="L3518" t="s">
        <v>237</v>
      </c>
      <c r="M3518">
        <v>271911</v>
      </c>
      <c r="N3518">
        <v>69046.880000000005</v>
      </c>
      <c r="O3518">
        <v>202864.12</v>
      </c>
      <c r="P3518">
        <v>30</v>
      </c>
      <c r="Q3518">
        <v>97</v>
      </c>
      <c r="R3518">
        <v>88.4</v>
      </c>
    </row>
    <row r="3519" spans="1:18" x14ac:dyDescent="0.35">
      <c r="A3519" t="s">
        <v>129</v>
      </c>
      <c r="B3519" t="str">
        <f>VLOOKUP(Table1[[#This Row],[Region]],Table3[#All],2,0)</f>
        <v>Sam Thomas</v>
      </c>
      <c r="C3519" t="s">
        <v>215</v>
      </c>
      <c r="D3519">
        <v>118209</v>
      </c>
      <c r="E3519">
        <v>113363</v>
      </c>
      <c r="F3519">
        <v>95.9</v>
      </c>
      <c r="G3519" s="2">
        <v>41579</v>
      </c>
      <c r="H3519">
        <f>YEAR(Table1[[#This Row],[Order Date]])</f>
        <v>2013</v>
      </c>
      <c r="I3519" t="s">
        <v>253</v>
      </c>
      <c r="J3519" s="4">
        <f>WEEKDAY(Table1[[#This Row],[Order Date]])</f>
        <v>6</v>
      </c>
      <c r="K3519" t="s">
        <v>231</v>
      </c>
      <c r="L3519" t="s">
        <v>236</v>
      </c>
      <c r="M3519">
        <v>113363</v>
      </c>
      <c r="N3519">
        <v>47761.79</v>
      </c>
      <c r="O3519">
        <v>65601.210000000006</v>
      </c>
      <c r="P3519">
        <v>30</v>
      </c>
      <c r="Q3519">
        <v>86</v>
      </c>
      <c r="R3519">
        <v>79.510000000000005</v>
      </c>
    </row>
    <row r="3520" spans="1:18" x14ac:dyDescent="0.35">
      <c r="A3520" t="s">
        <v>130</v>
      </c>
      <c r="B3520" t="str">
        <f>VLOOKUP(Table1[[#This Row],[Region]],Table3[#All],2,0)</f>
        <v>Sam Thomas</v>
      </c>
      <c r="C3520" t="s">
        <v>215</v>
      </c>
      <c r="D3520">
        <v>442811</v>
      </c>
      <c r="E3520">
        <v>242702</v>
      </c>
      <c r="F3520">
        <v>54.81</v>
      </c>
      <c r="G3520" s="2">
        <v>41522</v>
      </c>
      <c r="H3520">
        <f>YEAR(Table1[[#This Row],[Order Date]])</f>
        <v>2013</v>
      </c>
      <c r="I3520" t="s">
        <v>258</v>
      </c>
      <c r="J3520" s="4">
        <f>WEEKDAY(Table1[[#This Row],[Order Date]])</f>
        <v>5</v>
      </c>
      <c r="K3520" t="s">
        <v>232</v>
      </c>
      <c r="L3520" t="s">
        <v>240</v>
      </c>
      <c r="M3520">
        <v>242702</v>
      </c>
      <c r="N3520">
        <v>111036.68</v>
      </c>
      <c r="O3520">
        <v>131665.32</v>
      </c>
      <c r="P3520">
        <v>30</v>
      </c>
      <c r="Q3520">
        <v>20</v>
      </c>
      <c r="R3520">
        <v>70.680000000000007</v>
      </c>
    </row>
    <row r="3521" spans="1:18" x14ac:dyDescent="0.35">
      <c r="A3521" t="s">
        <v>131</v>
      </c>
      <c r="B3521" t="str">
        <f>VLOOKUP(Table1[[#This Row],[Region]],Table3[#All],2,0)</f>
        <v>Anne Paul</v>
      </c>
      <c r="C3521" t="s">
        <v>212</v>
      </c>
      <c r="D3521">
        <v>425214</v>
      </c>
      <c r="E3521">
        <v>400871</v>
      </c>
      <c r="F3521">
        <v>94.28</v>
      </c>
      <c r="G3521" s="2">
        <v>41522</v>
      </c>
      <c r="H3521">
        <f>YEAR(Table1[[#This Row],[Order Date]])</f>
        <v>2013</v>
      </c>
      <c r="I3521" t="s">
        <v>258</v>
      </c>
      <c r="J3521" s="4">
        <f>WEEKDAY(Table1[[#This Row],[Order Date]])</f>
        <v>5</v>
      </c>
      <c r="K3521" t="s">
        <v>223</v>
      </c>
      <c r="L3521" t="s">
        <v>240</v>
      </c>
      <c r="M3521">
        <v>400871</v>
      </c>
      <c r="N3521">
        <v>91274.19</v>
      </c>
      <c r="O3521">
        <v>309596.81</v>
      </c>
      <c r="P3521">
        <v>30</v>
      </c>
      <c r="Q3521">
        <v>34</v>
      </c>
      <c r="R3521">
        <v>83.61</v>
      </c>
    </row>
    <row r="3522" spans="1:18" x14ac:dyDescent="0.35">
      <c r="A3522" t="s">
        <v>132</v>
      </c>
      <c r="B3522" t="str">
        <f>VLOOKUP(Table1[[#This Row],[Region]],Table3[#All],2,0)</f>
        <v>Sam Thomas</v>
      </c>
      <c r="C3522" t="s">
        <v>215</v>
      </c>
      <c r="D3522">
        <v>312984</v>
      </c>
      <c r="E3522">
        <v>353820</v>
      </c>
      <c r="F3522">
        <v>113.05</v>
      </c>
      <c r="G3522" s="2">
        <v>41382</v>
      </c>
      <c r="H3522">
        <f>YEAR(Table1[[#This Row],[Order Date]])</f>
        <v>2013</v>
      </c>
      <c r="I3522" t="s">
        <v>256</v>
      </c>
      <c r="J3522" s="4">
        <f>WEEKDAY(Table1[[#This Row],[Order Date]])</f>
        <v>5</v>
      </c>
      <c r="K3522" t="s">
        <v>224</v>
      </c>
      <c r="L3522" t="s">
        <v>240</v>
      </c>
      <c r="M3522">
        <v>353820</v>
      </c>
      <c r="N3522">
        <v>83699.25</v>
      </c>
      <c r="O3522">
        <v>270120.75</v>
      </c>
      <c r="P3522">
        <v>10</v>
      </c>
      <c r="Q3522">
        <v>34</v>
      </c>
      <c r="R3522">
        <v>61.57</v>
      </c>
    </row>
    <row r="3523" spans="1:18" x14ac:dyDescent="0.35">
      <c r="A3523" t="s">
        <v>133</v>
      </c>
      <c r="B3523" t="str">
        <f>VLOOKUP(Table1[[#This Row],[Region]],Table3[#All],2,0)</f>
        <v>Bill Gabril</v>
      </c>
      <c r="C3523" t="s">
        <v>213</v>
      </c>
      <c r="D3523">
        <v>359716</v>
      </c>
      <c r="E3523">
        <v>216291</v>
      </c>
      <c r="F3523">
        <v>60.13</v>
      </c>
      <c r="G3523" s="2">
        <v>40729</v>
      </c>
      <c r="H3523">
        <f>YEAR(Table1[[#This Row],[Order Date]])</f>
        <v>2011</v>
      </c>
      <c r="I3523" t="s">
        <v>260</v>
      </c>
      <c r="J3523" s="4">
        <f>WEEKDAY(Table1[[#This Row],[Order Date]])</f>
        <v>3</v>
      </c>
      <c r="K3523" t="s">
        <v>235</v>
      </c>
      <c r="L3523" t="s">
        <v>239</v>
      </c>
      <c r="M3523">
        <v>216291</v>
      </c>
      <c r="N3523">
        <v>100134.33</v>
      </c>
      <c r="O3523">
        <v>116156.67</v>
      </c>
      <c r="P3523">
        <v>20</v>
      </c>
      <c r="Q3523">
        <v>96</v>
      </c>
      <c r="R3523">
        <v>84.93</v>
      </c>
    </row>
    <row r="3524" spans="1:18" x14ac:dyDescent="0.35">
      <c r="A3524" t="s">
        <v>134</v>
      </c>
      <c r="B3524" t="str">
        <f>VLOOKUP(Table1[[#This Row],[Region]],Table3[#All],2,0)</f>
        <v>Sam Thomas</v>
      </c>
      <c r="C3524" t="s">
        <v>215</v>
      </c>
      <c r="D3524">
        <v>107509</v>
      </c>
      <c r="E3524">
        <v>71416</v>
      </c>
      <c r="F3524">
        <v>66.430000000000007</v>
      </c>
      <c r="G3524" s="2">
        <v>40966</v>
      </c>
      <c r="H3524">
        <f>YEAR(Table1[[#This Row],[Order Date]])</f>
        <v>2012</v>
      </c>
      <c r="I3524" t="s">
        <v>264</v>
      </c>
      <c r="J3524" s="4">
        <f>WEEKDAY(Table1[[#This Row],[Order Date]])</f>
        <v>2</v>
      </c>
      <c r="K3524" t="s">
        <v>229</v>
      </c>
      <c r="L3524" t="s">
        <v>240</v>
      </c>
      <c r="M3524">
        <v>71416</v>
      </c>
      <c r="N3524">
        <v>22665.65</v>
      </c>
      <c r="O3524">
        <v>48750.35</v>
      </c>
      <c r="P3524">
        <v>20</v>
      </c>
      <c r="Q3524">
        <v>59</v>
      </c>
      <c r="R3524">
        <v>62.97</v>
      </c>
    </row>
    <row r="3525" spans="1:18" x14ac:dyDescent="0.35">
      <c r="A3525" t="s">
        <v>135</v>
      </c>
      <c r="B3525" t="str">
        <f>VLOOKUP(Table1[[#This Row],[Region]],Table3[#All],2,0)</f>
        <v>Bill Gabril</v>
      </c>
      <c r="C3525" t="s">
        <v>213</v>
      </c>
      <c r="D3525">
        <v>171882</v>
      </c>
      <c r="E3525">
        <v>186699</v>
      </c>
      <c r="F3525">
        <v>108.62</v>
      </c>
      <c r="G3525" s="2">
        <v>40966</v>
      </c>
      <c r="H3525">
        <f>YEAR(Table1[[#This Row],[Order Date]])</f>
        <v>2012</v>
      </c>
      <c r="I3525" t="s">
        <v>264</v>
      </c>
      <c r="J3525" s="4">
        <f>WEEKDAY(Table1[[#This Row],[Order Date]])</f>
        <v>2</v>
      </c>
      <c r="K3525" t="s">
        <v>235</v>
      </c>
      <c r="L3525" t="s">
        <v>239</v>
      </c>
      <c r="M3525">
        <v>186699</v>
      </c>
      <c r="N3525">
        <v>68963.649999999994</v>
      </c>
      <c r="O3525">
        <v>117735.35</v>
      </c>
      <c r="P3525">
        <v>20</v>
      </c>
      <c r="Q3525">
        <v>49</v>
      </c>
      <c r="R3525">
        <v>80.89</v>
      </c>
    </row>
    <row r="3526" spans="1:18" x14ac:dyDescent="0.35">
      <c r="A3526" t="s">
        <v>136</v>
      </c>
      <c r="B3526" t="str">
        <f>VLOOKUP(Table1[[#This Row],[Region]],Table3[#All],2,0)</f>
        <v>William Grek</v>
      </c>
      <c r="C3526" t="s">
        <v>214</v>
      </c>
      <c r="D3526">
        <v>309726</v>
      </c>
      <c r="E3526">
        <v>298620</v>
      </c>
      <c r="F3526">
        <v>96.41</v>
      </c>
      <c r="G3526" s="2">
        <v>41240</v>
      </c>
      <c r="H3526">
        <f>YEAR(Table1[[#This Row],[Order Date]])</f>
        <v>2012</v>
      </c>
      <c r="I3526" t="s">
        <v>253</v>
      </c>
      <c r="J3526" s="4">
        <f>WEEKDAY(Table1[[#This Row],[Order Date]])</f>
        <v>3</v>
      </c>
      <c r="K3526" t="s">
        <v>235</v>
      </c>
      <c r="L3526" t="s">
        <v>239</v>
      </c>
      <c r="M3526">
        <v>298620</v>
      </c>
      <c r="N3526">
        <v>106029.49</v>
      </c>
      <c r="O3526">
        <v>192590.51</v>
      </c>
      <c r="P3526">
        <v>20</v>
      </c>
      <c r="Q3526">
        <v>60</v>
      </c>
      <c r="R3526">
        <v>72.94</v>
      </c>
    </row>
    <row r="3527" spans="1:18" x14ac:dyDescent="0.35">
      <c r="A3527" t="s">
        <v>137</v>
      </c>
      <c r="B3527" t="str">
        <f>VLOOKUP(Table1[[#This Row],[Region]],Table3[#All],2,0)</f>
        <v>William Grek</v>
      </c>
      <c r="C3527" t="s">
        <v>214</v>
      </c>
      <c r="D3527">
        <v>491124</v>
      </c>
      <c r="E3527">
        <v>503024</v>
      </c>
      <c r="F3527">
        <v>102.42</v>
      </c>
      <c r="G3527" s="2">
        <v>40571</v>
      </c>
      <c r="H3527">
        <f>YEAR(Table1[[#This Row],[Order Date]])</f>
        <v>2011</v>
      </c>
      <c r="I3527" t="s">
        <v>259</v>
      </c>
      <c r="J3527" s="4">
        <f>WEEKDAY(Table1[[#This Row],[Order Date]])</f>
        <v>6</v>
      </c>
      <c r="K3527" t="s">
        <v>217</v>
      </c>
      <c r="L3527" t="s">
        <v>237</v>
      </c>
      <c r="M3527">
        <v>503024</v>
      </c>
      <c r="N3527">
        <v>227647.98</v>
      </c>
      <c r="O3527">
        <v>275376.02</v>
      </c>
      <c r="P3527">
        <v>30</v>
      </c>
      <c r="Q3527">
        <v>73</v>
      </c>
      <c r="R3527">
        <v>93.31</v>
      </c>
    </row>
    <row r="3528" spans="1:18" x14ac:dyDescent="0.35">
      <c r="A3528" t="s">
        <v>138</v>
      </c>
      <c r="B3528" t="str">
        <f>VLOOKUP(Table1[[#This Row],[Region]],Table3[#All],2,0)</f>
        <v>William Grek</v>
      </c>
      <c r="C3528" t="s">
        <v>214</v>
      </c>
      <c r="D3528">
        <v>475808</v>
      </c>
      <c r="E3528">
        <v>315245</v>
      </c>
      <c r="F3528">
        <v>66.25</v>
      </c>
      <c r="G3528" s="2">
        <v>40571</v>
      </c>
      <c r="H3528">
        <f>YEAR(Table1[[#This Row],[Order Date]])</f>
        <v>2011</v>
      </c>
      <c r="I3528" t="s">
        <v>259</v>
      </c>
      <c r="J3528" s="4">
        <f>WEEKDAY(Table1[[#This Row],[Order Date]])</f>
        <v>6</v>
      </c>
      <c r="K3528" t="s">
        <v>220</v>
      </c>
      <c r="L3528" t="s">
        <v>237</v>
      </c>
      <c r="M3528">
        <v>315245</v>
      </c>
      <c r="N3528">
        <v>131755.1</v>
      </c>
      <c r="O3528">
        <v>183489.9</v>
      </c>
      <c r="P3528">
        <v>30</v>
      </c>
      <c r="Q3528">
        <v>53</v>
      </c>
      <c r="R3528">
        <v>65.3</v>
      </c>
    </row>
    <row r="3529" spans="1:18" x14ac:dyDescent="0.35">
      <c r="A3529" t="s">
        <v>139</v>
      </c>
      <c r="B3529" t="str">
        <f>VLOOKUP(Table1[[#This Row],[Region]],Table3[#All],2,0)</f>
        <v>Bill Gabril</v>
      </c>
      <c r="C3529" t="s">
        <v>213</v>
      </c>
      <c r="D3529">
        <v>100360</v>
      </c>
      <c r="E3529">
        <v>118468</v>
      </c>
      <c r="F3529">
        <v>118.04</v>
      </c>
      <c r="G3529" s="2">
        <v>40571</v>
      </c>
      <c r="H3529">
        <f>YEAR(Table1[[#This Row],[Order Date]])</f>
        <v>2011</v>
      </c>
      <c r="I3529" t="s">
        <v>259</v>
      </c>
      <c r="J3529" s="4">
        <f>WEEKDAY(Table1[[#This Row],[Order Date]])</f>
        <v>6</v>
      </c>
      <c r="K3529" t="s">
        <v>233</v>
      </c>
      <c r="L3529" t="s">
        <v>237</v>
      </c>
      <c r="M3529">
        <v>118468</v>
      </c>
      <c r="N3529">
        <v>37902.53</v>
      </c>
      <c r="O3529">
        <v>80565.47</v>
      </c>
      <c r="P3529">
        <v>30</v>
      </c>
      <c r="Q3529">
        <v>67</v>
      </c>
      <c r="R3529">
        <v>66.290000000000006</v>
      </c>
    </row>
    <row r="3530" spans="1:18" x14ac:dyDescent="0.35">
      <c r="A3530" t="s">
        <v>140</v>
      </c>
      <c r="B3530" t="str">
        <f>VLOOKUP(Table1[[#This Row],[Region]],Table3[#All],2,0)</f>
        <v>Sam Thomas</v>
      </c>
      <c r="C3530" t="s">
        <v>215</v>
      </c>
      <c r="D3530">
        <v>277984</v>
      </c>
      <c r="E3530">
        <v>178365</v>
      </c>
      <c r="F3530">
        <v>64.16</v>
      </c>
      <c r="G3530" s="2">
        <v>41906</v>
      </c>
      <c r="H3530">
        <f>YEAR(Table1[[#This Row],[Order Date]])</f>
        <v>2014</v>
      </c>
      <c r="I3530" t="s">
        <v>258</v>
      </c>
      <c r="J3530" s="4">
        <f>WEEKDAY(Table1[[#This Row],[Order Date]])</f>
        <v>4</v>
      </c>
      <c r="K3530" t="s">
        <v>234</v>
      </c>
      <c r="L3530" t="s">
        <v>238</v>
      </c>
      <c r="M3530">
        <v>178365</v>
      </c>
      <c r="N3530">
        <v>40585.56</v>
      </c>
      <c r="O3530">
        <v>137779.44</v>
      </c>
      <c r="P3530">
        <v>30</v>
      </c>
      <c r="Q3530">
        <v>52</v>
      </c>
      <c r="R3530">
        <v>66.97</v>
      </c>
    </row>
    <row r="3531" spans="1:18" x14ac:dyDescent="0.35">
      <c r="A3531" t="s">
        <v>141</v>
      </c>
      <c r="B3531" t="str">
        <f>VLOOKUP(Table1[[#This Row],[Region]],Table3[#All],2,0)</f>
        <v>Anne Paul</v>
      </c>
      <c r="C3531" t="s">
        <v>212</v>
      </c>
      <c r="D3531">
        <v>476958</v>
      </c>
      <c r="E3531">
        <v>300883</v>
      </c>
      <c r="F3531">
        <v>63.08</v>
      </c>
      <c r="G3531" s="2">
        <v>41948</v>
      </c>
      <c r="H3531">
        <f>YEAR(Table1[[#This Row],[Order Date]])</f>
        <v>2014</v>
      </c>
      <c r="I3531" t="s">
        <v>253</v>
      </c>
      <c r="J3531" s="4">
        <f>WEEKDAY(Table1[[#This Row],[Order Date]])</f>
        <v>4</v>
      </c>
      <c r="K3531" t="s">
        <v>225</v>
      </c>
      <c r="L3531" t="s">
        <v>239</v>
      </c>
      <c r="M3531">
        <v>300883</v>
      </c>
      <c r="N3531">
        <v>116911.08</v>
      </c>
      <c r="O3531">
        <v>183971.92</v>
      </c>
      <c r="P3531">
        <v>10</v>
      </c>
      <c r="Q3531">
        <v>52</v>
      </c>
      <c r="R3531">
        <v>81.44</v>
      </c>
    </row>
    <row r="3532" spans="1:18" x14ac:dyDescent="0.35">
      <c r="A3532" t="s">
        <v>142</v>
      </c>
      <c r="B3532" t="str">
        <f>VLOOKUP(Table1[[#This Row],[Region]],Table3[#All],2,0)</f>
        <v>William Grek</v>
      </c>
      <c r="C3532" t="s">
        <v>214</v>
      </c>
      <c r="D3532">
        <v>448065</v>
      </c>
      <c r="E3532">
        <v>302367</v>
      </c>
      <c r="F3532">
        <v>67.48</v>
      </c>
      <c r="G3532" s="2">
        <v>41948</v>
      </c>
      <c r="H3532">
        <f>YEAR(Table1[[#This Row],[Order Date]])</f>
        <v>2014</v>
      </c>
      <c r="I3532" t="s">
        <v>253</v>
      </c>
      <c r="J3532" s="4">
        <f>WEEKDAY(Table1[[#This Row],[Order Date]])</f>
        <v>4</v>
      </c>
      <c r="K3532" t="s">
        <v>216</v>
      </c>
      <c r="L3532" t="s">
        <v>236</v>
      </c>
      <c r="M3532">
        <v>302367</v>
      </c>
      <c r="N3532">
        <v>139674.62</v>
      </c>
      <c r="O3532">
        <v>162692.38</v>
      </c>
      <c r="P3532">
        <v>20</v>
      </c>
      <c r="Q3532">
        <v>25</v>
      </c>
      <c r="R3532">
        <v>60.23</v>
      </c>
    </row>
    <row r="3533" spans="1:18" x14ac:dyDescent="0.35">
      <c r="A3533" t="s">
        <v>143</v>
      </c>
      <c r="B3533" t="str">
        <f>VLOOKUP(Table1[[#This Row],[Region]],Table3[#All],2,0)</f>
        <v>Anne Paul</v>
      </c>
      <c r="C3533" t="s">
        <v>212</v>
      </c>
      <c r="D3533">
        <v>403380</v>
      </c>
      <c r="E3533">
        <v>343702</v>
      </c>
      <c r="F3533">
        <v>85.21</v>
      </c>
      <c r="G3533" s="2">
        <v>41562</v>
      </c>
      <c r="H3533">
        <f>YEAR(Table1[[#This Row],[Order Date]])</f>
        <v>2013</v>
      </c>
      <c r="I3533" t="s">
        <v>255</v>
      </c>
      <c r="J3533" s="4">
        <f>WEEKDAY(Table1[[#This Row],[Order Date]])</f>
        <v>3</v>
      </c>
      <c r="K3533" t="s">
        <v>220</v>
      </c>
      <c r="L3533" t="s">
        <v>237</v>
      </c>
      <c r="M3533">
        <v>343702</v>
      </c>
      <c r="N3533">
        <v>97040.4</v>
      </c>
      <c r="O3533">
        <v>246661.6</v>
      </c>
      <c r="P3533">
        <v>10</v>
      </c>
      <c r="Q3533">
        <v>45</v>
      </c>
      <c r="R3533">
        <v>91.81</v>
      </c>
    </row>
    <row r="3534" spans="1:18" x14ac:dyDescent="0.35">
      <c r="A3534" t="s">
        <v>144</v>
      </c>
      <c r="B3534" t="str">
        <f>VLOOKUP(Table1[[#This Row],[Region]],Table3[#All],2,0)</f>
        <v>Anne Paul</v>
      </c>
      <c r="C3534" t="s">
        <v>212</v>
      </c>
      <c r="D3534">
        <v>116236</v>
      </c>
      <c r="E3534">
        <v>128667</v>
      </c>
      <c r="F3534">
        <v>110.69</v>
      </c>
      <c r="G3534" s="2">
        <v>41562</v>
      </c>
      <c r="H3534">
        <f>YEAR(Table1[[#This Row],[Order Date]])</f>
        <v>2013</v>
      </c>
      <c r="I3534" t="s">
        <v>255</v>
      </c>
      <c r="J3534" s="4">
        <f>WEEKDAY(Table1[[#This Row],[Order Date]])</f>
        <v>3</v>
      </c>
      <c r="K3534" t="s">
        <v>229</v>
      </c>
      <c r="L3534" t="s">
        <v>240</v>
      </c>
      <c r="M3534">
        <v>128667</v>
      </c>
      <c r="N3534">
        <v>54095.24</v>
      </c>
      <c r="O3534">
        <v>74571.759999999995</v>
      </c>
      <c r="P3534">
        <v>20</v>
      </c>
      <c r="Q3534">
        <v>35</v>
      </c>
      <c r="R3534">
        <v>83.83</v>
      </c>
    </row>
    <row r="3535" spans="1:18" x14ac:dyDescent="0.35">
      <c r="A3535" t="s">
        <v>145</v>
      </c>
      <c r="B3535" t="str">
        <f>VLOOKUP(Table1[[#This Row],[Region]],Table3[#All],2,0)</f>
        <v>Bill Gabril</v>
      </c>
      <c r="C3535" t="s">
        <v>213</v>
      </c>
      <c r="D3535">
        <v>410242</v>
      </c>
      <c r="E3535">
        <v>490329</v>
      </c>
      <c r="F3535">
        <v>119.52</v>
      </c>
      <c r="G3535" s="2">
        <v>41562</v>
      </c>
      <c r="H3535">
        <f>YEAR(Table1[[#This Row],[Order Date]])</f>
        <v>2013</v>
      </c>
      <c r="I3535" t="s">
        <v>255</v>
      </c>
      <c r="J3535" s="4">
        <f>WEEKDAY(Table1[[#This Row],[Order Date]])</f>
        <v>3</v>
      </c>
      <c r="K3535" t="s">
        <v>228</v>
      </c>
      <c r="L3535" t="s">
        <v>236</v>
      </c>
      <c r="M3535">
        <v>490329</v>
      </c>
      <c r="N3535">
        <v>238525.58</v>
      </c>
      <c r="O3535">
        <v>251803.42</v>
      </c>
      <c r="P3535">
        <v>10</v>
      </c>
      <c r="Q3535">
        <v>24</v>
      </c>
      <c r="R3535">
        <v>74.95</v>
      </c>
    </row>
    <row r="3536" spans="1:18" x14ac:dyDescent="0.35">
      <c r="A3536" t="s">
        <v>146</v>
      </c>
      <c r="B3536" t="str">
        <f>VLOOKUP(Table1[[#This Row],[Region]],Table3[#All],2,0)</f>
        <v>William Grek</v>
      </c>
      <c r="C3536" t="s">
        <v>214</v>
      </c>
      <c r="D3536">
        <v>148616</v>
      </c>
      <c r="E3536">
        <v>102752</v>
      </c>
      <c r="F3536">
        <v>69.14</v>
      </c>
      <c r="G3536" s="2">
        <v>41562</v>
      </c>
      <c r="H3536">
        <f>YEAR(Table1[[#This Row],[Order Date]])</f>
        <v>2013</v>
      </c>
      <c r="I3536" t="s">
        <v>255</v>
      </c>
      <c r="J3536" s="4">
        <f>WEEKDAY(Table1[[#This Row],[Order Date]])</f>
        <v>3</v>
      </c>
      <c r="K3536" t="s">
        <v>224</v>
      </c>
      <c r="L3536" t="s">
        <v>240</v>
      </c>
      <c r="M3536">
        <v>102752</v>
      </c>
      <c r="N3536">
        <v>35893.9</v>
      </c>
      <c r="O3536">
        <v>66858.100000000006</v>
      </c>
      <c r="P3536">
        <v>20</v>
      </c>
      <c r="Q3536">
        <v>15</v>
      </c>
      <c r="R3536">
        <v>88.14</v>
      </c>
    </row>
    <row r="3537" spans="1:18" x14ac:dyDescent="0.35">
      <c r="A3537" t="s">
        <v>147</v>
      </c>
      <c r="B3537" t="str">
        <f>VLOOKUP(Table1[[#This Row],[Region]],Table3[#All],2,0)</f>
        <v>Bill Gabril</v>
      </c>
      <c r="C3537" t="s">
        <v>213</v>
      </c>
      <c r="D3537">
        <v>262913</v>
      </c>
      <c r="E3537">
        <v>174087</v>
      </c>
      <c r="F3537">
        <v>66.209999999999994</v>
      </c>
      <c r="G3537" s="2">
        <v>41562</v>
      </c>
      <c r="H3537">
        <f>YEAR(Table1[[#This Row],[Order Date]])</f>
        <v>2013</v>
      </c>
      <c r="I3537" t="s">
        <v>255</v>
      </c>
      <c r="J3537" s="4">
        <f>WEEKDAY(Table1[[#This Row],[Order Date]])</f>
        <v>3</v>
      </c>
      <c r="K3537" t="s">
        <v>232</v>
      </c>
      <c r="L3537" t="s">
        <v>240</v>
      </c>
      <c r="M3537">
        <v>174087</v>
      </c>
      <c r="N3537">
        <v>35163.160000000003</v>
      </c>
      <c r="O3537">
        <v>138923.84</v>
      </c>
      <c r="P3537">
        <v>20</v>
      </c>
      <c r="Q3537">
        <v>88</v>
      </c>
      <c r="R3537">
        <v>86.42</v>
      </c>
    </row>
    <row r="3538" spans="1:18" x14ac:dyDescent="0.35">
      <c r="A3538" t="s">
        <v>148</v>
      </c>
      <c r="B3538" t="str">
        <f>VLOOKUP(Table1[[#This Row],[Region]],Table3[#All],2,0)</f>
        <v>Bill Gabril</v>
      </c>
      <c r="C3538" t="s">
        <v>213</v>
      </c>
      <c r="D3538">
        <v>213793</v>
      </c>
      <c r="E3538">
        <v>194057</v>
      </c>
      <c r="F3538">
        <v>90.77</v>
      </c>
      <c r="G3538" s="2">
        <v>41562</v>
      </c>
      <c r="H3538">
        <f>YEAR(Table1[[#This Row],[Order Date]])</f>
        <v>2013</v>
      </c>
      <c r="I3538" t="s">
        <v>255</v>
      </c>
      <c r="J3538" s="4">
        <f>WEEKDAY(Table1[[#This Row],[Order Date]])</f>
        <v>3</v>
      </c>
      <c r="K3538" t="s">
        <v>227</v>
      </c>
      <c r="L3538" t="s">
        <v>237</v>
      </c>
      <c r="M3538">
        <v>194057</v>
      </c>
      <c r="N3538">
        <v>70734.25</v>
      </c>
      <c r="O3538">
        <v>123322.75</v>
      </c>
      <c r="P3538">
        <v>10</v>
      </c>
      <c r="Q3538">
        <v>54</v>
      </c>
      <c r="R3538">
        <v>90.34</v>
      </c>
    </row>
    <row r="3539" spans="1:18" x14ac:dyDescent="0.35">
      <c r="A3539" t="s">
        <v>149</v>
      </c>
      <c r="B3539" t="str">
        <f>VLOOKUP(Table1[[#This Row],[Region]],Table3[#All],2,0)</f>
        <v>Bill Gabril</v>
      </c>
      <c r="C3539" t="s">
        <v>213</v>
      </c>
      <c r="D3539">
        <v>468192</v>
      </c>
      <c r="E3539">
        <v>391648</v>
      </c>
      <c r="F3539">
        <v>83.65</v>
      </c>
      <c r="G3539" s="2">
        <v>41225</v>
      </c>
      <c r="H3539">
        <f>YEAR(Table1[[#This Row],[Order Date]])</f>
        <v>2012</v>
      </c>
      <c r="I3539" t="s">
        <v>253</v>
      </c>
      <c r="J3539" s="4">
        <f>WEEKDAY(Table1[[#This Row],[Order Date]])</f>
        <v>2</v>
      </c>
      <c r="K3539" t="s">
        <v>221</v>
      </c>
      <c r="L3539" t="s">
        <v>239</v>
      </c>
      <c r="M3539">
        <v>391648</v>
      </c>
      <c r="N3539">
        <v>172863.05</v>
      </c>
      <c r="O3539">
        <v>218784.95</v>
      </c>
      <c r="P3539">
        <v>10</v>
      </c>
      <c r="Q3539">
        <v>73</v>
      </c>
      <c r="R3539">
        <v>88.84</v>
      </c>
    </row>
    <row r="3540" spans="1:18" x14ac:dyDescent="0.35">
      <c r="A3540" t="s">
        <v>150</v>
      </c>
      <c r="B3540" t="str">
        <f>VLOOKUP(Table1[[#This Row],[Region]],Table3[#All],2,0)</f>
        <v>William Grek</v>
      </c>
      <c r="C3540" t="s">
        <v>214</v>
      </c>
      <c r="D3540">
        <v>262957</v>
      </c>
      <c r="E3540">
        <v>208922</v>
      </c>
      <c r="F3540">
        <v>79.45</v>
      </c>
      <c r="G3540" s="2">
        <v>41225</v>
      </c>
      <c r="H3540">
        <f>YEAR(Table1[[#This Row],[Order Date]])</f>
        <v>2012</v>
      </c>
      <c r="I3540" t="s">
        <v>253</v>
      </c>
      <c r="J3540" s="4">
        <f>WEEKDAY(Table1[[#This Row],[Order Date]])</f>
        <v>2</v>
      </c>
      <c r="K3540" t="s">
        <v>216</v>
      </c>
      <c r="L3540" t="s">
        <v>236</v>
      </c>
      <c r="M3540">
        <v>208922</v>
      </c>
      <c r="N3540">
        <v>64385.919999999998</v>
      </c>
      <c r="O3540">
        <v>144536.07999999999</v>
      </c>
      <c r="P3540">
        <v>30</v>
      </c>
      <c r="Q3540">
        <v>24</v>
      </c>
      <c r="R3540">
        <v>62.37</v>
      </c>
    </row>
    <row r="3541" spans="1:18" x14ac:dyDescent="0.35">
      <c r="A3541" t="s">
        <v>151</v>
      </c>
      <c r="B3541" t="str">
        <f>VLOOKUP(Table1[[#This Row],[Region]],Table3[#All],2,0)</f>
        <v>Bill Gabril</v>
      </c>
      <c r="C3541" t="s">
        <v>213</v>
      </c>
      <c r="D3541">
        <v>456286</v>
      </c>
      <c r="E3541">
        <v>520223</v>
      </c>
      <c r="F3541">
        <v>114.01</v>
      </c>
      <c r="G3541" s="2">
        <v>41225</v>
      </c>
      <c r="H3541">
        <f>YEAR(Table1[[#This Row],[Order Date]])</f>
        <v>2012</v>
      </c>
      <c r="I3541" t="s">
        <v>253</v>
      </c>
      <c r="J3541" s="4">
        <f>WEEKDAY(Table1[[#This Row],[Order Date]])</f>
        <v>2</v>
      </c>
      <c r="K3541" t="s">
        <v>222</v>
      </c>
      <c r="L3541" t="s">
        <v>236</v>
      </c>
      <c r="M3541">
        <v>520223</v>
      </c>
      <c r="N3541">
        <v>208434.83</v>
      </c>
      <c r="O3541">
        <v>311788.17</v>
      </c>
      <c r="P3541">
        <v>10</v>
      </c>
      <c r="Q3541">
        <v>42</v>
      </c>
      <c r="R3541">
        <v>71.77</v>
      </c>
    </row>
    <row r="3542" spans="1:18" x14ac:dyDescent="0.35">
      <c r="A3542" t="s">
        <v>152</v>
      </c>
      <c r="B3542" t="str">
        <f>VLOOKUP(Table1[[#This Row],[Region]],Table3[#All],2,0)</f>
        <v>William Grek</v>
      </c>
      <c r="C3542" t="s">
        <v>214</v>
      </c>
      <c r="D3542">
        <v>485989</v>
      </c>
      <c r="E3542">
        <v>519433</v>
      </c>
      <c r="F3542">
        <v>106.88</v>
      </c>
      <c r="G3542" s="2">
        <v>41225</v>
      </c>
      <c r="H3542">
        <f>YEAR(Table1[[#This Row],[Order Date]])</f>
        <v>2012</v>
      </c>
      <c r="I3542" t="s">
        <v>253</v>
      </c>
      <c r="J3542" s="4">
        <f>WEEKDAY(Table1[[#This Row],[Order Date]])</f>
        <v>2</v>
      </c>
      <c r="K3542" t="s">
        <v>231</v>
      </c>
      <c r="L3542" t="s">
        <v>236</v>
      </c>
      <c r="M3542">
        <v>519433</v>
      </c>
      <c r="N3542">
        <v>234964.82</v>
      </c>
      <c r="O3542">
        <v>284468.18</v>
      </c>
      <c r="P3542">
        <v>20</v>
      </c>
      <c r="Q3542">
        <v>66</v>
      </c>
      <c r="R3542">
        <v>73.88</v>
      </c>
    </row>
    <row r="3543" spans="1:18" x14ac:dyDescent="0.35">
      <c r="A3543" t="s">
        <v>153</v>
      </c>
      <c r="B3543" t="str">
        <f>VLOOKUP(Table1[[#This Row],[Region]],Table3[#All],2,0)</f>
        <v>Bill Gabril</v>
      </c>
      <c r="C3543" t="s">
        <v>213</v>
      </c>
      <c r="D3543">
        <v>298633</v>
      </c>
      <c r="E3543">
        <v>335068</v>
      </c>
      <c r="F3543">
        <v>112.2</v>
      </c>
      <c r="G3543" s="2">
        <v>41225</v>
      </c>
      <c r="H3543">
        <f>YEAR(Table1[[#This Row],[Order Date]])</f>
        <v>2012</v>
      </c>
      <c r="I3543" t="s">
        <v>253</v>
      </c>
      <c r="J3543" s="4">
        <f>WEEKDAY(Table1[[#This Row],[Order Date]])</f>
        <v>2</v>
      </c>
      <c r="K3543" t="s">
        <v>219</v>
      </c>
      <c r="L3543" t="s">
        <v>238</v>
      </c>
      <c r="M3543">
        <v>335068</v>
      </c>
      <c r="N3543">
        <v>113219.25</v>
      </c>
      <c r="O3543">
        <v>221848.75</v>
      </c>
      <c r="P3543">
        <v>20</v>
      </c>
      <c r="Q3543">
        <v>48</v>
      </c>
      <c r="R3543">
        <v>71.23</v>
      </c>
    </row>
    <row r="3544" spans="1:18" x14ac:dyDescent="0.35">
      <c r="A3544" t="s">
        <v>154</v>
      </c>
      <c r="B3544" t="str">
        <f>VLOOKUP(Table1[[#This Row],[Region]],Table3[#All],2,0)</f>
        <v>Bill Gabril</v>
      </c>
      <c r="C3544" t="s">
        <v>213</v>
      </c>
      <c r="D3544">
        <v>479038</v>
      </c>
      <c r="E3544">
        <v>307352</v>
      </c>
      <c r="F3544">
        <v>64.16</v>
      </c>
      <c r="G3544" s="2">
        <v>41225</v>
      </c>
      <c r="H3544">
        <f>YEAR(Table1[[#This Row],[Order Date]])</f>
        <v>2012</v>
      </c>
      <c r="I3544" t="s">
        <v>253</v>
      </c>
      <c r="J3544" s="4">
        <f>WEEKDAY(Table1[[#This Row],[Order Date]])</f>
        <v>2</v>
      </c>
      <c r="K3544" t="s">
        <v>218</v>
      </c>
      <c r="L3544" t="s">
        <v>238</v>
      </c>
      <c r="M3544">
        <v>307352</v>
      </c>
      <c r="N3544">
        <v>124778.22</v>
      </c>
      <c r="O3544">
        <v>182573.78</v>
      </c>
      <c r="P3544">
        <v>20</v>
      </c>
      <c r="Q3544">
        <v>37</v>
      </c>
      <c r="R3544">
        <v>85.09</v>
      </c>
    </row>
    <row r="3545" spans="1:18" x14ac:dyDescent="0.35">
      <c r="A3545" t="s">
        <v>155</v>
      </c>
      <c r="B3545" t="str">
        <f>VLOOKUP(Table1[[#This Row],[Region]],Table3[#All],2,0)</f>
        <v>Bill Gabril</v>
      </c>
      <c r="C3545" t="s">
        <v>213</v>
      </c>
      <c r="D3545">
        <v>288695</v>
      </c>
      <c r="E3545">
        <v>302728</v>
      </c>
      <c r="F3545">
        <v>104.86</v>
      </c>
      <c r="G3545" s="2">
        <v>41704</v>
      </c>
      <c r="H3545">
        <f>YEAR(Table1[[#This Row],[Order Date]])</f>
        <v>2014</v>
      </c>
      <c r="I3545" t="s">
        <v>263</v>
      </c>
      <c r="J3545" s="4">
        <f>WEEKDAY(Table1[[#This Row],[Order Date]])</f>
        <v>5</v>
      </c>
      <c r="K3545" t="s">
        <v>222</v>
      </c>
      <c r="L3545" t="s">
        <v>236</v>
      </c>
      <c r="M3545">
        <v>302728</v>
      </c>
      <c r="N3545">
        <v>117632.44</v>
      </c>
      <c r="O3545">
        <v>185095.56</v>
      </c>
      <c r="P3545">
        <v>20</v>
      </c>
      <c r="Q3545">
        <v>27</v>
      </c>
      <c r="R3545">
        <v>73.86</v>
      </c>
    </row>
    <row r="3546" spans="1:18" x14ac:dyDescent="0.35">
      <c r="A3546" t="s">
        <v>156</v>
      </c>
      <c r="B3546" t="str">
        <f>VLOOKUP(Table1[[#This Row],[Region]],Table3[#All],2,0)</f>
        <v>Anne Paul</v>
      </c>
      <c r="C3546" t="s">
        <v>212</v>
      </c>
      <c r="D3546">
        <v>443324</v>
      </c>
      <c r="E3546">
        <v>239732</v>
      </c>
      <c r="F3546">
        <v>54.08</v>
      </c>
      <c r="G3546" s="2">
        <v>41218</v>
      </c>
      <c r="H3546">
        <f>YEAR(Table1[[#This Row],[Order Date]])</f>
        <v>2012</v>
      </c>
      <c r="I3546" t="s">
        <v>253</v>
      </c>
      <c r="J3546" s="4">
        <f>WEEKDAY(Table1[[#This Row],[Order Date]])</f>
        <v>2</v>
      </c>
      <c r="K3546" t="s">
        <v>232</v>
      </c>
      <c r="L3546" t="s">
        <v>240</v>
      </c>
      <c r="M3546">
        <v>239732</v>
      </c>
      <c r="N3546">
        <v>68668.429999999993</v>
      </c>
      <c r="O3546">
        <v>171063.57</v>
      </c>
      <c r="P3546">
        <v>10</v>
      </c>
      <c r="Q3546">
        <v>42</v>
      </c>
      <c r="R3546">
        <v>87.66</v>
      </c>
    </row>
    <row r="3547" spans="1:18" x14ac:dyDescent="0.35">
      <c r="A3547" t="s">
        <v>157</v>
      </c>
      <c r="B3547" t="str">
        <f>VLOOKUP(Table1[[#This Row],[Region]],Table3[#All],2,0)</f>
        <v>Sam Thomas</v>
      </c>
      <c r="C3547" t="s">
        <v>215</v>
      </c>
      <c r="D3547">
        <v>101988</v>
      </c>
      <c r="E3547">
        <v>66956</v>
      </c>
      <c r="F3547">
        <v>65.650000000000006</v>
      </c>
      <c r="G3547" s="2">
        <v>41464</v>
      </c>
      <c r="H3547">
        <f>YEAR(Table1[[#This Row],[Order Date]])</f>
        <v>2013</v>
      </c>
      <c r="I3547" t="s">
        <v>260</v>
      </c>
      <c r="J3547" s="4">
        <f>WEEKDAY(Table1[[#This Row],[Order Date]])</f>
        <v>3</v>
      </c>
      <c r="K3547" t="s">
        <v>218</v>
      </c>
      <c r="L3547" t="s">
        <v>238</v>
      </c>
      <c r="M3547">
        <v>66956</v>
      </c>
      <c r="N3547">
        <v>31838.52</v>
      </c>
      <c r="O3547">
        <v>35117.480000000003</v>
      </c>
      <c r="P3547">
        <v>30</v>
      </c>
      <c r="Q3547">
        <v>55</v>
      </c>
      <c r="R3547">
        <v>64.98</v>
      </c>
    </row>
    <row r="3548" spans="1:18" x14ac:dyDescent="0.35">
      <c r="A3548" t="s">
        <v>158</v>
      </c>
      <c r="B3548" t="str">
        <f>VLOOKUP(Table1[[#This Row],[Region]],Table3[#All],2,0)</f>
        <v>Bill Gabril</v>
      </c>
      <c r="C3548" t="s">
        <v>213</v>
      </c>
      <c r="D3548">
        <v>284825</v>
      </c>
      <c r="E3548">
        <v>327964</v>
      </c>
      <c r="F3548">
        <v>115.15</v>
      </c>
      <c r="G3548" s="2">
        <v>41464</v>
      </c>
      <c r="H3548">
        <f>YEAR(Table1[[#This Row],[Order Date]])</f>
        <v>2013</v>
      </c>
      <c r="I3548" t="s">
        <v>260</v>
      </c>
      <c r="J3548" s="4">
        <f>WEEKDAY(Table1[[#This Row],[Order Date]])</f>
        <v>3</v>
      </c>
      <c r="K3548" t="s">
        <v>232</v>
      </c>
      <c r="L3548" t="s">
        <v>240</v>
      </c>
      <c r="M3548">
        <v>327964</v>
      </c>
      <c r="N3548">
        <v>137296.79</v>
      </c>
      <c r="O3548">
        <v>190667.21</v>
      </c>
      <c r="P3548">
        <v>20</v>
      </c>
      <c r="Q3548">
        <v>18</v>
      </c>
      <c r="R3548">
        <v>80.83</v>
      </c>
    </row>
    <row r="3549" spans="1:18" x14ac:dyDescent="0.35">
      <c r="A3549" t="s">
        <v>159</v>
      </c>
      <c r="B3549" t="str">
        <f>VLOOKUP(Table1[[#This Row],[Region]],Table3[#All],2,0)</f>
        <v>Bill Gabril</v>
      </c>
      <c r="C3549" t="s">
        <v>213</v>
      </c>
      <c r="D3549">
        <v>164215</v>
      </c>
      <c r="E3549">
        <v>171698</v>
      </c>
      <c r="F3549">
        <v>104.56</v>
      </c>
      <c r="G3549" s="2">
        <v>41167</v>
      </c>
      <c r="H3549">
        <f>YEAR(Table1[[#This Row],[Order Date]])</f>
        <v>2012</v>
      </c>
      <c r="I3549" t="s">
        <v>258</v>
      </c>
      <c r="J3549" s="4">
        <f>WEEKDAY(Table1[[#This Row],[Order Date]])</f>
        <v>7</v>
      </c>
      <c r="K3549" t="s">
        <v>220</v>
      </c>
      <c r="L3549" t="s">
        <v>237</v>
      </c>
      <c r="M3549">
        <v>171698</v>
      </c>
      <c r="N3549">
        <v>74152.160000000003</v>
      </c>
      <c r="O3549">
        <v>97545.84</v>
      </c>
      <c r="P3549">
        <v>20</v>
      </c>
      <c r="Q3549">
        <v>45</v>
      </c>
      <c r="R3549">
        <v>87.49</v>
      </c>
    </row>
    <row r="3550" spans="1:18" x14ac:dyDescent="0.35">
      <c r="A3550" t="s">
        <v>160</v>
      </c>
      <c r="B3550" t="str">
        <f>VLOOKUP(Table1[[#This Row],[Region]],Table3[#All],2,0)</f>
        <v>Bill Gabril</v>
      </c>
      <c r="C3550" t="s">
        <v>213</v>
      </c>
      <c r="D3550">
        <v>426223</v>
      </c>
      <c r="E3550">
        <v>439674</v>
      </c>
      <c r="F3550">
        <v>103.16</v>
      </c>
      <c r="G3550" s="2">
        <v>41167</v>
      </c>
      <c r="H3550">
        <f>YEAR(Table1[[#This Row],[Order Date]])</f>
        <v>2012</v>
      </c>
      <c r="I3550" t="s">
        <v>258</v>
      </c>
      <c r="J3550" s="4">
        <f>WEEKDAY(Table1[[#This Row],[Order Date]])</f>
        <v>7</v>
      </c>
      <c r="K3550" t="s">
        <v>235</v>
      </c>
      <c r="L3550" t="s">
        <v>239</v>
      </c>
      <c r="M3550">
        <v>439674</v>
      </c>
      <c r="N3550">
        <v>216079.05</v>
      </c>
      <c r="O3550">
        <v>223594.95</v>
      </c>
      <c r="P3550">
        <v>20</v>
      </c>
      <c r="Q3550">
        <v>15</v>
      </c>
      <c r="R3550">
        <v>86.12</v>
      </c>
    </row>
    <row r="3551" spans="1:18" x14ac:dyDescent="0.35">
      <c r="A3551" t="s">
        <v>161</v>
      </c>
      <c r="B3551" t="str">
        <f>VLOOKUP(Table1[[#This Row],[Region]],Table3[#All],2,0)</f>
        <v>Sam Thomas</v>
      </c>
      <c r="C3551" t="s">
        <v>215</v>
      </c>
      <c r="D3551">
        <v>254399</v>
      </c>
      <c r="E3551">
        <v>206242</v>
      </c>
      <c r="F3551">
        <v>81.069999999999993</v>
      </c>
      <c r="G3551" s="2">
        <v>41922</v>
      </c>
      <c r="H3551">
        <f>YEAR(Table1[[#This Row],[Order Date]])</f>
        <v>2014</v>
      </c>
      <c r="I3551" t="s">
        <v>255</v>
      </c>
      <c r="J3551" s="4">
        <f>WEEKDAY(Table1[[#This Row],[Order Date]])</f>
        <v>6</v>
      </c>
      <c r="K3551" t="s">
        <v>235</v>
      </c>
      <c r="L3551" t="s">
        <v>239</v>
      </c>
      <c r="M3551">
        <v>206242</v>
      </c>
      <c r="N3551">
        <v>80581.02</v>
      </c>
      <c r="O3551">
        <v>125660.98</v>
      </c>
      <c r="P3551">
        <v>10</v>
      </c>
      <c r="Q3551">
        <v>99</v>
      </c>
      <c r="R3551">
        <v>72.459999999999994</v>
      </c>
    </row>
    <row r="3552" spans="1:18" x14ac:dyDescent="0.35">
      <c r="A3552" t="s">
        <v>162</v>
      </c>
      <c r="B3552" t="str">
        <f>VLOOKUP(Table1[[#This Row],[Region]],Table3[#All],2,0)</f>
        <v>Bill Gabril</v>
      </c>
      <c r="C3552" t="s">
        <v>213</v>
      </c>
      <c r="D3552">
        <v>136081</v>
      </c>
      <c r="E3552">
        <v>137597</v>
      </c>
      <c r="F3552">
        <v>101.11</v>
      </c>
      <c r="G3552" s="2">
        <v>41922</v>
      </c>
      <c r="H3552">
        <f>YEAR(Table1[[#This Row],[Order Date]])</f>
        <v>2014</v>
      </c>
      <c r="I3552" t="s">
        <v>255</v>
      </c>
      <c r="J3552" s="4">
        <f>WEEKDAY(Table1[[#This Row],[Order Date]])</f>
        <v>6</v>
      </c>
      <c r="K3552" t="s">
        <v>226</v>
      </c>
      <c r="L3552" t="s">
        <v>239</v>
      </c>
      <c r="M3552">
        <v>137597</v>
      </c>
      <c r="N3552">
        <v>34212</v>
      </c>
      <c r="O3552">
        <v>103385</v>
      </c>
      <c r="P3552">
        <v>20</v>
      </c>
      <c r="Q3552">
        <v>61</v>
      </c>
      <c r="R3552">
        <v>61.88</v>
      </c>
    </row>
    <row r="3553" spans="1:18" x14ac:dyDescent="0.35">
      <c r="A3553" t="s">
        <v>163</v>
      </c>
      <c r="B3553" t="str">
        <f>VLOOKUP(Table1[[#This Row],[Region]],Table3[#All],2,0)</f>
        <v>William Grek</v>
      </c>
      <c r="C3553" t="s">
        <v>214</v>
      </c>
      <c r="D3553">
        <v>292076</v>
      </c>
      <c r="E3553">
        <v>296164</v>
      </c>
      <c r="F3553">
        <v>101.4</v>
      </c>
      <c r="G3553" s="2">
        <v>41922</v>
      </c>
      <c r="H3553">
        <f>YEAR(Table1[[#This Row],[Order Date]])</f>
        <v>2014</v>
      </c>
      <c r="I3553" t="s">
        <v>255</v>
      </c>
      <c r="J3553" s="4">
        <f>WEEKDAY(Table1[[#This Row],[Order Date]])</f>
        <v>6</v>
      </c>
      <c r="K3553" t="s">
        <v>221</v>
      </c>
      <c r="L3553" t="s">
        <v>239</v>
      </c>
      <c r="M3553">
        <v>296164</v>
      </c>
      <c r="N3553">
        <v>103733.72</v>
      </c>
      <c r="O3553">
        <v>192430.28</v>
      </c>
      <c r="P3553">
        <v>30</v>
      </c>
      <c r="Q3553">
        <v>68</v>
      </c>
      <c r="R3553">
        <v>75.3</v>
      </c>
    </row>
    <row r="3554" spans="1:18" x14ac:dyDescent="0.35">
      <c r="A3554" t="s">
        <v>164</v>
      </c>
      <c r="B3554" t="str">
        <f>VLOOKUP(Table1[[#This Row],[Region]],Table3[#All],2,0)</f>
        <v>William Grek</v>
      </c>
      <c r="C3554" t="s">
        <v>214</v>
      </c>
      <c r="D3554">
        <v>166880</v>
      </c>
      <c r="E3554">
        <v>147802</v>
      </c>
      <c r="F3554">
        <v>88.57</v>
      </c>
      <c r="G3554" s="2">
        <v>41922</v>
      </c>
      <c r="H3554">
        <f>YEAR(Table1[[#This Row],[Order Date]])</f>
        <v>2014</v>
      </c>
      <c r="I3554" t="s">
        <v>255</v>
      </c>
      <c r="J3554" s="4">
        <f>WEEKDAY(Table1[[#This Row],[Order Date]])</f>
        <v>6</v>
      </c>
      <c r="K3554" t="s">
        <v>217</v>
      </c>
      <c r="L3554" t="s">
        <v>237</v>
      </c>
      <c r="M3554">
        <v>147802</v>
      </c>
      <c r="N3554">
        <v>31663.119999999999</v>
      </c>
      <c r="O3554">
        <v>116138.88</v>
      </c>
      <c r="P3554">
        <v>30</v>
      </c>
      <c r="Q3554">
        <v>25</v>
      </c>
      <c r="R3554">
        <v>65.61</v>
      </c>
    </row>
    <row r="3555" spans="1:18" x14ac:dyDescent="0.35">
      <c r="A3555" t="s">
        <v>165</v>
      </c>
      <c r="B3555" t="str">
        <f>VLOOKUP(Table1[[#This Row],[Region]],Table3[#All],2,0)</f>
        <v>William Grek</v>
      </c>
      <c r="C3555" t="s">
        <v>214</v>
      </c>
      <c r="D3555">
        <v>415664</v>
      </c>
      <c r="E3555">
        <v>376386</v>
      </c>
      <c r="F3555">
        <v>90.55</v>
      </c>
      <c r="G3555" s="2">
        <v>41166</v>
      </c>
      <c r="H3555">
        <f>YEAR(Table1[[#This Row],[Order Date]])</f>
        <v>2012</v>
      </c>
      <c r="I3555" t="s">
        <v>258</v>
      </c>
      <c r="J3555" s="4">
        <f>WEEKDAY(Table1[[#This Row],[Order Date]])</f>
        <v>6</v>
      </c>
      <c r="K3555" t="s">
        <v>217</v>
      </c>
      <c r="L3555" t="s">
        <v>237</v>
      </c>
      <c r="M3555">
        <v>376386</v>
      </c>
      <c r="N3555">
        <v>83251.429999999993</v>
      </c>
      <c r="O3555">
        <v>293134.57</v>
      </c>
      <c r="P3555">
        <v>20</v>
      </c>
      <c r="Q3555">
        <v>47</v>
      </c>
      <c r="R3555">
        <v>75.77</v>
      </c>
    </row>
    <row r="3556" spans="1:18" x14ac:dyDescent="0.35">
      <c r="A3556" t="s">
        <v>166</v>
      </c>
      <c r="B3556" t="str">
        <f>VLOOKUP(Table1[[#This Row],[Region]],Table3[#All],2,0)</f>
        <v>Anne Paul</v>
      </c>
      <c r="C3556" t="s">
        <v>212</v>
      </c>
      <c r="D3556">
        <v>483692</v>
      </c>
      <c r="E3556">
        <v>517286</v>
      </c>
      <c r="F3556">
        <v>106.95</v>
      </c>
      <c r="G3556" s="2">
        <v>41166</v>
      </c>
      <c r="H3556">
        <f>YEAR(Table1[[#This Row],[Order Date]])</f>
        <v>2012</v>
      </c>
      <c r="I3556" t="s">
        <v>258</v>
      </c>
      <c r="J3556" s="4">
        <f>WEEKDAY(Table1[[#This Row],[Order Date]])</f>
        <v>6</v>
      </c>
      <c r="K3556" t="s">
        <v>231</v>
      </c>
      <c r="L3556" t="s">
        <v>236</v>
      </c>
      <c r="M3556">
        <v>517286</v>
      </c>
      <c r="N3556">
        <v>172425.56</v>
      </c>
      <c r="O3556">
        <v>344860.44</v>
      </c>
      <c r="P3556">
        <v>20</v>
      </c>
      <c r="Q3556">
        <v>70</v>
      </c>
      <c r="R3556">
        <v>85.31</v>
      </c>
    </row>
    <row r="3557" spans="1:18" x14ac:dyDescent="0.35">
      <c r="A3557" t="s">
        <v>167</v>
      </c>
      <c r="B3557" t="str">
        <f>VLOOKUP(Table1[[#This Row],[Region]],Table3[#All],2,0)</f>
        <v>Bill Gabril</v>
      </c>
      <c r="C3557" t="s">
        <v>213</v>
      </c>
      <c r="D3557">
        <v>103343</v>
      </c>
      <c r="E3557">
        <v>111838</v>
      </c>
      <c r="F3557">
        <v>108.22</v>
      </c>
      <c r="G3557" s="2">
        <v>41166</v>
      </c>
      <c r="H3557">
        <f>YEAR(Table1[[#This Row],[Order Date]])</f>
        <v>2012</v>
      </c>
      <c r="I3557" t="s">
        <v>258</v>
      </c>
      <c r="J3557" s="4">
        <f>WEEKDAY(Table1[[#This Row],[Order Date]])</f>
        <v>6</v>
      </c>
      <c r="K3557" t="s">
        <v>219</v>
      </c>
      <c r="L3557" t="s">
        <v>238</v>
      </c>
      <c r="M3557">
        <v>111838</v>
      </c>
      <c r="N3557">
        <v>42408.21</v>
      </c>
      <c r="O3557">
        <v>69429.789999999994</v>
      </c>
      <c r="P3557">
        <v>10</v>
      </c>
      <c r="Q3557">
        <v>55</v>
      </c>
      <c r="R3557">
        <v>74.08</v>
      </c>
    </row>
    <row r="3558" spans="1:18" x14ac:dyDescent="0.35">
      <c r="A3558" t="s">
        <v>168</v>
      </c>
      <c r="B3558" t="str">
        <f>VLOOKUP(Table1[[#This Row],[Region]],Table3[#All],2,0)</f>
        <v>Anne Paul</v>
      </c>
      <c r="C3558" t="s">
        <v>212</v>
      </c>
      <c r="D3558">
        <v>335552</v>
      </c>
      <c r="E3558">
        <v>266768</v>
      </c>
      <c r="F3558">
        <v>79.5</v>
      </c>
      <c r="G3558" s="2">
        <v>40823</v>
      </c>
      <c r="H3558">
        <f>YEAR(Table1[[#This Row],[Order Date]])</f>
        <v>2011</v>
      </c>
      <c r="I3558" t="s">
        <v>255</v>
      </c>
      <c r="J3558" s="4">
        <f>WEEKDAY(Table1[[#This Row],[Order Date]])</f>
        <v>6</v>
      </c>
      <c r="K3558" t="s">
        <v>216</v>
      </c>
      <c r="L3558" t="s">
        <v>236</v>
      </c>
      <c r="M3558">
        <v>266768</v>
      </c>
      <c r="N3558">
        <v>64973.43</v>
      </c>
      <c r="O3558">
        <v>201794.57</v>
      </c>
      <c r="P3558">
        <v>20</v>
      </c>
      <c r="Q3558">
        <v>29</v>
      </c>
      <c r="R3558">
        <v>64.209999999999994</v>
      </c>
    </row>
    <row r="3559" spans="1:18" x14ac:dyDescent="0.35">
      <c r="A3559" t="s">
        <v>169</v>
      </c>
      <c r="B3559" t="str">
        <f>VLOOKUP(Table1[[#This Row],[Region]],Table3[#All],2,0)</f>
        <v>William Grek</v>
      </c>
      <c r="C3559" t="s">
        <v>214</v>
      </c>
      <c r="D3559">
        <v>460416</v>
      </c>
      <c r="E3559">
        <v>512676</v>
      </c>
      <c r="F3559">
        <v>111.35</v>
      </c>
      <c r="G3559" s="2">
        <v>41767</v>
      </c>
      <c r="H3559">
        <f>YEAR(Table1[[#This Row],[Order Date]])</f>
        <v>2014</v>
      </c>
      <c r="I3559" t="s">
        <v>261</v>
      </c>
      <c r="J3559" s="4">
        <f>WEEKDAY(Table1[[#This Row],[Order Date]])</f>
        <v>5</v>
      </c>
      <c r="K3559" t="s">
        <v>222</v>
      </c>
      <c r="L3559" t="s">
        <v>236</v>
      </c>
      <c r="M3559">
        <v>512676</v>
      </c>
      <c r="N3559">
        <v>166974.19</v>
      </c>
      <c r="O3559">
        <v>345701.81</v>
      </c>
      <c r="P3559">
        <v>10</v>
      </c>
      <c r="Q3559">
        <v>74</v>
      </c>
      <c r="R3559">
        <v>74.540000000000006</v>
      </c>
    </row>
    <row r="3560" spans="1:18" x14ac:dyDescent="0.35">
      <c r="A3560" t="s">
        <v>170</v>
      </c>
      <c r="B3560" t="str">
        <f>VLOOKUP(Table1[[#This Row],[Region]],Table3[#All],2,0)</f>
        <v>William Grek</v>
      </c>
      <c r="C3560" t="s">
        <v>214</v>
      </c>
      <c r="D3560">
        <v>391292</v>
      </c>
      <c r="E3560">
        <v>332794</v>
      </c>
      <c r="F3560">
        <v>85.05</v>
      </c>
      <c r="G3560" s="2">
        <v>41767</v>
      </c>
      <c r="H3560">
        <f>YEAR(Table1[[#This Row],[Order Date]])</f>
        <v>2014</v>
      </c>
      <c r="I3560" t="s">
        <v>261</v>
      </c>
      <c r="J3560" s="4">
        <f>WEEKDAY(Table1[[#This Row],[Order Date]])</f>
        <v>5</v>
      </c>
      <c r="K3560" t="s">
        <v>229</v>
      </c>
      <c r="L3560" t="s">
        <v>240</v>
      </c>
      <c r="M3560">
        <v>332794</v>
      </c>
      <c r="N3560">
        <v>123799.87</v>
      </c>
      <c r="O3560">
        <v>208994.13</v>
      </c>
      <c r="P3560">
        <v>30</v>
      </c>
      <c r="Q3560">
        <v>37</v>
      </c>
      <c r="R3560">
        <v>80.95</v>
      </c>
    </row>
    <row r="3561" spans="1:18" x14ac:dyDescent="0.35">
      <c r="A3561" t="s">
        <v>171</v>
      </c>
      <c r="B3561" t="str">
        <f>VLOOKUP(Table1[[#This Row],[Region]],Table3[#All],2,0)</f>
        <v>William Grek</v>
      </c>
      <c r="C3561" t="s">
        <v>214</v>
      </c>
      <c r="D3561">
        <v>256953</v>
      </c>
      <c r="E3561">
        <v>222887</v>
      </c>
      <c r="F3561">
        <v>86.74</v>
      </c>
      <c r="G3561" s="2">
        <v>41767</v>
      </c>
      <c r="H3561">
        <f>YEAR(Table1[[#This Row],[Order Date]])</f>
        <v>2014</v>
      </c>
      <c r="I3561" t="s">
        <v>261</v>
      </c>
      <c r="J3561" s="4">
        <f>WEEKDAY(Table1[[#This Row],[Order Date]])</f>
        <v>5</v>
      </c>
      <c r="K3561" t="s">
        <v>235</v>
      </c>
      <c r="L3561" t="s">
        <v>239</v>
      </c>
      <c r="M3561">
        <v>222887</v>
      </c>
      <c r="N3561">
        <v>73335.16</v>
      </c>
      <c r="O3561">
        <v>149551.84</v>
      </c>
      <c r="P3561">
        <v>10</v>
      </c>
      <c r="Q3561">
        <v>14</v>
      </c>
      <c r="R3561">
        <v>91.5</v>
      </c>
    </row>
    <row r="3562" spans="1:18" x14ac:dyDescent="0.35">
      <c r="A3562" t="s">
        <v>172</v>
      </c>
      <c r="B3562" t="str">
        <f>VLOOKUP(Table1[[#This Row],[Region]],Table3[#All],2,0)</f>
        <v>Bill Gabril</v>
      </c>
      <c r="C3562" t="s">
        <v>213</v>
      </c>
      <c r="D3562">
        <v>308190</v>
      </c>
      <c r="E3562">
        <v>162604</v>
      </c>
      <c r="F3562">
        <v>52.76</v>
      </c>
      <c r="G3562" s="2">
        <v>41767</v>
      </c>
      <c r="H3562">
        <f>YEAR(Table1[[#This Row],[Order Date]])</f>
        <v>2014</v>
      </c>
      <c r="I3562" t="s">
        <v>261</v>
      </c>
      <c r="J3562" s="4">
        <f>WEEKDAY(Table1[[#This Row],[Order Date]])</f>
        <v>5</v>
      </c>
      <c r="K3562" t="s">
        <v>233</v>
      </c>
      <c r="L3562" t="s">
        <v>237</v>
      </c>
      <c r="M3562">
        <v>162604</v>
      </c>
      <c r="N3562">
        <v>33079.980000000003</v>
      </c>
      <c r="O3562">
        <v>129524.02</v>
      </c>
      <c r="P3562">
        <v>10</v>
      </c>
      <c r="Q3562">
        <v>35</v>
      </c>
      <c r="R3562">
        <v>68.83</v>
      </c>
    </row>
    <row r="3563" spans="1:18" x14ac:dyDescent="0.35">
      <c r="A3563" t="s">
        <v>173</v>
      </c>
      <c r="B3563" t="str">
        <f>VLOOKUP(Table1[[#This Row],[Region]],Table3[#All],2,0)</f>
        <v>Sam Thomas</v>
      </c>
      <c r="C3563" t="s">
        <v>215</v>
      </c>
      <c r="D3563">
        <v>278285</v>
      </c>
      <c r="E3563">
        <v>275732</v>
      </c>
      <c r="F3563">
        <v>99.08</v>
      </c>
      <c r="G3563" s="2">
        <v>41227</v>
      </c>
      <c r="H3563">
        <f>YEAR(Table1[[#This Row],[Order Date]])</f>
        <v>2012</v>
      </c>
      <c r="I3563" t="s">
        <v>253</v>
      </c>
      <c r="J3563" s="4">
        <f>WEEKDAY(Table1[[#This Row],[Order Date]])</f>
        <v>4</v>
      </c>
      <c r="K3563" t="s">
        <v>217</v>
      </c>
      <c r="L3563" t="s">
        <v>237</v>
      </c>
      <c r="M3563">
        <v>275732</v>
      </c>
      <c r="N3563">
        <v>128562.93</v>
      </c>
      <c r="O3563">
        <v>147169.07</v>
      </c>
      <c r="P3563">
        <v>20</v>
      </c>
      <c r="Q3563">
        <v>49</v>
      </c>
      <c r="R3563">
        <v>94.35</v>
      </c>
    </row>
    <row r="3564" spans="1:18" x14ac:dyDescent="0.35">
      <c r="A3564" t="s">
        <v>174</v>
      </c>
      <c r="B3564" t="str">
        <f>VLOOKUP(Table1[[#This Row],[Region]],Table3[#All],2,0)</f>
        <v>Bill Gabril</v>
      </c>
      <c r="C3564" t="s">
        <v>213</v>
      </c>
      <c r="D3564">
        <v>151421</v>
      </c>
      <c r="E3564">
        <v>95897</v>
      </c>
      <c r="F3564">
        <v>63.33</v>
      </c>
      <c r="G3564" s="2">
        <v>41227</v>
      </c>
      <c r="H3564">
        <f>YEAR(Table1[[#This Row],[Order Date]])</f>
        <v>2012</v>
      </c>
      <c r="I3564" t="s">
        <v>253</v>
      </c>
      <c r="J3564" s="4">
        <f>WEEKDAY(Table1[[#This Row],[Order Date]])</f>
        <v>4</v>
      </c>
      <c r="K3564" t="s">
        <v>220</v>
      </c>
      <c r="L3564" t="s">
        <v>237</v>
      </c>
      <c r="M3564">
        <v>95897</v>
      </c>
      <c r="N3564">
        <v>44543.63</v>
      </c>
      <c r="O3564">
        <v>51353.37</v>
      </c>
      <c r="P3564">
        <v>30</v>
      </c>
      <c r="Q3564">
        <v>40</v>
      </c>
      <c r="R3564">
        <v>76.37</v>
      </c>
    </row>
    <row r="3565" spans="1:18" x14ac:dyDescent="0.35">
      <c r="A3565" t="s">
        <v>175</v>
      </c>
      <c r="B3565" t="str">
        <f>VLOOKUP(Table1[[#This Row],[Region]],Table3[#All],2,0)</f>
        <v>Anne Paul</v>
      </c>
      <c r="C3565" t="s">
        <v>212</v>
      </c>
      <c r="D3565">
        <v>496960</v>
      </c>
      <c r="E3565">
        <v>258429</v>
      </c>
      <c r="F3565">
        <v>52</v>
      </c>
      <c r="G3565" s="2">
        <v>40871</v>
      </c>
      <c r="H3565">
        <f>YEAR(Table1[[#This Row],[Order Date]])</f>
        <v>2011</v>
      </c>
      <c r="I3565" t="s">
        <v>253</v>
      </c>
      <c r="J3565" s="4">
        <f>WEEKDAY(Table1[[#This Row],[Order Date]])</f>
        <v>5</v>
      </c>
      <c r="K3565" t="s">
        <v>220</v>
      </c>
      <c r="L3565" t="s">
        <v>237</v>
      </c>
      <c r="M3565">
        <v>258429</v>
      </c>
      <c r="N3565">
        <v>68022.289999999994</v>
      </c>
      <c r="O3565">
        <v>190406.71</v>
      </c>
      <c r="P3565">
        <v>10</v>
      </c>
      <c r="Q3565">
        <v>77</v>
      </c>
      <c r="R3565">
        <v>63.32</v>
      </c>
    </row>
    <row r="3566" spans="1:18" x14ac:dyDescent="0.35">
      <c r="A3566" t="s">
        <v>176</v>
      </c>
      <c r="B3566" t="str">
        <f>VLOOKUP(Table1[[#This Row],[Region]],Table3[#All],2,0)</f>
        <v>Bill Gabril</v>
      </c>
      <c r="C3566" t="s">
        <v>213</v>
      </c>
      <c r="D3566">
        <v>277235</v>
      </c>
      <c r="E3566">
        <v>290499</v>
      </c>
      <c r="F3566">
        <v>104.78</v>
      </c>
      <c r="G3566" s="2">
        <v>40871</v>
      </c>
      <c r="H3566">
        <f>YEAR(Table1[[#This Row],[Order Date]])</f>
        <v>2011</v>
      </c>
      <c r="I3566" t="s">
        <v>253</v>
      </c>
      <c r="J3566" s="4">
        <f>WEEKDAY(Table1[[#This Row],[Order Date]])</f>
        <v>5</v>
      </c>
      <c r="K3566" t="s">
        <v>233</v>
      </c>
      <c r="L3566" t="s">
        <v>237</v>
      </c>
      <c r="M3566">
        <v>290499</v>
      </c>
      <c r="N3566">
        <v>80923.17</v>
      </c>
      <c r="O3566">
        <v>209575.83</v>
      </c>
      <c r="P3566">
        <v>30</v>
      </c>
      <c r="Q3566">
        <v>90</v>
      </c>
      <c r="R3566">
        <v>84.84</v>
      </c>
    </row>
    <row r="3567" spans="1:18" x14ac:dyDescent="0.35">
      <c r="A3567" t="s">
        <v>177</v>
      </c>
      <c r="B3567" t="str">
        <f>VLOOKUP(Table1[[#This Row],[Region]],Table3[#All],2,0)</f>
        <v>Sam Thomas</v>
      </c>
      <c r="C3567" t="s">
        <v>215</v>
      </c>
      <c r="D3567">
        <v>138404</v>
      </c>
      <c r="E3567">
        <v>150815</v>
      </c>
      <c r="F3567">
        <v>108.97</v>
      </c>
      <c r="G3567" s="2">
        <v>40641</v>
      </c>
      <c r="H3567">
        <f>YEAR(Table1[[#This Row],[Order Date]])</f>
        <v>2011</v>
      </c>
      <c r="I3567" t="s">
        <v>256</v>
      </c>
      <c r="J3567" s="4">
        <f>WEEKDAY(Table1[[#This Row],[Order Date]])</f>
        <v>6</v>
      </c>
      <c r="K3567" t="s">
        <v>231</v>
      </c>
      <c r="L3567" t="s">
        <v>236</v>
      </c>
      <c r="M3567">
        <v>150815</v>
      </c>
      <c r="N3567">
        <v>49445.83</v>
      </c>
      <c r="O3567">
        <v>101369.17</v>
      </c>
      <c r="P3567">
        <v>10</v>
      </c>
      <c r="Q3567">
        <v>23</v>
      </c>
      <c r="R3567">
        <v>67.3</v>
      </c>
    </row>
    <row r="3568" spans="1:18" x14ac:dyDescent="0.35">
      <c r="A3568" t="s">
        <v>178</v>
      </c>
      <c r="B3568" t="str">
        <f>VLOOKUP(Table1[[#This Row],[Region]],Table3[#All],2,0)</f>
        <v>Bill Gabril</v>
      </c>
      <c r="C3568" t="s">
        <v>213</v>
      </c>
      <c r="D3568">
        <v>461416</v>
      </c>
      <c r="E3568">
        <v>437213</v>
      </c>
      <c r="F3568">
        <v>94.75</v>
      </c>
      <c r="G3568" s="2">
        <v>40641</v>
      </c>
      <c r="H3568">
        <f>YEAR(Table1[[#This Row],[Order Date]])</f>
        <v>2011</v>
      </c>
      <c r="I3568" t="s">
        <v>256</v>
      </c>
      <c r="J3568" s="4">
        <f>WEEKDAY(Table1[[#This Row],[Order Date]])</f>
        <v>6</v>
      </c>
      <c r="K3568" t="s">
        <v>227</v>
      </c>
      <c r="L3568" t="s">
        <v>237</v>
      </c>
      <c r="M3568">
        <v>437213</v>
      </c>
      <c r="N3568">
        <v>195355.59</v>
      </c>
      <c r="O3568">
        <v>241857.41</v>
      </c>
      <c r="P3568">
        <v>30</v>
      </c>
      <c r="Q3568">
        <v>64</v>
      </c>
      <c r="R3568">
        <v>78.19</v>
      </c>
    </row>
    <row r="3569" spans="1:18" x14ac:dyDescent="0.35">
      <c r="A3569" t="s">
        <v>179</v>
      </c>
      <c r="B3569" t="str">
        <f>VLOOKUP(Table1[[#This Row],[Region]],Table3[#All],2,0)</f>
        <v>Bill Gabril</v>
      </c>
      <c r="C3569" t="s">
        <v>213</v>
      </c>
      <c r="D3569">
        <v>291945</v>
      </c>
      <c r="E3569">
        <v>294858</v>
      </c>
      <c r="F3569">
        <v>101</v>
      </c>
      <c r="G3569" s="2">
        <v>40750</v>
      </c>
      <c r="H3569">
        <f>YEAR(Table1[[#This Row],[Order Date]])</f>
        <v>2011</v>
      </c>
      <c r="I3569" t="s">
        <v>260</v>
      </c>
      <c r="J3569" s="4">
        <f>WEEKDAY(Table1[[#This Row],[Order Date]])</f>
        <v>3</v>
      </c>
      <c r="K3569" t="s">
        <v>228</v>
      </c>
      <c r="L3569" t="s">
        <v>236</v>
      </c>
      <c r="M3569">
        <v>294858</v>
      </c>
      <c r="N3569">
        <v>77696.88</v>
      </c>
      <c r="O3569">
        <v>217161.12</v>
      </c>
      <c r="P3569">
        <v>10</v>
      </c>
      <c r="Q3569">
        <v>36</v>
      </c>
      <c r="R3569">
        <v>89.17</v>
      </c>
    </row>
    <row r="3570" spans="1:18" x14ac:dyDescent="0.35">
      <c r="A3570" t="s">
        <v>180</v>
      </c>
      <c r="B3570" t="str">
        <f>VLOOKUP(Table1[[#This Row],[Region]],Table3[#All],2,0)</f>
        <v>Sam Thomas</v>
      </c>
      <c r="C3570" t="s">
        <v>215</v>
      </c>
      <c r="D3570">
        <v>354555</v>
      </c>
      <c r="E3570">
        <v>244605</v>
      </c>
      <c r="F3570">
        <v>68.989999999999995</v>
      </c>
      <c r="G3570" s="2">
        <v>40750</v>
      </c>
      <c r="H3570">
        <f>YEAR(Table1[[#This Row],[Order Date]])</f>
        <v>2011</v>
      </c>
      <c r="I3570" t="s">
        <v>260</v>
      </c>
      <c r="J3570" s="4">
        <f>WEEKDAY(Table1[[#This Row],[Order Date]])</f>
        <v>3</v>
      </c>
      <c r="K3570" t="s">
        <v>226</v>
      </c>
      <c r="L3570" t="s">
        <v>239</v>
      </c>
      <c r="M3570">
        <v>244605</v>
      </c>
      <c r="N3570">
        <v>79387.22</v>
      </c>
      <c r="O3570">
        <v>165217.78</v>
      </c>
      <c r="P3570">
        <v>30</v>
      </c>
      <c r="Q3570">
        <v>81</v>
      </c>
      <c r="R3570">
        <v>60.82</v>
      </c>
    </row>
    <row r="3571" spans="1:18" x14ac:dyDescent="0.35">
      <c r="A3571" t="s">
        <v>181</v>
      </c>
      <c r="B3571" t="str">
        <f>VLOOKUP(Table1[[#This Row],[Region]],Table3[#All],2,0)</f>
        <v>Sam Thomas</v>
      </c>
      <c r="C3571" t="s">
        <v>215</v>
      </c>
      <c r="D3571">
        <v>326677</v>
      </c>
      <c r="E3571">
        <v>369546</v>
      </c>
      <c r="F3571">
        <v>113.12</v>
      </c>
      <c r="G3571" s="2">
        <v>40750</v>
      </c>
      <c r="H3571">
        <f>YEAR(Table1[[#This Row],[Order Date]])</f>
        <v>2011</v>
      </c>
      <c r="I3571" t="s">
        <v>260</v>
      </c>
      <c r="J3571" s="4">
        <f>WEEKDAY(Table1[[#This Row],[Order Date]])</f>
        <v>3</v>
      </c>
      <c r="K3571" t="s">
        <v>229</v>
      </c>
      <c r="L3571" t="s">
        <v>240</v>
      </c>
      <c r="M3571">
        <v>369546</v>
      </c>
      <c r="N3571">
        <v>163488.41</v>
      </c>
      <c r="O3571">
        <v>206057.59</v>
      </c>
      <c r="P3571">
        <v>10</v>
      </c>
      <c r="Q3571">
        <v>11</v>
      </c>
      <c r="R3571">
        <v>83.79</v>
      </c>
    </row>
    <row r="3572" spans="1:18" x14ac:dyDescent="0.35">
      <c r="A3572" t="s">
        <v>182</v>
      </c>
      <c r="B3572" t="str">
        <f>VLOOKUP(Table1[[#This Row],[Region]],Table3[#All],2,0)</f>
        <v>Bill Gabril</v>
      </c>
      <c r="C3572" t="s">
        <v>213</v>
      </c>
      <c r="D3572">
        <v>160283</v>
      </c>
      <c r="E3572">
        <v>127762</v>
      </c>
      <c r="F3572">
        <v>79.709999999999994</v>
      </c>
      <c r="G3572" s="2">
        <v>40750</v>
      </c>
      <c r="H3572">
        <f>YEAR(Table1[[#This Row],[Order Date]])</f>
        <v>2011</v>
      </c>
      <c r="I3572" t="s">
        <v>260</v>
      </c>
      <c r="J3572" s="4">
        <f>WEEKDAY(Table1[[#This Row],[Order Date]])</f>
        <v>3</v>
      </c>
      <c r="K3572" t="s">
        <v>230</v>
      </c>
      <c r="L3572" t="s">
        <v>238</v>
      </c>
      <c r="M3572">
        <v>127762</v>
      </c>
      <c r="N3572">
        <v>60279</v>
      </c>
      <c r="O3572">
        <v>67483</v>
      </c>
      <c r="P3572">
        <v>30</v>
      </c>
      <c r="Q3572">
        <v>88</v>
      </c>
      <c r="R3572">
        <v>63.72</v>
      </c>
    </row>
    <row r="3573" spans="1:18" x14ac:dyDescent="0.35">
      <c r="A3573" t="s">
        <v>183</v>
      </c>
      <c r="B3573" t="str">
        <f>VLOOKUP(Table1[[#This Row],[Region]],Table3[#All],2,0)</f>
        <v>Sam Thomas</v>
      </c>
      <c r="C3573" t="s">
        <v>215</v>
      </c>
      <c r="D3573">
        <v>100116</v>
      </c>
      <c r="E3573">
        <v>90404</v>
      </c>
      <c r="F3573">
        <v>90.3</v>
      </c>
      <c r="G3573" s="2">
        <v>40702</v>
      </c>
      <c r="H3573">
        <f>YEAR(Table1[[#This Row],[Order Date]])</f>
        <v>2011</v>
      </c>
      <c r="I3573" t="s">
        <v>254</v>
      </c>
      <c r="J3573" s="4">
        <f>WEEKDAY(Table1[[#This Row],[Order Date]])</f>
        <v>4</v>
      </c>
      <c r="K3573" t="s">
        <v>220</v>
      </c>
      <c r="L3573" t="s">
        <v>237</v>
      </c>
      <c r="M3573">
        <v>90404</v>
      </c>
      <c r="N3573">
        <v>24877.81</v>
      </c>
      <c r="O3573">
        <v>65526.19</v>
      </c>
      <c r="P3573">
        <v>10</v>
      </c>
      <c r="Q3573">
        <v>42</v>
      </c>
      <c r="R3573">
        <v>77.48</v>
      </c>
    </row>
    <row r="3574" spans="1:18" x14ac:dyDescent="0.35">
      <c r="A3574" t="s">
        <v>184</v>
      </c>
      <c r="B3574" t="str">
        <f>VLOOKUP(Table1[[#This Row],[Region]],Table3[#All],2,0)</f>
        <v>William Grek</v>
      </c>
      <c r="C3574" t="s">
        <v>214</v>
      </c>
      <c r="D3574">
        <v>139104</v>
      </c>
      <c r="E3574">
        <v>103833</v>
      </c>
      <c r="F3574">
        <v>74.64</v>
      </c>
      <c r="G3574" s="2">
        <v>40844</v>
      </c>
      <c r="H3574">
        <f>YEAR(Table1[[#This Row],[Order Date]])</f>
        <v>2011</v>
      </c>
      <c r="I3574" t="s">
        <v>255</v>
      </c>
      <c r="J3574" s="4">
        <f>WEEKDAY(Table1[[#This Row],[Order Date]])</f>
        <v>6</v>
      </c>
      <c r="K3574" t="s">
        <v>226</v>
      </c>
      <c r="L3574" t="s">
        <v>239</v>
      </c>
      <c r="M3574">
        <v>103833</v>
      </c>
      <c r="N3574">
        <v>49205.5</v>
      </c>
      <c r="O3574">
        <v>54627.5</v>
      </c>
      <c r="P3574">
        <v>20</v>
      </c>
      <c r="Q3574">
        <v>77</v>
      </c>
      <c r="R3574">
        <v>93.28</v>
      </c>
    </row>
    <row r="3575" spans="1:18" x14ac:dyDescent="0.35">
      <c r="A3575" t="s">
        <v>185</v>
      </c>
      <c r="B3575" t="str">
        <f>VLOOKUP(Table1[[#This Row],[Region]],Table3[#All],2,0)</f>
        <v>Anne Paul</v>
      </c>
      <c r="C3575" t="s">
        <v>212</v>
      </c>
      <c r="D3575">
        <v>301574</v>
      </c>
      <c r="E3575">
        <v>354561</v>
      </c>
      <c r="F3575">
        <v>117.57</v>
      </c>
      <c r="G3575" s="2">
        <v>40844</v>
      </c>
      <c r="H3575">
        <f>YEAR(Table1[[#This Row],[Order Date]])</f>
        <v>2011</v>
      </c>
      <c r="I3575" t="s">
        <v>255</v>
      </c>
      <c r="J3575" s="4">
        <f>WEEKDAY(Table1[[#This Row],[Order Date]])</f>
        <v>6</v>
      </c>
      <c r="K3575" t="s">
        <v>227</v>
      </c>
      <c r="L3575" t="s">
        <v>237</v>
      </c>
      <c r="M3575">
        <v>354561</v>
      </c>
      <c r="N3575">
        <v>102393.42</v>
      </c>
      <c r="O3575">
        <v>252167.58</v>
      </c>
      <c r="P3575">
        <v>30</v>
      </c>
      <c r="Q3575">
        <v>90</v>
      </c>
      <c r="R3575">
        <v>94.33</v>
      </c>
    </row>
    <row r="3576" spans="1:18" x14ac:dyDescent="0.35">
      <c r="A3576" t="s">
        <v>186</v>
      </c>
      <c r="B3576" t="str">
        <f>VLOOKUP(Table1[[#This Row],[Region]],Table3[#All],2,0)</f>
        <v>Anne Paul</v>
      </c>
      <c r="C3576" t="s">
        <v>212</v>
      </c>
      <c r="D3576">
        <v>352291</v>
      </c>
      <c r="E3576">
        <v>234910</v>
      </c>
      <c r="F3576">
        <v>66.680000000000007</v>
      </c>
      <c r="G3576" s="2">
        <v>40844</v>
      </c>
      <c r="H3576">
        <f>YEAR(Table1[[#This Row],[Order Date]])</f>
        <v>2011</v>
      </c>
      <c r="I3576" t="s">
        <v>255</v>
      </c>
      <c r="J3576" s="4">
        <f>WEEKDAY(Table1[[#This Row],[Order Date]])</f>
        <v>6</v>
      </c>
      <c r="K3576" t="s">
        <v>226</v>
      </c>
      <c r="L3576" t="s">
        <v>239</v>
      </c>
      <c r="M3576">
        <v>234910</v>
      </c>
      <c r="N3576">
        <v>90575.16</v>
      </c>
      <c r="O3576">
        <v>144334.84</v>
      </c>
      <c r="P3576">
        <v>20</v>
      </c>
      <c r="Q3576">
        <v>83</v>
      </c>
      <c r="R3576">
        <v>73.33</v>
      </c>
    </row>
    <row r="3577" spans="1:18" x14ac:dyDescent="0.35">
      <c r="A3577" t="s">
        <v>187</v>
      </c>
      <c r="B3577" t="str">
        <f>VLOOKUP(Table1[[#This Row],[Region]],Table3[#All],2,0)</f>
        <v>William Grek</v>
      </c>
      <c r="C3577" t="s">
        <v>214</v>
      </c>
      <c r="D3577">
        <v>337025</v>
      </c>
      <c r="E3577">
        <v>216093</v>
      </c>
      <c r="F3577">
        <v>64.12</v>
      </c>
      <c r="G3577" s="2">
        <v>40844</v>
      </c>
      <c r="H3577">
        <f>YEAR(Table1[[#This Row],[Order Date]])</f>
        <v>2011</v>
      </c>
      <c r="I3577" t="s">
        <v>255</v>
      </c>
      <c r="J3577" s="4">
        <f>WEEKDAY(Table1[[#This Row],[Order Date]])</f>
        <v>6</v>
      </c>
      <c r="K3577" t="s">
        <v>218</v>
      </c>
      <c r="L3577" t="s">
        <v>238</v>
      </c>
      <c r="M3577">
        <v>216093</v>
      </c>
      <c r="N3577">
        <v>100385.69</v>
      </c>
      <c r="O3577">
        <v>115707.31</v>
      </c>
      <c r="P3577">
        <v>20</v>
      </c>
      <c r="Q3577">
        <v>34</v>
      </c>
      <c r="R3577">
        <v>76.03</v>
      </c>
    </row>
    <row r="3578" spans="1:18" x14ac:dyDescent="0.35">
      <c r="A3578" t="s">
        <v>188</v>
      </c>
      <c r="B3578" t="str">
        <f>VLOOKUP(Table1[[#This Row],[Region]],Table3[#All],2,0)</f>
        <v>Bill Gabril</v>
      </c>
      <c r="C3578" t="s">
        <v>213</v>
      </c>
      <c r="D3578">
        <v>217294</v>
      </c>
      <c r="E3578">
        <v>154116</v>
      </c>
      <c r="F3578">
        <v>70.930000000000007</v>
      </c>
      <c r="G3578" s="2">
        <v>40844</v>
      </c>
      <c r="H3578">
        <f>YEAR(Table1[[#This Row],[Order Date]])</f>
        <v>2011</v>
      </c>
      <c r="I3578" t="s">
        <v>255</v>
      </c>
      <c r="J3578" s="4">
        <f>WEEKDAY(Table1[[#This Row],[Order Date]])</f>
        <v>6</v>
      </c>
      <c r="K3578" t="s">
        <v>234</v>
      </c>
      <c r="L3578" t="s">
        <v>238</v>
      </c>
      <c r="M3578">
        <v>154116</v>
      </c>
      <c r="N3578">
        <v>53528.31</v>
      </c>
      <c r="O3578">
        <v>100587.69</v>
      </c>
      <c r="P3578">
        <v>10</v>
      </c>
      <c r="Q3578">
        <v>82</v>
      </c>
      <c r="R3578">
        <v>75.36</v>
      </c>
    </row>
    <row r="3579" spans="1:18" x14ac:dyDescent="0.35">
      <c r="A3579" t="s">
        <v>189</v>
      </c>
      <c r="B3579" t="str">
        <f>VLOOKUP(Table1[[#This Row],[Region]],Table3[#All],2,0)</f>
        <v>William Grek</v>
      </c>
      <c r="C3579" t="s">
        <v>214</v>
      </c>
      <c r="D3579">
        <v>290354</v>
      </c>
      <c r="E3579">
        <v>307824</v>
      </c>
      <c r="F3579">
        <v>106.02</v>
      </c>
      <c r="G3579" s="2">
        <v>41905</v>
      </c>
      <c r="H3579">
        <f>YEAR(Table1[[#This Row],[Order Date]])</f>
        <v>2014</v>
      </c>
      <c r="I3579" t="s">
        <v>258</v>
      </c>
      <c r="J3579" s="4">
        <f>WEEKDAY(Table1[[#This Row],[Order Date]])</f>
        <v>3</v>
      </c>
      <c r="K3579" t="s">
        <v>224</v>
      </c>
      <c r="L3579" t="s">
        <v>240</v>
      </c>
      <c r="M3579">
        <v>307824</v>
      </c>
      <c r="N3579">
        <v>92540.54</v>
      </c>
      <c r="O3579">
        <v>215283.46</v>
      </c>
      <c r="P3579">
        <v>20</v>
      </c>
      <c r="Q3579">
        <v>56</v>
      </c>
      <c r="R3579">
        <v>72.67</v>
      </c>
    </row>
    <row r="3580" spans="1:18" x14ac:dyDescent="0.35">
      <c r="A3580" t="s">
        <v>190</v>
      </c>
      <c r="B3580" t="str">
        <f>VLOOKUP(Table1[[#This Row],[Region]],Table3[#All],2,0)</f>
        <v>Bill Gabril</v>
      </c>
      <c r="C3580" t="s">
        <v>213</v>
      </c>
      <c r="D3580">
        <v>202482</v>
      </c>
      <c r="E3580">
        <v>142386</v>
      </c>
      <c r="F3580">
        <v>70.319999999999993</v>
      </c>
      <c r="G3580" s="2">
        <v>41905</v>
      </c>
      <c r="H3580">
        <f>YEAR(Table1[[#This Row],[Order Date]])</f>
        <v>2014</v>
      </c>
      <c r="I3580" t="s">
        <v>258</v>
      </c>
      <c r="J3580" s="4">
        <f>WEEKDAY(Table1[[#This Row],[Order Date]])</f>
        <v>3</v>
      </c>
      <c r="K3580" t="s">
        <v>223</v>
      </c>
      <c r="L3580" t="s">
        <v>240</v>
      </c>
      <c r="M3580">
        <v>142386</v>
      </c>
      <c r="N3580">
        <v>70889.16</v>
      </c>
      <c r="O3580">
        <v>71496.84</v>
      </c>
      <c r="P3580">
        <v>30</v>
      </c>
      <c r="Q3580">
        <v>52</v>
      </c>
      <c r="R3580">
        <v>70.790000000000006</v>
      </c>
    </row>
    <row r="3581" spans="1:18" x14ac:dyDescent="0.35">
      <c r="A3581" t="s">
        <v>191</v>
      </c>
      <c r="B3581" t="str">
        <f>VLOOKUP(Table1[[#This Row],[Region]],Table3[#All],2,0)</f>
        <v>Anne Paul</v>
      </c>
      <c r="C3581" t="s">
        <v>212</v>
      </c>
      <c r="D3581">
        <v>454380</v>
      </c>
      <c r="E3581">
        <v>488881</v>
      </c>
      <c r="F3581">
        <v>107.59</v>
      </c>
      <c r="G3581" s="2">
        <v>41247</v>
      </c>
      <c r="H3581">
        <f>YEAR(Table1[[#This Row],[Order Date]])</f>
        <v>2012</v>
      </c>
      <c r="I3581" t="s">
        <v>257</v>
      </c>
      <c r="J3581" s="4">
        <f>WEEKDAY(Table1[[#This Row],[Order Date]])</f>
        <v>3</v>
      </c>
      <c r="K3581" t="s">
        <v>216</v>
      </c>
      <c r="L3581" t="s">
        <v>236</v>
      </c>
      <c r="M3581">
        <v>488881</v>
      </c>
      <c r="N3581">
        <v>137352.47</v>
      </c>
      <c r="O3581">
        <v>351528.53</v>
      </c>
      <c r="P3581">
        <v>10</v>
      </c>
      <c r="Q3581">
        <v>10</v>
      </c>
      <c r="R3581">
        <v>88.6</v>
      </c>
    </row>
    <row r="3582" spans="1:18" x14ac:dyDescent="0.35">
      <c r="A3582" t="s">
        <v>192</v>
      </c>
      <c r="B3582" t="str">
        <f>VLOOKUP(Table1[[#This Row],[Region]],Table3[#All],2,0)</f>
        <v>Bill Gabril</v>
      </c>
      <c r="C3582" t="s">
        <v>213</v>
      </c>
      <c r="D3582">
        <v>278431</v>
      </c>
      <c r="E3582">
        <v>245724</v>
      </c>
      <c r="F3582">
        <v>88.25</v>
      </c>
      <c r="G3582" s="2">
        <v>41173</v>
      </c>
      <c r="H3582">
        <f>YEAR(Table1[[#This Row],[Order Date]])</f>
        <v>2012</v>
      </c>
      <c r="I3582" t="s">
        <v>258</v>
      </c>
      <c r="J3582" s="4">
        <f>WEEKDAY(Table1[[#This Row],[Order Date]])</f>
        <v>6</v>
      </c>
      <c r="K3582" t="s">
        <v>235</v>
      </c>
      <c r="L3582" t="s">
        <v>239</v>
      </c>
      <c r="M3582">
        <v>245724</v>
      </c>
      <c r="N3582">
        <v>67255.289999999994</v>
      </c>
      <c r="O3582">
        <v>178468.71</v>
      </c>
      <c r="P3582">
        <v>10</v>
      </c>
      <c r="Q3582">
        <v>77</v>
      </c>
      <c r="R3582">
        <v>72.010000000000005</v>
      </c>
    </row>
    <row r="3583" spans="1:18" x14ac:dyDescent="0.35">
      <c r="A3583" t="s">
        <v>193</v>
      </c>
      <c r="B3583" t="str">
        <f>VLOOKUP(Table1[[#This Row],[Region]],Table3[#All],2,0)</f>
        <v>Bill Gabril</v>
      </c>
      <c r="C3583" t="s">
        <v>213</v>
      </c>
      <c r="D3583">
        <v>281806</v>
      </c>
      <c r="E3583">
        <v>272225</v>
      </c>
      <c r="F3583">
        <v>96.6</v>
      </c>
      <c r="G3583" s="2">
        <v>41970</v>
      </c>
      <c r="H3583">
        <f>YEAR(Table1[[#This Row],[Order Date]])</f>
        <v>2014</v>
      </c>
      <c r="I3583" t="s">
        <v>253</v>
      </c>
      <c r="J3583" s="4">
        <f>WEEKDAY(Table1[[#This Row],[Order Date]])</f>
        <v>5</v>
      </c>
      <c r="K3583" t="s">
        <v>223</v>
      </c>
      <c r="L3583" t="s">
        <v>240</v>
      </c>
      <c r="M3583">
        <v>272225</v>
      </c>
      <c r="N3583">
        <v>65715.73</v>
      </c>
      <c r="O3583">
        <v>206509.27</v>
      </c>
      <c r="P3583">
        <v>30</v>
      </c>
      <c r="Q3583">
        <v>85</v>
      </c>
      <c r="R3583">
        <v>70.27</v>
      </c>
    </row>
    <row r="3584" spans="1:18" x14ac:dyDescent="0.35">
      <c r="A3584" t="s">
        <v>194</v>
      </c>
      <c r="B3584" t="str">
        <f>VLOOKUP(Table1[[#This Row],[Region]],Table3[#All],2,0)</f>
        <v>William Grek</v>
      </c>
      <c r="C3584" t="s">
        <v>214</v>
      </c>
      <c r="D3584">
        <v>201998</v>
      </c>
      <c r="E3584">
        <v>208667</v>
      </c>
      <c r="F3584">
        <v>103.3</v>
      </c>
      <c r="G3584" s="2">
        <v>41797</v>
      </c>
      <c r="H3584">
        <f>YEAR(Table1[[#This Row],[Order Date]])</f>
        <v>2014</v>
      </c>
      <c r="I3584" t="s">
        <v>254</v>
      </c>
      <c r="J3584" s="4">
        <f>WEEKDAY(Table1[[#This Row],[Order Date]])</f>
        <v>7</v>
      </c>
      <c r="K3584" t="s">
        <v>233</v>
      </c>
      <c r="L3584" t="s">
        <v>237</v>
      </c>
      <c r="M3584">
        <v>208667</v>
      </c>
      <c r="N3584">
        <v>49013.29</v>
      </c>
      <c r="O3584">
        <v>159653.71</v>
      </c>
      <c r="P3584">
        <v>30</v>
      </c>
      <c r="Q3584">
        <v>58</v>
      </c>
      <c r="R3584">
        <v>67.03</v>
      </c>
    </row>
    <row r="3585" spans="1:18" x14ac:dyDescent="0.35">
      <c r="A3585" t="s">
        <v>195</v>
      </c>
      <c r="B3585" t="str">
        <f>VLOOKUP(Table1[[#This Row],[Region]],Table3[#All],2,0)</f>
        <v>Bill Gabril</v>
      </c>
      <c r="C3585" t="s">
        <v>213</v>
      </c>
      <c r="D3585">
        <v>358366</v>
      </c>
      <c r="E3585">
        <v>351635</v>
      </c>
      <c r="F3585">
        <v>98.12</v>
      </c>
      <c r="G3585" s="2">
        <v>41936</v>
      </c>
      <c r="H3585">
        <f>YEAR(Table1[[#This Row],[Order Date]])</f>
        <v>2014</v>
      </c>
      <c r="I3585" t="s">
        <v>255</v>
      </c>
      <c r="J3585" s="4">
        <f>WEEKDAY(Table1[[#This Row],[Order Date]])</f>
        <v>6</v>
      </c>
      <c r="K3585" t="s">
        <v>232</v>
      </c>
      <c r="L3585" t="s">
        <v>240</v>
      </c>
      <c r="M3585">
        <v>351635</v>
      </c>
      <c r="N3585">
        <v>113100.44</v>
      </c>
      <c r="O3585">
        <v>238534.56</v>
      </c>
      <c r="P3585">
        <v>20</v>
      </c>
      <c r="Q3585">
        <v>43</v>
      </c>
      <c r="R3585">
        <v>85.74</v>
      </c>
    </row>
    <row r="3586" spans="1:18" x14ac:dyDescent="0.35">
      <c r="A3586" t="s">
        <v>196</v>
      </c>
      <c r="B3586" t="str">
        <f>VLOOKUP(Table1[[#This Row],[Region]],Table3[#All],2,0)</f>
        <v>Bill Gabril</v>
      </c>
      <c r="C3586" t="s">
        <v>213</v>
      </c>
      <c r="D3586">
        <v>488715</v>
      </c>
      <c r="E3586">
        <v>447385</v>
      </c>
      <c r="F3586">
        <v>91.54</v>
      </c>
      <c r="G3586" s="2">
        <v>41936</v>
      </c>
      <c r="H3586">
        <f>YEAR(Table1[[#This Row],[Order Date]])</f>
        <v>2014</v>
      </c>
      <c r="I3586" t="s">
        <v>255</v>
      </c>
      <c r="J3586" s="4">
        <f>WEEKDAY(Table1[[#This Row],[Order Date]])</f>
        <v>6</v>
      </c>
      <c r="K3586" t="s">
        <v>232</v>
      </c>
      <c r="L3586" t="s">
        <v>240</v>
      </c>
      <c r="M3586">
        <v>447385</v>
      </c>
      <c r="N3586">
        <v>113734.47</v>
      </c>
      <c r="O3586">
        <v>333650.53000000003</v>
      </c>
      <c r="P3586">
        <v>20</v>
      </c>
      <c r="Q3586">
        <v>66</v>
      </c>
      <c r="R3586">
        <v>86.06</v>
      </c>
    </row>
    <row r="3587" spans="1:18" x14ac:dyDescent="0.35">
      <c r="A3587" t="s">
        <v>197</v>
      </c>
      <c r="B3587" t="str">
        <f>VLOOKUP(Table1[[#This Row],[Region]],Table3[#All],2,0)</f>
        <v>Sam Thomas</v>
      </c>
      <c r="C3587" t="s">
        <v>215</v>
      </c>
      <c r="D3587">
        <v>429440</v>
      </c>
      <c r="E3587">
        <v>339822</v>
      </c>
      <c r="F3587">
        <v>79.13</v>
      </c>
      <c r="G3587" s="2">
        <v>41936</v>
      </c>
      <c r="H3587">
        <f>YEAR(Table1[[#This Row],[Order Date]])</f>
        <v>2014</v>
      </c>
      <c r="I3587" t="s">
        <v>255</v>
      </c>
      <c r="J3587" s="4">
        <f>WEEKDAY(Table1[[#This Row],[Order Date]])</f>
        <v>6</v>
      </c>
      <c r="K3587" t="s">
        <v>227</v>
      </c>
      <c r="L3587" t="s">
        <v>237</v>
      </c>
      <c r="M3587">
        <v>339822</v>
      </c>
      <c r="N3587">
        <v>77432.75</v>
      </c>
      <c r="O3587">
        <v>262389.25</v>
      </c>
      <c r="P3587">
        <v>10</v>
      </c>
      <c r="Q3587">
        <v>92</v>
      </c>
      <c r="R3587">
        <v>61.26</v>
      </c>
    </row>
    <row r="3588" spans="1:18" x14ac:dyDescent="0.35">
      <c r="A3588" t="s">
        <v>198</v>
      </c>
      <c r="B3588" t="str">
        <f>VLOOKUP(Table1[[#This Row],[Region]],Table3[#All],2,0)</f>
        <v>William Grek</v>
      </c>
      <c r="C3588" t="s">
        <v>214</v>
      </c>
      <c r="D3588">
        <v>112330</v>
      </c>
      <c r="E3588">
        <v>103946</v>
      </c>
      <c r="F3588">
        <v>92.54</v>
      </c>
      <c r="G3588" s="2">
        <v>40897</v>
      </c>
      <c r="H3588">
        <f>YEAR(Table1[[#This Row],[Order Date]])</f>
        <v>2011</v>
      </c>
      <c r="I3588" t="s">
        <v>257</v>
      </c>
      <c r="J3588" s="4">
        <f>WEEKDAY(Table1[[#This Row],[Order Date]])</f>
        <v>3</v>
      </c>
      <c r="K3588" t="s">
        <v>231</v>
      </c>
      <c r="L3588" t="s">
        <v>236</v>
      </c>
      <c r="M3588">
        <v>103946</v>
      </c>
      <c r="N3588">
        <v>36532.19</v>
      </c>
      <c r="O3588">
        <v>67413.81</v>
      </c>
      <c r="P3588">
        <v>30</v>
      </c>
      <c r="Q3588">
        <v>10</v>
      </c>
      <c r="R3588">
        <v>79.569999999999993</v>
      </c>
    </row>
    <row r="3589" spans="1:18" x14ac:dyDescent="0.35">
      <c r="A3589" t="s">
        <v>199</v>
      </c>
      <c r="B3589" t="str">
        <f>VLOOKUP(Table1[[#This Row],[Region]],Table3[#All],2,0)</f>
        <v>Sam Thomas</v>
      </c>
      <c r="C3589" t="s">
        <v>215</v>
      </c>
      <c r="D3589">
        <v>492186</v>
      </c>
      <c r="E3589">
        <v>520934</v>
      </c>
      <c r="F3589">
        <v>105.84</v>
      </c>
      <c r="G3589" s="2">
        <v>41688</v>
      </c>
      <c r="H3589">
        <f>YEAR(Table1[[#This Row],[Order Date]])</f>
        <v>2014</v>
      </c>
      <c r="I3589" t="s">
        <v>264</v>
      </c>
      <c r="J3589" s="4">
        <f>WEEKDAY(Table1[[#This Row],[Order Date]])</f>
        <v>3</v>
      </c>
      <c r="K3589" t="s">
        <v>235</v>
      </c>
      <c r="L3589" t="s">
        <v>239</v>
      </c>
      <c r="M3589">
        <v>520934</v>
      </c>
      <c r="N3589">
        <v>211266.78</v>
      </c>
      <c r="O3589">
        <v>309667.21999999997</v>
      </c>
      <c r="P3589">
        <v>30</v>
      </c>
      <c r="Q3589">
        <v>89</v>
      </c>
      <c r="R3589">
        <v>69.05</v>
      </c>
    </row>
    <row r="3590" spans="1:18" x14ac:dyDescent="0.35">
      <c r="A3590" t="s">
        <v>200</v>
      </c>
      <c r="B3590" t="str">
        <f>VLOOKUP(Table1[[#This Row],[Region]],Table3[#All],2,0)</f>
        <v>Anne Paul</v>
      </c>
      <c r="C3590" t="s">
        <v>212</v>
      </c>
      <c r="D3590">
        <v>331172</v>
      </c>
      <c r="E3590">
        <v>376541</v>
      </c>
      <c r="F3590">
        <v>113.7</v>
      </c>
      <c r="G3590" s="2">
        <v>41688</v>
      </c>
      <c r="H3590">
        <f>YEAR(Table1[[#This Row],[Order Date]])</f>
        <v>2014</v>
      </c>
      <c r="I3590" t="s">
        <v>264</v>
      </c>
      <c r="J3590" s="4">
        <f>WEEKDAY(Table1[[#This Row],[Order Date]])</f>
        <v>3</v>
      </c>
      <c r="K3590" t="s">
        <v>233</v>
      </c>
      <c r="L3590" t="s">
        <v>237</v>
      </c>
      <c r="M3590">
        <v>376541</v>
      </c>
      <c r="N3590">
        <v>125693.27</v>
      </c>
      <c r="O3590">
        <v>250847.73</v>
      </c>
      <c r="P3590">
        <v>10</v>
      </c>
      <c r="Q3590">
        <v>71</v>
      </c>
      <c r="R3590">
        <v>78.37</v>
      </c>
    </row>
    <row r="3591" spans="1:18" x14ac:dyDescent="0.35">
      <c r="A3591" t="s">
        <v>201</v>
      </c>
      <c r="B3591" t="str">
        <f>VLOOKUP(Table1[[#This Row],[Region]],Table3[#All],2,0)</f>
        <v>Sam Thomas</v>
      </c>
      <c r="C3591" t="s">
        <v>215</v>
      </c>
      <c r="D3591">
        <v>378971</v>
      </c>
      <c r="E3591">
        <v>302685</v>
      </c>
      <c r="F3591">
        <v>79.87</v>
      </c>
      <c r="G3591" s="2">
        <v>40666</v>
      </c>
      <c r="H3591">
        <f>YEAR(Table1[[#This Row],[Order Date]])</f>
        <v>2011</v>
      </c>
      <c r="I3591" t="s">
        <v>261</v>
      </c>
      <c r="J3591" s="4">
        <f>WEEKDAY(Table1[[#This Row],[Order Date]])</f>
        <v>3</v>
      </c>
      <c r="K3591" t="s">
        <v>228</v>
      </c>
      <c r="L3591" t="s">
        <v>236</v>
      </c>
      <c r="M3591">
        <v>302685</v>
      </c>
      <c r="N3591">
        <v>67355.33</v>
      </c>
      <c r="O3591">
        <v>235329.67</v>
      </c>
      <c r="P3591">
        <v>20</v>
      </c>
      <c r="Q3591">
        <v>33</v>
      </c>
      <c r="R3591">
        <v>85.26</v>
      </c>
    </row>
    <row r="3592" spans="1:18" x14ac:dyDescent="0.35">
      <c r="A3592" t="s">
        <v>202</v>
      </c>
      <c r="B3592" t="str">
        <f>VLOOKUP(Table1[[#This Row],[Region]],Table3[#All],2,0)</f>
        <v>Anne Paul</v>
      </c>
      <c r="C3592" t="s">
        <v>212</v>
      </c>
      <c r="D3592">
        <v>313428</v>
      </c>
      <c r="E3592">
        <v>314219</v>
      </c>
      <c r="F3592">
        <v>100.25</v>
      </c>
      <c r="G3592" s="2">
        <v>40666</v>
      </c>
      <c r="H3592">
        <f>YEAR(Table1[[#This Row],[Order Date]])</f>
        <v>2011</v>
      </c>
      <c r="I3592" t="s">
        <v>261</v>
      </c>
      <c r="J3592" s="4">
        <f>WEEKDAY(Table1[[#This Row],[Order Date]])</f>
        <v>3</v>
      </c>
      <c r="K3592" t="s">
        <v>232</v>
      </c>
      <c r="L3592" t="s">
        <v>240</v>
      </c>
      <c r="M3592">
        <v>314219</v>
      </c>
      <c r="N3592">
        <v>65104.49</v>
      </c>
      <c r="O3592">
        <v>249114.51</v>
      </c>
      <c r="P3592">
        <v>30</v>
      </c>
      <c r="Q3592">
        <v>99</v>
      </c>
      <c r="R3592">
        <v>92.16</v>
      </c>
    </row>
    <row r="3593" spans="1:18" x14ac:dyDescent="0.35">
      <c r="A3593" t="s">
        <v>203</v>
      </c>
      <c r="B3593" t="str">
        <f>VLOOKUP(Table1[[#This Row],[Region]],Table3[#All],2,0)</f>
        <v>Anne Paul</v>
      </c>
      <c r="C3593" t="s">
        <v>212</v>
      </c>
      <c r="D3593">
        <v>216083</v>
      </c>
      <c r="E3593">
        <v>228259</v>
      </c>
      <c r="F3593">
        <v>105.63</v>
      </c>
      <c r="G3593" s="2">
        <v>41930</v>
      </c>
      <c r="H3593">
        <f>YEAR(Table1[[#This Row],[Order Date]])</f>
        <v>2014</v>
      </c>
      <c r="I3593" t="s">
        <v>255</v>
      </c>
      <c r="J3593" s="4">
        <f>WEEKDAY(Table1[[#This Row],[Order Date]])</f>
        <v>7</v>
      </c>
      <c r="K3593" t="s">
        <v>222</v>
      </c>
      <c r="L3593" t="s">
        <v>236</v>
      </c>
      <c r="M3593">
        <v>228259</v>
      </c>
      <c r="N3593">
        <v>47871.14</v>
      </c>
      <c r="O3593">
        <v>180387.86</v>
      </c>
      <c r="P3593">
        <v>20</v>
      </c>
      <c r="Q3593">
        <v>21</v>
      </c>
      <c r="R3593">
        <v>72.31</v>
      </c>
    </row>
    <row r="3594" spans="1:18" x14ac:dyDescent="0.35">
      <c r="A3594" t="s">
        <v>204</v>
      </c>
      <c r="B3594" t="str">
        <f>VLOOKUP(Table1[[#This Row],[Region]],Table3[#All],2,0)</f>
        <v>Bill Gabril</v>
      </c>
      <c r="C3594" t="s">
        <v>213</v>
      </c>
      <c r="D3594">
        <v>192630</v>
      </c>
      <c r="E3594">
        <v>163834</v>
      </c>
      <c r="F3594">
        <v>85.05</v>
      </c>
      <c r="G3594" s="2">
        <v>41241</v>
      </c>
      <c r="H3594">
        <f>YEAR(Table1[[#This Row],[Order Date]])</f>
        <v>2012</v>
      </c>
      <c r="I3594" t="s">
        <v>253</v>
      </c>
      <c r="J3594" s="4">
        <f>WEEKDAY(Table1[[#This Row],[Order Date]])</f>
        <v>4</v>
      </c>
      <c r="K3594" t="s">
        <v>234</v>
      </c>
      <c r="L3594" t="s">
        <v>238</v>
      </c>
      <c r="M3594">
        <v>163834</v>
      </c>
      <c r="N3594">
        <v>76836.850000000006</v>
      </c>
      <c r="O3594">
        <v>86997.15</v>
      </c>
      <c r="P3594">
        <v>20</v>
      </c>
      <c r="Q3594">
        <v>28</v>
      </c>
      <c r="R3594">
        <v>74.27</v>
      </c>
    </row>
    <row r="3595" spans="1:18" x14ac:dyDescent="0.35">
      <c r="A3595" t="s">
        <v>205</v>
      </c>
      <c r="B3595" t="str">
        <f>VLOOKUP(Table1[[#This Row],[Region]],Table3[#All],2,0)</f>
        <v>William Grek</v>
      </c>
      <c r="C3595" t="s">
        <v>214</v>
      </c>
      <c r="D3595">
        <v>336954</v>
      </c>
      <c r="E3595">
        <v>334057</v>
      </c>
      <c r="F3595">
        <v>99.14</v>
      </c>
      <c r="G3595" s="2">
        <v>40751</v>
      </c>
      <c r="H3595">
        <f>YEAR(Table1[[#This Row],[Order Date]])</f>
        <v>2011</v>
      </c>
      <c r="I3595" t="s">
        <v>260</v>
      </c>
      <c r="J3595" s="4">
        <f>WEEKDAY(Table1[[#This Row],[Order Date]])</f>
        <v>4</v>
      </c>
      <c r="K3595" t="s">
        <v>235</v>
      </c>
      <c r="L3595" t="s">
        <v>239</v>
      </c>
      <c r="M3595">
        <v>334057</v>
      </c>
      <c r="N3595">
        <v>146386.23999999999</v>
      </c>
      <c r="O3595">
        <v>187670.76</v>
      </c>
      <c r="P3595">
        <v>10</v>
      </c>
      <c r="Q3595">
        <v>60</v>
      </c>
      <c r="R3595">
        <v>76.349999999999994</v>
      </c>
    </row>
    <row r="3596" spans="1:18" x14ac:dyDescent="0.35">
      <c r="A3596" t="s">
        <v>206</v>
      </c>
      <c r="B3596" t="str">
        <f>VLOOKUP(Table1[[#This Row],[Region]],Table3[#All],2,0)</f>
        <v>Bill Gabril</v>
      </c>
      <c r="C3596" t="s">
        <v>213</v>
      </c>
      <c r="D3596">
        <v>462627</v>
      </c>
      <c r="E3596">
        <v>437932</v>
      </c>
      <c r="F3596">
        <v>94.66</v>
      </c>
      <c r="G3596" s="2">
        <v>41753</v>
      </c>
      <c r="H3596">
        <f>YEAR(Table1[[#This Row],[Order Date]])</f>
        <v>2014</v>
      </c>
      <c r="I3596" t="s">
        <v>256</v>
      </c>
      <c r="J3596" s="4">
        <f>WEEKDAY(Table1[[#This Row],[Order Date]])</f>
        <v>5</v>
      </c>
      <c r="K3596" t="s">
        <v>224</v>
      </c>
      <c r="L3596" t="s">
        <v>240</v>
      </c>
      <c r="M3596">
        <v>437932</v>
      </c>
      <c r="N3596">
        <v>186431.15</v>
      </c>
      <c r="O3596">
        <v>251500.85</v>
      </c>
      <c r="P3596">
        <v>30</v>
      </c>
      <c r="Q3596">
        <v>27</v>
      </c>
      <c r="R3596">
        <v>91.62</v>
      </c>
    </row>
    <row r="3597" spans="1:18" x14ac:dyDescent="0.35">
      <c r="A3597" t="s">
        <v>207</v>
      </c>
      <c r="B3597" t="str">
        <f>VLOOKUP(Table1[[#This Row],[Region]],Table3[#All],2,0)</f>
        <v>William Grek</v>
      </c>
      <c r="C3597" t="s">
        <v>214</v>
      </c>
      <c r="D3597">
        <v>399041</v>
      </c>
      <c r="E3597">
        <v>448314</v>
      </c>
      <c r="F3597">
        <v>112.35</v>
      </c>
      <c r="G3597" s="2">
        <v>41205</v>
      </c>
      <c r="H3597">
        <f>YEAR(Table1[[#This Row],[Order Date]])</f>
        <v>2012</v>
      </c>
      <c r="I3597" t="s">
        <v>255</v>
      </c>
      <c r="J3597" s="4">
        <f>WEEKDAY(Table1[[#This Row],[Order Date]])</f>
        <v>3</v>
      </c>
      <c r="K3597" t="s">
        <v>217</v>
      </c>
      <c r="L3597" t="s">
        <v>237</v>
      </c>
      <c r="M3597">
        <v>448314</v>
      </c>
      <c r="N3597">
        <v>179010.75</v>
      </c>
      <c r="O3597">
        <v>269303.25</v>
      </c>
      <c r="P3597">
        <v>10</v>
      </c>
      <c r="Q3597">
        <v>16</v>
      </c>
      <c r="R3597">
        <v>84.8</v>
      </c>
    </row>
    <row r="3598" spans="1:18" x14ac:dyDescent="0.35">
      <c r="A3598" t="s">
        <v>208</v>
      </c>
      <c r="B3598" t="str">
        <f>VLOOKUP(Table1[[#This Row],[Region]],Table3[#All],2,0)</f>
        <v>Sam Thomas</v>
      </c>
      <c r="C3598" t="s">
        <v>215</v>
      </c>
      <c r="D3598">
        <v>127982</v>
      </c>
      <c r="E3598">
        <v>75628</v>
      </c>
      <c r="F3598">
        <v>59.09</v>
      </c>
      <c r="G3598" s="2">
        <v>41205</v>
      </c>
      <c r="H3598">
        <f>YEAR(Table1[[#This Row],[Order Date]])</f>
        <v>2012</v>
      </c>
      <c r="I3598" t="s">
        <v>255</v>
      </c>
      <c r="J3598" s="4">
        <f>WEEKDAY(Table1[[#This Row],[Order Date]])</f>
        <v>3</v>
      </c>
      <c r="K3598" t="s">
        <v>219</v>
      </c>
      <c r="L3598" t="s">
        <v>238</v>
      </c>
      <c r="M3598">
        <v>75628</v>
      </c>
      <c r="N3598">
        <v>23559.21</v>
      </c>
      <c r="O3598">
        <v>52068.79</v>
      </c>
      <c r="P3598">
        <v>10</v>
      </c>
      <c r="Q3598">
        <v>71</v>
      </c>
      <c r="R3598">
        <v>88.15</v>
      </c>
    </row>
    <row r="3599" spans="1:18" x14ac:dyDescent="0.35">
      <c r="A3599" t="s">
        <v>209</v>
      </c>
      <c r="B3599" t="str">
        <f>VLOOKUP(Table1[[#This Row],[Region]],Table3[#All],2,0)</f>
        <v>Anne Paul</v>
      </c>
      <c r="C3599" t="s">
        <v>212</v>
      </c>
      <c r="D3599">
        <v>412645</v>
      </c>
      <c r="E3599">
        <v>378234</v>
      </c>
      <c r="F3599">
        <v>91.66</v>
      </c>
      <c r="G3599" s="2">
        <v>41205</v>
      </c>
      <c r="H3599">
        <f>YEAR(Table1[[#This Row],[Order Date]])</f>
        <v>2012</v>
      </c>
      <c r="I3599" t="s">
        <v>255</v>
      </c>
      <c r="J3599" s="4">
        <f>WEEKDAY(Table1[[#This Row],[Order Date]])</f>
        <v>3</v>
      </c>
      <c r="K3599" t="s">
        <v>218</v>
      </c>
      <c r="L3599" t="s">
        <v>238</v>
      </c>
      <c r="M3599">
        <v>378234</v>
      </c>
      <c r="N3599">
        <v>155186.04</v>
      </c>
      <c r="O3599">
        <v>223047.96</v>
      </c>
      <c r="P3599">
        <v>20</v>
      </c>
      <c r="Q3599">
        <v>85</v>
      </c>
      <c r="R3599">
        <v>90.84</v>
      </c>
    </row>
    <row r="3600" spans="1:18" x14ac:dyDescent="0.35">
      <c r="A3600" t="s">
        <v>210</v>
      </c>
      <c r="B3600" t="str">
        <f>VLOOKUP(Table1[[#This Row],[Region]],Table3[#All],2,0)</f>
        <v>Bill Gabril</v>
      </c>
      <c r="C3600" t="s">
        <v>213</v>
      </c>
      <c r="D3600">
        <v>432318</v>
      </c>
      <c r="E3600">
        <v>462224</v>
      </c>
      <c r="F3600">
        <v>106.92</v>
      </c>
      <c r="G3600" s="2">
        <v>41205</v>
      </c>
      <c r="H3600">
        <f>YEAR(Table1[[#This Row],[Order Date]])</f>
        <v>2012</v>
      </c>
      <c r="I3600" t="s">
        <v>255</v>
      </c>
      <c r="J3600" s="4">
        <f>WEEKDAY(Table1[[#This Row],[Order Date]])</f>
        <v>3</v>
      </c>
      <c r="K3600" t="s">
        <v>216</v>
      </c>
      <c r="L3600" t="s">
        <v>236</v>
      </c>
      <c r="M3600">
        <v>462224</v>
      </c>
      <c r="N3600">
        <v>93020.97</v>
      </c>
      <c r="O3600">
        <v>369203.03</v>
      </c>
      <c r="P3600">
        <v>30</v>
      </c>
      <c r="Q3600">
        <v>12</v>
      </c>
      <c r="R3600">
        <v>74.95</v>
      </c>
    </row>
    <row r="3601" spans="1:18" x14ac:dyDescent="0.35">
      <c r="A3601" t="s">
        <v>211</v>
      </c>
      <c r="B3601" t="str">
        <f>VLOOKUP(Table1[[#This Row],[Region]],Table3[#All],2,0)</f>
        <v>Sam Thomas</v>
      </c>
      <c r="C3601" t="s">
        <v>215</v>
      </c>
      <c r="D3601">
        <v>212702</v>
      </c>
      <c r="E3601">
        <v>190612</v>
      </c>
      <c r="F3601">
        <v>89.61</v>
      </c>
      <c r="G3601" s="2">
        <v>41205</v>
      </c>
      <c r="H3601">
        <f>YEAR(Table1[[#This Row],[Order Date]])</f>
        <v>2012</v>
      </c>
      <c r="I3601" t="s">
        <v>255</v>
      </c>
      <c r="J3601" s="4">
        <f>WEEKDAY(Table1[[#This Row],[Order Date]])</f>
        <v>3</v>
      </c>
      <c r="K3601" t="s">
        <v>232</v>
      </c>
      <c r="L3601" t="s">
        <v>240</v>
      </c>
      <c r="M3601">
        <v>190612</v>
      </c>
      <c r="N3601">
        <v>79889.78</v>
      </c>
      <c r="O3601">
        <v>110722.22</v>
      </c>
      <c r="P3601">
        <v>10</v>
      </c>
      <c r="Q3601">
        <v>77</v>
      </c>
      <c r="R3601">
        <v>80.650000000000006</v>
      </c>
    </row>
    <row r="3602" spans="1:18" x14ac:dyDescent="0.35">
      <c r="A3602" t="s">
        <v>12</v>
      </c>
      <c r="B3602" t="str">
        <f>VLOOKUP(Table1[[#This Row],[Region]],Table3[#All],2,0)</f>
        <v>Sam Thomas</v>
      </c>
      <c r="C3602" t="s">
        <v>215</v>
      </c>
      <c r="D3602">
        <v>280322</v>
      </c>
      <c r="E3602">
        <v>315451</v>
      </c>
      <c r="F3602">
        <v>112.53</v>
      </c>
      <c r="G3602" s="2">
        <v>41205</v>
      </c>
      <c r="H3602">
        <f>YEAR(Table1[[#This Row],[Order Date]])</f>
        <v>2012</v>
      </c>
      <c r="I3602" t="s">
        <v>255</v>
      </c>
      <c r="J3602" s="4">
        <f>WEEKDAY(Table1[[#This Row],[Order Date]])</f>
        <v>3</v>
      </c>
      <c r="K3602" t="s">
        <v>231</v>
      </c>
      <c r="L3602" t="s">
        <v>236</v>
      </c>
      <c r="M3602">
        <v>315451</v>
      </c>
      <c r="N3602">
        <v>154725.15</v>
      </c>
      <c r="O3602">
        <v>160725.85</v>
      </c>
      <c r="P3602">
        <v>30</v>
      </c>
      <c r="Q3602">
        <v>13</v>
      </c>
      <c r="R3602">
        <v>85.42</v>
      </c>
    </row>
    <row r="3603" spans="1:18" x14ac:dyDescent="0.35">
      <c r="A3603" t="s">
        <v>13</v>
      </c>
      <c r="B3603" t="str">
        <f>VLOOKUP(Table1[[#This Row],[Region]],Table3[#All],2,0)</f>
        <v>Bill Gabril</v>
      </c>
      <c r="C3603" t="s">
        <v>213</v>
      </c>
      <c r="D3603">
        <v>326866</v>
      </c>
      <c r="E3603">
        <v>361670</v>
      </c>
      <c r="F3603">
        <v>110.65</v>
      </c>
      <c r="G3603" s="2">
        <v>41523</v>
      </c>
      <c r="H3603">
        <f>YEAR(Table1[[#This Row],[Order Date]])</f>
        <v>2013</v>
      </c>
      <c r="I3603" t="s">
        <v>258</v>
      </c>
      <c r="J3603" s="4">
        <f>WEEKDAY(Table1[[#This Row],[Order Date]])</f>
        <v>6</v>
      </c>
      <c r="K3603" t="s">
        <v>224</v>
      </c>
      <c r="L3603" t="s">
        <v>240</v>
      </c>
      <c r="M3603">
        <v>361670</v>
      </c>
      <c r="N3603">
        <v>128658.46</v>
      </c>
      <c r="O3603">
        <v>233011.54</v>
      </c>
      <c r="P3603">
        <v>10</v>
      </c>
      <c r="Q3603">
        <v>99</v>
      </c>
      <c r="R3603">
        <v>78.959999999999994</v>
      </c>
    </row>
    <row r="3604" spans="1:18" x14ac:dyDescent="0.35">
      <c r="A3604" t="s">
        <v>14</v>
      </c>
      <c r="B3604" t="str">
        <f>VLOOKUP(Table1[[#This Row],[Region]],Table3[#All],2,0)</f>
        <v>Anne Paul</v>
      </c>
      <c r="C3604" t="s">
        <v>212</v>
      </c>
      <c r="D3604">
        <v>414422</v>
      </c>
      <c r="E3604">
        <v>302806</v>
      </c>
      <c r="F3604">
        <v>73.069999999999993</v>
      </c>
      <c r="G3604" s="2">
        <v>41523</v>
      </c>
      <c r="H3604">
        <f>YEAR(Table1[[#This Row],[Order Date]])</f>
        <v>2013</v>
      </c>
      <c r="I3604" t="s">
        <v>258</v>
      </c>
      <c r="J3604" s="4">
        <f>WEEKDAY(Table1[[#This Row],[Order Date]])</f>
        <v>6</v>
      </c>
      <c r="K3604" t="s">
        <v>231</v>
      </c>
      <c r="L3604" t="s">
        <v>236</v>
      </c>
      <c r="M3604">
        <v>302806</v>
      </c>
      <c r="N3604">
        <v>67606.84</v>
      </c>
      <c r="O3604">
        <v>235199.16</v>
      </c>
      <c r="P3604">
        <v>30</v>
      </c>
      <c r="Q3604">
        <v>82</v>
      </c>
      <c r="R3604">
        <v>63.84</v>
      </c>
    </row>
    <row r="3605" spans="1:18" x14ac:dyDescent="0.35">
      <c r="A3605" t="s">
        <v>15</v>
      </c>
      <c r="B3605" t="str">
        <f>VLOOKUP(Table1[[#This Row],[Region]],Table3[#All],2,0)</f>
        <v>William Grek</v>
      </c>
      <c r="C3605" t="s">
        <v>214</v>
      </c>
      <c r="D3605">
        <v>342074</v>
      </c>
      <c r="E3605">
        <v>237504</v>
      </c>
      <c r="F3605">
        <v>69.430000000000007</v>
      </c>
      <c r="G3605" s="2">
        <v>41523</v>
      </c>
      <c r="H3605">
        <f>YEAR(Table1[[#This Row],[Order Date]])</f>
        <v>2013</v>
      </c>
      <c r="I3605" t="s">
        <v>258</v>
      </c>
      <c r="J3605" s="4">
        <f>WEEKDAY(Table1[[#This Row],[Order Date]])</f>
        <v>6</v>
      </c>
      <c r="K3605" t="s">
        <v>233</v>
      </c>
      <c r="L3605" t="s">
        <v>237</v>
      </c>
      <c r="M3605">
        <v>237504</v>
      </c>
      <c r="N3605">
        <v>50354.16</v>
      </c>
      <c r="O3605">
        <v>187149.84</v>
      </c>
      <c r="P3605">
        <v>10</v>
      </c>
      <c r="Q3605">
        <v>36</v>
      </c>
      <c r="R3605">
        <v>91.82</v>
      </c>
    </row>
    <row r="3606" spans="1:18" x14ac:dyDescent="0.35">
      <c r="A3606" t="s">
        <v>16</v>
      </c>
      <c r="B3606" t="str">
        <f>VLOOKUP(Table1[[#This Row],[Region]],Table3[#All],2,0)</f>
        <v>William Grek</v>
      </c>
      <c r="C3606" t="s">
        <v>214</v>
      </c>
      <c r="D3606">
        <v>315600</v>
      </c>
      <c r="E3606">
        <v>289015</v>
      </c>
      <c r="F3606">
        <v>91.58</v>
      </c>
      <c r="G3606" s="2">
        <v>41523</v>
      </c>
      <c r="H3606">
        <f>YEAR(Table1[[#This Row],[Order Date]])</f>
        <v>2013</v>
      </c>
      <c r="I3606" t="s">
        <v>258</v>
      </c>
      <c r="J3606" s="4">
        <f>WEEKDAY(Table1[[#This Row],[Order Date]])</f>
        <v>6</v>
      </c>
      <c r="K3606" t="s">
        <v>224</v>
      </c>
      <c r="L3606" t="s">
        <v>240</v>
      </c>
      <c r="M3606">
        <v>289015</v>
      </c>
      <c r="N3606">
        <v>115507.78</v>
      </c>
      <c r="O3606">
        <v>173507.22</v>
      </c>
      <c r="P3606">
        <v>20</v>
      </c>
      <c r="Q3606">
        <v>11</v>
      </c>
      <c r="R3606">
        <v>77.12</v>
      </c>
    </row>
    <row r="3607" spans="1:18" x14ac:dyDescent="0.35">
      <c r="A3607" t="s">
        <v>17</v>
      </c>
      <c r="B3607" t="str">
        <f>VLOOKUP(Table1[[#This Row],[Region]],Table3[#All],2,0)</f>
        <v>Anne Paul</v>
      </c>
      <c r="C3607" t="s">
        <v>212</v>
      </c>
      <c r="D3607">
        <v>123524</v>
      </c>
      <c r="E3607">
        <v>144071</v>
      </c>
      <c r="F3607">
        <v>116.63</v>
      </c>
      <c r="G3607" s="2">
        <v>41576</v>
      </c>
      <c r="H3607">
        <f>YEAR(Table1[[#This Row],[Order Date]])</f>
        <v>2013</v>
      </c>
      <c r="I3607" t="s">
        <v>255</v>
      </c>
      <c r="J3607" s="4">
        <f>WEEKDAY(Table1[[#This Row],[Order Date]])</f>
        <v>3</v>
      </c>
      <c r="K3607" t="s">
        <v>232</v>
      </c>
      <c r="L3607" t="s">
        <v>240</v>
      </c>
      <c r="M3607">
        <v>144071</v>
      </c>
      <c r="N3607">
        <v>66887.600000000006</v>
      </c>
      <c r="O3607">
        <v>77183.399999999994</v>
      </c>
      <c r="P3607">
        <v>20</v>
      </c>
      <c r="Q3607">
        <v>64</v>
      </c>
      <c r="R3607">
        <v>69.36</v>
      </c>
    </row>
    <row r="3608" spans="1:18" x14ac:dyDescent="0.35">
      <c r="A3608" t="s">
        <v>18</v>
      </c>
      <c r="B3608" t="str">
        <f>VLOOKUP(Table1[[#This Row],[Region]],Table3[#All],2,0)</f>
        <v>Bill Gabril</v>
      </c>
      <c r="C3608" t="s">
        <v>213</v>
      </c>
      <c r="D3608">
        <v>338587</v>
      </c>
      <c r="E3608">
        <v>307629</v>
      </c>
      <c r="F3608">
        <v>90.86</v>
      </c>
      <c r="G3608" s="2">
        <v>40638</v>
      </c>
      <c r="H3608">
        <f>YEAR(Table1[[#This Row],[Order Date]])</f>
        <v>2011</v>
      </c>
      <c r="I3608" t="s">
        <v>256</v>
      </c>
      <c r="J3608" s="4">
        <f>WEEKDAY(Table1[[#This Row],[Order Date]])</f>
        <v>3</v>
      </c>
      <c r="K3608" t="s">
        <v>228</v>
      </c>
      <c r="L3608" t="s">
        <v>236</v>
      </c>
      <c r="M3608">
        <v>307629</v>
      </c>
      <c r="N3608">
        <v>113081.27</v>
      </c>
      <c r="O3608">
        <v>194547.73</v>
      </c>
      <c r="P3608">
        <v>10</v>
      </c>
      <c r="Q3608">
        <v>75</v>
      </c>
      <c r="R3608">
        <v>93.91</v>
      </c>
    </row>
    <row r="3609" spans="1:18" x14ac:dyDescent="0.35">
      <c r="A3609" t="s">
        <v>19</v>
      </c>
      <c r="B3609" t="str">
        <f>VLOOKUP(Table1[[#This Row],[Region]],Table3[#All],2,0)</f>
        <v>Anne Paul</v>
      </c>
      <c r="C3609" t="s">
        <v>212</v>
      </c>
      <c r="D3609">
        <v>233329</v>
      </c>
      <c r="E3609">
        <v>252335</v>
      </c>
      <c r="F3609">
        <v>108.15</v>
      </c>
      <c r="G3609" s="2">
        <v>40638</v>
      </c>
      <c r="H3609">
        <f>YEAR(Table1[[#This Row],[Order Date]])</f>
        <v>2011</v>
      </c>
      <c r="I3609" t="s">
        <v>256</v>
      </c>
      <c r="J3609" s="4">
        <f>WEEKDAY(Table1[[#This Row],[Order Date]])</f>
        <v>3</v>
      </c>
      <c r="K3609" t="s">
        <v>227</v>
      </c>
      <c r="L3609" t="s">
        <v>237</v>
      </c>
      <c r="M3609">
        <v>252335</v>
      </c>
      <c r="N3609">
        <v>110038.24</v>
      </c>
      <c r="O3609">
        <v>142296.76</v>
      </c>
      <c r="P3609">
        <v>20</v>
      </c>
      <c r="Q3609">
        <v>52</v>
      </c>
      <c r="R3609">
        <v>83.1</v>
      </c>
    </row>
    <row r="3610" spans="1:18" x14ac:dyDescent="0.35">
      <c r="A3610" t="s">
        <v>20</v>
      </c>
      <c r="B3610" t="str">
        <f>VLOOKUP(Table1[[#This Row],[Region]],Table3[#All],2,0)</f>
        <v>Anne Paul</v>
      </c>
      <c r="C3610" t="s">
        <v>212</v>
      </c>
      <c r="D3610">
        <v>237531</v>
      </c>
      <c r="E3610">
        <v>281344</v>
      </c>
      <c r="F3610">
        <v>118.45</v>
      </c>
      <c r="G3610" s="2">
        <v>41075</v>
      </c>
      <c r="H3610">
        <f>YEAR(Table1[[#This Row],[Order Date]])</f>
        <v>2012</v>
      </c>
      <c r="I3610" t="s">
        <v>254</v>
      </c>
      <c r="J3610" s="4">
        <f>WEEKDAY(Table1[[#This Row],[Order Date]])</f>
        <v>6</v>
      </c>
      <c r="K3610" t="s">
        <v>231</v>
      </c>
      <c r="L3610" t="s">
        <v>236</v>
      </c>
      <c r="M3610">
        <v>281344</v>
      </c>
      <c r="N3610">
        <v>125082.49</v>
      </c>
      <c r="O3610">
        <v>156261.51</v>
      </c>
      <c r="P3610">
        <v>10</v>
      </c>
      <c r="Q3610">
        <v>11</v>
      </c>
      <c r="R3610">
        <v>66.62</v>
      </c>
    </row>
    <row r="3611" spans="1:18" x14ac:dyDescent="0.35">
      <c r="A3611" t="s">
        <v>21</v>
      </c>
      <c r="B3611" t="str">
        <f>VLOOKUP(Table1[[#This Row],[Region]],Table3[#All],2,0)</f>
        <v>Bill Gabril</v>
      </c>
      <c r="C3611" t="s">
        <v>213</v>
      </c>
      <c r="D3611">
        <v>365315</v>
      </c>
      <c r="E3611">
        <v>246845</v>
      </c>
      <c r="F3611">
        <v>67.569999999999993</v>
      </c>
      <c r="G3611" s="2">
        <v>41075</v>
      </c>
      <c r="H3611">
        <f>YEAR(Table1[[#This Row],[Order Date]])</f>
        <v>2012</v>
      </c>
      <c r="I3611" t="s">
        <v>254</v>
      </c>
      <c r="J3611" s="4">
        <f>WEEKDAY(Table1[[#This Row],[Order Date]])</f>
        <v>6</v>
      </c>
      <c r="K3611" t="s">
        <v>232</v>
      </c>
      <c r="L3611" t="s">
        <v>240</v>
      </c>
      <c r="M3611">
        <v>246845</v>
      </c>
      <c r="N3611">
        <v>105227.22</v>
      </c>
      <c r="O3611">
        <v>141617.78</v>
      </c>
      <c r="P3611">
        <v>20</v>
      </c>
      <c r="Q3611">
        <v>64</v>
      </c>
      <c r="R3611">
        <v>77.239999999999995</v>
      </c>
    </row>
    <row r="3612" spans="1:18" x14ac:dyDescent="0.35">
      <c r="A3612" t="s">
        <v>22</v>
      </c>
      <c r="B3612" t="str">
        <f>VLOOKUP(Table1[[#This Row],[Region]],Table3[#All],2,0)</f>
        <v>Sam Thomas</v>
      </c>
      <c r="C3612" t="s">
        <v>215</v>
      </c>
      <c r="D3612">
        <v>427247</v>
      </c>
      <c r="E3612">
        <v>477117</v>
      </c>
      <c r="F3612">
        <v>111.67</v>
      </c>
      <c r="G3612" s="2">
        <v>41075</v>
      </c>
      <c r="H3612">
        <f>YEAR(Table1[[#This Row],[Order Date]])</f>
        <v>2012</v>
      </c>
      <c r="I3612" t="s">
        <v>254</v>
      </c>
      <c r="J3612" s="4">
        <f>WEEKDAY(Table1[[#This Row],[Order Date]])</f>
        <v>6</v>
      </c>
      <c r="K3612" t="s">
        <v>233</v>
      </c>
      <c r="L3612" t="s">
        <v>237</v>
      </c>
      <c r="M3612">
        <v>477117</v>
      </c>
      <c r="N3612">
        <v>96304.08</v>
      </c>
      <c r="O3612">
        <v>380812.92</v>
      </c>
      <c r="P3612">
        <v>30</v>
      </c>
      <c r="Q3612">
        <v>80</v>
      </c>
      <c r="R3612">
        <v>79.67</v>
      </c>
    </row>
    <row r="3613" spans="1:18" x14ac:dyDescent="0.35">
      <c r="A3613" t="s">
        <v>23</v>
      </c>
      <c r="B3613" t="str">
        <f>VLOOKUP(Table1[[#This Row],[Region]],Table3[#All],2,0)</f>
        <v>Sam Thomas</v>
      </c>
      <c r="C3613" t="s">
        <v>215</v>
      </c>
      <c r="D3613">
        <v>408084</v>
      </c>
      <c r="E3613">
        <v>317084</v>
      </c>
      <c r="F3613">
        <v>77.7</v>
      </c>
      <c r="G3613" s="2">
        <v>41075</v>
      </c>
      <c r="H3613">
        <f>YEAR(Table1[[#This Row],[Order Date]])</f>
        <v>2012</v>
      </c>
      <c r="I3613" t="s">
        <v>254</v>
      </c>
      <c r="J3613" s="4">
        <f>WEEKDAY(Table1[[#This Row],[Order Date]])</f>
        <v>6</v>
      </c>
      <c r="K3613" t="s">
        <v>219</v>
      </c>
      <c r="L3613" t="s">
        <v>238</v>
      </c>
      <c r="M3613">
        <v>317084</v>
      </c>
      <c r="N3613">
        <v>63811.74</v>
      </c>
      <c r="O3613">
        <v>253272.26</v>
      </c>
      <c r="P3613">
        <v>20</v>
      </c>
      <c r="Q3613">
        <v>14</v>
      </c>
      <c r="R3613">
        <v>76.14</v>
      </c>
    </row>
    <row r="3614" spans="1:18" x14ac:dyDescent="0.35">
      <c r="A3614" t="s">
        <v>24</v>
      </c>
      <c r="B3614" t="str">
        <f>VLOOKUP(Table1[[#This Row],[Region]],Table3[#All],2,0)</f>
        <v>Sam Thomas</v>
      </c>
      <c r="C3614" t="s">
        <v>215</v>
      </c>
      <c r="D3614">
        <v>102662</v>
      </c>
      <c r="E3614">
        <v>96194</v>
      </c>
      <c r="F3614">
        <v>93.7</v>
      </c>
      <c r="G3614" s="2">
        <v>40729</v>
      </c>
      <c r="H3614">
        <f>YEAR(Table1[[#This Row],[Order Date]])</f>
        <v>2011</v>
      </c>
      <c r="I3614" t="s">
        <v>260</v>
      </c>
      <c r="J3614" s="4">
        <f>WEEKDAY(Table1[[#This Row],[Order Date]])</f>
        <v>3</v>
      </c>
      <c r="K3614" t="s">
        <v>231</v>
      </c>
      <c r="L3614" t="s">
        <v>236</v>
      </c>
      <c r="M3614">
        <v>96194</v>
      </c>
      <c r="N3614">
        <v>30224.720000000001</v>
      </c>
      <c r="O3614">
        <v>65969.279999999999</v>
      </c>
      <c r="P3614">
        <v>30</v>
      </c>
      <c r="Q3614">
        <v>25</v>
      </c>
      <c r="R3614">
        <v>86.01</v>
      </c>
    </row>
    <row r="3615" spans="1:18" x14ac:dyDescent="0.35">
      <c r="A3615" t="s">
        <v>25</v>
      </c>
      <c r="B3615" t="str">
        <f>VLOOKUP(Table1[[#This Row],[Region]],Table3[#All],2,0)</f>
        <v>William Grek</v>
      </c>
      <c r="C3615" t="s">
        <v>214</v>
      </c>
      <c r="D3615">
        <v>440249</v>
      </c>
      <c r="E3615">
        <v>239923</v>
      </c>
      <c r="F3615">
        <v>54.5</v>
      </c>
      <c r="G3615" s="2">
        <v>41669</v>
      </c>
      <c r="H3615">
        <f>YEAR(Table1[[#This Row],[Order Date]])</f>
        <v>2014</v>
      </c>
      <c r="I3615" t="s">
        <v>259</v>
      </c>
      <c r="J3615" s="4">
        <f>WEEKDAY(Table1[[#This Row],[Order Date]])</f>
        <v>5</v>
      </c>
      <c r="K3615" t="s">
        <v>231</v>
      </c>
      <c r="L3615" t="s">
        <v>236</v>
      </c>
      <c r="M3615">
        <v>239923</v>
      </c>
      <c r="N3615">
        <v>92531.29</v>
      </c>
      <c r="O3615">
        <v>147391.71</v>
      </c>
      <c r="P3615">
        <v>30</v>
      </c>
      <c r="Q3615">
        <v>86</v>
      </c>
      <c r="R3615">
        <v>88.79</v>
      </c>
    </row>
    <row r="3616" spans="1:18" x14ac:dyDescent="0.35">
      <c r="A3616" t="s">
        <v>26</v>
      </c>
      <c r="B3616" t="str">
        <f>VLOOKUP(Table1[[#This Row],[Region]],Table3[#All],2,0)</f>
        <v>William Grek</v>
      </c>
      <c r="C3616" t="s">
        <v>214</v>
      </c>
      <c r="D3616">
        <v>287808</v>
      </c>
      <c r="E3616">
        <v>248643</v>
      </c>
      <c r="F3616">
        <v>86.39</v>
      </c>
      <c r="G3616" s="2">
        <v>41337</v>
      </c>
      <c r="H3616">
        <f>YEAR(Table1[[#This Row],[Order Date]])</f>
        <v>2013</v>
      </c>
      <c r="I3616" t="s">
        <v>263</v>
      </c>
      <c r="J3616" s="4">
        <f>WEEKDAY(Table1[[#This Row],[Order Date]])</f>
        <v>2</v>
      </c>
      <c r="K3616" t="s">
        <v>233</v>
      </c>
      <c r="L3616" t="s">
        <v>237</v>
      </c>
      <c r="M3616">
        <v>248643</v>
      </c>
      <c r="N3616">
        <v>52037.02</v>
      </c>
      <c r="O3616">
        <v>196605.98</v>
      </c>
      <c r="P3616">
        <v>20</v>
      </c>
      <c r="Q3616">
        <v>13</v>
      </c>
      <c r="R3616">
        <v>75.41</v>
      </c>
    </row>
    <row r="3617" spans="1:18" x14ac:dyDescent="0.35">
      <c r="A3617" t="s">
        <v>27</v>
      </c>
      <c r="B3617" t="str">
        <f>VLOOKUP(Table1[[#This Row],[Region]],Table3[#All],2,0)</f>
        <v>Anne Paul</v>
      </c>
      <c r="C3617" t="s">
        <v>212</v>
      </c>
      <c r="D3617">
        <v>285188</v>
      </c>
      <c r="E3617">
        <v>214730</v>
      </c>
      <c r="F3617">
        <v>75.290000000000006</v>
      </c>
      <c r="G3617" s="2">
        <v>40696</v>
      </c>
      <c r="H3617">
        <f>YEAR(Table1[[#This Row],[Order Date]])</f>
        <v>2011</v>
      </c>
      <c r="I3617" t="s">
        <v>254</v>
      </c>
      <c r="J3617" s="4">
        <f>WEEKDAY(Table1[[#This Row],[Order Date]])</f>
        <v>5</v>
      </c>
      <c r="K3617" t="s">
        <v>219</v>
      </c>
      <c r="L3617" t="s">
        <v>238</v>
      </c>
      <c r="M3617">
        <v>214730</v>
      </c>
      <c r="N3617">
        <v>63391.47</v>
      </c>
      <c r="O3617">
        <v>151338.53</v>
      </c>
      <c r="P3617">
        <v>30</v>
      </c>
      <c r="Q3617">
        <v>30</v>
      </c>
      <c r="R3617">
        <v>60.9</v>
      </c>
    </row>
    <row r="3618" spans="1:18" x14ac:dyDescent="0.35">
      <c r="A3618" t="s">
        <v>28</v>
      </c>
      <c r="B3618" t="str">
        <f>VLOOKUP(Table1[[#This Row],[Region]],Table3[#All],2,0)</f>
        <v>William Grek</v>
      </c>
      <c r="C3618" t="s">
        <v>214</v>
      </c>
      <c r="D3618">
        <v>419426</v>
      </c>
      <c r="E3618">
        <v>397031</v>
      </c>
      <c r="F3618">
        <v>94.66</v>
      </c>
      <c r="G3618" s="2">
        <v>40696</v>
      </c>
      <c r="H3618">
        <f>YEAR(Table1[[#This Row],[Order Date]])</f>
        <v>2011</v>
      </c>
      <c r="I3618" t="s">
        <v>254</v>
      </c>
      <c r="J3618" s="4">
        <f>WEEKDAY(Table1[[#This Row],[Order Date]])</f>
        <v>5</v>
      </c>
      <c r="K3618" t="s">
        <v>222</v>
      </c>
      <c r="L3618" t="s">
        <v>236</v>
      </c>
      <c r="M3618">
        <v>397031</v>
      </c>
      <c r="N3618">
        <v>132001.75</v>
      </c>
      <c r="O3618">
        <v>265029.25</v>
      </c>
      <c r="P3618">
        <v>20</v>
      </c>
      <c r="Q3618">
        <v>10</v>
      </c>
      <c r="R3618">
        <v>60.77</v>
      </c>
    </row>
    <row r="3619" spans="1:18" x14ac:dyDescent="0.35">
      <c r="A3619" t="s">
        <v>29</v>
      </c>
      <c r="B3619" t="str">
        <f>VLOOKUP(Table1[[#This Row],[Region]],Table3[#All],2,0)</f>
        <v>William Grek</v>
      </c>
      <c r="C3619" t="s">
        <v>214</v>
      </c>
      <c r="D3619">
        <v>141096</v>
      </c>
      <c r="E3619">
        <v>157619</v>
      </c>
      <c r="F3619">
        <v>111.71</v>
      </c>
      <c r="G3619" s="2">
        <v>40696</v>
      </c>
      <c r="H3619">
        <f>YEAR(Table1[[#This Row],[Order Date]])</f>
        <v>2011</v>
      </c>
      <c r="I3619" t="s">
        <v>254</v>
      </c>
      <c r="J3619" s="4">
        <f>WEEKDAY(Table1[[#This Row],[Order Date]])</f>
        <v>5</v>
      </c>
      <c r="K3619" t="s">
        <v>221</v>
      </c>
      <c r="L3619" t="s">
        <v>239</v>
      </c>
      <c r="M3619">
        <v>157619</v>
      </c>
      <c r="N3619">
        <v>45719.76</v>
      </c>
      <c r="O3619">
        <v>111899.24</v>
      </c>
      <c r="P3619">
        <v>30</v>
      </c>
      <c r="Q3619">
        <v>98</v>
      </c>
      <c r="R3619">
        <v>89.9</v>
      </c>
    </row>
    <row r="3620" spans="1:18" x14ac:dyDescent="0.35">
      <c r="A3620" t="s">
        <v>30</v>
      </c>
      <c r="B3620" t="str">
        <f>VLOOKUP(Table1[[#This Row],[Region]],Table3[#All],2,0)</f>
        <v>William Grek</v>
      </c>
      <c r="C3620" t="s">
        <v>214</v>
      </c>
      <c r="D3620">
        <v>129080</v>
      </c>
      <c r="E3620">
        <v>103986</v>
      </c>
      <c r="F3620">
        <v>80.56</v>
      </c>
      <c r="G3620" s="2">
        <v>41603</v>
      </c>
      <c r="H3620">
        <f>YEAR(Table1[[#This Row],[Order Date]])</f>
        <v>2013</v>
      </c>
      <c r="I3620" t="s">
        <v>253</v>
      </c>
      <c r="J3620" s="4">
        <f>WEEKDAY(Table1[[#This Row],[Order Date]])</f>
        <v>2</v>
      </c>
      <c r="K3620" t="s">
        <v>226</v>
      </c>
      <c r="L3620" t="s">
        <v>239</v>
      </c>
      <c r="M3620">
        <v>103986</v>
      </c>
      <c r="N3620">
        <v>27605.3</v>
      </c>
      <c r="O3620">
        <v>76380.7</v>
      </c>
      <c r="P3620">
        <v>20</v>
      </c>
      <c r="Q3620">
        <v>40</v>
      </c>
      <c r="R3620">
        <v>91.85</v>
      </c>
    </row>
    <row r="3621" spans="1:18" x14ac:dyDescent="0.35">
      <c r="A3621" t="s">
        <v>31</v>
      </c>
      <c r="B3621" t="str">
        <f>VLOOKUP(Table1[[#This Row],[Region]],Table3[#All],2,0)</f>
        <v>Anne Paul</v>
      </c>
      <c r="C3621" t="s">
        <v>212</v>
      </c>
      <c r="D3621">
        <v>255882</v>
      </c>
      <c r="E3621">
        <v>267057</v>
      </c>
      <c r="F3621">
        <v>104.37</v>
      </c>
      <c r="G3621" s="2">
        <v>41603</v>
      </c>
      <c r="H3621">
        <f>YEAR(Table1[[#This Row],[Order Date]])</f>
        <v>2013</v>
      </c>
      <c r="I3621" t="s">
        <v>253</v>
      </c>
      <c r="J3621" s="4">
        <f>WEEKDAY(Table1[[#This Row],[Order Date]])</f>
        <v>2</v>
      </c>
      <c r="K3621" t="s">
        <v>227</v>
      </c>
      <c r="L3621" t="s">
        <v>237</v>
      </c>
      <c r="M3621">
        <v>267057</v>
      </c>
      <c r="N3621">
        <v>116101.87</v>
      </c>
      <c r="O3621">
        <v>150955.13</v>
      </c>
      <c r="P3621">
        <v>30</v>
      </c>
      <c r="Q3621">
        <v>66</v>
      </c>
      <c r="R3621">
        <v>86.48</v>
      </c>
    </row>
    <row r="3622" spans="1:18" x14ac:dyDescent="0.35">
      <c r="A3622" t="s">
        <v>32</v>
      </c>
      <c r="B3622" t="str">
        <f>VLOOKUP(Table1[[#This Row],[Region]],Table3[#All],2,0)</f>
        <v>Bill Gabril</v>
      </c>
      <c r="C3622" t="s">
        <v>213</v>
      </c>
      <c r="D3622">
        <v>334393</v>
      </c>
      <c r="E3622">
        <v>399187</v>
      </c>
      <c r="F3622">
        <v>119.38</v>
      </c>
      <c r="G3622" s="2">
        <v>41603</v>
      </c>
      <c r="H3622">
        <f>YEAR(Table1[[#This Row],[Order Date]])</f>
        <v>2013</v>
      </c>
      <c r="I3622" t="s">
        <v>253</v>
      </c>
      <c r="J3622" s="4">
        <f>WEEKDAY(Table1[[#This Row],[Order Date]])</f>
        <v>2</v>
      </c>
      <c r="K3622" t="s">
        <v>216</v>
      </c>
      <c r="L3622" t="s">
        <v>236</v>
      </c>
      <c r="M3622">
        <v>399187</v>
      </c>
      <c r="N3622">
        <v>167152.14000000001</v>
      </c>
      <c r="O3622">
        <v>232034.86</v>
      </c>
      <c r="P3622">
        <v>10</v>
      </c>
      <c r="Q3622">
        <v>91</v>
      </c>
      <c r="R3622">
        <v>83.8</v>
      </c>
    </row>
    <row r="3623" spans="1:18" x14ac:dyDescent="0.35">
      <c r="A3623" t="s">
        <v>33</v>
      </c>
      <c r="B3623" t="str">
        <f>VLOOKUP(Table1[[#This Row],[Region]],Table3[#All],2,0)</f>
        <v>William Grek</v>
      </c>
      <c r="C3623" t="s">
        <v>214</v>
      </c>
      <c r="D3623">
        <v>155038</v>
      </c>
      <c r="E3623">
        <v>126637</v>
      </c>
      <c r="F3623">
        <v>81.680000000000007</v>
      </c>
      <c r="G3623" s="2">
        <v>41589</v>
      </c>
      <c r="H3623">
        <f>YEAR(Table1[[#This Row],[Order Date]])</f>
        <v>2013</v>
      </c>
      <c r="I3623" t="s">
        <v>253</v>
      </c>
      <c r="J3623" s="4">
        <f>WEEKDAY(Table1[[#This Row],[Order Date]])</f>
        <v>2</v>
      </c>
      <c r="K3623" t="s">
        <v>219</v>
      </c>
      <c r="L3623" t="s">
        <v>238</v>
      </c>
      <c r="M3623">
        <v>126637</v>
      </c>
      <c r="N3623">
        <v>44854.080000000002</v>
      </c>
      <c r="O3623">
        <v>81782.92</v>
      </c>
      <c r="P3623">
        <v>20</v>
      </c>
      <c r="Q3623">
        <v>34</v>
      </c>
      <c r="R3623">
        <v>86.76</v>
      </c>
    </row>
    <row r="3624" spans="1:18" x14ac:dyDescent="0.35">
      <c r="A3624" t="s">
        <v>34</v>
      </c>
      <c r="B3624" t="str">
        <f>VLOOKUP(Table1[[#This Row],[Region]],Table3[#All],2,0)</f>
        <v>William Grek</v>
      </c>
      <c r="C3624" t="s">
        <v>214</v>
      </c>
      <c r="D3624">
        <v>243910</v>
      </c>
      <c r="E3624">
        <v>156428</v>
      </c>
      <c r="F3624">
        <v>64.13</v>
      </c>
      <c r="G3624" s="2">
        <v>40869</v>
      </c>
      <c r="H3624">
        <f>YEAR(Table1[[#This Row],[Order Date]])</f>
        <v>2011</v>
      </c>
      <c r="I3624" t="s">
        <v>253</v>
      </c>
      <c r="J3624" s="4">
        <f>WEEKDAY(Table1[[#This Row],[Order Date]])</f>
        <v>3</v>
      </c>
      <c r="K3624" t="s">
        <v>225</v>
      </c>
      <c r="L3624" t="s">
        <v>239</v>
      </c>
      <c r="M3624">
        <v>156428</v>
      </c>
      <c r="N3624">
        <v>37476.699999999997</v>
      </c>
      <c r="O3624">
        <v>118951.3</v>
      </c>
      <c r="P3624">
        <v>20</v>
      </c>
      <c r="Q3624">
        <v>53</v>
      </c>
      <c r="R3624">
        <v>66.459999999999994</v>
      </c>
    </row>
    <row r="3625" spans="1:18" x14ac:dyDescent="0.35">
      <c r="A3625" t="s">
        <v>35</v>
      </c>
      <c r="B3625" t="str">
        <f>VLOOKUP(Table1[[#This Row],[Region]],Table3[#All],2,0)</f>
        <v>Sam Thomas</v>
      </c>
      <c r="C3625" t="s">
        <v>215</v>
      </c>
      <c r="D3625">
        <v>438963</v>
      </c>
      <c r="E3625">
        <v>464343</v>
      </c>
      <c r="F3625">
        <v>105.78</v>
      </c>
      <c r="G3625" s="2">
        <v>41761</v>
      </c>
      <c r="H3625">
        <f>YEAR(Table1[[#This Row],[Order Date]])</f>
        <v>2014</v>
      </c>
      <c r="I3625" t="s">
        <v>261</v>
      </c>
      <c r="J3625" s="4">
        <f>WEEKDAY(Table1[[#This Row],[Order Date]])</f>
        <v>6</v>
      </c>
      <c r="K3625" t="s">
        <v>224</v>
      </c>
      <c r="L3625" t="s">
        <v>240</v>
      </c>
      <c r="M3625">
        <v>464343</v>
      </c>
      <c r="N3625">
        <v>185290.02</v>
      </c>
      <c r="O3625">
        <v>279052.98</v>
      </c>
      <c r="P3625">
        <v>20</v>
      </c>
      <c r="Q3625">
        <v>15</v>
      </c>
      <c r="R3625">
        <v>68.53</v>
      </c>
    </row>
    <row r="3626" spans="1:18" x14ac:dyDescent="0.35">
      <c r="A3626" t="s">
        <v>36</v>
      </c>
      <c r="B3626" t="str">
        <f>VLOOKUP(Table1[[#This Row],[Region]],Table3[#All],2,0)</f>
        <v>Anne Paul</v>
      </c>
      <c r="C3626" t="s">
        <v>212</v>
      </c>
      <c r="D3626">
        <v>321890</v>
      </c>
      <c r="E3626">
        <v>351767</v>
      </c>
      <c r="F3626">
        <v>109.28</v>
      </c>
      <c r="G3626" s="2">
        <v>41981</v>
      </c>
      <c r="H3626">
        <f>YEAR(Table1[[#This Row],[Order Date]])</f>
        <v>2014</v>
      </c>
      <c r="I3626" t="s">
        <v>257</v>
      </c>
      <c r="J3626" s="4">
        <f>WEEKDAY(Table1[[#This Row],[Order Date]])</f>
        <v>2</v>
      </c>
      <c r="K3626" t="s">
        <v>225</v>
      </c>
      <c r="L3626" t="s">
        <v>239</v>
      </c>
      <c r="M3626">
        <v>351767</v>
      </c>
      <c r="N3626">
        <v>86714.15</v>
      </c>
      <c r="O3626">
        <v>265052.84999999998</v>
      </c>
      <c r="P3626">
        <v>30</v>
      </c>
      <c r="Q3626">
        <v>74</v>
      </c>
      <c r="R3626">
        <v>75.87</v>
      </c>
    </row>
    <row r="3627" spans="1:18" x14ac:dyDescent="0.35">
      <c r="A3627" t="s">
        <v>37</v>
      </c>
      <c r="B3627" t="str">
        <f>VLOOKUP(Table1[[#This Row],[Region]],Table3[#All],2,0)</f>
        <v>Anne Paul</v>
      </c>
      <c r="C3627" t="s">
        <v>212</v>
      </c>
      <c r="D3627">
        <v>277515</v>
      </c>
      <c r="E3627">
        <v>142661</v>
      </c>
      <c r="F3627">
        <v>51.41</v>
      </c>
      <c r="G3627" s="2">
        <v>41981</v>
      </c>
      <c r="H3627">
        <f>YEAR(Table1[[#This Row],[Order Date]])</f>
        <v>2014</v>
      </c>
      <c r="I3627" t="s">
        <v>257</v>
      </c>
      <c r="J3627" s="4">
        <f>WEEKDAY(Table1[[#This Row],[Order Date]])</f>
        <v>2</v>
      </c>
      <c r="K3627" t="s">
        <v>233</v>
      </c>
      <c r="L3627" t="s">
        <v>237</v>
      </c>
      <c r="M3627">
        <v>142661</v>
      </c>
      <c r="N3627">
        <v>46284.78</v>
      </c>
      <c r="O3627">
        <v>96376.22</v>
      </c>
      <c r="P3627">
        <v>10</v>
      </c>
      <c r="Q3627">
        <v>51</v>
      </c>
      <c r="R3627">
        <v>85.8</v>
      </c>
    </row>
    <row r="3628" spans="1:18" x14ac:dyDescent="0.35">
      <c r="A3628" t="s">
        <v>38</v>
      </c>
      <c r="B3628" t="str">
        <f>VLOOKUP(Table1[[#This Row],[Region]],Table3[#All],2,0)</f>
        <v>William Grek</v>
      </c>
      <c r="C3628" t="s">
        <v>214</v>
      </c>
      <c r="D3628">
        <v>233854</v>
      </c>
      <c r="E3628">
        <v>192452</v>
      </c>
      <c r="F3628">
        <v>82.3</v>
      </c>
      <c r="G3628" s="2">
        <v>41974</v>
      </c>
      <c r="H3628">
        <f>YEAR(Table1[[#This Row],[Order Date]])</f>
        <v>2014</v>
      </c>
      <c r="I3628" t="s">
        <v>257</v>
      </c>
      <c r="J3628" s="4">
        <f>WEEKDAY(Table1[[#This Row],[Order Date]])</f>
        <v>2</v>
      </c>
      <c r="K3628" t="s">
        <v>232</v>
      </c>
      <c r="L3628" t="s">
        <v>240</v>
      </c>
      <c r="M3628">
        <v>192452</v>
      </c>
      <c r="N3628">
        <v>93854.74</v>
      </c>
      <c r="O3628">
        <v>98597.26</v>
      </c>
      <c r="P3628">
        <v>30</v>
      </c>
      <c r="Q3628">
        <v>13</v>
      </c>
      <c r="R3628">
        <v>75.53</v>
      </c>
    </row>
    <row r="3629" spans="1:18" x14ac:dyDescent="0.35">
      <c r="A3629" t="s">
        <v>39</v>
      </c>
      <c r="B3629" t="str">
        <f>VLOOKUP(Table1[[#This Row],[Region]],Table3[#All],2,0)</f>
        <v>Bill Gabril</v>
      </c>
      <c r="C3629" t="s">
        <v>213</v>
      </c>
      <c r="D3629">
        <v>289326</v>
      </c>
      <c r="E3629">
        <v>235540</v>
      </c>
      <c r="F3629">
        <v>81.41</v>
      </c>
      <c r="G3629" s="2">
        <v>41981</v>
      </c>
      <c r="H3629">
        <f>YEAR(Table1[[#This Row],[Order Date]])</f>
        <v>2014</v>
      </c>
      <c r="I3629" t="s">
        <v>257</v>
      </c>
      <c r="J3629" s="4">
        <f>WEEKDAY(Table1[[#This Row],[Order Date]])</f>
        <v>2</v>
      </c>
      <c r="K3629" t="s">
        <v>220</v>
      </c>
      <c r="L3629" t="s">
        <v>237</v>
      </c>
      <c r="M3629">
        <v>235540</v>
      </c>
      <c r="N3629">
        <v>91747.5</v>
      </c>
      <c r="O3629">
        <v>143792.5</v>
      </c>
      <c r="P3629">
        <v>30</v>
      </c>
      <c r="Q3629">
        <v>75</v>
      </c>
      <c r="R3629">
        <v>62.72</v>
      </c>
    </row>
    <row r="3630" spans="1:18" x14ac:dyDescent="0.35">
      <c r="A3630" t="s">
        <v>40</v>
      </c>
      <c r="B3630" t="str">
        <f>VLOOKUP(Table1[[#This Row],[Region]],Table3[#All],2,0)</f>
        <v>Anne Paul</v>
      </c>
      <c r="C3630" t="s">
        <v>212</v>
      </c>
      <c r="D3630">
        <v>496693</v>
      </c>
      <c r="E3630">
        <v>318655</v>
      </c>
      <c r="F3630">
        <v>64.16</v>
      </c>
      <c r="G3630" s="2">
        <v>40911</v>
      </c>
      <c r="H3630">
        <f>YEAR(Table1[[#This Row],[Order Date]])</f>
        <v>2012</v>
      </c>
      <c r="I3630" t="s">
        <v>259</v>
      </c>
      <c r="J3630" s="4">
        <f>WEEKDAY(Table1[[#This Row],[Order Date]])</f>
        <v>3</v>
      </c>
      <c r="K3630" t="s">
        <v>231</v>
      </c>
      <c r="L3630" t="s">
        <v>236</v>
      </c>
      <c r="M3630">
        <v>318655</v>
      </c>
      <c r="N3630">
        <v>117395.12</v>
      </c>
      <c r="O3630">
        <v>201259.88</v>
      </c>
      <c r="P3630">
        <v>20</v>
      </c>
      <c r="Q3630">
        <v>67</v>
      </c>
      <c r="R3630">
        <v>86.87</v>
      </c>
    </row>
    <row r="3631" spans="1:18" x14ac:dyDescent="0.35">
      <c r="A3631" t="s">
        <v>41</v>
      </c>
      <c r="B3631" t="str">
        <f>VLOOKUP(Table1[[#This Row],[Region]],Table3[#All],2,0)</f>
        <v>Bill Gabril</v>
      </c>
      <c r="C3631" t="s">
        <v>213</v>
      </c>
      <c r="D3631">
        <v>360389</v>
      </c>
      <c r="E3631">
        <v>424976</v>
      </c>
      <c r="F3631">
        <v>117.92</v>
      </c>
      <c r="G3631" s="2">
        <v>41227</v>
      </c>
      <c r="H3631">
        <f>YEAR(Table1[[#This Row],[Order Date]])</f>
        <v>2012</v>
      </c>
      <c r="I3631" t="s">
        <v>253</v>
      </c>
      <c r="J3631" s="4">
        <f>WEEKDAY(Table1[[#This Row],[Order Date]])</f>
        <v>4</v>
      </c>
      <c r="K3631" t="s">
        <v>232</v>
      </c>
      <c r="L3631" t="s">
        <v>240</v>
      </c>
      <c r="M3631">
        <v>424976</v>
      </c>
      <c r="N3631">
        <v>165047.43</v>
      </c>
      <c r="O3631">
        <v>259928.57</v>
      </c>
      <c r="P3631">
        <v>30</v>
      </c>
      <c r="Q3631">
        <v>57</v>
      </c>
      <c r="R3631">
        <v>69.94</v>
      </c>
    </row>
    <row r="3632" spans="1:18" x14ac:dyDescent="0.35">
      <c r="A3632" t="s">
        <v>42</v>
      </c>
      <c r="B3632" t="str">
        <f>VLOOKUP(Table1[[#This Row],[Region]],Table3[#All],2,0)</f>
        <v>Anne Paul</v>
      </c>
      <c r="C3632" t="s">
        <v>212</v>
      </c>
      <c r="D3632">
        <v>213678</v>
      </c>
      <c r="E3632">
        <v>241663</v>
      </c>
      <c r="F3632">
        <v>113.1</v>
      </c>
      <c r="G3632" s="2">
        <v>41184</v>
      </c>
      <c r="H3632">
        <f>YEAR(Table1[[#This Row],[Order Date]])</f>
        <v>2012</v>
      </c>
      <c r="I3632" t="s">
        <v>255</v>
      </c>
      <c r="J3632" s="4">
        <f>WEEKDAY(Table1[[#This Row],[Order Date]])</f>
        <v>3</v>
      </c>
      <c r="K3632" t="s">
        <v>229</v>
      </c>
      <c r="L3632" t="s">
        <v>240</v>
      </c>
      <c r="M3632">
        <v>241663</v>
      </c>
      <c r="N3632">
        <v>59096.81</v>
      </c>
      <c r="O3632">
        <v>182566.19</v>
      </c>
      <c r="P3632">
        <v>30</v>
      </c>
      <c r="Q3632">
        <v>41</v>
      </c>
      <c r="R3632">
        <v>76.89</v>
      </c>
    </row>
    <row r="3633" spans="1:18" x14ac:dyDescent="0.35">
      <c r="A3633" t="s">
        <v>43</v>
      </c>
      <c r="B3633" t="str">
        <f>VLOOKUP(Table1[[#This Row],[Region]],Table3[#All],2,0)</f>
        <v>Bill Gabril</v>
      </c>
      <c r="C3633" t="s">
        <v>213</v>
      </c>
      <c r="D3633">
        <v>120204</v>
      </c>
      <c r="E3633">
        <v>62333</v>
      </c>
      <c r="F3633">
        <v>51.86</v>
      </c>
      <c r="G3633" s="2">
        <v>41004</v>
      </c>
      <c r="H3633">
        <f>YEAR(Table1[[#This Row],[Order Date]])</f>
        <v>2012</v>
      </c>
      <c r="I3633" t="s">
        <v>256</v>
      </c>
      <c r="J3633" s="4">
        <f>WEEKDAY(Table1[[#This Row],[Order Date]])</f>
        <v>5</v>
      </c>
      <c r="K3633" t="s">
        <v>224</v>
      </c>
      <c r="L3633" t="s">
        <v>240</v>
      </c>
      <c r="M3633">
        <v>62333</v>
      </c>
      <c r="N3633">
        <v>17876.580000000002</v>
      </c>
      <c r="O3633">
        <v>44456.42</v>
      </c>
      <c r="P3633">
        <v>10</v>
      </c>
      <c r="Q3633">
        <v>56</v>
      </c>
      <c r="R3633">
        <v>80.989999999999995</v>
      </c>
    </row>
    <row r="3634" spans="1:18" x14ac:dyDescent="0.35">
      <c r="A3634" t="s">
        <v>44</v>
      </c>
      <c r="B3634" t="str">
        <f>VLOOKUP(Table1[[#This Row],[Region]],Table3[#All],2,0)</f>
        <v>Sam Thomas</v>
      </c>
      <c r="C3634" t="s">
        <v>215</v>
      </c>
      <c r="D3634">
        <v>262812</v>
      </c>
      <c r="E3634">
        <v>280615</v>
      </c>
      <c r="F3634">
        <v>106.77</v>
      </c>
      <c r="G3634" s="2">
        <v>41004</v>
      </c>
      <c r="H3634">
        <f>YEAR(Table1[[#This Row],[Order Date]])</f>
        <v>2012</v>
      </c>
      <c r="I3634" t="s">
        <v>256</v>
      </c>
      <c r="J3634" s="4">
        <f>WEEKDAY(Table1[[#This Row],[Order Date]])</f>
        <v>5</v>
      </c>
      <c r="K3634" t="s">
        <v>223</v>
      </c>
      <c r="L3634" t="s">
        <v>240</v>
      </c>
      <c r="M3634">
        <v>280615</v>
      </c>
      <c r="N3634">
        <v>64845.51</v>
      </c>
      <c r="O3634">
        <v>215769.49</v>
      </c>
      <c r="P3634">
        <v>30</v>
      </c>
      <c r="Q3634">
        <v>23</v>
      </c>
      <c r="R3634">
        <v>75.27</v>
      </c>
    </row>
    <row r="3635" spans="1:18" x14ac:dyDescent="0.35">
      <c r="A3635" t="s">
        <v>45</v>
      </c>
      <c r="B3635" t="str">
        <f>VLOOKUP(Table1[[#This Row],[Region]],Table3[#All],2,0)</f>
        <v>William Grek</v>
      </c>
      <c r="C3635" t="s">
        <v>214</v>
      </c>
      <c r="D3635">
        <v>455333</v>
      </c>
      <c r="E3635">
        <v>523175</v>
      </c>
      <c r="F3635">
        <v>114.9</v>
      </c>
      <c r="G3635" s="2">
        <v>41004</v>
      </c>
      <c r="H3635">
        <f>YEAR(Table1[[#This Row],[Order Date]])</f>
        <v>2012</v>
      </c>
      <c r="I3635" t="s">
        <v>256</v>
      </c>
      <c r="J3635" s="4">
        <f>WEEKDAY(Table1[[#This Row],[Order Date]])</f>
        <v>5</v>
      </c>
      <c r="K3635" t="s">
        <v>227</v>
      </c>
      <c r="L3635" t="s">
        <v>237</v>
      </c>
      <c r="M3635">
        <v>523175</v>
      </c>
      <c r="N3635">
        <v>158157.21</v>
      </c>
      <c r="O3635">
        <v>365017.79</v>
      </c>
      <c r="P3635">
        <v>10</v>
      </c>
      <c r="Q3635">
        <v>29</v>
      </c>
      <c r="R3635">
        <v>71.55</v>
      </c>
    </row>
    <row r="3636" spans="1:18" x14ac:dyDescent="0.35">
      <c r="A3636" t="s">
        <v>46</v>
      </c>
      <c r="B3636" t="str">
        <f>VLOOKUP(Table1[[#This Row],[Region]],Table3[#All],2,0)</f>
        <v>William Grek</v>
      </c>
      <c r="C3636" t="s">
        <v>214</v>
      </c>
      <c r="D3636">
        <v>115661</v>
      </c>
      <c r="E3636">
        <v>79949</v>
      </c>
      <c r="F3636">
        <v>69.12</v>
      </c>
      <c r="G3636" s="2">
        <v>41004</v>
      </c>
      <c r="H3636">
        <f>YEAR(Table1[[#This Row],[Order Date]])</f>
        <v>2012</v>
      </c>
      <c r="I3636" t="s">
        <v>256</v>
      </c>
      <c r="J3636" s="4">
        <f>WEEKDAY(Table1[[#This Row],[Order Date]])</f>
        <v>5</v>
      </c>
      <c r="K3636" t="s">
        <v>223</v>
      </c>
      <c r="L3636" t="s">
        <v>240</v>
      </c>
      <c r="M3636">
        <v>79949</v>
      </c>
      <c r="N3636">
        <v>29259.3</v>
      </c>
      <c r="O3636">
        <v>50689.7</v>
      </c>
      <c r="P3636">
        <v>20</v>
      </c>
      <c r="Q3636">
        <v>12</v>
      </c>
      <c r="R3636">
        <v>73.150000000000006</v>
      </c>
    </row>
    <row r="3637" spans="1:18" x14ac:dyDescent="0.35">
      <c r="A3637" t="s">
        <v>47</v>
      </c>
      <c r="B3637" t="str">
        <f>VLOOKUP(Table1[[#This Row],[Region]],Table3[#All],2,0)</f>
        <v>Anne Paul</v>
      </c>
      <c r="C3637" t="s">
        <v>212</v>
      </c>
      <c r="D3637">
        <v>181193</v>
      </c>
      <c r="E3637">
        <v>210037</v>
      </c>
      <c r="F3637">
        <v>115.92</v>
      </c>
      <c r="G3637" s="2">
        <v>41004</v>
      </c>
      <c r="H3637">
        <f>YEAR(Table1[[#This Row],[Order Date]])</f>
        <v>2012</v>
      </c>
      <c r="I3637" t="s">
        <v>256</v>
      </c>
      <c r="J3637" s="4">
        <f>WEEKDAY(Table1[[#This Row],[Order Date]])</f>
        <v>5</v>
      </c>
      <c r="K3637" t="s">
        <v>231</v>
      </c>
      <c r="L3637" t="s">
        <v>236</v>
      </c>
      <c r="M3637">
        <v>210037</v>
      </c>
      <c r="N3637">
        <v>95722.77</v>
      </c>
      <c r="O3637">
        <v>114314.23</v>
      </c>
      <c r="P3637">
        <v>10</v>
      </c>
      <c r="Q3637">
        <v>56</v>
      </c>
      <c r="R3637">
        <v>66.91</v>
      </c>
    </row>
    <row r="3638" spans="1:18" x14ac:dyDescent="0.35">
      <c r="A3638" t="s">
        <v>48</v>
      </c>
      <c r="B3638" t="str">
        <f>VLOOKUP(Table1[[#This Row],[Region]],Table3[#All],2,0)</f>
        <v>Anne Paul</v>
      </c>
      <c r="C3638" t="s">
        <v>212</v>
      </c>
      <c r="D3638">
        <v>292842</v>
      </c>
      <c r="E3638">
        <v>176089</v>
      </c>
      <c r="F3638">
        <v>60.13</v>
      </c>
      <c r="G3638" s="2">
        <v>41004</v>
      </c>
      <c r="H3638">
        <f>YEAR(Table1[[#This Row],[Order Date]])</f>
        <v>2012</v>
      </c>
      <c r="I3638" t="s">
        <v>256</v>
      </c>
      <c r="J3638" s="4">
        <f>WEEKDAY(Table1[[#This Row],[Order Date]])</f>
        <v>5</v>
      </c>
      <c r="K3638" t="s">
        <v>228</v>
      </c>
      <c r="L3638" t="s">
        <v>236</v>
      </c>
      <c r="M3638">
        <v>176089</v>
      </c>
      <c r="N3638">
        <v>82591.78</v>
      </c>
      <c r="O3638">
        <v>93497.22</v>
      </c>
      <c r="P3638">
        <v>10</v>
      </c>
      <c r="Q3638">
        <v>91</v>
      </c>
      <c r="R3638">
        <v>88.67</v>
      </c>
    </row>
    <row r="3639" spans="1:18" x14ac:dyDescent="0.35">
      <c r="A3639" t="s">
        <v>49</v>
      </c>
      <c r="B3639" t="str">
        <f>VLOOKUP(Table1[[#This Row],[Region]],Table3[#All],2,0)</f>
        <v>Anne Paul</v>
      </c>
      <c r="C3639" t="s">
        <v>212</v>
      </c>
      <c r="D3639">
        <v>248330</v>
      </c>
      <c r="E3639">
        <v>219726</v>
      </c>
      <c r="F3639">
        <v>88.48</v>
      </c>
      <c r="G3639" s="2">
        <v>41004</v>
      </c>
      <c r="H3639">
        <f>YEAR(Table1[[#This Row],[Order Date]])</f>
        <v>2012</v>
      </c>
      <c r="I3639" t="s">
        <v>256</v>
      </c>
      <c r="J3639" s="4">
        <f>WEEKDAY(Table1[[#This Row],[Order Date]])</f>
        <v>5</v>
      </c>
      <c r="K3639" t="s">
        <v>220</v>
      </c>
      <c r="L3639" t="s">
        <v>237</v>
      </c>
      <c r="M3639">
        <v>219726</v>
      </c>
      <c r="N3639">
        <v>57767.78</v>
      </c>
      <c r="O3639">
        <v>161958.22</v>
      </c>
      <c r="P3639">
        <v>20</v>
      </c>
      <c r="Q3639">
        <v>89</v>
      </c>
      <c r="R3639">
        <v>93.72</v>
      </c>
    </row>
    <row r="3640" spans="1:18" x14ac:dyDescent="0.35">
      <c r="A3640" t="s">
        <v>50</v>
      </c>
      <c r="B3640" t="str">
        <f>VLOOKUP(Table1[[#This Row],[Region]],Table3[#All],2,0)</f>
        <v>Sam Thomas</v>
      </c>
      <c r="C3640" t="s">
        <v>215</v>
      </c>
      <c r="D3640">
        <v>198218</v>
      </c>
      <c r="E3640">
        <v>131359</v>
      </c>
      <c r="F3640">
        <v>66.27</v>
      </c>
      <c r="G3640" s="2">
        <v>41004</v>
      </c>
      <c r="H3640">
        <f>YEAR(Table1[[#This Row],[Order Date]])</f>
        <v>2012</v>
      </c>
      <c r="I3640" t="s">
        <v>256</v>
      </c>
      <c r="J3640" s="4">
        <f>WEEKDAY(Table1[[#This Row],[Order Date]])</f>
        <v>5</v>
      </c>
      <c r="K3640" t="s">
        <v>229</v>
      </c>
      <c r="L3640" t="s">
        <v>240</v>
      </c>
      <c r="M3640">
        <v>131359</v>
      </c>
      <c r="N3640">
        <v>57658.559999999998</v>
      </c>
      <c r="O3640">
        <v>73700.44</v>
      </c>
      <c r="P3640">
        <v>10</v>
      </c>
      <c r="Q3640">
        <v>94</v>
      </c>
      <c r="R3640">
        <v>76.930000000000007</v>
      </c>
    </row>
    <row r="3641" spans="1:18" x14ac:dyDescent="0.35">
      <c r="A3641" t="s">
        <v>51</v>
      </c>
      <c r="B3641" t="str">
        <f>VLOOKUP(Table1[[#This Row],[Region]],Table3[#All],2,0)</f>
        <v>Bill Gabril</v>
      </c>
      <c r="C3641" t="s">
        <v>213</v>
      </c>
      <c r="D3641">
        <v>366849</v>
      </c>
      <c r="E3641">
        <v>197571</v>
      </c>
      <c r="F3641">
        <v>53.86</v>
      </c>
      <c r="G3641" s="2">
        <v>41796</v>
      </c>
      <c r="H3641">
        <f>YEAR(Table1[[#This Row],[Order Date]])</f>
        <v>2014</v>
      </c>
      <c r="I3641" t="s">
        <v>254</v>
      </c>
      <c r="J3641" s="4">
        <f>WEEKDAY(Table1[[#This Row],[Order Date]])</f>
        <v>6</v>
      </c>
      <c r="K3641" t="s">
        <v>225</v>
      </c>
      <c r="L3641" t="s">
        <v>239</v>
      </c>
      <c r="M3641">
        <v>197571</v>
      </c>
      <c r="N3641">
        <v>53820.66</v>
      </c>
      <c r="O3641">
        <v>143750.34</v>
      </c>
      <c r="P3641">
        <v>10</v>
      </c>
      <c r="Q3641">
        <v>84</v>
      </c>
      <c r="R3641">
        <v>63.21</v>
      </c>
    </row>
    <row r="3642" spans="1:18" x14ac:dyDescent="0.35">
      <c r="A3642" t="s">
        <v>52</v>
      </c>
      <c r="B3642" t="str">
        <f>VLOOKUP(Table1[[#This Row],[Region]],Table3[#All],2,0)</f>
        <v>Bill Gabril</v>
      </c>
      <c r="C3642" t="s">
        <v>213</v>
      </c>
      <c r="D3642">
        <v>476197</v>
      </c>
      <c r="E3642">
        <v>264739</v>
      </c>
      <c r="F3642">
        <v>55.59</v>
      </c>
      <c r="G3642" s="2">
        <v>41901</v>
      </c>
      <c r="H3642">
        <f>YEAR(Table1[[#This Row],[Order Date]])</f>
        <v>2014</v>
      </c>
      <c r="I3642" t="s">
        <v>258</v>
      </c>
      <c r="J3642" s="4">
        <f>WEEKDAY(Table1[[#This Row],[Order Date]])</f>
        <v>6</v>
      </c>
      <c r="K3642" t="s">
        <v>220</v>
      </c>
      <c r="L3642" t="s">
        <v>237</v>
      </c>
      <c r="M3642">
        <v>264739</v>
      </c>
      <c r="N3642">
        <v>126058.83</v>
      </c>
      <c r="O3642">
        <v>138680.17000000001</v>
      </c>
      <c r="P3642">
        <v>20</v>
      </c>
      <c r="Q3642">
        <v>52</v>
      </c>
      <c r="R3642">
        <v>83.82</v>
      </c>
    </row>
    <row r="3643" spans="1:18" x14ac:dyDescent="0.35">
      <c r="A3643" t="s">
        <v>53</v>
      </c>
      <c r="B3643" t="str">
        <f>VLOOKUP(Table1[[#This Row],[Region]],Table3[#All],2,0)</f>
        <v>Sam Thomas</v>
      </c>
      <c r="C3643" t="s">
        <v>215</v>
      </c>
      <c r="D3643">
        <v>183191</v>
      </c>
      <c r="E3643">
        <v>103848</v>
      </c>
      <c r="F3643">
        <v>56.69</v>
      </c>
      <c r="G3643" s="2">
        <v>41901</v>
      </c>
      <c r="H3643">
        <f>YEAR(Table1[[#This Row],[Order Date]])</f>
        <v>2014</v>
      </c>
      <c r="I3643" t="s">
        <v>258</v>
      </c>
      <c r="J3643" s="4">
        <f>WEEKDAY(Table1[[#This Row],[Order Date]])</f>
        <v>6</v>
      </c>
      <c r="K3643" t="s">
        <v>235</v>
      </c>
      <c r="L3643" t="s">
        <v>239</v>
      </c>
      <c r="M3643">
        <v>103848</v>
      </c>
      <c r="N3643">
        <v>33758.769999999997</v>
      </c>
      <c r="O3643">
        <v>70089.23</v>
      </c>
      <c r="P3643">
        <v>30</v>
      </c>
      <c r="Q3643">
        <v>81</v>
      </c>
      <c r="R3643">
        <v>73.430000000000007</v>
      </c>
    </row>
    <row r="3644" spans="1:18" x14ac:dyDescent="0.35">
      <c r="A3644" t="s">
        <v>54</v>
      </c>
      <c r="B3644" t="str">
        <f>VLOOKUP(Table1[[#This Row],[Region]],Table3[#All],2,0)</f>
        <v>Anne Paul</v>
      </c>
      <c r="C3644" t="s">
        <v>212</v>
      </c>
      <c r="D3644">
        <v>422994</v>
      </c>
      <c r="E3644">
        <v>338673</v>
      </c>
      <c r="F3644">
        <v>80.069999999999993</v>
      </c>
      <c r="G3644" s="2">
        <v>41839</v>
      </c>
      <c r="H3644">
        <f>YEAR(Table1[[#This Row],[Order Date]])</f>
        <v>2014</v>
      </c>
      <c r="I3644" t="s">
        <v>260</v>
      </c>
      <c r="J3644" s="4">
        <f>WEEKDAY(Table1[[#This Row],[Order Date]])</f>
        <v>7</v>
      </c>
      <c r="K3644" t="s">
        <v>218</v>
      </c>
      <c r="L3644" t="s">
        <v>238</v>
      </c>
      <c r="M3644">
        <v>338673</v>
      </c>
      <c r="N3644">
        <v>165674.07999999999</v>
      </c>
      <c r="O3644">
        <v>172998.92</v>
      </c>
      <c r="P3644">
        <v>10</v>
      </c>
      <c r="Q3644">
        <v>76</v>
      </c>
      <c r="R3644">
        <v>94.42</v>
      </c>
    </row>
    <row r="3645" spans="1:18" x14ac:dyDescent="0.35">
      <c r="A3645" t="s">
        <v>55</v>
      </c>
      <c r="B3645" t="str">
        <f>VLOOKUP(Table1[[#This Row],[Region]],Table3[#All],2,0)</f>
        <v>Sam Thomas</v>
      </c>
      <c r="C3645" t="s">
        <v>215</v>
      </c>
      <c r="D3645">
        <v>456105</v>
      </c>
      <c r="E3645">
        <v>240867</v>
      </c>
      <c r="F3645">
        <v>52.81</v>
      </c>
      <c r="G3645" s="2">
        <v>41839</v>
      </c>
      <c r="H3645">
        <f>YEAR(Table1[[#This Row],[Order Date]])</f>
        <v>2014</v>
      </c>
      <c r="I3645" t="s">
        <v>260</v>
      </c>
      <c r="J3645" s="4">
        <f>WEEKDAY(Table1[[#This Row],[Order Date]])</f>
        <v>7</v>
      </c>
      <c r="K3645" t="s">
        <v>230</v>
      </c>
      <c r="L3645" t="s">
        <v>238</v>
      </c>
      <c r="M3645">
        <v>240867</v>
      </c>
      <c r="N3645">
        <v>93801.76</v>
      </c>
      <c r="O3645">
        <v>147065.24</v>
      </c>
      <c r="P3645">
        <v>30</v>
      </c>
      <c r="Q3645">
        <v>80</v>
      </c>
      <c r="R3645">
        <v>66.89</v>
      </c>
    </row>
    <row r="3646" spans="1:18" x14ac:dyDescent="0.35">
      <c r="A3646" t="s">
        <v>56</v>
      </c>
      <c r="B3646" t="str">
        <f>VLOOKUP(Table1[[#This Row],[Region]],Table3[#All],2,0)</f>
        <v>Anne Paul</v>
      </c>
      <c r="C3646" t="s">
        <v>212</v>
      </c>
      <c r="D3646">
        <v>156637</v>
      </c>
      <c r="E3646">
        <v>126739</v>
      </c>
      <c r="F3646">
        <v>80.91</v>
      </c>
      <c r="G3646" s="2">
        <v>41839</v>
      </c>
      <c r="H3646">
        <f>YEAR(Table1[[#This Row],[Order Date]])</f>
        <v>2014</v>
      </c>
      <c r="I3646" t="s">
        <v>260</v>
      </c>
      <c r="J3646" s="4">
        <f>WEEKDAY(Table1[[#This Row],[Order Date]])</f>
        <v>7</v>
      </c>
      <c r="K3646" t="s">
        <v>216</v>
      </c>
      <c r="L3646" t="s">
        <v>236</v>
      </c>
      <c r="M3646">
        <v>126739</v>
      </c>
      <c r="N3646">
        <v>61707.55</v>
      </c>
      <c r="O3646">
        <v>65031.45</v>
      </c>
      <c r="P3646">
        <v>20</v>
      </c>
      <c r="Q3646">
        <v>16</v>
      </c>
      <c r="R3646">
        <v>61.15</v>
      </c>
    </row>
    <row r="3647" spans="1:18" x14ac:dyDescent="0.35">
      <c r="A3647" t="s">
        <v>57</v>
      </c>
      <c r="B3647" t="str">
        <f>VLOOKUP(Table1[[#This Row],[Region]],Table3[#All],2,0)</f>
        <v>William Grek</v>
      </c>
      <c r="C3647" t="s">
        <v>214</v>
      </c>
      <c r="D3647">
        <v>455396</v>
      </c>
      <c r="E3647">
        <v>352145</v>
      </c>
      <c r="F3647">
        <v>77.33</v>
      </c>
      <c r="G3647" s="2">
        <v>41839</v>
      </c>
      <c r="H3647">
        <f>YEAR(Table1[[#This Row],[Order Date]])</f>
        <v>2014</v>
      </c>
      <c r="I3647" t="s">
        <v>260</v>
      </c>
      <c r="J3647" s="4">
        <f>WEEKDAY(Table1[[#This Row],[Order Date]])</f>
        <v>7</v>
      </c>
      <c r="K3647" t="s">
        <v>231</v>
      </c>
      <c r="L3647" t="s">
        <v>236</v>
      </c>
      <c r="M3647">
        <v>352145</v>
      </c>
      <c r="N3647">
        <v>150401.79</v>
      </c>
      <c r="O3647">
        <v>201743.21</v>
      </c>
      <c r="P3647">
        <v>20</v>
      </c>
      <c r="Q3647">
        <v>33</v>
      </c>
      <c r="R3647">
        <v>91.84</v>
      </c>
    </row>
    <row r="3648" spans="1:18" x14ac:dyDescent="0.35">
      <c r="A3648" t="s">
        <v>58</v>
      </c>
      <c r="B3648" t="str">
        <f>VLOOKUP(Table1[[#This Row],[Region]],Table3[#All],2,0)</f>
        <v>William Grek</v>
      </c>
      <c r="C3648" t="s">
        <v>214</v>
      </c>
      <c r="D3648">
        <v>393871</v>
      </c>
      <c r="E3648">
        <v>431578</v>
      </c>
      <c r="F3648">
        <v>109.57</v>
      </c>
      <c r="G3648" s="2">
        <v>41839</v>
      </c>
      <c r="H3648">
        <f>YEAR(Table1[[#This Row],[Order Date]])</f>
        <v>2014</v>
      </c>
      <c r="I3648" t="s">
        <v>260</v>
      </c>
      <c r="J3648" s="4">
        <f>WEEKDAY(Table1[[#This Row],[Order Date]])</f>
        <v>7</v>
      </c>
      <c r="K3648" t="s">
        <v>221</v>
      </c>
      <c r="L3648" t="s">
        <v>239</v>
      </c>
      <c r="M3648">
        <v>431578</v>
      </c>
      <c r="N3648">
        <v>93613.11</v>
      </c>
      <c r="O3648">
        <v>337964.89</v>
      </c>
      <c r="P3648">
        <v>30</v>
      </c>
      <c r="Q3648">
        <v>18</v>
      </c>
      <c r="R3648">
        <v>79.59</v>
      </c>
    </row>
    <row r="3649" spans="1:18" x14ac:dyDescent="0.35">
      <c r="A3649" t="s">
        <v>59</v>
      </c>
      <c r="B3649" t="str">
        <f>VLOOKUP(Table1[[#This Row],[Region]],Table3[#All],2,0)</f>
        <v>William Grek</v>
      </c>
      <c r="C3649" t="s">
        <v>214</v>
      </c>
      <c r="D3649">
        <v>255794</v>
      </c>
      <c r="E3649">
        <v>202169</v>
      </c>
      <c r="F3649">
        <v>79.040000000000006</v>
      </c>
      <c r="G3649" s="2">
        <v>41244</v>
      </c>
      <c r="H3649">
        <f>YEAR(Table1[[#This Row],[Order Date]])</f>
        <v>2012</v>
      </c>
      <c r="I3649" t="s">
        <v>257</v>
      </c>
      <c r="J3649" s="4">
        <f>WEEKDAY(Table1[[#This Row],[Order Date]])</f>
        <v>7</v>
      </c>
      <c r="K3649" t="s">
        <v>224</v>
      </c>
      <c r="L3649" t="s">
        <v>240</v>
      </c>
      <c r="M3649">
        <v>202169</v>
      </c>
      <c r="N3649">
        <v>55433.29</v>
      </c>
      <c r="O3649">
        <v>146735.71</v>
      </c>
      <c r="P3649">
        <v>10</v>
      </c>
      <c r="Q3649">
        <v>67</v>
      </c>
      <c r="R3649">
        <v>75.13</v>
      </c>
    </row>
    <row r="3650" spans="1:18" x14ac:dyDescent="0.35">
      <c r="A3650" t="s">
        <v>60</v>
      </c>
      <c r="B3650" t="str">
        <f>VLOOKUP(Table1[[#This Row],[Region]],Table3[#All],2,0)</f>
        <v>William Grek</v>
      </c>
      <c r="C3650" t="s">
        <v>214</v>
      </c>
      <c r="D3650">
        <v>243114</v>
      </c>
      <c r="E3650">
        <v>156976</v>
      </c>
      <c r="F3650">
        <v>64.569999999999993</v>
      </c>
      <c r="G3650" s="2">
        <v>41244</v>
      </c>
      <c r="H3650">
        <f>YEAR(Table1[[#This Row],[Order Date]])</f>
        <v>2012</v>
      </c>
      <c r="I3650" t="s">
        <v>257</v>
      </c>
      <c r="J3650" s="4">
        <f>WEEKDAY(Table1[[#This Row],[Order Date]])</f>
        <v>7</v>
      </c>
      <c r="K3650" t="s">
        <v>219</v>
      </c>
      <c r="L3650" t="s">
        <v>238</v>
      </c>
      <c r="M3650">
        <v>156976</v>
      </c>
      <c r="N3650">
        <v>64408.31</v>
      </c>
      <c r="O3650">
        <v>92567.69</v>
      </c>
      <c r="P3650">
        <v>30</v>
      </c>
      <c r="Q3650">
        <v>33</v>
      </c>
      <c r="R3650">
        <v>70.290000000000006</v>
      </c>
    </row>
    <row r="3651" spans="1:18" x14ac:dyDescent="0.35">
      <c r="A3651" t="s">
        <v>61</v>
      </c>
      <c r="B3651" t="str">
        <f>VLOOKUP(Table1[[#This Row],[Region]],Table3[#All],2,0)</f>
        <v>Bill Gabril</v>
      </c>
      <c r="C3651" t="s">
        <v>213</v>
      </c>
      <c r="D3651">
        <v>253145</v>
      </c>
      <c r="E3651">
        <v>252593</v>
      </c>
      <c r="F3651">
        <v>99.78</v>
      </c>
      <c r="G3651" s="2">
        <v>41454</v>
      </c>
      <c r="H3651">
        <f>YEAR(Table1[[#This Row],[Order Date]])</f>
        <v>2013</v>
      </c>
      <c r="I3651" t="s">
        <v>254</v>
      </c>
      <c r="J3651" s="4">
        <f>WEEKDAY(Table1[[#This Row],[Order Date]])</f>
        <v>7</v>
      </c>
      <c r="K3651" t="s">
        <v>220</v>
      </c>
      <c r="L3651" t="s">
        <v>237</v>
      </c>
      <c r="M3651">
        <v>252593</v>
      </c>
      <c r="N3651">
        <v>71135.44</v>
      </c>
      <c r="O3651">
        <v>181457.56</v>
      </c>
      <c r="P3651">
        <v>20</v>
      </c>
      <c r="Q3651">
        <v>45</v>
      </c>
      <c r="R3651">
        <v>89.69</v>
      </c>
    </row>
    <row r="3652" spans="1:18" x14ac:dyDescent="0.35">
      <c r="A3652" t="s">
        <v>62</v>
      </c>
      <c r="B3652" t="str">
        <f>VLOOKUP(Table1[[#This Row],[Region]],Table3[#All],2,0)</f>
        <v>Sam Thomas</v>
      </c>
      <c r="C3652" t="s">
        <v>215</v>
      </c>
      <c r="D3652">
        <v>439866</v>
      </c>
      <c r="E3652">
        <v>512907</v>
      </c>
      <c r="F3652">
        <v>116.61</v>
      </c>
      <c r="G3652" s="2">
        <v>41880</v>
      </c>
      <c r="H3652">
        <f>YEAR(Table1[[#This Row],[Order Date]])</f>
        <v>2014</v>
      </c>
      <c r="I3652" t="s">
        <v>262</v>
      </c>
      <c r="J3652" s="4">
        <f>WEEKDAY(Table1[[#This Row],[Order Date]])</f>
        <v>6</v>
      </c>
      <c r="K3652" t="s">
        <v>216</v>
      </c>
      <c r="L3652" t="s">
        <v>236</v>
      </c>
      <c r="M3652">
        <v>512907</v>
      </c>
      <c r="N3652">
        <v>139260.59</v>
      </c>
      <c r="O3652">
        <v>373646.41</v>
      </c>
      <c r="P3652">
        <v>20</v>
      </c>
      <c r="Q3652">
        <v>65</v>
      </c>
      <c r="R3652">
        <v>74.23</v>
      </c>
    </row>
    <row r="3653" spans="1:18" x14ac:dyDescent="0.35">
      <c r="A3653" t="s">
        <v>63</v>
      </c>
      <c r="B3653" t="str">
        <f>VLOOKUP(Table1[[#This Row],[Region]],Table3[#All],2,0)</f>
        <v>Bill Gabril</v>
      </c>
      <c r="C3653" t="s">
        <v>213</v>
      </c>
      <c r="D3653">
        <v>441418</v>
      </c>
      <c r="E3653">
        <v>392288</v>
      </c>
      <c r="F3653">
        <v>88.87</v>
      </c>
      <c r="G3653" s="2">
        <v>41880</v>
      </c>
      <c r="H3653">
        <f>YEAR(Table1[[#This Row],[Order Date]])</f>
        <v>2014</v>
      </c>
      <c r="I3653" t="s">
        <v>262</v>
      </c>
      <c r="J3653" s="4">
        <f>WEEKDAY(Table1[[#This Row],[Order Date]])</f>
        <v>6</v>
      </c>
      <c r="K3653" t="s">
        <v>226</v>
      </c>
      <c r="L3653" t="s">
        <v>239</v>
      </c>
      <c r="M3653">
        <v>392288</v>
      </c>
      <c r="N3653">
        <v>115752.49</v>
      </c>
      <c r="O3653">
        <v>276535.51</v>
      </c>
      <c r="P3653">
        <v>10</v>
      </c>
      <c r="Q3653">
        <v>66</v>
      </c>
      <c r="R3653">
        <v>88.87</v>
      </c>
    </row>
    <row r="3654" spans="1:18" x14ac:dyDescent="0.35">
      <c r="A3654" t="s">
        <v>64</v>
      </c>
      <c r="B3654" t="str">
        <f>VLOOKUP(Table1[[#This Row],[Region]],Table3[#All],2,0)</f>
        <v>Sam Thomas</v>
      </c>
      <c r="C3654" t="s">
        <v>215</v>
      </c>
      <c r="D3654">
        <v>419492</v>
      </c>
      <c r="E3654">
        <v>298227</v>
      </c>
      <c r="F3654">
        <v>71.09</v>
      </c>
      <c r="G3654" s="2">
        <v>40803</v>
      </c>
      <c r="H3654">
        <f>YEAR(Table1[[#This Row],[Order Date]])</f>
        <v>2011</v>
      </c>
      <c r="I3654" t="s">
        <v>258</v>
      </c>
      <c r="J3654" s="4">
        <f>WEEKDAY(Table1[[#This Row],[Order Date]])</f>
        <v>7</v>
      </c>
      <c r="K3654" t="s">
        <v>227</v>
      </c>
      <c r="L3654" t="s">
        <v>237</v>
      </c>
      <c r="M3654">
        <v>298227</v>
      </c>
      <c r="N3654">
        <v>102010.82</v>
      </c>
      <c r="O3654">
        <v>196216.18</v>
      </c>
      <c r="P3654">
        <v>20</v>
      </c>
      <c r="Q3654">
        <v>49</v>
      </c>
      <c r="R3654">
        <v>92.63</v>
      </c>
    </row>
    <row r="3655" spans="1:18" x14ac:dyDescent="0.35">
      <c r="A3655" t="s">
        <v>65</v>
      </c>
      <c r="B3655" t="str">
        <f>VLOOKUP(Table1[[#This Row],[Region]],Table3[#All],2,0)</f>
        <v>Sam Thomas</v>
      </c>
      <c r="C3655" t="s">
        <v>215</v>
      </c>
      <c r="D3655">
        <v>419742</v>
      </c>
      <c r="E3655">
        <v>323760</v>
      </c>
      <c r="F3655">
        <v>77.13</v>
      </c>
      <c r="G3655" s="2">
        <v>40803</v>
      </c>
      <c r="H3655">
        <f>YEAR(Table1[[#This Row],[Order Date]])</f>
        <v>2011</v>
      </c>
      <c r="I3655" t="s">
        <v>258</v>
      </c>
      <c r="J3655" s="4">
        <f>WEEKDAY(Table1[[#This Row],[Order Date]])</f>
        <v>7</v>
      </c>
      <c r="K3655" t="s">
        <v>225</v>
      </c>
      <c r="L3655" t="s">
        <v>239</v>
      </c>
      <c r="M3655">
        <v>323760</v>
      </c>
      <c r="N3655">
        <v>137663.91</v>
      </c>
      <c r="O3655">
        <v>186096.09</v>
      </c>
      <c r="P3655">
        <v>30</v>
      </c>
      <c r="Q3655">
        <v>52</v>
      </c>
      <c r="R3655">
        <v>88.28</v>
      </c>
    </row>
    <row r="3656" spans="1:18" x14ac:dyDescent="0.35">
      <c r="A3656" t="s">
        <v>66</v>
      </c>
      <c r="B3656" t="str">
        <f>VLOOKUP(Table1[[#This Row],[Region]],Table3[#All],2,0)</f>
        <v>Bill Gabril</v>
      </c>
      <c r="C3656" t="s">
        <v>213</v>
      </c>
      <c r="D3656">
        <v>442671</v>
      </c>
      <c r="E3656">
        <v>296923</v>
      </c>
      <c r="F3656">
        <v>67.08</v>
      </c>
      <c r="G3656" s="2">
        <v>40803</v>
      </c>
      <c r="H3656">
        <f>YEAR(Table1[[#This Row],[Order Date]])</f>
        <v>2011</v>
      </c>
      <c r="I3656" t="s">
        <v>258</v>
      </c>
      <c r="J3656" s="4">
        <f>WEEKDAY(Table1[[#This Row],[Order Date]])</f>
        <v>7</v>
      </c>
      <c r="K3656" t="s">
        <v>228</v>
      </c>
      <c r="L3656" t="s">
        <v>236</v>
      </c>
      <c r="M3656">
        <v>296923</v>
      </c>
      <c r="N3656">
        <v>147549.63</v>
      </c>
      <c r="O3656">
        <v>149373.37</v>
      </c>
      <c r="P3656">
        <v>30</v>
      </c>
      <c r="Q3656">
        <v>58</v>
      </c>
      <c r="R3656">
        <v>87.73</v>
      </c>
    </row>
    <row r="3657" spans="1:18" x14ac:dyDescent="0.35">
      <c r="A3657" t="s">
        <v>67</v>
      </c>
      <c r="B3657" t="str">
        <f>VLOOKUP(Table1[[#This Row],[Region]],Table3[#All],2,0)</f>
        <v>Anne Paul</v>
      </c>
      <c r="C3657" t="s">
        <v>212</v>
      </c>
      <c r="D3657">
        <v>396404</v>
      </c>
      <c r="E3657">
        <v>394826</v>
      </c>
      <c r="F3657">
        <v>99.6</v>
      </c>
      <c r="G3657" s="2">
        <v>40803</v>
      </c>
      <c r="H3657">
        <f>YEAR(Table1[[#This Row],[Order Date]])</f>
        <v>2011</v>
      </c>
      <c r="I3657" t="s">
        <v>258</v>
      </c>
      <c r="J3657" s="4">
        <f>WEEKDAY(Table1[[#This Row],[Order Date]])</f>
        <v>7</v>
      </c>
      <c r="K3657" t="s">
        <v>227</v>
      </c>
      <c r="L3657" t="s">
        <v>237</v>
      </c>
      <c r="M3657">
        <v>394826</v>
      </c>
      <c r="N3657">
        <v>151162.35</v>
      </c>
      <c r="O3657">
        <v>243663.65</v>
      </c>
      <c r="P3657">
        <v>30</v>
      </c>
      <c r="Q3657">
        <v>76</v>
      </c>
      <c r="R3657">
        <v>62.24</v>
      </c>
    </row>
    <row r="3658" spans="1:18" x14ac:dyDescent="0.35">
      <c r="A3658" t="s">
        <v>68</v>
      </c>
      <c r="B3658" t="str">
        <f>VLOOKUP(Table1[[#This Row],[Region]],Table3[#All],2,0)</f>
        <v>Anne Paul</v>
      </c>
      <c r="C3658" t="s">
        <v>212</v>
      </c>
      <c r="D3658">
        <v>381948</v>
      </c>
      <c r="E3658">
        <v>286426</v>
      </c>
      <c r="F3658">
        <v>74.989999999999995</v>
      </c>
      <c r="G3658" s="2">
        <v>41348</v>
      </c>
      <c r="H3658">
        <f>YEAR(Table1[[#This Row],[Order Date]])</f>
        <v>2013</v>
      </c>
      <c r="I3658" t="s">
        <v>263</v>
      </c>
      <c r="J3658" s="4">
        <f>WEEKDAY(Table1[[#This Row],[Order Date]])</f>
        <v>6</v>
      </c>
      <c r="K3658" t="s">
        <v>216</v>
      </c>
      <c r="L3658" t="s">
        <v>236</v>
      </c>
      <c r="M3658">
        <v>286426</v>
      </c>
      <c r="N3658">
        <v>122333.13</v>
      </c>
      <c r="O3658">
        <v>164092.87</v>
      </c>
      <c r="P3658">
        <v>30</v>
      </c>
      <c r="Q3658">
        <v>90</v>
      </c>
      <c r="R3658">
        <v>94.12</v>
      </c>
    </row>
    <row r="3659" spans="1:18" x14ac:dyDescent="0.35">
      <c r="A3659" t="s">
        <v>69</v>
      </c>
      <c r="B3659" t="str">
        <f>VLOOKUP(Table1[[#This Row],[Region]],Table3[#All],2,0)</f>
        <v>William Grek</v>
      </c>
      <c r="C3659" t="s">
        <v>214</v>
      </c>
      <c r="D3659">
        <v>301173</v>
      </c>
      <c r="E3659">
        <v>297435</v>
      </c>
      <c r="F3659">
        <v>98.76</v>
      </c>
      <c r="G3659" s="2">
        <v>41348</v>
      </c>
      <c r="H3659">
        <f>YEAR(Table1[[#This Row],[Order Date]])</f>
        <v>2013</v>
      </c>
      <c r="I3659" t="s">
        <v>263</v>
      </c>
      <c r="J3659" s="4">
        <f>WEEKDAY(Table1[[#This Row],[Order Date]])</f>
        <v>6</v>
      </c>
      <c r="K3659" t="s">
        <v>229</v>
      </c>
      <c r="L3659" t="s">
        <v>240</v>
      </c>
      <c r="M3659">
        <v>297435</v>
      </c>
      <c r="N3659">
        <v>132143.93</v>
      </c>
      <c r="O3659">
        <v>165291.07</v>
      </c>
      <c r="P3659">
        <v>10</v>
      </c>
      <c r="Q3659">
        <v>69</v>
      </c>
      <c r="R3659">
        <v>67.27</v>
      </c>
    </row>
    <row r="3660" spans="1:18" x14ac:dyDescent="0.35">
      <c r="A3660" t="s">
        <v>70</v>
      </c>
      <c r="B3660" t="str">
        <f>VLOOKUP(Table1[[#This Row],[Region]],Table3[#All],2,0)</f>
        <v>Bill Gabril</v>
      </c>
      <c r="C3660" t="s">
        <v>213</v>
      </c>
      <c r="D3660">
        <v>392551</v>
      </c>
      <c r="E3660">
        <v>337749</v>
      </c>
      <c r="F3660">
        <v>86.04</v>
      </c>
      <c r="G3660" s="2">
        <v>41348</v>
      </c>
      <c r="H3660">
        <f>YEAR(Table1[[#This Row],[Order Date]])</f>
        <v>2013</v>
      </c>
      <c r="I3660" t="s">
        <v>263</v>
      </c>
      <c r="J3660" s="4">
        <f>WEEKDAY(Table1[[#This Row],[Order Date]])</f>
        <v>6</v>
      </c>
      <c r="K3660" t="s">
        <v>218</v>
      </c>
      <c r="L3660" t="s">
        <v>238</v>
      </c>
      <c r="M3660">
        <v>337749</v>
      </c>
      <c r="N3660">
        <v>100430.69</v>
      </c>
      <c r="O3660">
        <v>237318.31</v>
      </c>
      <c r="P3660">
        <v>30</v>
      </c>
      <c r="Q3660">
        <v>75</v>
      </c>
      <c r="R3660">
        <v>74.48</v>
      </c>
    </row>
    <row r="3661" spans="1:18" x14ac:dyDescent="0.35">
      <c r="A3661" t="s">
        <v>71</v>
      </c>
      <c r="B3661" t="str">
        <f>VLOOKUP(Table1[[#This Row],[Region]],Table3[#All],2,0)</f>
        <v>Sam Thomas</v>
      </c>
      <c r="C3661" t="s">
        <v>215</v>
      </c>
      <c r="D3661">
        <v>373063</v>
      </c>
      <c r="E3661">
        <v>439149</v>
      </c>
      <c r="F3661">
        <v>117.71</v>
      </c>
      <c r="G3661" s="2">
        <v>41513</v>
      </c>
      <c r="H3661">
        <f>YEAR(Table1[[#This Row],[Order Date]])</f>
        <v>2013</v>
      </c>
      <c r="I3661" t="s">
        <v>262</v>
      </c>
      <c r="J3661" s="4">
        <f>WEEKDAY(Table1[[#This Row],[Order Date]])</f>
        <v>3</v>
      </c>
      <c r="K3661" t="s">
        <v>227</v>
      </c>
      <c r="L3661" t="s">
        <v>237</v>
      </c>
      <c r="M3661">
        <v>439149</v>
      </c>
      <c r="N3661">
        <v>153512.03</v>
      </c>
      <c r="O3661">
        <v>285636.96999999997</v>
      </c>
      <c r="P3661">
        <v>10</v>
      </c>
      <c r="Q3661">
        <v>43</v>
      </c>
      <c r="R3661">
        <v>87.55</v>
      </c>
    </row>
    <row r="3662" spans="1:18" x14ac:dyDescent="0.35">
      <c r="A3662" t="s">
        <v>72</v>
      </c>
      <c r="B3662" t="str">
        <f>VLOOKUP(Table1[[#This Row],[Region]],Table3[#All],2,0)</f>
        <v>Sam Thomas</v>
      </c>
      <c r="C3662" t="s">
        <v>215</v>
      </c>
      <c r="D3662">
        <v>301872</v>
      </c>
      <c r="E3662">
        <v>330894</v>
      </c>
      <c r="F3662">
        <v>109.61</v>
      </c>
      <c r="G3662" s="2">
        <v>41513</v>
      </c>
      <c r="H3662">
        <f>YEAR(Table1[[#This Row],[Order Date]])</f>
        <v>2013</v>
      </c>
      <c r="I3662" t="s">
        <v>262</v>
      </c>
      <c r="J3662" s="4">
        <f>WEEKDAY(Table1[[#This Row],[Order Date]])</f>
        <v>3</v>
      </c>
      <c r="K3662" t="s">
        <v>227</v>
      </c>
      <c r="L3662" t="s">
        <v>237</v>
      </c>
      <c r="M3662">
        <v>330894</v>
      </c>
      <c r="N3662">
        <v>99672.65</v>
      </c>
      <c r="O3662">
        <v>231221.35</v>
      </c>
      <c r="P3662">
        <v>20</v>
      </c>
      <c r="Q3662">
        <v>95</v>
      </c>
      <c r="R3662">
        <v>92.06</v>
      </c>
    </row>
    <row r="3663" spans="1:18" x14ac:dyDescent="0.35">
      <c r="A3663" t="s">
        <v>73</v>
      </c>
      <c r="B3663" t="str">
        <f>VLOOKUP(Table1[[#This Row],[Region]],Table3[#All],2,0)</f>
        <v>Sam Thomas</v>
      </c>
      <c r="C3663" t="s">
        <v>215</v>
      </c>
      <c r="D3663">
        <v>341368</v>
      </c>
      <c r="E3663">
        <v>302389</v>
      </c>
      <c r="F3663">
        <v>88.58</v>
      </c>
      <c r="G3663" s="2">
        <v>41885</v>
      </c>
      <c r="H3663">
        <f>YEAR(Table1[[#This Row],[Order Date]])</f>
        <v>2014</v>
      </c>
      <c r="I3663" t="s">
        <v>258</v>
      </c>
      <c r="J3663" s="4">
        <f>WEEKDAY(Table1[[#This Row],[Order Date]])</f>
        <v>4</v>
      </c>
      <c r="K3663" t="s">
        <v>224</v>
      </c>
      <c r="L3663" t="s">
        <v>240</v>
      </c>
      <c r="M3663">
        <v>302389</v>
      </c>
      <c r="N3663">
        <v>146285.66</v>
      </c>
      <c r="O3663">
        <v>156103.34</v>
      </c>
      <c r="P3663">
        <v>20</v>
      </c>
      <c r="Q3663">
        <v>18</v>
      </c>
      <c r="R3663">
        <v>89.74</v>
      </c>
    </row>
    <row r="3664" spans="1:18" x14ac:dyDescent="0.35">
      <c r="A3664" t="s">
        <v>74</v>
      </c>
      <c r="B3664" t="str">
        <f>VLOOKUP(Table1[[#This Row],[Region]],Table3[#All],2,0)</f>
        <v>William Grek</v>
      </c>
      <c r="C3664" t="s">
        <v>214</v>
      </c>
      <c r="D3664">
        <v>434077</v>
      </c>
      <c r="E3664">
        <v>468160</v>
      </c>
      <c r="F3664">
        <v>107.85</v>
      </c>
      <c r="G3664" s="2">
        <v>41885</v>
      </c>
      <c r="H3664">
        <f>YEAR(Table1[[#This Row],[Order Date]])</f>
        <v>2014</v>
      </c>
      <c r="I3664" t="s">
        <v>258</v>
      </c>
      <c r="J3664" s="4">
        <f>WEEKDAY(Table1[[#This Row],[Order Date]])</f>
        <v>4</v>
      </c>
      <c r="K3664" t="s">
        <v>232</v>
      </c>
      <c r="L3664" t="s">
        <v>240</v>
      </c>
      <c r="M3664">
        <v>468160</v>
      </c>
      <c r="N3664">
        <v>144313</v>
      </c>
      <c r="O3664">
        <v>323847</v>
      </c>
      <c r="P3664">
        <v>10</v>
      </c>
      <c r="Q3664">
        <v>43</v>
      </c>
      <c r="R3664">
        <v>67.52</v>
      </c>
    </row>
    <row r="3665" spans="1:18" x14ac:dyDescent="0.35">
      <c r="A3665" t="s">
        <v>75</v>
      </c>
      <c r="B3665" t="str">
        <f>VLOOKUP(Table1[[#This Row],[Region]],Table3[#All],2,0)</f>
        <v>Bill Gabril</v>
      </c>
      <c r="C3665" t="s">
        <v>213</v>
      </c>
      <c r="D3665">
        <v>186826</v>
      </c>
      <c r="E3665">
        <v>154609</v>
      </c>
      <c r="F3665">
        <v>82.76</v>
      </c>
      <c r="G3665" s="2">
        <v>41885</v>
      </c>
      <c r="H3665">
        <f>YEAR(Table1[[#This Row],[Order Date]])</f>
        <v>2014</v>
      </c>
      <c r="I3665" t="s">
        <v>258</v>
      </c>
      <c r="J3665" s="4">
        <f>WEEKDAY(Table1[[#This Row],[Order Date]])</f>
        <v>4</v>
      </c>
      <c r="K3665" t="s">
        <v>234</v>
      </c>
      <c r="L3665" t="s">
        <v>238</v>
      </c>
      <c r="M3665">
        <v>154609</v>
      </c>
      <c r="N3665">
        <v>58237.18</v>
      </c>
      <c r="O3665">
        <v>96371.82</v>
      </c>
      <c r="P3665">
        <v>10</v>
      </c>
      <c r="Q3665">
        <v>65</v>
      </c>
      <c r="R3665">
        <v>72.430000000000007</v>
      </c>
    </row>
    <row r="3666" spans="1:18" x14ac:dyDescent="0.35">
      <c r="A3666" t="s">
        <v>76</v>
      </c>
      <c r="B3666" t="str">
        <f>VLOOKUP(Table1[[#This Row],[Region]],Table3[#All],2,0)</f>
        <v>Sam Thomas</v>
      </c>
      <c r="C3666" t="s">
        <v>215</v>
      </c>
      <c r="D3666">
        <v>232747</v>
      </c>
      <c r="E3666">
        <v>162922</v>
      </c>
      <c r="F3666">
        <v>70</v>
      </c>
      <c r="G3666" s="2">
        <v>41076</v>
      </c>
      <c r="H3666">
        <f>YEAR(Table1[[#This Row],[Order Date]])</f>
        <v>2012</v>
      </c>
      <c r="I3666" t="s">
        <v>254</v>
      </c>
      <c r="J3666" s="4">
        <f>WEEKDAY(Table1[[#This Row],[Order Date]])</f>
        <v>7</v>
      </c>
      <c r="K3666" t="s">
        <v>230</v>
      </c>
      <c r="L3666" t="s">
        <v>238</v>
      </c>
      <c r="M3666">
        <v>162922</v>
      </c>
      <c r="N3666">
        <v>67196.89</v>
      </c>
      <c r="O3666">
        <v>95725.11</v>
      </c>
      <c r="P3666">
        <v>20</v>
      </c>
      <c r="Q3666">
        <v>97</v>
      </c>
      <c r="R3666">
        <v>77.849999999999994</v>
      </c>
    </row>
    <row r="3667" spans="1:18" x14ac:dyDescent="0.35">
      <c r="A3667" t="s">
        <v>77</v>
      </c>
      <c r="B3667" t="str">
        <f>VLOOKUP(Table1[[#This Row],[Region]],Table3[#All],2,0)</f>
        <v>Bill Gabril</v>
      </c>
      <c r="C3667" t="s">
        <v>213</v>
      </c>
      <c r="D3667">
        <v>339029</v>
      </c>
      <c r="E3667">
        <v>357041</v>
      </c>
      <c r="F3667">
        <v>105.31</v>
      </c>
      <c r="G3667" s="2">
        <v>41076</v>
      </c>
      <c r="H3667">
        <f>YEAR(Table1[[#This Row],[Order Date]])</f>
        <v>2012</v>
      </c>
      <c r="I3667" t="s">
        <v>254</v>
      </c>
      <c r="J3667" s="4">
        <f>WEEKDAY(Table1[[#This Row],[Order Date]])</f>
        <v>7</v>
      </c>
      <c r="K3667" t="s">
        <v>234</v>
      </c>
      <c r="L3667" t="s">
        <v>238</v>
      </c>
      <c r="M3667">
        <v>357041</v>
      </c>
      <c r="N3667">
        <v>163815.26</v>
      </c>
      <c r="O3667">
        <v>193225.74</v>
      </c>
      <c r="P3667">
        <v>20</v>
      </c>
      <c r="Q3667">
        <v>20</v>
      </c>
      <c r="R3667">
        <v>82.11</v>
      </c>
    </row>
    <row r="3668" spans="1:18" x14ac:dyDescent="0.35">
      <c r="A3668" t="s">
        <v>78</v>
      </c>
      <c r="B3668" t="str">
        <f>VLOOKUP(Table1[[#This Row],[Region]],Table3[#All],2,0)</f>
        <v>Anne Paul</v>
      </c>
      <c r="C3668" t="s">
        <v>212</v>
      </c>
      <c r="D3668">
        <v>376656</v>
      </c>
      <c r="E3668">
        <v>370571</v>
      </c>
      <c r="F3668">
        <v>98.38</v>
      </c>
      <c r="G3668" s="2">
        <v>41076</v>
      </c>
      <c r="H3668">
        <f>YEAR(Table1[[#This Row],[Order Date]])</f>
        <v>2012</v>
      </c>
      <c r="I3668" t="s">
        <v>254</v>
      </c>
      <c r="J3668" s="4">
        <f>WEEKDAY(Table1[[#This Row],[Order Date]])</f>
        <v>7</v>
      </c>
      <c r="K3668" t="s">
        <v>234</v>
      </c>
      <c r="L3668" t="s">
        <v>238</v>
      </c>
      <c r="M3668">
        <v>370571</v>
      </c>
      <c r="N3668">
        <v>139833.35</v>
      </c>
      <c r="O3668">
        <v>230737.65</v>
      </c>
      <c r="P3668">
        <v>30</v>
      </c>
      <c r="Q3668">
        <v>40</v>
      </c>
      <c r="R3668">
        <v>67.83</v>
      </c>
    </row>
    <row r="3669" spans="1:18" x14ac:dyDescent="0.35">
      <c r="A3669" t="s">
        <v>79</v>
      </c>
      <c r="B3669" t="str">
        <f>VLOOKUP(Table1[[#This Row],[Region]],Table3[#All],2,0)</f>
        <v>Sam Thomas</v>
      </c>
      <c r="C3669" t="s">
        <v>215</v>
      </c>
      <c r="D3669">
        <v>384910</v>
      </c>
      <c r="E3669">
        <v>238377</v>
      </c>
      <c r="F3669">
        <v>61.93</v>
      </c>
      <c r="G3669" s="2">
        <v>41619</v>
      </c>
      <c r="H3669">
        <f>YEAR(Table1[[#This Row],[Order Date]])</f>
        <v>2013</v>
      </c>
      <c r="I3669" t="s">
        <v>257</v>
      </c>
      <c r="J3669" s="4">
        <f>WEEKDAY(Table1[[#This Row],[Order Date]])</f>
        <v>4</v>
      </c>
      <c r="K3669" t="s">
        <v>220</v>
      </c>
      <c r="L3669" t="s">
        <v>237</v>
      </c>
      <c r="M3669">
        <v>238377</v>
      </c>
      <c r="N3669">
        <v>53937.01</v>
      </c>
      <c r="O3669">
        <v>184439.99</v>
      </c>
      <c r="P3669">
        <v>10</v>
      </c>
      <c r="Q3669">
        <v>100</v>
      </c>
      <c r="R3669">
        <v>79.69</v>
      </c>
    </row>
    <row r="3670" spans="1:18" x14ac:dyDescent="0.35">
      <c r="A3670" t="s">
        <v>80</v>
      </c>
      <c r="B3670" t="str">
        <f>VLOOKUP(Table1[[#This Row],[Region]],Table3[#All],2,0)</f>
        <v>Bill Gabril</v>
      </c>
      <c r="C3670" t="s">
        <v>213</v>
      </c>
      <c r="D3670">
        <v>315354</v>
      </c>
      <c r="E3670">
        <v>343856</v>
      </c>
      <c r="F3670">
        <v>109.04</v>
      </c>
      <c r="G3670" s="2">
        <v>41778</v>
      </c>
      <c r="H3670">
        <f>YEAR(Table1[[#This Row],[Order Date]])</f>
        <v>2014</v>
      </c>
      <c r="I3670" t="s">
        <v>261</v>
      </c>
      <c r="J3670" s="4">
        <f>WEEKDAY(Table1[[#This Row],[Order Date]])</f>
        <v>2</v>
      </c>
      <c r="K3670" t="s">
        <v>216</v>
      </c>
      <c r="L3670" t="s">
        <v>236</v>
      </c>
      <c r="M3670">
        <v>343856</v>
      </c>
      <c r="N3670">
        <v>83810.59</v>
      </c>
      <c r="O3670">
        <v>260045.41</v>
      </c>
      <c r="P3670">
        <v>20</v>
      </c>
      <c r="Q3670">
        <v>98</v>
      </c>
      <c r="R3670">
        <v>85.08</v>
      </c>
    </row>
    <row r="3671" spans="1:18" x14ac:dyDescent="0.35">
      <c r="A3671" t="s">
        <v>81</v>
      </c>
      <c r="B3671" t="str">
        <f>VLOOKUP(Table1[[#This Row],[Region]],Table3[#All],2,0)</f>
        <v>Sam Thomas</v>
      </c>
      <c r="C3671" t="s">
        <v>215</v>
      </c>
      <c r="D3671">
        <v>208636</v>
      </c>
      <c r="E3671">
        <v>157914</v>
      </c>
      <c r="F3671">
        <v>75.69</v>
      </c>
      <c r="G3671" s="2">
        <v>41778</v>
      </c>
      <c r="H3671">
        <f>YEAR(Table1[[#This Row],[Order Date]])</f>
        <v>2014</v>
      </c>
      <c r="I3671" t="s">
        <v>261</v>
      </c>
      <c r="J3671" s="4">
        <f>WEEKDAY(Table1[[#This Row],[Order Date]])</f>
        <v>2</v>
      </c>
      <c r="K3671" t="s">
        <v>226</v>
      </c>
      <c r="L3671" t="s">
        <v>239</v>
      </c>
      <c r="M3671">
        <v>157914</v>
      </c>
      <c r="N3671">
        <v>78882.91</v>
      </c>
      <c r="O3671">
        <v>79031.09</v>
      </c>
      <c r="P3671">
        <v>10</v>
      </c>
      <c r="Q3671">
        <v>74</v>
      </c>
      <c r="R3671">
        <v>81.55</v>
      </c>
    </row>
    <row r="3672" spans="1:18" x14ac:dyDescent="0.35">
      <c r="A3672" t="s">
        <v>82</v>
      </c>
      <c r="B3672" t="str">
        <f>VLOOKUP(Table1[[#This Row],[Region]],Table3[#All],2,0)</f>
        <v>Anne Paul</v>
      </c>
      <c r="C3672" t="s">
        <v>212</v>
      </c>
      <c r="D3672">
        <v>357459</v>
      </c>
      <c r="E3672">
        <v>190058</v>
      </c>
      <c r="F3672">
        <v>53.17</v>
      </c>
      <c r="G3672" s="2">
        <v>41787</v>
      </c>
      <c r="H3672">
        <f>YEAR(Table1[[#This Row],[Order Date]])</f>
        <v>2014</v>
      </c>
      <c r="I3672" t="s">
        <v>261</v>
      </c>
      <c r="J3672" s="4">
        <f>WEEKDAY(Table1[[#This Row],[Order Date]])</f>
        <v>4</v>
      </c>
      <c r="K3672" t="s">
        <v>234</v>
      </c>
      <c r="L3672" t="s">
        <v>238</v>
      </c>
      <c r="M3672">
        <v>190058</v>
      </c>
      <c r="N3672">
        <v>86413.6</v>
      </c>
      <c r="O3672">
        <v>103644.4</v>
      </c>
      <c r="P3672">
        <v>20</v>
      </c>
      <c r="Q3672">
        <v>77</v>
      </c>
      <c r="R3672">
        <v>69.349999999999994</v>
      </c>
    </row>
    <row r="3673" spans="1:18" x14ac:dyDescent="0.35">
      <c r="A3673" t="s">
        <v>83</v>
      </c>
      <c r="B3673" t="str">
        <f>VLOOKUP(Table1[[#This Row],[Region]],Table3[#All],2,0)</f>
        <v>Bill Gabril</v>
      </c>
      <c r="C3673" t="s">
        <v>213</v>
      </c>
      <c r="D3673">
        <v>254912</v>
      </c>
      <c r="E3673">
        <v>279598</v>
      </c>
      <c r="F3673">
        <v>109.68</v>
      </c>
      <c r="G3673" s="2">
        <v>41449</v>
      </c>
      <c r="H3673">
        <f>YEAR(Table1[[#This Row],[Order Date]])</f>
        <v>2013</v>
      </c>
      <c r="I3673" t="s">
        <v>254</v>
      </c>
      <c r="J3673" s="4">
        <f>WEEKDAY(Table1[[#This Row],[Order Date]])</f>
        <v>2</v>
      </c>
      <c r="K3673" t="s">
        <v>232</v>
      </c>
      <c r="L3673" t="s">
        <v>240</v>
      </c>
      <c r="M3673">
        <v>279598</v>
      </c>
      <c r="N3673">
        <v>87950.24</v>
      </c>
      <c r="O3673">
        <v>191647.76</v>
      </c>
      <c r="P3673">
        <v>10</v>
      </c>
      <c r="Q3673">
        <v>26</v>
      </c>
      <c r="R3673">
        <v>76.56</v>
      </c>
    </row>
    <row r="3674" spans="1:18" x14ac:dyDescent="0.35">
      <c r="A3674" t="s">
        <v>84</v>
      </c>
      <c r="B3674" t="str">
        <f>VLOOKUP(Table1[[#This Row],[Region]],Table3[#All],2,0)</f>
        <v>William Grek</v>
      </c>
      <c r="C3674" t="s">
        <v>214</v>
      </c>
      <c r="D3674">
        <v>423182</v>
      </c>
      <c r="E3674">
        <v>436623</v>
      </c>
      <c r="F3674">
        <v>103.18</v>
      </c>
      <c r="G3674" s="2">
        <v>41411</v>
      </c>
      <c r="H3674">
        <f>YEAR(Table1[[#This Row],[Order Date]])</f>
        <v>2013</v>
      </c>
      <c r="I3674" t="s">
        <v>261</v>
      </c>
      <c r="J3674" s="4">
        <f>WEEKDAY(Table1[[#This Row],[Order Date]])</f>
        <v>6</v>
      </c>
      <c r="K3674" t="s">
        <v>230</v>
      </c>
      <c r="L3674" t="s">
        <v>238</v>
      </c>
      <c r="M3674">
        <v>436623</v>
      </c>
      <c r="N3674">
        <v>113289.71</v>
      </c>
      <c r="O3674">
        <v>323333.28999999998</v>
      </c>
      <c r="P3674">
        <v>10</v>
      </c>
      <c r="Q3674">
        <v>74</v>
      </c>
      <c r="R3674">
        <v>88.76</v>
      </c>
    </row>
    <row r="3675" spans="1:18" x14ac:dyDescent="0.35">
      <c r="A3675" t="s">
        <v>85</v>
      </c>
      <c r="B3675" t="str">
        <f>VLOOKUP(Table1[[#This Row],[Region]],Table3[#All],2,0)</f>
        <v>Anne Paul</v>
      </c>
      <c r="C3675" t="s">
        <v>212</v>
      </c>
      <c r="D3675">
        <v>103271</v>
      </c>
      <c r="E3675">
        <v>115071</v>
      </c>
      <c r="F3675">
        <v>111.43</v>
      </c>
      <c r="G3675" s="2">
        <v>41962</v>
      </c>
      <c r="H3675">
        <f>YEAR(Table1[[#This Row],[Order Date]])</f>
        <v>2014</v>
      </c>
      <c r="I3675" t="s">
        <v>253</v>
      </c>
      <c r="J3675" s="4">
        <f>WEEKDAY(Table1[[#This Row],[Order Date]])</f>
        <v>4</v>
      </c>
      <c r="K3675" t="s">
        <v>232</v>
      </c>
      <c r="L3675" t="s">
        <v>240</v>
      </c>
      <c r="M3675">
        <v>115071</v>
      </c>
      <c r="N3675">
        <v>53272.03</v>
      </c>
      <c r="O3675">
        <v>61798.97</v>
      </c>
      <c r="P3675">
        <v>20</v>
      </c>
      <c r="Q3675">
        <v>19</v>
      </c>
      <c r="R3675">
        <v>60.38</v>
      </c>
    </row>
    <row r="3676" spans="1:18" x14ac:dyDescent="0.35">
      <c r="A3676" t="s">
        <v>86</v>
      </c>
      <c r="B3676" t="str">
        <f>VLOOKUP(Table1[[#This Row],[Region]],Table3[#All],2,0)</f>
        <v>William Grek</v>
      </c>
      <c r="C3676" t="s">
        <v>214</v>
      </c>
      <c r="D3676">
        <v>157008</v>
      </c>
      <c r="E3676">
        <v>131123</v>
      </c>
      <c r="F3676">
        <v>83.51</v>
      </c>
      <c r="G3676" s="2">
        <v>41962</v>
      </c>
      <c r="H3676">
        <f>YEAR(Table1[[#This Row],[Order Date]])</f>
        <v>2014</v>
      </c>
      <c r="I3676" t="s">
        <v>253</v>
      </c>
      <c r="J3676" s="4">
        <f>WEEKDAY(Table1[[#This Row],[Order Date]])</f>
        <v>4</v>
      </c>
      <c r="K3676" t="s">
        <v>235</v>
      </c>
      <c r="L3676" t="s">
        <v>239</v>
      </c>
      <c r="M3676">
        <v>131123</v>
      </c>
      <c r="N3676">
        <v>54252.11</v>
      </c>
      <c r="O3676">
        <v>76870.89</v>
      </c>
      <c r="P3676">
        <v>30</v>
      </c>
      <c r="Q3676">
        <v>35</v>
      </c>
      <c r="R3676">
        <v>88.81</v>
      </c>
    </row>
    <row r="3677" spans="1:18" x14ac:dyDescent="0.35">
      <c r="A3677" t="s">
        <v>87</v>
      </c>
      <c r="B3677" t="str">
        <f>VLOOKUP(Table1[[#This Row],[Region]],Table3[#All],2,0)</f>
        <v>Anne Paul</v>
      </c>
      <c r="C3677" t="s">
        <v>212</v>
      </c>
      <c r="D3677">
        <v>334362</v>
      </c>
      <c r="E3677">
        <v>229887</v>
      </c>
      <c r="F3677">
        <v>68.75</v>
      </c>
      <c r="G3677" s="2">
        <v>41597</v>
      </c>
      <c r="H3677">
        <f>YEAR(Table1[[#This Row],[Order Date]])</f>
        <v>2013</v>
      </c>
      <c r="I3677" t="s">
        <v>253</v>
      </c>
      <c r="J3677" s="4">
        <f>WEEKDAY(Table1[[#This Row],[Order Date]])</f>
        <v>3</v>
      </c>
      <c r="K3677" t="s">
        <v>222</v>
      </c>
      <c r="L3677" t="s">
        <v>236</v>
      </c>
      <c r="M3677">
        <v>229887</v>
      </c>
      <c r="N3677">
        <v>95397.23</v>
      </c>
      <c r="O3677">
        <v>134489.76999999999</v>
      </c>
      <c r="P3677">
        <v>30</v>
      </c>
      <c r="Q3677">
        <v>26</v>
      </c>
      <c r="R3677">
        <v>75.52</v>
      </c>
    </row>
    <row r="3678" spans="1:18" x14ac:dyDescent="0.35">
      <c r="A3678" t="s">
        <v>88</v>
      </c>
      <c r="B3678" t="str">
        <f>VLOOKUP(Table1[[#This Row],[Region]],Table3[#All],2,0)</f>
        <v>William Grek</v>
      </c>
      <c r="C3678" t="s">
        <v>214</v>
      </c>
      <c r="D3678">
        <v>145607</v>
      </c>
      <c r="E3678">
        <v>96345</v>
      </c>
      <c r="F3678">
        <v>66.17</v>
      </c>
      <c r="G3678" s="2">
        <v>41597</v>
      </c>
      <c r="H3678">
        <f>YEAR(Table1[[#This Row],[Order Date]])</f>
        <v>2013</v>
      </c>
      <c r="I3678" t="s">
        <v>253</v>
      </c>
      <c r="J3678" s="4">
        <f>WEEKDAY(Table1[[#This Row],[Order Date]])</f>
        <v>3</v>
      </c>
      <c r="K3678" t="s">
        <v>223</v>
      </c>
      <c r="L3678" t="s">
        <v>240</v>
      </c>
      <c r="M3678">
        <v>96345</v>
      </c>
      <c r="N3678">
        <v>36286.410000000003</v>
      </c>
      <c r="O3678">
        <v>60058.59</v>
      </c>
      <c r="P3678">
        <v>30</v>
      </c>
      <c r="Q3678">
        <v>15</v>
      </c>
      <c r="R3678">
        <v>66.14</v>
      </c>
    </row>
    <row r="3679" spans="1:18" x14ac:dyDescent="0.35">
      <c r="A3679" t="s">
        <v>89</v>
      </c>
      <c r="B3679" t="str">
        <f>VLOOKUP(Table1[[#This Row],[Region]],Table3[#All],2,0)</f>
        <v>William Grek</v>
      </c>
      <c r="C3679" t="s">
        <v>214</v>
      </c>
      <c r="D3679">
        <v>145323</v>
      </c>
      <c r="E3679">
        <v>126901</v>
      </c>
      <c r="F3679">
        <v>87.32</v>
      </c>
      <c r="G3679" s="2">
        <v>41597</v>
      </c>
      <c r="H3679">
        <f>YEAR(Table1[[#This Row],[Order Date]])</f>
        <v>2013</v>
      </c>
      <c r="I3679" t="s">
        <v>253</v>
      </c>
      <c r="J3679" s="4">
        <f>WEEKDAY(Table1[[#This Row],[Order Date]])</f>
        <v>3</v>
      </c>
      <c r="K3679" t="s">
        <v>233</v>
      </c>
      <c r="L3679" t="s">
        <v>237</v>
      </c>
      <c r="M3679">
        <v>126901</v>
      </c>
      <c r="N3679">
        <v>44027.32</v>
      </c>
      <c r="O3679">
        <v>82873.679999999993</v>
      </c>
      <c r="P3679">
        <v>20</v>
      </c>
      <c r="Q3679">
        <v>28</v>
      </c>
      <c r="R3679">
        <v>68.77</v>
      </c>
    </row>
    <row r="3680" spans="1:18" x14ac:dyDescent="0.35">
      <c r="A3680" t="s">
        <v>90</v>
      </c>
      <c r="B3680" t="str">
        <f>VLOOKUP(Table1[[#This Row],[Region]],Table3[#All],2,0)</f>
        <v>Sam Thomas</v>
      </c>
      <c r="C3680" t="s">
        <v>215</v>
      </c>
      <c r="D3680">
        <v>277404</v>
      </c>
      <c r="E3680">
        <v>177968</v>
      </c>
      <c r="F3680">
        <v>64.150000000000006</v>
      </c>
      <c r="G3680" s="2">
        <v>41597</v>
      </c>
      <c r="H3680">
        <f>YEAR(Table1[[#This Row],[Order Date]])</f>
        <v>2013</v>
      </c>
      <c r="I3680" t="s">
        <v>253</v>
      </c>
      <c r="J3680" s="4">
        <f>WEEKDAY(Table1[[#This Row],[Order Date]])</f>
        <v>3</v>
      </c>
      <c r="K3680" t="s">
        <v>223</v>
      </c>
      <c r="L3680" t="s">
        <v>240</v>
      </c>
      <c r="M3680">
        <v>177968</v>
      </c>
      <c r="N3680">
        <v>38787.599999999999</v>
      </c>
      <c r="O3680">
        <v>139180.4</v>
      </c>
      <c r="P3680">
        <v>20</v>
      </c>
      <c r="Q3680">
        <v>96</v>
      </c>
      <c r="R3680">
        <v>68.47</v>
      </c>
    </row>
    <row r="3681" spans="1:18" x14ac:dyDescent="0.35">
      <c r="A3681" t="s">
        <v>91</v>
      </c>
      <c r="B3681" t="str">
        <f>VLOOKUP(Table1[[#This Row],[Region]],Table3[#All],2,0)</f>
        <v>Bill Gabril</v>
      </c>
      <c r="C3681" t="s">
        <v>213</v>
      </c>
      <c r="D3681">
        <v>130116</v>
      </c>
      <c r="E3681">
        <v>83928</v>
      </c>
      <c r="F3681">
        <v>64.5</v>
      </c>
      <c r="G3681" s="2">
        <v>40875</v>
      </c>
      <c r="H3681">
        <f>YEAR(Table1[[#This Row],[Order Date]])</f>
        <v>2011</v>
      </c>
      <c r="I3681" t="s">
        <v>253</v>
      </c>
      <c r="J3681" s="4">
        <f>WEEKDAY(Table1[[#This Row],[Order Date]])</f>
        <v>2</v>
      </c>
      <c r="K3681" t="s">
        <v>232</v>
      </c>
      <c r="L3681" t="s">
        <v>240</v>
      </c>
      <c r="M3681">
        <v>83928</v>
      </c>
      <c r="N3681">
        <v>39125.519999999997</v>
      </c>
      <c r="O3681">
        <v>44802.48</v>
      </c>
      <c r="P3681">
        <v>30</v>
      </c>
      <c r="Q3681">
        <v>55</v>
      </c>
      <c r="R3681">
        <v>91.62</v>
      </c>
    </row>
    <row r="3682" spans="1:18" x14ac:dyDescent="0.35">
      <c r="A3682" t="s">
        <v>92</v>
      </c>
      <c r="B3682" t="str">
        <f>VLOOKUP(Table1[[#This Row],[Region]],Table3[#All],2,0)</f>
        <v>Bill Gabril</v>
      </c>
      <c r="C3682" t="s">
        <v>213</v>
      </c>
      <c r="D3682">
        <v>355552</v>
      </c>
      <c r="E3682">
        <v>188699</v>
      </c>
      <c r="F3682">
        <v>53.07</v>
      </c>
      <c r="G3682" s="2">
        <v>41335</v>
      </c>
      <c r="H3682">
        <f>YEAR(Table1[[#This Row],[Order Date]])</f>
        <v>2013</v>
      </c>
      <c r="I3682" t="s">
        <v>263</v>
      </c>
      <c r="J3682" s="4">
        <f>WEEKDAY(Table1[[#This Row],[Order Date]])</f>
        <v>7</v>
      </c>
      <c r="K3682" t="s">
        <v>224</v>
      </c>
      <c r="L3682" t="s">
        <v>240</v>
      </c>
      <c r="M3682">
        <v>188699</v>
      </c>
      <c r="N3682">
        <v>76279.3</v>
      </c>
      <c r="O3682">
        <v>112419.7</v>
      </c>
      <c r="P3682">
        <v>20</v>
      </c>
      <c r="Q3682">
        <v>19</v>
      </c>
      <c r="R3682">
        <v>94</v>
      </c>
    </row>
    <row r="3683" spans="1:18" x14ac:dyDescent="0.35">
      <c r="A3683" t="s">
        <v>93</v>
      </c>
      <c r="B3683" t="str">
        <f>VLOOKUP(Table1[[#This Row],[Region]],Table3[#All],2,0)</f>
        <v>Anne Paul</v>
      </c>
      <c r="C3683" t="s">
        <v>212</v>
      </c>
      <c r="D3683">
        <v>373966</v>
      </c>
      <c r="E3683">
        <v>210919</v>
      </c>
      <c r="F3683">
        <v>56.4</v>
      </c>
      <c r="G3683" s="2">
        <v>41655</v>
      </c>
      <c r="H3683">
        <f>YEAR(Table1[[#This Row],[Order Date]])</f>
        <v>2014</v>
      </c>
      <c r="I3683" t="s">
        <v>259</v>
      </c>
      <c r="J3683" s="4">
        <f>WEEKDAY(Table1[[#This Row],[Order Date]])</f>
        <v>5</v>
      </c>
      <c r="K3683" t="s">
        <v>223</v>
      </c>
      <c r="L3683" t="s">
        <v>240</v>
      </c>
      <c r="M3683">
        <v>210919</v>
      </c>
      <c r="N3683">
        <v>50441.25</v>
      </c>
      <c r="O3683">
        <v>160477.75</v>
      </c>
      <c r="P3683">
        <v>20</v>
      </c>
      <c r="Q3683">
        <v>33</v>
      </c>
      <c r="R3683">
        <v>94.01</v>
      </c>
    </row>
    <row r="3684" spans="1:18" x14ac:dyDescent="0.35">
      <c r="A3684" t="s">
        <v>94</v>
      </c>
      <c r="B3684" t="str">
        <f>VLOOKUP(Table1[[#This Row],[Region]],Table3[#All],2,0)</f>
        <v>Sam Thomas</v>
      </c>
      <c r="C3684" t="s">
        <v>215</v>
      </c>
      <c r="D3684">
        <v>198368</v>
      </c>
      <c r="E3684">
        <v>159381</v>
      </c>
      <c r="F3684">
        <v>80.349999999999994</v>
      </c>
      <c r="G3684" s="2">
        <v>40637</v>
      </c>
      <c r="H3684">
        <f>YEAR(Table1[[#This Row],[Order Date]])</f>
        <v>2011</v>
      </c>
      <c r="I3684" t="s">
        <v>256</v>
      </c>
      <c r="J3684" s="4">
        <f>WEEKDAY(Table1[[#This Row],[Order Date]])</f>
        <v>2</v>
      </c>
      <c r="K3684" t="s">
        <v>222</v>
      </c>
      <c r="L3684" t="s">
        <v>236</v>
      </c>
      <c r="M3684">
        <v>159381</v>
      </c>
      <c r="N3684">
        <v>49584.52</v>
      </c>
      <c r="O3684">
        <v>109796.48</v>
      </c>
      <c r="P3684">
        <v>30</v>
      </c>
      <c r="Q3684">
        <v>77</v>
      </c>
      <c r="R3684">
        <v>69.87</v>
      </c>
    </row>
    <row r="3685" spans="1:18" x14ac:dyDescent="0.35">
      <c r="A3685" t="s">
        <v>95</v>
      </c>
      <c r="B3685" t="str">
        <f>VLOOKUP(Table1[[#This Row],[Region]],Table3[#All],2,0)</f>
        <v>Sam Thomas</v>
      </c>
      <c r="C3685" t="s">
        <v>215</v>
      </c>
      <c r="D3685">
        <v>319468</v>
      </c>
      <c r="E3685">
        <v>246463</v>
      </c>
      <c r="F3685">
        <v>77.150000000000006</v>
      </c>
      <c r="G3685" s="2">
        <v>40637</v>
      </c>
      <c r="H3685">
        <f>YEAR(Table1[[#This Row],[Order Date]])</f>
        <v>2011</v>
      </c>
      <c r="I3685" t="s">
        <v>256</v>
      </c>
      <c r="J3685" s="4">
        <f>WEEKDAY(Table1[[#This Row],[Order Date]])</f>
        <v>2</v>
      </c>
      <c r="K3685" t="s">
        <v>224</v>
      </c>
      <c r="L3685" t="s">
        <v>240</v>
      </c>
      <c r="M3685">
        <v>246463</v>
      </c>
      <c r="N3685">
        <v>56953.82</v>
      </c>
      <c r="O3685">
        <v>189509.18</v>
      </c>
      <c r="P3685">
        <v>20</v>
      </c>
      <c r="Q3685">
        <v>34</v>
      </c>
      <c r="R3685">
        <v>65.08</v>
      </c>
    </row>
    <row r="3686" spans="1:18" x14ac:dyDescent="0.35">
      <c r="A3686" t="s">
        <v>96</v>
      </c>
      <c r="B3686" t="str">
        <f>VLOOKUP(Table1[[#This Row],[Region]],Table3[#All],2,0)</f>
        <v>Anne Paul</v>
      </c>
      <c r="C3686" t="s">
        <v>212</v>
      </c>
      <c r="D3686">
        <v>376830</v>
      </c>
      <c r="E3686">
        <v>307534</v>
      </c>
      <c r="F3686">
        <v>81.61</v>
      </c>
      <c r="G3686" s="2">
        <v>41452</v>
      </c>
      <c r="H3686">
        <f>YEAR(Table1[[#This Row],[Order Date]])</f>
        <v>2013</v>
      </c>
      <c r="I3686" t="s">
        <v>254</v>
      </c>
      <c r="J3686" s="4">
        <f>WEEKDAY(Table1[[#This Row],[Order Date]])</f>
        <v>5</v>
      </c>
      <c r="K3686" t="s">
        <v>219</v>
      </c>
      <c r="L3686" t="s">
        <v>238</v>
      </c>
      <c r="M3686">
        <v>307534</v>
      </c>
      <c r="N3686">
        <v>128726.69</v>
      </c>
      <c r="O3686">
        <v>178807.31</v>
      </c>
      <c r="P3686">
        <v>20</v>
      </c>
      <c r="Q3686">
        <v>43</v>
      </c>
      <c r="R3686">
        <v>74.430000000000007</v>
      </c>
    </row>
    <row r="3687" spans="1:18" x14ac:dyDescent="0.35">
      <c r="A3687" t="s">
        <v>97</v>
      </c>
      <c r="B3687" t="str">
        <f>VLOOKUP(Table1[[#This Row],[Region]],Table3[#All],2,0)</f>
        <v>Sam Thomas</v>
      </c>
      <c r="C3687" t="s">
        <v>215</v>
      </c>
      <c r="D3687">
        <v>458670</v>
      </c>
      <c r="E3687">
        <v>402831</v>
      </c>
      <c r="F3687">
        <v>87.83</v>
      </c>
      <c r="G3687" s="2">
        <v>41424</v>
      </c>
      <c r="H3687">
        <f>YEAR(Table1[[#This Row],[Order Date]])</f>
        <v>2013</v>
      </c>
      <c r="I3687" t="s">
        <v>261</v>
      </c>
      <c r="J3687" s="4">
        <f>WEEKDAY(Table1[[#This Row],[Order Date]])</f>
        <v>5</v>
      </c>
      <c r="K3687" t="s">
        <v>230</v>
      </c>
      <c r="L3687" t="s">
        <v>238</v>
      </c>
      <c r="M3687">
        <v>402831</v>
      </c>
      <c r="N3687">
        <v>184172.18</v>
      </c>
      <c r="O3687">
        <v>218658.82</v>
      </c>
      <c r="P3687">
        <v>10</v>
      </c>
      <c r="Q3687">
        <v>18</v>
      </c>
      <c r="R3687">
        <v>89.97</v>
      </c>
    </row>
    <row r="3688" spans="1:18" x14ac:dyDescent="0.35">
      <c r="A3688" t="s">
        <v>98</v>
      </c>
      <c r="B3688" t="str">
        <f>VLOOKUP(Table1[[#This Row],[Region]],Table3[#All],2,0)</f>
        <v>Anne Paul</v>
      </c>
      <c r="C3688" t="s">
        <v>212</v>
      </c>
      <c r="D3688">
        <v>472294</v>
      </c>
      <c r="E3688">
        <v>395940</v>
      </c>
      <c r="F3688">
        <v>83.83</v>
      </c>
      <c r="G3688" s="2">
        <v>41424</v>
      </c>
      <c r="H3688">
        <f>YEAR(Table1[[#This Row],[Order Date]])</f>
        <v>2013</v>
      </c>
      <c r="I3688" t="s">
        <v>261</v>
      </c>
      <c r="J3688" s="4">
        <f>WEEKDAY(Table1[[#This Row],[Order Date]])</f>
        <v>5</v>
      </c>
      <c r="K3688" t="s">
        <v>226</v>
      </c>
      <c r="L3688" t="s">
        <v>239</v>
      </c>
      <c r="M3688">
        <v>395940</v>
      </c>
      <c r="N3688">
        <v>105431.95</v>
      </c>
      <c r="O3688">
        <v>290508.05</v>
      </c>
      <c r="P3688">
        <v>10</v>
      </c>
      <c r="Q3688">
        <v>87</v>
      </c>
      <c r="R3688">
        <v>67.75</v>
      </c>
    </row>
    <row r="3689" spans="1:18" x14ac:dyDescent="0.35">
      <c r="A3689" t="s">
        <v>99</v>
      </c>
      <c r="B3689" t="str">
        <f>VLOOKUP(Table1[[#This Row],[Region]],Table3[#All],2,0)</f>
        <v>Sam Thomas</v>
      </c>
      <c r="C3689" t="s">
        <v>215</v>
      </c>
      <c r="D3689">
        <v>291378</v>
      </c>
      <c r="E3689">
        <v>335325</v>
      </c>
      <c r="F3689">
        <v>115.08</v>
      </c>
      <c r="G3689" s="2">
        <v>41424</v>
      </c>
      <c r="H3689">
        <f>YEAR(Table1[[#This Row],[Order Date]])</f>
        <v>2013</v>
      </c>
      <c r="I3689" t="s">
        <v>261</v>
      </c>
      <c r="J3689" s="4">
        <f>WEEKDAY(Table1[[#This Row],[Order Date]])</f>
        <v>5</v>
      </c>
      <c r="K3689" t="s">
        <v>216</v>
      </c>
      <c r="L3689" t="s">
        <v>236</v>
      </c>
      <c r="M3689">
        <v>335325</v>
      </c>
      <c r="N3689">
        <v>69024.52</v>
      </c>
      <c r="O3689">
        <v>266300.48</v>
      </c>
      <c r="P3689">
        <v>30</v>
      </c>
      <c r="Q3689">
        <v>40</v>
      </c>
      <c r="R3689">
        <v>60.23</v>
      </c>
    </row>
    <row r="3690" spans="1:18" x14ac:dyDescent="0.35">
      <c r="A3690" t="s">
        <v>100</v>
      </c>
      <c r="B3690" t="str">
        <f>VLOOKUP(Table1[[#This Row],[Region]],Table3[#All],2,0)</f>
        <v>Bill Gabril</v>
      </c>
      <c r="C3690" t="s">
        <v>213</v>
      </c>
      <c r="D3690">
        <v>293097</v>
      </c>
      <c r="E3690">
        <v>330023</v>
      </c>
      <c r="F3690">
        <v>112.6</v>
      </c>
      <c r="G3690" s="2">
        <v>41201</v>
      </c>
      <c r="H3690">
        <f>YEAR(Table1[[#This Row],[Order Date]])</f>
        <v>2012</v>
      </c>
      <c r="I3690" t="s">
        <v>255</v>
      </c>
      <c r="J3690" s="4">
        <f>WEEKDAY(Table1[[#This Row],[Order Date]])</f>
        <v>6</v>
      </c>
      <c r="K3690" t="s">
        <v>220</v>
      </c>
      <c r="L3690" t="s">
        <v>237</v>
      </c>
      <c r="M3690">
        <v>330023</v>
      </c>
      <c r="N3690">
        <v>118927.53</v>
      </c>
      <c r="O3690">
        <v>211095.47</v>
      </c>
      <c r="P3690">
        <v>10</v>
      </c>
      <c r="Q3690">
        <v>10</v>
      </c>
      <c r="R3690">
        <v>80.22</v>
      </c>
    </row>
    <row r="3691" spans="1:18" x14ac:dyDescent="0.35">
      <c r="A3691" t="s">
        <v>101</v>
      </c>
      <c r="B3691" t="str">
        <f>VLOOKUP(Table1[[#This Row],[Region]],Table3[#All],2,0)</f>
        <v>Sam Thomas</v>
      </c>
      <c r="C3691" t="s">
        <v>215</v>
      </c>
      <c r="D3691">
        <v>312661</v>
      </c>
      <c r="E3691">
        <v>358461</v>
      </c>
      <c r="F3691">
        <v>114.65</v>
      </c>
      <c r="G3691" s="2">
        <v>41201</v>
      </c>
      <c r="H3691">
        <f>YEAR(Table1[[#This Row],[Order Date]])</f>
        <v>2012</v>
      </c>
      <c r="I3691" t="s">
        <v>255</v>
      </c>
      <c r="J3691" s="4">
        <f>WEEKDAY(Table1[[#This Row],[Order Date]])</f>
        <v>6</v>
      </c>
      <c r="K3691" t="s">
        <v>220</v>
      </c>
      <c r="L3691" t="s">
        <v>237</v>
      </c>
      <c r="M3691">
        <v>358461</v>
      </c>
      <c r="N3691">
        <v>130748.23</v>
      </c>
      <c r="O3691">
        <v>227712.77</v>
      </c>
      <c r="P3691">
        <v>10</v>
      </c>
      <c r="Q3691">
        <v>91</v>
      </c>
      <c r="R3691">
        <v>82.64</v>
      </c>
    </row>
    <row r="3692" spans="1:18" x14ac:dyDescent="0.35">
      <c r="A3692" t="s">
        <v>102</v>
      </c>
      <c r="B3692" t="str">
        <f>VLOOKUP(Table1[[#This Row],[Region]],Table3[#All],2,0)</f>
        <v>Anne Paul</v>
      </c>
      <c r="C3692" t="s">
        <v>212</v>
      </c>
      <c r="D3692">
        <v>342442</v>
      </c>
      <c r="E3692">
        <v>174032</v>
      </c>
      <c r="F3692">
        <v>50.82</v>
      </c>
      <c r="G3692" s="2">
        <v>41690</v>
      </c>
      <c r="H3692">
        <f>YEAR(Table1[[#This Row],[Order Date]])</f>
        <v>2014</v>
      </c>
      <c r="I3692" t="s">
        <v>264</v>
      </c>
      <c r="J3692" s="4">
        <f>WEEKDAY(Table1[[#This Row],[Order Date]])</f>
        <v>5</v>
      </c>
      <c r="K3692" t="s">
        <v>227</v>
      </c>
      <c r="L3692" t="s">
        <v>237</v>
      </c>
      <c r="M3692">
        <v>174032</v>
      </c>
      <c r="N3692">
        <v>83805.75</v>
      </c>
      <c r="O3692">
        <v>90226.25</v>
      </c>
      <c r="P3692">
        <v>20</v>
      </c>
      <c r="Q3692">
        <v>53</v>
      </c>
      <c r="R3692">
        <v>84.63</v>
      </c>
    </row>
    <row r="3693" spans="1:18" x14ac:dyDescent="0.35">
      <c r="A3693" t="s">
        <v>103</v>
      </c>
      <c r="B3693" t="str">
        <f>VLOOKUP(Table1[[#This Row],[Region]],Table3[#All],2,0)</f>
        <v>William Grek</v>
      </c>
      <c r="C3693" t="s">
        <v>214</v>
      </c>
      <c r="D3693">
        <v>456495</v>
      </c>
      <c r="E3693">
        <v>345674</v>
      </c>
      <c r="F3693">
        <v>75.72</v>
      </c>
      <c r="G3693" s="2">
        <v>41690</v>
      </c>
      <c r="H3693">
        <f>YEAR(Table1[[#This Row],[Order Date]])</f>
        <v>2014</v>
      </c>
      <c r="I3693" t="s">
        <v>264</v>
      </c>
      <c r="J3693" s="4">
        <f>WEEKDAY(Table1[[#This Row],[Order Date]])</f>
        <v>5</v>
      </c>
      <c r="K3693" t="s">
        <v>231</v>
      </c>
      <c r="L3693" t="s">
        <v>236</v>
      </c>
      <c r="M3693">
        <v>345674</v>
      </c>
      <c r="N3693">
        <v>163240.95999999999</v>
      </c>
      <c r="O3693">
        <v>182433.04</v>
      </c>
      <c r="P3693">
        <v>10</v>
      </c>
      <c r="Q3693">
        <v>79</v>
      </c>
      <c r="R3693">
        <v>73.09</v>
      </c>
    </row>
    <row r="3694" spans="1:18" x14ac:dyDescent="0.35">
      <c r="A3694" t="s">
        <v>104</v>
      </c>
      <c r="B3694" t="str">
        <f>VLOOKUP(Table1[[#This Row],[Region]],Table3[#All],2,0)</f>
        <v>Anne Paul</v>
      </c>
      <c r="C3694" t="s">
        <v>212</v>
      </c>
      <c r="D3694">
        <v>298490</v>
      </c>
      <c r="E3694">
        <v>307876</v>
      </c>
      <c r="F3694">
        <v>103.14</v>
      </c>
      <c r="G3694" s="2">
        <v>41540</v>
      </c>
      <c r="H3694">
        <f>YEAR(Table1[[#This Row],[Order Date]])</f>
        <v>2013</v>
      </c>
      <c r="I3694" t="s">
        <v>258</v>
      </c>
      <c r="J3694" s="4">
        <f>WEEKDAY(Table1[[#This Row],[Order Date]])</f>
        <v>2</v>
      </c>
      <c r="K3694" t="s">
        <v>232</v>
      </c>
      <c r="L3694" t="s">
        <v>240</v>
      </c>
      <c r="M3694">
        <v>307876</v>
      </c>
      <c r="N3694">
        <v>150538.10999999999</v>
      </c>
      <c r="O3694">
        <v>157337.89000000001</v>
      </c>
      <c r="P3694">
        <v>20</v>
      </c>
      <c r="Q3694">
        <v>73</v>
      </c>
      <c r="R3694">
        <v>93.31</v>
      </c>
    </row>
    <row r="3695" spans="1:18" x14ac:dyDescent="0.35">
      <c r="A3695" t="s">
        <v>105</v>
      </c>
      <c r="B3695" t="str">
        <f>VLOOKUP(Table1[[#This Row],[Region]],Table3[#All],2,0)</f>
        <v>William Grek</v>
      </c>
      <c r="C3695" t="s">
        <v>214</v>
      </c>
      <c r="D3695">
        <v>395071</v>
      </c>
      <c r="E3695">
        <v>322829</v>
      </c>
      <c r="F3695">
        <v>81.709999999999994</v>
      </c>
      <c r="G3695" s="2">
        <v>40859</v>
      </c>
      <c r="H3695">
        <f>YEAR(Table1[[#This Row],[Order Date]])</f>
        <v>2011</v>
      </c>
      <c r="I3695" t="s">
        <v>253</v>
      </c>
      <c r="J3695" s="4">
        <f>WEEKDAY(Table1[[#This Row],[Order Date]])</f>
        <v>7</v>
      </c>
      <c r="K3695" t="s">
        <v>230</v>
      </c>
      <c r="L3695" t="s">
        <v>238</v>
      </c>
      <c r="M3695">
        <v>322829</v>
      </c>
      <c r="N3695">
        <v>66402.850000000006</v>
      </c>
      <c r="O3695">
        <v>256426.15</v>
      </c>
      <c r="P3695">
        <v>10</v>
      </c>
      <c r="Q3695">
        <v>56</v>
      </c>
      <c r="R3695">
        <v>91.24</v>
      </c>
    </row>
    <row r="3696" spans="1:18" x14ac:dyDescent="0.35">
      <c r="A3696" t="s">
        <v>106</v>
      </c>
      <c r="B3696" t="str">
        <f>VLOOKUP(Table1[[#This Row],[Region]],Table3[#All],2,0)</f>
        <v>Anne Paul</v>
      </c>
      <c r="C3696" t="s">
        <v>212</v>
      </c>
      <c r="D3696">
        <v>298403</v>
      </c>
      <c r="E3696">
        <v>308211</v>
      </c>
      <c r="F3696">
        <v>103.29</v>
      </c>
      <c r="G3696" s="2">
        <v>41366</v>
      </c>
      <c r="H3696">
        <f>YEAR(Table1[[#This Row],[Order Date]])</f>
        <v>2013</v>
      </c>
      <c r="I3696" t="s">
        <v>256</v>
      </c>
      <c r="J3696" s="4">
        <f>WEEKDAY(Table1[[#This Row],[Order Date]])</f>
        <v>3</v>
      </c>
      <c r="K3696" t="s">
        <v>221</v>
      </c>
      <c r="L3696" t="s">
        <v>239</v>
      </c>
      <c r="M3696">
        <v>308211</v>
      </c>
      <c r="N3696">
        <v>131234.82</v>
      </c>
      <c r="O3696">
        <v>176976.18</v>
      </c>
      <c r="P3696">
        <v>30</v>
      </c>
      <c r="Q3696">
        <v>72</v>
      </c>
      <c r="R3696">
        <v>80.61</v>
      </c>
    </row>
    <row r="3697" spans="1:18" x14ac:dyDescent="0.35">
      <c r="A3697" t="s">
        <v>107</v>
      </c>
      <c r="B3697" t="str">
        <f>VLOOKUP(Table1[[#This Row],[Region]],Table3[#All],2,0)</f>
        <v>Bill Gabril</v>
      </c>
      <c r="C3697" t="s">
        <v>213</v>
      </c>
      <c r="D3697">
        <v>437422</v>
      </c>
      <c r="E3697">
        <v>480628</v>
      </c>
      <c r="F3697">
        <v>109.88</v>
      </c>
      <c r="G3697" s="2">
        <v>41415</v>
      </c>
      <c r="H3697">
        <f>YEAR(Table1[[#This Row],[Order Date]])</f>
        <v>2013</v>
      </c>
      <c r="I3697" t="s">
        <v>261</v>
      </c>
      <c r="J3697" s="4">
        <f>WEEKDAY(Table1[[#This Row],[Order Date]])</f>
        <v>3</v>
      </c>
      <c r="K3697" t="s">
        <v>234</v>
      </c>
      <c r="L3697" t="s">
        <v>238</v>
      </c>
      <c r="M3697">
        <v>480628</v>
      </c>
      <c r="N3697">
        <v>136111.54</v>
      </c>
      <c r="O3697">
        <v>344516.46</v>
      </c>
      <c r="P3697">
        <v>20</v>
      </c>
      <c r="Q3697">
        <v>54</v>
      </c>
      <c r="R3697">
        <v>84.65</v>
      </c>
    </row>
    <row r="3698" spans="1:18" x14ac:dyDescent="0.35">
      <c r="A3698" t="s">
        <v>108</v>
      </c>
      <c r="B3698" t="str">
        <f>VLOOKUP(Table1[[#This Row],[Region]],Table3[#All],2,0)</f>
        <v>Sam Thomas</v>
      </c>
      <c r="C3698" t="s">
        <v>215</v>
      </c>
      <c r="D3698">
        <v>178245</v>
      </c>
      <c r="E3698">
        <v>186121</v>
      </c>
      <c r="F3698">
        <v>104.42</v>
      </c>
      <c r="G3698" s="2">
        <v>41061</v>
      </c>
      <c r="H3698">
        <f>YEAR(Table1[[#This Row],[Order Date]])</f>
        <v>2012</v>
      </c>
      <c r="I3698" t="s">
        <v>254</v>
      </c>
      <c r="J3698" s="4">
        <f>WEEKDAY(Table1[[#This Row],[Order Date]])</f>
        <v>6</v>
      </c>
      <c r="K3698" t="s">
        <v>220</v>
      </c>
      <c r="L3698" t="s">
        <v>237</v>
      </c>
      <c r="M3698">
        <v>186121</v>
      </c>
      <c r="N3698">
        <v>41054.81</v>
      </c>
      <c r="O3698">
        <v>145066.19</v>
      </c>
      <c r="P3698">
        <v>10</v>
      </c>
      <c r="Q3698">
        <v>12</v>
      </c>
      <c r="R3698">
        <v>83.24</v>
      </c>
    </row>
    <row r="3699" spans="1:18" x14ac:dyDescent="0.35">
      <c r="A3699" t="s">
        <v>109</v>
      </c>
      <c r="B3699" t="str">
        <f>VLOOKUP(Table1[[#This Row],[Region]],Table3[#All],2,0)</f>
        <v>Bill Gabril</v>
      </c>
      <c r="C3699" t="s">
        <v>213</v>
      </c>
      <c r="D3699">
        <v>103516</v>
      </c>
      <c r="E3699">
        <v>85962</v>
      </c>
      <c r="F3699">
        <v>83.04</v>
      </c>
      <c r="G3699" s="2">
        <v>41061</v>
      </c>
      <c r="H3699">
        <f>YEAR(Table1[[#This Row],[Order Date]])</f>
        <v>2012</v>
      </c>
      <c r="I3699" t="s">
        <v>254</v>
      </c>
      <c r="J3699" s="4">
        <f>WEEKDAY(Table1[[#This Row],[Order Date]])</f>
        <v>6</v>
      </c>
      <c r="K3699" t="s">
        <v>229</v>
      </c>
      <c r="L3699" t="s">
        <v>240</v>
      </c>
      <c r="M3699">
        <v>85962</v>
      </c>
      <c r="N3699">
        <v>20561.72</v>
      </c>
      <c r="O3699">
        <v>65400.28</v>
      </c>
      <c r="P3699">
        <v>20</v>
      </c>
      <c r="Q3699">
        <v>92</v>
      </c>
      <c r="R3699">
        <v>71.209999999999994</v>
      </c>
    </row>
    <row r="3700" spans="1:18" x14ac:dyDescent="0.35">
      <c r="A3700" t="s">
        <v>110</v>
      </c>
      <c r="B3700" t="str">
        <f>VLOOKUP(Table1[[#This Row],[Region]],Table3[#All],2,0)</f>
        <v>William Grek</v>
      </c>
      <c r="C3700" t="s">
        <v>214</v>
      </c>
      <c r="D3700">
        <v>478136</v>
      </c>
      <c r="E3700">
        <v>334639</v>
      </c>
      <c r="F3700">
        <v>69.989999999999995</v>
      </c>
      <c r="G3700" s="2">
        <v>40869</v>
      </c>
      <c r="H3700">
        <f>YEAR(Table1[[#This Row],[Order Date]])</f>
        <v>2011</v>
      </c>
      <c r="I3700" t="s">
        <v>253</v>
      </c>
      <c r="J3700" s="4">
        <f>WEEKDAY(Table1[[#This Row],[Order Date]])</f>
        <v>3</v>
      </c>
      <c r="K3700" t="s">
        <v>224</v>
      </c>
      <c r="L3700" t="s">
        <v>240</v>
      </c>
      <c r="M3700">
        <v>334639</v>
      </c>
      <c r="N3700">
        <v>108995.26</v>
      </c>
      <c r="O3700">
        <v>225643.74</v>
      </c>
      <c r="P3700">
        <v>30</v>
      </c>
      <c r="Q3700">
        <v>62</v>
      </c>
      <c r="R3700">
        <v>60.91</v>
      </c>
    </row>
    <row r="3701" spans="1:18" x14ac:dyDescent="0.35">
      <c r="A3701" t="s">
        <v>111</v>
      </c>
      <c r="B3701" t="str">
        <f>VLOOKUP(Table1[[#This Row],[Region]],Table3[#All],2,0)</f>
        <v>William Grek</v>
      </c>
      <c r="C3701" t="s">
        <v>214</v>
      </c>
      <c r="D3701">
        <v>444796</v>
      </c>
      <c r="E3701">
        <v>423213</v>
      </c>
      <c r="F3701">
        <v>95.15</v>
      </c>
      <c r="G3701" s="2">
        <v>40961</v>
      </c>
      <c r="H3701">
        <f>YEAR(Table1[[#This Row],[Order Date]])</f>
        <v>2012</v>
      </c>
      <c r="I3701" t="s">
        <v>264</v>
      </c>
      <c r="J3701" s="4">
        <f>WEEKDAY(Table1[[#This Row],[Order Date]])</f>
        <v>4</v>
      </c>
      <c r="K3701" t="s">
        <v>230</v>
      </c>
      <c r="L3701" t="s">
        <v>238</v>
      </c>
      <c r="M3701">
        <v>423213</v>
      </c>
      <c r="N3701">
        <v>140365.4</v>
      </c>
      <c r="O3701">
        <v>282847.59999999998</v>
      </c>
      <c r="P3701">
        <v>30</v>
      </c>
      <c r="Q3701">
        <v>12</v>
      </c>
      <c r="R3701">
        <v>85.88</v>
      </c>
    </row>
    <row r="3702" spans="1:18" x14ac:dyDescent="0.35">
      <c r="A3702" t="s">
        <v>112</v>
      </c>
      <c r="B3702" t="str">
        <f>VLOOKUP(Table1[[#This Row],[Region]],Table3[#All],2,0)</f>
        <v>Anne Paul</v>
      </c>
      <c r="C3702" t="s">
        <v>212</v>
      </c>
      <c r="D3702">
        <v>215490</v>
      </c>
      <c r="E3702">
        <v>222041</v>
      </c>
      <c r="F3702">
        <v>103.04</v>
      </c>
      <c r="G3702" s="2">
        <v>41363</v>
      </c>
      <c r="H3702">
        <f>YEAR(Table1[[#This Row],[Order Date]])</f>
        <v>2013</v>
      </c>
      <c r="I3702" t="s">
        <v>263</v>
      </c>
      <c r="J3702" s="4">
        <f>WEEKDAY(Table1[[#This Row],[Order Date]])</f>
        <v>7</v>
      </c>
      <c r="K3702" t="s">
        <v>230</v>
      </c>
      <c r="L3702" t="s">
        <v>238</v>
      </c>
      <c r="M3702">
        <v>222041</v>
      </c>
      <c r="N3702">
        <v>71748.070000000007</v>
      </c>
      <c r="O3702">
        <v>150292.93</v>
      </c>
      <c r="P3702">
        <v>20</v>
      </c>
      <c r="Q3702">
        <v>10</v>
      </c>
      <c r="R3702">
        <v>88.51</v>
      </c>
    </row>
    <row r="3703" spans="1:18" x14ac:dyDescent="0.35">
      <c r="A3703" t="s">
        <v>113</v>
      </c>
      <c r="B3703" t="str">
        <f>VLOOKUP(Table1[[#This Row],[Region]],Table3[#All],2,0)</f>
        <v>Anne Paul</v>
      </c>
      <c r="C3703" t="s">
        <v>212</v>
      </c>
      <c r="D3703">
        <v>345027</v>
      </c>
      <c r="E3703">
        <v>185347</v>
      </c>
      <c r="F3703">
        <v>53.72</v>
      </c>
      <c r="G3703" s="2">
        <v>41363</v>
      </c>
      <c r="H3703">
        <f>YEAR(Table1[[#This Row],[Order Date]])</f>
        <v>2013</v>
      </c>
      <c r="I3703" t="s">
        <v>263</v>
      </c>
      <c r="J3703" s="4">
        <f>WEEKDAY(Table1[[#This Row],[Order Date]])</f>
        <v>7</v>
      </c>
      <c r="K3703" t="s">
        <v>219</v>
      </c>
      <c r="L3703" t="s">
        <v>238</v>
      </c>
      <c r="M3703">
        <v>185347</v>
      </c>
      <c r="N3703">
        <v>37366.120000000003</v>
      </c>
      <c r="O3703">
        <v>147980.88</v>
      </c>
      <c r="P3703">
        <v>30</v>
      </c>
      <c r="Q3703">
        <v>61</v>
      </c>
      <c r="R3703">
        <v>83.34</v>
      </c>
    </row>
    <row r="3704" spans="1:18" x14ac:dyDescent="0.35">
      <c r="A3704" t="s">
        <v>114</v>
      </c>
      <c r="B3704" t="str">
        <f>VLOOKUP(Table1[[#This Row],[Region]],Table3[#All],2,0)</f>
        <v>Anne Paul</v>
      </c>
      <c r="C3704" t="s">
        <v>212</v>
      </c>
      <c r="D3704">
        <v>450395</v>
      </c>
      <c r="E3704">
        <v>499862</v>
      </c>
      <c r="F3704">
        <v>110.98</v>
      </c>
      <c r="G3704" s="2">
        <v>41363</v>
      </c>
      <c r="H3704">
        <f>YEAR(Table1[[#This Row],[Order Date]])</f>
        <v>2013</v>
      </c>
      <c r="I3704" t="s">
        <v>263</v>
      </c>
      <c r="J3704" s="4">
        <f>WEEKDAY(Table1[[#This Row],[Order Date]])</f>
        <v>7</v>
      </c>
      <c r="K3704" t="s">
        <v>223</v>
      </c>
      <c r="L3704" t="s">
        <v>240</v>
      </c>
      <c r="M3704">
        <v>499862</v>
      </c>
      <c r="N3704">
        <v>126472.99</v>
      </c>
      <c r="O3704">
        <v>373389.01</v>
      </c>
      <c r="P3704">
        <v>30</v>
      </c>
      <c r="Q3704">
        <v>16</v>
      </c>
      <c r="R3704">
        <v>62.96</v>
      </c>
    </row>
    <row r="3705" spans="1:18" x14ac:dyDescent="0.35">
      <c r="A3705" t="s">
        <v>115</v>
      </c>
      <c r="B3705" t="str">
        <f>VLOOKUP(Table1[[#This Row],[Region]],Table3[#All],2,0)</f>
        <v>Bill Gabril</v>
      </c>
      <c r="C3705" t="s">
        <v>213</v>
      </c>
      <c r="D3705">
        <v>465775</v>
      </c>
      <c r="E3705">
        <v>435103</v>
      </c>
      <c r="F3705">
        <v>93.41</v>
      </c>
      <c r="G3705" s="2">
        <v>41363</v>
      </c>
      <c r="H3705">
        <f>YEAR(Table1[[#This Row],[Order Date]])</f>
        <v>2013</v>
      </c>
      <c r="I3705" t="s">
        <v>263</v>
      </c>
      <c r="J3705" s="4">
        <f>WEEKDAY(Table1[[#This Row],[Order Date]])</f>
        <v>7</v>
      </c>
      <c r="K3705" t="s">
        <v>221</v>
      </c>
      <c r="L3705" t="s">
        <v>239</v>
      </c>
      <c r="M3705">
        <v>435103</v>
      </c>
      <c r="N3705">
        <v>102561.44</v>
      </c>
      <c r="O3705">
        <v>332541.56</v>
      </c>
      <c r="P3705">
        <v>10</v>
      </c>
      <c r="Q3705">
        <v>82</v>
      </c>
      <c r="R3705">
        <v>71.75</v>
      </c>
    </row>
    <row r="3706" spans="1:18" x14ac:dyDescent="0.35">
      <c r="A3706" t="s">
        <v>116</v>
      </c>
      <c r="B3706" t="str">
        <f>VLOOKUP(Table1[[#This Row],[Region]],Table3[#All],2,0)</f>
        <v>Bill Gabril</v>
      </c>
      <c r="C3706" t="s">
        <v>213</v>
      </c>
      <c r="D3706">
        <v>327548</v>
      </c>
      <c r="E3706">
        <v>171158</v>
      </c>
      <c r="F3706">
        <v>52.25</v>
      </c>
      <c r="G3706" s="2">
        <v>41570</v>
      </c>
      <c r="H3706">
        <f>YEAR(Table1[[#This Row],[Order Date]])</f>
        <v>2013</v>
      </c>
      <c r="I3706" t="s">
        <v>255</v>
      </c>
      <c r="J3706" s="4">
        <f>WEEKDAY(Table1[[#This Row],[Order Date]])</f>
        <v>4</v>
      </c>
      <c r="K3706" t="s">
        <v>223</v>
      </c>
      <c r="L3706" t="s">
        <v>240</v>
      </c>
      <c r="M3706">
        <v>171158</v>
      </c>
      <c r="N3706">
        <v>75192.429999999993</v>
      </c>
      <c r="O3706">
        <v>95965.57</v>
      </c>
      <c r="P3706">
        <v>30</v>
      </c>
      <c r="Q3706">
        <v>86</v>
      </c>
      <c r="R3706">
        <v>72.67</v>
      </c>
    </row>
    <row r="3707" spans="1:18" x14ac:dyDescent="0.35">
      <c r="A3707" t="s">
        <v>117</v>
      </c>
      <c r="B3707" t="str">
        <f>VLOOKUP(Table1[[#This Row],[Region]],Table3[#All],2,0)</f>
        <v>Anne Paul</v>
      </c>
      <c r="C3707" t="s">
        <v>212</v>
      </c>
      <c r="D3707">
        <v>187681</v>
      </c>
      <c r="E3707">
        <v>132977</v>
      </c>
      <c r="F3707">
        <v>70.849999999999994</v>
      </c>
      <c r="G3707" s="2">
        <v>41915</v>
      </c>
      <c r="H3707">
        <f>YEAR(Table1[[#This Row],[Order Date]])</f>
        <v>2014</v>
      </c>
      <c r="I3707" t="s">
        <v>255</v>
      </c>
      <c r="J3707" s="4">
        <f>WEEKDAY(Table1[[#This Row],[Order Date]])</f>
        <v>6</v>
      </c>
      <c r="K3707" t="s">
        <v>234</v>
      </c>
      <c r="L3707" t="s">
        <v>238</v>
      </c>
      <c r="M3707">
        <v>132977</v>
      </c>
      <c r="N3707">
        <v>31968.17</v>
      </c>
      <c r="O3707">
        <v>101008.83</v>
      </c>
      <c r="P3707">
        <v>10</v>
      </c>
      <c r="Q3707">
        <v>25</v>
      </c>
      <c r="R3707">
        <v>93.98</v>
      </c>
    </row>
    <row r="3708" spans="1:18" x14ac:dyDescent="0.35">
      <c r="A3708" t="s">
        <v>118</v>
      </c>
      <c r="B3708" t="str">
        <f>VLOOKUP(Table1[[#This Row],[Region]],Table3[#All],2,0)</f>
        <v>Sam Thomas</v>
      </c>
      <c r="C3708" t="s">
        <v>215</v>
      </c>
      <c r="D3708">
        <v>225912</v>
      </c>
      <c r="E3708">
        <v>262098</v>
      </c>
      <c r="F3708">
        <v>116.02</v>
      </c>
      <c r="G3708" s="2">
        <v>41915</v>
      </c>
      <c r="H3708">
        <f>YEAR(Table1[[#This Row],[Order Date]])</f>
        <v>2014</v>
      </c>
      <c r="I3708" t="s">
        <v>255</v>
      </c>
      <c r="J3708" s="4">
        <f>WEEKDAY(Table1[[#This Row],[Order Date]])</f>
        <v>6</v>
      </c>
      <c r="K3708" t="s">
        <v>232</v>
      </c>
      <c r="L3708" t="s">
        <v>240</v>
      </c>
      <c r="M3708">
        <v>262098</v>
      </c>
      <c r="N3708">
        <v>73601.81</v>
      </c>
      <c r="O3708">
        <v>188496.19</v>
      </c>
      <c r="P3708">
        <v>20</v>
      </c>
      <c r="Q3708">
        <v>88</v>
      </c>
      <c r="R3708">
        <v>66.11</v>
      </c>
    </row>
    <row r="3709" spans="1:18" x14ac:dyDescent="0.35">
      <c r="A3709" t="s">
        <v>119</v>
      </c>
      <c r="B3709" t="str">
        <f>VLOOKUP(Table1[[#This Row],[Region]],Table3[#All],2,0)</f>
        <v>Anne Paul</v>
      </c>
      <c r="C3709" t="s">
        <v>212</v>
      </c>
      <c r="D3709">
        <v>360041</v>
      </c>
      <c r="E3709">
        <v>273585</v>
      </c>
      <c r="F3709">
        <v>75.989999999999995</v>
      </c>
      <c r="G3709" s="2">
        <v>40900</v>
      </c>
      <c r="H3709">
        <f>YEAR(Table1[[#This Row],[Order Date]])</f>
        <v>2011</v>
      </c>
      <c r="I3709" t="s">
        <v>257</v>
      </c>
      <c r="J3709" s="4">
        <f>WEEKDAY(Table1[[#This Row],[Order Date]])</f>
        <v>6</v>
      </c>
      <c r="K3709" t="s">
        <v>218</v>
      </c>
      <c r="L3709" t="s">
        <v>238</v>
      </c>
      <c r="M3709">
        <v>273585</v>
      </c>
      <c r="N3709">
        <v>98465.24</v>
      </c>
      <c r="O3709">
        <v>175119.76</v>
      </c>
      <c r="P3709">
        <v>30</v>
      </c>
      <c r="Q3709">
        <v>77</v>
      </c>
      <c r="R3709">
        <v>74.56</v>
      </c>
    </row>
    <row r="3710" spans="1:18" x14ac:dyDescent="0.35">
      <c r="A3710" t="s">
        <v>120</v>
      </c>
      <c r="B3710" t="str">
        <f>VLOOKUP(Table1[[#This Row],[Region]],Table3[#All],2,0)</f>
        <v>Bill Gabril</v>
      </c>
      <c r="C3710" t="s">
        <v>213</v>
      </c>
      <c r="D3710">
        <v>290372</v>
      </c>
      <c r="E3710">
        <v>287095</v>
      </c>
      <c r="F3710">
        <v>98.87</v>
      </c>
      <c r="G3710" s="2">
        <v>40900</v>
      </c>
      <c r="H3710">
        <f>YEAR(Table1[[#This Row],[Order Date]])</f>
        <v>2011</v>
      </c>
      <c r="I3710" t="s">
        <v>257</v>
      </c>
      <c r="J3710" s="4">
        <f>WEEKDAY(Table1[[#This Row],[Order Date]])</f>
        <v>6</v>
      </c>
      <c r="K3710" t="s">
        <v>219</v>
      </c>
      <c r="L3710" t="s">
        <v>238</v>
      </c>
      <c r="M3710">
        <v>287095</v>
      </c>
      <c r="N3710">
        <v>80602.820000000007</v>
      </c>
      <c r="O3710">
        <v>206492.18</v>
      </c>
      <c r="P3710">
        <v>20</v>
      </c>
      <c r="Q3710">
        <v>73</v>
      </c>
      <c r="R3710">
        <v>69.17</v>
      </c>
    </row>
    <row r="3711" spans="1:18" x14ac:dyDescent="0.35">
      <c r="A3711" t="s">
        <v>121</v>
      </c>
      <c r="B3711" t="str">
        <f>VLOOKUP(Table1[[#This Row],[Region]],Table3[#All],2,0)</f>
        <v>Bill Gabril</v>
      </c>
      <c r="C3711" t="s">
        <v>213</v>
      </c>
      <c r="D3711">
        <v>361685</v>
      </c>
      <c r="E3711">
        <v>299102</v>
      </c>
      <c r="F3711">
        <v>82.7</v>
      </c>
      <c r="G3711" s="2">
        <v>41989</v>
      </c>
      <c r="H3711">
        <f>YEAR(Table1[[#This Row],[Order Date]])</f>
        <v>2014</v>
      </c>
      <c r="I3711" t="s">
        <v>257</v>
      </c>
      <c r="J3711" s="4">
        <f>WEEKDAY(Table1[[#This Row],[Order Date]])</f>
        <v>3</v>
      </c>
      <c r="K3711" t="s">
        <v>221</v>
      </c>
      <c r="L3711" t="s">
        <v>239</v>
      </c>
      <c r="M3711">
        <v>299102</v>
      </c>
      <c r="N3711">
        <v>116008.27</v>
      </c>
      <c r="O3711">
        <v>183093.73</v>
      </c>
      <c r="P3711">
        <v>30</v>
      </c>
      <c r="Q3711">
        <v>89</v>
      </c>
      <c r="R3711">
        <v>83.33</v>
      </c>
    </row>
    <row r="3712" spans="1:18" x14ac:dyDescent="0.35">
      <c r="A3712" t="s">
        <v>122</v>
      </c>
      <c r="B3712" t="str">
        <f>VLOOKUP(Table1[[#This Row],[Region]],Table3[#All],2,0)</f>
        <v>Sam Thomas</v>
      </c>
      <c r="C3712" t="s">
        <v>215</v>
      </c>
      <c r="D3712">
        <v>388393</v>
      </c>
      <c r="E3712">
        <v>355097</v>
      </c>
      <c r="F3712">
        <v>91.43</v>
      </c>
      <c r="G3712" s="2">
        <v>41463</v>
      </c>
      <c r="H3712">
        <f>YEAR(Table1[[#This Row],[Order Date]])</f>
        <v>2013</v>
      </c>
      <c r="I3712" t="s">
        <v>260</v>
      </c>
      <c r="J3712" s="4">
        <f>WEEKDAY(Table1[[#This Row],[Order Date]])</f>
        <v>2</v>
      </c>
      <c r="K3712" t="s">
        <v>216</v>
      </c>
      <c r="L3712" t="s">
        <v>236</v>
      </c>
      <c r="M3712">
        <v>355097</v>
      </c>
      <c r="N3712">
        <v>137829.79999999999</v>
      </c>
      <c r="O3712">
        <v>217267.20000000001</v>
      </c>
      <c r="P3712">
        <v>10</v>
      </c>
      <c r="Q3712">
        <v>85</v>
      </c>
      <c r="R3712">
        <v>76.44</v>
      </c>
    </row>
    <row r="3713" spans="1:18" x14ac:dyDescent="0.35">
      <c r="A3713" t="s">
        <v>123</v>
      </c>
      <c r="B3713" t="str">
        <f>VLOOKUP(Table1[[#This Row],[Region]],Table3[#All],2,0)</f>
        <v>Anne Paul</v>
      </c>
      <c r="C3713" t="s">
        <v>212</v>
      </c>
      <c r="D3713">
        <v>283850</v>
      </c>
      <c r="E3713">
        <v>179829</v>
      </c>
      <c r="F3713">
        <v>63.35</v>
      </c>
      <c r="G3713" s="2">
        <v>41463</v>
      </c>
      <c r="H3713">
        <f>YEAR(Table1[[#This Row],[Order Date]])</f>
        <v>2013</v>
      </c>
      <c r="I3713" t="s">
        <v>260</v>
      </c>
      <c r="J3713" s="4">
        <f>WEEKDAY(Table1[[#This Row],[Order Date]])</f>
        <v>2</v>
      </c>
      <c r="K3713" t="s">
        <v>230</v>
      </c>
      <c r="L3713" t="s">
        <v>238</v>
      </c>
      <c r="M3713">
        <v>179829</v>
      </c>
      <c r="N3713">
        <v>56917.64</v>
      </c>
      <c r="O3713">
        <v>122911.36</v>
      </c>
      <c r="P3713">
        <v>30</v>
      </c>
      <c r="Q3713">
        <v>58</v>
      </c>
      <c r="R3713">
        <v>91.22</v>
      </c>
    </row>
    <row r="3714" spans="1:18" x14ac:dyDescent="0.35">
      <c r="A3714" t="s">
        <v>124</v>
      </c>
      <c r="B3714" t="str">
        <f>VLOOKUP(Table1[[#This Row],[Region]],Table3[#All],2,0)</f>
        <v>Bill Gabril</v>
      </c>
      <c r="C3714" t="s">
        <v>213</v>
      </c>
      <c r="D3714">
        <v>403001</v>
      </c>
      <c r="E3714">
        <v>266033</v>
      </c>
      <c r="F3714">
        <v>66.010000000000005</v>
      </c>
      <c r="G3714" s="2">
        <v>41463</v>
      </c>
      <c r="H3714">
        <f>YEAR(Table1[[#This Row],[Order Date]])</f>
        <v>2013</v>
      </c>
      <c r="I3714" t="s">
        <v>260</v>
      </c>
      <c r="J3714" s="4">
        <f>WEEKDAY(Table1[[#This Row],[Order Date]])</f>
        <v>2</v>
      </c>
      <c r="K3714" t="s">
        <v>231</v>
      </c>
      <c r="L3714" t="s">
        <v>236</v>
      </c>
      <c r="M3714">
        <v>266033</v>
      </c>
      <c r="N3714">
        <v>68381.98</v>
      </c>
      <c r="O3714">
        <v>197651.02</v>
      </c>
      <c r="P3714">
        <v>20</v>
      </c>
      <c r="Q3714">
        <v>21</v>
      </c>
      <c r="R3714">
        <v>79.900000000000006</v>
      </c>
    </row>
    <row r="3715" spans="1:18" x14ac:dyDescent="0.35">
      <c r="A3715" t="s">
        <v>125</v>
      </c>
      <c r="B3715" t="str">
        <f>VLOOKUP(Table1[[#This Row],[Region]],Table3[#All],2,0)</f>
        <v>William Grek</v>
      </c>
      <c r="C3715" t="s">
        <v>214</v>
      </c>
      <c r="D3715">
        <v>293756</v>
      </c>
      <c r="E3715">
        <v>209523</v>
      </c>
      <c r="F3715">
        <v>71.33</v>
      </c>
      <c r="G3715" s="2">
        <v>41382</v>
      </c>
      <c r="H3715">
        <f>YEAR(Table1[[#This Row],[Order Date]])</f>
        <v>2013</v>
      </c>
      <c r="I3715" t="s">
        <v>256</v>
      </c>
      <c r="J3715" s="4">
        <f>WEEKDAY(Table1[[#This Row],[Order Date]])</f>
        <v>5</v>
      </c>
      <c r="K3715" t="s">
        <v>219</v>
      </c>
      <c r="L3715" t="s">
        <v>238</v>
      </c>
      <c r="M3715">
        <v>209523</v>
      </c>
      <c r="N3715">
        <v>65343.08</v>
      </c>
      <c r="O3715">
        <v>144179.92000000001</v>
      </c>
      <c r="P3715">
        <v>30</v>
      </c>
      <c r="Q3715">
        <v>81</v>
      </c>
      <c r="R3715">
        <v>76.739999999999995</v>
      </c>
    </row>
    <row r="3716" spans="1:18" x14ac:dyDescent="0.35">
      <c r="A3716" t="s">
        <v>126</v>
      </c>
      <c r="B3716" t="str">
        <f>VLOOKUP(Table1[[#This Row],[Region]],Table3[#All],2,0)</f>
        <v>William Grek</v>
      </c>
      <c r="C3716" t="s">
        <v>214</v>
      </c>
      <c r="D3716">
        <v>268263</v>
      </c>
      <c r="E3716">
        <v>302268</v>
      </c>
      <c r="F3716">
        <v>112.68</v>
      </c>
      <c r="G3716" s="2">
        <v>41738</v>
      </c>
      <c r="H3716">
        <f>YEAR(Table1[[#This Row],[Order Date]])</f>
        <v>2014</v>
      </c>
      <c r="I3716" t="s">
        <v>256</v>
      </c>
      <c r="J3716" s="4">
        <f>WEEKDAY(Table1[[#This Row],[Order Date]])</f>
        <v>4</v>
      </c>
      <c r="K3716" t="s">
        <v>229</v>
      </c>
      <c r="L3716" t="s">
        <v>240</v>
      </c>
      <c r="M3716">
        <v>302268</v>
      </c>
      <c r="N3716">
        <v>104379.22</v>
      </c>
      <c r="O3716">
        <v>197888.78</v>
      </c>
      <c r="P3716">
        <v>10</v>
      </c>
      <c r="Q3716">
        <v>71</v>
      </c>
      <c r="R3716">
        <v>73.09</v>
      </c>
    </row>
    <row r="3717" spans="1:18" x14ac:dyDescent="0.35">
      <c r="A3717" t="s">
        <v>127</v>
      </c>
      <c r="B3717" t="str">
        <f>VLOOKUP(Table1[[#This Row],[Region]],Table3[#All],2,0)</f>
        <v>William Grek</v>
      </c>
      <c r="C3717" t="s">
        <v>214</v>
      </c>
      <c r="D3717">
        <v>273792</v>
      </c>
      <c r="E3717">
        <v>183540</v>
      </c>
      <c r="F3717">
        <v>67.040000000000006</v>
      </c>
      <c r="G3717" s="2">
        <v>41738</v>
      </c>
      <c r="H3717">
        <f>YEAR(Table1[[#This Row],[Order Date]])</f>
        <v>2014</v>
      </c>
      <c r="I3717" t="s">
        <v>256</v>
      </c>
      <c r="J3717" s="4">
        <f>WEEKDAY(Table1[[#This Row],[Order Date]])</f>
        <v>4</v>
      </c>
      <c r="K3717" t="s">
        <v>229</v>
      </c>
      <c r="L3717" t="s">
        <v>240</v>
      </c>
      <c r="M3717">
        <v>183540</v>
      </c>
      <c r="N3717">
        <v>88837.22</v>
      </c>
      <c r="O3717">
        <v>94702.78</v>
      </c>
      <c r="P3717">
        <v>20</v>
      </c>
      <c r="Q3717">
        <v>45</v>
      </c>
      <c r="R3717">
        <v>87.14</v>
      </c>
    </row>
    <row r="3718" spans="1:18" x14ac:dyDescent="0.35">
      <c r="A3718" t="s">
        <v>128</v>
      </c>
      <c r="B3718" t="str">
        <f>VLOOKUP(Table1[[#This Row],[Region]],Table3[#All],2,0)</f>
        <v>Bill Gabril</v>
      </c>
      <c r="C3718" t="s">
        <v>213</v>
      </c>
      <c r="D3718">
        <v>351686</v>
      </c>
      <c r="E3718">
        <v>308010</v>
      </c>
      <c r="F3718">
        <v>87.58</v>
      </c>
      <c r="G3718" s="2">
        <v>41382</v>
      </c>
      <c r="H3718">
        <f>YEAR(Table1[[#This Row],[Order Date]])</f>
        <v>2013</v>
      </c>
      <c r="I3718" t="s">
        <v>256</v>
      </c>
      <c r="J3718" s="4">
        <f>WEEKDAY(Table1[[#This Row],[Order Date]])</f>
        <v>5</v>
      </c>
      <c r="K3718" t="s">
        <v>230</v>
      </c>
      <c r="L3718" t="s">
        <v>238</v>
      </c>
      <c r="M3718">
        <v>308010</v>
      </c>
      <c r="N3718">
        <v>136790.64000000001</v>
      </c>
      <c r="O3718">
        <v>171219.36</v>
      </c>
      <c r="P3718">
        <v>10</v>
      </c>
      <c r="Q3718">
        <v>85</v>
      </c>
      <c r="R3718">
        <v>89.91</v>
      </c>
    </row>
    <row r="3719" spans="1:18" x14ac:dyDescent="0.35">
      <c r="A3719" t="s">
        <v>129</v>
      </c>
      <c r="B3719" t="str">
        <f>VLOOKUP(Table1[[#This Row],[Region]],Table3[#All],2,0)</f>
        <v>William Grek</v>
      </c>
      <c r="C3719" t="s">
        <v>214</v>
      </c>
      <c r="D3719">
        <v>491123</v>
      </c>
      <c r="E3719">
        <v>438703</v>
      </c>
      <c r="F3719">
        <v>89.33</v>
      </c>
      <c r="G3719" s="2">
        <v>40872</v>
      </c>
      <c r="H3719">
        <f>YEAR(Table1[[#This Row],[Order Date]])</f>
        <v>2011</v>
      </c>
      <c r="I3719" t="s">
        <v>253</v>
      </c>
      <c r="J3719" s="4">
        <f>WEEKDAY(Table1[[#This Row],[Order Date]])</f>
        <v>6</v>
      </c>
      <c r="K3719" t="s">
        <v>218</v>
      </c>
      <c r="L3719" t="s">
        <v>238</v>
      </c>
      <c r="M3719">
        <v>438703</v>
      </c>
      <c r="N3719">
        <v>188981.2</v>
      </c>
      <c r="O3719">
        <v>249721.8</v>
      </c>
      <c r="P3719">
        <v>30</v>
      </c>
      <c r="Q3719">
        <v>26</v>
      </c>
      <c r="R3719">
        <v>64.81</v>
      </c>
    </row>
    <row r="3720" spans="1:18" x14ac:dyDescent="0.35">
      <c r="A3720" t="s">
        <v>130</v>
      </c>
      <c r="B3720" t="str">
        <f>VLOOKUP(Table1[[#This Row],[Region]],Table3[#All],2,0)</f>
        <v>William Grek</v>
      </c>
      <c r="C3720" t="s">
        <v>214</v>
      </c>
      <c r="D3720">
        <v>330946</v>
      </c>
      <c r="E3720">
        <v>334500</v>
      </c>
      <c r="F3720">
        <v>101.07</v>
      </c>
      <c r="G3720" s="2">
        <v>40850</v>
      </c>
      <c r="H3720">
        <f>YEAR(Table1[[#This Row],[Order Date]])</f>
        <v>2011</v>
      </c>
      <c r="I3720" t="s">
        <v>253</v>
      </c>
      <c r="J3720" s="4">
        <f>WEEKDAY(Table1[[#This Row],[Order Date]])</f>
        <v>5</v>
      </c>
      <c r="K3720" t="s">
        <v>223</v>
      </c>
      <c r="L3720" t="s">
        <v>240</v>
      </c>
      <c r="M3720">
        <v>334500</v>
      </c>
      <c r="N3720">
        <v>133567.81</v>
      </c>
      <c r="O3720">
        <v>200932.19</v>
      </c>
      <c r="P3720">
        <v>30</v>
      </c>
      <c r="Q3720">
        <v>41</v>
      </c>
      <c r="R3720">
        <v>79.87</v>
      </c>
    </row>
    <row r="3721" spans="1:18" x14ac:dyDescent="0.35">
      <c r="A3721" t="s">
        <v>131</v>
      </c>
      <c r="B3721" t="str">
        <f>VLOOKUP(Table1[[#This Row],[Region]],Table3[#All],2,0)</f>
        <v>Sam Thomas</v>
      </c>
      <c r="C3721" t="s">
        <v>215</v>
      </c>
      <c r="D3721">
        <v>478127</v>
      </c>
      <c r="E3721">
        <v>469423</v>
      </c>
      <c r="F3721">
        <v>98.18</v>
      </c>
      <c r="G3721" s="2">
        <v>41030</v>
      </c>
      <c r="H3721">
        <f>YEAR(Table1[[#This Row],[Order Date]])</f>
        <v>2012</v>
      </c>
      <c r="I3721" t="s">
        <v>261</v>
      </c>
      <c r="J3721" s="4">
        <f>WEEKDAY(Table1[[#This Row],[Order Date]])</f>
        <v>3</v>
      </c>
      <c r="K3721" t="s">
        <v>217</v>
      </c>
      <c r="L3721" t="s">
        <v>237</v>
      </c>
      <c r="M3721">
        <v>469423</v>
      </c>
      <c r="N3721">
        <v>190172.77</v>
      </c>
      <c r="O3721">
        <v>279250.23</v>
      </c>
      <c r="P3721">
        <v>10</v>
      </c>
      <c r="Q3721">
        <v>98</v>
      </c>
      <c r="R3721">
        <v>83.11</v>
      </c>
    </row>
    <row r="3722" spans="1:18" x14ac:dyDescent="0.35">
      <c r="A3722" t="s">
        <v>132</v>
      </c>
      <c r="B3722" t="str">
        <f>VLOOKUP(Table1[[#This Row],[Region]],Table3[#All],2,0)</f>
        <v>Bill Gabril</v>
      </c>
      <c r="C3722" t="s">
        <v>213</v>
      </c>
      <c r="D3722">
        <v>394935</v>
      </c>
      <c r="E3722">
        <v>238821</v>
      </c>
      <c r="F3722">
        <v>60.47</v>
      </c>
      <c r="G3722" s="2">
        <v>41030</v>
      </c>
      <c r="H3722">
        <f>YEAR(Table1[[#This Row],[Order Date]])</f>
        <v>2012</v>
      </c>
      <c r="I3722" t="s">
        <v>261</v>
      </c>
      <c r="J3722" s="4">
        <f>WEEKDAY(Table1[[#This Row],[Order Date]])</f>
        <v>3</v>
      </c>
      <c r="K3722" t="s">
        <v>232</v>
      </c>
      <c r="L3722" t="s">
        <v>240</v>
      </c>
      <c r="M3722">
        <v>238821</v>
      </c>
      <c r="N3722">
        <v>104806.12</v>
      </c>
      <c r="O3722">
        <v>134014.88</v>
      </c>
      <c r="P3722">
        <v>20</v>
      </c>
      <c r="Q3722">
        <v>95</v>
      </c>
      <c r="R3722">
        <v>70.540000000000006</v>
      </c>
    </row>
    <row r="3723" spans="1:18" x14ac:dyDescent="0.35">
      <c r="A3723" t="s">
        <v>133</v>
      </c>
      <c r="B3723" t="str">
        <f>VLOOKUP(Table1[[#This Row],[Region]],Table3[#All],2,0)</f>
        <v>Sam Thomas</v>
      </c>
      <c r="C3723" t="s">
        <v>215</v>
      </c>
      <c r="D3723">
        <v>267386</v>
      </c>
      <c r="E3723">
        <v>187798</v>
      </c>
      <c r="F3723">
        <v>70.23</v>
      </c>
      <c r="G3723" s="2">
        <v>41030</v>
      </c>
      <c r="H3723">
        <f>YEAR(Table1[[#This Row],[Order Date]])</f>
        <v>2012</v>
      </c>
      <c r="I3723" t="s">
        <v>261</v>
      </c>
      <c r="J3723" s="4">
        <f>WEEKDAY(Table1[[#This Row],[Order Date]])</f>
        <v>3</v>
      </c>
      <c r="K3723" t="s">
        <v>220</v>
      </c>
      <c r="L3723" t="s">
        <v>237</v>
      </c>
      <c r="M3723">
        <v>187798</v>
      </c>
      <c r="N3723">
        <v>65565.67</v>
      </c>
      <c r="O3723">
        <v>122232.33</v>
      </c>
      <c r="P3723">
        <v>10</v>
      </c>
      <c r="Q3723">
        <v>18</v>
      </c>
      <c r="R3723">
        <v>84.15</v>
      </c>
    </row>
    <row r="3724" spans="1:18" x14ac:dyDescent="0.35">
      <c r="A3724" t="s">
        <v>134</v>
      </c>
      <c r="B3724" t="str">
        <f>VLOOKUP(Table1[[#This Row],[Region]],Table3[#All],2,0)</f>
        <v>Bill Gabril</v>
      </c>
      <c r="C3724" t="s">
        <v>213</v>
      </c>
      <c r="D3724">
        <v>116597</v>
      </c>
      <c r="E3724">
        <v>135317</v>
      </c>
      <c r="F3724">
        <v>116.06</v>
      </c>
      <c r="G3724" s="2">
        <v>40976</v>
      </c>
      <c r="H3724">
        <f>YEAR(Table1[[#This Row],[Order Date]])</f>
        <v>2012</v>
      </c>
      <c r="I3724" t="s">
        <v>263</v>
      </c>
      <c r="J3724" s="4">
        <f>WEEKDAY(Table1[[#This Row],[Order Date]])</f>
        <v>5</v>
      </c>
      <c r="K3724" t="s">
        <v>231</v>
      </c>
      <c r="L3724" t="s">
        <v>236</v>
      </c>
      <c r="M3724">
        <v>135317</v>
      </c>
      <c r="N3724">
        <v>61247.68</v>
      </c>
      <c r="O3724">
        <v>74069.320000000007</v>
      </c>
      <c r="P3724">
        <v>20</v>
      </c>
      <c r="Q3724">
        <v>75</v>
      </c>
      <c r="R3724">
        <v>61.21</v>
      </c>
    </row>
    <row r="3725" spans="1:18" x14ac:dyDescent="0.35">
      <c r="A3725" t="s">
        <v>135</v>
      </c>
      <c r="B3725" t="str">
        <f>VLOOKUP(Table1[[#This Row],[Region]],Table3[#All],2,0)</f>
        <v>William Grek</v>
      </c>
      <c r="C3725" t="s">
        <v>214</v>
      </c>
      <c r="D3725">
        <v>410129</v>
      </c>
      <c r="E3725">
        <v>400707</v>
      </c>
      <c r="F3725">
        <v>97.7</v>
      </c>
      <c r="G3725" s="2">
        <v>40976</v>
      </c>
      <c r="H3725">
        <f>YEAR(Table1[[#This Row],[Order Date]])</f>
        <v>2012</v>
      </c>
      <c r="I3725" t="s">
        <v>263</v>
      </c>
      <c r="J3725" s="4">
        <f>WEEKDAY(Table1[[#This Row],[Order Date]])</f>
        <v>5</v>
      </c>
      <c r="K3725" t="s">
        <v>232</v>
      </c>
      <c r="L3725" t="s">
        <v>240</v>
      </c>
      <c r="M3725">
        <v>400707</v>
      </c>
      <c r="N3725">
        <v>81125.78</v>
      </c>
      <c r="O3725">
        <v>319581.21999999997</v>
      </c>
      <c r="P3725">
        <v>20</v>
      </c>
      <c r="Q3725">
        <v>88</v>
      </c>
      <c r="R3725">
        <v>68.98</v>
      </c>
    </row>
    <row r="3726" spans="1:18" x14ac:dyDescent="0.35">
      <c r="A3726" t="s">
        <v>136</v>
      </c>
      <c r="B3726" t="str">
        <f>VLOOKUP(Table1[[#This Row],[Region]],Table3[#All],2,0)</f>
        <v>William Grek</v>
      </c>
      <c r="C3726" t="s">
        <v>214</v>
      </c>
      <c r="D3726">
        <v>152648</v>
      </c>
      <c r="E3726">
        <v>129662</v>
      </c>
      <c r="F3726">
        <v>84.94</v>
      </c>
      <c r="G3726" s="2">
        <v>40976</v>
      </c>
      <c r="H3726">
        <f>YEAR(Table1[[#This Row],[Order Date]])</f>
        <v>2012</v>
      </c>
      <c r="I3726" t="s">
        <v>263</v>
      </c>
      <c r="J3726" s="4">
        <f>WEEKDAY(Table1[[#This Row],[Order Date]])</f>
        <v>5</v>
      </c>
      <c r="K3726" t="s">
        <v>235</v>
      </c>
      <c r="L3726" t="s">
        <v>239</v>
      </c>
      <c r="M3726">
        <v>129662</v>
      </c>
      <c r="N3726">
        <v>30214.66</v>
      </c>
      <c r="O3726">
        <v>99447.34</v>
      </c>
      <c r="P3726">
        <v>20</v>
      </c>
      <c r="Q3726">
        <v>10</v>
      </c>
      <c r="R3726">
        <v>88.23</v>
      </c>
    </row>
    <row r="3727" spans="1:18" x14ac:dyDescent="0.35">
      <c r="A3727" t="s">
        <v>137</v>
      </c>
      <c r="B3727" t="str">
        <f>VLOOKUP(Table1[[#This Row],[Region]],Table3[#All],2,0)</f>
        <v>Sam Thomas</v>
      </c>
      <c r="C3727" t="s">
        <v>215</v>
      </c>
      <c r="D3727">
        <v>108688</v>
      </c>
      <c r="E3727">
        <v>106738</v>
      </c>
      <c r="F3727">
        <v>98.21</v>
      </c>
      <c r="G3727" s="2">
        <v>40976</v>
      </c>
      <c r="H3727">
        <f>YEAR(Table1[[#This Row],[Order Date]])</f>
        <v>2012</v>
      </c>
      <c r="I3727" t="s">
        <v>263</v>
      </c>
      <c r="J3727" s="4">
        <f>WEEKDAY(Table1[[#This Row],[Order Date]])</f>
        <v>5</v>
      </c>
      <c r="K3727" t="s">
        <v>225</v>
      </c>
      <c r="L3727" t="s">
        <v>239</v>
      </c>
      <c r="M3727">
        <v>106738</v>
      </c>
      <c r="N3727">
        <v>46073.59</v>
      </c>
      <c r="O3727">
        <v>60664.41</v>
      </c>
      <c r="P3727">
        <v>10</v>
      </c>
      <c r="Q3727">
        <v>92</v>
      </c>
      <c r="R3727">
        <v>92.06</v>
      </c>
    </row>
    <row r="3728" spans="1:18" x14ac:dyDescent="0.35">
      <c r="A3728" t="s">
        <v>138</v>
      </c>
      <c r="B3728" t="str">
        <f>VLOOKUP(Table1[[#This Row],[Region]],Table3[#All],2,0)</f>
        <v>Sam Thomas</v>
      </c>
      <c r="C3728" t="s">
        <v>215</v>
      </c>
      <c r="D3728">
        <v>155655</v>
      </c>
      <c r="E3728">
        <v>85749</v>
      </c>
      <c r="F3728">
        <v>55.09</v>
      </c>
      <c r="G3728" s="2">
        <v>40976</v>
      </c>
      <c r="H3728">
        <f>YEAR(Table1[[#This Row],[Order Date]])</f>
        <v>2012</v>
      </c>
      <c r="I3728" t="s">
        <v>263</v>
      </c>
      <c r="J3728" s="4">
        <f>WEEKDAY(Table1[[#This Row],[Order Date]])</f>
        <v>5</v>
      </c>
      <c r="K3728" t="s">
        <v>230</v>
      </c>
      <c r="L3728" t="s">
        <v>238</v>
      </c>
      <c r="M3728">
        <v>85749</v>
      </c>
      <c r="N3728">
        <v>35161.160000000003</v>
      </c>
      <c r="O3728">
        <v>50587.839999999997</v>
      </c>
      <c r="P3728">
        <v>20</v>
      </c>
      <c r="Q3728">
        <v>85</v>
      </c>
      <c r="R3728">
        <v>76.59</v>
      </c>
    </row>
    <row r="3729" spans="1:18" x14ac:dyDescent="0.35">
      <c r="A3729" t="s">
        <v>139</v>
      </c>
      <c r="B3729" t="str">
        <f>VLOOKUP(Table1[[#This Row],[Region]],Table3[#All],2,0)</f>
        <v>William Grek</v>
      </c>
      <c r="C3729" t="s">
        <v>214</v>
      </c>
      <c r="D3729">
        <v>245964</v>
      </c>
      <c r="E3729">
        <v>276214</v>
      </c>
      <c r="F3729">
        <v>112.3</v>
      </c>
      <c r="G3729" s="2">
        <v>41107</v>
      </c>
      <c r="H3729">
        <f>YEAR(Table1[[#This Row],[Order Date]])</f>
        <v>2012</v>
      </c>
      <c r="I3729" t="s">
        <v>260</v>
      </c>
      <c r="J3729" s="4">
        <f>WEEKDAY(Table1[[#This Row],[Order Date]])</f>
        <v>3</v>
      </c>
      <c r="K3729" t="s">
        <v>222</v>
      </c>
      <c r="L3729" t="s">
        <v>236</v>
      </c>
      <c r="M3729">
        <v>276214</v>
      </c>
      <c r="N3729">
        <v>61803.78</v>
      </c>
      <c r="O3729">
        <v>214410.22</v>
      </c>
      <c r="P3729">
        <v>10</v>
      </c>
      <c r="Q3729">
        <v>77</v>
      </c>
      <c r="R3729">
        <v>87.99</v>
      </c>
    </row>
    <row r="3730" spans="1:18" x14ac:dyDescent="0.35">
      <c r="A3730" t="s">
        <v>140</v>
      </c>
      <c r="B3730" t="str">
        <f>VLOOKUP(Table1[[#This Row],[Region]],Table3[#All],2,0)</f>
        <v>Bill Gabril</v>
      </c>
      <c r="C3730" t="s">
        <v>213</v>
      </c>
      <c r="D3730">
        <v>426343</v>
      </c>
      <c r="E3730">
        <v>272742</v>
      </c>
      <c r="F3730">
        <v>63.97</v>
      </c>
      <c r="G3730" s="2">
        <v>40827</v>
      </c>
      <c r="H3730">
        <f>YEAR(Table1[[#This Row],[Order Date]])</f>
        <v>2011</v>
      </c>
      <c r="I3730" t="s">
        <v>255</v>
      </c>
      <c r="J3730" s="4">
        <f>WEEKDAY(Table1[[#This Row],[Order Date]])</f>
        <v>3</v>
      </c>
      <c r="K3730" t="s">
        <v>216</v>
      </c>
      <c r="L3730" t="s">
        <v>236</v>
      </c>
      <c r="M3730">
        <v>272742</v>
      </c>
      <c r="N3730">
        <v>73968.11</v>
      </c>
      <c r="O3730">
        <v>198773.89</v>
      </c>
      <c r="P3730">
        <v>10</v>
      </c>
      <c r="Q3730">
        <v>85</v>
      </c>
      <c r="R3730">
        <v>68.59</v>
      </c>
    </row>
    <row r="3731" spans="1:18" x14ac:dyDescent="0.35">
      <c r="A3731" t="s">
        <v>141</v>
      </c>
      <c r="B3731" t="str">
        <f>VLOOKUP(Table1[[#This Row],[Region]],Table3[#All],2,0)</f>
        <v>Bill Gabril</v>
      </c>
      <c r="C3731" t="s">
        <v>213</v>
      </c>
      <c r="D3731">
        <v>210172</v>
      </c>
      <c r="E3731">
        <v>243673</v>
      </c>
      <c r="F3731">
        <v>115.94</v>
      </c>
      <c r="G3731" s="2">
        <v>40827</v>
      </c>
      <c r="H3731">
        <f>YEAR(Table1[[#This Row],[Order Date]])</f>
        <v>2011</v>
      </c>
      <c r="I3731" t="s">
        <v>255</v>
      </c>
      <c r="J3731" s="4">
        <f>WEEKDAY(Table1[[#This Row],[Order Date]])</f>
        <v>3</v>
      </c>
      <c r="K3731" t="s">
        <v>217</v>
      </c>
      <c r="L3731" t="s">
        <v>237</v>
      </c>
      <c r="M3731">
        <v>243673</v>
      </c>
      <c r="N3731">
        <v>114471.82</v>
      </c>
      <c r="O3731">
        <v>129201.18</v>
      </c>
      <c r="P3731">
        <v>10</v>
      </c>
      <c r="Q3731">
        <v>73</v>
      </c>
      <c r="R3731">
        <v>61.32</v>
      </c>
    </row>
    <row r="3732" spans="1:18" x14ac:dyDescent="0.35">
      <c r="A3732" t="s">
        <v>142</v>
      </c>
      <c r="B3732" t="str">
        <f>VLOOKUP(Table1[[#This Row],[Region]],Table3[#All],2,0)</f>
        <v>William Grek</v>
      </c>
      <c r="C3732" t="s">
        <v>214</v>
      </c>
      <c r="D3732">
        <v>340153</v>
      </c>
      <c r="E3732">
        <v>266920</v>
      </c>
      <c r="F3732">
        <v>78.47</v>
      </c>
      <c r="G3732" s="2">
        <v>41337</v>
      </c>
      <c r="H3732">
        <f>YEAR(Table1[[#This Row],[Order Date]])</f>
        <v>2013</v>
      </c>
      <c r="I3732" t="s">
        <v>263</v>
      </c>
      <c r="J3732" s="4">
        <f>WEEKDAY(Table1[[#This Row],[Order Date]])</f>
        <v>2</v>
      </c>
      <c r="K3732" t="s">
        <v>224</v>
      </c>
      <c r="L3732" t="s">
        <v>240</v>
      </c>
      <c r="M3732">
        <v>266920</v>
      </c>
      <c r="N3732">
        <v>81969.08</v>
      </c>
      <c r="O3732">
        <v>184950.92</v>
      </c>
      <c r="P3732">
        <v>30</v>
      </c>
      <c r="Q3732">
        <v>62</v>
      </c>
      <c r="R3732">
        <v>70.02</v>
      </c>
    </row>
    <row r="3733" spans="1:18" x14ac:dyDescent="0.35">
      <c r="A3733" t="s">
        <v>143</v>
      </c>
      <c r="B3733" t="str">
        <f>VLOOKUP(Table1[[#This Row],[Region]],Table3[#All],2,0)</f>
        <v>William Grek</v>
      </c>
      <c r="C3733" t="s">
        <v>214</v>
      </c>
      <c r="D3733">
        <v>198239</v>
      </c>
      <c r="E3733">
        <v>178257</v>
      </c>
      <c r="F3733">
        <v>89.92</v>
      </c>
      <c r="G3733" s="2">
        <v>41337</v>
      </c>
      <c r="H3733">
        <f>YEAR(Table1[[#This Row],[Order Date]])</f>
        <v>2013</v>
      </c>
      <c r="I3733" t="s">
        <v>263</v>
      </c>
      <c r="J3733" s="4">
        <f>WEEKDAY(Table1[[#This Row],[Order Date]])</f>
        <v>2</v>
      </c>
      <c r="K3733" t="s">
        <v>233</v>
      </c>
      <c r="L3733" t="s">
        <v>237</v>
      </c>
      <c r="M3733">
        <v>178257</v>
      </c>
      <c r="N3733">
        <v>73949.97</v>
      </c>
      <c r="O3733">
        <v>104307.03</v>
      </c>
      <c r="P3733">
        <v>30</v>
      </c>
      <c r="Q3733">
        <v>10</v>
      </c>
      <c r="R3733">
        <v>91.92</v>
      </c>
    </row>
    <row r="3734" spans="1:18" x14ac:dyDescent="0.35">
      <c r="A3734" t="s">
        <v>144</v>
      </c>
      <c r="B3734" t="str">
        <f>VLOOKUP(Table1[[#This Row],[Region]],Table3[#All],2,0)</f>
        <v>Anne Paul</v>
      </c>
      <c r="C3734" t="s">
        <v>212</v>
      </c>
      <c r="D3734">
        <v>279140</v>
      </c>
      <c r="E3734">
        <v>325442</v>
      </c>
      <c r="F3734">
        <v>116.59</v>
      </c>
      <c r="G3734" s="2">
        <v>41337</v>
      </c>
      <c r="H3734">
        <f>YEAR(Table1[[#This Row],[Order Date]])</f>
        <v>2013</v>
      </c>
      <c r="I3734" t="s">
        <v>263</v>
      </c>
      <c r="J3734" s="4">
        <f>WEEKDAY(Table1[[#This Row],[Order Date]])</f>
        <v>2</v>
      </c>
      <c r="K3734" t="s">
        <v>227</v>
      </c>
      <c r="L3734" t="s">
        <v>237</v>
      </c>
      <c r="M3734">
        <v>325442</v>
      </c>
      <c r="N3734">
        <v>101897.5</v>
      </c>
      <c r="O3734">
        <v>223544.5</v>
      </c>
      <c r="P3734">
        <v>30</v>
      </c>
      <c r="Q3734">
        <v>28</v>
      </c>
      <c r="R3734">
        <v>83.23</v>
      </c>
    </row>
    <row r="3735" spans="1:18" x14ac:dyDescent="0.35">
      <c r="A3735" t="s">
        <v>145</v>
      </c>
      <c r="B3735" t="str">
        <f>VLOOKUP(Table1[[#This Row],[Region]],Table3[#All],2,0)</f>
        <v>Sam Thomas</v>
      </c>
      <c r="C3735" t="s">
        <v>215</v>
      </c>
      <c r="D3735">
        <v>357001</v>
      </c>
      <c r="E3735">
        <v>397792</v>
      </c>
      <c r="F3735">
        <v>111.43</v>
      </c>
      <c r="G3735" s="2">
        <v>41253</v>
      </c>
      <c r="H3735">
        <f>YEAR(Table1[[#This Row],[Order Date]])</f>
        <v>2012</v>
      </c>
      <c r="I3735" t="s">
        <v>257</v>
      </c>
      <c r="J3735" s="4">
        <f>WEEKDAY(Table1[[#This Row],[Order Date]])</f>
        <v>2</v>
      </c>
      <c r="K3735" t="s">
        <v>218</v>
      </c>
      <c r="L3735" t="s">
        <v>238</v>
      </c>
      <c r="M3735">
        <v>397792</v>
      </c>
      <c r="N3735">
        <v>169524.62</v>
      </c>
      <c r="O3735">
        <v>228267.38</v>
      </c>
      <c r="P3735">
        <v>20</v>
      </c>
      <c r="Q3735">
        <v>45</v>
      </c>
      <c r="R3735">
        <v>73.47</v>
      </c>
    </row>
    <row r="3736" spans="1:18" x14ac:dyDescent="0.35">
      <c r="A3736" t="s">
        <v>146</v>
      </c>
      <c r="B3736" t="str">
        <f>VLOOKUP(Table1[[#This Row],[Region]],Table3[#All],2,0)</f>
        <v>Anne Paul</v>
      </c>
      <c r="C3736" t="s">
        <v>212</v>
      </c>
      <c r="D3736">
        <v>427272</v>
      </c>
      <c r="E3736">
        <v>392167</v>
      </c>
      <c r="F3736">
        <v>91.78</v>
      </c>
      <c r="G3736" s="2">
        <v>41253</v>
      </c>
      <c r="H3736">
        <f>YEAR(Table1[[#This Row],[Order Date]])</f>
        <v>2012</v>
      </c>
      <c r="I3736" t="s">
        <v>257</v>
      </c>
      <c r="J3736" s="4">
        <f>WEEKDAY(Table1[[#This Row],[Order Date]])</f>
        <v>2</v>
      </c>
      <c r="K3736" t="s">
        <v>227</v>
      </c>
      <c r="L3736" t="s">
        <v>237</v>
      </c>
      <c r="M3736">
        <v>392167</v>
      </c>
      <c r="N3736">
        <v>115471.95</v>
      </c>
      <c r="O3736">
        <v>276695.05</v>
      </c>
      <c r="P3736">
        <v>30</v>
      </c>
      <c r="Q3736">
        <v>16</v>
      </c>
      <c r="R3736">
        <v>74.599999999999994</v>
      </c>
    </row>
    <row r="3737" spans="1:18" x14ac:dyDescent="0.35">
      <c r="A3737" t="s">
        <v>147</v>
      </c>
      <c r="B3737" t="str">
        <f>VLOOKUP(Table1[[#This Row],[Region]],Table3[#All],2,0)</f>
        <v>William Grek</v>
      </c>
      <c r="C3737" t="s">
        <v>214</v>
      </c>
      <c r="D3737">
        <v>375507</v>
      </c>
      <c r="E3737">
        <v>228118</v>
      </c>
      <c r="F3737">
        <v>60.75</v>
      </c>
      <c r="G3737" s="2">
        <v>41253</v>
      </c>
      <c r="H3737">
        <f>YEAR(Table1[[#This Row],[Order Date]])</f>
        <v>2012</v>
      </c>
      <c r="I3737" t="s">
        <v>257</v>
      </c>
      <c r="J3737" s="4">
        <f>WEEKDAY(Table1[[#This Row],[Order Date]])</f>
        <v>2</v>
      </c>
      <c r="K3737" t="s">
        <v>218</v>
      </c>
      <c r="L3737" t="s">
        <v>238</v>
      </c>
      <c r="M3737">
        <v>228118</v>
      </c>
      <c r="N3737">
        <v>74497.19</v>
      </c>
      <c r="O3737">
        <v>153620.81</v>
      </c>
      <c r="P3737">
        <v>30</v>
      </c>
      <c r="Q3737">
        <v>23</v>
      </c>
      <c r="R3737">
        <v>73.69</v>
      </c>
    </row>
    <row r="3738" spans="1:18" x14ac:dyDescent="0.35">
      <c r="A3738" t="s">
        <v>148</v>
      </c>
      <c r="B3738" t="str">
        <f>VLOOKUP(Table1[[#This Row],[Region]],Table3[#All],2,0)</f>
        <v>Sam Thomas</v>
      </c>
      <c r="C3738" t="s">
        <v>215</v>
      </c>
      <c r="D3738">
        <v>139090</v>
      </c>
      <c r="E3738">
        <v>103592</v>
      </c>
      <c r="F3738">
        <v>74.48</v>
      </c>
      <c r="G3738" s="2">
        <v>41261</v>
      </c>
      <c r="H3738">
        <f>YEAR(Table1[[#This Row],[Order Date]])</f>
        <v>2012</v>
      </c>
      <c r="I3738" t="s">
        <v>257</v>
      </c>
      <c r="J3738" s="4">
        <f>WEEKDAY(Table1[[#This Row],[Order Date]])</f>
        <v>3</v>
      </c>
      <c r="K3738" t="s">
        <v>219</v>
      </c>
      <c r="L3738" t="s">
        <v>238</v>
      </c>
      <c r="M3738">
        <v>103592</v>
      </c>
      <c r="N3738">
        <v>51781.86</v>
      </c>
      <c r="O3738">
        <v>51810.14</v>
      </c>
      <c r="P3738">
        <v>30</v>
      </c>
      <c r="Q3738">
        <v>47</v>
      </c>
      <c r="R3738">
        <v>82.16</v>
      </c>
    </row>
    <row r="3739" spans="1:18" x14ac:dyDescent="0.35">
      <c r="A3739" t="s">
        <v>149</v>
      </c>
      <c r="B3739" t="str">
        <f>VLOOKUP(Table1[[#This Row],[Region]],Table3[#All],2,0)</f>
        <v>Bill Gabril</v>
      </c>
      <c r="C3739" t="s">
        <v>213</v>
      </c>
      <c r="D3739">
        <v>309379</v>
      </c>
      <c r="E3739">
        <v>172350</v>
      </c>
      <c r="F3739">
        <v>55.71</v>
      </c>
      <c r="G3739" s="2">
        <v>41641</v>
      </c>
      <c r="H3739">
        <f>YEAR(Table1[[#This Row],[Order Date]])</f>
        <v>2014</v>
      </c>
      <c r="I3739" t="s">
        <v>259</v>
      </c>
      <c r="J3739" s="4">
        <f>WEEKDAY(Table1[[#This Row],[Order Date]])</f>
        <v>5</v>
      </c>
      <c r="K3739" t="s">
        <v>224</v>
      </c>
      <c r="L3739" t="s">
        <v>240</v>
      </c>
      <c r="M3739">
        <v>172350</v>
      </c>
      <c r="N3739">
        <v>39358.910000000003</v>
      </c>
      <c r="O3739">
        <v>132991.09</v>
      </c>
      <c r="P3739">
        <v>20</v>
      </c>
      <c r="Q3739">
        <v>42</v>
      </c>
      <c r="R3739">
        <v>83.26</v>
      </c>
    </row>
    <row r="3740" spans="1:18" x14ac:dyDescent="0.35">
      <c r="A3740" t="s">
        <v>150</v>
      </c>
      <c r="B3740" t="str">
        <f>VLOOKUP(Table1[[#This Row],[Region]],Table3[#All],2,0)</f>
        <v>Anne Paul</v>
      </c>
      <c r="C3740" t="s">
        <v>212</v>
      </c>
      <c r="D3740">
        <v>483743</v>
      </c>
      <c r="E3740">
        <v>417914</v>
      </c>
      <c r="F3740">
        <v>86.39</v>
      </c>
      <c r="G3740" s="2">
        <v>41965</v>
      </c>
      <c r="H3740">
        <f>YEAR(Table1[[#This Row],[Order Date]])</f>
        <v>2014</v>
      </c>
      <c r="I3740" t="s">
        <v>253</v>
      </c>
      <c r="J3740" s="4">
        <f>WEEKDAY(Table1[[#This Row],[Order Date]])</f>
        <v>7</v>
      </c>
      <c r="K3740" t="s">
        <v>217</v>
      </c>
      <c r="L3740" t="s">
        <v>237</v>
      </c>
      <c r="M3740">
        <v>417914</v>
      </c>
      <c r="N3740">
        <v>184917.13</v>
      </c>
      <c r="O3740">
        <v>232996.87</v>
      </c>
      <c r="P3740">
        <v>10</v>
      </c>
      <c r="Q3740">
        <v>65</v>
      </c>
      <c r="R3740">
        <v>73.72</v>
      </c>
    </row>
    <row r="3741" spans="1:18" x14ac:dyDescent="0.35">
      <c r="A3741" t="s">
        <v>151</v>
      </c>
      <c r="B3741" t="str">
        <f>VLOOKUP(Table1[[#This Row],[Region]],Table3[#All],2,0)</f>
        <v>Anne Paul</v>
      </c>
      <c r="C3741" t="s">
        <v>212</v>
      </c>
      <c r="D3741">
        <v>371522</v>
      </c>
      <c r="E3741">
        <v>275032</v>
      </c>
      <c r="F3741">
        <v>74.03</v>
      </c>
      <c r="G3741" s="2">
        <v>41965</v>
      </c>
      <c r="H3741">
        <f>YEAR(Table1[[#This Row],[Order Date]])</f>
        <v>2014</v>
      </c>
      <c r="I3741" t="s">
        <v>253</v>
      </c>
      <c r="J3741" s="4">
        <f>WEEKDAY(Table1[[#This Row],[Order Date]])</f>
        <v>7</v>
      </c>
      <c r="K3741" t="s">
        <v>226</v>
      </c>
      <c r="L3741" t="s">
        <v>239</v>
      </c>
      <c r="M3741">
        <v>275032</v>
      </c>
      <c r="N3741">
        <v>110391.86</v>
      </c>
      <c r="O3741">
        <v>164640.14000000001</v>
      </c>
      <c r="P3741">
        <v>30</v>
      </c>
      <c r="Q3741">
        <v>50</v>
      </c>
      <c r="R3741">
        <v>79.319999999999993</v>
      </c>
    </row>
    <row r="3742" spans="1:18" x14ac:dyDescent="0.35">
      <c r="A3742" t="s">
        <v>152</v>
      </c>
      <c r="B3742" t="str">
        <f>VLOOKUP(Table1[[#This Row],[Region]],Table3[#All],2,0)</f>
        <v>Bill Gabril</v>
      </c>
      <c r="C3742" t="s">
        <v>213</v>
      </c>
      <c r="D3742">
        <v>421191</v>
      </c>
      <c r="E3742">
        <v>262449</v>
      </c>
      <c r="F3742">
        <v>62.31</v>
      </c>
      <c r="G3742" s="2">
        <v>41265</v>
      </c>
      <c r="H3742">
        <f>YEAR(Table1[[#This Row],[Order Date]])</f>
        <v>2012</v>
      </c>
      <c r="I3742" t="s">
        <v>257</v>
      </c>
      <c r="J3742" s="4">
        <f>WEEKDAY(Table1[[#This Row],[Order Date]])</f>
        <v>7</v>
      </c>
      <c r="K3742" t="s">
        <v>227</v>
      </c>
      <c r="L3742" t="s">
        <v>237</v>
      </c>
      <c r="M3742">
        <v>262449</v>
      </c>
      <c r="N3742">
        <v>88014.56</v>
      </c>
      <c r="O3742">
        <v>174434.44</v>
      </c>
      <c r="P3742">
        <v>10</v>
      </c>
      <c r="Q3742">
        <v>100</v>
      </c>
      <c r="R3742">
        <v>71.52</v>
      </c>
    </row>
    <row r="3743" spans="1:18" x14ac:dyDescent="0.35">
      <c r="A3743" t="s">
        <v>153</v>
      </c>
      <c r="B3743" t="str">
        <f>VLOOKUP(Table1[[#This Row],[Region]],Table3[#All],2,0)</f>
        <v>Sam Thomas</v>
      </c>
      <c r="C3743" t="s">
        <v>215</v>
      </c>
      <c r="D3743">
        <v>193470</v>
      </c>
      <c r="E3743">
        <v>141347</v>
      </c>
      <c r="F3743">
        <v>73.06</v>
      </c>
      <c r="G3743" s="2">
        <v>41144</v>
      </c>
      <c r="H3743">
        <f>YEAR(Table1[[#This Row],[Order Date]])</f>
        <v>2012</v>
      </c>
      <c r="I3743" t="s">
        <v>262</v>
      </c>
      <c r="J3743" s="4">
        <f>WEEKDAY(Table1[[#This Row],[Order Date]])</f>
        <v>5</v>
      </c>
      <c r="K3743" t="s">
        <v>230</v>
      </c>
      <c r="L3743" t="s">
        <v>238</v>
      </c>
      <c r="M3743">
        <v>141347</v>
      </c>
      <c r="N3743">
        <v>43402.36</v>
      </c>
      <c r="O3743">
        <v>97944.639999999999</v>
      </c>
      <c r="P3743">
        <v>10</v>
      </c>
      <c r="Q3743">
        <v>46</v>
      </c>
      <c r="R3743">
        <v>65.599999999999994</v>
      </c>
    </row>
    <row r="3744" spans="1:18" x14ac:dyDescent="0.35">
      <c r="A3744" t="s">
        <v>154</v>
      </c>
      <c r="B3744" t="str">
        <f>VLOOKUP(Table1[[#This Row],[Region]],Table3[#All],2,0)</f>
        <v>Sam Thomas</v>
      </c>
      <c r="C3744" t="s">
        <v>215</v>
      </c>
      <c r="D3744">
        <v>159193</v>
      </c>
      <c r="E3744">
        <v>117632</v>
      </c>
      <c r="F3744">
        <v>73.89</v>
      </c>
      <c r="G3744" s="2">
        <v>41144</v>
      </c>
      <c r="H3744">
        <f>YEAR(Table1[[#This Row],[Order Date]])</f>
        <v>2012</v>
      </c>
      <c r="I3744" t="s">
        <v>262</v>
      </c>
      <c r="J3744" s="4">
        <f>WEEKDAY(Table1[[#This Row],[Order Date]])</f>
        <v>5</v>
      </c>
      <c r="K3744" t="s">
        <v>234</v>
      </c>
      <c r="L3744" t="s">
        <v>238</v>
      </c>
      <c r="M3744">
        <v>117632</v>
      </c>
      <c r="N3744">
        <v>58574.62</v>
      </c>
      <c r="O3744">
        <v>59057.38</v>
      </c>
      <c r="P3744">
        <v>10</v>
      </c>
      <c r="Q3744">
        <v>75</v>
      </c>
      <c r="R3744">
        <v>93.65</v>
      </c>
    </row>
    <row r="3745" spans="1:18" x14ac:dyDescent="0.35">
      <c r="A3745" t="s">
        <v>155</v>
      </c>
      <c r="B3745" t="str">
        <f>VLOOKUP(Table1[[#This Row],[Region]],Table3[#All],2,0)</f>
        <v>Bill Gabril</v>
      </c>
      <c r="C3745" t="s">
        <v>213</v>
      </c>
      <c r="D3745">
        <v>404653</v>
      </c>
      <c r="E3745">
        <v>301710</v>
      </c>
      <c r="F3745">
        <v>74.56</v>
      </c>
      <c r="G3745" s="2">
        <v>41144</v>
      </c>
      <c r="H3745">
        <f>YEAR(Table1[[#This Row],[Order Date]])</f>
        <v>2012</v>
      </c>
      <c r="I3745" t="s">
        <v>262</v>
      </c>
      <c r="J3745" s="4">
        <f>WEEKDAY(Table1[[#This Row],[Order Date]])</f>
        <v>5</v>
      </c>
      <c r="K3745" t="s">
        <v>226</v>
      </c>
      <c r="L3745" t="s">
        <v>239</v>
      </c>
      <c r="M3745">
        <v>301710</v>
      </c>
      <c r="N3745">
        <v>125103.17</v>
      </c>
      <c r="O3745">
        <v>176606.83</v>
      </c>
      <c r="P3745">
        <v>10</v>
      </c>
      <c r="Q3745">
        <v>51</v>
      </c>
      <c r="R3745">
        <v>65.38</v>
      </c>
    </row>
    <row r="3746" spans="1:18" x14ac:dyDescent="0.35">
      <c r="A3746" t="s">
        <v>156</v>
      </c>
      <c r="B3746" t="str">
        <f>VLOOKUP(Table1[[#This Row],[Region]],Table3[#All],2,0)</f>
        <v>Anne Paul</v>
      </c>
      <c r="C3746" t="s">
        <v>212</v>
      </c>
      <c r="D3746">
        <v>472560</v>
      </c>
      <c r="E3746">
        <v>252285</v>
      </c>
      <c r="F3746">
        <v>53.39</v>
      </c>
      <c r="G3746" s="2">
        <v>41144</v>
      </c>
      <c r="H3746">
        <f>YEAR(Table1[[#This Row],[Order Date]])</f>
        <v>2012</v>
      </c>
      <c r="I3746" t="s">
        <v>262</v>
      </c>
      <c r="J3746" s="4">
        <f>WEEKDAY(Table1[[#This Row],[Order Date]])</f>
        <v>5</v>
      </c>
      <c r="K3746" t="s">
        <v>218</v>
      </c>
      <c r="L3746" t="s">
        <v>238</v>
      </c>
      <c r="M3746">
        <v>252285</v>
      </c>
      <c r="N3746">
        <v>103287.69</v>
      </c>
      <c r="O3746">
        <v>148997.31</v>
      </c>
      <c r="P3746">
        <v>30</v>
      </c>
      <c r="Q3746">
        <v>16</v>
      </c>
      <c r="R3746">
        <v>81.67</v>
      </c>
    </row>
    <row r="3747" spans="1:18" x14ac:dyDescent="0.35">
      <c r="A3747" t="s">
        <v>157</v>
      </c>
      <c r="B3747" t="str">
        <f>VLOOKUP(Table1[[#This Row],[Region]],Table3[#All],2,0)</f>
        <v>Sam Thomas</v>
      </c>
      <c r="C3747" t="s">
        <v>215</v>
      </c>
      <c r="D3747">
        <v>261073</v>
      </c>
      <c r="E3747">
        <v>244788</v>
      </c>
      <c r="F3747">
        <v>93.76</v>
      </c>
      <c r="G3747" s="2">
        <v>41144</v>
      </c>
      <c r="H3747">
        <f>YEAR(Table1[[#This Row],[Order Date]])</f>
        <v>2012</v>
      </c>
      <c r="I3747" t="s">
        <v>262</v>
      </c>
      <c r="J3747" s="4">
        <f>WEEKDAY(Table1[[#This Row],[Order Date]])</f>
        <v>5</v>
      </c>
      <c r="K3747" t="s">
        <v>235</v>
      </c>
      <c r="L3747" t="s">
        <v>239</v>
      </c>
      <c r="M3747">
        <v>244788</v>
      </c>
      <c r="N3747">
        <v>92781.1</v>
      </c>
      <c r="O3747">
        <v>152006.9</v>
      </c>
      <c r="P3747">
        <v>20</v>
      </c>
      <c r="Q3747">
        <v>79</v>
      </c>
      <c r="R3747">
        <v>62.59</v>
      </c>
    </row>
    <row r="3748" spans="1:18" x14ac:dyDescent="0.35">
      <c r="A3748" t="s">
        <v>158</v>
      </c>
      <c r="B3748" t="str">
        <f>VLOOKUP(Table1[[#This Row],[Region]],Table3[#All],2,0)</f>
        <v>William Grek</v>
      </c>
      <c r="C3748" t="s">
        <v>214</v>
      </c>
      <c r="D3748">
        <v>197841</v>
      </c>
      <c r="E3748">
        <v>131589</v>
      </c>
      <c r="F3748">
        <v>66.510000000000005</v>
      </c>
      <c r="G3748" s="2">
        <v>41144</v>
      </c>
      <c r="H3748">
        <f>YEAR(Table1[[#This Row],[Order Date]])</f>
        <v>2012</v>
      </c>
      <c r="I3748" t="s">
        <v>262</v>
      </c>
      <c r="J3748" s="4">
        <f>WEEKDAY(Table1[[#This Row],[Order Date]])</f>
        <v>5</v>
      </c>
      <c r="K3748" t="s">
        <v>231</v>
      </c>
      <c r="L3748" t="s">
        <v>236</v>
      </c>
      <c r="M3748">
        <v>131589</v>
      </c>
      <c r="N3748">
        <v>47751.199999999997</v>
      </c>
      <c r="O3748">
        <v>83837.8</v>
      </c>
      <c r="P3748">
        <v>30</v>
      </c>
      <c r="Q3748">
        <v>87</v>
      </c>
      <c r="R3748">
        <v>93.31</v>
      </c>
    </row>
    <row r="3749" spans="1:18" x14ac:dyDescent="0.35">
      <c r="A3749" t="s">
        <v>159</v>
      </c>
      <c r="B3749" t="str">
        <f>VLOOKUP(Table1[[#This Row],[Region]],Table3[#All],2,0)</f>
        <v>Bill Gabril</v>
      </c>
      <c r="C3749" t="s">
        <v>213</v>
      </c>
      <c r="D3749">
        <v>243188</v>
      </c>
      <c r="E3749">
        <v>289173</v>
      </c>
      <c r="F3749">
        <v>118.91</v>
      </c>
      <c r="G3749" s="2">
        <v>41144</v>
      </c>
      <c r="H3749">
        <f>YEAR(Table1[[#This Row],[Order Date]])</f>
        <v>2012</v>
      </c>
      <c r="I3749" t="s">
        <v>262</v>
      </c>
      <c r="J3749" s="4">
        <f>WEEKDAY(Table1[[#This Row],[Order Date]])</f>
        <v>5</v>
      </c>
      <c r="K3749" t="s">
        <v>226</v>
      </c>
      <c r="L3749" t="s">
        <v>239</v>
      </c>
      <c r="M3749">
        <v>289173</v>
      </c>
      <c r="N3749">
        <v>58169.11</v>
      </c>
      <c r="O3749">
        <v>231003.89</v>
      </c>
      <c r="P3749">
        <v>20</v>
      </c>
      <c r="Q3749">
        <v>34</v>
      </c>
      <c r="R3749">
        <v>87.86</v>
      </c>
    </row>
    <row r="3750" spans="1:18" x14ac:dyDescent="0.35">
      <c r="A3750" t="s">
        <v>160</v>
      </c>
      <c r="B3750" t="str">
        <f>VLOOKUP(Table1[[#This Row],[Region]],Table3[#All],2,0)</f>
        <v>Anne Paul</v>
      </c>
      <c r="C3750" t="s">
        <v>212</v>
      </c>
      <c r="D3750">
        <v>443215</v>
      </c>
      <c r="E3750">
        <v>234943</v>
      </c>
      <c r="F3750">
        <v>53.01</v>
      </c>
      <c r="G3750" s="2">
        <v>40716</v>
      </c>
      <c r="H3750">
        <f>YEAR(Table1[[#This Row],[Order Date]])</f>
        <v>2011</v>
      </c>
      <c r="I3750" t="s">
        <v>254</v>
      </c>
      <c r="J3750" s="4">
        <f>WEEKDAY(Table1[[#This Row],[Order Date]])</f>
        <v>4</v>
      </c>
      <c r="K3750" t="s">
        <v>230</v>
      </c>
      <c r="L3750" t="s">
        <v>238</v>
      </c>
      <c r="M3750">
        <v>234943</v>
      </c>
      <c r="N3750">
        <v>104031.25</v>
      </c>
      <c r="O3750">
        <v>130911.75</v>
      </c>
      <c r="P3750">
        <v>30</v>
      </c>
      <c r="Q3750">
        <v>27</v>
      </c>
      <c r="R3750">
        <v>67.62</v>
      </c>
    </row>
    <row r="3751" spans="1:18" x14ac:dyDescent="0.35">
      <c r="A3751" t="s">
        <v>161</v>
      </c>
      <c r="B3751" t="str">
        <f>VLOOKUP(Table1[[#This Row],[Region]],Table3[#All],2,0)</f>
        <v>Sam Thomas</v>
      </c>
      <c r="C3751" t="s">
        <v>215</v>
      </c>
      <c r="D3751">
        <v>379770</v>
      </c>
      <c r="E3751">
        <v>279446</v>
      </c>
      <c r="F3751">
        <v>73.58</v>
      </c>
      <c r="G3751" s="2">
        <v>40716</v>
      </c>
      <c r="H3751">
        <f>YEAR(Table1[[#This Row],[Order Date]])</f>
        <v>2011</v>
      </c>
      <c r="I3751" t="s">
        <v>254</v>
      </c>
      <c r="J3751" s="4">
        <f>WEEKDAY(Table1[[#This Row],[Order Date]])</f>
        <v>4</v>
      </c>
      <c r="K3751" t="s">
        <v>228</v>
      </c>
      <c r="L3751" t="s">
        <v>236</v>
      </c>
      <c r="M3751">
        <v>279446</v>
      </c>
      <c r="N3751">
        <v>124378.84</v>
      </c>
      <c r="O3751">
        <v>155067.16</v>
      </c>
      <c r="P3751">
        <v>30</v>
      </c>
      <c r="Q3751">
        <v>11</v>
      </c>
      <c r="R3751">
        <v>85.45</v>
      </c>
    </row>
    <row r="3752" spans="1:18" x14ac:dyDescent="0.35">
      <c r="A3752" t="s">
        <v>162</v>
      </c>
      <c r="B3752" t="str">
        <f>VLOOKUP(Table1[[#This Row],[Region]],Table3[#All],2,0)</f>
        <v>William Grek</v>
      </c>
      <c r="C3752" t="s">
        <v>214</v>
      </c>
      <c r="D3752">
        <v>485234</v>
      </c>
      <c r="E3752">
        <v>374631</v>
      </c>
      <c r="F3752">
        <v>77.209999999999994</v>
      </c>
      <c r="G3752" s="2">
        <v>41940</v>
      </c>
      <c r="H3752">
        <f>YEAR(Table1[[#This Row],[Order Date]])</f>
        <v>2014</v>
      </c>
      <c r="I3752" t="s">
        <v>255</v>
      </c>
      <c r="J3752" s="4">
        <f>WEEKDAY(Table1[[#This Row],[Order Date]])</f>
        <v>3</v>
      </c>
      <c r="K3752" t="s">
        <v>229</v>
      </c>
      <c r="L3752" t="s">
        <v>240</v>
      </c>
      <c r="M3752">
        <v>374631</v>
      </c>
      <c r="N3752">
        <v>81369.53</v>
      </c>
      <c r="O3752">
        <v>293261.46999999997</v>
      </c>
      <c r="P3752">
        <v>10</v>
      </c>
      <c r="Q3752">
        <v>20</v>
      </c>
      <c r="R3752">
        <v>82.04</v>
      </c>
    </row>
    <row r="3753" spans="1:18" x14ac:dyDescent="0.35">
      <c r="A3753" t="s">
        <v>163</v>
      </c>
      <c r="B3753" t="str">
        <f>VLOOKUP(Table1[[#This Row],[Region]],Table3[#All],2,0)</f>
        <v>William Grek</v>
      </c>
      <c r="C3753" t="s">
        <v>214</v>
      </c>
      <c r="D3753">
        <v>173105</v>
      </c>
      <c r="E3753">
        <v>127595</v>
      </c>
      <c r="F3753">
        <v>73.709999999999994</v>
      </c>
      <c r="G3753" s="2">
        <v>41940</v>
      </c>
      <c r="H3753">
        <f>YEAR(Table1[[#This Row],[Order Date]])</f>
        <v>2014</v>
      </c>
      <c r="I3753" t="s">
        <v>255</v>
      </c>
      <c r="J3753" s="4">
        <f>WEEKDAY(Table1[[#This Row],[Order Date]])</f>
        <v>3</v>
      </c>
      <c r="K3753" t="s">
        <v>228</v>
      </c>
      <c r="L3753" t="s">
        <v>236</v>
      </c>
      <c r="M3753">
        <v>127595</v>
      </c>
      <c r="N3753">
        <v>57714.05</v>
      </c>
      <c r="O3753">
        <v>69880.95</v>
      </c>
      <c r="P3753">
        <v>20</v>
      </c>
      <c r="Q3753">
        <v>66</v>
      </c>
      <c r="R3753">
        <v>87.99</v>
      </c>
    </row>
    <row r="3754" spans="1:18" x14ac:dyDescent="0.35">
      <c r="A3754" t="s">
        <v>164</v>
      </c>
      <c r="B3754" t="str">
        <f>VLOOKUP(Table1[[#This Row],[Region]],Table3[#All],2,0)</f>
        <v>Bill Gabril</v>
      </c>
      <c r="C3754" t="s">
        <v>213</v>
      </c>
      <c r="D3754">
        <v>301780</v>
      </c>
      <c r="E3754">
        <v>158659</v>
      </c>
      <c r="F3754">
        <v>52.57</v>
      </c>
      <c r="G3754" s="2">
        <v>41863</v>
      </c>
      <c r="H3754">
        <f>YEAR(Table1[[#This Row],[Order Date]])</f>
        <v>2014</v>
      </c>
      <c r="I3754" t="s">
        <v>262</v>
      </c>
      <c r="J3754" s="4">
        <f>WEEKDAY(Table1[[#This Row],[Order Date]])</f>
        <v>3</v>
      </c>
      <c r="K3754" t="s">
        <v>220</v>
      </c>
      <c r="L3754" t="s">
        <v>237</v>
      </c>
      <c r="M3754">
        <v>158659</v>
      </c>
      <c r="N3754">
        <v>49862.74</v>
      </c>
      <c r="O3754">
        <v>108796.26</v>
      </c>
      <c r="P3754">
        <v>30</v>
      </c>
      <c r="Q3754">
        <v>93</v>
      </c>
      <c r="R3754">
        <v>94.75</v>
      </c>
    </row>
    <row r="3755" spans="1:18" x14ac:dyDescent="0.35">
      <c r="A3755" t="s">
        <v>165</v>
      </c>
      <c r="B3755" t="str">
        <f>VLOOKUP(Table1[[#This Row],[Region]],Table3[#All],2,0)</f>
        <v>Bill Gabril</v>
      </c>
      <c r="C3755" t="s">
        <v>213</v>
      </c>
      <c r="D3755">
        <v>470188</v>
      </c>
      <c r="E3755">
        <v>458758</v>
      </c>
      <c r="F3755">
        <v>97.57</v>
      </c>
      <c r="G3755" s="2">
        <v>41863</v>
      </c>
      <c r="H3755">
        <f>YEAR(Table1[[#This Row],[Order Date]])</f>
        <v>2014</v>
      </c>
      <c r="I3755" t="s">
        <v>262</v>
      </c>
      <c r="J3755" s="4">
        <f>WEEKDAY(Table1[[#This Row],[Order Date]])</f>
        <v>3</v>
      </c>
      <c r="K3755" t="s">
        <v>223</v>
      </c>
      <c r="L3755" t="s">
        <v>240</v>
      </c>
      <c r="M3755">
        <v>458758</v>
      </c>
      <c r="N3755">
        <v>187762.69</v>
      </c>
      <c r="O3755">
        <v>270995.31</v>
      </c>
      <c r="P3755">
        <v>20</v>
      </c>
      <c r="Q3755">
        <v>99</v>
      </c>
      <c r="R3755">
        <v>90.68</v>
      </c>
    </row>
    <row r="3756" spans="1:18" x14ac:dyDescent="0.35">
      <c r="A3756" t="s">
        <v>166</v>
      </c>
      <c r="B3756" t="str">
        <f>VLOOKUP(Table1[[#This Row],[Region]],Table3[#All],2,0)</f>
        <v>Bill Gabril</v>
      </c>
      <c r="C3756" t="s">
        <v>213</v>
      </c>
      <c r="D3756">
        <v>170303</v>
      </c>
      <c r="E3756">
        <v>94986</v>
      </c>
      <c r="F3756">
        <v>55.77</v>
      </c>
      <c r="G3756" s="2">
        <v>41863</v>
      </c>
      <c r="H3756">
        <f>YEAR(Table1[[#This Row],[Order Date]])</f>
        <v>2014</v>
      </c>
      <c r="I3756" t="s">
        <v>262</v>
      </c>
      <c r="J3756" s="4">
        <f>WEEKDAY(Table1[[#This Row],[Order Date]])</f>
        <v>3</v>
      </c>
      <c r="K3756" t="s">
        <v>218</v>
      </c>
      <c r="L3756" t="s">
        <v>238</v>
      </c>
      <c r="M3756">
        <v>94986</v>
      </c>
      <c r="N3756">
        <v>28962.5</v>
      </c>
      <c r="O3756">
        <v>66023.5</v>
      </c>
      <c r="P3756">
        <v>20</v>
      </c>
      <c r="Q3756">
        <v>47</v>
      </c>
      <c r="R3756">
        <v>89.5</v>
      </c>
    </row>
    <row r="3757" spans="1:18" x14ac:dyDescent="0.35">
      <c r="A3757" t="s">
        <v>167</v>
      </c>
      <c r="B3757" t="str">
        <f>VLOOKUP(Table1[[#This Row],[Region]],Table3[#All],2,0)</f>
        <v>Anne Paul</v>
      </c>
      <c r="C3757" t="s">
        <v>212</v>
      </c>
      <c r="D3757">
        <v>226406</v>
      </c>
      <c r="E3757">
        <v>170524</v>
      </c>
      <c r="F3757">
        <v>75.319999999999993</v>
      </c>
      <c r="G3757" s="2">
        <v>41863</v>
      </c>
      <c r="H3757">
        <f>YEAR(Table1[[#This Row],[Order Date]])</f>
        <v>2014</v>
      </c>
      <c r="I3757" t="s">
        <v>262</v>
      </c>
      <c r="J3757" s="4">
        <f>WEEKDAY(Table1[[#This Row],[Order Date]])</f>
        <v>3</v>
      </c>
      <c r="K3757" t="s">
        <v>234</v>
      </c>
      <c r="L3757" t="s">
        <v>238</v>
      </c>
      <c r="M3757">
        <v>170524</v>
      </c>
      <c r="N3757">
        <v>41549.53</v>
      </c>
      <c r="O3757">
        <v>128974.47</v>
      </c>
      <c r="P3757">
        <v>30</v>
      </c>
      <c r="Q3757">
        <v>96</v>
      </c>
      <c r="R3757">
        <v>88.5</v>
      </c>
    </row>
    <row r="3758" spans="1:18" x14ac:dyDescent="0.35">
      <c r="A3758" t="s">
        <v>168</v>
      </c>
      <c r="B3758" t="str">
        <f>VLOOKUP(Table1[[#This Row],[Region]],Table3[#All],2,0)</f>
        <v>Bill Gabril</v>
      </c>
      <c r="C3758" t="s">
        <v>213</v>
      </c>
      <c r="D3758">
        <v>248718</v>
      </c>
      <c r="E3758">
        <v>245456</v>
      </c>
      <c r="F3758">
        <v>98.69</v>
      </c>
      <c r="G3758" s="2">
        <v>41998</v>
      </c>
      <c r="H3758">
        <f>YEAR(Table1[[#This Row],[Order Date]])</f>
        <v>2014</v>
      </c>
      <c r="I3758" t="s">
        <v>257</v>
      </c>
      <c r="J3758" s="4">
        <f>WEEKDAY(Table1[[#This Row],[Order Date]])</f>
        <v>5</v>
      </c>
      <c r="K3758" t="s">
        <v>228</v>
      </c>
      <c r="L3758" t="s">
        <v>236</v>
      </c>
      <c r="M3758">
        <v>245456</v>
      </c>
      <c r="N3758">
        <v>102366.74</v>
      </c>
      <c r="O3758">
        <v>143089.26</v>
      </c>
      <c r="P3758">
        <v>20</v>
      </c>
      <c r="Q3758">
        <v>47</v>
      </c>
      <c r="R3758">
        <v>90.99</v>
      </c>
    </row>
    <row r="3759" spans="1:18" x14ac:dyDescent="0.35">
      <c r="A3759" t="s">
        <v>169</v>
      </c>
      <c r="B3759" t="str">
        <f>VLOOKUP(Table1[[#This Row],[Region]],Table3[#All],2,0)</f>
        <v>Bill Gabril</v>
      </c>
      <c r="C3759" t="s">
        <v>213</v>
      </c>
      <c r="D3759">
        <v>449399</v>
      </c>
      <c r="E3759">
        <v>503541</v>
      </c>
      <c r="F3759">
        <v>112.05</v>
      </c>
      <c r="G3759" s="2">
        <v>41998</v>
      </c>
      <c r="H3759">
        <f>YEAR(Table1[[#This Row],[Order Date]])</f>
        <v>2014</v>
      </c>
      <c r="I3759" t="s">
        <v>257</v>
      </c>
      <c r="J3759" s="4">
        <f>WEEKDAY(Table1[[#This Row],[Order Date]])</f>
        <v>5</v>
      </c>
      <c r="K3759" t="s">
        <v>221</v>
      </c>
      <c r="L3759" t="s">
        <v>239</v>
      </c>
      <c r="M3759">
        <v>503541</v>
      </c>
      <c r="N3759">
        <v>162110.82</v>
      </c>
      <c r="O3759">
        <v>341430.18</v>
      </c>
      <c r="P3759">
        <v>30</v>
      </c>
      <c r="Q3759">
        <v>65</v>
      </c>
      <c r="R3759">
        <v>86.34</v>
      </c>
    </row>
    <row r="3760" spans="1:18" x14ac:dyDescent="0.35">
      <c r="A3760" t="s">
        <v>170</v>
      </c>
      <c r="B3760" t="str">
        <f>VLOOKUP(Table1[[#This Row],[Region]],Table3[#All],2,0)</f>
        <v>William Grek</v>
      </c>
      <c r="C3760" t="s">
        <v>214</v>
      </c>
      <c r="D3760">
        <v>388834</v>
      </c>
      <c r="E3760">
        <v>361697</v>
      </c>
      <c r="F3760">
        <v>93.02</v>
      </c>
      <c r="G3760" s="2">
        <v>41544</v>
      </c>
      <c r="H3760">
        <f>YEAR(Table1[[#This Row],[Order Date]])</f>
        <v>2013</v>
      </c>
      <c r="I3760" t="s">
        <v>258</v>
      </c>
      <c r="J3760" s="4">
        <f>WEEKDAY(Table1[[#This Row],[Order Date]])</f>
        <v>6</v>
      </c>
      <c r="K3760" t="s">
        <v>216</v>
      </c>
      <c r="L3760" t="s">
        <v>236</v>
      </c>
      <c r="M3760">
        <v>361697</v>
      </c>
      <c r="N3760">
        <v>120566.15</v>
      </c>
      <c r="O3760">
        <v>241130.85</v>
      </c>
      <c r="P3760">
        <v>30</v>
      </c>
      <c r="Q3760">
        <v>80</v>
      </c>
      <c r="R3760">
        <v>65.92</v>
      </c>
    </row>
    <row r="3761" spans="1:18" x14ac:dyDescent="0.35">
      <c r="A3761" t="s">
        <v>171</v>
      </c>
      <c r="B3761" t="str">
        <f>VLOOKUP(Table1[[#This Row],[Region]],Table3[#All],2,0)</f>
        <v>William Grek</v>
      </c>
      <c r="C3761" t="s">
        <v>214</v>
      </c>
      <c r="D3761">
        <v>439793</v>
      </c>
      <c r="E3761">
        <v>320404</v>
      </c>
      <c r="F3761">
        <v>72.849999999999994</v>
      </c>
      <c r="G3761" s="2">
        <v>41544</v>
      </c>
      <c r="H3761">
        <f>YEAR(Table1[[#This Row],[Order Date]])</f>
        <v>2013</v>
      </c>
      <c r="I3761" t="s">
        <v>258</v>
      </c>
      <c r="J3761" s="4">
        <f>WEEKDAY(Table1[[#This Row],[Order Date]])</f>
        <v>6</v>
      </c>
      <c r="K3761" t="s">
        <v>231</v>
      </c>
      <c r="L3761" t="s">
        <v>236</v>
      </c>
      <c r="M3761">
        <v>320404</v>
      </c>
      <c r="N3761">
        <v>107404.48</v>
      </c>
      <c r="O3761">
        <v>212999.52</v>
      </c>
      <c r="P3761">
        <v>10</v>
      </c>
      <c r="Q3761">
        <v>12</v>
      </c>
      <c r="R3761">
        <v>76.73</v>
      </c>
    </row>
    <row r="3762" spans="1:18" x14ac:dyDescent="0.35">
      <c r="A3762" t="s">
        <v>172</v>
      </c>
      <c r="B3762" t="str">
        <f>VLOOKUP(Table1[[#This Row],[Region]],Table3[#All],2,0)</f>
        <v>Anne Paul</v>
      </c>
      <c r="C3762" t="s">
        <v>212</v>
      </c>
      <c r="D3762">
        <v>194710</v>
      </c>
      <c r="E3762">
        <v>158237</v>
      </c>
      <c r="F3762">
        <v>81.27</v>
      </c>
      <c r="G3762" s="2">
        <v>41544</v>
      </c>
      <c r="H3762">
        <f>YEAR(Table1[[#This Row],[Order Date]])</f>
        <v>2013</v>
      </c>
      <c r="I3762" t="s">
        <v>258</v>
      </c>
      <c r="J3762" s="4">
        <f>WEEKDAY(Table1[[#This Row],[Order Date]])</f>
        <v>6</v>
      </c>
      <c r="K3762" t="s">
        <v>227</v>
      </c>
      <c r="L3762" t="s">
        <v>237</v>
      </c>
      <c r="M3762">
        <v>158237</v>
      </c>
      <c r="N3762">
        <v>42410.38</v>
      </c>
      <c r="O3762">
        <v>115826.62</v>
      </c>
      <c r="P3762">
        <v>10</v>
      </c>
      <c r="Q3762">
        <v>76</v>
      </c>
      <c r="R3762">
        <v>81.5</v>
      </c>
    </row>
    <row r="3763" spans="1:18" x14ac:dyDescent="0.35">
      <c r="A3763" t="s">
        <v>173</v>
      </c>
      <c r="B3763" t="str">
        <f>VLOOKUP(Table1[[#This Row],[Region]],Table3[#All],2,0)</f>
        <v>Sam Thomas</v>
      </c>
      <c r="C3763" t="s">
        <v>215</v>
      </c>
      <c r="D3763">
        <v>223346</v>
      </c>
      <c r="E3763">
        <v>130226</v>
      </c>
      <c r="F3763">
        <v>58.31</v>
      </c>
      <c r="G3763" s="2">
        <v>41621</v>
      </c>
      <c r="H3763">
        <f>YEAR(Table1[[#This Row],[Order Date]])</f>
        <v>2013</v>
      </c>
      <c r="I3763" t="s">
        <v>257</v>
      </c>
      <c r="J3763" s="4">
        <f>WEEKDAY(Table1[[#This Row],[Order Date]])</f>
        <v>6</v>
      </c>
      <c r="K3763" t="s">
        <v>218</v>
      </c>
      <c r="L3763" t="s">
        <v>238</v>
      </c>
      <c r="M3763">
        <v>130226</v>
      </c>
      <c r="N3763">
        <v>38480.79</v>
      </c>
      <c r="O3763">
        <v>91745.21</v>
      </c>
      <c r="P3763">
        <v>20</v>
      </c>
      <c r="Q3763">
        <v>96</v>
      </c>
      <c r="R3763">
        <v>62.83</v>
      </c>
    </row>
    <row r="3764" spans="1:18" x14ac:dyDescent="0.35">
      <c r="A3764" t="s">
        <v>174</v>
      </c>
      <c r="B3764" t="str">
        <f>VLOOKUP(Table1[[#This Row],[Region]],Table3[#All],2,0)</f>
        <v>William Grek</v>
      </c>
      <c r="C3764" t="s">
        <v>214</v>
      </c>
      <c r="D3764">
        <v>230781</v>
      </c>
      <c r="E3764">
        <v>197299</v>
      </c>
      <c r="F3764">
        <v>85.49</v>
      </c>
      <c r="G3764" s="2">
        <v>41621</v>
      </c>
      <c r="H3764">
        <f>YEAR(Table1[[#This Row],[Order Date]])</f>
        <v>2013</v>
      </c>
      <c r="I3764" t="s">
        <v>257</v>
      </c>
      <c r="J3764" s="4">
        <f>WEEKDAY(Table1[[#This Row],[Order Date]])</f>
        <v>6</v>
      </c>
      <c r="K3764" t="s">
        <v>224</v>
      </c>
      <c r="L3764" t="s">
        <v>240</v>
      </c>
      <c r="M3764">
        <v>197299</v>
      </c>
      <c r="N3764">
        <v>78159.149999999994</v>
      </c>
      <c r="O3764">
        <v>119139.85</v>
      </c>
      <c r="P3764">
        <v>10</v>
      </c>
      <c r="Q3764">
        <v>93</v>
      </c>
      <c r="R3764">
        <v>60.12</v>
      </c>
    </row>
    <row r="3765" spans="1:18" x14ac:dyDescent="0.35">
      <c r="A3765" t="s">
        <v>175</v>
      </c>
      <c r="B3765" t="str">
        <f>VLOOKUP(Table1[[#This Row],[Region]],Table3[#All],2,0)</f>
        <v>Bill Gabril</v>
      </c>
      <c r="C3765" t="s">
        <v>213</v>
      </c>
      <c r="D3765">
        <v>103213</v>
      </c>
      <c r="E3765">
        <v>90604</v>
      </c>
      <c r="F3765">
        <v>87.78</v>
      </c>
      <c r="G3765" s="2">
        <v>41271</v>
      </c>
      <c r="H3765">
        <f>YEAR(Table1[[#This Row],[Order Date]])</f>
        <v>2012</v>
      </c>
      <c r="I3765" t="s">
        <v>257</v>
      </c>
      <c r="J3765" s="4">
        <f>WEEKDAY(Table1[[#This Row],[Order Date]])</f>
        <v>6</v>
      </c>
      <c r="K3765" t="s">
        <v>225</v>
      </c>
      <c r="L3765" t="s">
        <v>239</v>
      </c>
      <c r="M3765">
        <v>90604</v>
      </c>
      <c r="N3765">
        <v>27399.85</v>
      </c>
      <c r="O3765">
        <v>63204.15</v>
      </c>
      <c r="P3765">
        <v>20</v>
      </c>
      <c r="Q3765">
        <v>61</v>
      </c>
      <c r="R3765">
        <v>66.92</v>
      </c>
    </row>
    <row r="3766" spans="1:18" x14ac:dyDescent="0.35">
      <c r="A3766" t="s">
        <v>176</v>
      </c>
      <c r="B3766" t="str">
        <f>VLOOKUP(Table1[[#This Row],[Region]],Table3[#All],2,0)</f>
        <v>Sam Thomas</v>
      </c>
      <c r="C3766" t="s">
        <v>215</v>
      </c>
      <c r="D3766">
        <v>298120</v>
      </c>
      <c r="E3766">
        <v>281329</v>
      </c>
      <c r="F3766">
        <v>94.37</v>
      </c>
      <c r="G3766" s="2">
        <v>40906</v>
      </c>
      <c r="H3766">
        <f>YEAR(Table1[[#This Row],[Order Date]])</f>
        <v>2011</v>
      </c>
      <c r="I3766" t="s">
        <v>257</v>
      </c>
      <c r="J3766" s="4">
        <f>WEEKDAY(Table1[[#This Row],[Order Date]])</f>
        <v>5</v>
      </c>
      <c r="K3766" t="s">
        <v>223</v>
      </c>
      <c r="L3766" t="s">
        <v>240</v>
      </c>
      <c r="M3766">
        <v>281329</v>
      </c>
      <c r="N3766">
        <v>130093.92</v>
      </c>
      <c r="O3766">
        <v>151235.07999999999</v>
      </c>
      <c r="P3766">
        <v>30</v>
      </c>
      <c r="Q3766">
        <v>79</v>
      </c>
      <c r="R3766">
        <v>92.7</v>
      </c>
    </row>
    <row r="3767" spans="1:18" x14ac:dyDescent="0.35">
      <c r="A3767" t="s">
        <v>177</v>
      </c>
      <c r="B3767" t="str">
        <f>VLOOKUP(Table1[[#This Row],[Region]],Table3[#All],2,0)</f>
        <v>Sam Thomas</v>
      </c>
      <c r="C3767" t="s">
        <v>215</v>
      </c>
      <c r="D3767">
        <v>287906</v>
      </c>
      <c r="E3767">
        <v>163078</v>
      </c>
      <c r="F3767">
        <v>56.64</v>
      </c>
      <c r="G3767" s="2">
        <v>40906</v>
      </c>
      <c r="H3767">
        <f>YEAR(Table1[[#This Row],[Order Date]])</f>
        <v>2011</v>
      </c>
      <c r="I3767" t="s">
        <v>257</v>
      </c>
      <c r="J3767" s="4">
        <f>WEEKDAY(Table1[[#This Row],[Order Date]])</f>
        <v>5</v>
      </c>
      <c r="K3767" t="s">
        <v>225</v>
      </c>
      <c r="L3767" t="s">
        <v>239</v>
      </c>
      <c r="M3767">
        <v>163078</v>
      </c>
      <c r="N3767">
        <v>54511.51</v>
      </c>
      <c r="O3767">
        <v>108566.49</v>
      </c>
      <c r="P3767">
        <v>10</v>
      </c>
      <c r="Q3767">
        <v>45</v>
      </c>
      <c r="R3767">
        <v>86.19</v>
      </c>
    </row>
    <row r="3768" spans="1:18" x14ac:dyDescent="0.35">
      <c r="A3768" t="s">
        <v>178</v>
      </c>
      <c r="B3768" t="str">
        <f>VLOOKUP(Table1[[#This Row],[Region]],Table3[#All],2,0)</f>
        <v>William Grek</v>
      </c>
      <c r="C3768" t="s">
        <v>214</v>
      </c>
      <c r="D3768">
        <v>405502</v>
      </c>
      <c r="E3768">
        <v>377239</v>
      </c>
      <c r="F3768">
        <v>93.03</v>
      </c>
      <c r="G3768" s="2">
        <v>40906</v>
      </c>
      <c r="H3768">
        <f>YEAR(Table1[[#This Row],[Order Date]])</f>
        <v>2011</v>
      </c>
      <c r="I3768" t="s">
        <v>257</v>
      </c>
      <c r="J3768" s="4">
        <f>WEEKDAY(Table1[[#This Row],[Order Date]])</f>
        <v>5</v>
      </c>
      <c r="K3768" t="s">
        <v>217</v>
      </c>
      <c r="L3768" t="s">
        <v>237</v>
      </c>
      <c r="M3768">
        <v>377239</v>
      </c>
      <c r="N3768">
        <v>166421.5</v>
      </c>
      <c r="O3768">
        <v>210817.5</v>
      </c>
      <c r="P3768">
        <v>30</v>
      </c>
      <c r="Q3768">
        <v>34</v>
      </c>
      <c r="R3768">
        <v>84.78</v>
      </c>
    </row>
    <row r="3769" spans="1:18" x14ac:dyDescent="0.35">
      <c r="A3769" t="s">
        <v>179</v>
      </c>
      <c r="B3769" t="str">
        <f>VLOOKUP(Table1[[#This Row],[Region]],Table3[#All],2,0)</f>
        <v>Sam Thomas</v>
      </c>
      <c r="C3769" t="s">
        <v>215</v>
      </c>
      <c r="D3769">
        <v>135295</v>
      </c>
      <c r="E3769">
        <v>113655</v>
      </c>
      <c r="F3769">
        <v>84.01</v>
      </c>
      <c r="G3769" s="2">
        <v>40906</v>
      </c>
      <c r="H3769">
        <f>YEAR(Table1[[#This Row],[Order Date]])</f>
        <v>2011</v>
      </c>
      <c r="I3769" t="s">
        <v>257</v>
      </c>
      <c r="J3769" s="4">
        <f>WEEKDAY(Table1[[#This Row],[Order Date]])</f>
        <v>5</v>
      </c>
      <c r="K3769" t="s">
        <v>217</v>
      </c>
      <c r="L3769" t="s">
        <v>237</v>
      </c>
      <c r="M3769">
        <v>113655</v>
      </c>
      <c r="N3769">
        <v>36988.959999999999</v>
      </c>
      <c r="O3769">
        <v>76666.039999999994</v>
      </c>
      <c r="P3769">
        <v>10</v>
      </c>
      <c r="Q3769">
        <v>98</v>
      </c>
      <c r="R3769">
        <v>72.400000000000006</v>
      </c>
    </row>
    <row r="3770" spans="1:18" x14ac:dyDescent="0.35">
      <c r="A3770" t="s">
        <v>180</v>
      </c>
      <c r="B3770" t="str">
        <f>VLOOKUP(Table1[[#This Row],[Region]],Table3[#All],2,0)</f>
        <v>Anne Paul</v>
      </c>
      <c r="C3770" t="s">
        <v>212</v>
      </c>
      <c r="D3770">
        <v>412816</v>
      </c>
      <c r="E3770">
        <v>421744</v>
      </c>
      <c r="F3770">
        <v>102.16</v>
      </c>
      <c r="G3770" s="2">
        <v>40906</v>
      </c>
      <c r="H3770">
        <f>YEAR(Table1[[#This Row],[Order Date]])</f>
        <v>2011</v>
      </c>
      <c r="I3770" t="s">
        <v>257</v>
      </c>
      <c r="J3770" s="4">
        <f>WEEKDAY(Table1[[#This Row],[Order Date]])</f>
        <v>5</v>
      </c>
      <c r="K3770" t="s">
        <v>232</v>
      </c>
      <c r="L3770" t="s">
        <v>240</v>
      </c>
      <c r="M3770">
        <v>421744</v>
      </c>
      <c r="N3770">
        <v>167522</v>
      </c>
      <c r="O3770">
        <v>254222</v>
      </c>
      <c r="P3770">
        <v>10</v>
      </c>
      <c r="Q3770">
        <v>64</v>
      </c>
      <c r="R3770">
        <v>68.03</v>
      </c>
    </row>
    <row r="3771" spans="1:18" x14ac:dyDescent="0.35">
      <c r="A3771" t="s">
        <v>181</v>
      </c>
      <c r="B3771" t="str">
        <f>VLOOKUP(Table1[[#This Row],[Region]],Table3[#All],2,0)</f>
        <v>Sam Thomas</v>
      </c>
      <c r="C3771" t="s">
        <v>215</v>
      </c>
      <c r="D3771">
        <v>417407</v>
      </c>
      <c r="E3771">
        <v>213849</v>
      </c>
      <c r="F3771">
        <v>51.23</v>
      </c>
      <c r="G3771" s="2">
        <v>40906</v>
      </c>
      <c r="H3771">
        <f>YEAR(Table1[[#This Row],[Order Date]])</f>
        <v>2011</v>
      </c>
      <c r="I3771" t="s">
        <v>257</v>
      </c>
      <c r="J3771" s="4">
        <f>WEEKDAY(Table1[[#This Row],[Order Date]])</f>
        <v>5</v>
      </c>
      <c r="K3771" t="s">
        <v>217</v>
      </c>
      <c r="L3771" t="s">
        <v>237</v>
      </c>
      <c r="M3771">
        <v>213849</v>
      </c>
      <c r="N3771">
        <v>90769.78</v>
      </c>
      <c r="O3771">
        <v>123079.22</v>
      </c>
      <c r="P3771">
        <v>10</v>
      </c>
      <c r="Q3771">
        <v>73</v>
      </c>
      <c r="R3771">
        <v>90.9</v>
      </c>
    </row>
    <row r="3772" spans="1:18" x14ac:dyDescent="0.35">
      <c r="A3772" t="s">
        <v>182</v>
      </c>
      <c r="B3772" t="str">
        <f>VLOOKUP(Table1[[#This Row],[Region]],Table3[#All],2,0)</f>
        <v>William Grek</v>
      </c>
      <c r="C3772" t="s">
        <v>214</v>
      </c>
      <c r="D3772">
        <v>224391</v>
      </c>
      <c r="E3772">
        <v>180566</v>
      </c>
      <c r="F3772">
        <v>80.47</v>
      </c>
      <c r="G3772" s="2">
        <v>40906</v>
      </c>
      <c r="H3772">
        <f>YEAR(Table1[[#This Row],[Order Date]])</f>
        <v>2011</v>
      </c>
      <c r="I3772" t="s">
        <v>257</v>
      </c>
      <c r="J3772" s="4">
        <f>WEEKDAY(Table1[[#This Row],[Order Date]])</f>
        <v>5</v>
      </c>
      <c r="K3772" t="s">
        <v>231</v>
      </c>
      <c r="L3772" t="s">
        <v>236</v>
      </c>
      <c r="M3772">
        <v>180566</v>
      </c>
      <c r="N3772">
        <v>43362.6</v>
      </c>
      <c r="O3772">
        <v>137203.4</v>
      </c>
      <c r="P3772">
        <v>30</v>
      </c>
      <c r="Q3772">
        <v>74</v>
      </c>
      <c r="R3772">
        <v>87.54</v>
      </c>
    </row>
    <row r="3773" spans="1:18" x14ac:dyDescent="0.35">
      <c r="A3773" t="s">
        <v>183</v>
      </c>
      <c r="B3773" t="str">
        <f>VLOOKUP(Table1[[#This Row],[Region]],Table3[#All],2,0)</f>
        <v>Bill Gabril</v>
      </c>
      <c r="C3773" t="s">
        <v>213</v>
      </c>
      <c r="D3773">
        <v>471914</v>
      </c>
      <c r="E3773">
        <v>340144</v>
      </c>
      <c r="F3773">
        <v>72.08</v>
      </c>
      <c r="G3773" s="2">
        <v>41085</v>
      </c>
      <c r="H3773">
        <f>YEAR(Table1[[#This Row],[Order Date]])</f>
        <v>2012</v>
      </c>
      <c r="I3773" t="s">
        <v>254</v>
      </c>
      <c r="J3773" s="4">
        <f>WEEKDAY(Table1[[#This Row],[Order Date]])</f>
        <v>2</v>
      </c>
      <c r="K3773" t="s">
        <v>216</v>
      </c>
      <c r="L3773" t="s">
        <v>236</v>
      </c>
      <c r="M3773">
        <v>340144</v>
      </c>
      <c r="N3773">
        <v>105447.95</v>
      </c>
      <c r="O3773">
        <v>234696.05</v>
      </c>
      <c r="P3773">
        <v>20</v>
      </c>
      <c r="Q3773">
        <v>27</v>
      </c>
      <c r="R3773">
        <v>78.06</v>
      </c>
    </row>
    <row r="3774" spans="1:18" x14ac:dyDescent="0.35">
      <c r="A3774" t="s">
        <v>184</v>
      </c>
      <c r="B3774" t="str">
        <f>VLOOKUP(Table1[[#This Row],[Region]],Table3[#All],2,0)</f>
        <v>Bill Gabril</v>
      </c>
      <c r="C3774" t="s">
        <v>213</v>
      </c>
      <c r="D3774">
        <v>375947</v>
      </c>
      <c r="E3774">
        <v>308590</v>
      </c>
      <c r="F3774">
        <v>82.08</v>
      </c>
      <c r="G3774" s="2">
        <v>41001</v>
      </c>
      <c r="H3774">
        <f>YEAR(Table1[[#This Row],[Order Date]])</f>
        <v>2012</v>
      </c>
      <c r="I3774" t="s">
        <v>256</v>
      </c>
      <c r="J3774" s="4">
        <f>WEEKDAY(Table1[[#This Row],[Order Date]])</f>
        <v>2</v>
      </c>
      <c r="K3774" t="s">
        <v>233</v>
      </c>
      <c r="L3774" t="s">
        <v>237</v>
      </c>
      <c r="M3774">
        <v>308590</v>
      </c>
      <c r="N3774">
        <v>91829.08</v>
      </c>
      <c r="O3774">
        <v>216760.92</v>
      </c>
      <c r="P3774">
        <v>10</v>
      </c>
      <c r="Q3774">
        <v>50</v>
      </c>
      <c r="R3774">
        <v>90.71</v>
      </c>
    </row>
    <row r="3775" spans="1:18" x14ac:dyDescent="0.35">
      <c r="A3775" t="s">
        <v>185</v>
      </c>
      <c r="B3775" t="str">
        <f>VLOOKUP(Table1[[#This Row],[Region]],Table3[#All],2,0)</f>
        <v>Anne Paul</v>
      </c>
      <c r="C3775" t="s">
        <v>212</v>
      </c>
      <c r="D3775">
        <v>184531</v>
      </c>
      <c r="E3775">
        <v>150098</v>
      </c>
      <c r="F3775">
        <v>81.34</v>
      </c>
      <c r="G3775" s="2">
        <v>41934</v>
      </c>
      <c r="H3775">
        <f>YEAR(Table1[[#This Row],[Order Date]])</f>
        <v>2014</v>
      </c>
      <c r="I3775" t="s">
        <v>255</v>
      </c>
      <c r="J3775" s="4">
        <f>WEEKDAY(Table1[[#This Row],[Order Date]])</f>
        <v>4</v>
      </c>
      <c r="K3775" t="s">
        <v>227</v>
      </c>
      <c r="L3775" t="s">
        <v>237</v>
      </c>
      <c r="M3775">
        <v>150098</v>
      </c>
      <c r="N3775">
        <v>64054.25</v>
      </c>
      <c r="O3775">
        <v>86043.75</v>
      </c>
      <c r="P3775">
        <v>30</v>
      </c>
      <c r="Q3775">
        <v>37</v>
      </c>
      <c r="R3775">
        <v>62.46</v>
      </c>
    </row>
    <row r="3776" spans="1:18" x14ac:dyDescent="0.35">
      <c r="A3776" t="s">
        <v>186</v>
      </c>
      <c r="B3776" t="str">
        <f>VLOOKUP(Table1[[#This Row],[Region]],Table3[#All],2,0)</f>
        <v>Sam Thomas</v>
      </c>
      <c r="C3776" t="s">
        <v>215</v>
      </c>
      <c r="D3776">
        <v>207921</v>
      </c>
      <c r="E3776">
        <v>166509</v>
      </c>
      <c r="F3776">
        <v>80.08</v>
      </c>
      <c r="G3776" s="2">
        <v>41106</v>
      </c>
      <c r="H3776">
        <f>YEAR(Table1[[#This Row],[Order Date]])</f>
        <v>2012</v>
      </c>
      <c r="I3776" t="s">
        <v>260</v>
      </c>
      <c r="J3776" s="4">
        <f>WEEKDAY(Table1[[#This Row],[Order Date]])</f>
        <v>2</v>
      </c>
      <c r="K3776" t="s">
        <v>230</v>
      </c>
      <c r="L3776" t="s">
        <v>238</v>
      </c>
      <c r="M3776">
        <v>166509</v>
      </c>
      <c r="N3776">
        <v>33486.050000000003</v>
      </c>
      <c r="O3776">
        <v>133022.95000000001</v>
      </c>
      <c r="P3776">
        <v>20</v>
      </c>
      <c r="Q3776">
        <v>30</v>
      </c>
      <c r="R3776">
        <v>94.09</v>
      </c>
    </row>
    <row r="3777" spans="1:18" x14ac:dyDescent="0.35">
      <c r="A3777" t="s">
        <v>187</v>
      </c>
      <c r="B3777" t="str">
        <f>VLOOKUP(Table1[[#This Row],[Region]],Table3[#All],2,0)</f>
        <v>Anne Paul</v>
      </c>
      <c r="C3777" t="s">
        <v>212</v>
      </c>
      <c r="D3777">
        <v>483780</v>
      </c>
      <c r="E3777">
        <v>417174</v>
      </c>
      <c r="F3777">
        <v>86.23</v>
      </c>
      <c r="G3777" s="2">
        <v>41106</v>
      </c>
      <c r="H3777">
        <f>YEAR(Table1[[#This Row],[Order Date]])</f>
        <v>2012</v>
      </c>
      <c r="I3777" t="s">
        <v>260</v>
      </c>
      <c r="J3777" s="4">
        <f>WEEKDAY(Table1[[#This Row],[Order Date]])</f>
        <v>2</v>
      </c>
      <c r="K3777" t="s">
        <v>225</v>
      </c>
      <c r="L3777" t="s">
        <v>239</v>
      </c>
      <c r="M3777">
        <v>417174</v>
      </c>
      <c r="N3777">
        <v>124318</v>
      </c>
      <c r="O3777">
        <v>292856</v>
      </c>
      <c r="P3777">
        <v>20</v>
      </c>
      <c r="Q3777">
        <v>40</v>
      </c>
      <c r="R3777">
        <v>88.49</v>
      </c>
    </row>
    <row r="3778" spans="1:18" x14ac:dyDescent="0.35">
      <c r="A3778" t="s">
        <v>188</v>
      </c>
      <c r="B3778" t="str">
        <f>VLOOKUP(Table1[[#This Row],[Region]],Table3[#All],2,0)</f>
        <v>Anne Paul</v>
      </c>
      <c r="C3778" t="s">
        <v>212</v>
      </c>
      <c r="D3778">
        <v>109810</v>
      </c>
      <c r="E3778">
        <v>86815</v>
      </c>
      <c r="F3778">
        <v>79.06</v>
      </c>
      <c r="G3778" s="2">
        <v>41815</v>
      </c>
      <c r="H3778">
        <f>YEAR(Table1[[#This Row],[Order Date]])</f>
        <v>2014</v>
      </c>
      <c r="I3778" t="s">
        <v>254</v>
      </c>
      <c r="J3778" s="4">
        <f>WEEKDAY(Table1[[#This Row],[Order Date]])</f>
        <v>4</v>
      </c>
      <c r="K3778" t="s">
        <v>232</v>
      </c>
      <c r="L3778" t="s">
        <v>240</v>
      </c>
      <c r="M3778">
        <v>86815</v>
      </c>
      <c r="N3778">
        <v>29157.47</v>
      </c>
      <c r="O3778">
        <v>57657.53</v>
      </c>
      <c r="P3778">
        <v>10</v>
      </c>
      <c r="Q3778">
        <v>21</v>
      </c>
      <c r="R3778">
        <v>83.71</v>
      </c>
    </row>
    <row r="3779" spans="1:18" x14ac:dyDescent="0.35">
      <c r="A3779" t="s">
        <v>189</v>
      </c>
      <c r="B3779" t="str">
        <f>VLOOKUP(Table1[[#This Row],[Region]],Table3[#All],2,0)</f>
        <v>Anne Paul</v>
      </c>
      <c r="C3779" t="s">
        <v>212</v>
      </c>
      <c r="D3779">
        <v>135505</v>
      </c>
      <c r="E3779">
        <v>133392</v>
      </c>
      <c r="F3779">
        <v>98.44</v>
      </c>
      <c r="G3779" s="2">
        <v>41815</v>
      </c>
      <c r="H3779">
        <f>YEAR(Table1[[#This Row],[Order Date]])</f>
        <v>2014</v>
      </c>
      <c r="I3779" t="s">
        <v>254</v>
      </c>
      <c r="J3779" s="4">
        <f>WEEKDAY(Table1[[#This Row],[Order Date]])</f>
        <v>4</v>
      </c>
      <c r="K3779" t="s">
        <v>228</v>
      </c>
      <c r="L3779" t="s">
        <v>236</v>
      </c>
      <c r="M3779">
        <v>133392</v>
      </c>
      <c r="N3779">
        <v>63662.559999999998</v>
      </c>
      <c r="O3779">
        <v>69729.440000000002</v>
      </c>
      <c r="P3779">
        <v>30</v>
      </c>
      <c r="Q3779">
        <v>79</v>
      </c>
      <c r="R3779">
        <v>63.05</v>
      </c>
    </row>
    <row r="3780" spans="1:18" x14ac:dyDescent="0.35">
      <c r="A3780" t="s">
        <v>190</v>
      </c>
      <c r="B3780" t="str">
        <f>VLOOKUP(Table1[[#This Row],[Region]],Table3[#All],2,0)</f>
        <v>Anne Paul</v>
      </c>
      <c r="C3780" t="s">
        <v>212</v>
      </c>
      <c r="D3780">
        <v>371474</v>
      </c>
      <c r="E3780">
        <v>254363</v>
      </c>
      <c r="F3780">
        <v>68.47</v>
      </c>
      <c r="G3780" s="2">
        <v>40815</v>
      </c>
      <c r="H3780">
        <f>YEAR(Table1[[#This Row],[Order Date]])</f>
        <v>2011</v>
      </c>
      <c r="I3780" t="s">
        <v>258</v>
      </c>
      <c r="J3780" s="4">
        <f>WEEKDAY(Table1[[#This Row],[Order Date]])</f>
        <v>5</v>
      </c>
      <c r="K3780" t="s">
        <v>224</v>
      </c>
      <c r="L3780" t="s">
        <v>240</v>
      </c>
      <c r="M3780">
        <v>254363</v>
      </c>
      <c r="N3780">
        <v>94779.839999999997</v>
      </c>
      <c r="O3780">
        <v>159583.16</v>
      </c>
      <c r="P3780">
        <v>30</v>
      </c>
      <c r="Q3780">
        <v>78</v>
      </c>
      <c r="R3780">
        <v>75.599999999999994</v>
      </c>
    </row>
    <row r="3781" spans="1:18" x14ac:dyDescent="0.35">
      <c r="A3781" t="s">
        <v>191</v>
      </c>
      <c r="B3781" t="str">
        <f>VLOOKUP(Table1[[#This Row],[Region]],Table3[#All],2,0)</f>
        <v>William Grek</v>
      </c>
      <c r="C3781" t="s">
        <v>214</v>
      </c>
      <c r="D3781">
        <v>498190</v>
      </c>
      <c r="E3781">
        <v>282770</v>
      </c>
      <c r="F3781">
        <v>56.76</v>
      </c>
      <c r="G3781" s="2">
        <v>40815</v>
      </c>
      <c r="H3781">
        <f>YEAR(Table1[[#This Row],[Order Date]])</f>
        <v>2011</v>
      </c>
      <c r="I3781" t="s">
        <v>258</v>
      </c>
      <c r="J3781" s="4">
        <f>WEEKDAY(Table1[[#This Row],[Order Date]])</f>
        <v>5</v>
      </c>
      <c r="K3781" t="s">
        <v>227</v>
      </c>
      <c r="L3781" t="s">
        <v>237</v>
      </c>
      <c r="M3781">
        <v>282770</v>
      </c>
      <c r="N3781">
        <v>68270.94</v>
      </c>
      <c r="O3781">
        <v>214499.06</v>
      </c>
      <c r="P3781">
        <v>20</v>
      </c>
      <c r="Q3781">
        <v>36</v>
      </c>
      <c r="R3781">
        <v>83.27</v>
      </c>
    </row>
    <row r="3782" spans="1:18" x14ac:dyDescent="0.35">
      <c r="A3782" t="s">
        <v>192</v>
      </c>
      <c r="B3782" t="str">
        <f>VLOOKUP(Table1[[#This Row],[Region]],Table3[#All],2,0)</f>
        <v>Anne Paul</v>
      </c>
      <c r="C3782" t="s">
        <v>212</v>
      </c>
      <c r="D3782">
        <v>198413</v>
      </c>
      <c r="E3782">
        <v>180834</v>
      </c>
      <c r="F3782">
        <v>91.14</v>
      </c>
      <c r="G3782" s="2">
        <v>40815</v>
      </c>
      <c r="H3782">
        <f>YEAR(Table1[[#This Row],[Order Date]])</f>
        <v>2011</v>
      </c>
      <c r="I3782" t="s">
        <v>258</v>
      </c>
      <c r="J3782" s="4">
        <f>WEEKDAY(Table1[[#This Row],[Order Date]])</f>
        <v>5</v>
      </c>
      <c r="K3782" t="s">
        <v>232</v>
      </c>
      <c r="L3782" t="s">
        <v>240</v>
      </c>
      <c r="M3782">
        <v>180834</v>
      </c>
      <c r="N3782">
        <v>78859.259999999995</v>
      </c>
      <c r="O3782">
        <v>101974.74</v>
      </c>
      <c r="P3782">
        <v>30</v>
      </c>
      <c r="Q3782">
        <v>49</v>
      </c>
      <c r="R3782">
        <v>64.540000000000006</v>
      </c>
    </row>
    <row r="3783" spans="1:18" x14ac:dyDescent="0.35">
      <c r="A3783" t="s">
        <v>193</v>
      </c>
      <c r="B3783" t="str">
        <f>VLOOKUP(Table1[[#This Row],[Region]],Table3[#All],2,0)</f>
        <v>Anne Paul</v>
      </c>
      <c r="C3783" t="s">
        <v>212</v>
      </c>
      <c r="D3783">
        <v>289385</v>
      </c>
      <c r="E3783">
        <v>162083</v>
      </c>
      <c r="F3783">
        <v>56.01</v>
      </c>
      <c r="G3783" s="2">
        <v>40815</v>
      </c>
      <c r="H3783">
        <f>YEAR(Table1[[#This Row],[Order Date]])</f>
        <v>2011</v>
      </c>
      <c r="I3783" t="s">
        <v>258</v>
      </c>
      <c r="J3783" s="4">
        <f>WEEKDAY(Table1[[#This Row],[Order Date]])</f>
        <v>5</v>
      </c>
      <c r="K3783" t="s">
        <v>230</v>
      </c>
      <c r="L3783" t="s">
        <v>238</v>
      </c>
      <c r="M3783">
        <v>162083</v>
      </c>
      <c r="N3783">
        <v>66734.649999999994</v>
      </c>
      <c r="O3783">
        <v>95348.35</v>
      </c>
      <c r="P3783">
        <v>20</v>
      </c>
      <c r="Q3783">
        <v>18</v>
      </c>
      <c r="R3783">
        <v>60.42</v>
      </c>
    </row>
    <row r="3784" spans="1:18" x14ac:dyDescent="0.35">
      <c r="A3784" t="s">
        <v>194</v>
      </c>
      <c r="B3784" t="str">
        <f>VLOOKUP(Table1[[#This Row],[Region]],Table3[#All],2,0)</f>
        <v>Sam Thomas</v>
      </c>
      <c r="C3784" t="s">
        <v>215</v>
      </c>
      <c r="D3784">
        <v>204478</v>
      </c>
      <c r="E3784">
        <v>134209</v>
      </c>
      <c r="F3784">
        <v>65.63</v>
      </c>
      <c r="G3784" s="2">
        <v>40815</v>
      </c>
      <c r="H3784">
        <f>YEAR(Table1[[#This Row],[Order Date]])</f>
        <v>2011</v>
      </c>
      <c r="I3784" t="s">
        <v>258</v>
      </c>
      <c r="J3784" s="4">
        <f>WEEKDAY(Table1[[#This Row],[Order Date]])</f>
        <v>5</v>
      </c>
      <c r="K3784" t="s">
        <v>228</v>
      </c>
      <c r="L3784" t="s">
        <v>236</v>
      </c>
      <c r="M3784">
        <v>134209</v>
      </c>
      <c r="N3784">
        <v>52352.77</v>
      </c>
      <c r="O3784">
        <v>81856.23</v>
      </c>
      <c r="P3784">
        <v>20</v>
      </c>
      <c r="Q3784">
        <v>68</v>
      </c>
      <c r="R3784">
        <v>79.989999999999995</v>
      </c>
    </row>
    <row r="3785" spans="1:18" x14ac:dyDescent="0.35">
      <c r="A3785" t="s">
        <v>195</v>
      </c>
      <c r="B3785" t="str">
        <f>VLOOKUP(Table1[[#This Row],[Region]],Table3[#All],2,0)</f>
        <v>William Grek</v>
      </c>
      <c r="C3785" t="s">
        <v>214</v>
      </c>
      <c r="D3785">
        <v>477881</v>
      </c>
      <c r="E3785">
        <v>486591</v>
      </c>
      <c r="F3785">
        <v>101.82</v>
      </c>
      <c r="G3785" s="2">
        <v>40815</v>
      </c>
      <c r="H3785">
        <f>YEAR(Table1[[#This Row],[Order Date]])</f>
        <v>2011</v>
      </c>
      <c r="I3785" t="s">
        <v>258</v>
      </c>
      <c r="J3785" s="4">
        <f>WEEKDAY(Table1[[#This Row],[Order Date]])</f>
        <v>5</v>
      </c>
      <c r="K3785" t="s">
        <v>216</v>
      </c>
      <c r="L3785" t="s">
        <v>236</v>
      </c>
      <c r="M3785">
        <v>486591</v>
      </c>
      <c r="N3785">
        <v>144174.69</v>
      </c>
      <c r="O3785">
        <v>342416.31</v>
      </c>
      <c r="P3785">
        <v>20</v>
      </c>
      <c r="Q3785">
        <v>55</v>
      </c>
      <c r="R3785">
        <v>74.81</v>
      </c>
    </row>
    <row r="3786" spans="1:18" x14ac:dyDescent="0.35">
      <c r="A3786" t="s">
        <v>196</v>
      </c>
      <c r="B3786" t="str">
        <f>VLOOKUP(Table1[[#This Row],[Region]],Table3[#All],2,0)</f>
        <v>Bill Gabril</v>
      </c>
      <c r="C3786" t="s">
        <v>213</v>
      </c>
      <c r="D3786">
        <v>444423</v>
      </c>
      <c r="E3786">
        <v>266820</v>
      </c>
      <c r="F3786">
        <v>60.04</v>
      </c>
      <c r="G3786" s="2">
        <v>40871</v>
      </c>
      <c r="H3786">
        <f>YEAR(Table1[[#This Row],[Order Date]])</f>
        <v>2011</v>
      </c>
      <c r="I3786" t="s">
        <v>253</v>
      </c>
      <c r="J3786" s="4">
        <f>WEEKDAY(Table1[[#This Row],[Order Date]])</f>
        <v>5</v>
      </c>
      <c r="K3786" t="s">
        <v>223</v>
      </c>
      <c r="L3786" t="s">
        <v>240</v>
      </c>
      <c r="M3786">
        <v>266820</v>
      </c>
      <c r="N3786">
        <v>69780.56</v>
      </c>
      <c r="O3786">
        <v>197039.44</v>
      </c>
      <c r="P3786">
        <v>10</v>
      </c>
      <c r="Q3786">
        <v>76</v>
      </c>
      <c r="R3786">
        <v>88.03</v>
      </c>
    </row>
    <row r="3787" spans="1:18" x14ac:dyDescent="0.35">
      <c r="A3787" t="s">
        <v>197</v>
      </c>
      <c r="B3787" t="str">
        <f>VLOOKUP(Table1[[#This Row],[Region]],Table3[#All],2,0)</f>
        <v>Bill Gabril</v>
      </c>
      <c r="C3787" t="s">
        <v>213</v>
      </c>
      <c r="D3787">
        <v>390311</v>
      </c>
      <c r="E3787">
        <v>433158</v>
      </c>
      <c r="F3787">
        <v>110.98</v>
      </c>
      <c r="G3787" s="2">
        <v>41233</v>
      </c>
      <c r="H3787">
        <f>YEAR(Table1[[#This Row],[Order Date]])</f>
        <v>2012</v>
      </c>
      <c r="I3787" t="s">
        <v>253</v>
      </c>
      <c r="J3787" s="4">
        <f>WEEKDAY(Table1[[#This Row],[Order Date]])</f>
        <v>3</v>
      </c>
      <c r="K3787" t="s">
        <v>223</v>
      </c>
      <c r="L3787" t="s">
        <v>240</v>
      </c>
      <c r="M3787">
        <v>433158</v>
      </c>
      <c r="N3787">
        <v>154708.32</v>
      </c>
      <c r="O3787">
        <v>278449.68</v>
      </c>
      <c r="P3787">
        <v>30</v>
      </c>
      <c r="Q3787">
        <v>57</v>
      </c>
      <c r="R3787">
        <v>90.27</v>
      </c>
    </row>
    <row r="3788" spans="1:18" x14ac:dyDescent="0.35">
      <c r="A3788" t="s">
        <v>198</v>
      </c>
      <c r="B3788" t="str">
        <f>VLOOKUP(Table1[[#This Row],[Region]],Table3[#All],2,0)</f>
        <v>William Grek</v>
      </c>
      <c r="C3788" t="s">
        <v>214</v>
      </c>
      <c r="D3788">
        <v>351859</v>
      </c>
      <c r="E3788">
        <v>297752</v>
      </c>
      <c r="F3788">
        <v>84.62</v>
      </c>
      <c r="G3788" s="2">
        <v>41233</v>
      </c>
      <c r="H3788">
        <f>YEAR(Table1[[#This Row],[Order Date]])</f>
        <v>2012</v>
      </c>
      <c r="I3788" t="s">
        <v>253</v>
      </c>
      <c r="J3788" s="4">
        <f>WEEKDAY(Table1[[#This Row],[Order Date]])</f>
        <v>3</v>
      </c>
      <c r="K3788" t="s">
        <v>219</v>
      </c>
      <c r="L3788" t="s">
        <v>238</v>
      </c>
      <c r="M3788">
        <v>297752</v>
      </c>
      <c r="N3788">
        <v>78323.61</v>
      </c>
      <c r="O3788">
        <v>219428.39</v>
      </c>
      <c r="P3788">
        <v>10</v>
      </c>
      <c r="Q3788">
        <v>20</v>
      </c>
      <c r="R3788">
        <v>78.66</v>
      </c>
    </row>
    <row r="3789" spans="1:18" x14ac:dyDescent="0.35">
      <c r="A3789" t="s">
        <v>199</v>
      </c>
      <c r="B3789" t="str">
        <f>VLOOKUP(Table1[[#This Row],[Region]],Table3[#All],2,0)</f>
        <v>William Grek</v>
      </c>
      <c r="C3789" t="s">
        <v>214</v>
      </c>
      <c r="D3789">
        <v>339322</v>
      </c>
      <c r="E3789">
        <v>338278</v>
      </c>
      <c r="F3789">
        <v>99.69</v>
      </c>
      <c r="G3789" s="2">
        <v>41580</v>
      </c>
      <c r="H3789">
        <f>YEAR(Table1[[#This Row],[Order Date]])</f>
        <v>2013</v>
      </c>
      <c r="I3789" t="s">
        <v>253</v>
      </c>
      <c r="J3789" s="4">
        <f>WEEKDAY(Table1[[#This Row],[Order Date]])</f>
        <v>7</v>
      </c>
      <c r="K3789" t="s">
        <v>222</v>
      </c>
      <c r="L3789" t="s">
        <v>236</v>
      </c>
      <c r="M3789">
        <v>338278</v>
      </c>
      <c r="N3789">
        <v>140953.51</v>
      </c>
      <c r="O3789">
        <v>197324.49</v>
      </c>
      <c r="P3789">
        <v>20</v>
      </c>
      <c r="Q3789">
        <v>14</v>
      </c>
      <c r="R3789">
        <v>69.62</v>
      </c>
    </row>
    <row r="3790" spans="1:18" x14ac:dyDescent="0.35">
      <c r="A3790" t="s">
        <v>200</v>
      </c>
      <c r="B3790" t="str">
        <f>VLOOKUP(Table1[[#This Row],[Region]],Table3[#All],2,0)</f>
        <v>Anne Paul</v>
      </c>
      <c r="C3790" t="s">
        <v>212</v>
      </c>
      <c r="D3790">
        <v>232599</v>
      </c>
      <c r="E3790">
        <v>199945</v>
      </c>
      <c r="F3790">
        <v>85.96</v>
      </c>
      <c r="G3790" s="2">
        <v>41169</v>
      </c>
      <c r="H3790">
        <f>YEAR(Table1[[#This Row],[Order Date]])</f>
        <v>2012</v>
      </c>
      <c r="I3790" t="s">
        <v>258</v>
      </c>
      <c r="J3790" s="4">
        <f>WEEKDAY(Table1[[#This Row],[Order Date]])</f>
        <v>2</v>
      </c>
      <c r="K3790" t="s">
        <v>227</v>
      </c>
      <c r="L3790" t="s">
        <v>237</v>
      </c>
      <c r="M3790">
        <v>199945</v>
      </c>
      <c r="N3790">
        <v>44224.27</v>
      </c>
      <c r="O3790">
        <v>155720.73000000001</v>
      </c>
      <c r="P3790">
        <v>30</v>
      </c>
      <c r="Q3790">
        <v>20</v>
      </c>
      <c r="R3790">
        <v>82.58</v>
      </c>
    </row>
    <row r="3791" spans="1:18" x14ac:dyDescent="0.35">
      <c r="A3791" t="s">
        <v>201</v>
      </c>
      <c r="B3791" t="str">
        <f>VLOOKUP(Table1[[#This Row],[Region]],Table3[#All],2,0)</f>
        <v>Bill Gabril</v>
      </c>
      <c r="C3791" t="s">
        <v>213</v>
      </c>
      <c r="D3791">
        <v>217097</v>
      </c>
      <c r="E3791">
        <v>182092</v>
      </c>
      <c r="F3791">
        <v>83.88</v>
      </c>
      <c r="G3791" s="2">
        <v>41344</v>
      </c>
      <c r="H3791">
        <f>YEAR(Table1[[#This Row],[Order Date]])</f>
        <v>2013</v>
      </c>
      <c r="I3791" t="s">
        <v>263</v>
      </c>
      <c r="J3791" s="4">
        <f>WEEKDAY(Table1[[#This Row],[Order Date]])</f>
        <v>2</v>
      </c>
      <c r="K3791" t="s">
        <v>230</v>
      </c>
      <c r="L3791" t="s">
        <v>238</v>
      </c>
      <c r="M3791">
        <v>182092</v>
      </c>
      <c r="N3791">
        <v>63806.97</v>
      </c>
      <c r="O3791">
        <v>118285.03</v>
      </c>
      <c r="P3791">
        <v>30</v>
      </c>
      <c r="Q3791">
        <v>94</v>
      </c>
      <c r="R3791">
        <v>74.099999999999994</v>
      </c>
    </row>
    <row r="3792" spans="1:18" x14ac:dyDescent="0.35">
      <c r="A3792" t="s">
        <v>202</v>
      </c>
      <c r="B3792" t="str">
        <f>VLOOKUP(Table1[[#This Row],[Region]],Table3[#All],2,0)</f>
        <v>Sam Thomas</v>
      </c>
      <c r="C3792" t="s">
        <v>215</v>
      </c>
      <c r="D3792">
        <v>455119</v>
      </c>
      <c r="E3792">
        <v>248556</v>
      </c>
      <c r="F3792">
        <v>54.61</v>
      </c>
      <c r="G3792" s="2">
        <v>40717</v>
      </c>
      <c r="H3792">
        <f>YEAR(Table1[[#This Row],[Order Date]])</f>
        <v>2011</v>
      </c>
      <c r="I3792" t="s">
        <v>254</v>
      </c>
      <c r="J3792" s="4">
        <f>WEEKDAY(Table1[[#This Row],[Order Date]])</f>
        <v>5</v>
      </c>
      <c r="K3792" t="s">
        <v>222</v>
      </c>
      <c r="L3792" t="s">
        <v>236</v>
      </c>
      <c r="M3792">
        <v>248556</v>
      </c>
      <c r="N3792">
        <v>98340.98</v>
      </c>
      <c r="O3792">
        <v>150215.01999999999</v>
      </c>
      <c r="P3792">
        <v>20</v>
      </c>
      <c r="Q3792">
        <v>50</v>
      </c>
      <c r="R3792">
        <v>77.849999999999994</v>
      </c>
    </row>
    <row r="3793" spans="1:18" x14ac:dyDescent="0.35">
      <c r="A3793" t="s">
        <v>203</v>
      </c>
      <c r="B3793" t="str">
        <f>VLOOKUP(Table1[[#This Row],[Region]],Table3[#All],2,0)</f>
        <v>William Grek</v>
      </c>
      <c r="C3793" t="s">
        <v>214</v>
      </c>
      <c r="D3793">
        <v>155597</v>
      </c>
      <c r="E3793">
        <v>178360</v>
      </c>
      <c r="F3793">
        <v>114.63</v>
      </c>
      <c r="G3793" s="2">
        <v>40717</v>
      </c>
      <c r="H3793">
        <f>YEAR(Table1[[#This Row],[Order Date]])</f>
        <v>2011</v>
      </c>
      <c r="I3793" t="s">
        <v>254</v>
      </c>
      <c r="J3793" s="4">
        <f>WEEKDAY(Table1[[#This Row],[Order Date]])</f>
        <v>5</v>
      </c>
      <c r="K3793" t="s">
        <v>225</v>
      </c>
      <c r="L3793" t="s">
        <v>239</v>
      </c>
      <c r="M3793">
        <v>178360</v>
      </c>
      <c r="N3793">
        <v>76422.3</v>
      </c>
      <c r="O3793">
        <v>101937.7</v>
      </c>
      <c r="P3793">
        <v>30</v>
      </c>
      <c r="Q3793">
        <v>27</v>
      </c>
      <c r="R3793">
        <v>61.15</v>
      </c>
    </row>
    <row r="3794" spans="1:18" x14ac:dyDescent="0.35">
      <c r="A3794" t="s">
        <v>204</v>
      </c>
      <c r="B3794" t="str">
        <f>VLOOKUP(Table1[[#This Row],[Region]],Table3[#All],2,0)</f>
        <v>Sam Thomas</v>
      </c>
      <c r="C3794" t="s">
        <v>215</v>
      </c>
      <c r="D3794">
        <v>415071</v>
      </c>
      <c r="E3794">
        <v>307785</v>
      </c>
      <c r="F3794">
        <v>74.150000000000006</v>
      </c>
      <c r="G3794" s="2">
        <v>40848</v>
      </c>
      <c r="H3794">
        <f>YEAR(Table1[[#This Row],[Order Date]])</f>
        <v>2011</v>
      </c>
      <c r="I3794" t="s">
        <v>253</v>
      </c>
      <c r="J3794" s="4">
        <f>WEEKDAY(Table1[[#This Row],[Order Date]])</f>
        <v>3</v>
      </c>
      <c r="K3794" t="s">
        <v>216</v>
      </c>
      <c r="L3794" t="s">
        <v>236</v>
      </c>
      <c r="M3794">
        <v>307785</v>
      </c>
      <c r="N3794">
        <v>112520.81</v>
      </c>
      <c r="O3794">
        <v>195264.19</v>
      </c>
      <c r="P3794">
        <v>20</v>
      </c>
      <c r="Q3794">
        <v>50</v>
      </c>
      <c r="R3794">
        <v>68.81</v>
      </c>
    </row>
    <row r="3795" spans="1:18" x14ac:dyDescent="0.35">
      <c r="A3795" t="s">
        <v>205</v>
      </c>
      <c r="B3795" t="str">
        <f>VLOOKUP(Table1[[#This Row],[Region]],Table3[#All],2,0)</f>
        <v>Bill Gabril</v>
      </c>
      <c r="C3795" t="s">
        <v>213</v>
      </c>
      <c r="D3795">
        <v>370827</v>
      </c>
      <c r="E3795">
        <v>267729</v>
      </c>
      <c r="F3795">
        <v>72.2</v>
      </c>
      <c r="G3795" s="2">
        <v>40848</v>
      </c>
      <c r="H3795">
        <f>YEAR(Table1[[#This Row],[Order Date]])</f>
        <v>2011</v>
      </c>
      <c r="I3795" t="s">
        <v>253</v>
      </c>
      <c r="J3795" s="4">
        <f>WEEKDAY(Table1[[#This Row],[Order Date]])</f>
        <v>3</v>
      </c>
      <c r="K3795" t="s">
        <v>223</v>
      </c>
      <c r="L3795" t="s">
        <v>240</v>
      </c>
      <c r="M3795">
        <v>267729</v>
      </c>
      <c r="N3795">
        <v>133187.16</v>
      </c>
      <c r="O3795">
        <v>134541.84</v>
      </c>
      <c r="P3795">
        <v>20</v>
      </c>
      <c r="Q3795">
        <v>69</v>
      </c>
      <c r="R3795">
        <v>93.72</v>
      </c>
    </row>
    <row r="3796" spans="1:18" x14ac:dyDescent="0.35">
      <c r="A3796" t="s">
        <v>206</v>
      </c>
      <c r="B3796" t="str">
        <f>VLOOKUP(Table1[[#This Row],[Region]],Table3[#All],2,0)</f>
        <v>Anne Paul</v>
      </c>
      <c r="C3796" t="s">
        <v>212</v>
      </c>
      <c r="D3796">
        <v>286182</v>
      </c>
      <c r="E3796">
        <v>194790</v>
      </c>
      <c r="F3796">
        <v>68.069999999999993</v>
      </c>
      <c r="G3796" s="2">
        <v>40848</v>
      </c>
      <c r="H3796">
        <f>YEAR(Table1[[#This Row],[Order Date]])</f>
        <v>2011</v>
      </c>
      <c r="I3796" t="s">
        <v>253</v>
      </c>
      <c r="J3796" s="4">
        <f>WEEKDAY(Table1[[#This Row],[Order Date]])</f>
        <v>3</v>
      </c>
      <c r="K3796" t="s">
        <v>232</v>
      </c>
      <c r="L3796" t="s">
        <v>240</v>
      </c>
      <c r="M3796">
        <v>194790</v>
      </c>
      <c r="N3796">
        <v>86530.9</v>
      </c>
      <c r="O3796">
        <v>108259.1</v>
      </c>
      <c r="P3796">
        <v>20</v>
      </c>
      <c r="Q3796">
        <v>54</v>
      </c>
      <c r="R3796">
        <v>72.569999999999993</v>
      </c>
    </row>
    <row r="3797" spans="1:18" x14ac:dyDescent="0.35">
      <c r="A3797" t="s">
        <v>207</v>
      </c>
      <c r="B3797" t="str">
        <f>VLOOKUP(Table1[[#This Row],[Region]],Table3[#All],2,0)</f>
        <v>Sam Thomas</v>
      </c>
      <c r="C3797" t="s">
        <v>215</v>
      </c>
      <c r="D3797">
        <v>276462</v>
      </c>
      <c r="E3797">
        <v>195652</v>
      </c>
      <c r="F3797">
        <v>70.77</v>
      </c>
      <c r="G3797" s="2">
        <v>40848</v>
      </c>
      <c r="H3797">
        <f>YEAR(Table1[[#This Row],[Order Date]])</f>
        <v>2011</v>
      </c>
      <c r="I3797" t="s">
        <v>253</v>
      </c>
      <c r="J3797" s="4">
        <f>WEEKDAY(Table1[[#This Row],[Order Date]])</f>
        <v>3</v>
      </c>
      <c r="K3797" t="s">
        <v>233</v>
      </c>
      <c r="L3797" t="s">
        <v>237</v>
      </c>
      <c r="M3797">
        <v>195652</v>
      </c>
      <c r="N3797">
        <v>81249.45</v>
      </c>
      <c r="O3797">
        <v>114402.55</v>
      </c>
      <c r="P3797">
        <v>20</v>
      </c>
      <c r="Q3797">
        <v>14</v>
      </c>
      <c r="R3797">
        <v>75.760000000000005</v>
      </c>
    </row>
    <row r="3798" spans="1:18" x14ac:dyDescent="0.35">
      <c r="A3798" t="s">
        <v>208</v>
      </c>
      <c r="B3798" t="str">
        <f>VLOOKUP(Table1[[#This Row],[Region]],Table3[#All],2,0)</f>
        <v>Bill Gabril</v>
      </c>
      <c r="C3798" t="s">
        <v>213</v>
      </c>
      <c r="D3798">
        <v>345358</v>
      </c>
      <c r="E3798">
        <v>355798</v>
      </c>
      <c r="F3798">
        <v>103.02</v>
      </c>
      <c r="G3798" s="2">
        <v>41515</v>
      </c>
      <c r="H3798">
        <f>YEAR(Table1[[#This Row],[Order Date]])</f>
        <v>2013</v>
      </c>
      <c r="I3798" t="s">
        <v>262</v>
      </c>
      <c r="J3798" s="4">
        <f>WEEKDAY(Table1[[#This Row],[Order Date]])</f>
        <v>5</v>
      </c>
      <c r="K3798" t="s">
        <v>221</v>
      </c>
      <c r="L3798" t="s">
        <v>239</v>
      </c>
      <c r="M3798">
        <v>355798</v>
      </c>
      <c r="N3798">
        <v>109122.06</v>
      </c>
      <c r="O3798">
        <v>246675.94</v>
      </c>
      <c r="P3798">
        <v>30</v>
      </c>
      <c r="Q3798">
        <v>27</v>
      </c>
      <c r="R3798">
        <v>94.12</v>
      </c>
    </row>
    <row r="3799" spans="1:18" x14ac:dyDescent="0.35">
      <c r="A3799" t="s">
        <v>209</v>
      </c>
      <c r="B3799" t="str">
        <f>VLOOKUP(Table1[[#This Row],[Region]],Table3[#All],2,0)</f>
        <v>Anne Paul</v>
      </c>
      <c r="C3799" t="s">
        <v>212</v>
      </c>
      <c r="D3799">
        <v>116401</v>
      </c>
      <c r="E3799">
        <v>63272</v>
      </c>
      <c r="F3799">
        <v>54.36</v>
      </c>
      <c r="G3799" s="2">
        <v>41515</v>
      </c>
      <c r="H3799">
        <f>YEAR(Table1[[#This Row],[Order Date]])</f>
        <v>2013</v>
      </c>
      <c r="I3799" t="s">
        <v>262</v>
      </c>
      <c r="J3799" s="4">
        <f>WEEKDAY(Table1[[#This Row],[Order Date]])</f>
        <v>5</v>
      </c>
      <c r="K3799" t="s">
        <v>229</v>
      </c>
      <c r="L3799" t="s">
        <v>240</v>
      </c>
      <c r="M3799">
        <v>63272</v>
      </c>
      <c r="N3799">
        <v>18744.91</v>
      </c>
      <c r="O3799">
        <v>44527.09</v>
      </c>
      <c r="P3799">
        <v>10</v>
      </c>
      <c r="Q3799">
        <v>45</v>
      </c>
      <c r="R3799">
        <v>60.76</v>
      </c>
    </row>
    <row r="3800" spans="1:18" x14ac:dyDescent="0.35">
      <c r="A3800" t="s">
        <v>210</v>
      </c>
      <c r="B3800" t="str">
        <f>VLOOKUP(Table1[[#This Row],[Region]],Table3[#All],2,0)</f>
        <v>Sam Thomas</v>
      </c>
      <c r="C3800" t="s">
        <v>215</v>
      </c>
      <c r="D3800">
        <v>498361</v>
      </c>
      <c r="E3800">
        <v>284858</v>
      </c>
      <c r="F3800">
        <v>57.16</v>
      </c>
      <c r="G3800" s="2">
        <v>41515</v>
      </c>
      <c r="H3800">
        <f>YEAR(Table1[[#This Row],[Order Date]])</f>
        <v>2013</v>
      </c>
      <c r="I3800" t="s">
        <v>262</v>
      </c>
      <c r="J3800" s="4">
        <f>WEEKDAY(Table1[[#This Row],[Order Date]])</f>
        <v>5</v>
      </c>
      <c r="K3800" t="s">
        <v>219</v>
      </c>
      <c r="L3800" t="s">
        <v>238</v>
      </c>
      <c r="M3800">
        <v>284858</v>
      </c>
      <c r="N3800">
        <v>117215.21</v>
      </c>
      <c r="O3800">
        <v>167642.79</v>
      </c>
      <c r="P3800">
        <v>30</v>
      </c>
      <c r="Q3800">
        <v>66</v>
      </c>
      <c r="R3800">
        <v>72.849999999999994</v>
      </c>
    </row>
    <row r="3801" spans="1:18" x14ac:dyDescent="0.35">
      <c r="A3801" t="s">
        <v>211</v>
      </c>
      <c r="B3801" t="str">
        <f>VLOOKUP(Table1[[#This Row],[Region]],Table3[#All],2,0)</f>
        <v>Bill Gabril</v>
      </c>
      <c r="C3801" t="s">
        <v>213</v>
      </c>
      <c r="D3801">
        <v>463253</v>
      </c>
      <c r="E3801">
        <v>239817</v>
      </c>
      <c r="F3801">
        <v>51.77</v>
      </c>
      <c r="G3801" s="2">
        <v>41249</v>
      </c>
      <c r="H3801">
        <f>YEAR(Table1[[#This Row],[Order Date]])</f>
        <v>2012</v>
      </c>
      <c r="I3801" t="s">
        <v>257</v>
      </c>
      <c r="J3801" s="4">
        <f>WEEKDAY(Table1[[#This Row],[Order Date]])</f>
        <v>5</v>
      </c>
      <c r="K3801" t="s">
        <v>217</v>
      </c>
      <c r="L3801" t="s">
        <v>237</v>
      </c>
      <c r="M3801">
        <v>239817</v>
      </c>
      <c r="N3801">
        <v>52092.27</v>
      </c>
      <c r="O3801">
        <v>187724.73</v>
      </c>
      <c r="P3801">
        <v>10</v>
      </c>
      <c r="Q3801">
        <v>98</v>
      </c>
      <c r="R3801">
        <v>94.49</v>
      </c>
    </row>
    <row r="3802" spans="1:18" x14ac:dyDescent="0.35">
      <c r="A3802" t="s">
        <v>12</v>
      </c>
      <c r="B3802" t="str">
        <f>VLOOKUP(Table1[[#This Row],[Region]],Table3[#All],2,0)</f>
        <v>Bill Gabril</v>
      </c>
      <c r="C3802" t="s">
        <v>213</v>
      </c>
      <c r="D3802">
        <v>353480</v>
      </c>
      <c r="E3802">
        <v>198188</v>
      </c>
      <c r="F3802">
        <v>56.07</v>
      </c>
      <c r="G3802" s="2">
        <v>41176</v>
      </c>
      <c r="H3802">
        <f>YEAR(Table1[[#This Row],[Order Date]])</f>
        <v>2012</v>
      </c>
      <c r="I3802" t="s">
        <v>258</v>
      </c>
      <c r="J3802" s="4">
        <f>WEEKDAY(Table1[[#This Row],[Order Date]])</f>
        <v>2</v>
      </c>
      <c r="K3802" t="s">
        <v>235</v>
      </c>
      <c r="L3802" t="s">
        <v>239</v>
      </c>
      <c r="M3802">
        <v>198188</v>
      </c>
      <c r="N3802">
        <v>83807.039999999994</v>
      </c>
      <c r="O3802">
        <v>114380.96</v>
      </c>
      <c r="P3802">
        <v>30</v>
      </c>
      <c r="Q3802">
        <v>65</v>
      </c>
      <c r="R3802">
        <v>64.41</v>
      </c>
    </row>
    <row r="3803" spans="1:18" x14ac:dyDescent="0.35">
      <c r="A3803" t="s">
        <v>13</v>
      </c>
      <c r="B3803" t="str">
        <f>VLOOKUP(Table1[[#This Row],[Region]],Table3[#All],2,0)</f>
        <v>Sam Thomas</v>
      </c>
      <c r="C3803" t="s">
        <v>215</v>
      </c>
      <c r="D3803">
        <v>360867</v>
      </c>
      <c r="E3803">
        <v>195976</v>
      </c>
      <c r="F3803">
        <v>54.31</v>
      </c>
      <c r="G3803" s="2">
        <v>41959</v>
      </c>
      <c r="H3803">
        <f>YEAR(Table1[[#This Row],[Order Date]])</f>
        <v>2014</v>
      </c>
      <c r="I3803" t="s">
        <v>253</v>
      </c>
      <c r="J3803" s="4">
        <f>WEEKDAY(Table1[[#This Row],[Order Date]])</f>
        <v>1</v>
      </c>
      <c r="K3803" t="s">
        <v>227</v>
      </c>
      <c r="L3803" t="s">
        <v>237</v>
      </c>
      <c r="M3803">
        <v>195976</v>
      </c>
      <c r="N3803">
        <v>70354.27</v>
      </c>
      <c r="O3803">
        <v>125621.73</v>
      </c>
      <c r="P3803">
        <v>20</v>
      </c>
      <c r="Q3803">
        <v>12</v>
      </c>
      <c r="R3803">
        <v>94.29</v>
      </c>
    </row>
    <row r="3804" spans="1:18" x14ac:dyDescent="0.35">
      <c r="A3804" t="s">
        <v>14</v>
      </c>
      <c r="B3804" t="str">
        <f>VLOOKUP(Table1[[#This Row],[Region]],Table3[#All],2,0)</f>
        <v>Bill Gabril</v>
      </c>
      <c r="C3804" t="s">
        <v>213</v>
      </c>
      <c r="D3804">
        <v>107224</v>
      </c>
      <c r="E3804">
        <v>83880</v>
      </c>
      <c r="F3804">
        <v>78.23</v>
      </c>
      <c r="G3804" s="2">
        <v>41262</v>
      </c>
      <c r="H3804">
        <f>YEAR(Table1[[#This Row],[Order Date]])</f>
        <v>2012</v>
      </c>
      <c r="I3804" t="s">
        <v>257</v>
      </c>
      <c r="J3804" s="4">
        <f>WEEKDAY(Table1[[#This Row],[Order Date]])</f>
        <v>4</v>
      </c>
      <c r="K3804" t="s">
        <v>216</v>
      </c>
      <c r="L3804" t="s">
        <v>236</v>
      </c>
      <c r="M3804">
        <v>83880</v>
      </c>
      <c r="N3804">
        <v>33729</v>
      </c>
      <c r="O3804">
        <v>50151</v>
      </c>
      <c r="P3804">
        <v>30</v>
      </c>
      <c r="Q3804">
        <v>98</v>
      </c>
      <c r="R3804">
        <v>69.98</v>
      </c>
    </row>
    <row r="3805" spans="1:18" x14ac:dyDescent="0.35">
      <c r="A3805" t="s">
        <v>15</v>
      </c>
      <c r="B3805" t="str">
        <f>VLOOKUP(Table1[[#This Row],[Region]],Table3[#All],2,0)</f>
        <v>Sam Thomas</v>
      </c>
      <c r="C3805" t="s">
        <v>215</v>
      </c>
      <c r="D3805">
        <v>495689</v>
      </c>
      <c r="E3805">
        <v>263126</v>
      </c>
      <c r="F3805">
        <v>53.08</v>
      </c>
      <c r="G3805" s="2">
        <v>41262</v>
      </c>
      <c r="H3805">
        <f>YEAR(Table1[[#This Row],[Order Date]])</f>
        <v>2012</v>
      </c>
      <c r="I3805" t="s">
        <v>257</v>
      </c>
      <c r="J3805" s="4">
        <f>WEEKDAY(Table1[[#This Row],[Order Date]])</f>
        <v>4</v>
      </c>
      <c r="K3805" t="s">
        <v>229</v>
      </c>
      <c r="L3805" t="s">
        <v>240</v>
      </c>
      <c r="M3805">
        <v>263126</v>
      </c>
      <c r="N3805">
        <v>120937.67</v>
      </c>
      <c r="O3805">
        <v>142188.32999999999</v>
      </c>
      <c r="P3805">
        <v>30</v>
      </c>
      <c r="Q3805">
        <v>94</v>
      </c>
      <c r="R3805">
        <v>74.81</v>
      </c>
    </row>
    <row r="3806" spans="1:18" x14ac:dyDescent="0.35">
      <c r="A3806" t="s">
        <v>16</v>
      </c>
      <c r="B3806" t="str">
        <f>VLOOKUP(Table1[[#This Row],[Region]],Table3[#All],2,0)</f>
        <v>Bill Gabril</v>
      </c>
      <c r="C3806" t="s">
        <v>213</v>
      </c>
      <c r="D3806">
        <v>234410</v>
      </c>
      <c r="E3806">
        <v>274679</v>
      </c>
      <c r="F3806">
        <v>117.18</v>
      </c>
      <c r="G3806" s="2">
        <v>41262</v>
      </c>
      <c r="H3806">
        <f>YEAR(Table1[[#This Row],[Order Date]])</f>
        <v>2012</v>
      </c>
      <c r="I3806" t="s">
        <v>257</v>
      </c>
      <c r="J3806" s="4">
        <f>WEEKDAY(Table1[[#This Row],[Order Date]])</f>
        <v>4</v>
      </c>
      <c r="K3806" t="s">
        <v>219</v>
      </c>
      <c r="L3806" t="s">
        <v>238</v>
      </c>
      <c r="M3806">
        <v>274679</v>
      </c>
      <c r="N3806">
        <v>84676.35</v>
      </c>
      <c r="O3806">
        <v>190002.65</v>
      </c>
      <c r="P3806">
        <v>30</v>
      </c>
      <c r="Q3806">
        <v>39</v>
      </c>
      <c r="R3806">
        <v>77.97</v>
      </c>
    </row>
    <row r="3807" spans="1:18" x14ac:dyDescent="0.35">
      <c r="A3807" t="s">
        <v>17</v>
      </c>
      <c r="B3807" t="str">
        <f>VLOOKUP(Table1[[#This Row],[Region]],Table3[#All],2,0)</f>
        <v>Anne Paul</v>
      </c>
      <c r="C3807" t="s">
        <v>212</v>
      </c>
      <c r="D3807">
        <v>343289</v>
      </c>
      <c r="E3807">
        <v>287593</v>
      </c>
      <c r="F3807">
        <v>83.78</v>
      </c>
      <c r="G3807" s="2">
        <v>41264</v>
      </c>
      <c r="H3807">
        <f>YEAR(Table1[[#This Row],[Order Date]])</f>
        <v>2012</v>
      </c>
      <c r="I3807" t="s">
        <v>257</v>
      </c>
      <c r="J3807" s="4">
        <f>WEEKDAY(Table1[[#This Row],[Order Date]])</f>
        <v>6</v>
      </c>
      <c r="K3807" t="s">
        <v>221</v>
      </c>
      <c r="L3807" t="s">
        <v>239</v>
      </c>
      <c r="M3807">
        <v>287593</v>
      </c>
      <c r="N3807">
        <v>121267.46</v>
      </c>
      <c r="O3807">
        <v>166325.54</v>
      </c>
      <c r="P3807">
        <v>20</v>
      </c>
      <c r="Q3807">
        <v>30</v>
      </c>
      <c r="R3807">
        <v>69.930000000000007</v>
      </c>
    </row>
    <row r="3808" spans="1:18" x14ac:dyDescent="0.35">
      <c r="A3808" t="s">
        <v>18</v>
      </c>
      <c r="B3808" t="str">
        <f>VLOOKUP(Table1[[#This Row],[Region]],Table3[#All],2,0)</f>
        <v>Anne Paul</v>
      </c>
      <c r="C3808" t="s">
        <v>212</v>
      </c>
      <c r="D3808">
        <v>376507</v>
      </c>
      <c r="E3808">
        <v>251802</v>
      </c>
      <c r="F3808">
        <v>66.88</v>
      </c>
      <c r="G3808" s="2">
        <v>41543</v>
      </c>
      <c r="H3808">
        <f>YEAR(Table1[[#This Row],[Order Date]])</f>
        <v>2013</v>
      </c>
      <c r="I3808" t="s">
        <v>258</v>
      </c>
      <c r="J3808" s="4">
        <f>WEEKDAY(Table1[[#This Row],[Order Date]])</f>
        <v>5</v>
      </c>
      <c r="K3808" t="s">
        <v>219</v>
      </c>
      <c r="L3808" t="s">
        <v>238</v>
      </c>
      <c r="M3808">
        <v>251802</v>
      </c>
      <c r="N3808">
        <v>121429.91</v>
      </c>
      <c r="O3808">
        <v>130372.09</v>
      </c>
      <c r="P3808">
        <v>10</v>
      </c>
      <c r="Q3808">
        <v>46</v>
      </c>
      <c r="R3808">
        <v>68.58</v>
      </c>
    </row>
    <row r="3809" spans="1:18" x14ac:dyDescent="0.35">
      <c r="A3809" t="s">
        <v>19</v>
      </c>
      <c r="B3809" t="str">
        <f>VLOOKUP(Table1[[#This Row],[Region]],Table3[#All],2,0)</f>
        <v>William Grek</v>
      </c>
      <c r="C3809" t="s">
        <v>214</v>
      </c>
      <c r="D3809">
        <v>238562</v>
      </c>
      <c r="E3809">
        <v>212938</v>
      </c>
      <c r="F3809">
        <v>89.26</v>
      </c>
      <c r="G3809" s="2">
        <v>41543</v>
      </c>
      <c r="H3809">
        <f>YEAR(Table1[[#This Row],[Order Date]])</f>
        <v>2013</v>
      </c>
      <c r="I3809" t="s">
        <v>258</v>
      </c>
      <c r="J3809" s="4">
        <f>WEEKDAY(Table1[[#This Row],[Order Date]])</f>
        <v>5</v>
      </c>
      <c r="K3809" t="s">
        <v>232</v>
      </c>
      <c r="L3809" t="s">
        <v>240</v>
      </c>
      <c r="M3809">
        <v>212938</v>
      </c>
      <c r="N3809">
        <v>100279.06</v>
      </c>
      <c r="O3809">
        <v>112658.94</v>
      </c>
      <c r="P3809">
        <v>30</v>
      </c>
      <c r="Q3809">
        <v>31</v>
      </c>
      <c r="R3809">
        <v>76.23</v>
      </c>
    </row>
    <row r="3810" spans="1:18" x14ac:dyDescent="0.35">
      <c r="A3810" t="s">
        <v>20</v>
      </c>
      <c r="B3810" t="str">
        <f>VLOOKUP(Table1[[#This Row],[Region]],Table3[#All],2,0)</f>
        <v>Anne Paul</v>
      </c>
      <c r="C3810" t="s">
        <v>212</v>
      </c>
      <c r="D3810">
        <v>129815</v>
      </c>
      <c r="E3810">
        <v>67734</v>
      </c>
      <c r="F3810">
        <v>52.18</v>
      </c>
      <c r="G3810" s="2">
        <v>41815</v>
      </c>
      <c r="H3810">
        <f>YEAR(Table1[[#This Row],[Order Date]])</f>
        <v>2014</v>
      </c>
      <c r="I3810" t="s">
        <v>254</v>
      </c>
      <c r="J3810" s="4">
        <f>WEEKDAY(Table1[[#This Row],[Order Date]])</f>
        <v>4</v>
      </c>
      <c r="K3810" t="s">
        <v>228</v>
      </c>
      <c r="L3810" t="s">
        <v>236</v>
      </c>
      <c r="M3810">
        <v>67734</v>
      </c>
      <c r="N3810">
        <v>28948.84</v>
      </c>
      <c r="O3810">
        <v>38785.160000000003</v>
      </c>
      <c r="P3810">
        <v>20</v>
      </c>
      <c r="Q3810">
        <v>44</v>
      </c>
      <c r="R3810">
        <v>66.92</v>
      </c>
    </row>
    <row r="3811" spans="1:18" x14ac:dyDescent="0.35">
      <c r="A3811" t="s">
        <v>21</v>
      </c>
      <c r="B3811" t="str">
        <f>VLOOKUP(Table1[[#This Row],[Region]],Table3[#All],2,0)</f>
        <v>William Grek</v>
      </c>
      <c r="C3811" t="s">
        <v>214</v>
      </c>
      <c r="D3811">
        <v>299928</v>
      </c>
      <c r="E3811">
        <v>328911</v>
      </c>
      <c r="F3811">
        <v>109.66</v>
      </c>
      <c r="G3811" s="2">
        <v>41815</v>
      </c>
      <c r="H3811">
        <f>YEAR(Table1[[#This Row],[Order Date]])</f>
        <v>2014</v>
      </c>
      <c r="I3811" t="s">
        <v>254</v>
      </c>
      <c r="J3811" s="4">
        <f>WEEKDAY(Table1[[#This Row],[Order Date]])</f>
        <v>4</v>
      </c>
      <c r="K3811" t="s">
        <v>232</v>
      </c>
      <c r="L3811" t="s">
        <v>240</v>
      </c>
      <c r="M3811">
        <v>328911</v>
      </c>
      <c r="N3811">
        <v>161659.65</v>
      </c>
      <c r="O3811">
        <v>167251.35</v>
      </c>
      <c r="P3811">
        <v>10</v>
      </c>
      <c r="Q3811">
        <v>98</v>
      </c>
      <c r="R3811">
        <v>71.569999999999993</v>
      </c>
    </row>
    <row r="3812" spans="1:18" x14ac:dyDescent="0.35">
      <c r="A3812" t="s">
        <v>22</v>
      </c>
      <c r="B3812" t="str">
        <f>VLOOKUP(Table1[[#This Row],[Region]],Table3[#All],2,0)</f>
        <v>Bill Gabril</v>
      </c>
      <c r="C3812" t="s">
        <v>213</v>
      </c>
      <c r="D3812">
        <v>265256</v>
      </c>
      <c r="E3812">
        <v>156590</v>
      </c>
      <c r="F3812">
        <v>59.03</v>
      </c>
      <c r="G3812" s="2">
        <v>41890</v>
      </c>
      <c r="H3812">
        <f>YEAR(Table1[[#This Row],[Order Date]])</f>
        <v>2014</v>
      </c>
      <c r="I3812" t="s">
        <v>258</v>
      </c>
      <c r="J3812" s="4">
        <f>WEEKDAY(Table1[[#This Row],[Order Date]])</f>
        <v>2</v>
      </c>
      <c r="K3812" t="s">
        <v>216</v>
      </c>
      <c r="L3812" t="s">
        <v>236</v>
      </c>
      <c r="M3812">
        <v>156590</v>
      </c>
      <c r="N3812">
        <v>72494.649999999994</v>
      </c>
      <c r="O3812">
        <v>84095.35</v>
      </c>
      <c r="P3812">
        <v>20</v>
      </c>
      <c r="Q3812">
        <v>43</v>
      </c>
      <c r="R3812">
        <v>63.82</v>
      </c>
    </row>
    <row r="3813" spans="1:18" x14ac:dyDescent="0.35">
      <c r="A3813" t="s">
        <v>23</v>
      </c>
      <c r="B3813" t="str">
        <f>VLOOKUP(Table1[[#This Row],[Region]],Table3[#All],2,0)</f>
        <v>Anne Paul</v>
      </c>
      <c r="C3813" t="s">
        <v>212</v>
      </c>
      <c r="D3813">
        <v>410311</v>
      </c>
      <c r="E3813">
        <v>219320</v>
      </c>
      <c r="F3813">
        <v>53.45</v>
      </c>
      <c r="G3813" s="2">
        <v>41491</v>
      </c>
      <c r="H3813">
        <f>YEAR(Table1[[#This Row],[Order Date]])</f>
        <v>2013</v>
      </c>
      <c r="I3813" t="s">
        <v>262</v>
      </c>
      <c r="J3813" s="4">
        <f>WEEKDAY(Table1[[#This Row],[Order Date]])</f>
        <v>2</v>
      </c>
      <c r="K3813" t="s">
        <v>222</v>
      </c>
      <c r="L3813" t="s">
        <v>236</v>
      </c>
      <c r="M3813">
        <v>219320</v>
      </c>
      <c r="N3813">
        <v>84711.42</v>
      </c>
      <c r="O3813">
        <v>134608.57999999999</v>
      </c>
      <c r="P3813">
        <v>10</v>
      </c>
      <c r="Q3813">
        <v>41</v>
      </c>
      <c r="R3813">
        <v>85.8</v>
      </c>
    </row>
    <row r="3814" spans="1:18" x14ac:dyDescent="0.35">
      <c r="A3814" t="s">
        <v>24</v>
      </c>
      <c r="B3814" t="str">
        <f>VLOOKUP(Table1[[#This Row],[Region]],Table3[#All],2,0)</f>
        <v>William Grek</v>
      </c>
      <c r="C3814" t="s">
        <v>214</v>
      </c>
      <c r="D3814">
        <v>117326</v>
      </c>
      <c r="E3814">
        <v>105911</v>
      </c>
      <c r="F3814">
        <v>90.27</v>
      </c>
      <c r="G3814" s="2">
        <v>41491</v>
      </c>
      <c r="H3814">
        <f>YEAR(Table1[[#This Row],[Order Date]])</f>
        <v>2013</v>
      </c>
      <c r="I3814" t="s">
        <v>262</v>
      </c>
      <c r="J3814" s="4">
        <f>WEEKDAY(Table1[[#This Row],[Order Date]])</f>
        <v>2</v>
      </c>
      <c r="K3814" t="s">
        <v>216</v>
      </c>
      <c r="L3814" t="s">
        <v>236</v>
      </c>
      <c r="M3814">
        <v>105911</v>
      </c>
      <c r="N3814">
        <v>50560.19</v>
      </c>
      <c r="O3814">
        <v>55350.81</v>
      </c>
      <c r="P3814">
        <v>20</v>
      </c>
      <c r="Q3814">
        <v>43</v>
      </c>
      <c r="R3814">
        <v>65.739999999999995</v>
      </c>
    </row>
    <row r="3815" spans="1:18" x14ac:dyDescent="0.35">
      <c r="A3815" t="s">
        <v>25</v>
      </c>
      <c r="B3815" t="str">
        <f>VLOOKUP(Table1[[#This Row],[Region]],Table3[#All],2,0)</f>
        <v>Bill Gabril</v>
      </c>
      <c r="C3815" t="s">
        <v>213</v>
      </c>
      <c r="D3815">
        <v>329501</v>
      </c>
      <c r="E3815">
        <v>336188</v>
      </c>
      <c r="F3815">
        <v>102.03</v>
      </c>
      <c r="G3815" s="2">
        <v>41491</v>
      </c>
      <c r="H3815">
        <f>YEAR(Table1[[#This Row],[Order Date]])</f>
        <v>2013</v>
      </c>
      <c r="I3815" t="s">
        <v>262</v>
      </c>
      <c r="J3815" s="4">
        <f>WEEKDAY(Table1[[#This Row],[Order Date]])</f>
        <v>2</v>
      </c>
      <c r="K3815" t="s">
        <v>228</v>
      </c>
      <c r="L3815" t="s">
        <v>236</v>
      </c>
      <c r="M3815">
        <v>336188</v>
      </c>
      <c r="N3815">
        <v>85764.7</v>
      </c>
      <c r="O3815">
        <v>250423.3</v>
      </c>
      <c r="P3815">
        <v>20</v>
      </c>
      <c r="Q3815">
        <v>95</v>
      </c>
      <c r="R3815">
        <v>64.760000000000005</v>
      </c>
    </row>
    <row r="3816" spans="1:18" x14ac:dyDescent="0.35">
      <c r="A3816" t="s">
        <v>26</v>
      </c>
      <c r="B3816" t="str">
        <f>VLOOKUP(Table1[[#This Row],[Region]],Table3[#All],2,0)</f>
        <v>Bill Gabril</v>
      </c>
      <c r="C3816" t="s">
        <v>213</v>
      </c>
      <c r="D3816">
        <v>164851</v>
      </c>
      <c r="E3816">
        <v>191544</v>
      </c>
      <c r="F3816">
        <v>116.19</v>
      </c>
      <c r="G3816" s="2">
        <v>40774</v>
      </c>
      <c r="H3816">
        <f>YEAR(Table1[[#This Row],[Order Date]])</f>
        <v>2011</v>
      </c>
      <c r="I3816" t="s">
        <v>262</v>
      </c>
      <c r="J3816" s="4">
        <f>WEEKDAY(Table1[[#This Row],[Order Date]])</f>
        <v>6</v>
      </c>
      <c r="K3816" t="s">
        <v>224</v>
      </c>
      <c r="L3816" t="s">
        <v>240</v>
      </c>
      <c r="M3816">
        <v>191544</v>
      </c>
      <c r="N3816">
        <v>40416.51</v>
      </c>
      <c r="O3816">
        <v>151127.49</v>
      </c>
      <c r="P3816">
        <v>20</v>
      </c>
      <c r="Q3816">
        <v>89</v>
      </c>
      <c r="R3816">
        <v>79.98</v>
      </c>
    </row>
    <row r="3817" spans="1:18" x14ac:dyDescent="0.35">
      <c r="A3817" t="s">
        <v>27</v>
      </c>
      <c r="B3817" t="str">
        <f>VLOOKUP(Table1[[#This Row],[Region]],Table3[#All],2,0)</f>
        <v>Sam Thomas</v>
      </c>
      <c r="C3817" t="s">
        <v>215</v>
      </c>
      <c r="D3817">
        <v>485120</v>
      </c>
      <c r="E3817">
        <v>316835</v>
      </c>
      <c r="F3817">
        <v>65.31</v>
      </c>
      <c r="G3817" s="2">
        <v>41366</v>
      </c>
      <c r="H3817">
        <f>YEAR(Table1[[#This Row],[Order Date]])</f>
        <v>2013</v>
      </c>
      <c r="I3817" t="s">
        <v>256</v>
      </c>
      <c r="J3817" s="4">
        <f>WEEKDAY(Table1[[#This Row],[Order Date]])</f>
        <v>3</v>
      </c>
      <c r="K3817" t="s">
        <v>224</v>
      </c>
      <c r="L3817" t="s">
        <v>240</v>
      </c>
      <c r="M3817">
        <v>316835</v>
      </c>
      <c r="N3817">
        <v>107666.39</v>
      </c>
      <c r="O3817">
        <v>209168.61</v>
      </c>
      <c r="P3817">
        <v>20</v>
      </c>
      <c r="Q3817">
        <v>52</v>
      </c>
      <c r="R3817">
        <v>71.010000000000005</v>
      </c>
    </row>
    <row r="3818" spans="1:18" x14ac:dyDescent="0.35">
      <c r="A3818" t="s">
        <v>28</v>
      </c>
      <c r="B3818" t="str">
        <f>VLOOKUP(Table1[[#This Row],[Region]],Table3[#All],2,0)</f>
        <v>Bill Gabril</v>
      </c>
      <c r="C3818" t="s">
        <v>213</v>
      </c>
      <c r="D3818">
        <v>266057</v>
      </c>
      <c r="E3818">
        <v>273357</v>
      </c>
      <c r="F3818">
        <v>102.74</v>
      </c>
      <c r="G3818" s="2">
        <v>41366</v>
      </c>
      <c r="H3818">
        <f>YEAR(Table1[[#This Row],[Order Date]])</f>
        <v>2013</v>
      </c>
      <c r="I3818" t="s">
        <v>256</v>
      </c>
      <c r="J3818" s="4">
        <f>WEEKDAY(Table1[[#This Row],[Order Date]])</f>
        <v>3</v>
      </c>
      <c r="K3818" t="s">
        <v>231</v>
      </c>
      <c r="L3818" t="s">
        <v>236</v>
      </c>
      <c r="M3818">
        <v>273357</v>
      </c>
      <c r="N3818">
        <v>93217.38</v>
      </c>
      <c r="O3818">
        <v>180139.62</v>
      </c>
      <c r="P3818">
        <v>20</v>
      </c>
      <c r="Q3818">
        <v>89</v>
      </c>
      <c r="R3818">
        <v>72.91</v>
      </c>
    </row>
    <row r="3819" spans="1:18" x14ac:dyDescent="0.35">
      <c r="A3819" t="s">
        <v>29</v>
      </c>
      <c r="B3819" t="str">
        <f>VLOOKUP(Table1[[#This Row],[Region]],Table3[#All],2,0)</f>
        <v>Anne Paul</v>
      </c>
      <c r="C3819" t="s">
        <v>212</v>
      </c>
      <c r="D3819">
        <v>420885</v>
      </c>
      <c r="E3819">
        <v>373466</v>
      </c>
      <c r="F3819">
        <v>88.73</v>
      </c>
      <c r="G3819" s="2">
        <v>41366</v>
      </c>
      <c r="H3819">
        <f>YEAR(Table1[[#This Row],[Order Date]])</f>
        <v>2013</v>
      </c>
      <c r="I3819" t="s">
        <v>256</v>
      </c>
      <c r="J3819" s="4">
        <f>WEEKDAY(Table1[[#This Row],[Order Date]])</f>
        <v>3</v>
      </c>
      <c r="K3819" t="s">
        <v>219</v>
      </c>
      <c r="L3819" t="s">
        <v>238</v>
      </c>
      <c r="M3819">
        <v>373466</v>
      </c>
      <c r="N3819">
        <v>97205.1</v>
      </c>
      <c r="O3819">
        <v>276260.90000000002</v>
      </c>
      <c r="P3819">
        <v>30</v>
      </c>
      <c r="Q3819">
        <v>54</v>
      </c>
      <c r="R3819">
        <v>79.430000000000007</v>
      </c>
    </row>
    <row r="3820" spans="1:18" x14ac:dyDescent="0.35">
      <c r="A3820" t="s">
        <v>30</v>
      </c>
      <c r="B3820" t="str">
        <f>VLOOKUP(Table1[[#This Row],[Region]],Table3[#All],2,0)</f>
        <v>William Grek</v>
      </c>
      <c r="C3820" t="s">
        <v>214</v>
      </c>
      <c r="D3820">
        <v>368003</v>
      </c>
      <c r="E3820">
        <v>198671</v>
      </c>
      <c r="F3820">
        <v>53.99</v>
      </c>
      <c r="G3820" s="2">
        <v>41776</v>
      </c>
      <c r="H3820">
        <f>YEAR(Table1[[#This Row],[Order Date]])</f>
        <v>2014</v>
      </c>
      <c r="I3820" t="s">
        <v>261</v>
      </c>
      <c r="J3820" s="4">
        <f>WEEKDAY(Table1[[#This Row],[Order Date]])</f>
        <v>7</v>
      </c>
      <c r="K3820" t="s">
        <v>228</v>
      </c>
      <c r="L3820" t="s">
        <v>236</v>
      </c>
      <c r="M3820">
        <v>198671</v>
      </c>
      <c r="N3820">
        <v>47131.01</v>
      </c>
      <c r="O3820">
        <v>151539.99</v>
      </c>
      <c r="P3820">
        <v>30</v>
      </c>
      <c r="Q3820">
        <v>76</v>
      </c>
      <c r="R3820">
        <v>61.06</v>
      </c>
    </row>
    <row r="3821" spans="1:18" x14ac:dyDescent="0.35">
      <c r="A3821" t="s">
        <v>31</v>
      </c>
      <c r="B3821" t="str">
        <f>VLOOKUP(Table1[[#This Row],[Region]],Table3[#All],2,0)</f>
        <v>Anne Paul</v>
      </c>
      <c r="C3821" t="s">
        <v>212</v>
      </c>
      <c r="D3821">
        <v>359961</v>
      </c>
      <c r="E3821">
        <v>262857</v>
      </c>
      <c r="F3821">
        <v>73.02</v>
      </c>
      <c r="G3821" s="2">
        <v>41145</v>
      </c>
      <c r="H3821">
        <f>YEAR(Table1[[#This Row],[Order Date]])</f>
        <v>2012</v>
      </c>
      <c r="I3821" t="s">
        <v>262</v>
      </c>
      <c r="J3821" s="4">
        <f>WEEKDAY(Table1[[#This Row],[Order Date]])</f>
        <v>6</v>
      </c>
      <c r="K3821" t="s">
        <v>218</v>
      </c>
      <c r="L3821" t="s">
        <v>238</v>
      </c>
      <c r="M3821">
        <v>262857</v>
      </c>
      <c r="N3821">
        <v>74961.179999999993</v>
      </c>
      <c r="O3821">
        <v>187895.82</v>
      </c>
      <c r="P3821">
        <v>10</v>
      </c>
      <c r="Q3821">
        <v>84</v>
      </c>
      <c r="R3821">
        <v>84.01</v>
      </c>
    </row>
    <row r="3822" spans="1:18" x14ac:dyDescent="0.35">
      <c r="A3822" t="s">
        <v>32</v>
      </c>
      <c r="B3822" t="str">
        <f>VLOOKUP(Table1[[#This Row],[Region]],Table3[#All],2,0)</f>
        <v>Bill Gabril</v>
      </c>
      <c r="C3822" t="s">
        <v>213</v>
      </c>
      <c r="D3822">
        <v>211053</v>
      </c>
      <c r="E3822">
        <v>200084</v>
      </c>
      <c r="F3822">
        <v>94.8</v>
      </c>
      <c r="G3822" s="2">
        <v>41145</v>
      </c>
      <c r="H3822">
        <f>YEAR(Table1[[#This Row],[Order Date]])</f>
        <v>2012</v>
      </c>
      <c r="I3822" t="s">
        <v>262</v>
      </c>
      <c r="J3822" s="4">
        <f>WEEKDAY(Table1[[#This Row],[Order Date]])</f>
        <v>6</v>
      </c>
      <c r="K3822" t="s">
        <v>233</v>
      </c>
      <c r="L3822" t="s">
        <v>237</v>
      </c>
      <c r="M3822">
        <v>200084</v>
      </c>
      <c r="N3822">
        <v>45294.879999999997</v>
      </c>
      <c r="O3822">
        <v>154789.12</v>
      </c>
      <c r="P3822">
        <v>30</v>
      </c>
      <c r="Q3822">
        <v>45</v>
      </c>
      <c r="R3822">
        <v>84.63</v>
      </c>
    </row>
    <row r="3823" spans="1:18" x14ac:dyDescent="0.35">
      <c r="A3823" t="s">
        <v>33</v>
      </c>
      <c r="B3823" t="str">
        <f>VLOOKUP(Table1[[#This Row],[Region]],Table3[#All],2,0)</f>
        <v>Bill Gabril</v>
      </c>
      <c r="C3823" t="s">
        <v>213</v>
      </c>
      <c r="D3823">
        <v>356196</v>
      </c>
      <c r="E3823">
        <v>304562</v>
      </c>
      <c r="F3823">
        <v>85.5</v>
      </c>
      <c r="G3823" s="2">
        <v>41145</v>
      </c>
      <c r="H3823">
        <f>YEAR(Table1[[#This Row],[Order Date]])</f>
        <v>2012</v>
      </c>
      <c r="I3823" t="s">
        <v>262</v>
      </c>
      <c r="J3823" s="4">
        <f>WEEKDAY(Table1[[#This Row],[Order Date]])</f>
        <v>6</v>
      </c>
      <c r="K3823" t="s">
        <v>233</v>
      </c>
      <c r="L3823" t="s">
        <v>237</v>
      </c>
      <c r="M3823">
        <v>304562</v>
      </c>
      <c r="N3823">
        <v>81140.95</v>
      </c>
      <c r="O3823">
        <v>223421.05</v>
      </c>
      <c r="P3823">
        <v>20</v>
      </c>
      <c r="Q3823">
        <v>59</v>
      </c>
      <c r="R3823">
        <v>69.260000000000005</v>
      </c>
    </row>
    <row r="3824" spans="1:18" x14ac:dyDescent="0.35">
      <c r="A3824" t="s">
        <v>34</v>
      </c>
      <c r="B3824" t="str">
        <f>VLOOKUP(Table1[[#This Row],[Region]],Table3[#All],2,0)</f>
        <v>William Grek</v>
      </c>
      <c r="C3824" t="s">
        <v>214</v>
      </c>
      <c r="D3824">
        <v>260494</v>
      </c>
      <c r="E3824">
        <v>242218</v>
      </c>
      <c r="F3824">
        <v>92.98</v>
      </c>
      <c r="G3824" s="2">
        <v>40809</v>
      </c>
      <c r="H3824">
        <f>YEAR(Table1[[#This Row],[Order Date]])</f>
        <v>2011</v>
      </c>
      <c r="I3824" t="s">
        <v>258</v>
      </c>
      <c r="J3824" s="4">
        <f>WEEKDAY(Table1[[#This Row],[Order Date]])</f>
        <v>6</v>
      </c>
      <c r="K3824" t="s">
        <v>217</v>
      </c>
      <c r="L3824" t="s">
        <v>237</v>
      </c>
      <c r="M3824">
        <v>242218</v>
      </c>
      <c r="N3824">
        <v>117562.29</v>
      </c>
      <c r="O3824">
        <v>124655.71</v>
      </c>
      <c r="P3824">
        <v>20</v>
      </c>
      <c r="Q3824">
        <v>82</v>
      </c>
      <c r="R3824">
        <v>78.62</v>
      </c>
    </row>
    <row r="3825" spans="1:18" x14ac:dyDescent="0.35">
      <c r="A3825" t="s">
        <v>35</v>
      </c>
      <c r="B3825" t="str">
        <f>VLOOKUP(Table1[[#This Row],[Region]],Table3[#All],2,0)</f>
        <v>William Grek</v>
      </c>
      <c r="C3825" t="s">
        <v>214</v>
      </c>
      <c r="D3825">
        <v>256055</v>
      </c>
      <c r="E3825">
        <v>271245</v>
      </c>
      <c r="F3825">
        <v>105.93</v>
      </c>
      <c r="G3825" s="2">
        <v>40809</v>
      </c>
      <c r="H3825">
        <f>YEAR(Table1[[#This Row],[Order Date]])</f>
        <v>2011</v>
      </c>
      <c r="I3825" t="s">
        <v>258</v>
      </c>
      <c r="J3825" s="4">
        <f>WEEKDAY(Table1[[#This Row],[Order Date]])</f>
        <v>6</v>
      </c>
      <c r="K3825" t="s">
        <v>229</v>
      </c>
      <c r="L3825" t="s">
        <v>240</v>
      </c>
      <c r="M3825">
        <v>271245</v>
      </c>
      <c r="N3825">
        <v>57480.99</v>
      </c>
      <c r="O3825">
        <v>213764.01</v>
      </c>
      <c r="P3825">
        <v>30</v>
      </c>
      <c r="Q3825">
        <v>56</v>
      </c>
      <c r="R3825">
        <v>88.22</v>
      </c>
    </row>
    <row r="3826" spans="1:18" x14ac:dyDescent="0.35">
      <c r="A3826" t="s">
        <v>36</v>
      </c>
      <c r="B3826" t="str">
        <f>VLOOKUP(Table1[[#This Row],[Region]],Table3[#All],2,0)</f>
        <v>William Grek</v>
      </c>
      <c r="C3826" t="s">
        <v>214</v>
      </c>
      <c r="D3826">
        <v>342555</v>
      </c>
      <c r="E3826">
        <v>326909</v>
      </c>
      <c r="F3826">
        <v>95.43</v>
      </c>
      <c r="G3826" s="2">
        <v>40809</v>
      </c>
      <c r="H3826">
        <f>YEAR(Table1[[#This Row],[Order Date]])</f>
        <v>2011</v>
      </c>
      <c r="I3826" t="s">
        <v>258</v>
      </c>
      <c r="J3826" s="4">
        <f>WEEKDAY(Table1[[#This Row],[Order Date]])</f>
        <v>6</v>
      </c>
      <c r="K3826" t="s">
        <v>228</v>
      </c>
      <c r="L3826" t="s">
        <v>236</v>
      </c>
      <c r="M3826">
        <v>326909</v>
      </c>
      <c r="N3826">
        <v>74874.03</v>
      </c>
      <c r="O3826">
        <v>252034.97</v>
      </c>
      <c r="P3826">
        <v>10</v>
      </c>
      <c r="Q3826">
        <v>93</v>
      </c>
      <c r="R3826">
        <v>88.16</v>
      </c>
    </row>
    <row r="3827" spans="1:18" x14ac:dyDescent="0.35">
      <c r="A3827" t="s">
        <v>37</v>
      </c>
      <c r="B3827" t="str">
        <f>VLOOKUP(Table1[[#This Row],[Region]],Table3[#All],2,0)</f>
        <v>Anne Paul</v>
      </c>
      <c r="C3827" t="s">
        <v>212</v>
      </c>
      <c r="D3827">
        <v>152783</v>
      </c>
      <c r="E3827">
        <v>94703</v>
      </c>
      <c r="F3827">
        <v>61.99</v>
      </c>
      <c r="G3827" s="2">
        <v>40809</v>
      </c>
      <c r="H3827">
        <f>YEAR(Table1[[#This Row],[Order Date]])</f>
        <v>2011</v>
      </c>
      <c r="I3827" t="s">
        <v>258</v>
      </c>
      <c r="J3827" s="4">
        <f>WEEKDAY(Table1[[#This Row],[Order Date]])</f>
        <v>6</v>
      </c>
      <c r="K3827" t="s">
        <v>230</v>
      </c>
      <c r="L3827" t="s">
        <v>238</v>
      </c>
      <c r="M3827">
        <v>94703</v>
      </c>
      <c r="N3827">
        <v>22180.78</v>
      </c>
      <c r="O3827">
        <v>72522.22</v>
      </c>
      <c r="P3827">
        <v>10</v>
      </c>
      <c r="Q3827">
        <v>69</v>
      </c>
      <c r="R3827">
        <v>65.5</v>
      </c>
    </row>
    <row r="3828" spans="1:18" x14ac:dyDescent="0.35">
      <c r="A3828" t="s">
        <v>38</v>
      </c>
      <c r="B3828" t="str">
        <f>VLOOKUP(Table1[[#This Row],[Region]],Table3[#All],2,0)</f>
        <v>Sam Thomas</v>
      </c>
      <c r="C3828" t="s">
        <v>215</v>
      </c>
      <c r="D3828">
        <v>285717</v>
      </c>
      <c r="E3828">
        <v>334521</v>
      </c>
      <c r="F3828">
        <v>117.08</v>
      </c>
      <c r="G3828" s="2">
        <v>41810</v>
      </c>
      <c r="H3828">
        <f>YEAR(Table1[[#This Row],[Order Date]])</f>
        <v>2014</v>
      </c>
      <c r="I3828" t="s">
        <v>254</v>
      </c>
      <c r="J3828" s="4">
        <f>WEEKDAY(Table1[[#This Row],[Order Date]])</f>
        <v>6</v>
      </c>
      <c r="K3828" t="s">
        <v>231</v>
      </c>
      <c r="L3828" t="s">
        <v>236</v>
      </c>
      <c r="M3828">
        <v>334521</v>
      </c>
      <c r="N3828">
        <v>162892.65</v>
      </c>
      <c r="O3828">
        <v>171628.35</v>
      </c>
      <c r="P3828">
        <v>10</v>
      </c>
      <c r="Q3828">
        <v>17</v>
      </c>
      <c r="R3828">
        <v>80.069999999999993</v>
      </c>
    </row>
    <row r="3829" spans="1:18" x14ac:dyDescent="0.35">
      <c r="A3829" t="s">
        <v>39</v>
      </c>
      <c r="B3829" t="str">
        <f>VLOOKUP(Table1[[#This Row],[Region]],Table3[#All],2,0)</f>
        <v>William Grek</v>
      </c>
      <c r="C3829" t="s">
        <v>214</v>
      </c>
      <c r="D3829">
        <v>431472</v>
      </c>
      <c r="E3829">
        <v>348313</v>
      </c>
      <c r="F3829">
        <v>80.73</v>
      </c>
      <c r="G3829" s="2">
        <v>41810</v>
      </c>
      <c r="H3829">
        <f>YEAR(Table1[[#This Row],[Order Date]])</f>
        <v>2014</v>
      </c>
      <c r="I3829" t="s">
        <v>254</v>
      </c>
      <c r="J3829" s="4">
        <f>WEEKDAY(Table1[[#This Row],[Order Date]])</f>
        <v>6</v>
      </c>
      <c r="K3829" t="s">
        <v>224</v>
      </c>
      <c r="L3829" t="s">
        <v>240</v>
      </c>
      <c r="M3829">
        <v>348313</v>
      </c>
      <c r="N3829">
        <v>128141.54</v>
      </c>
      <c r="O3829">
        <v>220171.46</v>
      </c>
      <c r="P3829">
        <v>30</v>
      </c>
      <c r="Q3829">
        <v>27</v>
      </c>
      <c r="R3829">
        <v>72.62</v>
      </c>
    </row>
    <row r="3830" spans="1:18" x14ac:dyDescent="0.35">
      <c r="A3830" t="s">
        <v>40</v>
      </c>
      <c r="B3830" t="str">
        <f>VLOOKUP(Table1[[#This Row],[Region]],Table3[#All],2,0)</f>
        <v>Anne Paul</v>
      </c>
      <c r="C3830" t="s">
        <v>212</v>
      </c>
      <c r="D3830">
        <v>350045</v>
      </c>
      <c r="E3830">
        <v>252786</v>
      </c>
      <c r="F3830">
        <v>72.22</v>
      </c>
      <c r="G3830" s="2">
        <v>41810</v>
      </c>
      <c r="H3830">
        <f>YEAR(Table1[[#This Row],[Order Date]])</f>
        <v>2014</v>
      </c>
      <c r="I3830" t="s">
        <v>254</v>
      </c>
      <c r="J3830" s="4">
        <f>WEEKDAY(Table1[[#This Row],[Order Date]])</f>
        <v>6</v>
      </c>
      <c r="K3830" t="s">
        <v>222</v>
      </c>
      <c r="L3830" t="s">
        <v>236</v>
      </c>
      <c r="M3830">
        <v>252786</v>
      </c>
      <c r="N3830">
        <v>74397.119999999995</v>
      </c>
      <c r="O3830">
        <v>178388.88</v>
      </c>
      <c r="P3830">
        <v>20</v>
      </c>
      <c r="Q3830">
        <v>37</v>
      </c>
      <c r="R3830">
        <v>64.61</v>
      </c>
    </row>
    <row r="3831" spans="1:18" x14ac:dyDescent="0.35">
      <c r="A3831" t="s">
        <v>41</v>
      </c>
      <c r="B3831" t="str">
        <f>VLOOKUP(Table1[[#This Row],[Region]],Table3[#All],2,0)</f>
        <v>Anne Paul</v>
      </c>
      <c r="C3831" t="s">
        <v>212</v>
      </c>
      <c r="D3831">
        <v>221183</v>
      </c>
      <c r="E3831">
        <v>263811</v>
      </c>
      <c r="F3831">
        <v>119.27</v>
      </c>
      <c r="G3831" s="2">
        <v>41995</v>
      </c>
      <c r="H3831">
        <f>YEAR(Table1[[#This Row],[Order Date]])</f>
        <v>2014</v>
      </c>
      <c r="I3831" t="s">
        <v>257</v>
      </c>
      <c r="J3831" s="4">
        <f>WEEKDAY(Table1[[#This Row],[Order Date]])</f>
        <v>2</v>
      </c>
      <c r="K3831" t="s">
        <v>220</v>
      </c>
      <c r="L3831" t="s">
        <v>237</v>
      </c>
      <c r="M3831">
        <v>263811</v>
      </c>
      <c r="N3831">
        <v>78563.98</v>
      </c>
      <c r="O3831">
        <v>185247.02</v>
      </c>
      <c r="P3831">
        <v>10</v>
      </c>
      <c r="Q3831">
        <v>77</v>
      </c>
      <c r="R3831">
        <v>69.05</v>
      </c>
    </row>
    <row r="3832" spans="1:18" x14ac:dyDescent="0.35">
      <c r="A3832" t="s">
        <v>42</v>
      </c>
      <c r="B3832" t="str">
        <f>VLOOKUP(Table1[[#This Row],[Region]],Table3[#All],2,0)</f>
        <v>Sam Thomas</v>
      </c>
      <c r="C3832" t="s">
        <v>215</v>
      </c>
      <c r="D3832">
        <v>341135</v>
      </c>
      <c r="E3832">
        <v>316531</v>
      </c>
      <c r="F3832">
        <v>92.79</v>
      </c>
      <c r="G3832" s="2">
        <v>41859</v>
      </c>
      <c r="H3832">
        <f>YEAR(Table1[[#This Row],[Order Date]])</f>
        <v>2014</v>
      </c>
      <c r="I3832" t="s">
        <v>262</v>
      </c>
      <c r="J3832" s="4">
        <f>WEEKDAY(Table1[[#This Row],[Order Date]])</f>
        <v>6</v>
      </c>
      <c r="K3832" t="s">
        <v>225</v>
      </c>
      <c r="L3832" t="s">
        <v>239</v>
      </c>
      <c r="M3832">
        <v>316531</v>
      </c>
      <c r="N3832">
        <v>143518.88</v>
      </c>
      <c r="O3832">
        <v>173012.12</v>
      </c>
      <c r="P3832">
        <v>10</v>
      </c>
      <c r="Q3832">
        <v>64</v>
      </c>
      <c r="R3832">
        <v>63.18</v>
      </c>
    </row>
    <row r="3833" spans="1:18" x14ac:dyDescent="0.35">
      <c r="A3833" t="s">
        <v>43</v>
      </c>
      <c r="B3833" t="str">
        <f>VLOOKUP(Table1[[#This Row],[Region]],Table3[#All],2,0)</f>
        <v>Bill Gabril</v>
      </c>
      <c r="C3833" t="s">
        <v>213</v>
      </c>
      <c r="D3833">
        <v>238724</v>
      </c>
      <c r="E3833">
        <v>268760</v>
      </c>
      <c r="F3833">
        <v>112.58</v>
      </c>
      <c r="G3833" s="2">
        <v>41859</v>
      </c>
      <c r="H3833">
        <f>YEAR(Table1[[#This Row],[Order Date]])</f>
        <v>2014</v>
      </c>
      <c r="I3833" t="s">
        <v>262</v>
      </c>
      <c r="J3833" s="4">
        <f>WEEKDAY(Table1[[#This Row],[Order Date]])</f>
        <v>6</v>
      </c>
      <c r="K3833" t="s">
        <v>232</v>
      </c>
      <c r="L3833" t="s">
        <v>240</v>
      </c>
      <c r="M3833">
        <v>268760</v>
      </c>
      <c r="N3833">
        <v>107279.05</v>
      </c>
      <c r="O3833">
        <v>161480.95000000001</v>
      </c>
      <c r="P3833">
        <v>10</v>
      </c>
      <c r="Q3833">
        <v>87</v>
      </c>
      <c r="R3833">
        <v>84.45</v>
      </c>
    </row>
    <row r="3834" spans="1:18" x14ac:dyDescent="0.35">
      <c r="A3834" t="s">
        <v>44</v>
      </c>
      <c r="B3834" t="str">
        <f>VLOOKUP(Table1[[#This Row],[Region]],Table3[#All],2,0)</f>
        <v>Sam Thomas</v>
      </c>
      <c r="C3834" t="s">
        <v>215</v>
      </c>
      <c r="D3834">
        <v>426725</v>
      </c>
      <c r="E3834">
        <v>398980</v>
      </c>
      <c r="F3834">
        <v>93.5</v>
      </c>
      <c r="G3834" s="2">
        <v>41509</v>
      </c>
      <c r="H3834">
        <f>YEAR(Table1[[#This Row],[Order Date]])</f>
        <v>2013</v>
      </c>
      <c r="I3834" t="s">
        <v>262</v>
      </c>
      <c r="J3834" s="4">
        <f>WEEKDAY(Table1[[#This Row],[Order Date]])</f>
        <v>6</v>
      </c>
      <c r="K3834" t="s">
        <v>224</v>
      </c>
      <c r="L3834" t="s">
        <v>240</v>
      </c>
      <c r="M3834">
        <v>398980</v>
      </c>
      <c r="N3834">
        <v>178746.94</v>
      </c>
      <c r="O3834">
        <v>220233.06</v>
      </c>
      <c r="P3834">
        <v>20</v>
      </c>
      <c r="Q3834">
        <v>23</v>
      </c>
      <c r="R3834">
        <v>77.260000000000005</v>
      </c>
    </row>
    <row r="3835" spans="1:18" x14ac:dyDescent="0.35">
      <c r="A3835" t="s">
        <v>45</v>
      </c>
      <c r="B3835" t="str">
        <f>VLOOKUP(Table1[[#This Row],[Region]],Table3[#All],2,0)</f>
        <v>Sam Thomas</v>
      </c>
      <c r="C3835" t="s">
        <v>215</v>
      </c>
      <c r="D3835">
        <v>481618</v>
      </c>
      <c r="E3835">
        <v>316163</v>
      </c>
      <c r="F3835">
        <v>65.650000000000006</v>
      </c>
      <c r="G3835" s="2">
        <v>41159</v>
      </c>
      <c r="H3835">
        <f>YEAR(Table1[[#This Row],[Order Date]])</f>
        <v>2012</v>
      </c>
      <c r="I3835" t="s">
        <v>258</v>
      </c>
      <c r="J3835" s="4">
        <f>WEEKDAY(Table1[[#This Row],[Order Date]])</f>
        <v>6</v>
      </c>
      <c r="K3835" t="s">
        <v>224</v>
      </c>
      <c r="L3835" t="s">
        <v>240</v>
      </c>
      <c r="M3835">
        <v>316163</v>
      </c>
      <c r="N3835">
        <v>107898.5</v>
      </c>
      <c r="O3835">
        <v>208264.5</v>
      </c>
      <c r="P3835">
        <v>20</v>
      </c>
      <c r="Q3835">
        <v>28</v>
      </c>
      <c r="R3835">
        <v>92.61</v>
      </c>
    </row>
    <row r="3836" spans="1:18" x14ac:dyDescent="0.35">
      <c r="A3836" t="s">
        <v>46</v>
      </c>
      <c r="B3836" t="str">
        <f>VLOOKUP(Table1[[#This Row],[Region]],Table3[#All],2,0)</f>
        <v>Sam Thomas</v>
      </c>
      <c r="C3836" t="s">
        <v>215</v>
      </c>
      <c r="D3836">
        <v>184620</v>
      </c>
      <c r="E3836">
        <v>120264</v>
      </c>
      <c r="F3836">
        <v>65.14</v>
      </c>
      <c r="G3836" s="2">
        <v>41159</v>
      </c>
      <c r="H3836">
        <f>YEAR(Table1[[#This Row],[Order Date]])</f>
        <v>2012</v>
      </c>
      <c r="I3836" t="s">
        <v>258</v>
      </c>
      <c r="J3836" s="4">
        <f>WEEKDAY(Table1[[#This Row],[Order Date]])</f>
        <v>6</v>
      </c>
      <c r="K3836" t="s">
        <v>221</v>
      </c>
      <c r="L3836" t="s">
        <v>239</v>
      </c>
      <c r="M3836">
        <v>120264</v>
      </c>
      <c r="N3836">
        <v>45911.81</v>
      </c>
      <c r="O3836">
        <v>74352.19</v>
      </c>
      <c r="P3836">
        <v>10</v>
      </c>
      <c r="Q3836">
        <v>26</v>
      </c>
      <c r="R3836">
        <v>76.650000000000006</v>
      </c>
    </row>
    <row r="3837" spans="1:18" x14ac:dyDescent="0.35">
      <c r="A3837" t="s">
        <v>47</v>
      </c>
      <c r="B3837" t="str">
        <f>VLOOKUP(Table1[[#This Row],[Region]],Table3[#All],2,0)</f>
        <v>Anne Paul</v>
      </c>
      <c r="C3837" t="s">
        <v>212</v>
      </c>
      <c r="D3837">
        <v>314252</v>
      </c>
      <c r="E3837">
        <v>370957</v>
      </c>
      <c r="F3837">
        <v>118.04</v>
      </c>
      <c r="G3837" s="2">
        <v>41268</v>
      </c>
      <c r="H3837">
        <f>YEAR(Table1[[#This Row],[Order Date]])</f>
        <v>2012</v>
      </c>
      <c r="I3837" t="s">
        <v>257</v>
      </c>
      <c r="J3837" s="4">
        <f>WEEKDAY(Table1[[#This Row],[Order Date]])</f>
        <v>3</v>
      </c>
      <c r="K3837" t="s">
        <v>217</v>
      </c>
      <c r="L3837" t="s">
        <v>237</v>
      </c>
      <c r="M3837">
        <v>370957</v>
      </c>
      <c r="N3837">
        <v>100183</v>
      </c>
      <c r="O3837">
        <v>270774</v>
      </c>
      <c r="P3837">
        <v>20</v>
      </c>
      <c r="Q3837">
        <v>15</v>
      </c>
      <c r="R3837">
        <v>69.739999999999995</v>
      </c>
    </row>
    <row r="3838" spans="1:18" x14ac:dyDescent="0.35">
      <c r="A3838" t="s">
        <v>48</v>
      </c>
      <c r="B3838" t="str">
        <f>VLOOKUP(Table1[[#This Row],[Region]],Table3[#All],2,0)</f>
        <v>Bill Gabril</v>
      </c>
      <c r="C3838" t="s">
        <v>213</v>
      </c>
      <c r="D3838">
        <v>448011</v>
      </c>
      <c r="E3838">
        <v>416200</v>
      </c>
      <c r="F3838">
        <v>92.9</v>
      </c>
      <c r="G3838" s="2">
        <v>41268</v>
      </c>
      <c r="H3838">
        <f>YEAR(Table1[[#This Row],[Order Date]])</f>
        <v>2012</v>
      </c>
      <c r="I3838" t="s">
        <v>257</v>
      </c>
      <c r="J3838" s="4">
        <f>WEEKDAY(Table1[[#This Row],[Order Date]])</f>
        <v>3</v>
      </c>
      <c r="K3838" t="s">
        <v>230</v>
      </c>
      <c r="L3838" t="s">
        <v>238</v>
      </c>
      <c r="M3838">
        <v>416200</v>
      </c>
      <c r="N3838">
        <v>187701.55</v>
      </c>
      <c r="O3838">
        <v>228498.45</v>
      </c>
      <c r="P3838">
        <v>10</v>
      </c>
      <c r="Q3838">
        <v>74</v>
      </c>
      <c r="R3838">
        <v>62.78</v>
      </c>
    </row>
    <row r="3839" spans="1:18" x14ac:dyDescent="0.35">
      <c r="A3839" t="s">
        <v>49</v>
      </c>
      <c r="B3839" t="str">
        <f>VLOOKUP(Table1[[#This Row],[Region]],Table3[#All],2,0)</f>
        <v>Anne Paul</v>
      </c>
      <c r="C3839" t="s">
        <v>212</v>
      </c>
      <c r="D3839">
        <v>283613</v>
      </c>
      <c r="E3839">
        <v>143522</v>
      </c>
      <c r="F3839">
        <v>50.6</v>
      </c>
      <c r="G3839" s="2">
        <v>41268</v>
      </c>
      <c r="H3839">
        <f>YEAR(Table1[[#This Row],[Order Date]])</f>
        <v>2012</v>
      </c>
      <c r="I3839" t="s">
        <v>257</v>
      </c>
      <c r="J3839" s="4">
        <f>WEEKDAY(Table1[[#This Row],[Order Date]])</f>
        <v>3</v>
      </c>
      <c r="K3839" t="s">
        <v>216</v>
      </c>
      <c r="L3839" t="s">
        <v>236</v>
      </c>
      <c r="M3839">
        <v>143522</v>
      </c>
      <c r="N3839">
        <v>48859.32</v>
      </c>
      <c r="O3839">
        <v>94662.68</v>
      </c>
      <c r="P3839">
        <v>30</v>
      </c>
      <c r="Q3839">
        <v>14</v>
      </c>
      <c r="R3839">
        <v>76.69</v>
      </c>
    </row>
    <row r="3840" spans="1:18" x14ac:dyDescent="0.35">
      <c r="A3840" t="s">
        <v>50</v>
      </c>
      <c r="B3840" t="str">
        <f>VLOOKUP(Table1[[#This Row],[Region]],Table3[#All],2,0)</f>
        <v>Sam Thomas</v>
      </c>
      <c r="C3840" t="s">
        <v>215</v>
      </c>
      <c r="D3840">
        <v>433673</v>
      </c>
      <c r="E3840">
        <v>394312</v>
      </c>
      <c r="F3840">
        <v>90.92</v>
      </c>
      <c r="G3840" s="2">
        <v>41268</v>
      </c>
      <c r="H3840">
        <f>YEAR(Table1[[#This Row],[Order Date]])</f>
        <v>2012</v>
      </c>
      <c r="I3840" t="s">
        <v>257</v>
      </c>
      <c r="J3840" s="4">
        <f>WEEKDAY(Table1[[#This Row],[Order Date]])</f>
        <v>3</v>
      </c>
      <c r="K3840" t="s">
        <v>225</v>
      </c>
      <c r="L3840" t="s">
        <v>239</v>
      </c>
      <c r="M3840">
        <v>394312</v>
      </c>
      <c r="N3840">
        <v>177080.61</v>
      </c>
      <c r="O3840">
        <v>217231.39</v>
      </c>
      <c r="P3840">
        <v>10</v>
      </c>
      <c r="Q3840">
        <v>77</v>
      </c>
      <c r="R3840">
        <v>94.21</v>
      </c>
    </row>
    <row r="3841" spans="1:18" x14ac:dyDescent="0.35">
      <c r="A3841" t="s">
        <v>51</v>
      </c>
      <c r="B3841" t="str">
        <f>VLOOKUP(Table1[[#This Row],[Region]],Table3[#All],2,0)</f>
        <v>William Grek</v>
      </c>
      <c r="C3841" t="s">
        <v>214</v>
      </c>
      <c r="D3841">
        <v>320200</v>
      </c>
      <c r="E3841">
        <v>288647</v>
      </c>
      <c r="F3841">
        <v>90.15</v>
      </c>
      <c r="G3841" s="2">
        <v>41031</v>
      </c>
      <c r="H3841">
        <f>YEAR(Table1[[#This Row],[Order Date]])</f>
        <v>2012</v>
      </c>
      <c r="I3841" t="s">
        <v>261</v>
      </c>
      <c r="J3841" s="4">
        <f>WEEKDAY(Table1[[#This Row],[Order Date]])</f>
        <v>4</v>
      </c>
      <c r="K3841" t="s">
        <v>232</v>
      </c>
      <c r="L3841" t="s">
        <v>240</v>
      </c>
      <c r="M3841">
        <v>288647</v>
      </c>
      <c r="N3841">
        <v>128514.85</v>
      </c>
      <c r="O3841">
        <v>160132.15</v>
      </c>
      <c r="P3841">
        <v>30</v>
      </c>
      <c r="Q3841">
        <v>50</v>
      </c>
      <c r="R3841">
        <v>84.47</v>
      </c>
    </row>
    <row r="3842" spans="1:18" x14ac:dyDescent="0.35">
      <c r="A3842" t="s">
        <v>52</v>
      </c>
      <c r="B3842" t="str">
        <f>VLOOKUP(Table1[[#This Row],[Region]],Table3[#All],2,0)</f>
        <v>William Grek</v>
      </c>
      <c r="C3842" t="s">
        <v>214</v>
      </c>
      <c r="D3842">
        <v>220186</v>
      </c>
      <c r="E3842">
        <v>229842</v>
      </c>
      <c r="F3842">
        <v>104.39</v>
      </c>
      <c r="G3842" s="2">
        <v>41031</v>
      </c>
      <c r="H3842">
        <f>YEAR(Table1[[#This Row],[Order Date]])</f>
        <v>2012</v>
      </c>
      <c r="I3842" t="s">
        <v>261</v>
      </c>
      <c r="J3842" s="4">
        <f>WEEKDAY(Table1[[#This Row],[Order Date]])</f>
        <v>4</v>
      </c>
      <c r="K3842" t="s">
        <v>216</v>
      </c>
      <c r="L3842" t="s">
        <v>236</v>
      </c>
      <c r="M3842">
        <v>229842</v>
      </c>
      <c r="N3842">
        <v>65588.75</v>
      </c>
      <c r="O3842">
        <v>164253.25</v>
      </c>
      <c r="P3842">
        <v>20</v>
      </c>
      <c r="Q3842">
        <v>37</v>
      </c>
      <c r="R3842">
        <v>81.28</v>
      </c>
    </row>
    <row r="3843" spans="1:18" x14ac:dyDescent="0.35">
      <c r="A3843" t="s">
        <v>53</v>
      </c>
      <c r="B3843" t="str">
        <f>VLOOKUP(Table1[[#This Row],[Region]],Table3[#All],2,0)</f>
        <v>William Grek</v>
      </c>
      <c r="C3843" t="s">
        <v>214</v>
      </c>
      <c r="D3843">
        <v>280728</v>
      </c>
      <c r="E3843">
        <v>171740</v>
      </c>
      <c r="F3843">
        <v>61.18</v>
      </c>
      <c r="G3843" s="2">
        <v>41603</v>
      </c>
      <c r="H3843">
        <f>YEAR(Table1[[#This Row],[Order Date]])</f>
        <v>2013</v>
      </c>
      <c r="I3843" t="s">
        <v>253</v>
      </c>
      <c r="J3843" s="4">
        <f>WEEKDAY(Table1[[#This Row],[Order Date]])</f>
        <v>2</v>
      </c>
      <c r="K3843" t="s">
        <v>230</v>
      </c>
      <c r="L3843" t="s">
        <v>238</v>
      </c>
      <c r="M3843">
        <v>171740</v>
      </c>
      <c r="N3843">
        <v>78762.36</v>
      </c>
      <c r="O3843">
        <v>92977.64</v>
      </c>
      <c r="P3843">
        <v>10</v>
      </c>
      <c r="Q3843">
        <v>66</v>
      </c>
      <c r="R3843">
        <v>86.48</v>
      </c>
    </row>
    <row r="3844" spans="1:18" x14ac:dyDescent="0.35">
      <c r="A3844" t="s">
        <v>54</v>
      </c>
      <c r="B3844" t="str">
        <f>VLOOKUP(Table1[[#This Row],[Region]],Table3[#All],2,0)</f>
        <v>Anne Paul</v>
      </c>
      <c r="C3844" t="s">
        <v>212</v>
      </c>
      <c r="D3844">
        <v>201559</v>
      </c>
      <c r="E3844">
        <v>166677</v>
      </c>
      <c r="F3844">
        <v>82.69</v>
      </c>
      <c r="G3844" s="2">
        <v>41237</v>
      </c>
      <c r="H3844">
        <f>YEAR(Table1[[#This Row],[Order Date]])</f>
        <v>2012</v>
      </c>
      <c r="I3844" t="s">
        <v>253</v>
      </c>
      <c r="J3844" s="4">
        <f>WEEKDAY(Table1[[#This Row],[Order Date]])</f>
        <v>7</v>
      </c>
      <c r="K3844" t="s">
        <v>235</v>
      </c>
      <c r="L3844" t="s">
        <v>239</v>
      </c>
      <c r="M3844">
        <v>166677</v>
      </c>
      <c r="N3844">
        <v>35514.870000000003</v>
      </c>
      <c r="O3844">
        <v>131162.13</v>
      </c>
      <c r="P3844">
        <v>20</v>
      </c>
      <c r="Q3844">
        <v>58</v>
      </c>
      <c r="R3844">
        <v>93.99</v>
      </c>
    </row>
    <row r="3845" spans="1:18" x14ac:dyDescent="0.35">
      <c r="A3845" t="s">
        <v>55</v>
      </c>
      <c r="B3845" t="str">
        <f>VLOOKUP(Table1[[#This Row],[Region]],Table3[#All],2,0)</f>
        <v>Sam Thomas</v>
      </c>
      <c r="C3845" t="s">
        <v>215</v>
      </c>
      <c r="D3845">
        <v>360423</v>
      </c>
      <c r="E3845">
        <v>198111</v>
      </c>
      <c r="F3845">
        <v>54.97</v>
      </c>
      <c r="G3845" s="2">
        <v>41237</v>
      </c>
      <c r="H3845">
        <f>YEAR(Table1[[#This Row],[Order Date]])</f>
        <v>2012</v>
      </c>
      <c r="I3845" t="s">
        <v>253</v>
      </c>
      <c r="J3845" s="4">
        <f>WEEKDAY(Table1[[#This Row],[Order Date]])</f>
        <v>7</v>
      </c>
      <c r="K3845" t="s">
        <v>233</v>
      </c>
      <c r="L3845" t="s">
        <v>237</v>
      </c>
      <c r="M3845">
        <v>198111</v>
      </c>
      <c r="N3845">
        <v>70741.320000000007</v>
      </c>
      <c r="O3845">
        <v>127369.68</v>
      </c>
      <c r="P3845">
        <v>10</v>
      </c>
      <c r="Q3845">
        <v>13</v>
      </c>
      <c r="R3845">
        <v>72.459999999999994</v>
      </c>
    </row>
    <row r="3846" spans="1:18" x14ac:dyDescent="0.35">
      <c r="A3846" t="s">
        <v>56</v>
      </c>
      <c r="B3846" t="str">
        <f>VLOOKUP(Table1[[#This Row],[Region]],Table3[#All],2,0)</f>
        <v>Anne Paul</v>
      </c>
      <c r="C3846" t="s">
        <v>212</v>
      </c>
      <c r="D3846">
        <v>397687</v>
      </c>
      <c r="E3846">
        <v>300840</v>
      </c>
      <c r="F3846">
        <v>75.650000000000006</v>
      </c>
      <c r="G3846" s="2">
        <v>41237</v>
      </c>
      <c r="H3846">
        <f>YEAR(Table1[[#This Row],[Order Date]])</f>
        <v>2012</v>
      </c>
      <c r="I3846" t="s">
        <v>253</v>
      </c>
      <c r="J3846" s="4">
        <f>WEEKDAY(Table1[[#This Row],[Order Date]])</f>
        <v>7</v>
      </c>
      <c r="K3846" t="s">
        <v>218</v>
      </c>
      <c r="L3846" t="s">
        <v>238</v>
      </c>
      <c r="M3846">
        <v>300840</v>
      </c>
      <c r="N3846">
        <v>130385.74</v>
      </c>
      <c r="O3846">
        <v>170454.26</v>
      </c>
      <c r="P3846">
        <v>30</v>
      </c>
      <c r="Q3846">
        <v>82</v>
      </c>
      <c r="R3846">
        <v>94.59</v>
      </c>
    </row>
    <row r="3847" spans="1:18" x14ac:dyDescent="0.35">
      <c r="A3847" t="s">
        <v>57</v>
      </c>
      <c r="B3847" t="str">
        <f>VLOOKUP(Table1[[#This Row],[Region]],Table3[#All],2,0)</f>
        <v>Anne Paul</v>
      </c>
      <c r="C3847" t="s">
        <v>212</v>
      </c>
      <c r="D3847">
        <v>426472</v>
      </c>
      <c r="E3847">
        <v>323122</v>
      </c>
      <c r="F3847">
        <v>75.77</v>
      </c>
      <c r="G3847" s="2">
        <v>41237</v>
      </c>
      <c r="H3847">
        <f>YEAR(Table1[[#This Row],[Order Date]])</f>
        <v>2012</v>
      </c>
      <c r="I3847" t="s">
        <v>253</v>
      </c>
      <c r="J3847" s="4">
        <f>WEEKDAY(Table1[[#This Row],[Order Date]])</f>
        <v>7</v>
      </c>
      <c r="K3847" t="s">
        <v>231</v>
      </c>
      <c r="L3847" t="s">
        <v>236</v>
      </c>
      <c r="M3847">
        <v>323122</v>
      </c>
      <c r="N3847">
        <v>118008.15</v>
      </c>
      <c r="O3847">
        <v>205113.85</v>
      </c>
      <c r="P3847">
        <v>20</v>
      </c>
      <c r="Q3847">
        <v>39</v>
      </c>
      <c r="R3847">
        <v>63.69</v>
      </c>
    </row>
    <row r="3848" spans="1:18" x14ac:dyDescent="0.35">
      <c r="A3848" t="s">
        <v>58</v>
      </c>
      <c r="B3848" t="str">
        <f>VLOOKUP(Table1[[#This Row],[Region]],Table3[#All],2,0)</f>
        <v>William Grek</v>
      </c>
      <c r="C3848" t="s">
        <v>214</v>
      </c>
      <c r="D3848">
        <v>349736</v>
      </c>
      <c r="E3848">
        <v>225401</v>
      </c>
      <c r="F3848">
        <v>64.45</v>
      </c>
      <c r="G3848" s="2">
        <v>41887</v>
      </c>
      <c r="H3848">
        <f>YEAR(Table1[[#This Row],[Order Date]])</f>
        <v>2014</v>
      </c>
      <c r="I3848" t="s">
        <v>258</v>
      </c>
      <c r="J3848" s="4">
        <f>WEEKDAY(Table1[[#This Row],[Order Date]])</f>
        <v>6</v>
      </c>
      <c r="K3848" t="s">
        <v>217</v>
      </c>
      <c r="L3848" t="s">
        <v>237</v>
      </c>
      <c r="M3848">
        <v>225401</v>
      </c>
      <c r="N3848">
        <v>62521.04</v>
      </c>
      <c r="O3848">
        <v>162879.96</v>
      </c>
      <c r="P3848">
        <v>20</v>
      </c>
      <c r="Q3848">
        <v>16</v>
      </c>
      <c r="R3848">
        <v>91.28</v>
      </c>
    </row>
    <row r="3849" spans="1:18" x14ac:dyDescent="0.35">
      <c r="A3849" t="s">
        <v>59</v>
      </c>
      <c r="B3849" t="str">
        <f>VLOOKUP(Table1[[#This Row],[Region]],Table3[#All],2,0)</f>
        <v>William Grek</v>
      </c>
      <c r="C3849" t="s">
        <v>214</v>
      </c>
      <c r="D3849">
        <v>461931</v>
      </c>
      <c r="E3849">
        <v>468922</v>
      </c>
      <c r="F3849">
        <v>101.51</v>
      </c>
      <c r="G3849" s="2">
        <v>41771</v>
      </c>
      <c r="H3849">
        <f>YEAR(Table1[[#This Row],[Order Date]])</f>
        <v>2014</v>
      </c>
      <c r="I3849" t="s">
        <v>261</v>
      </c>
      <c r="J3849" s="4">
        <f>WEEKDAY(Table1[[#This Row],[Order Date]])</f>
        <v>2</v>
      </c>
      <c r="K3849" t="s">
        <v>217</v>
      </c>
      <c r="L3849" t="s">
        <v>237</v>
      </c>
      <c r="M3849">
        <v>468922</v>
      </c>
      <c r="N3849">
        <v>160537.5</v>
      </c>
      <c r="O3849">
        <v>308384.5</v>
      </c>
      <c r="P3849">
        <v>10</v>
      </c>
      <c r="Q3849">
        <v>12</v>
      </c>
      <c r="R3849">
        <v>60.01</v>
      </c>
    </row>
    <row r="3850" spans="1:18" x14ac:dyDescent="0.35">
      <c r="A3850" t="s">
        <v>60</v>
      </c>
      <c r="B3850" t="str">
        <f>VLOOKUP(Table1[[#This Row],[Region]],Table3[#All],2,0)</f>
        <v>Anne Paul</v>
      </c>
      <c r="C3850" t="s">
        <v>212</v>
      </c>
      <c r="D3850">
        <v>179032</v>
      </c>
      <c r="E3850">
        <v>112168</v>
      </c>
      <c r="F3850">
        <v>62.65</v>
      </c>
      <c r="G3850" s="2">
        <v>41771</v>
      </c>
      <c r="H3850">
        <f>YEAR(Table1[[#This Row],[Order Date]])</f>
        <v>2014</v>
      </c>
      <c r="I3850" t="s">
        <v>261</v>
      </c>
      <c r="J3850" s="4">
        <f>WEEKDAY(Table1[[#This Row],[Order Date]])</f>
        <v>2</v>
      </c>
      <c r="K3850" t="s">
        <v>218</v>
      </c>
      <c r="L3850" t="s">
        <v>238</v>
      </c>
      <c r="M3850">
        <v>112168</v>
      </c>
      <c r="N3850">
        <v>53210.54</v>
      </c>
      <c r="O3850">
        <v>58957.46</v>
      </c>
      <c r="P3850">
        <v>20</v>
      </c>
      <c r="Q3850">
        <v>25</v>
      </c>
      <c r="R3850">
        <v>78.290000000000006</v>
      </c>
    </row>
    <row r="3851" spans="1:18" x14ac:dyDescent="0.35">
      <c r="A3851" t="s">
        <v>61</v>
      </c>
      <c r="B3851" t="str">
        <f>VLOOKUP(Table1[[#This Row],[Region]],Table3[#All],2,0)</f>
        <v>Sam Thomas</v>
      </c>
      <c r="C3851" t="s">
        <v>215</v>
      </c>
      <c r="D3851">
        <v>194365</v>
      </c>
      <c r="E3851">
        <v>161488</v>
      </c>
      <c r="F3851">
        <v>83.08</v>
      </c>
      <c r="G3851" s="2">
        <v>41771</v>
      </c>
      <c r="H3851">
        <f>YEAR(Table1[[#This Row],[Order Date]])</f>
        <v>2014</v>
      </c>
      <c r="I3851" t="s">
        <v>261</v>
      </c>
      <c r="J3851" s="4">
        <f>WEEKDAY(Table1[[#This Row],[Order Date]])</f>
        <v>2</v>
      </c>
      <c r="K3851" t="s">
        <v>225</v>
      </c>
      <c r="L3851" t="s">
        <v>239</v>
      </c>
      <c r="M3851">
        <v>161488</v>
      </c>
      <c r="N3851">
        <v>53118.18</v>
      </c>
      <c r="O3851">
        <v>108369.82</v>
      </c>
      <c r="P3851">
        <v>30</v>
      </c>
      <c r="Q3851">
        <v>26</v>
      </c>
      <c r="R3851">
        <v>68.209999999999994</v>
      </c>
    </row>
    <row r="3852" spans="1:18" x14ac:dyDescent="0.35">
      <c r="A3852" t="s">
        <v>62</v>
      </c>
      <c r="B3852" t="str">
        <f>VLOOKUP(Table1[[#This Row],[Region]],Table3[#All],2,0)</f>
        <v>Anne Paul</v>
      </c>
      <c r="C3852" t="s">
        <v>212</v>
      </c>
      <c r="D3852">
        <v>425415</v>
      </c>
      <c r="E3852">
        <v>483289</v>
      </c>
      <c r="F3852">
        <v>113.6</v>
      </c>
      <c r="G3852" s="2">
        <v>40674</v>
      </c>
      <c r="H3852">
        <f>YEAR(Table1[[#This Row],[Order Date]])</f>
        <v>2011</v>
      </c>
      <c r="I3852" t="s">
        <v>261</v>
      </c>
      <c r="J3852" s="4">
        <f>WEEKDAY(Table1[[#This Row],[Order Date]])</f>
        <v>4</v>
      </c>
      <c r="K3852" t="s">
        <v>232</v>
      </c>
      <c r="L3852" t="s">
        <v>240</v>
      </c>
      <c r="M3852">
        <v>483289</v>
      </c>
      <c r="N3852">
        <v>224972.79999999999</v>
      </c>
      <c r="O3852">
        <v>258316.2</v>
      </c>
      <c r="P3852">
        <v>30</v>
      </c>
      <c r="Q3852">
        <v>89</v>
      </c>
      <c r="R3852">
        <v>61.03</v>
      </c>
    </row>
    <row r="3853" spans="1:18" x14ac:dyDescent="0.35">
      <c r="A3853" t="s">
        <v>63</v>
      </c>
      <c r="B3853" t="str">
        <f>VLOOKUP(Table1[[#This Row],[Region]],Table3[#All],2,0)</f>
        <v>William Grek</v>
      </c>
      <c r="C3853" t="s">
        <v>214</v>
      </c>
      <c r="D3853">
        <v>107214</v>
      </c>
      <c r="E3853">
        <v>125801</v>
      </c>
      <c r="F3853">
        <v>117.34</v>
      </c>
      <c r="G3853" s="2">
        <v>41848</v>
      </c>
      <c r="H3853">
        <f>YEAR(Table1[[#This Row],[Order Date]])</f>
        <v>2014</v>
      </c>
      <c r="I3853" t="s">
        <v>260</v>
      </c>
      <c r="J3853" s="4">
        <f>WEEKDAY(Table1[[#This Row],[Order Date]])</f>
        <v>2</v>
      </c>
      <c r="K3853" t="s">
        <v>226</v>
      </c>
      <c r="L3853" t="s">
        <v>239</v>
      </c>
      <c r="M3853">
        <v>125801</v>
      </c>
      <c r="N3853">
        <v>32920.9</v>
      </c>
      <c r="O3853">
        <v>92880.1</v>
      </c>
      <c r="P3853">
        <v>10</v>
      </c>
      <c r="Q3853">
        <v>87</v>
      </c>
      <c r="R3853">
        <v>69.91</v>
      </c>
    </row>
    <row r="3854" spans="1:18" x14ac:dyDescent="0.35">
      <c r="A3854" t="s">
        <v>64</v>
      </c>
      <c r="B3854" t="str">
        <f>VLOOKUP(Table1[[#This Row],[Region]],Table3[#All],2,0)</f>
        <v>Anne Paul</v>
      </c>
      <c r="C3854" t="s">
        <v>212</v>
      </c>
      <c r="D3854">
        <v>276276</v>
      </c>
      <c r="E3854">
        <v>141227</v>
      </c>
      <c r="F3854">
        <v>51.12</v>
      </c>
      <c r="G3854" s="2">
        <v>41766</v>
      </c>
      <c r="H3854">
        <f>YEAR(Table1[[#This Row],[Order Date]])</f>
        <v>2014</v>
      </c>
      <c r="I3854" t="s">
        <v>261</v>
      </c>
      <c r="J3854" s="4">
        <f>WEEKDAY(Table1[[#This Row],[Order Date]])</f>
        <v>4</v>
      </c>
      <c r="K3854" t="s">
        <v>228</v>
      </c>
      <c r="L3854" t="s">
        <v>236</v>
      </c>
      <c r="M3854">
        <v>141227</v>
      </c>
      <c r="N3854">
        <v>65454.59</v>
      </c>
      <c r="O3854">
        <v>75772.41</v>
      </c>
      <c r="P3854">
        <v>10</v>
      </c>
      <c r="Q3854">
        <v>13</v>
      </c>
      <c r="R3854">
        <v>61.65</v>
      </c>
    </row>
    <row r="3855" spans="1:18" x14ac:dyDescent="0.35">
      <c r="A3855" t="s">
        <v>65</v>
      </c>
      <c r="B3855" t="str">
        <f>VLOOKUP(Table1[[#This Row],[Region]],Table3[#All],2,0)</f>
        <v>Bill Gabril</v>
      </c>
      <c r="C3855" t="s">
        <v>213</v>
      </c>
      <c r="D3855">
        <v>440591</v>
      </c>
      <c r="E3855">
        <v>403559</v>
      </c>
      <c r="F3855">
        <v>91.59</v>
      </c>
      <c r="G3855" s="2">
        <v>40805</v>
      </c>
      <c r="H3855">
        <f>YEAR(Table1[[#This Row],[Order Date]])</f>
        <v>2011</v>
      </c>
      <c r="I3855" t="s">
        <v>258</v>
      </c>
      <c r="J3855" s="4">
        <f>WEEKDAY(Table1[[#This Row],[Order Date]])</f>
        <v>2</v>
      </c>
      <c r="K3855" t="s">
        <v>235</v>
      </c>
      <c r="L3855" t="s">
        <v>239</v>
      </c>
      <c r="M3855">
        <v>403559</v>
      </c>
      <c r="N3855">
        <v>162487.96</v>
      </c>
      <c r="O3855">
        <v>241071.04</v>
      </c>
      <c r="P3855">
        <v>20</v>
      </c>
      <c r="Q3855">
        <v>53</v>
      </c>
      <c r="R3855">
        <v>93.23</v>
      </c>
    </row>
    <row r="3856" spans="1:18" x14ac:dyDescent="0.35">
      <c r="A3856" t="s">
        <v>66</v>
      </c>
      <c r="B3856" t="str">
        <f>VLOOKUP(Table1[[#This Row],[Region]],Table3[#All],2,0)</f>
        <v>Anne Paul</v>
      </c>
      <c r="C3856" t="s">
        <v>212</v>
      </c>
      <c r="D3856">
        <v>277618</v>
      </c>
      <c r="E3856">
        <v>289552</v>
      </c>
      <c r="F3856">
        <v>104.3</v>
      </c>
      <c r="G3856" s="2">
        <v>40805</v>
      </c>
      <c r="H3856">
        <f>YEAR(Table1[[#This Row],[Order Date]])</f>
        <v>2011</v>
      </c>
      <c r="I3856" t="s">
        <v>258</v>
      </c>
      <c r="J3856" s="4">
        <f>WEEKDAY(Table1[[#This Row],[Order Date]])</f>
        <v>2</v>
      </c>
      <c r="K3856" t="s">
        <v>234</v>
      </c>
      <c r="L3856" t="s">
        <v>238</v>
      </c>
      <c r="M3856">
        <v>289552</v>
      </c>
      <c r="N3856">
        <v>115653.61</v>
      </c>
      <c r="O3856">
        <v>173898.39</v>
      </c>
      <c r="P3856">
        <v>30</v>
      </c>
      <c r="Q3856">
        <v>66</v>
      </c>
      <c r="R3856">
        <v>66.16</v>
      </c>
    </row>
    <row r="3857" spans="1:18" x14ac:dyDescent="0.35">
      <c r="A3857" t="s">
        <v>67</v>
      </c>
      <c r="B3857" t="str">
        <f>VLOOKUP(Table1[[#This Row],[Region]],Table3[#All],2,0)</f>
        <v>William Grek</v>
      </c>
      <c r="C3857" t="s">
        <v>214</v>
      </c>
      <c r="D3857">
        <v>316164</v>
      </c>
      <c r="E3857">
        <v>321142</v>
      </c>
      <c r="F3857">
        <v>101.57</v>
      </c>
      <c r="G3857" s="2">
        <v>40997</v>
      </c>
      <c r="H3857">
        <f>YEAR(Table1[[#This Row],[Order Date]])</f>
        <v>2012</v>
      </c>
      <c r="I3857" t="s">
        <v>263</v>
      </c>
      <c r="J3857" s="4">
        <f>WEEKDAY(Table1[[#This Row],[Order Date]])</f>
        <v>5</v>
      </c>
      <c r="K3857" t="s">
        <v>227</v>
      </c>
      <c r="L3857" t="s">
        <v>237</v>
      </c>
      <c r="M3857">
        <v>321142</v>
      </c>
      <c r="N3857">
        <v>148245.31</v>
      </c>
      <c r="O3857">
        <v>172896.69</v>
      </c>
      <c r="P3857">
        <v>20</v>
      </c>
      <c r="Q3857">
        <v>64</v>
      </c>
      <c r="R3857">
        <v>93.44</v>
      </c>
    </row>
    <row r="3858" spans="1:18" x14ac:dyDescent="0.35">
      <c r="A3858" t="s">
        <v>68</v>
      </c>
      <c r="B3858" t="str">
        <f>VLOOKUP(Table1[[#This Row],[Region]],Table3[#All],2,0)</f>
        <v>Anne Paul</v>
      </c>
      <c r="C3858" t="s">
        <v>212</v>
      </c>
      <c r="D3858">
        <v>165452</v>
      </c>
      <c r="E3858">
        <v>120479</v>
      </c>
      <c r="F3858">
        <v>72.819999999999993</v>
      </c>
      <c r="G3858" s="2">
        <v>40865</v>
      </c>
      <c r="H3858">
        <f>YEAR(Table1[[#This Row],[Order Date]])</f>
        <v>2011</v>
      </c>
      <c r="I3858" t="s">
        <v>253</v>
      </c>
      <c r="J3858" s="4">
        <f>WEEKDAY(Table1[[#This Row],[Order Date]])</f>
        <v>6</v>
      </c>
      <c r="K3858" t="s">
        <v>222</v>
      </c>
      <c r="L3858" t="s">
        <v>236</v>
      </c>
      <c r="M3858">
        <v>120479</v>
      </c>
      <c r="N3858">
        <v>49090.45</v>
      </c>
      <c r="O3858">
        <v>71388.55</v>
      </c>
      <c r="P3858">
        <v>30</v>
      </c>
      <c r="Q3858">
        <v>38</v>
      </c>
      <c r="R3858">
        <v>82.8</v>
      </c>
    </row>
    <row r="3859" spans="1:18" x14ac:dyDescent="0.35">
      <c r="A3859" t="s">
        <v>69</v>
      </c>
      <c r="B3859" t="str">
        <f>VLOOKUP(Table1[[#This Row],[Region]],Table3[#All],2,0)</f>
        <v>Sam Thomas</v>
      </c>
      <c r="C3859" t="s">
        <v>215</v>
      </c>
      <c r="D3859">
        <v>447146</v>
      </c>
      <c r="E3859">
        <v>393417</v>
      </c>
      <c r="F3859">
        <v>87.98</v>
      </c>
      <c r="G3859" s="2">
        <v>41092</v>
      </c>
      <c r="H3859">
        <f>YEAR(Table1[[#This Row],[Order Date]])</f>
        <v>2012</v>
      </c>
      <c r="I3859" t="s">
        <v>260</v>
      </c>
      <c r="J3859" s="4">
        <f>WEEKDAY(Table1[[#This Row],[Order Date]])</f>
        <v>2</v>
      </c>
      <c r="K3859" t="s">
        <v>234</v>
      </c>
      <c r="L3859" t="s">
        <v>238</v>
      </c>
      <c r="M3859">
        <v>393417</v>
      </c>
      <c r="N3859">
        <v>89699.28</v>
      </c>
      <c r="O3859">
        <v>303717.71999999997</v>
      </c>
      <c r="P3859">
        <v>30</v>
      </c>
      <c r="Q3859">
        <v>72</v>
      </c>
      <c r="R3859">
        <v>90.69</v>
      </c>
    </row>
    <row r="3860" spans="1:18" x14ac:dyDescent="0.35">
      <c r="A3860" t="s">
        <v>70</v>
      </c>
      <c r="B3860" t="str">
        <f>VLOOKUP(Table1[[#This Row],[Region]],Table3[#All],2,0)</f>
        <v>Sam Thomas</v>
      </c>
      <c r="C3860" t="s">
        <v>215</v>
      </c>
      <c r="D3860">
        <v>201386</v>
      </c>
      <c r="E3860">
        <v>178259</v>
      </c>
      <c r="F3860">
        <v>88.52</v>
      </c>
      <c r="G3860" s="2">
        <v>41092</v>
      </c>
      <c r="H3860">
        <f>YEAR(Table1[[#This Row],[Order Date]])</f>
        <v>2012</v>
      </c>
      <c r="I3860" t="s">
        <v>260</v>
      </c>
      <c r="J3860" s="4">
        <f>WEEKDAY(Table1[[#This Row],[Order Date]])</f>
        <v>2</v>
      </c>
      <c r="K3860" t="s">
        <v>221</v>
      </c>
      <c r="L3860" t="s">
        <v>239</v>
      </c>
      <c r="M3860">
        <v>178259</v>
      </c>
      <c r="N3860">
        <v>43228.84</v>
      </c>
      <c r="O3860">
        <v>135030.16</v>
      </c>
      <c r="P3860">
        <v>10</v>
      </c>
      <c r="Q3860">
        <v>23</v>
      </c>
      <c r="R3860">
        <v>74.900000000000006</v>
      </c>
    </row>
    <row r="3861" spans="1:18" x14ac:dyDescent="0.35">
      <c r="A3861" t="s">
        <v>71</v>
      </c>
      <c r="B3861" t="str">
        <f>VLOOKUP(Table1[[#This Row],[Region]],Table3[#All],2,0)</f>
        <v>Bill Gabril</v>
      </c>
      <c r="C3861" t="s">
        <v>213</v>
      </c>
      <c r="D3861">
        <v>234432</v>
      </c>
      <c r="E3861">
        <v>126001</v>
      </c>
      <c r="F3861">
        <v>53.75</v>
      </c>
      <c r="G3861" s="2">
        <v>40794</v>
      </c>
      <c r="H3861">
        <f>YEAR(Table1[[#This Row],[Order Date]])</f>
        <v>2011</v>
      </c>
      <c r="I3861" t="s">
        <v>258</v>
      </c>
      <c r="J3861" s="4">
        <f>WEEKDAY(Table1[[#This Row],[Order Date]])</f>
        <v>5</v>
      </c>
      <c r="K3861" t="s">
        <v>223</v>
      </c>
      <c r="L3861" t="s">
        <v>240</v>
      </c>
      <c r="M3861">
        <v>126001</v>
      </c>
      <c r="N3861">
        <v>41694.75</v>
      </c>
      <c r="O3861">
        <v>84306.25</v>
      </c>
      <c r="P3861">
        <v>20</v>
      </c>
      <c r="Q3861">
        <v>99</v>
      </c>
      <c r="R3861">
        <v>91.44</v>
      </c>
    </row>
    <row r="3862" spans="1:18" x14ac:dyDescent="0.35">
      <c r="A3862" t="s">
        <v>72</v>
      </c>
      <c r="B3862" t="str">
        <f>VLOOKUP(Table1[[#This Row],[Region]],Table3[#All],2,0)</f>
        <v>Sam Thomas</v>
      </c>
      <c r="C3862" t="s">
        <v>215</v>
      </c>
      <c r="D3862">
        <v>264975</v>
      </c>
      <c r="E3862">
        <v>249539</v>
      </c>
      <c r="F3862">
        <v>94.17</v>
      </c>
      <c r="G3862" s="2">
        <v>40794</v>
      </c>
      <c r="H3862">
        <f>YEAR(Table1[[#This Row],[Order Date]])</f>
        <v>2011</v>
      </c>
      <c r="I3862" t="s">
        <v>258</v>
      </c>
      <c r="J3862" s="4">
        <f>WEEKDAY(Table1[[#This Row],[Order Date]])</f>
        <v>5</v>
      </c>
      <c r="K3862" t="s">
        <v>217</v>
      </c>
      <c r="L3862" t="s">
        <v>237</v>
      </c>
      <c r="M3862">
        <v>249539</v>
      </c>
      <c r="N3862">
        <v>53071.75</v>
      </c>
      <c r="O3862">
        <v>196467.25</v>
      </c>
      <c r="P3862">
        <v>30</v>
      </c>
      <c r="Q3862">
        <v>60</v>
      </c>
      <c r="R3862">
        <v>82.6</v>
      </c>
    </row>
    <row r="3863" spans="1:18" x14ac:dyDescent="0.35">
      <c r="A3863" t="s">
        <v>73</v>
      </c>
      <c r="B3863" t="str">
        <f>VLOOKUP(Table1[[#This Row],[Region]],Table3[#All],2,0)</f>
        <v>Bill Gabril</v>
      </c>
      <c r="C3863" t="s">
        <v>213</v>
      </c>
      <c r="D3863">
        <v>436124</v>
      </c>
      <c r="E3863">
        <v>297353</v>
      </c>
      <c r="F3863">
        <v>68.180000000000007</v>
      </c>
      <c r="G3863" s="2">
        <v>41915</v>
      </c>
      <c r="H3863">
        <f>YEAR(Table1[[#This Row],[Order Date]])</f>
        <v>2014</v>
      </c>
      <c r="I3863" t="s">
        <v>255</v>
      </c>
      <c r="J3863" s="4">
        <f>WEEKDAY(Table1[[#This Row],[Order Date]])</f>
        <v>6</v>
      </c>
      <c r="K3863" t="s">
        <v>232</v>
      </c>
      <c r="L3863" t="s">
        <v>240</v>
      </c>
      <c r="M3863">
        <v>297353</v>
      </c>
      <c r="N3863">
        <v>63965.02</v>
      </c>
      <c r="O3863">
        <v>233387.98</v>
      </c>
      <c r="P3863">
        <v>10</v>
      </c>
      <c r="Q3863">
        <v>89</v>
      </c>
      <c r="R3863">
        <v>68.27</v>
      </c>
    </row>
    <row r="3864" spans="1:18" x14ac:dyDescent="0.35">
      <c r="A3864" t="s">
        <v>74</v>
      </c>
      <c r="B3864" t="str">
        <f>VLOOKUP(Table1[[#This Row],[Region]],Table3[#All],2,0)</f>
        <v>Bill Gabril</v>
      </c>
      <c r="C3864" t="s">
        <v>213</v>
      </c>
      <c r="D3864">
        <v>420418</v>
      </c>
      <c r="E3864">
        <v>376424</v>
      </c>
      <c r="F3864">
        <v>89.54</v>
      </c>
      <c r="G3864" s="2">
        <v>41915</v>
      </c>
      <c r="H3864">
        <f>YEAR(Table1[[#This Row],[Order Date]])</f>
        <v>2014</v>
      </c>
      <c r="I3864" t="s">
        <v>255</v>
      </c>
      <c r="J3864" s="4">
        <f>WEEKDAY(Table1[[#This Row],[Order Date]])</f>
        <v>6</v>
      </c>
      <c r="K3864" t="s">
        <v>231</v>
      </c>
      <c r="L3864" t="s">
        <v>236</v>
      </c>
      <c r="M3864">
        <v>376424</v>
      </c>
      <c r="N3864">
        <v>134830.23000000001</v>
      </c>
      <c r="O3864">
        <v>241593.77</v>
      </c>
      <c r="P3864">
        <v>30</v>
      </c>
      <c r="Q3864">
        <v>30</v>
      </c>
      <c r="R3864">
        <v>69.760000000000005</v>
      </c>
    </row>
    <row r="3865" spans="1:18" x14ac:dyDescent="0.35">
      <c r="A3865" t="s">
        <v>75</v>
      </c>
      <c r="B3865" t="str">
        <f>VLOOKUP(Table1[[#This Row],[Region]],Table3[#All],2,0)</f>
        <v>William Grek</v>
      </c>
      <c r="C3865" t="s">
        <v>214</v>
      </c>
      <c r="D3865">
        <v>326052</v>
      </c>
      <c r="E3865">
        <v>357152</v>
      </c>
      <c r="F3865">
        <v>109.54</v>
      </c>
      <c r="G3865" s="2">
        <v>41963</v>
      </c>
      <c r="H3865">
        <f>YEAR(Table1[[#This Row],[Order Date]])</f>
        <v>2014</v>
      </c>
      <c r="I3865" t="s">
        <v>253</v>
      </c>
      <c r="J3865" s="4">
        <f>WEEKDAY(Table1[[#This Row],[Order Date]])</f>
        <v>5</v>
      </c>
      <c r="K3865" t="s">
        <v>233</v>
      </c>
      <c r="L3865" t="s">
        <v>237</v>
      </c>
      <c r="M3865">
        <v>357152</v>
      </c>
      <c r="N3865">
        <v>106168.22</v>
      </c>
      <c r="O3865">
        <v>250983.78</v>
      </c>
      <c r="P3865">
        <v>10</v>
      </c>
      <c r="Q3865">
        <v>28</v>
      </c>
      <c r="R3865">
        <v>92.42</v>
      </c>
    </row>
    <row r="3866" spans="1:18" x14ac:dyDescent="0.35">
      <c r="A3866" t="s">
        <v>76</v>
      </c>
      <c r="B3866" t="str">
        <f>VLOOKUP(Table1[[#This Row],[Region]],Table3[#All],2,0)</f>
        <v>Sam Thomas</v>
      </c>
      <c r="C3866" t="s">
        <v>215</v>
      </c>
      <c r="D3866">
        <v>329921</v>
      </c>
      <c r="E3866">
        <v>308243</v>
      </c>
      <c r="F3866">
        <v>93.43</v>
      </c>
      <c r="G3866" s="2">
        <v>41639</v>
      </c>
      <c r="H3866">
        <f>YEAR(Table1[[#This Row],[Order Date]])</f>
        <v>2013</v>
      </c>
      <c r="I3866" t="s">
        <v>257</v>
      </c>
      <c r="J3866" s="4">
        <f>WEEKDAY(Table1[[#This Row],[Order Date]])</f>
        <v>3</v>
      </c>
      <c r="K3866" t="s">
        <v>234</v>
      </c>
      <c r="L3866" t="s">
        <v>238</v>
      </c>
      <c r="M3866">
        <v>308243</v>
      </c>
      <c r="N3866">
        <v>113396.82</v>
      </c>
      <c r="O3866">
        <v>194846.18</v>
      </c>
      <c r="P3866">
        <v>10</v>
      </c>
      <c r="Q3866">
        <v>71</v>
      </c>
      <c r="R3866">
        <v>81.99</v>
      </c>
    </row>
    <row r="3867" spans="1:18" x14ac:dyDescent="0.35">
      <c r="A3867" t="s">
        <v>77</v>
      </c>
      <c r="B3867" t="str">
        <f>VLOOKUP(Table1[[#This Row],[Region]],Table3[#All],2,0)</f>
        <v>William Grek</v>
      </c>
      <c r="C3867" t="s">
        <v>214</v>
      </c>
      <c r="D3867">
        <v>280648</v>
      </c>
      <c r="E3867">
        <v>158221</v>
      </c>
      <c r="F3867">
        <v>56.38</v>
      </c>
      <c r="G3867" s="2">
        <v>41975</v>
      </c>
      <c r="H3867">
        <f>YEAR(Table1[[#This Row],[Order Date]])</f>
        <v>2014</v>
      </c>
      <c r="I3867" t="s">
        <v>257</v>
      </c>
      <c r="J3867" s="4">
        <f>WEEKDAY(Table1[[#This Row],[Order Date]])</f>
        <v>3</v>
      </c>
      <c r="K3867" t="s">
        <v>235</v>
      </c>
      <c r="L3867" t="s">
        <v>239</v>
      </c>
      <c r="M3867">
        <v>158221</v>
      </c>
      <c r="N3867">
        <v>61392.76</v>
      </c>
      <c r="O3867">
        <v>96828.24</v>
      </c>
      <c r="P3867">
        <v>10</v>
      </c>
      <c r="Q3867">
        <v>32</v>
      </c>
      <c r="R3867">
        <v>94.5</v>
      </c>
    </row>
    <row r="3868" spans="1:18" x14ac:dyDescent="0.35">
      <c r="A3868" t="s">
        <v>78</v>
      </c>
      <c r="B3868" t="str">
        <f>VLOOKUP(Table1[[#This Row],[Region]],Table3[#All],2,0)</f>
        <v>William Grek</v>
      </c>
      <c r="C3868" t="s">
        <v>214</v>
      </c>
      <c r="D3868">
        <v>126305</v>
      </c>
      <c r="E3868">
        <v>92063</v>
      </c>
      <c r="F3868">
        <v>72.89</v>
      </c>
      <c r="G3868" s="2">
        <v>41975</v>
      </c>
      <c r="H3868">
        <f>YEAR(Table1[[#This Row],[Order Date]])</f>
        <v>2014</v>
      </c>
      <c r="I3868" t="s">
        <v>257</v>
      </c>
      <c r="J3868" s="4">
        <f>WEEKDAY(Table1[[#This Row],[Order Date]])</f>
        <v>3</v>
      </c>
      <c r="K3868" t="s">
        <v>231</v>
      </c>
      <c r="L3868" t="s">
        <v>236</v>
      </c>
      <c r="M3868">
        <v>92063</v>
      </c>
      <c r="N3868">
        <v>19715.41</v>
      </c>
      <c r="O3868">
        <v>72347.59</v>
      </c>
      <c r="P3868">
        <v>20</v>
      </c>
      <c r="Q3868">
        <v>73</v>
      </c>
      <c r="R3868">
        <v>64.12</v>
      </c>
    </row>
    <row r="3869" spans="1:18" x14ac:dyDescent="0.35">
      <c r="A3869" t="s">
        <v>79</v>
      </c>
      <c r="B3869" t="str">
        <f>VLOOKUP(Table1[[#This Row],[Region]],Table3[#All],2,0)</f>
        <v>Sam Thomas</v>
      </c>
      <c r="C3869" t="s">
        <v>215</v>
      </c>
      <c r="D3869">
        <v>353633</v>
      </c>
      <c r="E3869">
        <v>225205</v>
      </c>
      <c r="F3869">
        <v>63.68</v>
      </c>
      <c r="G3869" s="2">
        <v>41439</v>
      </c>
      <c r="H3869">
        <f>YEAR(Table1[[#This Row],[Order Date]])</f>
        <v>2013</v>
      </c>
      <c r="I3869" t="s">
        <v>254</v>
      </c>
      <c r="J3869" s="4">
        <f>WEEKDAY(Table1[[#This Row],[Order Date]])</f>
        <v>6</v>
      </c>
      <c r="K3869" t="s">
        <v>219</v>
      </c>
      <c r="L3869" t="s">
        <v>238</v>
      </c>
      <c r="M3869">
        <v>225205</v>
      </c>
      <c r="N3869">
        <v>54997.2</v>
      </c>
      <c r="O3869">
        <v>170207.8</v>
      </c>
      <c r="P3869">
        <v>10</v>
      </c>
      <c r="Q3869">
        <v>80</v>
      </c>
      <c r="R3869">
        <v>87.31</v>
      </c>
    </row>
    <row r="3870" spans="1:18" x14ac:dyDescent="0.35">
      <c r="A3870" t="s">
        <v>80</v>
      </c>
      <c r="B3870" t="str">
        <f>VLOOKUP(Table1[[#This Row],[Region]],Table3[#All],2,0)</f>
        <v>Bill Gabril</v>
      </c>
      <c r="C3870" t="s">
        <v>213</v>
      </c>
      <c r="D3870">
        <v>365262</v>
      </c>
      <c r="E3870">
        <v>408736</v>
      </c>
      <c r="F3870">
        <v>111.9</v>
      </c>
      <c r="G3870" s="2">
        <v>40682</v>
      </c>
      <c r="H3870">
        <f>YEAR(Table1[[#This Row],[Order Date]])</f>
        <v>2011</v>
      </c>
      <c r="I3870" t="s">
        <v>261</v>
      </c>
      <c r="J3870" s="4">
        <f>WEEKDAY(Table1[[#This Row],[Order Date]])</f>
        <v>5</v>
      </c>
      <c r="K3870" t="s">
        <v>225</v>
      </c>
      <c r="L3870" t="s">
        <v>239</v>
      </c>
      <c r="M3870">
        <v>408736</v>
      </c>
      <c r="N3870">
        <v>107783.07</v>
      </c>
      <c r="O3870">
        <v>300952.93</v>
      </c>
      <c r="P3870">
        <v>10</v>
      </c>
      <c r="Q3870">
        <v>39</v>
      </c>
      <c r="R3870">
        <v>64.97</v>
      </c>
    </row>
    <row r="3871" spans="1:18" x14ac:dyDescent="0.35">
      <c r="A3871" t="s">
        <v>81</v>
      </c>
      <c r="B3871" t="str">
        <f>VLOOKUP(Table1[[#This Row],[Region]],Table3[#All],2,0)</f>
        <v>Sam Thomas</v>
      </c>
      <c r="C3871" t="s">
        <v>215</v>
      </c>
      <c r="D3871">
        <v>278477</v>
      </c>
      <c r="E3871">
        <v>241044</v>
      </c>
      <c r="F3871">
        <v>86.56</v>
      </c>
      <c r="G3871" s="2">
        <v>41670</v>
      </c>
      <c r="H3871">
        <f>YEAR(Table1[[#This Row],[Order Date]])</f>
        <v>2014</v>
      </c>
      <c r="I3871" t="s">
        <v>259</v>
      </c>
      <c r="J3871" s="4">
        <f>WEEKDAY(Table1[[#This Row],[Order Date]])</f>
        <v>6</v>
      </c>
      <c r="K3871" t="s">
        <v>224</v>
      </c>
      <c r="L3871" t="s">
        <v>240</v>
      </c>
      <c r="M3871">
        <v>241044</v>
      </c>
      <c r="N3871">
        <v>120022.52</v>
      </c>
      <c r="O3871">
        <v>121021.48</v>
      </c>
      <c r="P3871">
        <v>30</v>
      </c>
      <c r="Q3871">
        <v>10</v>
      </c>
      <c r="R3871">
        <v>90.64</v>
      </c>
    </row>
    <row r="3872" spans="1:18" x14ac:dyDescent="0.35">
      <c r="A3872" t="s">
        <v>82</v>
      </c>
      <c r="B3872" t="str">
        <f>VLOOKUP(Table1[[#This Row],[Region]],Table3[#All],2,0)</f>
        <v>Sam Thomas</v>
      </c>
      <c r="C3872" t="s">
        <v>215</v>
      </c>
      <c r="D3872">
        <v>381905</v>
      </c>
      <c r="E3872">
        <v>302550</v>
      </c>
      <c r="F3872">
        <v>79.22</v>
      </c>
      <c r="G3872" s="2">
        <v>41670</v>
      </c>
      <c r="H3872">
        <f>YEAR(Table1[[#This Row],[Order Date]])</f>
        <v>2014</v>
      </c>
      <c r="I3872" t="s">
        <v>259</v>
      </c>
      <c r="J3872" s="4">
        <f>WEEKDAY(Table1[[#This Row],[Order Date]])</f>
        <v>6</v>
      </c>
      <c r="K3872" t="s">
        <v>224</v>
      </c>
      <c r="L3872" t="s">
        <v>240</v>
      </c>
      <c r="M3872">
        <v>302550</v>
      </c>
      <c r="N3872">
        <v>87940.68</v>
      </c>
      <c r="O3872">
        <v>214609.32</v>
      </c>
      <c r="P3872">
        <v>10</v>
      </c>
      <c r="Q3872">
        <v>35</v>
      </c>
      <c r="R3872">
        <v>91.57</v>
      </c>
    </row>
    <row r="3873" spans="1:18" x14ac:dyDescent="0.35">
      <c r="A3873" t="s">
        <v>83</v>
      </c>
      <c r="B3873" t="str">
        <f>VLOOKUP(Table1[[#This Row],[Region]],Table3[#All],2,0)</f>
        <v>Sam Thomas</v>
      </c>
      <c r="C3873" t="s">
        <v>215</v>
      </c>
      <c r="D3873">
        <v>228917</v>
      </c>
      <c r="E3873">
        <v>220799</v>
      </c>
      <c r="F3873">
        <v>96.45</v>
      </c>
      <c r="G3873" s="2">
        <v>41670</v>
      </c>
      <c r="H3873">
        <f>YEAR(Table1[[#This Row],[Order Date]])</f>
        <v>2014</v>
      </c>
      <c r="I3873" t="s">
        <v>259</v>
      </c>
      <c r="J3873" s="4">
        <f>WEEKDAY(Table1[[#This Row],[Order Date]])</f>
        <v>6</v>
      </c>
      <c r="K3873" t="s">
        <v>220</v>
      </c>
      <c r="L3873" t="s">
        <v>237</v>
      </c>
      <c r="M3873">
        <v>220799</v>
      </c>
      <c r="N3873">
        <v>102118.88</v>
      </c>
      <c r="O3873">
        <v>118680.12</v>
      </c>
      <c r="P3873">
        <v>30</v>
      </c>
      <c r="Q3873">
        <v>65</v>
      </c>
      <c r="R3873">
        <v>85.63</v>
      </c>
    </row>
    <row r="3874" spans="1:18" x14ac:dyDescent="0.35">
      <c r="A3874" t="s">
        <v>84</v>
      </c>
      <c r="B3874" t="str">
        <f>VLOOKUP(Table1[[#This Row],[Region]],Table3[#All],2,0)</f>
        <v>Sam Thomas</v>
      </c>
      <c r="C3874" t="s">
        <v>215</v>
      </c>
      <c r="D3874">
        <v>456334</v>
      </c>
      <c r="E3874">
        <v>543821</v>
      </c>
      <c r="F3874">
        <v>119.17</v>
      </c>
      <c r="G3874" s="2">
        <v>41241</v>
      </c>
      <c r="H3874">
        <f>YEAR(Table1[[#This Row],[Order Date]])</f>
        <v>2012</v>
      </c>
      <c r="I3874" t="s">
        <v>253</v>
      </c>
      <c r="J3874" s="4">
        <f>WEEKDAY(Table1[[#This Row],[Order Date]])</f>
        <v>4</v>
      </c>
      <c r="K3874" t="s">
        <v>223</v>
      </c>
      <c r="L3874" t="s">
        <v>240</v>
      </c>
      <c r="M3874">
        <v>543821</v>
      </c>
      <c r="N3874">
        <v>138723.23000000001</v>
      </c>
      <c r="O3874">
        <v>405097.77</v>
      </c>
      <c r="P3874">
        <v>30</v>
      </c>
      <c r="Q3874">
        <v>73</v>
      </c>
      <c r="R3874">
        <v>88.04</v>
      </c>
    </row>
    <row r="3875" spans="1:18" x14ac:dyDescent="0.35">
      <c r="A3875" t="s">
        <v>85</v>
      </c>
      <c r="B3875" t="str">
        <f>VLOOKUP(Table1[[#This Row],[Region]],Table3[#All],2,0)</f>
        <v>Bill Gabril</v>
      </c>
      <c r="C3875" t="s">
        <v>213</v>
      </c>
      <c r="D3875">
        <v>113051</v>
      </c>
      <c r="E3875">
        <v>121893</v>
      </c>
      <c r="F3875">
        <v>107.82</v>
      </c>
      <c r="G3875" s="2">
        <v>41936</v>
      </c>
      <c r="H3875">
        <f>YEAR(Table1[[#This Row],[Order Date]])</f>
        <v>2014</v>
      </c>
      <c r="I3875" t="s">
        <v>255</v>
      </c>
      <c r="J3875" s="4">
        <f>WEEKDAY(Table1[[#This Row],[Order Date]])</f>
        <v>6</v>
      </c>
      <c r="K3875" t="s">
        <v>227</v>
      </c>
      <c r="L3875" t="s">
        <v>237</v>
      </c>
      <c r="M3875">
        <v>121893</v>
      </c>
      <c r="N3875">
        <v>57314.83</v>
      </c>
      <c r="O3875">
        <v>64578.17</v>
      </c>
      <c r="P3875">
        <v>20</v>
      </c>
      <c r="Q3875">
        <v>40</v>
      </c>
      <c r="R3875">
        <v>68.66</v>
      </c>
    </row>
    <row r="3876" spans="1:18" x14ac:dyDescent="0.35">
      <c r="A3876" t="s">
        <v>86</v>
      </c>
      <c r="B3876" t="str">
        <f>VLOOKUP(Table1[[#This Row],[Region]],Table3[#All],2,0)</f>
        <v>Bill Gabril</v>
      </c>
      <c r="C3876" t="s">
        <v>213</v>
      </c>
      <c r="D3876">
        <v>126676</v>
      </c>
      <c r="E3876">
        <v>99746</v>
      </c>
      <c r="F3876">
        <v>78.739999999999995</v>
      </c>
      <c r="G3876" s="2">
        <v>41936</v>
      </c>
      <c r="H3876">
        <f>YEAR(Table1[[#This Row],[Order Date]])</f>
        <v>2014</v>
      </c>
      <c r="I3876" t="s">
        <v>255</v>
      </c>
      <c r="J3876" s="4">
        <f>WEEKDAY(Table1[[#This Row],[Order Date]])</f>
        <v>6</v>
      </c>
      <c r="K3876" t="s">
        <v>226</v>
      </c>
      <c r="L3876" t="s">
        <v>239</v>
      </c>
      <c r="M3876">
        <v>99746</v>
      </c>
      <c r="N3876">
        <v>28041.439999999999</v>
      </c>
      <c r="O3876">
        <v>71704.56</v>
      </c>
      <c r="P3876">
        <v>10</v>
      </c>
      <c r="Q3876">
        <v>49</v>
      </c>
      <c r="R3876">
        <v>91.21</v>
      </c>
    </row>
    <row r="3877" spans="1:18" x14ac:dyDescent="0.35">
      <c r="A3877" t="s">
        <v>87</v>
      </c>
      <c r="B3877" t="str">
        <f>VLOOKUP(Table1[[#This Row],[Region]],Table3[#All],2,0)</f>
        <v>Sam Thomas</v>
      </c>
      <c r="C3877" t="s">
        <v>215</v>
      </c>
      <c r="D3877">
        <v>303171</v>
      </c>
      <c r="E3877">
        <v>298338</v>
      </c>
      <c r="F3877">
        <v>98.41</v>
      </c>
      <c r="G3877" s="2">
        <v>41936</v>
      </c>
      <c r="H3877">
        <f>YEAR(Table1[[#This Row],[Order Date]])</f>
        <v>2014</v>
      </c>
      <c r="I3877" t="s">
        <v>255</v>
      </c>
      <c r="J3877" s="4">
        <f>WEEKDAY(Table1[[#This Row],[Order Date]])</f>
        <v>6</v>
      </c>
      <c r="K3877" t="s">
        <v>224</v>
      </c>
      <c r="L3877" t="s">
        <v>240</v>
      </c>
      <c r="M3877">
        <v>298338</v>
      </c>
      <c r="N3877">
        <v>90069.66</v>
      </c>
      <c r="O3877">
        <v>208268.34</v>
      </c>
      <c r="P3877">
        <v>10</v>
      </c>
      <c r="Q3877">
        <v>58</v>
      </c>
      <c r="R3877">
        <v>68.34</v>
      </c>
    </row>
    <row r="3878" spans="1:18" x14ac:dyDescent="0.35">
      <c r="A3878" t="s">
        <v>88</v>
      </c>
      <c r="B3878" t="str">
        <f>VLOOKUP(Table1[[#This Row],[Region]],Table3[#All],2,0)</f>
        <v>Bill Gabril</v>
      </c>
      <c r="C3878" t="s">
        <v>213</v>
      </c>
      <c r="D3878">
        <v>197757</v>
      </c>
      <c r="E3878">
        <v>119675</v>
      </c>
      <c r="F3878">
        <v>60.52</v>
      </c>
      <c r="G3878" s="2">
        <v>41936</v>
      </c>
      <c r="H3878">
        <f>YEAR(Table1[[#This Row],[Order Date]])</f>
        <v>2014</v>
      </c>
      <c r="I3878" t="s">
        <v>255</v>
      </c>
      <c r="J3878" s="4">
        <f>WEEKDAY(Table1[[#This Row],[Order Date]])</f>
        <v>6</v>
      </c>
      <c r="K3878" t="s">
        <v>227</v>
      </c>
      <c r="L3878" t="s">
        <v>237</v>
      </c>
      <c r="M3878">
        <v>119675</v>
      </c>
      <c r="N3878">
        <v>34423.089999999997</v>
      </c>
      <c r="O3878">
        <v>85251.91</v>
      </c>
      <c r="P3878">
        <v>30</v>
      </c>
      <c r="Q3878">
        <v>10</v>
      </c>
      <c r="R3878">
        <v>85.87</v>
      </c>
    </row>
    <row r="3879" spans="1:18" x14ac:dyDescent="0.35">
      <c r="A3879" t="s">
        <v>89</v>
      </c>
      <c r="B3879" t="str">
        <f>VLOOKUP(Table1[[#This Row],[Region]],Table3[#All],2,0)</f>
        <v>Sam Thomas</v>
      </c>
      <c r="C3879" t="s">
        <v>215</v>
      </c>
      <c r="D3879">
        <v>362979</v>
      </c>
      <c r="E3879">
        <v>296079</v>
      </c>
      <c r="F3879">
        <v>81.569999999999993</v>
      </c>
      <c r="G3879" s="2">
        <v>41890</v>
      </c>
      <c r="H3879">
        <f>YEAR(Table1[[#This Row],[Order Date]])</f>
        <v>2014</v>
      </c>
      <c r="I3879" t="s">
        <v>258</v>
      </c>
      <c r="J3879" s="4">
        <f>WEEKDAY(Table1[[#This Row],[Order Date]])</f>
        <v>2</v>
      </c>
      <c r="K3879" t="s">
        <v>224</v>
      </c>
      <c r="L3879" t="s">
        <v>240</v>
      </c>
      <c r="M3879">
        <v>296079</v>
      </c>
      <c r="N3879">
        <v>101538.25</v>
      </c>
      <c r="O3879">
        <v>194540.75</v>
      </c>
      <c r="P3879">
        <v>20</v>
      </c>
      <c r="Q3879">
        <v>79</v>
      </c>
      <c r="R3879">
        <v>85.36</v>
      </c>
    </row>
    <row r="3880" spans="1:18" x14ac:dyDescent="0.35">
      <c r="A3880" t="s">
        <v>90</v>
      </c>
      <c r="B3880" t="str">
        <f>VLOOKUP(Table1[[#This Row],[Region]],Table3[#All],2,0)</f>
        <v>Sam Thomas</v>
      </c>
      <c r="C3880" t="s">
        <v>215</v>
      </c>
      <c r="D3880">
        <v>243683</v>
      </c>
      <c r="E3880">
        <v>166494</v>
      </c>
      <c r="F3880">
        <v>68.319999999999993</v>
      </c>
      <c r="G3880" s="2">
        <v>41890</v>
      </c>
      <c r="H3880">
        <f>YEAR(Table1[[#This Row],[Order Date]])</f>
        <v>2014</v>
      </c>
      <c r="I3880" t="s">
        <v>258</v>
      </c>
      <c r="J3880" s="4">
        <f>WEEKDAY(Table1[[#This Row],[Order Date]])</f>
        <v>2</v>
      </c>
      <c r="K3880" t="s">
        <v>232</v>
      </c>
      <c r="L3880" t="s">
        <v>240</v>
      </c>
      <c r="M3880">
        <v>166494</v>
      </c>
      <c r="N3880">
        <v>39173.769999999997</v>
      </c>
      <c r="O3880">
        <v>127320.23</v>
      </c>
      <c r="P3880">
        <v>10</v>
      </c>
      <c r="Q3880">
        <v>42</v>
      </c>
      <c r="R3880">
        <v>63.81</v>
      </c>
    </row>
    <row r="3881" spans="1:18" x14ac:dyDescent="0.35">
      <c r="A3881" t="s">
        <v>91</v>
      </c>
      <c r="B3881" t="str">
        <f>VLOOKUP(Table1[[#This Row],[Region]],Table3[#All],2,0)</f>
        <v>Bill Gabril</v>
      </c>
      <c r="C3881" t="s">
        <v>213</v>
      </c>
      <c r="D3881">
        <v>319291</v>
      </c>
      <c r="E3881">
        <v>213971</v>
      </c>
      <c r="F3881">
        <v>67.010000000000005</v>
      </c>
      <c r="G3881" s="2">
        <v>41890</v>
      </c>
      <c r="H3881">
        <f>YEAR(Table1[[#This Row],[Order Date]])</f>
        <v>2014</v>
      </c>
      <c r="I3881" t="s">
        <v>258</v>
      </c>
      <c r="J3881" s="4">
        <f>WEEKDAY(Table1[[#This Row],[Order Date]])</f>
        <v>2</v>
      </c>
      <c r="K3881" t="s">
        <v>220</v>
      </c>
      <c r="L3881" t="s">
        <v>237</v>
      </c>
      <c r="M3881">
        <v>213971</v>
      </c>
      <c r="N3881">
        <v>101711.69</v>
      </c>
      <c r="O3881">
        <v>112259.31</v>
      </c>
      <c r="P3881">
        <v>20</v>
      </c>
      <c r="Q3881">
        <v>36</v>
      </c>
      <c r="R3881">
        <v>84.98</v>
      </c>
    </row>
    <row r="3882" spans="1:18" x14ac:dyDescent="0.35">
      <c r="A3882" t="s">
        <v>92</v>
      </c>
      <c r="B3882" t="str">
        <f>VLOOKUP(Table1[[#This Row],[Region]],Table3[#All],2,0)</f>
        <v>William Grek</v>
      </c>
      <c r="C3882" t="s">
        <v>214</v>
      </c>
      <c r="D3882">
        <v>264649</v>
      </c>
      <c r="E3882">
        <v>279960</v>
      </c>
      <c r="F3882">
        <v>105.79</v>
      </c>
      <c r="G3882" s="2">
        <v>41638</v>
      </c>
      <c r="H3882">
        <f>YEAR(Table1[[#This Row],[Order Date]])</f>
        <v>2013</v>
      </c>
      <c r="I3882" t="s">
        <v>257</v>
      </c>
      <c r="J3882" s="4">
        <f>WEEKDAY(Table1[[#This Row],[Order Date]])</f>
        <v>2</v>
      </c>
      <c r="K3882" t="s">
        <v>230</v>
      </c>
      <c r="L3882" t="s">
        <v>238</v>
      </c>
      <c r="M3882">
        <v>279960</v>
      </c>
      <c r="N3882">
        <v>101259.35</v>
      </c>
      <c r="O3882">
        <v>178700.65</v>
      </c>
      <c r="P3882">
        <v>30</v>
      </c>
      <c r="Q3882">
        <v>37</v>
      </c>
      <c r="R3882">
        <v>90.14</v>
      </c>
    </row>
    <row r="3883" spans="1:18" x14ac:dyDescent="0.35">
      <c r="A3883" t="s">
        <v>93</v>
      </c>
      <c r="B3883" t="str">
        <f>VLOOKUP(Table1[[#This Row],[Region]],Table3[#All],2,0)</f>
        <v>William Grek</v>
      </c>
      <c r="C3883" t="s">
        <v>214</v>
      </c>
      <c r="D3883">
        <v>464925</v>
      </c>
      <c r="E3883">
        <v>235985</v>
      </c>
      <c r="F3883">
        <v>50.76</v>
      </c>
      <c r="G3883" s="2">
        <v>41638</v>
      </c>
      <c r="H3883">
        <f>YEAR(Table1[[#This Row],[Order Date]])</f>
        <v>2013</v>
      </c>
      <c r="I3883" t="s">
        <v>257</v>
      </c>
      <c r="J3883" s="4">
        <f>WEEKDAY(Table1[[#This Row],[Order Date]])</f>
        <v>2</v>
      </c>
      <c r="K3883" t="s">
        <v>233</v>
      </c>
      <c r="L3883" t="s">
        <v>237</v>
      </c>
      <c r="M3883">
        <v>235985</v>
      </c>
      <c r="N3883">
        <v>50873.04</v>
      </c>
      <c r="O3883">
        <v>185111.96</v>
      </c>
      <c r="P3883">
        <v>10</v>
      </c>
      <c r="Q3883">
        <v>54</v>
      </c>
      <c r="R3883">
        <v>74.7</v>
      </c>
    </row>
    <row r="3884" spans="1:18" x14ac:dyDescent="0.35">
      <c r="A3884" t="s">
        <v>94</v>
      </c>
      <c r="B3884" t="str">
        <f>VLOOKUP(Table1[[#This Row],[Region]],Table3[#All],2,0)</f>
        <v>Bill Gabril</v>
      </c>
      <c r="C3884" t="s">
        <v>213</v>
      </c>
      <c r="D3884">
        <v>290515</v>
      </c>
      <c r="E3884">
        <v>320042</v>
      </c>
      <c r="F3884">
        <v>110.16</v>
      </c>
      <c r="G3884" s="2">
        <v>41248</v>
      </c>
      <c r="H3884">
        <f>YEAR(Table1[[#This Row],[Order Date]])</f>
        <v>2012</v>
      </c>
      <c r="I3884" t="s">
        <v>257</v>
      </c>
      <c r="J3884" s="4">
        <f>WEEKDAY(Table1[[#This Row],[Order Date]])</f>
        <v>4</v>
      </c>
      <c r="K3884" t="s">
        <v>217</v>
      </c>
      <c r="L3884" t="s">
        <v>237</v>
      </c>
      <c r="M3884">
        <v>320042</v>
      </c>
      <c r="N3884">
        <v>89539.28</v>
      </c>
      <c r="O3884">
        <v>230502.72</v>
      </c>
      <c r="P3884">
        <v>20</v>
      </c>
      <c r="Q3884">
        <v>99</v>
      </c>
      <c r="R3884">
        <v>73.3</v>
      </c>
    </row>
    <row r="3885" spans="1:18" x14ac:dyDescent="0.35">
      <c r="A3885" t="s">
        <v>95</v>
      </c>
      <c r="B3885" t="str">
        <f>VLOOKUP(Table1[[#This Row],[Region]],Table3[#All],2,0)</f>
        <v>Anne Paul</v>
      </c>
      <c r="C3885" t="s">
        <v>212</v>
      </c>
      <c r="D3885">
        <v>265491</v>
      </c>
      <c r="E3885">
        <v>242239</v>
      </c>
      <c r="F3885">
        <v>91.24</v>
      </c>
      <c r="G3885" s="2">
        <v>41248</v>
      </c>
      <c r="H3885">
        <f>YEAR(Table1[[#This Row],[Order Date]])</f>
        <v>2012</v>
      </c>
      <c r="I3885" t="s">
        <v>257</v>
      </c>
      <c r="J3885" s="4">
        <f>WEEKDAY(Table1[[#This Row],[Order Date]])</f>
        <v>4</v>
      </c>
      <c r="K3885" t="s">
        <v>221</v>
      </c>
      <c r="L3885" t="s">
        <v>239</v>
      </c>
      <c r="M3885">
        <v>242239</v>
      </c>
      <c r="N3885">
        <v>79207.53</v>
      </c>
      <c r="O3885">
        <v>163031.47</v>
      </c>
      <c r="P3885">
        <v>10</v>
      </c>
      <c r="Q3885">
        <v>61</v>
      </c>
      <c r="R3885">
        <v>84</v>
      </c>
    </row>
    <row r="3886" spans="1:18" x14ac:dyDescent="0.35">
      <c r="A3886" t="s">
        <v>96</v>
      </c>
      <c r="B3886" t="str">
        <f>VLOOKUP(Table1[[#This Row],[Region]],Table3[#All],2,0)</f>
        <v>Sam Thomas</v>
      </c>
      <c r="C3886" t="s">
        <v>215</v>
      </c>
      <c r="D3886">
        <v>330776</v>
      </c>
      <c r="E3886">
        <v>336543</v>
      </c>
      <c r="F3886">
        <v>101.74</v>
      </c>
      <c r="G3886" s="2">
        <v>40848</v>
      </c>
      <c r="H3886">
        <f>YEAR(Table1[[#This Row],[Order Date]])</f>
        <v>2011</v>
      </c>
      <c r="I3886" t="s">
        <v>253</v>
      </c>
      <c r="J3886" s="4">
        <f>WEEKDAY(Table1[[#This Row],[Order Date]])</f>
        <v>3</v>
      </c>
      <c r="K3886" t="s">
        <v>223</v>
      </c>
      <c r="L3886" t="s">
        <v>240</v>
      </c>
      <c r="M3886">
        <v>336543</v>
      </c>
      <c r="N3886">
        <v>75322.509999999995</v>
      </c>
      <c r="O3886">
        <v>261220.49</v>
      </c>
      <c r="P3886">
        <v>10</v>
      </c>
      <c r="Q3886">
        <v>67</v>
      </c>
      <c r="R3886">
        <v>86.31</v>
      </c>
    </row>
    <row r="3887" spans="1:18" x14ac:dyDescent="0.35">
      <c r="A3887" t="s">
        <v>97</v>
      </c>
      <c r="B3887" t="str">
        <f>VLOOKUP(Table1[[#This Row],[Region]],Table3[#All],2,0)</f>
        <v>Bill Gabril</v>
      </c>
      <c r="C3887" t="s">
        <v>213</v>
      </c>
      <c r="D3887">
        <v>348425</v>
      </c>
      <c r="E3887">
        <v>362844</v>
      </c>
      <c r="F3887">
        <v>104.14</v>
      </c>
      <c r="G3887" s="2">
        <v>41381</v>
      </c>
      <c r="H3887">
        <f>YEAR(Table1[[#This Row],[Order Date]])</f>
        <v>2013</v>
      </c>
      <c r="I3887" t="s">
        <v>256</v>
      </c>
      <c r="J3887" s="4">
        <f>WEEKDAY(Table1[[#This Row],[Order Date]])</f>
        <v>4</v>
      </c>
      <c r="K3887" t="s">
        <v>223</v>
      </c>
      <c r="L3887" t="s">
        <v>240</v>
      </c>
      <c r="M3887">
        <v>362844</v>
      </c>
      <c r="N3887">
        <v>137785.94</v>
      </c>
      <c r="O3887">
        <v>225058.06</v>
      </c>
      <c r="P3887">
        <v>20</v>
      </c>
      <c r="Q3887">
        <v>60</v>
      </c>
      <c r="R3887">
        <v>61.64</v>
      </c>
    </row>
    <row r="3888" spans="1:18" x14ac:dyDescent="0.35">
      <c r="A3888" t="s">
        <v>98</v>
      </c>
      <c r="B3888" t="str">
        <f>VLOOKUP(Table1[[#This Row],[Region]],Table3[#All],2,0)</f>
        <v>Sam Thomas</v>
      </c>
      <c r="C3888" t="s">
        <v>215</v>
      </c>
      <c r="D3888">
        <v>104414</v>
      </c>
      <c r="E3888">
        <v>117760</v>
      </c>
      <c r="F3888">
        <v>112.78</v>
      </c>
      <c r="G3888" s="2">
        <v>41774</v>
      </c>
      <c r="H3888">
        <f>YEAR(Table1[[#This Row],[Order Date]])</f>
        <v>2014</v>
      </c>
      <c r="I3888" t="s">
        <v>261</v>
      </c>
      <c r="J3888" s="4">
        <f>WEEKDAY(Table1[[#This Row],[Order Date]])</f>
        <v>5</v>
      </c>
      <c r="K3888" t="s">
        <v>220</v>
      </c>
      <c r="L3888" t="s">
        <v>237</v>
      </c>
      <c r="M3888">
        <v>117760</v>
      </c>
      <c r="N3888">
        <v>38173.71</v>
      </c>
      <c r="O3888">
        <v>79586.289999999994</v>
      </c>
      <c r="P3888">
        <v>10</v>
      </c>
      <c r="Q3888">
        <v>51</v>
      </c>
      <c r="R3888">
        <v>92.43</v>
      </c>
    </row>
    <row r="3889" spans="1:18" x14ac:dyDescent="0.35">
      <c r="A3889" t="s">
        <v>99</v>
      </c>
      <c r="B3889" t="str">
        <f>VLOOKUP(Table1[[#This Row],[Region]],Table3[#All],2,0)</f>
        <v>Anne Paul</v>
      </c>
      <c r="C3889" t="s">
        <v>212</v>
      </c>
      <c r="D3889">
        <v>290713</v>
      </c>
      <c r="E3889">
        <v>161614</v>
      </c>
      <c r="F3889">
        <v>55.59</v>
      </c>
      <c r="G3889" s="2">
        <v>41774</v>
      </c>
      <c r="H3889">
        <f>YEAR(Table1[[#This Row],[Order Date]])</f>
        <v>2014</v>
      </c>
      <c r="I3889" t="s">
        <v>261</v>
      </c>
      <c r="J3889" s="4">
        <f>WEEKDAY(Table1[[#This Row],[Order Date]])</f>
        <v>5</v>
      </c>
      <c r="K3889" t="s">
        <v>227</v>
      </c>
      <c r="L3889" t="s">
        <v>237</v>
      </c>
      <c r="M3889">
        <v>161614</v>
      </c>
      <c r="N3889">
        <v>55148.2</v>
      </c>
      <c r="O3889">
        <v>106465.8</v>
      </c>
      <c r="P3889">
        <v>30</v>
      </c>
      <c r="Q3889">
        <v>74</v>
      </c>
      <c r="R3889">
        <v>77.069999999999993</v>
      </c>
    </row>
    <row r="3890" spans="1:18" x14ac:dyDescent="0.35">
      <c r="A3890" t="s">
        <v>100</v>
      </c>
      <c r="B3890" t="str">
        <f>VLOOKUP(Table1[[#This Row],[Region]],Table3[#All],2,0)</f>
        <v>William Grek</v>
      </c>
      <c r="C3890" t="s">
        <v>214</v>
      </c>
      <c r="D3890">
        <v>289054</v>
      </c>
      <c r="E3890">
        <v>222930</v>
      </c>
      <c r="F3890">
        <v>77.12</v>
      </c>
      <c r="G3890" s="2">
        <v>40982</v>
      </c>
      <c r="H3890">
        <f>YEAR(Table1[[#This Row],[Order Date]])</f>
        <v>2012</v>
      </c>
      <c r="I3890" t="s">
        <v>263</v>
      </c>
      <c r="J3890" s="4">
        <f>WEEKDAY(Table1[[#This Row],[Order Date]])</f>
        <v>4</v>
      </c>
      <c r="K3890" t="s">
        <v>220</v>
      </c>
      <c r="L3890" t="s">
        <v>237</v>
      </c>
      <c r="M3890">
        <v>222930</v>
      </c>
      <c r="N3890">
        <v>100322.2</v>
      </c>
      <c r="O3890">
        <v>122607.8</v>
      </c>
      <c r="P3890">
        <v>10</v>
      </c>
      <c r="Q3890">
        <v>97</v>
      </c>
      <c r="R3890">
        <v>84.49</v>
      </c>
    </row>
    <row r="3891" spans="1:18" x14ac:dyDescent="0.35">
      <c r="A3891" t="s">
        <v>101</v>
      </c>
      <c r="B3891" t="str">
        <f>VLOOKUP(Table1[[#This Row],[Region]],Table3[#All],2,0)</f>
        <v>Sam Thomas</v>
      </c>
      <c r="C3891" t="s">
        <v>215</v>
      </c>
      <c r="D3891">
        <v>121282</v>
      </c>
      <c r="E3891">
        <v>114925</v>
      </c>
      <c r="F3891">
        <v>94.76</v>
      </c>
      <c r="G3891" s="2">
        <v>40982</v>
      </c>
      <c r="H3891">
        <f>YEAR(Table1[[#This Row],[Order Date]])</f>
        <v>2012</v>
      </c>
      <c r="I3891" t="s">
        <v>263</v>
      </c>
      <c r="J3891" s="4">
        <f>WEEKDAY(Table1[[#This Row],[Order Date]])</f>
        <v>4</v>
      </c>
      <c r="K3891" t="s">
        <v>221</v>
      </c>
      <c r="L3891" t="s">
        <v>239</v>
      </c>
      <c r="M3891">
        <v>114925</v>
      </c>
      <c r="N3891">
        <v>36951.43</v>
      </c>
      <c r="O3891">
        <v>77973.570000000007</v>
      </c>
      <c r="P3891">
        <v>10</v>
      </c>
      <c r="Q3891">
        <v>96</v>
      </c>
      <c r="R3891">
        <v>68.13</v>
      </c>
    </row>
    <row r="3892" spans="1:18" x14ac:dyDescent="0.35">
      <c r="A3892" t="s">
        <v>102</v>
      </c>
      <c r="B3892" t="str">
        <f>VLOOKUP(Table1[[#This Row],[Region]],Table3[#All],2,0)</f>
        <v>Bill Gabril</v>
      </c>
      <c r="C3892" t="s">
        <v>213</v>
      </c>
      <c r="D3892">
        <v>459436</v>
      </c>
      <c r="E3892">
        <v>374227</v>
      </c>
      <c r="F3892">
        <v>81.45</v>
      </c>
      <c r="G3892" s="2">
        <v>41654</v>
      </c>
      <c r="H3892">
        <f>YEAR(Table1[[#This Row],[Order Date]])</f>
        <v>2014</v>
      </c>
      <c r="I3892" t="s">
        <v>259</v>
      </c>
      <c r="J3892" s="4">
        <f>WEEKDAY(Table1[[#This Row],[Order Date]])</f>
        <v>4</v>
      </c>
      <c r="K3892" t="s">
        <v>230</v>
      </c>
      <c r="L3892" t="s">
        <v>238</v>
      </c>
      <c r="M3892">
        <v>374227</v>
      </c>
      <c r="N3892">
        <v>144462.45000000001</v>
      </c>
      <c r="O3892">
        <v>229764.55</v>
      </c>
      <c r="P3892">
        <v>20</v>
      </c>
      <c r="Q3892">
        <v>49</v>
      </c>
      <c r="R3892">
        <v>74.52</v>
      </c>
    </row>
    <row r="3893" spans="1:18" x14ac:dyDescent="0.35">
      <c r="A3893" t="s">
        <v>103</v>
      </c>
      <c r="B3893" t="str">
        <f>VLOOKUP(Table1[[#This Row],[Region]],Table3[#All],2,0)</f>
        <v>Bill Gabril</v>
      </c>
      <c r="C3893" t="s">
        <v>213</v>
      </c>
      <c r="D3893">
        <v>406266</v>
      </c>
      <c r="E3893">
        <v>222753</v>
      </c>
      <c r="F3893">
        <v>54.83</v>
      </c>
      <c r="G3893" s="2">
        <v>41654</v>
      </c>
      <c r="H3893">
        <f>YEAR(Table1[[#This Row],[Order Date]])</f>
        <v>2014</v>
      </c>
      <c r="I3893" t="s">
        <v>259</v>
      </c>
      <c r="J3893" s="4">
        <f>WEEKDAY(Table1[[#This Row],[Order Date]])</f>
        <v>4</v>
      </c>
      <c r="K3893" t="s">
        <v>216</v>
      </c>
      <c r="L3893" t="s">
        <v>236</v>
      </c>
      <c r="M3893">
        <v>222753</v>
      </c>
      <c r="N3893">
        <v>57909.07</v>
      </c>
      <c r="O3893">
        <v>164843.93</v>
      </c>
      <c r="P3893">
        <v>20</v>
      </c>
      <c r="Q3893">
        <v>41</v>
      </c>
      <c r="R3893">
        <v>61.95</v>
      </c>
    </row>
    <row r="3894" spans="1:18" x14ac:dyDescent="0.35">
      <c r="A3894" t="s">
        <v>104</v>
      </c>
      <c r="B3894" t="str">
        <f>VLOOKUP(Table1[[#This Row],[Region]],Table3[#All],2,0)</f>
        <v>Anne Paul</v>
      </c>
      <c r="C3894" t="s">
        <v>212</v>
      </c>
      <c r="D3894">
        <v>465060</v>
      </c>
      <c r="E3894">
        <v>332101</v>
      </c>
      <c r="F3894">
        <v>71.41</v>
      </c>
      <c r="G3894" s="2">
        <v>40976</v>
      </c>
      <c r="H3894">
        <f>YEAR(Table1[[#This Row],[Order Date]])</f>
        <v>2012</v>
      </c>
      <c r="I3894" t="s">
        <v>263</v>
      </c>
      <c r="J3894" s="4">
        <f>WEEKDAY(Table1[[#This Row],[Order Date]])</f>
        <v>5</v>
      </c>
      <c r="K3894" t="s">
        <v>221</v>
      </c>
      <c r="L3894" t="s">
        <v>239</v>
      </c>
      <c r="M3894">
        <v>332101</v>
      </c>
      <c r="N3894">
        <v>141958.45000000001</v>
      </c>
      <c r="O3894">
        <v>190142.55</v>
      </c>
      <c r="P3894">
        <v>20</v>
      </c>
      <c r="Q3894">
        <v>20</v>
      </c>
      <c r="R3894">
        <v>63.8</v>
      </c>
    </row>
    <row r="3895" spans="1:18" x14ac:dyDescent="0.35">
      <c r="A3895" t="s">
        <v>105</v>
      </c>
      <c r="B3895" t="str">
        <f>VLOOKUP(Table1[[#This Row],[Region]],Table3[#All],2,0)</f>
        <v>Anne Paul</v>
      </c>
      <c r="C3895" t="s">
        <v>212</v>
      </c>
      <c r="D3895">
        <v>366500</v>
      </c>
      <c r="E3895">
        <v>252153</v>
      </c>
      <c r="F3895">
        <v>68.8</v>
      </c>
      <c r="G3895" s="2">
        <v>40827</v>
      </c>
      <c r="H3895">
        <f>YEAR(Table1[[#This Row],[Order Date]])</f>
        <v>2011</v>
      </c>
      <c r="I3895" t="s">
        <v>255</v>
      </c>
      <c r="J3895" s="4">
        <f>WEEKDAY(Table1[[#This Row],[Order Date]])</f>
        <v>3</v>
      </c>
      <c r="K3895" t="s">
        <v>218</v>
      </c>
      <c r="L3895" t="s">
        <v>238</v>
      </c>
      <c r="M3895">
        <v>252153</v>
      </c>
      <c r="N3895">
        <v>99324.95</v>
      </c>
      <c r="O3895">
        <v>152828.04999999999</v>
      </c>
      <c r="P3895">
        <v>10</v>
      </c>
      <c r="Q3895">
        <v>51</v>
      </c>
      <c r="R3895">
        <v>72.010000000000005</v>
      </c>
    </row>
    <row r="3896" spans="1:18" x14ac:dyDescent="0.35">
      <c r="A3896" t="s">
        <v>106</v>
      </c>
      <c r="B3896" t="str">
        <f>VLOOKUP(Table1[[#This Row],[Region]],Table3[#All],2,0)</f>
        <v>Bill Gabril</v>
      </c>
      <c r="C3896" t="s">
        <v>213</v>
      </c>
      <c r="D3896">
        <v>294789</v>
      </c>
      <c r="E3896">
        <v>182371</v>
      </c>
      <c r="F3896">
        <v>61.86</v>
      </c>
      <c r="G3896" s="2">
        <v>40827</v>
      </c>
      <c r="H3896">
        <f>YEAR(Table1[[#This Row],[Order Date]])</f>
        <v>2011</v>
      </c>
      <c r="I3896" t="s">
        <v>255</v>
      </c>
      <c r="J3896" s="4">
        <f>WEEKDAY(Table1[[#This Row],[Order Date]])</f>
        <v>3</v>
      </c>
      <c r="K3896" t="s">
        <v>233</v>
      </c>
      <c r="L3896" t="s">
        <v>237</v>
      </c>
      <c r="M3896">
        <v>182371</v>
      </c>
      <c r="N3896">
        <v>82788.429999999993</v>
      </c>
      <c r="O3896">
        <v>99582.57</v>
      </c>
      <c r="P3896">
        <v>20</v>
      </c>
      <c r="Q3896">
        <v>53</v>
      </c>
      <c r="R3896">
        <v>62.62</v>
      </c>
    </row>
    <row r="3897" spans="1:18" x14ac:dyDescent="0.35">
      <c r="A3897" t="s">
        <v>107</v>
      </c>
      <c r="B3897" t="str">
        <f>VLOOKUP(Table1[[#This Row],[Region]],Table3[#All],2,0)</f>
        <v>William Grek</v>
      </c>
      <c r="C3897" t="s">
        <v>214</v>
      </c>
      <c r="D3897">
        <v>419088</v>
      </c>
      <c r="E3897">
        <v>449384</v>
      </c>
      <c r="F3897">
        <v>107.23</v>
      </c>
      <c r="G3897" s="2">
        <v>41012</v>
      </c>
      <c r="H3897">
        <f>YEAR(Table1[[#This Row],[Order Date]])</f>
        <v>2012</v>
      </c>
      <c r="I3897" t="s">
        <v>256</v>
      </c>
      <c r="J3897" s="4">
        <f>WEEKDAY(Table1[[#This Row],[Order Date]])</f>
        <v>6</v>
      </c>
      <c r="K3897" t="s">
        <v>233</v>
      </c>
      <c r="L3897" t="s">
        <v>237</v>
      </c>
      <c r="M3897">
        <v>449384</v>
      </c>
      <c r="N3897">
        <v>163374.98000000001</v>
      </c>
      <c r="O3897">
        <v>286009.02</v>
      </c>
      <c r="P3897">
        <v>10</v>
      </c>
      <c r="Q3897">
        <v>37</v>
      </c>
      <c r="R3897">
        <v>71.11</v>
      </c>
    </row>
    <row r="3898" spans="1:18" x14ac:dyDescent="0.35">
      <c r="A3898" t="s">
        <v>108</v>
      </c>
      <c r="B3898" t="str">
        <f>VLOOKUP(Table1[[#This Row],[Region]],Table3[#All],2,0)</f>
        <v>Bill Gabril</v>
      </c>
      <c r="C3898" t="s">
        <v>213</v>
      </c>
      <c r="D3898">
        <v>386369</v>
      </c>
      <c r="E3898">
        <v>297894</v>
      </c>
      <c r="F3898">
        <v>77.099999999999994</v>
      </c>
      <c r="G3898" s="2">
        <v>41012</v>
      </c>
      <c r="H3898">
        <f>YEAR(Table1[[#This Row],[Order Date]])</f>
        <v>2012</v>
      </c>
      <c r="I3898" t="s">
        <v>256</v>
      </c>
      <c r="J3898" s="4">
        <f>WEEKDAY(Table1[[#This Row],[Order Date]])</f>
        <v>6</v>
      </c>
      <c r="K3898" t="s">
        <v>235</v>
      </c>
      <c r="L3898" t="s">
        <v>239</v>
      </c>
      <c r="M3898">
        <v>297894</v>
      </c>
      <c r="N3898">
        <v>85261.51</v>
      </c>
      <c r="O3898">
        <v>212632.49</v>
      </c>
      <c r="P3898">
        <v>30</v>
      </c>
      <c r="Q3898">
        <v>40</v>
      </c>
      <c r="R3898">
        <v>71.489999999999995</v>
      </c>
    </row>
    <row r="3899" spans="1:18" x14ac:dyDescent="0.35">
      <c r="A3899" t="s">
        <v>109</v>
      </c>
      <c r="B3899" t="str">
        <f>VLOOKUP(Table1[[#This Row],[Region]],Table3[#All],2,0)</f>
        <v>Bill Gabril</v>
      </c>
      <c r="C3899" t="s">
        <v>213</v>
      </c>
      <c r="D3899">
        <v>423814</v>
      </c>
      <c r="E3899">
        <v>438413</v>
      </c>
      <c r="F3899">
        <v>103.44</v>
      </c>
      <c r="G3899" s="2">
        <v>41960</v>
      </c>
      <c r="H3899">
        <f>YEAR(Table1[[#This Row],[Order Date]])</f>
        <v>2014</v>
      </c>
      <c r="I3899" t="s">
        <v>253</v>
      </c>
      <c r="J3899" s="4">
        <f>WEEKDAY(Table1[[#This Row],[Order Date]])</f>
        <v>2</v>
      </c>
      <c r="K3899" t="s">
        <v>216</v>
      </c>
      <c r="L3899" t="s">
        <v>236</v>
      </c>
      <c r="M3899">
        <v>438413</v>
      </c>
      <c r="N3899">
        <v>112950.26</v>
      </c>
      <c r="O3899">
        <v>325462.74</v>
      </c>
      <c r="P3899">
        <v>30</v>
      </c>
      <c r="Q3899">
        <v>83</v>
      </c>
      <c r="R3899">
        <v>72.44</v>
      </c>
    </row>
    <row r="3900" spans="1:18" x14ac:dyDescent="0.35">
      <c r="A3900" t="s">
        <v>110</v>
      </c>
      <c r="B3900" t="str">
        <f>VLOOKUP(Table1[[#This Row],[Region]],Table3[#All],2,0)</f>
        <v>Bill Gabril</v>
      </c>
      <c r="C3900" t="s">
        <v>213</v>
      </c>
      <c r="D3900">
        <v>231248</v>
      </c>
      <c r="E3900">
        <v>133526</v>
      </c>
      <c r="F3900">
        <v>57.74</v>
      </c>
      <c r="G3900" s="2">
        <v>41457</v>
      </c>
      <c r="H3900">
        <f>YEAR(Table1[[#This Row],[Order Date]])</f>
        <v>2013</v>
      </c>
      <c r="I3900" t="s">
        <v>260</v>
      </c>
      <c r="J3900" s="4">
        <f>WEEKDAY(Table1[[#This Row],[Order Date]])</f>
        <v>3</v>
      </c>
      <c r="K3900" t="s">
        <v>229</v>
      </c>
      <c r="L3900" t="s">
        <v>240</v>
      </c>
      <c r="M3900">
        <v>133526</v>
      </c>
      <c r="N3900">
        <v>53663.27</v>
      </c>
      <c r="O3900">
        <v>79862.73</v>
      </c>
      <c r="P3900">
        <v>10</v>
      </c>
      <c r="Q3900">
        <v>15</v>
      </c>
      <c r="R3900">
        <v>84.24</v>
      </c>
    </row>
    <row r="3901" spans="1:18" x14ac:dyDescent="0.35">
      <c r="A3901" t="s">
        <v>111</v>
      </c>
      <c r="B3901" t="str">
        <f>VLOOKUP(Table1[[#This Row],[Region]],Table3[#All],2,0)</f>
        <v>Anne Paul</v>
      </c>
      <c r="C3901" t="s">
        <v>212</v>
      </c>
      <c r="D3901">
        <v>485335</v>
      </c>
      <c r="E3901">
        <v>469245</v>
      </c>
      <c r="F3901">
        <v>96.68</v>
      </c>
      <c r="G3901" s="2">
        <v>41457</v>
      </c>
      <c r="H3901">
        <f>YEAR(Table1[[#This Row],[Order Date]])</f>
        <v>2013</v>
      </c>
      <c r="I3901" t="s">
        <v>260</v>
      </c>
      <c r="J3901" s="4">
        <f>WEEKDAY(Table1[[#This Row],[Order Date]])</f>
        <v>3</v>
      </c>
      <c r="K3901" t="s">
        <v>228</v>
      </c>
      <c r="L3901" t="s">
        <v>236</v>
      </c>
      <c r="M3901">
        <v>469245</v>
      </c>
      <c r="N3901">
        <v>113457.12</v>
      </c>
      <c r="O3901">
        <v>355787.88</v>
      </c>
      <c r="P3901">
        <v>10</v>
      </c>
      <c r="Q3901">
        <v>49</v>
      </c>
      <c r="R3901">
        <v>82.18</v>
      </c>
    </row>
    <row r="3902" spans="1:18" x14ac:dyDescent="0.35">
      <c r="A3902" t="s">
        <v>112</v>
      </c>
      <c r="B3902" t="str">
        <f>VLOOKUP(Table1[[#This Row],[Region]],Table3[#All],2,0)</f>
        <v>Bill Gabril</v>
      </c>
      <c r="C3902" t="s">
        <v>213</v>
      </c>
      <c r="D3902">
        <v>188143</v>
      </c>
      <c r="E3902">
        <v>145431</v>
      </c>
      <c r="F3902">
        <v>77.3</v>
      </c>
      <c r="G3902" s="2">
        <v>41457</v>
      </c>
      <c r="H3902">
        <f>YEAR(Table1[[#This Row],[Order Date]])</f>
        <v>2013</v>
      </c>
      <c r="I3902" t="s">
        <v>260</v>
      </c>
      <c r="J3902" s="4">
        <f>WEEKDAY(Table1[[#This Row],[Order Date]])</f>
        <v>3</v>
      </c>
      <c r="K3902" t="s">
        <v>232</v>
      </c>
      <c r="L3902" t="s">
        <v>240</v>
      </c>
      <c r="M3902">
        <v>145431</v>
      </c>
      <c r="N3902">
        <v>66721.350000000006</v>
      </c>
      <c r="O3902">
        <v>78709.649999999994</v>
      </c>
      <c r="P3902">
        <v>30</v>
      </c>
      <c r="Q3902">
        <v>56</v>
      </c>
      <c r="R3902">
        <v>89.28</v>
      </c>
    </row>
    <row r="3903" spans="1:18" x14ac:dyDescent="0.35">
      <c r="A3903" t="s">
        <v>113</v>
      </c>
      <c r="B3903" t="str">
        <f>VLOOKUP(Table1[[#This Row],[Region]],Table3[#All],2,0)</f>
        <v>Bill Gabril</v>
      </c>
      <c r="C3903" t="s">
        <v>213</v>
      </c>
      <c r="D3903">
        <v>339900</v>
      </c>
      <c r="E3903">
        <v>220082</v>
      </c>
      <c r="F3903">
        <v>64.75</v>
      </c>
      <c r="G3903" s="2">
        <v>41242</v>
      </c>
      <c r="H3903">
        <f>YEAR(Table1[[#This Row],[Order Date]])</f>
        <v>2012</v>
      </c>
      <c r="I3903" t="s">
        <v>253</v>
      </c>
      <c r="J3903" s="4">
        <f>WEEKDAY(Table1[[#This Row],[Order Date]])</f>
        <v>5</v>
      </c>
      <c r="K3903" t="s">
        <v>223</v>
      </c>
      <c r="L3903" t="s">
        <v>240</v>
      </c>
      <c r="M3903">
        <v>220082</v>
      </c>
      <c r="N3903">
        <v>72764.210000000006</v>
      </c>
      <c r="O3903">
        <v>147317.79</v>
      </c>
      <c r="P3903">
        <v>30</v>
      </c>
      <c r="Q3903">
        <v>16</v>
      </c>
      <c r="R3903">
        <v>63.17</v>
      </c>
    </row>
    <row r="3904" spans="1:18" x14ac:dyDescent="0.35">
      <c r="A3904" t="s">
        <v>114</v>
      </c>
      <c r="B3904" t="str">
        <f>VLOOKUP(Table1[[#This Row],[Region]],Table3[#All],2,0)</f>
        <v>Anne Paul</v>
      </c>
      <c r="C3904" t="s">
        <v>212</v>
      </c>
      <c r="D3904">
        <v>443397</v>
      </c>
      <c r="E3904">
        <v>480933</v>
      </c>
      <c r="F3904">
        <v>108.47</v>
      </c>
      <c r="G3904" s="2">
        <v>40640</v>
      </c>
      <c r="H3904">
        <f>YEAR(Table1[[#This Row],[Order Date]])</f>
        <v>2011</v>
      </c>
      <c r="I3904" t="s">
        <v>256</v>
      </c>
      <c r="J3904" s="4">
        <f>WEEKDAY(Table1[[#This Row],[Order Date]])</f>
        <v>5</v>
      </c>
      <c r="K3904" t="s">
        <v>230</v>
      </c>
      <c r="L3904" t="s">
        <v>238</v>
      </c>
      <c r="M3904">
        <v>480933</v>
      </c>
      <c r="N3904">
        <v>142403.01</v>
      </c>
      <c r="O3904">
        <v>338529.99</v>
      </c>
      <c r="P3904">
        <v>10</v>
      </c>
      <c r="Q3904">
        <v>50</v>
      </c>
      <c r="R3904">
        <v>89.96</v>
      </c>
    </row>
    <row r="3905" spans="1:18" x14ac:dyDescent="0.35">
      <c r="A3905" t="s">
        <v>115</v>
      </c>
      <c r="B3905" t="str">
        <f>VLOOKUP(Table1[[#This Row],[Region]],Table3[#All],2,0)</f>
        <v>William Grek</v>
      </c>
      <c r="C3905" t="s">
        <v>214</v>
      </c>
      <c r="D3905">
        <v>198499</v>
      </c>
      <c r="E3905">
        <v>218313</v>
      </c>
      <c r="F3905">
        <v>109.98</v>
      </c>
      <c r="G3905" s="2">
        <v>40640</v>
      </c>
      <c r="H3905">
        <f>YEAR(Table1[[#This Row],[Order Date]])</f>
        <v>2011</v>
      </c>
      <c r="I3905" t="s">
        <v>256</v>
      </c>
      <c r="J3905" s="4">
        <f>WEEKDAY(Table1[[#This Row],[Order Date]])</f>
        <v>5</v>
      </c>
      <c r="K3905" t="s">
        <v>222</v>
      </c>
      <c r="L3905" t="s">
        <v>236</v>
      </c>
      <c r="M3905">
        <v>218313</v>
      </c>
      <c r="N3905">
        <v>49222.58</v>
      </c>
      <c r="O3905">
        <v>169090.42</v>
      </c>
      <c r="P3905">
        <v>30</v>
      </c>
      <c r="Q3905">
        <v>56</v>
      </c>
      <c r="R3905">
        <v>82.29</v>
      </c>
    </row>
    <row r="3906" spans="1:18" x14ac:dyDescent="0.35">
      <c r="A3906" t="s">
        <v>116</v>
      </c>
      <c r="B3906" t="str">
        <f>VLOOKUP(Table1[[#This Row],[Region]],Table3[#All],2,0)</f>
        <v>Anne Paul</v>
      </c>
      <c r="C3906" t="s">
        <v>212</v>
      </c>
      <c r="D3906">
        <v>243663</v>
      </c>
      <c r="E3906">
        <v>214064</v>
      </c>
      <c r="F3906">
        <v>87.85</v>
      </c>
      <c r="G3906" s="2">
        <v>41442</v>
      </c>
      <c r="H3906">
        <f>YEAR(Table1[[#This Row],[Order Date]])</f>
        <v>2013</v>
      </c>
      <c r="I3906" t="s">
        <v>254</v>
      </c>
      <c r="J3906" s="4">
        <f>WEEKDAY(Table1[[#This Row],[Order Date]])</f>
        <v>2</v>
      </c>
      <c r="K3906" t="s">
        <v>229</v>
      </c>
      <c r="L3906" t="s">
        <v>240</v>
      </c>
      <c r="M3906">
        <v>214064</v>
      </c>
      <c r="N3906">
        <v>53970.26</v>
      </c>
      <c r="O3906">
        <v>160093.74</v>
      </c>
      <c r="P3906">
        <v>30</v>
      </c>
      <c r="Q3906">
        <v>44</v>
      </c>
      <c r="R3906">
        <v>74.599999999999994</v>
      </c>
    </row>
    <row r="3907" spans="1:18" x14ac:dyDescent="0.35">
      <c r="A3907" t="s">
        <v>117</v>
      </c>
      <c r="B3907" t="str">
        <f>VLOOKUP(Table1[[#This Row],[Region]],Table3[#All],2,0)</f>
        <v>William Grek</v>
      </c>
      <c r="C3907" t="s">
        <v>214</v>
      </c>
      <c r="D3907">
        <v>118691</v>
      </c>
      <c r="E3907">
        <v>71646</v>
      </c>
      <c r="F3907">
        <v>60.36</v>
      </c>
      <c r="G3907" s="2">
        <v>41705</v>
      </c>
      <c r="H3907">
        <f>YEAR(Table1[[#This Row],[Order Date]])</f>
        <v>2014</v>
      </c>
      <c r="I3907" t="s">
        <v>263</v>
      </c>
      <c r="J3907" s="4">
        <f>WEEKDAY(Table1[[#This Row],[Order Date]])</f>
        <v>6</v>
      </c>
      <c r="K3907" t="s">
        <v>232</v>
      </c>
      <c r="L3907" t="s">
        <v>240</v>
      </c>
      <c r="M3907">
        <v>71646</v>
      </c>
      <c r="N3907">
        <v>26687.64</v>
      </c>
      <c r="O3907">
        <v>44958.36</v>
      </c>
      <c r="P3907">
        <v>10</v>
      </c>
      <c r="Q3907">
        <v>40</v>
      </c>
      <c r="R3907">
        <v>81.06</v>
      </c>
    </row>
    <row r="3908" spans="1:18" x14ac:dyDescent="0.35">
      <c r="A3908" t="s">
        <v>118</v>
      </c>
      <c r="B3908" t="str">
        <f>VLOOKUP(Table1[[#This Row],[Region]],Table3[#All],2,0)</f>
        <v>Sam Thomas</v>
      </c>
      <c r="C3908" t="s">
        <v>215</v>
      </c>
      <c r="D3908">
        <v>373638</v>
      </c>
      <c r="E3908">
        <v>227624</v>
      </c>
      <c r="F3908">
        <v>60.92</v>
      </c>
      <c r="G3908" s="2">
        <v>41920</v>
      </c>
      <c r="H3908">
        <f>YEAR(Table1[[#This Row],[Order Date]])</f>
        <v>2014</v>
      </c>
      <c r="I3908" t="s">
        <v>255</v>
      </c>
      <c r="J3908" s="4">
        <f>WEEKDAY(Table1[[#This Row],[Order Date]])</f>
        <v>4</v>
      </c>
      <c r="K3908" t="s">
        <v>220</v>
      </c>
      <c r="L3908" t="s">
        <v>237</v>
      </c>
      <c r="M3908">
        <v>227624</v>
      </c>
      <c r="N3908">
        <v>63839.89</v>
      </c>
      <c r="O3908">
        <v>163784.10999999999</v>
      </c>
      <c r="P3908">
        <v>20</v>
      </c>
      <c r="Q3908">
        <v>51</v>
      </c>
      <c r="R3908">
        <v>68.42</v>
      </c>
    </row>
    <row r="3909" spans="1:18" x14ac:dyDescent="0.35">
      <c r="A3909" t="s">
        <v>119</v>
      </c>
      <c r="B3909" t="str">
        <f>VLOOKUP(Table1[[#This Row],[Region]],Table3[#All],2,0)</f>
        <v>Anne Paul</v>
      </c>
      <c r="C3909" t="s">
        <v>212</v>
      </c>
      <c r="D3909">
        <v>107598</v>
      </c>
      <c r="E3909">
        <v>84603</v>
      </c>
      <c r="F3909">
        <v>78.63</v>
      </c>
      <c r="G3909" s="2">
        <v>41919</v>
      </c>
      <c r="H3909">
        <f>YEAR(Table1[[#This Row],[Order Date]])</f>
        <v>2014</v>
      </c>
      <c r="I3909" t="s">
        <v>255</v>
      </c>
      <c r="J3909" s="4">
        <f>WEEKDAY(Table1[[#This Row],[Order Date]])</f>
        <v>3</v>
      </c>
      <c r="K3909" t="s">
        <v>218</v>
      </c>
      <c r="L3909" t="s">
        <v>238</v>
      </c>
      <c r="M3909">
        <v>84603</v>
      </c>
      <c r="N3909">
        <v>34334.97</v>
      </c>
      <c r="O3909">
        <v>50268.03</v>
      </c>
      <c r="P3909">
        <v>20</v>
      </c>
      <c r="Q3909">
        <v>86</v>
      </c>
      <c r="R3909">
        <v>86.49</v>
      </c>
    </row>
    <row r="3910" spans="1:18" x14ac:dyDescent="0.35">
      <c r="A3910" t="s">
        <v>120</v>
      </c>
      <c r="B3910" t="str">
        <f>VLOOKUP(Table1[[#This Row],[Region]],Table3[#All],2,0)</f>
        <v>Sam Thomas</v>
      </c>
      <c r="C3910" t="s">
        <v>215</v>
      </c>
      <c r="D3910">
        <v>452616</v>
      </c>
      <c r="E3910">
        <v>369781</v>
      </c>
      <c r="F3910">
        <v>81.7</v>
      </c>
      <c r="G3910" s="2">
        <v>41919</v>
      </c>
      <c r="H3910">
        <f>YEAR(Table1[[#This Row],[Order Date]])</f>
        <v>2014</v>
      </c>
      <c r="I3910" t="s">
        <v>255</v>
      </c>
      <c r="J3910" s="4">
        <f>WEEKDAY(Table1[[#This Row],[Order Date]])</f>
        <v>3</v>
      </c>
      <c r="K3910" t="s">
        <v>222</v>
      </c>
      <c r="L3910" t="s">
        <v>236</v>
      </c>
      <c r="M3910">
        <v>369781</v>
      </c>
      <c r="N3910">
        <v>169232.86</v>
      </c>
      <c r="O3910">
        <v>200548.14</v>
      </c>
      <c r="P3910">
        <v>30</v>
      </c>
      <c r="Q3910">
        <v>48</v>
      </c>
      <c r="R3910">
        <v>66.64</v>
      </c>
    </row>
    <row r="3911" spans="1:18" x14ac:dyDescent="0.35">
      <c r="A3911" t="s">
        <v>121</v>
      </c>
      <c r="B3911" t="str">
        <f>VLOOKUP(Table1[[#This Row],[Region]],Table3[#All],2,0)</f>
        <v>Sam Thomas</v>
      </c>
      <c r="C3911" t="s">
        <v>215</v>
      </c>
      <c r="D3911">
        <v>355778</v>
      </c>
      <c r="E3911">
        <v>251294</v>
      </c>
      <c r="F3911">
        <v>70.63</v>
      </c>
      <c r="G3911" s="2">
        <v>41919</v>
      </c>
      <c r="H3911">
        <f>YEAR(Table1[[#This Row],[Order Date]])</f>
        <v>2014</v>
      </c>
      <c r="I3911" t="s">
        <v>255</v>
      </c>
      <c r="J3911" s="4">
        <f>WEEKDAY(Table1[[#This Row],[Order Date]])</f>
        <v>3</v>
      </c>
      <c r="K3911" t="s">
        <v>217</v>
      </c>
      <c r="L3911" t="s">
        <v>237</v>
      </c>
      <c r="M3911">
        <v>251294</v>
      </c>
      <c r="N3911">
        <v>68354.460000000006</v>
      </c>
      <c r="O3911">
        <v>182939.54</v>
      </c>
      <c r="P3911">
        <v>10</v>
      </c>
      <c r="Q3911">
        <v>37</v>
      </c>
      <c r="R3911">
        <v>85.81</v>
      </c>
    </row>
    <row r="3912" spans="1:18" x14ac:dyDescent="0.35">
      <c r="A3912" t="s">
        <v>122</v>
      </c>
      <c r="B3912" t="str">
        <f>VLOOKUP(Table1[[#This Row],[Region]],Table3[#All],2,0)</f>
        <v>William Grek</v>
      </c>
      <c r="C3912" t="s">
        <v>214</v>
      </c>
      <c r="D3912">
        <v>370265</v>
      </c>
      <c r="E3912">
        <v>199316</v>
      </c>
      <c r="F3912">
        <v>53.83</v>
      </c>
      <c r="G3912" s="2">
        <v>41614</v>
      </c>
      <c r="H3912">
        <f>YEAR(Table1[[#This Row],[Order Date]])</f>
        <v>2013</v>
      </c>
      <c r="I3912" t="s">
        <v>257</v>
      </c>
      <c r="J3912" s="4">
        <f>WEEKDAY(Table1[[#This Row],[Order Date]])</f>
        <v>6</v>
      </c>
      <c r="K3912" t="s">
        <v>235</v>
      </c>
      <c r="L3912" t="s">
        <v>239</v>
      </c>
      <c r="M3912">
        <v>199316</v>
      </c>
      <c r="N3912">
        <v>98196.41</v>
      </c>
      <c r="O3912">
        <v>101119.59</v>
      </c>
      <c r="P3912">
        <v>30</v>
      </c>
      <c r="Q3912">
        <v>10</v>
      </c>
      <c r="R3912">
        <v>70.58</v>
      </c>
    </row>
    <row r="3913" spans="1:18" x14ac:dyDescent="0.35">
      <c r="A3913" t="s">
        <v>123</v>
      </c>
      <c r="B3913" t="str">
        <f>VLOOKUP(Table1[[#This Row],[Region]],Table3[#All],2,0)</f>
        <v>William Grek</v>
      </c>
      <c r="C3913" t="s">
        <v>214</v>
      </c>
      <c r="D3913">
        <v>112608</v>
      </c>
      <c r="E3913">
        <v>57880</v>
      </c>
      <c r="F3913">
        <v>51.4</v>
      </c>
      <c r="G3913" s="2">
        <v>41569</v>
      </c>
      <c r="H3913">
        <f>YEAR(Table1[[#This Row],[Order Date]])</f>
        <v>2013</v>
      </c>
      <c r="I3913" t="s">
        <v>255</v>
      </c>
      <c r="J3913" s="4">
        <f>WEEKDAY(Table1[[#This Row],[Order Date]])</f>
        <v>3</v>
      </c>
      <c r="K3913" t="s">
        <v>223</v>
      </c>
      <c r="L3913" t="s">
        <v>240</v>
      </c>
      <c r="M3913">
        <v>57880</v>
      </c>
      <c r="N3913">
        <v>27269.71</v>
      </c>
      <c r="O3913">
        <v>30610.29</v>
      </c>
      <c r="P3913">
        <v>30</v>
      </c>
      <c r="Q3913">
        <v>40</v>
      </c>
      <c r="R3913">
        <v>83.72</v>
      </c>
    </row>
    <row r="3914" spans="1:18" x14ac:dyDescent="0.35">
      <c r="A3914" t="s">
        <v>124</v>
      </c>
      <c r="B3914" t="str">
        <f>VLOOKUP(Table1[[#This Row],[Region]],Table3[#All],2,0)</f>
        <v>William Grek</v>
      </c>
      <c r="C3914" t="s">
        <v>214</v>
      </c>
      <c r="D3914">
        <v>496619</v>
      </c>
      <c r="E3914">
        <v>504666</v>
      </c>
      <c r="F3914">
        <v>101.62</v>
      </c>
      <c r="G3914" s="2">
        <v>41778</v>
      </c>
      <c r="H3914">
        <f>YEAR(Table1[[#This Row],[Order Date]])</f>
        <v>2014</v>
      </c>
      <c r="I3914" t="s">
        <v>261</v>
      </c>
      <c r="J3914" s="4">
        <f>WEEKDAY(Table1[[#This Row],[Order Date]])</f>
        <v>2</v>
      </c>
      <c r="K3914" t="s">
        <v>229</v>
      </c>
      <c r="L3914" t="s">
        <v>240</v>
      </c>
      <c r="M3914">
        <v>504666</v>
      </c>
      <c r="N3914">
        <v>178219.95</v>
      </c>
      <c r="O3914">
        <v>326446.05</v>
      </c>
      <c r="P3914">
        <v>10</v>
      </c>
      <c r="Q3914">
        <v>42</v>
      </c>
      <c r="R3914">
        <v>75.430000000000007</v>
      </c>
    </row>
    <row r="3915" spans="1:18" x14ac:dyDescent="0.35">
      <c r="A3915" t="s">
        <v>125</v>
      </c>
      <c r="B3915" t="str">
        <f>VLOOKUP(Table1[[#This Row],[Region]],Table3[#All],2,0)</f>
        <v>Anne Paul</v>
      </c>
      <c r="C3915" t="s">
        <v>212</v>
      </c>
      <c r="D3915">
        <v>166728</v>
      </c>
      <c r="E3915">
        <v>141535</v>
      </c>
      <c r="F3915">
        <v>84.89</v>
      </c>
      <c r="G3915" s="2">
        <v>41778</v>
      </c>
      <c r="H3915">
        <f>YEAR(Table1[[#This Row],[Order Date]])</f>
        <v>2014</v>
      </c>
      <c r="I3915" t="s">
        <v>261</v>
      </c>
      <c r="J3915" s="4">
        <f>WEEKDAY(Table1[[#This Row],[Order Date]])</f>
        <v>2</v>
      </c>
      <c r="K3915" t="s">
        <v>227</v>
      </c>
      <c r="L3915" t="s">
        <v>237</v>
      </c>
      <c r="M3915">
        <v>141535</v>
      </c>
      <c r="N3915">
        <v>30556.83</v>
      </c>
      <c r="O3915">
        <v>110978.17</v>
      </c>
      <c r="P3915">
        <v>20</v>
      </c>
      <c r="Q3915">
        <v>49</v>
      </c>
      <c r="R3915">
        <v>79.510000000000005</v>
      </c>
    </row>
    <row r="3916" spans="1:18" x14ac:dyDescent="0.35">
      <c r="A3916" t="s">
        <v>126</v>
      </c>
      <c r="B3916" t="str">
        <f>VLOOKUP(Table1[[#This Row],[Region]],Table3[#All],2,0)</f>
        <v>Anne Paul</v>
      </c>
      <c r="C3916" t="s">
        <v>212</v>
      </c>
      <c r="D3916">
        <v>345446</v>
      </c>
      <c r="E3916">
        <v>198235</v>
      </c>
      <c r="F3916">
        <v>57.39</v>
      </c>
      <c r="G3916" s="2">
        <v>41778</v>
      </c>
      <c r="H3916">
        <f>YEAR(Table1[[#This Row],[Order Date]])</f>
        <v>2014</v>
      </c>
      <c r="I3916" t="s">
        <v>261</v>
      </c>
      <c r="J3916" s="4">
        <f>WEEKDAY(Table1[[#This Row],[Order Date]])</f>
        <v>2</v>
      </c>
      <c r="K3916" t="s">
        <v>231</v>
      </c>
      <c r="L3916" t="s">
        <v>236</v>
      </c>
      <c r="M3916">
        <v>198235</v>
      </c>
      <c r="N3916">
        <v>74955.429999999993</v>
      </c>
      <c r="O3916">
        <v>123279.57</v>
      </c>
      <c r="P3916">
        <v>30</v>
      </c>
      <c r="Q3916">
        <v>97</v>
      </c>
      <c r="R3916">
        <v>68.650000000000006</v>
      </c>
    </row>
    <row r="3917" spans="1:18" x14ac:dyDescent="0.35">
      <c r="A3917" t="s">
        <v>127</v>
      </c>
      <c r="B3917" t="str">
        <f>VLOOKUP(Table1[[#This Row],[Region]],Table3[#All],2,0)</f>
        <v>William Grek</v>
      </c>
      <c r="C3917" t="s">
        <v>214</v>
      </c>
      <c r="D3917">
        <v>402566</v>
      </c>
      <c r="E3917">
        <v>268149</v>
      </c>
      <c r="F3917">
        <v>66.61</v>
      </c>
      <c r="G3917" s="2">
        <v>41544</v>
      </c>
      <c r="H3917">
        <f>YEAR(Table1[[#This Row],[Order Date]])</f>
        <v>2013</v>
      </c>
      <c r="I3917" t="s">
        <v>258</v>
      </c>
      <c r="J3917" s="4">
        <f>WEEKDAY(Table1[[#This Row],[Order Date]])</f>
        <v>6</v>
      </c>
      <c r="K3917" t="s">
        <v>225</v>
      </c>
      <c r="L3917" t="s">
        <v>239</v>
      </c>
      <c r="M3917">
        <v>268149</v>
      </c>
      <c r="N3917">
        <v>119656.23</v>
      </c>
      <c r="O3917">
        <v>148492.76999999999</v>
      </c>
      <c r="P3917">
        <v>30</v>
      </c>
      <c r="Q3917">
        <v>27</v>
      </c>
      <c r="R3917">
        <v>93.66</v>
      </c>
    </row>
    <row r="3918" spans="1:18" x14ac:dyDescent="0.35">
      <c r="A3918" t="s">
        <v>128</v>
      </c>
      <c r="B3918" t="str">
        <f>VLOOKUP(Table1[[#This Row],[Region]],Table3[#All],2,0)</f>
        <v>Sam Thomas</v>
      </c>
      <c r="C3918" t="s">
        <v>215</v>
      </c>
      <c r="D3918">
        <v>436419</v>
      </c>
      <c r="E3918">
        <v>269705</v>
      </c>
      <c r="F3918">
        <v>61.8</v>
      </c>
      <c r="G3918" s="2">
        <v>41961</v>
      </c>
      <c r="H3918">
        <f>YEAR(Table1[[#This Row],[Order Date]])</f>
        <v>2014</v>
      </c>
      <c r="I3918" t="s">
        <v>253</v>
      </c>
      <c r="J3918" s="4">
        <f>WEEKDAY(Table1[[#This Row],[Order Date]])</f>
        <v>3</v>
      </c>
      <c r="K3918" t="s">
        <v>228</v>
      </c>
      <c r="L3918" t="s">
        <v>236</v>
      </c>
      <c r="M3918">
        <v>269705</v>
      </c>
      <c r="N3918">
        <v>67654.97</v>
      </c>
      <c r="O3918">
        <v>202050.03</v>
      </c>
      <c r="P3918">
        <v>20</v>
      </c>
      <c r="Q3918">
        <v>41</v>
      </c>
      <c r="R3918">
        <v>79.930000000000007</v>
      </c>
    </row>
    <row r="3919" spans="1:18" x14ac:dyDescent="0.35">
      <c r="A3919" t="s">
        <v>129</v>
      </c>
      <c r="B3919" t="str">
        <f>VLOOKUP(Table1[[#This Row],[Region]],Table3[#All],2,0)</f>
        <v>Bill Gabril</v>
      </c>
      <c r="C3919" t="s">
        <v>213</v>
      </c>
      <c r="D3919">
        <v>347752</v>
      </c>
      <c r="E3919">
        <v>336072</v>
      </c>
      <c r="F3919">
        <v>96.64</v>
      </c>
      <c r="G3919" s="2">
        <v>41098</v>
      </c>
      <c r="H3919">
        <f>YEAR(Table1[[#This Row],[Order Date]])</f>
        <v>2012</v>
      </c>
      <c r="I3919" t="s">
        <v>260</v>
      </c>
      <c r="J3919" s="4">
        <f>WEEKDAY(Table1[[#This Row],[Order Date]])</f>
        <v>1</v>
      </c>
      <c r="K3919" t="s">
        <v>225</v>
      </c>
      <c r="L3919" t="s">
        <v>239</v>
      </c>
      <c r="M3919">
        <v>336072</v>
      </c>
      <c r="N3919">
        <v>117197.06</v>
      </c>
      <c r="O3919">
        <v>218874.94</v>
      </c>
      <c r="P3919">
        <v>10</v>
      </c>
      <c r="Q3919">
        <v>67</v>
      </c>
      <c r="R3919">
        <v>76.56</v>
      </c>
    </row>
    <row r="3920" spans="1:18" x14ac:dyDescent="0.35">
      <c r="A3920" t="s">
        <v>130</v>
      </c>
      <c r="B3920" t="str">
        <f>VLOOKUP(Table1[[#This Row],[Region]],Table3[#All],2,0)</f>
        <v>William Grek</v>
      </c>
      <c r="C3920" t="s">
        <v>214</v>
      </c>
      <c r="D3920">
        <v>396207</v>
      </c>
      <c r="E3920">
        <v>234735</v>
      </c>
      <c r="F3920">
        <v>59.25</v>
      </c>
      <c r="G3920" s="2">
        <v>41229</v>
      </c>
      <c r="H3920">
        <f>YEAR(Table1[[#This Row],[Order Date]])</f>
        <v>2012</v>
      </c>
      <c r="I3920" t="s">
        <v>253</v>
      </c>
      <c r="J3920" s="4">
        <f>WEEKDAY(Table1[[#This Row],[Order Date]])</f>
        <v>6</v>
      </c>
      <c r="K3920" t="s">
        <v>222</v>
      </c>
      <c r="L3920" t="s">
        <v>236</v>
      </c>
      <c r="M3920">
        <v>234735</v>
      </c>
      <c r="N3920">
        <v>101801.24</v>
      </c>
      <c r="O3920">
        <v>132933.76000000001</v>
      </c>
      <c r="P3920">
        <v>10</v>
      </c>
      <c r="Q3920">
        <v>98</v>
      </c>
      <c r="R3920">
        <v>81.02</v>
      </c>
    </row>
    <row r="3921" spans="1:18" x14ac:dyDescent="0.35">
      <c r="A3921" t="s">
        <v>131</v>
      </c>
      <c r="B3921" t="str">
        <f>VLOOKUP(Table1[[#This Row],[Region]],Table3[#All],2,0)</f>
        <v>William Grek</v>
      </c>
      <c r="C3921" t="s">
        <v>214</v>
      </c>
      <c r="D3921">
        <v>281737</v>
      </c>
      <c r="E3921">
        <v>298011</v>
      </c>
      <c r="F3921">
        <v>105.78</v>
      </c>
      <c r="G3921" s="2">
        <v>41229</v>
      </c>
      <c r="H3921">
        <f>YEAR(Table1[[#This Row],[Order Date]])</f>
        <v>2012</v>
      </c>
      <c r="I3921" t="s">
        <v>253</v>
      </c>
      <c r="J3921" s="4">
        <f>WEEKDAY(Table1[[#This Row],[Order Date]])</f>
        <v>6</v>
      </c>
      <c r="K3921" t="s">
        <v>228</v>
      </c>
      <c r="L3921" t="s">
        <v>236</v>
      </c>
      <c r="M3921">
        <v>298011</v>
      </c>
      <c r="N3921">
        <v>120838.25</v>
      </c>
      <c r="O3921">
        <v>177172.75</v>
      </c>
      <c r="P3921">
        <v>10</v>
      </c>
      <c r="Q3921">
        <v>21</v>
      </c>
      <c r="R3921">
        <v>93.21</v>
      </c>
    </row>
    <row r="3922" spans="1:18" x14ac:dyDescent="0.35">
      <c r="A3922" t="s">
        <v>132</v>
      </c>
      <c r="B3922" t="str">
        <f>VLOOKUP(Table1[[#This Row],[Region]],Table3[#All],2,0)</f>
        <v>William Grek</v>
      </c>
      <c r="C3922" t="s">
        <v>214</v>
      </c>
      <c r="D3922">
        <v>487656</v>
      </c>
      <c r="E3922">
        <v>290789</v>
      </c>
      <c r="F3922">
        <v>59.63</v>
      </c>
      <c r="G3922" s="2">
        <v>41078</v>
      </c>
      <c r="H3922">
        <f>YEAR(Table1[[#This Row],[Order Date]])</f>
        <v>2012</v>
      </c>
      <c r="I3922" t="s">
        <v>254</v>
      </c>
      <c r="J3922" s="4">
        <f>WEEKDAY(Table1[[#This Row],[Order Date]])</f>
        <v>2</v>
      </c>
      <c r="K3922" t="s">
        <v>229</v>
      </c>
      <c r="L3922" t="s">
        <v>240</v>
      </c>
      <c r="M3922">
        <v>290789</v>
      </c>
      <c r="N3922">
        <v>59638.720000000001</v>
      </c>
      <c r="O3922">
        <v>231150.28</v>
      </c>
      <c r="P3922">
        <v>10</v>
      </c>
      <c r="Q3922">
        <v>100</v>
      </c>
      <c r="R3922">
        <v>73.709999999999994</v>
      </c>
    </row>
    <row r="3923" spans="1:18" x14ac:dyDescent="0.35">
      <c r="A3923" t="s">
        <v>133</v>
      </c>
      <c r="B3923" t="str">
        <f>VLOOKUP(Table1[[#This Row],[Region]],Table3[#All],2,0)</f>
        <v>Sam Thomas</v>
      </c>
      <c r="C3923" t="s">
        <v>215</v>
      </c>
      <c r="D3923">
        <v>146579</v>
      </c>
      <c r="E3923">
        <v>79299</v>
      </c>
      <c r="F3923">
        <v>54.1</v>
      </c>
      <c r="G3923" s="2">
        <v>41373</v>
      </c>
      <c r="H3923">
        <f>YEAR(Table1[[#This Row],[Order Date]])</f>
        <v>2013</v>
      </c>
      <c r="I3923" t="s">
        <v>256</v>
      </c>
      <c r="J3923" s="4">
        <f>WEEKDAY(Table1[[#This Row],[Order Date]])</f>
        <v>3</v>
      </c>
      <c r="K3923" t="s">
        <v>234</v>
      </c>
      <c r="L3923" t="s">
        <v>238</v>
      </c>
      <c r="M3923">
        <v>79299</v>
      </c>
      <c r="N3923">
        <v>19805.080000000002</v>
      </c>
      <c r="O3923">
        <v>59493.919999999998</v>
      </c>
      <c r="P3923">
        <v>10</v>
      </c>
      <c r="Q3923">
        <v>42</v>
      </c>
      <c r="R3923">
        <v>90.68</v>
      </c>
    </row>
    <row r="3924" spans="1:18" x14ac:dyDescent="0.35">
      <c r="A3924" t="s">
        <v>134</v>
      </c>
      <c r="B3924" t="str">
        <f>VLOOKUP(Table1[[#This Row],[Region]],Table3[#All],2,0)</f>
        <v>Bill Gabril</v>
      </c>
      <c r="C3924" t="s">
        <v>213</v>
      </c>
      <c r="D3924">
        <v>252096</v>
      </c>
      <c r="E3924">
        <v>191840</v>
      </c>
      <c r="F3924">
        <v>76.099999999999994</v>
      </c>
      <c r="G3924" s="2">
        <v>41017</v>
      </c>
      <c r="H3924">
        <f>YEAR(Table1[[#This Row],[Order Date]])</f>
        <v>2012</v>
      </c>
      <c r="I3924" t="s">
        <v>256</v>
      </c>
      <c r="J3924" s="4">
        <f>WEEKDAY(Table1[[#This Row],[Order Date]])</f>
        <v>4</v>
      </c>
      <c r="K3924" t="s">
        <v>216</v>
      </c>
      <c r="L3924" t="s">
        <v>236</v>
      </c>
      <c r="M3924">
        <v>191840</v>
      </c>
      <c r="N3924">
        <v>52828.01</v>
      </c>
      <c r="O3924">
        <v>139011.99</v>
      </c>
      <c r="P3924">
        <v>30</v>
      </c>
      <c r="Q3924">
        <v>63</v>
      </c>
      <c r="R3924">
        <v>80.59</v>
      </c>
    </row>
    <row r="3925" spans="1:18" x14ac:dyDescent="0.35">
      <c r="A3925" t="s">
        <v>135</v>
      </c>
      <c r="B3925" t="str">
        <f>VLOOKUP(Table1[[#This Row],[Region]],Table3[#All],2,0)</f>
        <v>Sam Thomas</v>
      </c>
      <c r="C3925" t="s">
        <v>215</v>
      </c>
      <c r="D3925">
        <v>181951</v>
      </c>
      <c r="E3925">
        <v>181417</v>
      </c>
      <c r="F3925">
        <v>99.71</v>
      </c>
      <c r="G3925" s="2">
        <v>41612</v>
      </c>
      <c r="H3925">
        <f>YEAR(Table1[[#This Row],[Order Date]])</f>
        <v>2013</v>
      </c>
      <c r="I3925" t="s">
        <v>257</v>
      </c>
      <c r="J3925" s="4">
        <f>WEEKDAY(Table1[[#This Row],[Order Date]])</f>
        <v>4</v>
      </c>
      <c r="K3925" t="s">
        <v>230</v>
      </c>
      <c r="L3925" t="s">
        <v>238</v>
      </c>
      <c r="M3925">
        <v>181417</v>
      </c>
      <c r="N3925">
        <v>65488.53</v>
      </c>
      <c r="O3925">
        <v>115928.47</v>
      </c>
      <c r="P3925">
        <v>30</v>
      </c>
      <c r="Q3925">
        <v>66</v>
      </c>
      <c r="R3925">
        <v>73.930000000000007</v>
      </c>
    </row>
    <row r="3926" spans="1:18" x14ac:dyDescent="0.35">
      <c r="A3926" t="s">
        <v>136</v>
      </c>
      <c r="B3926" t="str">
        <f>VLOOKUP(Table1[[#This Row],[Region]],Table3[#All],2,0)</f>
        <v>William Grek</v>
      </c>
      <c r="C3926" t="s">
        <v>214</v>
      </c>
      <c r="D3926">
        <v>182423</v>
      </c>
      <c r="E3926">
        <v>151742</v>
      </c>
      <c r="F3926">
        <v>83.18</v>
      </c>
      <c r="G3926" s="2">
        <v>41612</v>
      </c>
      <c r="H3926">
        <f>YEAR(Table1[[#This Row],[Order Date]])</f>
        <v>2013</v>
      </c>
      <c r="I3926" t="s">
        <v>257</v>
      </c>
      <c r="J3926" s="4">
        <f>WEEKDAY(Table1[[#This Row],[Order Date]])</f>
        <v>4</v>
      </c>
      <c r="K3926" t="s">
        <v>226</v>
      </c>
      <c r="L3926" t="s">
        <v>239</v>
      </c>
      <c r="M3926">
        <v>151742</v>
      </c>
      <c r="N3926">
        <v>37305.230000000003</v>
      </c>
      <c r="O3926">
        <v>114436.77</v>
      </c>
      <c r="P3926">
        <v>20</v>
      </c>
      <c r="Q3926">
        <v>67</v>
      </c>
      <c r="R3926">
        <v>92.26</v>
      </c>
    </row>
    <row r="3927" spans="1:18" x14ac:dyDescent="0.35">
      <c r="A3927" t="s">
        <v>137</v>
      </c>
      <c r="B3927" t="str">
        <f>VLOOKUP(Table1[[#This Row],[Region]],Table3[#All],2,0)</f>
        <v>Sam Thomas</v>
      </c>
      <c r="C3927" t="s">
        <v>215</v>
      </c>
      <c r="D3927">
        <v>352918</v>
      </c>
      <c r="E3927">
        <v>204357</v>
      </c>
      <c r="F3927">
        <v>57.9</v>
      </c>
      <c r="G3927" s="2">
        <v>41253</v>
      </c>
      <c r="H3927">
        <f>YEAR(Table1[[#This Row],[Order Date]])</f>
        <v>2012</v>
      </c>
      <c r="I3927" t="s">
        <v>257</v>
      </c>
      <c r="J3927" s="4">
        <f>WEEKDAY(Table1[[#This Row],[Order Date]])</f>
        <v>2</v>
      </c>
      <c r="K3927" t="s">
        <v>219</v>
      </c>
      <c r="L3927" t="s">
        <v>238</v>
      </c>
      <c r="M3927">
        <v>204357</v>
      </c>
      <c r="N3927">
        <v>90631</v>
      </c>
      <c r="O3927">
        <v>113726</v>
      </c>
      <c r="P3927">
        <v>20</v>
      </c>
      <c r="Q3927">
        <v>37</v>
      </c>
      <c r="R3927">
        <v>61.38</v>
      </c>
    </row>
    <row r="3928" spans="1:18" x14ac:dyDescent="0.35">
      <c r="A3928" t="s">
        <v>138</v>
      </c>
      <c r="B3928" t="str">
        <f>VLOOKUP(Table1[[#This Row],[Region]],Table3[#All],2,0)</f>
        <v>Anne Paul</v>
      </c>
      <c r="C3928" t="s">
        <v>212</v>
      </c>
      <c r="D3928">
        <v>122747</v>
      </c>
      <c r="E3928">
        <v>69236</v>
      </c>
      <c r="F3928">
        <v>56.41</v>
      </c>
      <c r="G3928" s="2">
        <v>41253</v>
      </c>
      <c r="H3928">
        <f>YEAR(Table1[[#This Row],[Order Date]])</f>
        <v>2012</v>
      </c>
      <c r="I3928" t="s">
        <v>257</v>
      </c>
      <c r="J3928" s="4">
        <f>WEEKDAY(Table1[[#This Row],[Order Date]])</f>
        <v>2</v>
      </c>
      <c r="K3928" t="s">
        <v>229</v>
      </c>
      <c r="L3928" t="s">
        <v>240</v>
      </c>
      <c r="M3928">
        <v>69236</v>
      </c>
      <c r="N3928">
        <v>21446.48</v>
      </c>
      <c r="O3928">
        <v>47789.52</v>
      </c>
      <c r="P3928">
        <v>20</v>
      </c>
      <c r="Q3928">
        <v>75</v>
      </c>
      <c r="R3928">
        <v>85.58</v>
      </c>
    </row>
    <row r="3929" spans="1:18" x14ac:dyDescent="0.35">
      <c r="A3929" t="s">
        <v>139</v>
      </c>
      <c r="B3929" t="str">
        <f>VLOOKUP(Table1[[#This Row],[Region]],Table3[#All],2,0)</f>
        <v>Bill Gabril</v>
      </c>
      <c r="C3929" t="s">
        <v>213</v>
      </c>
      <c r="D3929">
        <v>349479</v>
      </c>
      <c r="E3929">
        <v>419011</v>
      </c>
      <c r="F3929">
        <v>119.9</v>
      </c>
      <c r="G3929" s="2">
        <v>41253</v>
      </c>
      <c r="H3929">
        <f>YEAR(Table1[[#This Row],[Order Date]])</f>
        <v>2012</v>
      </c>
      <c r="I3929" t="s">
        <v>257</v>
      </c>
      <c r="J3929" s="4">
        <f>WEEKDAY(Table1[[#This Row],[Order Date]])</f>
        <v>2</v>
      </c>
      <c r="K3929" t="s">
        <v>232</v>
      </c>
      <c r="L3929" t="s">
        <v>240</v>
      </c>
      <c r="M3929">
        <v>419011</v>
      </c>
      <c r="N3929">
        <v>173845.2</v>
      </c>
      <c r="O3929">
        <v>245165.8</v>
      </c>
      <c r="P3929">
        <v>20</v>
      </c>
      <c r="Q3929">
        <v>62</v>
      </c>
      <c r="R3929">
        <v>64.22</v>
      </c>
    </row>
    <row r="3930" spans="1:18" x14ac:dyDescent="0.35">
      <c r="A3930" t="s">
        <v>140</v>
      </c>
      <c r="B3930" t="str">
        <f>VLOOKUP(Table1[[#This Row],[Region]],Table3[#All],2,0)</f>
        <v>William Grek</v>
      </c>
      <c r="C3930" t="s">
        <v>214</v>
      </c>
      <c r="D3930">
        <v>445018</v>
      </c>
      <c r="E3930">
        <v>384548</v>
      </c>
      <c r="F3930">
        <v>86.41</v>
      </c>
      <c r="G3930" s="2">
        <v>41253</v>
      </c>
      <c r="H3930">
        <f>YEAR(Table1[[#This Row],[Order Date]])</f>
        <v>2012</v>
      </c>
      <c r="I3930" t="s">
        <v>257</v>
      </c>
      <c r="J3930" s="4">
        <f>WEEKDAY(Table1[[#This Row],[Order Date]])</f>
        <v>2</v>
      </c>
      <c r="K3930" t="s">
        <v>224</v>
      </c>
      <c r="L3930" t="s">
        <v>240</v>
      </c>
      <c r="M3930">
        <v>384548</v>
      </c>
      <c r="N3930">
        <v>164433.20000000001</v>
      </c>
      <c r="O3930">
        <v>220114.8</v>
      </c>
      <c r="P3930">
        <v>10</v>
      </c>
      <c r="Q3930">
        <v>63</v>
      </c>
      <c r="R3930">
        <v>82.32</v>
      </c>
    </row>
    <row r="3931" spans="1:18" x14ac:dyDescent="0.35">
      <c r="A3931" t="s">
        <v>141</v>
      </c>
      <c r="B3931" t="str">
        <f>VLOOKUP(Table1[[#This Row],[Region]],Table3[#All],2,0)</f>
        <v>William Grek</v>
      </c>
      <c r="C3931" t="s">
        <v>214</v>
      </c>
      <c r="D3931">
        <v>473155</v>
      </c>
      <c r="E3931">
        <v>387069</v>
      </c>
      <c r="F3931">
        <v>81.81</v>
      </c>
      <c r="G3931" s="2">
        <v>40847</v>
      </c>
      <c r="H3931">
        <f>YEAR(Table1[[#This Row],[Order Date]])</f>
        <v>2011</v>
      </c>
      <c r="I3931" t="s">
        <v>255</v>
      </c>
      <c r="J3931" s="4">
        <f>WEEKDAY(Table1[[#This Row],[Order Date]])</f>
        <v>2</v>
      </c>
      <c r="K3931" t="s">
        <v>232</v>
      </c>
      <c r="L3931" t="s">
        <v>240</v>
      </c>
      <c r="M3931">
        <v>387069</v>
      </c>
      <c r="N3931">
        <v>118229.39</v>
      </c>
      <c r="O3931">
        <v>268839.61</v>
      </c>
      <c r="P3931">
        <v>10</v>
      </c>
      <c r="Q3931">
        <v>95</v>
      </c>
      <c r="R3931">
        <v>74.459999999999994</v>
      </c>
    </row>
    <row r="3932" spans="1:18" x14ac:dyDescent="0.35">
      <c r="A3932" t="s">
        <v>142</v>
      </c>
      <c r="B3932" t="str">
        <f>VLOOKUP(Table1[[#This Row],[Region]],Table3[#All],2,0)</f>
        <v>Sam Thomas</v>
      </c>
      <c r="C3932" t="s">
        <v>215</v>
      </c>
      <c r="D3932">
        <v>134109</v>
      </c>
      <c r="E3932">
        <v>110856</v>
      </c>
      <c r="F3932">
        <v>82.66</v>
      </c>
      <c r="G3932" s="2">
        <v>40847</v>
      </c>
      <c r="H3932">
        <f>YEAR(Table1[[#This Row],[Order Date]])</f>
        <v>2011</v>
      </c>
      <c r="I3932" t="s">
        <v>255</v>
      </c>
      <c r="J3932" s="4">
        <f>WEEKDAY(Table1[[#This Row],[Order Date]])</f>
        <v>2</v>
      </c>
      <c r="K3932" t="s">
        <v>227</v>
      </c>
      <c r="L3932" t="s">
        <v>237</v>
      </c>
      <c r="M3932">
        <v>110856</v>
      </c>
      <c r="N3932">
        <v>30989.34</v>
      </c>
      <c r="O3932">
        <v>79866.66</v>
      </c>
      <c r="P3932">
        <v>20</v>
      </c>
      <c r="Q3932">
        <v>69</v>
      </c>
      <c r="R3932">
        <v>70.94</v>
      </c>
    </row>
    <row r="3933" spans="1:18" x14ac:dyDescent="0.35">
      <c r="A3933" t="s">
        <v>143</v>
      </c>
      <c r="B3933" t="str">
        <f>VLOOKUP(Table1[[#This Row],[Region]],Table3[#All],2,0)</f>
        <v>William Grek</v>
      </c>
      <c r="C3933" t="s">
        <v>214</v>
      </c>
      <c r="D3933">
        <v>496517</v>
      </c>
      <c r="E3933">
        <v>283901</v>
      </c>
      <c r="F3933">
        <v>57.18</v>
      </c>
      <c r="G3933" s="2">
        <v>40847</v>
      </c>
      <c r="H3933">
        <f>YEAR(Table1[[#This Row],[Order Date]])</f>
        <v>2011</v>
      </c>
      <c r="I3933" t="s">
        <v>255</v>
      </c>
      <c r="J3933" s="4">
        <f>WEEKDAY(Table1[[#This Row],[Order Date]])</f>
        <v>2</v>
      </c>
      <c r="K3933" t="s">
        <v>225</v>
      </c>
      <c r="L3933" t="s">
        <v>239</v>
      </c>
      <c r="M3933">
        <v>283901</v>
      </c>
      <c r="N3933">
        <v>132732.92000000001</v>
      </c>
      <c r="O3933">
        <v>151168.07999999999</v>
      </c>
      <c r="P3933">
        <v>30</v>
      </c>
      <c r="Q3933">
        <v>73</v>
      </c>
      <c r="R3933">
        <v>73.86</v>
      </c>
    </row>
    <row r="3934" spans="1:18" x14ac:dyDescent="0.35">
      <c r="A3934" t="s">
        <v>144</v>
      </c>
      <c r="B3934" t="str">
        <f>VLOOKUP(Table1[[#This Row],[Region]],Table3[#All],2,0)</f>
        <v>Bill Gabril</v>
      </c>
      <c r="C3934" t="s">
        <v>213</v>
      </c>
      <c r="D3934">
        <v>468907</v>
      </c>
      <c r="E3934">
        <v>531367</v>
      </c>
      <c r="F3934">
        <v>113.32</v>
      </c>
      <c r="G3934" s="2">
        <v>40847</v>
      </c>
      <c r="H3934">
        <f>YEAR(Table1[[#This Row],[Order Date]])</f>
        <v>2011</v>
      </c>
      <c r="I3934" t="s">
        <v>255</v>
      </c>
      <c r="J3934" s="4">
        <f>WEEKDAY(Table1[[#This Row],[Order Date]])</f>
        <v>2</v>
      </c>
      <c r="K3934" t="s">
        <v>227</v>
      </c>
      <c r="L3934" t="s">
        <v>237</v>
      </c>
      <c r="M3934">
        <v>531367</v>
      </c>
      <c r="N3934">
        <v>213523.1</v>
      </c>
      <c r="O3934">
        <v>317843.90000000002</v>
      </c>
      <c r="P3934">
        <v>10</v>
      </c>
      <c r="Q3934">
        <v>15</v>
      </c>
      <c r="R3934">
        <v>87.5</v>
      </c>
    </row>
    <row r="3935" spans="1:18" x14ac:dyDescent="0.35">
      <c r="A3935" t="s">
        <v>145</v>
      </c>
      <c r="B3935" t="str">
        <f>VLOOKUP(Table1[[#This Row],[Region]],Table3[#All],2,0)</f>
        <v>William Grek</v>
      </c>
      <c r="C3935" t="s">
        <v>214</v>
      </c>
      <c r="D3935">
        <v>214781</v>
      </c>
      <c r="E3935">
        <v>224752</v>
      </c>
      <c r="F3935">
        <v>104.64</v>
      </c>
      <c r="G3935" s="2">
        <v>40847</v>
      </c>
      <c r="H3935">
        <f>YEAR(Table1[[#This Row],[Order Date]])</f>
        <v>2011</v>
      </c>
      <c r="I3935" t="s">
        <v>255</v>
      </c>
      <c r="J3935" s="4">
        <f>WEEKDAY(Table1[[#This Row],[Order Date]])</f>
        <v>2</v>
      </c>
      <c r="K3935" t="s">
        <v>220</v>
      </c>
      <c r="L3935" t="s">
        <v>237</v>
      </c>
      <c r="M3935">
        <v>224752</v>
      </c>
      <c r="N3935">
        <v>100081.73</v>
      </c>
      <c r="O3935">
        <v>124670.27</v>
      </c>
      <c r="P3935">
        <v>10</v>
      </c>
      <c r="Q3935">
        <v>44</v>
      </c>
      <c r="R3935">
        <v>78.05</v>
      </c>
    </row>
    <row r="3936" spans="1:18" x14ac:dyDescent="0.35">
      <c r="A3936" t="s">
        <v>146</v>
      </c>
      <c r="B3936" t="str">
        <f>VLOOKUP(Table1[[#This Row],[Region]],Table3[#All],2,0)</f>
        <v>William Grek</v>
      </c>
      <c r="C3936" t="s">
        <v>214</v>
      </c>
      <c r="D3936">
        <v>104563</v>
      </c>
      <c r="E3936">
        <v>73220</v>
      </c>
      <c r="F3936">
        <v>70.02</v>
      </c>
      <c r="G3936" s="2">
        <v>40847</v>
      </c>
      <c r="H3936">
        <f>YEAR(Table1[[#This Row],[Order Date]])</f>
        <v>2011</v>
      </c>
      <c r="I3936" t="s">
        <v>255</v>
      </c>
      <c r="J3936" s="4">
        <f>WEEKDAY(Table1[[#This Row],[Order Date]])</f>
        <v>2</v>
      </c>
      <c r="K3936" t="s">
        <v>216</v>
      </c>
      <c r="L3936" t="s">
        <v>236</v>
      </c>
      <c r="M3936">
        <v>73220</v>
      </c>
      <c r="N3936">
        <v>29447.599999999999</v>
      </c>
      <c r="O3936">
        <v>43772.4</v>
      </c>
      <c r="P3936">
        <v>30</v>
      </c>
      <c r="Q3936">
        <v>53</v>
      </c>
      <c r="R3936">
        <v>72.36</v>
      </c>
    </row>
    <row r="3937" spans="1:18" x14ac:dyDescent="0.35">
      <c r="A3937" t="s">
        <v>147</v>
      </c>
      <c r="B3937" t="str">
        <f>VLOOKUP(Table1[[#This Row],[Region]],Table3[#All],2,0)</f>
        <v>Sam Thomas</v>
      </c>
      <c r="C3937" t="s">
        <v>215</v>
      </c>
      <c r="D3937">
        <v>203788</v>
      </c>
      <c r="E3937">
        <v>220686</v>
      </c>
      <c r="F3937">
        <v>108.29</v>
      </c>
      <c r="G3937" s="2">
        <v>40847</v>
      </c>
      <c r="H3937">
        <f>YEAR(Table1[[#This Row],[Order Date]])</f>
        <v>2011</v>
      </c>
      <c r="I3937" t="s">
        <v>255</v>
      </c>
      <c r="J3937" s="4">
        <f>WEEKDAY(Table1[[#This Row],[Order Date]])</f>
        <v>2</v>
      </c>
      <c r="K3937" t="s">
        <v>216</v>
      </c>
      <c r="L3937" t="s">
        <v>236</v>
      </c>
      <c r="M3937">
        <v>220686</v>
      </c>
      <c r="N3937">
        <v>78254.84</v>
      </c>
      <c r="O3937">
        <v>142431.16</v>
      </c>
      <c r="P3937">
        <v>30</v>
      </c>
      <c r="Q3937">
        <v>44</v>
      </c>
      <c r="R3937">
        <v>62.45</v>
      </c>
    </row>
    <row r="3938" spans="1:18" x14ac:dyDescent="0.35">
      <c r="A3938" t="s">
        <v>148</v>
      </c>
      <c r="B3938" t="str">
        <f>VLOOKUP(Table1[[#This Row],[Region]],Table3[#All],2,0)</f>
        <v>William Grek</v>
      </c>
      <c r="C3938" t="s">
        <v>214</v>
      </c>
      <c r="D3938">
        <v>260896</v>
      </c>
      <c r="E3938">
        <v>186547</v>
      </c>
      <c r="F3938">
        <v>71.5</v>
      </c>
      <c r="G3938" s="2">
        <v>41983</v>
      </c>
      <c r="H3938">
        <f>YEAR(Table1[[#This Row],[Order Date]])</f>
        <v>2014</v>
      </c>
      <c r="I3938" t="s">
        <v>257</v>
      </c>
      <c r="J3938" s="4">
        <f>WEEKDAY(Table1[[#This Row],[Order Date]])</f>
        <v>4</v>
      </c>
      <c r="K3938" t="s">
        <v>219</v>
      </c>
      <c r="L3938" t="s">
        <v>238</v>
      </c>
      <c r="M3938">
        <v>186547</v>
      </c>
      <c r="N3938">
        <v>58641.37</v>
      </c>
      <c r="O3938">
        <v>127905.63</v>
      </c>
      <c r="P3938">
        <v>30</v>
      </c>
      <c r="Q3938">
        <v>79</v>
      </c>
      <c r="R3938">
        <v>62.71</v>
      </c>
    </row>
    <row r="3939" spans="1:18" x14ac:dyDescent="0.35">
      <c r="A3939" t="s">
        <v>149</v>
      </c>
      <c r="B3939" t="str">
        <f>VLOOKUP(Table1[[#This Row],[Region]],Table3[#All],2,0)</f>
        <v>Bill Gabril</v>
      </c>
      <c r="C3939" t="s">
        <v>213</v>
      </c>
      <c r="D3939">
        <v>193814</v>
      </c>
      <c r="E3939">
        <v>134326</v>
      </c>
      <c r="F3939">
        <v>69.31</v>
      </c>
      <c r="G3939" s="2">
        <v>40668</v>
      </c>
      <c r="H3939">
        <f>YEAR(Table1[[#This Row],[Order Date]])</f>
        <v>2011</v>
      </c>
      <c r="I3939" t="s">
        <v>261</v>
      </c>
      <c r="J3939" s="4">
        <f>WEEKDAY(Table1[[#This Row],[Order Date]])</f>
        <v>5</v>
      </c>
      <c r="K3939" t="s">
        <v>230</v>
      </c>
      <c r="L3939" t="s">
        <v>238</v>
      </c>
      <c r="M3939">
        <v>134326</v>
      </c>
      <c r="N3939">
        <v>42181.04</v>
      </c>
      <c r="O3939">
        <v>92144.960000000006</v>
      </c>
      <c r="P3939">
        <v>30</v>
      </c>
      <c r="Q3939">
        <v>91</v>
      </c>
      <c r="R3939">
        <v>86.5</v>
      </c>
    </row>
    <row r="3940" spans="1:18" x14ac:dyDescent="0.35">
      <c r="A3940" t="s">
        <v>150</v>
      </c>
      <c r="B3940" t="str">
        <f>VLOOKUP(Table1[[#This Row],[Region]],Table3[#All],2,0)</f>
        <v>Sam Thomas</v>
      </c>
      <c r="C3940" t="s">
        <v>215</v>
      </c>
      <c r="D3940">
        <v>199715</v>
      </c>
      <c r="E3940">
        <v>139920</v>
      </c>
      <c r="F3940">
        <v>70.06</v>
      </c>
      <c r="G3940" s="2">
        <v>40668</v>
      </c>
      <c r="H3940">
        <f>YEAR(Table1[[#This Row],[Order Date]])</f>
        <v>2011</v>
      </c>
      <c r="I3940" t="s">
        <v>261</v>
      </c>
      <c r="J3940" s="4">
        <f>WEEKDAY(Table1[[#This Row],[Order Date]])</f>
        <v>5</v>
      </c>
      <c r="K3940" t="s">
        <v>228</v>
      </c>
      <c r="L3940" t="s">
        <v>236</v>
      </c>
      <c r="M3940">
        <v>139920</v>
      </c>
      <c r="N3940">
        <v>68577.42</v>
      </c>
      <c r="O3940">
        <v>71342.58</v>
      </c>
      <c r="P3940">
        <v>30</v>
      </c>
      <c r="Q3940">
        <v>96</v>
      </c>
      <c r="R3940">
        <v>83.35</v>
      </c>
    </row>
    <row r="3941" spans="1:18" x14ac:dyDescent="0.35">
      <c r="A3941" t="s">
        <v>151</v>
      </c>
      <c r="B3941" t="str">
        <f>VLOOKUP(Table1[[#This Row],[Region]],Table3[#All],2,0)</f>
        <v>Sam Thomas</v>
      </c>
      <c r="C3941" t="s">
        <v>215</v>
      </c>
      <c r="D3941">
        <v>306633</v>
      </c>
      <c r="E3941">
        <v>188203</v>
      </c>
      <c r="F3941">
        <v>61.38</v>
      </c>
      <c r="G3941" s="2">
        <v>40668</v>
      </c>
      <c r="H3941">
        <f>YEAR(Table1[[#This Row],[Order Date]])</f>
        <v>2011</v>
      </c>
      <c r="I3941" t="s">
        <v>261</v>
      </c>
      <c r="J3941" s="4">
        <f>WEEKDAY(Table1[[#This Row],[Order Date]])</f>
        <v>5</v>
      </c>
      <c r="K3941" t="s">
        <v>225</v>
      </c>
      <c r="L3941" t="s">
        <v>239</v>
      </c>
      <c r="M3941">
        <v>188203</v>
      </c>
      <c r="N3941">
        <v>92657.39</v>
      </c>
      <c r="O3941">
        <v>95545.61</v>
      </c>
      <c r="P3941">
        <v>20</v>
      </c>
      <c r="Q3941">
        <v>96</v>
      </c>
      <c r="R3941">
        <v>82.62</v>
      </c>
    </row>
    <row r="3942" spans="1:18" x14ac:dyDescent="0.35">
      <c r="A3942" t="s">
        <v>152</v>
      </c>
      <c r="B3942" t="str">
        <f>VLOOKUP(Table1[[#This Row],[Region]],Table3[#All],2,0)</f>
        <v>Sam Thomas</v>
      </c>
      <c r="C3942" t="s">
        <v>215</v>
      </c>
      <c r="D3942">
        <v>416385</v>
      </c>
      <c r="E3942">
        <v>236731</v>
      </c>
      <c r="F3942">
        <v>56.85</v>
      </c>
      <c r="G3942" s="2">
        <v>41338</v>
      </c>
      <c r="H3942">
        <f>YEAR(Table1[[#This Row],[Order Date]])</f>
        <v>2013</v>
      </c>
      <c r="I3942" t="s">
        <v>263</v>
      </c>
      <c r="J3942" s="4">
        <f>WEEKDAY(Table1[[#This Row],[Order Date]])</f>
        <v>3</v>
      </c>
      <c r="K3942" t="s">
        <v>235</v>
      </c>
      <c r="L3942" t="s">
        <v>239</v>
      </c>
      <c r="M3942">
        <v>236731</v>
      </c>
      <c r="N3942">
        <v>80121.820000000007</v>
      </c>
      <c r="O3942">
        <v>156609.18</v>
      </c>
      <c r="P3942">
        <v>30</v>
      </c>
      <c r="Q3942">
        <v>94</v>
      </c>
      <c r="R3942">
        <v>70.290000000000006</v>
      </c>
    </row>
    <row r="3943" spans="1:18" x14ac:dyDescent="0.35">
      <c r="A3943" t="s">
        <v>153</v>
      </c>
      <c r="B3943" t="str">
        <f>VLOOKUP(Table1[[#This Row],[Region]],Table3[#All],2,0)</f>
        <v>Bill Gabril</v>
      </c>
      <c r="C3943" t="s">
        <v>213</v>
      </c>
      <c r="D3943">
        <v>340075</v>
      </c>
      <c r="E3943">
        <v>350139</v>
      </c>
      <c r="F3943">
        <v>102.96</v>
      </c>
      <c r="G3943" s="2">
        <v>40877</v>
      </c>
      <c r="H3943">
        <f>YEAR(Table1[[#This Row],[Order Date]])</f>
        <v>2011</v>
      </c>
      <c r="I3943" t="s">
        <v>253</v>
      </c>
      <c r="J3943" s="4">
        <f>WEEKDAY(Table1[[#This Row],[Order Date]])</f>
        <v>4</v>
      </c>
      <c r="K3943" t="s">
        <v>226</v>
      </c>
      <c r="L3943" t="s">
        <v>239</v>
      </c>
      <c r="M3943">
        <v>350139</v>
      </c>
      <c r="N3943">
        <v>169786.17</v>
      </c>
      <c r="O3943">
        <v>180352.83</v>
      </c>
      <c r="P3943">
        <v>10</v>
      </c>
      <c r="Q3943">
        <v>74</v>
      </c>
      <c r="R3943">
        <v>65.45</v>
      </c>
    </row>
    <row r="3944" spans="1:18" x14ac:dyDescent="0.35">
      <c r="A3944" t="s">
        <v>154</v>
      </c>
      <c r="B3944" t="str">
        <f>VLOOKUP(Table1[[#This Row],[Region]],Table3[#All],2,0)</f>
        <v>Sam Thomas</v>
      </c>
      <c r="C3944" t="s">
        <v>215</v>
      </c>
      <c r="D3944">
        <v>325937</v>
      </c>
      <c r="E3944">
        <v>265763</v>
      </c>
      <c r="F3944">
        <v>81.540000000000006</v>
      </c>
      <c r="G3944" s="2">
        <v>40957</v>
      </c>
      <c r="H3944">
        <f>YEAR(Table1[[#This Row],[Order Date]])</f>
        <v>2012</v>
      </c>
      <c r="I3944" t="s">
        <v>264</v>
      </c>
      <c r="J3944" s="4">
        <f>WEEKDAY(Table1[[#This Row],[Order Date]])</f>
        <v>7</v>
      </c>
      <c r="K3944" t="s">
        <v>232</v>
      </c>
      <c r="L3944" t="s">
        <v>240</v>
      </c>
      <c r="M3944">
        <v>265763</v>
      </c>
      <c r="N3944">
        <v>78041.33</v>
      </c>
      <c r="O3944">
        <v>187721.67</v>
      </c>
      <c r="P3944">
        <v>30</v>
      </c>
      <c r="Q3944">
        <v>97</v>
      </c>
      <c r="R3944">
        <v>88.69</v>
      </c>
    </row>
    <row r="3945" spans="1:18" x14ac:dyDescent="0.35">
      <c r="A3945" t="s">
        <v>155</v>
      </c>
      <c r="B3945" t="str">
        <f>VLOOKUP(Table1[[#This Row],[Region]],Table3[#All],2,0)</f>
        <v>Sam Thomas</v>
      </c>
      <c r="C3945" t="s">
        <v>215</v>
      </c>
      <c r="D3945">
        <v>371602</v>
      </c>
      <c r="E3945">
        <v>292880</v>
      </c>
      <c r="F3945">
        <v>78.819999999999993</v>
      </c>
      <c r="G3945" s="2">
        <v>41731</v>
      </c>
      <c r="H3945">
        <f>YEAR(Table1[[#This Row],[Order Date]])</f>
        <v>2014</v>
      </c>
      <c r="I3945" t="s">
        <v>256</v>
      </c>
      <c r="J3945" s="4">
        <f>WEEKDAY(Table1[[#This Row],[Order Date]])</f>
        <v>4</v>
      </c>
      <c r="K3945" t="s">
        <v>221</v>
      </c>
      <c r="L3945" t="s">
        <v>239</v>
      </c>
      <c r="M3945">
        <v>292880</v>
      </c>
      <c r="N3945">
        <v>69225.429999999993</v>
      </c>
      <c r="O3945">
        <v>223654.57</v>
      </c>
      <c r="P3945">
        <v>20</v>
      </c>
      <c r="Q3945">
        <v>12</v>
      </c>
      <c r="R3945">
        <v>78.53</v>
      </c>
    </row>
    <row r="3946" spans="1:18" x14ac:dyDescent="0.35">
      <c r="A3946" t="s">
        <v>156</v>
      </c>
      <c r="B3946" t="str">
        <f>VLOOKUP(Table1[[#This Row],[Region]],Table3[#All],2,0)</f>
        <v>Sam Thomas</v>
      </c>
      <c r="C3946" t="s">
        <v>215</v>
      </c>
      <c r="D3946">
        <v>194774</v>
      </c>
      <c r="E3946">
        <v>184994</v>
      </c>
      <c r="F3946">
        <v>94.98</v>
      </c>
      <c r="G3946" s="2">
        <v>41731</v>
      </c>
      <c r="H3946">
        <f>YEAR(Table1[[#This Row],[Order Date]])</f>
        <v>2014</v>
      </c>
      <c r="I3946" t="s">
        <v>256</v>
      </c>
      <c r="J3946" s="4">
        <f>WEEKDAY(Table1[[#This Row],[Order Date]])</f>
        <v>4</v>
      </c>
      <c r="K3946" t="s">
        <v>229</v>
      </c>
      <c r="L3946" t="s">
        <v>240</v>
      </c>
      <c r="M3946">
        <v>184994</v>
      </c>
      <c r="N3946">
        <v>60815.07</v>
      </c>
      <c r="O3946">
        <v>124178.93</v>
      </c>
      <c r="P3946">
        <v>10</v>
      </c>
      <c r="Q3946">
        <v>58</v>
      </c>
      <c r="R3946">
        <v>73.31</v>
      </c>
    </row>
    <row r="3947" spans="1:18" x14ac:dyDescent="0.35">
      <c r="A3947" t="s">
        <v>157</v>
      </c>
      <c r="B3947" t="str">
        <f>VLOOKUP(Table1[[#This Row],[Region]],Table3[#All],2,0)</f>
        <v>William Grek</v>
      </c>
      <c r="C3947" t="s">
        <v>214</v>
      </c>
      <c r="D3947">
        <v>174843</v>
      </c>
      <c r="E3947">
        <v>130333</v>
      </c>
      <c r="F3947">
        <v>74.540000000000006</v>
      </c>
      <c r="G3947" s="2">
        <v>41802</v>
      </c>
      <c r="H3947">
        <f>YEAR(Table1[[#This Row],[Order Date]])</f>
        <v>2014</v>
      </c>
      <c r="I3947" t="s">
        <v>254</v>
      </c>
      <c r="J3947" s="4">
        <f>WEEKDAY(Table1[[#This Row],[Order Date]])</f>
        <v>5</v>
      </c>
      <c r="K3947" t="s">
        <v>229</v>
      </c>
      <c r="L3947" t="s">
        <v>240</v>
      </c>
      <c r="M3947">
        <v>130333</v>
      </c>
      <c r="N3947">
        <v>46091.94</v>
      </c>
      <c r="O3947">
        <v>84241.06</v>
      </c>
      <c r="P3947">
        <v>30</v>
      </c>
      <c r="Q3947">
        <v>48</v>
      </c>
      <c r="R3947">
        <v>85.12</v>
      </c>
    </row>
    <row r="3948" spans="1:18" x14ac:dyDescent="0.35">
      <c r="A3948" t="s">
        <v>158</v>
      </c>
      <c r="B3948" t="str">
        <f>VLOOKUP(Table1[[#This Row],[Region]],Table3[#All],2,0)</f>
        <v>Bill Gabril</v>
      </c>
      <c r="C3948" t="s">
        <v>213</v>
      </c>
      <c r="D3948">
        <v>476236</v>
      </c>
      <c r="E3948">
        <v>555699</v>
      </c>
      <c r="F3948">
        <v>116.69</v>
      </c>
      <c r="G3948" s="2">
        <v>41802</v>
      </c>
      <c r="H3948">
        <f>YEAR(Table1[[#This Row],[Order Date]])</f>
        <v>2014</v>
      </c>
      <c r="I3948" t="s">
        <v>254</v>
      </c>
      <c r="J3948" s="4">
        <f>WEEKDAY(Table1[[#This Row],[Order Date]])</f>
        <v>5</v>
      </c>
      <c r="K3948" t="s">
        <v>231</v>
      </c>
      <c r="L3948" t="s">
        <v>236</v>
      </c>
      <c r="M3948">
        <v>555699</v>
      </c>
      <c r="N3948">
        <v>117650.94</v>
      </c>
      <c r="O3948">
        <v>438048.06</v>
      </c>
      <c r="P3948">
        <v>30</v>
      </c>
      <c r="Q3948">
        <v>44</v>
      </c>
      <c r="R3948">
        <v>76.36</v>
      </c>
    </row>
    <row r="3949" spans="1:18" x14ac:dyDescent="0.35">
      <c r="A3949" t="s">
        <v>159</v>
      </c>
      <c r="B3949" t="str">
        <f>VLOOKUP(Table1[[#This Row],[Region]],Table3[#All],2,0)</f>
        <v>William Grek</v>
      </c>
      <c r="C3949" t="s">
        <v>214</v>
      </c>
      <c r="D3949">
        <v>452307</v>
      </c>
      <c r="E3949">
        <v>352487</v>
      </c>
      <c r="F3949">
        <v>77.930000000000007</v>
      </c>
      <c r="G3949" s="2">
        <v>41802</v>
      </c>
      <c r="H3949">
        <f>YEAR(Table1[[#This Row],[Order Date]])</f>
        <v>2014</v>
      </c>
      <c r="I3949" t="s">
        <v>254</v>
      </c>
      <c r="J3949" s="4">
        <f>WEEKDAY(Table1[[#This Row],[Order Date]])</f>
        <v>5</v>
      </c>
      <c r="K3949" t="s">
        <v>233</v>
      </c>
      <c r="L3949" t="s">
        <v>237</v>
      </c>
      <c r="M3949">
        <v>352487</v>
      </c>
      <c r="N3949">
        <v>83690.429999999993</v>
      </c>
      <c r="O3949">
        <v>268796.57</v>
      </c>
      <c r="P3949">
        <v>30</v>
      </c>
      <c r="Q3949">
        <v>63</v>
      </c>
      <c r="R3949">
        <v>73.92</v>
      </c>
    </row>
    <row r="3950" spans="1:18" x14ac:dyDescent="0.35">
      <c r="A3950" t="s">
        <v>160</v>
      </c>
      <c r="B3950" t="str">
        <f>VLOOKUP(Table1[[#This Row],[Region]],Table3[#All],2,0)</f>
        <v>Anne Paul</v>
      </c>
      <c r="C3950" t="s">
        <v>212</v>
      </c>
      <c r="D3950">
        <v>152497</v>
      </c>
      <c r="E3950">
        <v>115341</v>
      </c>
      <c r="F3950">
        <v>75.63</v>
      </c>
      <c r="G3950" s="2">
        <v>41802</v>
      </c>
      <c r="H3950">
        <f>YEAR(Table1[[#This Row],[Order Date]])</f>
        <v>2014</v>
      </c>
      <c r="I3950" t="s">
        <v>254</v>
      </c>
      <c r="J3950" s="4">
        <f>WEEKDAY(Table1[[#This Row],[Order Date]])</f>
        <v>5</v>
      </c>
      <c r="K3950" t="s">
        <v>235</v>
      </c>
      <c r="L3950" t="s">
        <v>239</v>
      </c>
      <c r="M3950">
        <v>115341</v>
      </c>
      <c r="N3950">
        <v>54662.38</v>
      </c>
      <c r="O3950">
        <v>60678.62</v>
      </c>
      <c r="P3950">
        <v>10</v>
      </c>
      <c r="Q3950">
        <v>58</v>
      </c>
      <c r="R3950">
        <v>90.45</v>
      </c>
    </row>
    <row r="3951" spans="1:18" x14ac:dyDescent="0.35">
      <c r="A3951" t="s">
        <v>161</v>
      </c>
      <c r="B3951" t="str">
        <f>VLOOKUP(Table1[[#This Row],[Region]],Table3[#All],2,0)</f>
        <v>Bill Gabril</v>
      </c>
      <c r="C3951" t="s">
        <v>213</v>
      </c>
      <c r="D3951">
        <v>363273</v>
      </c>
      <c r="E3951">
        <v>394957</v>
      </c>
      <c r="F3951">
        <v>108.72</v>
      </c>
      <c r="G3951" s="2">
        <v>41802</v>
      </c>
      <c r="H3951">
        <f>YEAR(Table1[[#This Row],[Order Date]])</f>
        <v>2014</v>
      </c>
      <c r="I3951" t="s">
        <v>254</v>
      </c>
      <c r="J3951" s="4">
        <f>WEEKDAY(Table1[[#This Row],[Order Date]])</f>
        <v>5</v>
      </c>
      <c r="K3951" t="s">
        <v>235</v>
      </c>
      <c r="L3951" t="s">
        <v>239</v>
      </c>
      <c r="M3951">
        <v>394957</v>
      </c>
      <c r="N3951">
        <v>107694.74</v>
      </c>
      <c r="O3951">
        <v>287262.26</v>
      </c>
      <c r="P3951">
        <v>30</v>
      </c>
      <c r="Q3951">
        <v>99</v>
      </c>
      <c r="R3951">
        <v>78.260000000000005</v>
      </c>
    </row>
    <row r="3952" spans="1:18" x14ac:dyDescent="0.35">
      <c r="A3952" t="s">
        <v>162</v>
      </c>
      <c r="B3952" t="str">
        <f>VLOOKUP(Table1[[#This Row],[Region]],Table3[#All],2,0)</f>
        <v>Bill Gabril</v>
      </c>
      <c r="C3952" t="s">
        <v>213</v>
      </c>
      <c r="D3952">
        <v>188819</v>
      </c>
      <c r="E3952">
        <v>165669</v>
      </c>
      <c r="F3952">
        <v>87.74</v>
      </c>
      <c r="G3952" s="2">
        <v>41548</v>
      </c>
      <c r="H3952">
        <f>YEAR(Table1[[#This Row],[Order Date]])</f>
        <v>2013</v>
      </c>
      <c r="I3952" t="s">
        <v>255</v>
      </c>
      <c r="J3952" s="4">
        <f>WEEKDAY(Table1[[#This Row],[Order Date]])</f>
        <v>3</v>
      </c>
      <c r="K3952" t="s">
        <v>233</v>
      </c>
      <c r="L3952" t="s">
        <v>237</v>
      </c>
      <c r="M3952">
        <v>165669</v>
      </c>
      <c r="N3952">
        <v>38626.04</v>
      </c>
      <c r="O3952">
        <v>127042.96</v>
      </c>
      <c r="P3952">
        <v>20</v>
      </c>
      <c r="Q3952">
        <v>97</v>
      </c>
      <c r="R3952">
        <v>92.73</v>
      </c>
    </row>
    <row r="3953" spans="1:18" x14ac:dyDescent="0.35">
      <c r="A3953" t="s">
        <v>163</v>
      </c>
      <c r="B3953" t="str">
        <f>VLOOKUP(Table1[[#This Row],[Region]],Table3[#All],2,0)</f>
        <v>Sam Thomas</v>
      </c>
      <c r="C3953" t="s">
        <v>215</v>
      </c>
      <c r="D3953">
        <v>372703</v>
      </c>
      <c r="E3953">
        <v>437242</v>
      </c>
      <c r="F3953">
        <v>117.32</v>
      </c>
      <c r="G3953" s="2">
        <v>40890</v>
      </c>
      <c r="H3953">
        <f>YEAR(Table1[[#This Row],[Order Date]])</f>
        <v>2011</v>
      </c>
      <c r="I3953" t="s">
        <v>257</v>
      </c>
      <c r="J3953" s="4">
        <f>WEEKDAY(Table1[[#This Row],[Order Date]])</f>
        <v>3</v>
      </c>
      <c r="K3953" t="s">
        <v>232</v>
      </c>
      <c r="L3953" t="s">
        <v>240</v>
      </c>
      <c r="M3953">
        <v>437242</v>
      </c>
      <c r="N3953">
        <v>163910.49</v>
      </c>
      <c r="O3953">
        <v>273331.51</v>
      </c>
      <c r="P3953">
        <v>20</v>
      </c>
      <c r="Q3953">
        <v>95</v>
      </c>
      <c r="R3953">
        <v>70.489999999999995</v>
      </c>
    </row>
    <row r="3954" spans="1:18" x14ac:dyDescent="0.35">
      <c r="A3954" t="s">
        <v>164</v>
      </c>
      <c r="B3954" t="str">
        <f>VLOOKUP(Table1[[#This Row],[Region]],Table3[#All],2,0)</f>
        <v>Anne Paul</v>
      </c>
      <c r="C3954" t="s">
        <v>212</v>
      </c>
      <c r="D3954">
        <v>383237</v>
      </c>
      <c r="E3954">
        <v>311081</v>
      </c>
      <c r="F3954">
        <v>81.17</v>
      </c>
      <c r="G3954" s="2">
        <v>41955</v>
      </c>
      <c r="H3954">
        <f>YEAR(Table1[[#This Row],[Order Date]])</f>
        <v>2014</v>
      </c>
      <c r="I3954" t="s">
        <v>253</v>
      </c>
      <c r="J3954" s="4">
        <f>WEEKDAY(Table1[[#This Row],[Order Date]])</f>
        <v>4</v>
      </c>
      <c r="K3954" t="s">
        <v>222</v>
      </c>
      <c r="L3954" t="s">
        <v>236</v>
      </c>
      <c r="M3954">
        <v>311081</v>
      </c>
      <c r="N3954">
        <v>104728.84</v>
      </c>
      <c r="O3954">
        <v>206352.16</v>
      </c>
      <c r="P3954">
        <v>30</v>
      </c>
      <c r="Q3954">
        <v>25</v>
      </c>
      <c r="R3954">
        <v>73.83</v>
      </c>
    </row>
    <row r="3955" spans="1:18" x14ac:dyDescent="0.35">
      <c r="A3955" t="s">
        <v>165</v>
      </c>
      <c r="B3955" t="str">
        <f>VLOOKUP(Table1[[#This Row],[Region]],Table3[#All],2,0)</f>
        <v>William Grek</v>
      </c>
      <c r="C3955" t="s">
        <v>214</v>
      </c>
      <c r="D3955">
        <v>345847</v>
      </c>
      <c r="E3955">
        <v>283240</v>
      </c>
      <c r="F3955">
        <v>81.900000000000006</v>
      </c>
      <c r="G3955" s="2">
        <v>40913</v>
      </c>
      <c r="H3955">
        <f>YEAR(Table1[[#This Row],[Order Date]])</f>
        <v>2012</v>
      </c>
      <c r="I3955" t="s">
        <v>259</v>
      </c>
      <c r="J3955" s="4">
        <f>WEEKDAY(Table1[[#This Row],[Order Date]])</f>
        <v>5</v>
      </c>
      <c r="K3955" t="s">
        <v>226</v>
      </c>
      <c r="L3955" t="s">
        <v>239</v>
      </c>
      <c r="M3955">
        <v>283240</v>
      </c>
      <c r="N3955">
        <v>73259.94</v>
      </c>
      <c r="O3955">
        <v>209980.06</v>
      </c>
      <c r="P3955">
        <v>10</v>
      </c>
      <c r="Q3955">
        <v>36</v>
      </c>
      <c r="R3955">
        <v>77.290000000000006</v>
      </c>
    </row>
    <row r="3956" spans="1:18" x14ac:dyDescent="0.35">
      <c r="A3956" t="s">
        <v>166</v>
      </c>
      <c r="B3956" t="str">
        <f>VLOOKUP(Table1[[#This Row],[Region]],Table3[#All],2,0)</f>
        <v>Bill Gabril</v>
      </c>
      <c r="C3956" t="s">
        <v>213</v>
      </c>
      <c r="D3956">
        <v>229867</v>
      </c>
      <c r="E3956">
        <v>274820</v>
      </c>
      <c r="F3956">
        <v>119.56</v>
      </c>
      <c r="G3956" s="2">
        <v>41358</v>
      </c>
      <c r="H3956">
        <f>YEAR(Table1[[#This Row],[Order Date]])</f>
        <v>2013</v>
      </c>
      <c r="I3956" t="s">
        <v>263</v>
      </c>
      <c r="J3956" s="4">
        <f>WEEKDAY(Table1[[#This Row],[Order Date]])</f>
        <v>2</v>
      </c>
      <c r="K3956" t="s">
        <v>226</v>
      </c>
      <c r="L3956" t="s">
        <v>239</v>
      </c>
      <c r="M3956">
        <v>274820</v>
      </c>
      <c r="N3956">
        <v>129902.55</v>
      </c>
      <c r="O3956">
        <v>144917.45000000001</v>
      </c>
      <c r="P3956">
        <v>10</v>
      </c>
      <c r="Q3956">
        <v>30</v>
      </c>
      <c r="R3956">
        <v>65.599999999999994</v>
      </c>
    </row>
    <row r="3957" spans="1:18" x14ac:dyDescent="0.35">
      <c r="A3957" t="s">
        <v>167</v>
      </c>
      <c r="B3957" t="str">
        <f>VLOOKUP(Table1[[#This Row],[Region]],Table3[#All],2,0)</f>
        <v>Anne Paul</v>
      </c>
      <c r="C3957" t="s">
        <v>212</v>
      </c>
      <c r="D3957">
        <v>302142</v>
      </c>
      <c r="E3957">
        <v>207448</v>
      </c>
      <c r="F3957">
        <v>68.66</v>
      </c>
      <c r="G3957" s="2">
        <v>41826</v>
      </c>
      <c r="H3957">
        <f>YEAR(Table1[[#This Row],[Order Date]])</f>
        <v>2014</v>
      </c>
      <c r="I3957" t="s">
        <v>260</v>
      </c>
      <c r="J3957" s="4">
        <f>WEEKDAY(Table1[[#This Row],[Order Date]])</f>
        <v>1</v>
      </c>
      <c r="K3957" t="s">
        <v>234</v>
      </c>
      <c r="L3957" t="s">
        <v>238</v>
      </c>
      <c r="M3957">
        <v>207448</v>
      </c>
      <c r="N3957">
        <v>92498.12</v>
      </c>
      <c r="O3957">
        <v>114949.88</v>
      </c>
      <c r="P3957">
        <v>20</v>
      </c>
      <c r="Q3957">
        <v>29</v>
      </c>
      <c r="R3957">
        <v>68.42</v>
      </c>
    </row>
    <row r="3958" spans="1:18" x14ac:dyDescent="0.35">
      <c r="A3958" t="s">
        <v>168</v>
      </c>
      <c r="B3958" t="str">
        <f>VLOOKUP(Table1[[#This Row],[Region]],Table3[#All],2,0)</f>
        <v>Anne Paul</v>
      </c>
      <c r="C3958" t="s">
        <v>212</v>
      </c>
      <c r="D3958">
        <v>179640</v>
      </c>
      <c r="E3958">
        <v>118164</v>
      </c>
      <c r="F3958">
        <v>65.78</v>
      </c>
      <c r="G3958" s="2">
        <v>41826</v>
      </c>
      <c r="H3958">
        <f>YEAR(Table1[[#This Row],[Order Date]])</f>
        <v>2014</v>
      </c>
      <c r="I3958" t="s">
        <v>260</v>
      </c>
      <c r="J3958" s="4">
        <f>WEEKDAY(Table1[[#This Row],[Order Date]])</f>
        <v>1</v>
      </c>
      <c r="K3958" t="s">
        <v>219</v>
      </c>
      <c r="L3958" t="s">
        <v>238</v>
      </c>
      <c r="M3958">
        <v>118164</v>
      </c>
      <c r="N3958">
        <v>50490.32</v>
      </c>
      <c r="O3958">
        <v>67673.679999999993</v>
      </c>
      <c r="P3958">
        <v>20</v>
      </c>
      <c r="Q3958">
        <v>91</v>
      </c>
      <c r="R3958">
        <v>86.6</v>
      </c>
    </row>
    <row r="3959" spans="1:18" x14ac:dyDescent="0.35">
      <c r="A3959" t="s">
        <v>169</v>
      </c>
      <c r="B3959" t="str">
        <f>VLOOKUP(Table1[[#This Row],[Region]],Table3[#All],2,0)</f>
        <v>William Grek</v>
      </c>
      <c r="C3959" t="s">
        <v>214</v>
      </c>
      <c r="D3959">
        <v>134900</v>
      </c>
      <c r="E3959">
        <v>105603</v>
      </c>
      <c r="F3959">
        <v>78.28</v>
      </c>
      <c r="G3959" s="2">
        <v>41826</v>
      </c>
      <c r="H3959">
        <f>YEAR(Table1[[#This Row],[Order Date]])</f>
        <v>2014</v>
      </c>
      <c r="I3959" t="s">
        <v>260</v>
      </c>
      <c r="J3959" s="4">
        <f>WEEKDAY(Table1[[#This Row],[Order Date]])</f>
        <v>1</v>
      </c>
      <c r="K3959" t="s">
        <v>219</v>
      </c>
      <c r="L3959" t="s">
        <v>238</v>
      </c>
      <c r="M3959">
        <v>105603</v>
      </c>
      <c r="N3959">
        <v>50281.3</v>
      </c>
      <c r="O3959">
        <v>55321.7</v>
      </c>
      <c r="P3959">
        <v>10</v>
      </c>
      <c r="Q3959">
        <v>33</v>
      </c>
      <c r="R3959">
        <v>68.55</v>
      </c>
    </row>
    <row r="3960" spans="1:18" x14ac:dyDescent="0.35">
      <c r="A3960" t="s">
        <v>170</v>
      </c>
      <c r="B3960" t="str">
        <f>VLOOKUP(Table1[[#This Row],[Region]],Table3[#All],2,0)</f>
        <v>Bill Gabril</v>
      </c>
      <c r="C3960" t="s">
        <v>213</v>
      </c>
      <c r="D3960">
        <v>198197</v>
      </c>
      <c r="E3960">
        <v>108263</v>
      </c>
      <c r="F3960">
        <v>54.62</v>
      </c>
      <c r="G3960" s="2">
        <v>41826</v>
      </c>
      <c r="H3960">
        <f>YEAR(Table1[[#This Row],[Order Date]])</f>
        <v>2014</v>
      </c>
      <c r="I3960" t="s">
        <v>260</v>
      </c>
      <c r="J3960" s="4">
        <f>WEEKDAY(Table1[[#This Row],[Order Date]])</f>
        <v>1</v>
      </c>
      <c r="K3960" t="s">
        <v>219</v>
      </c>
      <c r="L3960" t="s">
        <v>238</v>
      </c>
      <c r="M3960">
        <v>108263</v>
      </c>
      <c r="N3960">
        <v>33915.82</v>
      </c>
      <c r="O3960">
        <v>74347.179999999993</v>
      </c>
      <c r="P3960">
        <v>10</v>
      </c>
      <c r="Q3960">
        <v>41</v>
      </c>
      <c r="R3960">
        <v>63.42</v>
      </c>
    </row>
    <row r="3961" spans="1:18" x14ac:dyDescent="0.35">
      <c r="A3961" t="s">
        <v>171</v>
      </c>
      <c r="B3961" t="str">
        <f>VLOOKUP(Table1[[#This Row],[Region]],Table3[#All],2,0)</f>
        <v>Bill Gabril</v>
      </c>
      <c r="C3961" t="s">
        <v>213</v>
      </c>
      <c r="D3961">
        <v>433239</v>
      </c>
      <c r="E3961">
        <v>384496</v>
      </c>
      <c r="F3961">
        <v>88.75</v>
      </c>
      <c r="G3961" s="2">
        <v>41826</v>
      </c>
      <c r="H3961">
        <f>YEAR(Table1[[#This Row],[Order Date]])</f>
        <v>2014</v>
      </c>
      <c r="I3961" t="s">
        <v>260</v>
      </c>
      <c r="J3961" s="4">
        <f>WEEKDAY(Table1[[#This Row],[Order Date]])</f>
        <v>1</v>
      </c>
      <c r="K3961" t="s">
        <v>224</v>
      </c>
      <c r="L3961" t="s">
        <v>240</v>
      </c>
      <c r="M3961">
        <v>384496</v>
      </c>
      <c r="N3961">
        <v>191347.99</v>
      </c>
      <c r="O3961">
        <v>193148.01</v>
      </c>
      <c r="P3961">
        <v>20</v>
      </c>
      <c r="Q3961">
        <v>23</v>
      </c>
      <c r="R3961">
        <v>82.97</v>
      </c>
    </row>
    <row r="3962" spans="1:18" x14ac:dyDescent="0.35">
      <c r="A3962" t="s">
        <v>172</v>
      </c>
      <c r="B3962" t="str">
        <f>VLOOKUP(Table1[[#This Row],[Region]],Table3[#All],2,0)</f>
        <v>Anne Paul</v>
      </c>
      <c r="C3962" t="s">
        <v>212</v>
      </c>
      <c r="D3962">
        <v>297246</v>
      </c>
      <c r="E3962">
        <v>238473</v>
      </c>
      <c r="F3962">
        <v>80.23</v>
      </c>
      <c r="G3962" s="2">
        <v>40807</v>
      </c>
      <c r="H3962">
        <f>YEAR(Table1[[#This Row],[Order Date]])</f>
        <v>2011</v>
      </c>
      <c r="I3962" t="s">
        <v>258</v>
      </c>
      <c r="J3962" s="4">
        <f>WEEKDAY(Table1[[#This Row],[Order Date]])</f>
        <v>4</v>
      </c>
      <c r="K3962" t="s">
        <v>216</v>
      </c>
      <c r="L3962" t="s">
        <v>236</v>
      </c>
      <c r="M3962">
        <v>238473</v>
      </c>
      <c r="N3962">
        <v>52057.87</v>
      </c>
      <c r="O3962">
        <v>186415.13</v>
      </c>
      <c r="P3962">
        <v>30</v>
      </c>
      <c r="Q3962">
        <v>77</v>
      </c>
      <c r="R3962">
        <v>68.349999999999994</v>
      </c>
    </row>
    <row r="3963" spans="1:18" x14ac:dyDescent="0.35">
      <c r="A3963" t="s">
        <v>173</v>
      </c>
      <c r="B3963" t="str">
        <f>VLOOKUP(Table1[[#This Row],[Region]],Table3[#All],2,0)</f>
        <v>William Grek</v>
      </c>
      <c r="C3963" t="s">
        <v>214</v>
      </c>
      <c r="D3963">
        <v>367550</v>
      </c>
      <c r="E3963">
        <v>422239</v>
      </c>
      <c r="F3963">
        <v>114.88</v>
      </c>
      <c r="G3963" s="2">
        <v>40807</v>
      </c>
      <c r="H3963">
        <f>YEAR(Table1[[#This Row],[Order Date]])</f>
        <v>2011</v>
      </c>
      <c r="I3963" t="s">
        <v>258</v>
      </c>
      <c r="J3963" s="4">
        <f>WEEKDAY(Table1[[#This Row],[Order Date]])</f>
        <v>4</v>
      </c>
      <c r="K3963" t="s">
        <v>224</v>
      </c>
      <c r="L3963" t="s">
        <v>240</v>
      </c>
      <c r="M3963">
        <v>422239</v>
      </c>
      <c r="N3963">
        <v>163906.67000000001</v>
      </c>
      <c r="O3963">
        <v>258332.33</v>
      </c>
      <c r="P3963">
        <v>30</v>
      </c>
      <c r="Q3963">
        <v>46</v>
      </c>
      <c r="R3963">
        <v>85.16</v>
      </c>
    </row>
    <row r="3964" spans="1:18" x14ac:dyDescent="0.35">
      <c r="A3964" t="s">
        <v>174</v>
      </c>
      <c r="B3964" t="str">
        <f>VLOOKUP(Table1[[#This Row],[Region]],Table3[#All],2,0)</f>
        <v>Sam Thomas</v>
      </c>
      <c r="C3964" t="s">
        <v>215</v>
      </c>
      <c r="D3964">
        <v>424432</v>
      </c>
      <c r="E3964">
        <v>272650</v>
      </c>
      <c r="F3964">
        <v>64.239999999999995</v>
      </c>
      <c r="G3964" s="2">
        <v>41479</v>
      </c>
      <c r="H3964">
        <f>YEAR(Table1[[#This Row],[Order Date]])</f>
        <v>2013</v>
      </c>
      <c r="I3964" t="s">
        <v>260</v>
      </c>
      <c r="J3964" s="4">
        <f>WEEKDAY(Table1[[#This Row],[Order Date]])</f>
        <v>4</v>
      </c>
      <c r="K3964" t="s">
        <v>218</v>
      </c>
      <c r="L3964" t="s">
        <v>238</v>
      </c>
      <c r="M3964">
        <v>272650</v>
      </c>
      <c r="N3964">
        <v>56462.92</v>
      </c>
      <c r="O3964">
        <v>216187.08</v>
      </c>
      <c r="P3964">
        <v>10</v>
      </c>
      <c r="Q3964">
        <v>98</v>
      </c>
      <c r="R3964">
        <v>79.34</v>
      </c>
    </row>
    <row r="3965" spans="1:18" x14ac:dyDescent="0.35">
      <c r="A3965" t="s">
        <v>175</v>
      </c>
      <c r="B3965" t="str">
        <f>VLOOKUP(Table1[[#This Row],[Region]],Table3[#All],2,0)</f>
        <v>Anne Paul</v>
      </c>
      <c r="C3965" t="s">
        <v>212</v>
      </c>
      <c r="D3965">
        <v>353038</v>
      </c>
      <c r="E3965">
        <v>213384</v>
      </c>
      <c r="F3965">
        <v>60.44</v>
      </c>
      <c r="G3965" s="2">
        <v>41881</v>
      </c>
      <c r="H3965">
        <f>YEAR(Table1[[#This Row],[Order Date]])</f>
        <v>2014</v>
      </c>
      <c r="I3965" t="s">
        <v>262</v>
      </c>
      <c r="J3965" s="4">
        <f>WEEKDAY(Table1[[#This Row],[Order Date]])</f>
        <v>7</v>
      </c>
      <c r="K3965" t="s">
        <v>221</v>
      </c>
      <c r="L3965" t="s">
        <v>239</v>
      </c>
      <c r="M3965">
        <v>213384</v>
      </c>
      <c r="N3965">
        <v>48686.96</v>
      </c>
      <c r="O3965">
        <v>164697.04</v>
      </c>
      <c r="P3965">
        <v>30</v>
      </c>
      <c r="Q3965">
        <v>16</v>
      </c>
      <c r="R3965">
        <v>61.63</v>
      </c>
    </row>
    <row r="3966" spans="1:18" x14ac:dyDescent="0.35">
      <c r="A3966" t="s">
        <v>176</v>
      </c>
      <c r="B3966" t="str">
        <f>VLOOKUP(Table1[[#This Row],[Region]],Table3[#All],2,0)</f>
        <v>William Grek</v>
      </c>
      <c r="C3966" t="s">
        <v>214</v>
      </c>
      <c r="D3966">
        <v>484185</v>
      </c>
      <c r="E3966">
        <v>514551</v>
      </c>
      <c r="F3966">
        <v>106.27</v>
      </c>
      <c r="G3966" s="2">
        <v>41725</v>
      </c>
      <c r="H3966">
        <f>YEAR(Table1[[#This Row],[Order Date]])</f>
        <v>2014</v>
      </c>
      <c r="I3966" t="s">
        <v>263</v>
      </c>
      <c r="J3966" s="4">
        <f>WEEKDAY(Table1[[#This Row],[Order Date]])</f>
        <v>5</v>
      </c>
      <c r="K3966" t="s">
        <v>219</v>
      </c>
      <c r="L3966" t="s">
        <v>238</v>
      </c>
      <c r="M3966">
        <v>514551</v>
      </c>
      <c r="N3966">
        <v>213585.15</v>
      </c>
      <c r="O3966">
        <v>300965.84999999998</v>
      </c>
      <c r="P3966">
        <v>10</v>
      </c>
      <c r="Q3966">
        <v>92</v>
      </c>
      <c r="R3966">
        <v>63.99</v>
      </c>
    </row>
    <row r="3967" spans="1:18" x14ac:dyDescent="0.35">
      <c r="A3967" t="s">
        <v>177</v>
      </c>
      <c r="B3967" t="str">
        <f>VLOOKUP(Table1[[#This Row],[Region]],Table3[#All],2,0)</f>
        <v>William Grek</v>
      </c>
      <c r="C3967" t="s">
        <v>214</v>
      </c>
      <c r="D3967">
        <v>159378</v>
      </c>
      <c r="E3967">
        <v>129553</v>
      </c>
      <c r="F3967">
        <v>81.290000000000006</v>
      </c>
      <c r="G3967" s="2">
        <v>42003</v>
      </c>
      <c r="H3967">
        <f>YEAR(Table1[[#This Row],[Order Date]])</f>
        <v>2014</v>
      </c>
      <c r="I3967" t="s">
        <v>257</v>
      </c>
      <c r="J3967" s="4">
        <f>WEEKDAY(Table1[[#This Row],[Order Date]])</f>
        <v>3</v>
      </c>
      <c r="K3967" t="s">
        <v>230</v>
      </c>
      <c r="L3967" t="s">
        <v>238</v>
      </c>
      <c r="M3967">
        <v>129553</v>
      </c>
      <c r="N3967">
        <v>50215.08</v>
      </c>
      <c r="O3967">
        <v>79337.919999999998</v>
      </c>
      <c r="P3967">
        <v>20</v>
      </c>
      <c r="Q3967">
        <v>100</v>
      </c>
      <c r="R3967">
        <v>67.510000000000005</v>
      </c>
    </row>
    <row r="3968" spans="1:18" x14ac:dyDescent="0.35">
      <c r="A3968" t="s">
        <v>178</v>
      </c>
      <c r="B3968" t="str">
        <f>VLOOKUP(Table1[[#This Row],[Region]],Table3[#All],2,0)</f>
        <v>Sam Thomas</v>
      </c>
      <c r="C3968" t="s">
        <v>215</v>
      </c>
      <c r="D3968">
        <v>139887</v>
      </c>
      <c r="E3968">
        <v>141558</v>
      </c>
      <c r="F3968">
        <v>101.19</v>
      </c>
      <c r="G3968" s="2">
        <v>40806</v>
      </c>
      <c r="H3968">
        <f>YEAR(Table1[[#This Row],[Order Date]])</f>
        <v>2011</v>
      </c>
      <c r="I3968" t="s">
        <v>258</v>
      </c>
      <c r="J3968" s="4">
        <f>WEEKDAY(Table1[[#This Row],[Order Date]])</f>
        <v>3</v>
      </c>
      <c r="K3968" t="s">
        <v>216</v>
      </c>
      <c r="L3968" t="s">
        <v>236</v>
      </c>
      <c r="M3968">
        <v>141558</v>
      </c>
      <c r="N3968">
        <v>41763.53</v>
      </c>
      <c r="O3968">
        <v>99794.47</v>
      </c>
      <c r="P3968">
        <v>20</v>
      </c>
      <c r="Q3968">
        <v>33</v>
      </c>
      <c r="R3968">
        <v>84.9</v>
      </c>
    </row>
    <row r="3969" spans="1:18" x14ac:dyDescent="0.35">
      <c r="A3969" t="s">
        <v>179</v>
      </c>
      <c r="B3969" t="str">
        <f>VLOOKUP(Table1[[#This Row],[Region]],Table3[#All],2,0)</f>
        <v>Bill Gabril</v>
      </c>
      <c r="C3969" t="s">
        <v>213</v>
      </c>
      <c r="D3969">
        <v>289239</v>
      </c>
      <c r="E3969">
        <v>183299</v>
      </c>
      <c r="F3969">
        <v>63.37</v>
      </c>
      <c r="G3969" s="2">
        <v>40806</v>
      </c>
      <c r="H3969">
        <f>YEAR(Table1[[#This Row],[Order Date]])</f>
        <v>2011</v>
      </c>
      <c r="I3969" t="s">
        <v>258</v>
      </c>
      <c r="J3969" s="4">
        <f>WEEKDAY(Table1[[#This Row],[Order Date]])</f>
        <v>3</v>
      </c>
      <c r="K3969" t="s">
        <v>219</v>
      </c>
      <c r="L3969" t="s">
        <v>238</v>
      </c>
      <c r="M3969">
        <v>183299</v>
      </c>
      <c r="N3969">
        <v>86796.23</v>
      </c>
      <c r="O3969">
        <v>96502.77</v>
      </c>
      <c r="P3969">
        <v>10</v>
      </c>
      <c r="Q3969">
        <v>65</v>
      </c>
      <c r="R3969">
        <v>76.36</v>
      </c>
    </row>
    <row r="3970" spans="1:18" x14ac:dyDescent="0.35">
      <c r="A3970" t="s">
        <v>180</v>
      </c>
      <c r="B3970" t="str">
        <f>VLOOKUP(Table1[[#This Row],[Region]],Table3[#All],2,0)</f>
        <v>Sam Thomas</v>
      </c>
      <c r="C3970" t="s">
        <v>215</v>
      </c>
      <c r="D3970">
        <v>252113</v>
      </c>
      <c r="E3970">
        <v>169473</v>
      </c>
      <c r="F3970">
        <v>67.22</v>
      </c>
      <c r="G3970" s="2">
        <v>41369</v>
      </c>
      <c r="H3970">
        <f>YEAR(Table1[[#This Row],[Order Date]])</f>
        <v>2013</v>
      </c>
      <c r="I3970" t="s">
        <v>256</v>
      </c>
      <c r="J3970" s="4">
        <f>WEEKDAY(Table1[[#This Row],[Order Date]])</f>
        <v>6</v>
      </c>
      <c r="K3970" t="s">
        <v>221</v>
      </c>
      <c r="L3970" t="s">
        <v>239</v>
      </c>
      <c r="M3970">
        <v>169473</v>
      </c>
      <c r="N3970">
        <v>76222.25</v>
      </c>
      <c r="O3970">
        <v>93250.75</v>
      </c>
      <c r="P3970">
        <v>20</v>
      </c>
      <c r="Q3970">
        <v>96</v>
      </c>
      <c r="R3970">
        <v>60.93</v>
      </c>
    </row>
    <row r="3971" spans="1:18" x14ac:dyDescent="0.35">
      <c r="A3971" t="s">
        <v>181</v>
      </c>
      <c r="B3971" t="str">
        <f>VLOOKUP(Table1[[#This Row],[Region]],Table3[#All],2,0)</f>
        <v>Anne Paul</v>
      </c>
      <c r="C3971" t="s">
        <v>212</v>
      </c>
      <c r="D3971">
        <v>333797</v>
      </c>
      <c r="E3971">
        <v>299421</v>
      </c>
      <c r="F3971">
        <v>89.7</v>
      </c>
      <c r="G3971" s="2">
        <v>41369</v>
      </c>
      <c r="H3971">
        <f>YEAR(Table1[[#This Row],[Order Date]])</f>
        <v>2013</v>
      </c>
      <c r="I3971" t="s">
        <v>256</v>
      </c>
      <c r="J3971" s="4">
        <f>WEEKDAY(Table1[[#This Row],[Order Date]])</f>
        <v>6</v>
      </c>
      <c r="K3971" t="s">
        <v>230</v>
      </c>
      <c r="L3971" t="s">
        <v>238</v>
      </c>
      <c r="M3971">
        <v>299421</v>
      </c>
      <c r="N3971">
        <v>77561.59</v>
      </c>
      <c r="O3971">
        <v>221859.41</v>
      </c>
      <c r="P3971">
        <v>30</v>
      </c>
      <c r="Q3971">
        <v>69</v>
      </c>
      <c r="R3971">
        <v>87.81</v>
      </c>
    </row>
    <row r="3972" spans="1:18" x14ac:dyDescent="0.35">
      <c r="A3972" t="s">
        <v>182</v>
      </c>
      <c r="B3972" t="str">
        <f>VLOOKUP(Table1[[#This Row],[Region]],Table3[#All],2,0)</f>
        <v>Bill Gabril</v>
      </c>
      <c r="C3972" t="s">
        <v>213</v>
      </c>
      <c r="D3972">
        <v>171145</v>
      </c>
      <c r="E3972">
        <v>163927</v>
      </c>
      <c r="F3972">
        <v>95.78</v>
      </c>
      <c r="G3972" s="2">
        <v>40628</v>
      </c>
      <c r="H3972">
        <f>YEAR(Table1[[#This Row],[Order Date]])</f>
        <v>2011</v>
      </c>
      <c r="I3972" t="s">
        <v>263</v>
      </c>
      <c r="J3972" s="4">
        <f>WEEKDAY(Table1[[#This Row],[Order Date]])</f>
        <v>7</v>
      </c>
      <c r="K3972" t="s">
        <v>219</v>
      </c>
      <c r="L3972" t="s">
        <v>238</v>
      </c>
      <c r="M3972">
        <v>163927</v>
      </c>
      <c r="N3972">
        <v>66233.460000000006</v>
      </c>
      <c r="O3972">
        <v>97693.54</v>
      </c>
      <c r="P3972">
        <v>20</v>
      </c>
      <c r="Q3972">
        <v>74</v>
      </c>
      <c r="R3972">
        <v>73.89</v>
      </c>
    </row>
    <row r="3973" spans="1:18" x14ac:dyDescent="0.35">
      <c r="A3973" t="s">
        <v>183</v>
      </c>
      <c r="B3973" t="str">
        <f>VLOOKUP(Table1[[#This Row],[Region]],Table3[#All],2,0)</f>
        <v>Sam Thomas</v>
      </c>
      <c r="C3973" t="s">
        <v>215</v>
      </c>
      <c r="D3973">
        <v>188754</v>
      </c>
      <c r="E3973">
        <v>207704</v>
      </c>
      <c r="F3973">
        <v>110.04</v>
      </c>
      <c r="G3973" s="2">
        <v>41972</v>
      </c>
      <c r="H3973">
        <f>YEAR(Table1[[#This Row],[Order Date]])</f>
        <v>2014</v>
      </c>
      <c r="I3973" t="s">
        <v>253</v>
      </c>
      <c r="J3973" s="4">
        <f>WEEKDAY(Table1[[#This Row],[Order Date]])</f>
        <v>7</v>
      </c>
      <c r="K3973" t="s">
        <v>229</v>
      </c>
      <c r="L3973" t="s">
        <v>240</v>
      </c>
      <c r="M3973">
        <v>207704</v>
      </c>
      <c r="N3973">
        <v>55267.11</v>
      </c>
      <c r="O3973">
        <v>152436.89000000001</v>
      </c>
      <c r="P3973">
        <v>20</v>
      </c>
      <c r="Q3973">
        <v>15</v>
      </c>
      <c r="R3973">
        <v>81.52</v>
      </c>
    </row>
    <row r="3974" spans="1:18" x14ac:dyDescent="0.35">
      <c r="A3974" t="s">
        <v>184</v>
      </c>
      <c r="B3974" t="str">
        <f>VLOOKUP(Table1[[#This Row],[Region]],Table3[#All],2,0)</f>
        <v>Sam Thomas</v>
      </c>
      <c r="C3974" t="s">
        <v>215</v>
      </c>
      <c r="D3974">
        <v>353402</v>
      </c>
      <c r="E3974">
        <v>356471</v>
      </c>
      <c r="F3974">
        <v>100.87</v>
      </c>
      <c r="G3974" s="2">
        <v>41972</v>
      </c>
      <c r="H3974">
        <f>YEAR(Table1[[#This Row],[Order Date]])</f>
        <v>2014</v>
      </c>
      <c r="I3974" t="s">
        <v>253</v>
      </c>
      <c r="J3974" s="4">
        <f>WEEKDAY(Table1[[#This Row],[Order Date]])</f>
        <v>7</v>
      </c>
      <c r="K3974" t="s">
        <v>220</v>
      </c>
      <c r="L3974" t="s">
        <v>237</v>
      </c>
      <c r="M3974">
        <v>356471</v>
      </c>
      <c r="N3974">
        <v>109716.45</v>
      </c>
      <c r="O3974">
        <v>246754.55</v>
      </c>
      <c r="P3974">
        <v>30</v>
      </c>
      <c r="Q3974">
        <v>96</v>
      </c>
      <c r="R3974">
        <v>60.42</v>
      </c>
    </row>
    <row r="3975" spans="1:18" x14ac:dyDescent="0.35">
      <c r="A3975" t="s">
        <v>185</v>
      </c>
      <c r="B3975" t="str">
        <f>VLOOKUP(Table1[[#This Row],[Region]],Table3[#All],2,0)</f>
        <v>William Grek</v>
      </c>
      <c r="C3975" t="s">
        <v>214</v>
      </c>
      <c r="D3975">
        <v>418942</v>
      </c>
      <c r="E3975">
        <v>483099</v>
      </c>
      <c r="F3975">
        <v>115.31</v>
      </c>
      <c r="G3975" s="2">
        <v>41972</v>
      </c>
      <c r="H3975">
        <f>YEAR(Table1[[#This Row],[Order Date]])</f>
        <v>2014</v>
      </c>
      <c r="I3975" t="s">
        <v>253</v>
      </c>
      <c r="J3975" s="4">
        <f>WEEKDAY(Table1[[#This Row],[Order Date]])</f>
        <v>7</v>
      </c>
      <c r="K3975" t="s">
        <v>217</v>
      </c>
      <c r="L3975" t="s">
        <v>237</v>
      </c>
      <c r="M3975">
        <v>483099</v>
      </c>
      <c r="N3975">
        <v>232759.71</v>
      </c>
      <c r="O3975">
        <v>250339.29</v>
      </c>
      <c r="P3975">
        <v>30</v>
      </c>
      <c r="Q3975">
        <v>67</v>
      </c>
      <c r="R3975">
        <v>71.28</v>
      </c>
    </row>
    <row r="3976" spans="1:18" x14ac:dyDescent="0.35">
      <c r="A3976" t="s">
        <v>186</v>
      </c>
      <c r="B3976" t="str">
        <f>VLOOKUP(Table1[[#This Row],[Region]],Table3[#All],2,0)</f>
        <v>Sam Thomas</v>
      </c>
      <c r="C3976" t="s">
        <v>215</v>
      </c>
      <c r="D3976">
        <v>376623</v>
      </c>
      <c r="E3976">
        <v>324341</v>
      </c>
      <c r="F3976">
        <v>86.12</v>
      </c>
      <c r="G3976" s="2">
        <v>41610</v>
      </c>
      <c r="H3976">
        <f>YEAR(Table1[[#This Row],[Order Date]])</f>
        <v>2013</v>
      </c>
      <c r="I3976" t="s">
        <v>257</v>
      </c>
      <c r="J3976" s="4">
        <f>WEEKDAY(Table1[[#This Row],[Order Date]])</f>
        <v>2</v>
      </c>
      <c r="K3976" t="s">
        <v>225</v>
      </c>
      <c r="L3976" t="s">
        <v>239</v>
      </c>
      <c r="M3976">
        <v>324341</v>
      </c>
      <c r="N3976">
        <v>146230.76</v>
      </c>
      <c r="O3976">
        <v>178110.24</v>
      </c>
      <c r="P3976">
        <v>10</v>
      </c>
      <c r="Q3976">
        <v>72</v>
      </c>
      <c r="R3976">
        <v>75.63</v>
      </c>
    </row>
    <row r="3977" spans="1:18" x14ac:dyDescent="0.35">
      <c r="A3977" t="s">
        <v>187</v>
      </c>
      <c r="B3977" t="str">
        <f>VLOOKUP(Table1[[#This Row],[Region]],Table3[#All],2,0)</f>
        <v>William Grek</v>
      </c>
      <c r="C3977" t="s">
        <v>214</v>
      </c>
      <c r="D3977">
        <v>360347</v>
      </c>
      <c r="E3977">
        <v>312348</v>
      </c>
      <c r="F3977">
        <v>86.68</v>
      </c>
      <c r="G3977" s="2">
        <v>41610</v>
      </c>
      <c r="H3977">
        <f>YEAR(Table1[[#This Row],[Order Date]])</f>
        <v>2013</v>
      </c>
      <c r="I3977" t="s">
        <v>257</v>
      </c>
      <c r="J3977" s="4">
        <f>WEEKDAY(Table1[[#This Row],[Order Date]])</f>
        <v>2</v>
      </c>
      <c r="K3977" t="s">
        <v>227</v>
      </c>
      <c r="L3977" t="s">
        <v>237</v>
      </c>
      <c r="M3977">
        <v>312348</v>
      </c>
      <c r="N3977">
        <v>113811.72</v>
      </c>
      <c r="O3977">
        <v>198536.28</v>
      </c>
      <c r="P3977">
        <v>20</v>
      </c>
      <c r="Q3977">
        <v>10</v>
      </c>
      <c r="R3977">
        <v>79.569999999999993</v>
      </c>
    </row>
    <row r="3978" spans="1:18" x14ac:dyDescent="0.35">
      <c r="A3978" t="s">
        <v>188</v>
      </c>
      <c r="B3978" t="str">
        <f>VLOOKUP(Table1[[#This Row],[Region]],Table3[#All],2,0)</f>
        <v>William Grek</v>
      </c>
      <c r="C3978" t="s">
        <v>214</v>
      </c>
      <c r="D3978">
        <v>441002</v>
      </c>
      <c r="E3978">
        <v>456171</v>
      </c>
      <c r="F3978">
        <v>103.44</v>
      </c>
      <c r="G3978" s="2">
        <v>40805</v>
      </c>
      <c r="H3978">
        <f>YEAR(Table1[[#This Row],[Order Date]])</f>
        <v>2011</v>
      </c>
      <c r="I3978" t="s">
        <v>258</v>
      </c>
      <c r="J3978" s="4">
        <f>WEEKDAY(Table1[[#This Row],[Order Date]])</f>
        <v>2</v>
      </c>
      <c r="K3978" t="s">
        <v>232</v>
      </c>
      <c r="L3978" t="s">
        <v>240</v>
      </c>
      <c r="M3978">
        <v>456171</v>
      </c>
      <c r="N3978">
        <v>137780.15</v>
      </c>
      <c r="O3978">
        <v>318390.84999999998</v>
      </c>
      <c r="P3978">
        <v>10</v>
      </c>
      <c r="Q3978">
        <v>53</v>
      </c>
      <c r="R3978">
        <v>92.68</v>
      </c>
    </row>
    <row r="3979" spans="1:18" x14ac:dyDescent="0.35">
      <c r="A3979" t="s">
        <v>189</v>
      </c>
      <c r="B3979" t="str">
        <f>VLOOKUP(Table1[[#This Row],[Region]],Table3[#All],2,0)</f>
        <v>William Grek</v>
      </c>
      <c r="C3979" t="s">
        <v>214</v>
      </c>
      <c r="D3979">
        <v>271795</v>
      </c>
      <c r="E3979">
        <v>324086</v>
      </c>
      <c r="F3979">
        <v>119.24</v>
      </c>
      <c r="G3979" s="2">
        <v>41205</v>
      </c>
      <c r="H3979">
        <f>YEAR(Table1[[#This Row],[Order Date]])</f>
        <v>2012</v>
      </c>
      <c r="I3979" t="s">
        <v>255</v>
      </c>
      <c r="J3979" s="4">
        <f>WEEKDAY(Table1[[#This Row],[Order Date]])</f>
        <v>3</v>
      </c>
      <c r="K3979" t="s">
        <v>230</v>
      </c>
      <c r="L3979" t="s">
        <v>238</v>
      </c>
      <c r="M3979">
        <v>324086</v>
      </c>
      <c r="N3979">
        <v>113668.24</v>
      </c>
      <c r="O3979">
        <v>210417.76</v>
      </c>
      <c r="P3979">
        <v>10</v>
      </c>
      <c r="Q3979">
        <v>31</v>
      </c>
      <c r="R3979">
        <v>75.91</v>
      </c>
    </row>
    <row r="3980" spans="1:18" x14ac:dyDescent="0.35">
      <c r="A3980" t="s">
        <v>190</v>
      </c>
      <c r="B3980" t="str">
        <f>VLOOKUP(Table1[[#This Row],[Region]],Table3[#All],2,0)</f>
        <v>Bill Gabril</v>
      </c>
      <c r="C3980" t="s">
        <v>213</v>
      </c>
      <c r="D3980">
        <v>480152</v>
      </c>
      <c r="E3980">
        <v>312189</v>
      </c>
      <c r="F3980">
        <v>65.02</v>
      </c>
      <c r="G3980" s="2">
        <v>41205</v>
      </c>
      <c r="H3980">
        <f>YEAR(Table1[[#This Row],[Order Date]])</f>
        <v>2012</v>
      </c>
      <c r="I3980" t="s">
        <v>255</v>
      </c>
      <c r="J3980" s="4">
        <f>WEEKDAY(Table1[[#This Row],[Order Date]])</f>
        <v>3</v>
      </c>
      <c r="K3980" t="s">
        <v>221</v>
      </c>
      <c r="L3980" t="s">
        <v>239</v>
      </c>
      <c r="M3980">
        <v>312189</v>
      </c>
      <c r="N3980">
        <v>103205.83</v>
      </c>
      <c r="O3980">
        <v>208983.17</v>
      </c>
      <c r="P3980">
        <v>30</v>
      </c>
      <c r="Q3980">
        <v>98</v>
      </c>
      <c r="R3980">
        <v>79.150000000000006</v>
      </c>
    </row>
    <row r="3981" spans="1:18" x14ac:dyDescent="0.35">
      <c r="A3981" t="s">
        <v>191</v>
      </c>
      <c r="B3981" t="str">
        <f>VLOOKUP(Table1[[#This Row],[Region]],Table3[#All],2,0)</f>
        <v>William Grek</v>
      </c>
      <c r="C3981" t="s">
        <v>214</v>
      </c>
      <c r="D3981">
        <v>105705</v>
      </c>
      <c r="E3981">
        <v>100169</v>
      </c>
      <c r="F3981">
        <v>94.76</v>
      </c>
      <c r="G3981" s="2">
        <v>41205</v>
      </c>
      <c r="H3981">
        <f>YEAR(Table1[[#This Row],[Order Date]])</f>
        <v>2012</v>
      </c>
      <c r="I3981" t="s">
        <v>255</v>
      </c>
      <c r="J3981" s="4">
        <f>WEEKDAY(Table1[[#This Row],[Order Date]])</f>
        <v>3</v>
      </c>
      <c r="K3981" t="s">
        <v>230</v>
      </c>
      <c r="L3981" t="s">
        <v>238</v>
      </c>
      <c r="M3981">
        <v>100169</v>
      </c>
      <c r="N3981">
        <v>27504.21</v>
      </c>
      <c r="O3981">
        <v>72664.789999999994</v>
      </c>
      <c r="P3981">
        <v>10</v>
      </c>
      <c r="Q3981">
        <v>34</v>
      </c>
      <c r="R3981">
        <v>68.95</v>
      </c>
    </row>
    <row r="3982" spans="1:18" x14ac:dyDescent="0.35">
      <c r="A3982" t="s">
        <v>192</v>
      </c>
      <c r="B3982" t="str">
        <f>VLOOKUP(Table1[[#This Row],[Region]],Table3[#All],2,0)</f>
        <v>Bill Gabril</v>
      </c>
      <c r="C3982" t="s">
        <v>213</v>
      </c>
      <c r="D3982">
        <v>300986</v>
      </c>
      <c r="E3982">
        <v>290520</v>
      </c>
      <c r="F3982">
        <v>96.52</v>
      </c>
      <c r="G3982" s="2">
        <v>41926</v>
      </c>
      <c r="H3982">
        <f>YEAR(Table1[[#This Row],[Order Date]])</f>
        <v>2014</v>
      </c>
      <c r="I3982" t="s">
        <v>255</v>
      </c>
      <c r="J3982" s="4">
        <f>WEEKDAY(Table1[[#This Row],[Order Date]])</f>
        <v>3</v>
      </c>
      <c r="K3982" t="s">
        <v>230</v>
      </c>
      <c r="L3982" t="s">
        <v>238</v>
      </c>
      <c r="M3982">
        <v>290520</v>
      </c>
      <c r="N3982">
        <v>68057.66</v>
      </c>
      <c r="O3982">
        <v>222462.34</v>
      </c>
      <c r="P3982">
        <v>10</v>
      </c>
      <c r="Q3982">
        <v>56</v>
      </c>
      <c r="R3982">
        <v>61.03</v>
      </c>
    </row>
    <row r="3983" spans="1:18" x14ac:dyDescent="0.35">
      <c r="A3983" t="s">
        <v>193</v>
      </c>
      <c r="B3983" t="str">
        <f>VLOOKUP(Table1[[#This Row],[Region]],Table3[#All],2,0)</f>
        <v>Sam Thomas</v>
      </c>
      <c r="C3983" t="s">
        <v>215</v>
      </c>
      <c r="D3983">
        <v>310359</v>
      </c>
      <c r="E3983">
        <v>237701</v>
      </c>
      <c r="F3983">
        <v>76.59</v>
      </c>
      <c r="G3983" s="2">
        <v>41926</v>
      </c>
      <c r="H3983">
        <f>YEAR(Table1[[#This Row],[Order Date]])</f>
        <v>2014</v>
      </c>
      <c r="I3983" t="s">
        <v>255</v>
      </c>
      <c r="J3983" s="4">
        <f>WEEKDAY(Table1[[#This Row],[Order Date]])</f>
        <v>3</v>
      </c>
      <c r="K3983" t="s">
        <v>230</v>
      </c>
      <c r="L3983" t="s">
        <v>238</v>
      </c>
      <c r="M3983">
        <v>237701</v>
      </c>
      <c r="N3983">
        <v>70758.259999999995</v>
      </c>
      <c r="O3983">
        <v>166942.74</v>
      </c>
      <c r="P3983">
        <v>20</v>
      </c>
      <c r="Q3983">
        <v>44</v>
      </c>
      <c r="R3983">
        <v>89.96</v>
      </c>
    </row>
    <row r="3984" spans="1:18" x14ac:dyDescent="0.35">
      <c r="A3984" t="s">
        <v>194</v>
      </c>
      <c r="B3984" t="str">
        <f>VLOOKUP(Table1[[#This Row],[Region]],Table3[#All],2,0)</f>
        <v>Bill Gabril</v>
      </c>
      <c r="C3984" t="s">
        <v>213</v>
      </c>
      <c r="D3984">
        <v>140705</v>
      </c>
      <c r="E3984">
        <v>164594</v>
      </c>
      <c r="F3984">
        <v>116.98</v>
      </c>
      <c r="G3984" s="2">
        <v>41926</v>
      </c>
      <c r="H3984">
        <f>YEAR(Table1[[#This Row],[Order Date]])</f>
        <v>2014</v>
      </c>
      <c r="I3984" t="s">
        <v>255</v>
      </c>
      <c r="J3984" s="4">
        <f>WEEKDAY(Table1[[#This Row],[Order Date]])</f>
        <v>3</v>
      </c>
      <c r="K3984" t="s">
        <v>218</v>
      </c>
      <c r="L3984" t="s">
        <v>238</v>
      </c>
      <c r="M3984">
        <v>164594</v>
      </c>
      <c r="N3984">
        <v>79876.289999999994</v>
      </c>
      <c r="O3984">
        <v>84717.71</v>
      </c>
      <c r="P3984">
        <v>10</v>
      </c>
      <c r="Q3984">
        <v>79</v>
      </c>
      <c r="R3984">
        <v>72.31</v>
      </c>
    </row>
    <row r="3985" spans="1:18" x14ac:dyDescent="0.35">
      <c r="A3985" t="s">
        <v>195</v>
      </c>
      <c r="B3985" t="str">
        <f>VLOOKUP(Table1[[#This Row],[Region]],Table3[#All],2,0)</f>
        <v>Bill Gabril</v>
      </c>
      <c r="C3985" t="s">
        <v>213</v>
      </c>
      <c r="D3985">
        <v>328395</v>
      </c>
      <c r="E3985">
        <v>297946</v>
      </c>
      <c r="F3985">
        <v>90.73</v>
      </c>
      <c r="G3985" s="2">
        <v>41156</v>
      </c>
      <c r="H3985">
        <f>YEAR(Table1[[#This Row],[Order Date]])</f>
        <v>2012</v>
      </c>
      <c r="I3985" t="s">
        <v>258</v>
      </c>
      <c r="J3985" s="4">
        <f>WEEKDAY(Table1[[#This Row],[Order Date]])</f>
        <v>3</v>
      </c>
      <c r="K3985" t="s">
        <v>235</v>
      </c>
      <c r="L3985" t="s">
        <v>239</v>
      </c>
      <c r="M3985">
        <v>297946</v>
      </c>
      <c r="N3985">
        <v>63868.13</v>
      </c>
      <c r="O3985">
        <v>234077.87</v>
      </c>
      <c r="P3985">
        <v>10</v>
      </c>
      <c r="Q3985">
        <v>21</v>
      </c>
      <c r="R3985">
        <v>65.72</v>
      </c>
    </row>
    <row r="3986" spans="1:18" x14ac:dyDescent="0.35">
      <c r="A3986" t="s">
        <v>196</v>
      </c>
      <c r="B3986" t="str">
        <f>VLOOKUP(Table1[[#This Row],[Region]],Table3[#All],2,0)</f>
        <v>Sam Thomas</v>
      </c>
      <c r="C3986" t="s">
        <v>215</v>
      </c>
      <c r="D3986">
        <v>334792</v>
      </c>
      <c r="E3986">
        <v>360930</v>
      </c>
      <c r="F3986">
        <v>107.81</v>
      </c>
      <c r="G3986" s="2">
        <v>41348</v>
      </c>
      <c r="H3986">
        <f>YEAR(Table1[[#This Row],[Order Date]])</f>
        <v>2013</v>
      </c>
      <c r="I3986" t="s">
        <v>263</v>
      </c>
      <c r="J3986" s="4">
        <f>WEEKDAY(Table1[[#This Row],[Order Date]])</f>
        <v>6</v>
      </c>
      <c r="K3986" t="s">
        <v>226</v>
      </c>
      <c r="L3986" t="s">
        <v>239</v>
      </c>
      <c r="M3986">
        <v>360930</v>
      </c>
      <c r="N3986">
        <v>147125.29</v>
      </c>
      <c r="O3986">
        <v>213804.71</v>
      </c>
      <c r="P3986">
        <v>10</v>
      </c>
      <c r="Q3986">
        <v>97</v>
      </c>
      <c r="R3986">
        <v>62.81</v>
      </c>
    </row>
    <row r="3987" spans="1:18" x14ac:dyDescent="0.35">
      <c r="A3987" t="s">
        <v>197</v>
      </c>
      <c r="B3987" t="str">
        <f>VLOOKUP(Table1[[#This Row],[Region]],Table3[#All],2,0)</f>
        <v>William Grek</v>
      </c>
      <c r="C3987" t="s">
        <v>214</v>
      </c>
      <c r="D3987">
        <v>444794</v>
      </c>
      <c r="E3987">
        <v>495664</v>
      </c>
      <c r="F3987">
        <v>111.44</v>
      </c>
      <c r="G3987" s="2">
        <v>41941</v>
      </c>
      <c r="H3987">
        <f>YEAR(Table1[[#This Row],[Order Date]])</f>
        <v>2014</v>
      </c>
      <c r="I3987" t="s">
        <v>255</v>
      </c>
      <c r="J3987" s="4">
        <f>WEEKDAY(Table1[[#This Row],[Order Date]])</f>
        <v>4</v>
      </c>
      <c r="K3987" t="s">
        <v>230</v>
      </c>
      <c r="L3987" t="s">
        <v>238</v>
      </c>
      <c r="M3987">
        <v>495664</v>
      </c>
      <c r="N3987">
        <v>111933.72</v>
      </c>
      <c r="O3987">
        <v>383730.28</v>
      </c>
      <c r="P3987">
        <v>20</v>
      </c>
      <c r="Q3987">
        <v>45</v>
      </c>
      <c r="R3987">
        <v>88.73</v>
      </c>
    </row>
    <row r="3988" spans="1:18" x14ac:dyDescent="0.35">
      <c r="A3988" t="s">
        <v>198</v>
      </c>
      <c r="B3988" t="str">
        <f>VLOOKUP(Table1[[#This Row],[Region]],Table3[#All],2,0)</f>
        <v>Sam Thomas</v>
      </c>
      <c r="C3988" t="s">
        <v>215</v>
      </c>
      <c r="D3988">
        <v>313319</v>
      </c>
      <c r="E3988">
        <v>287691</v>
      </c>
      <c r="F3988">
        <v>91.82</v>
      </c>
      <c r="G3988" s="2">
        <v>41928</v>
      </c>
      <c r="H3988">
        <f>YEAR(Table1[[#This Row],[Order Date]])</f>
        <v>2014</v>
      </c>
      <c r="I3988" t="s">
        <v>255</v>
      </c>
      <c r="J3988" s="4">
        <f>WEEKDAY(Table1[[#This Row],[Order Date]])</f>
        <v>5</v>
      </c>
      <c r="K3988" t="s">
        <v>223</v>
      </c>
      <c r="L3988" t="s">
        <v>240</v>
      </c>
      <c r="M3988">
        <v>287691</v>
      </c>
      <c r="N3988">
        <v>105958.48</v>
      </c>
      <c r="O3988">
        <v>181732.52</v>
      </c>
      <c r="P3988">
        <v>30</v>
      </c>
      <c r="Q3988">
        <v>84</v>
      </c>
      <c r="R3988">
        <v>90.12</v>
      </c>
    </row>
    <row r="3989" spans="1:18" x14ac:dyDescent="0.35">
      <c r="A3989" t="s">
        <v>199</v>
      </c>
      <c r="B3989" t="str">
        <f>VLOOKUP(Table1[[#This Row],[Region]],Table3[#All],2,0)</f>
        <v>William Grek</v>
      </c>
      <c r="C3989" t="s">
        <v>214</v>
      </c>
      <c r="D3989">
        <v>395957</v>
      </c>
      <c r="E3989">
        <v>407224</v>
      </c>
      <c r="F3989">
        <v>102.85</v>
      </c>
      <c r="G3989" s="2">
        <v>41859</v>
      </c>
      <c r="H3989">
        <f>YEAR(Table1[[#This Row],[Order Date]])</f>
        <v>2014</v>
      </c>
      <c r="I3989" t="s">
        <v>262</v>
      </c>
      <c r="J3989" s="4">
        <f>WEEKDAY(Table1[[#This Row],[Order Date]])</f>
        <v>6</v>
      </c>
      <c r="K3989" t="s">
        <v>230</v>
      </c>
      <c r="L3989" t="s">
        <v>238</v>
      </c>
      <c r="M3989">
        <v>407224</v>
      </c>
      <c r="N3989">
        <v>144490.5</v>
      </c>
      <c r="O3989">
        <v>262733.5</v>
      </c>
      <c r="P3989">
        <v>20</v>
      </c>
      <c r="Q3989">
        <v>22</v>
      </c>
      <c r="R3989">
        <v>75.739999999999995</v>
      </c>
    </row>
    <row r="3990" spans="1:18" x14ac:dyDescent="0.35">
      <c r="A3990" t="s">
        <v>200</v>
      </c>
      <c r="B3990" t="str">
        <f>VLOOKUP(Table1[[#This Row],[Region]],Table3[#All],2,0)</f>
        <v>Sam Thomas</v>
      </c>
      <c r="C3990" t="s">
        <v>215</v>
      </c>
      <c r="D3990">
        <v>139374</v>
      </c>
      <c r="E3990">
        <v>133017</v>
      </c>
      <c r="F3990">
        <v>95.44</v>
      </c>
      <c r="G3990" s="2">
        <v>41904</v>
      </c>
      <c r="H3990">
        <f>YEAR(Table1[[#This Row],[Order Date]])</f>
        <v>2014</v>
      </c>
      <c r="I3990" t="s">
        <v>258</v>
      </c>
      <c r="J3990" s="4">
        <f>WEEKDAY(Table1[[#This Row],[Order Date]])</f>
        <v>2</v>
      </c>
      <c r="K3990" t="s">
        <v>224</v>
      </c>
      <c r="L3990" t="s">
        <v>240</v>
      </c>
      <c r="M3990">
        <v>133017</v>
      </c>
      <c r="N3990">
        <v>61363.28</v>
      </c>
      <c r="O3990">
        <v>71653.72</v>
      </c>
      <c r="P3990">
        <v>30</v>
      </c>
      <c r="Q3990">
        <v>36</v>
      </c>
      <c r="R3990">
        <v>79.430000000000007</v>
      </c>
    </row>
    <row r="3991" spans="1:18" x14ac:dyDescent="0.35">
      <c r="A3991" t="s">
        <v>201</v>
      </c>
      <c r="B3991" t="str">
        <f>VLOOKUP(Table1[[#This Row],[Region]],Table3[#All],2,0)</f>
        <v>Sam Thomas</v>
      </c>
      <c r="C3991" t="s">
        <v>215</v>
      </c>
      <c r="D3991">
        <v>283504</v>
      </c>
      <c r="E3991">
        <v>202045</v>
      </c>
      <c r="F3991">
        <v>71.27</v>
      </c>
      <c r="G3991" s="2">
        <v>41947</v>
      </c>
      <c r="H3991">
        <f>YEAR(Table1[[#This Row],[Order Date]])</f>
        <v>2014</v>
      </c>
      <c r="I3991" t="s">
        <v>253</v>
      </c>
      <c r="J3991" s="4">
        <f>WEEKDAY(Table1[[#This Row],[Order Date]])</f>
        <v>3</v>
      </c>
      <c r="K3991" t="s">
        <v>227</v>
      </c>
      <c r="L3991" t="s">
        <v>237</v>
      </c>
      <c r="M3991">
        <v>202045</v>
      </c>
      <c r="N3991">
        <v>70424.710000000006</v>
      </c>
      <c r="O3991">
        <v>131620.29</v>
      </c>
      <c r="P3991">
        <v>30</v>
      </c>
      <c r="Q3991">
        <v>68</v>
      </c>
      <c r="R3991">
        <v>83</v>
      </c>
    </row>
    <row r="3992" spans="1:18" x14ac:dyDescent="0.35">
      <c r="A3992" t="s">
        <v>202</v>
      </c>
      <c r="B3992" t="str">
        <f>VLOOKUP(Table1[[#This Row],[Region]],Table3[#All],2,0)</f>
        <v>Sam Thomas</v>
      </c>
      <c r="C3992" t="s">
        <v>215</v>
      </c>
      <c r="D3992">
        <v>481958</v>
      </c>
      <c r="E3992">
        <v>318976</v>
      </c>
      <c r="F3992">
        <v>66.180000000000007</v>
      </c>
      <c r="G3992" s="2">
        <v>41584</v>
      </c>
      <c r="H3992">
        <f>YEAR(Table1[[#This Row],[Order Date]])</f>
        <v>2013</v>
      </c>
      <c r="I3992" t="s">
        <v>253</v>
      </c>
      <c r="J3992" s="4">
        <f>WEEKDAY(Table1[[#This Row],[Order Date]])</f>
        <v>4</v>
      </c>
      <c r="K3992" t="s">
        <v>234</v>
      </c>
      <c r="L3992" t="s">
        <v>238</v>
      </c>
      <c r="M3992">
        <v>318976</v>
      </c>
      <c r="N3992">
        <v>98616.76</v>
      </c>
      <c r="O3992">
        <v>220359.24</v>
      </c>
      <c r="P3992">
        <v>30</v>
      </c>
      <c r="Q3992">
        <v>33</v>
      </c>
      <c r="R3992">
        <v>78.62</v>
      </c>
    </row>
    <row r="3993" spans="1:18" x14ac:dyDescent="0.35">
      <c r="A3993" t="s">
        <v>203</v>
      </c>
      <c r="B3993" t="str">
        <f>VLOOKUP(Table1[[#This Row],[Region]],Table3[#All],2,0)</f>
        <v>Bill Gabril</v>
      </c>
      <c r="C3993" t="s">
        <v>213</v>
      </c>
      <c r="D3993">
        <v>223585</v>
      </c>
      <c r="E3993">
        <v>206363</v>
      </c>
      <c r="F3993">
        <v>92.3</v>
      </c>
      <c r="G3993" s="2">
        <v>41584</v>
      </c>
      <c r="H3993">
        <f>YEAR(Table1[[#This Row],[Order Date]])</f>
        <v>2013</v>
      </c>
      <c r="I3993" t="s">
        <v>253</v>
      </c>
      <c r="J3993" s="4">
        <f>WEEKDAY(Table1[[#This Row],[Order Date]])</f>
        <v>4</v>
      </c>
      <c r="K3993" t="s">
        <v>235</v>
      </c>
      <c r="L3993" t="s">
        <v>239</v>
      </c>
      <c r="M3993">
        <v>206363</v>
      </c>
      <c r="N3993">
        <v>92369.01</v>
      </c>
      <c r="O3993">
        <v>113993.99</v>
      </c>
      <c r="P3993">
        <v>20</v>
      </c>
      <c r="Q3993">
        <v>31</v>
      </c>
      <c r="R3993">
        <v>81.680000000000007</v>
      </c>
    </row>
    <row r="3994" spans="1:18" x14ac:dyDescent="0.35">
      <c r="A3994" t="s">
        <v>204</v>
      </c>
      <c r="B3994" t="str">
        <f>VLOOKUP(Table1[[#This Row],[Region]],Table3[#All],2,0)</f>
        <v>William Grek</v>
      </c>
      <c r="C3994" t="s">
        <v>214</v>
      </c>
      <c r="D3994">
        <v>429578</v>
      </c>
      <c r="E3994">
        <v>392758</v>
      </c>
      <c r="F3994">
        <v>91.43</v>
      </c>
      <c r="G3994" s="2">
        <v>41584</v>
      </c>
      <c r="H3994">
        <f>YEAR(Table1[[#This Row],[Order Date]])</f>
        <v>2013</v>
      </c>
      <c r="I3994" t="s">
        <v>253</v>
      </c>
      <c r="J3994" s="4">
        <f>WEEKDAY(Table1[[#This Row],[Order Date]])</f>
        <v>4</v>
      </c>
      <c r="K3994" t="s">
        <v>224</v>
      </c>
      <c r="L3994" t="s">
        <v>240</v>
      </c>
      <c r="M3994">
        <v>392758</v>
      </c>
      <c r="N3994">
        <v>177124.93</v>
      </c>
      <c r="O3994">
        <v>215633.07</v>
      </c>
      <c r="P3994">
        <v>20</v>
      </c>
      <c r="Q3994">
        <v>13</v>
      </c>
      <c r="R3994">
        <v>91.3</v>
      </c>
    </row>
    <row r="3995" spans="1:18" x14ac:dyDescent="0.35">
      <c r="A3995" t="s">
        <v>205</v>
      </c>
      <c r="B3995" t="str">
        <f>VLOOKUP(Table1[[#This Row],[Region]],Table3[#All],2,0)</f>
        <v>William Grek</v>
      </c>
      <c r="C3995" t="s">
        <v>214</v>
      </c>
      <c r="D3995">
        <v>363732</v>
      </c>
      <c r="E3995">
        <v>286955</v>
      </c>
      <c r="F3995">
        <v>78.89</v>
      </c>
      <c r="G3995" s="2">
        <v>41584</v>
      </c>
      <c r="H3995">
        <f>YEAR(Table1[[#This Row],[Order Date]])</f>
        <v>2013</v>
      </c>
      <c r="I3995" t="s">
        <v>253</v>
      </c>
      <c r="J3995" s="4">
        <f>WEEKDAY(Table1[[#This Row],[Order Date]])</f>
        <v>4</v>
      </c>
      <c r="K3995" t="s">
        <v>229</v>
      </c>
      <c r="L3995" t="s">
        <v>240</v>
      </c>
      <c r="M3995">
        <v>286955</v>
      </c>
      <c r="N3995">
        <v>82023.149999999994</v>
      </c>
      <c r="O3995">
        <v>204931.85</v>
      </c>
      <c r="P3995">
        <v>30</v>
      </c>
      <c r="Q3995">
        <v>49</v>
      </c>
      <c r="R3995">
        <v>86.8</v>
      </c>
    </row>
    <row r="3996" spans="1:18" x14ac:dyDescent="0.35">
      <c r="A3996" t="s">
        <v>206</v>
      </c>
      <c r="B3996" t="str">
        <f>VLOOKUP(Table1[[#This Row],[Region]],Table3[#All],2,0)</f>
        <v>Sam Thomas</v>
      </c>
      <c r="C3996" t="s">
        <v>215</v>
      </c>
      <c r="D3996">
        <v>249945</v>
      </c>
      <c r="E3996">
        <v>194850</v>
      </c>
      <c r="F3996">
        <v>77.959999999999994</v>
      </c>
      <c r="G3996" s="2">
        <v>41584</v>
      </c>
      <c r="H3996">
        <f>YEAR(Table1[[#This Row],[Order Date]])</f>
        <v>2013</v>
      </c>
      <c r="I3996" t="s">
        <v>253</v>
      </c>
      <c r="J3996" s="4">
        <f>WEEKDAY(Table1[[#This Row],[Order Date]])</f>
        <v>4</v>
      </c>
      <c r="K3996" t="s">
        <v>231</v>
      </c>
      <c r="L3996" t="s">
        <v>236</v>
      </c>
      <c r="M3996">
        <v>194850</v>
      </c>
      <c r="N3996">
        <v>82901.16</v>
      </c>
      <c r="O3996">
        <v>111948.84</v>
      </c>
      <c r="P3996">
        <v>20</v>
      </c>
      <c r="Q3996">
        <v>50</v>
      </c>
      <c r="R3996">
        <v>85.3</v>
      </c>
    </row>
    <row r="3997" spans="1:18" x14ac:dyDescent="0.35">
      <c r="A3997" t="s">
        <v>207</v>
      </c>
      <c r="B3997" t="str">
        <f>VLOOKUP(Table1[[#This Row],[Region]],Table3[#All],2,0)</f>
        <v>Bill Gabril</v>
      </c>
      <c r="C3997" t="s">
        <v>213</v>
      </c>
      <c r="D3997">
        <v>454961</v>
      </c>
      <c r="E3997">
        <v>409304</v>
      </c>
      <c r="F3997">
        <v>89.96</v>
      </c>
      <c r="G3997" s="2">
        <v>41816</v>
      </c>
      <c r="H3997">
        <f>YEAR(Table1[[#This Row],[Order Date]])</f>
        <v>2014</v>
      </c>
      <c r="I3997" t="s">
        <v>254</v>
      </c>
      <c r="J3997" s="4">
        <f>WEEKDAY(Table1[[#This Row],[Order Date]])</f>
        <v>5</v>
      </c>
      <c r="K3997" t="s">
        <v>216</v>
      </c>
      <c r="L3997" t="s">
        <v>236</v>
      </c>
      <c r="M3997">
        <v>409304</v>
      </c>
      <c r="N3997">
        <v>130632.17</v>
      </c>
      <c r="O3997">
        <v>278671.83</v>
      </c>
      <c r="P3997">
        <v>10</v>
      </c>
      <c r="Q3997">
        <v>80</v>
      </c>
      <c r="R3997">
        <v>74.569999999999993</v>
      </c>
    </row>
    <row r="3998" spans="1:18" x14ac:dyDescent="0.35">
      <c r="A3998" t="s">
        <v>208</v>
      </c>
      <c r="B3998" t="str">
        <f>VLOOKUP(Table1[[#This Row],[Region]],Table3[#All],2,0)</f>
        <v>Bill Gabril</v>
      </c>
      <c r="C3998" t="s">
        <v>213</v>
      </c>
      <c r="D3998">
        <v>187043</v>
      </c>
      <c r="E3998">
        <v>196941</v>
      </c>
      <c r="F3998">
        <v>105.29</v>
      </c>
      <c r="G3998" s="2">
        <v>41239</v>
      </c>
      <c r="H3998">
        <f>YEAR(Table1[[#This Row],[Order Date]])</f>
        <v>2012</v>
      </c>
      <c r="I3998" t="s">
        <v>253</v>
      </c>
      <c r="J3998" s="4">
        <f>WEEKDAY(Table1[[#This Row],[Order Date]])</f>
        <v>2</v>
      </c>
      <c r="K3998" t="s">
        <v>231</v>
      </c>
      <c r="L3998" t="s">
        <v>236</v>
      </c>
      <c r="M3998">
        <v>196941</v>
      </c>
      <c r="N3998">
        <v>83763.240000000005</v>
      </c>
      <c r="O3998">
        <v>113177.76</v>
      </c>
      <c r="P3998">
        <v>30</v>
      </c>
      <c r="Q3998">
        <v>38</v>
      </c>
      <c r="R3998">
        <v>89.07</v>
      </c>
    </row>
    <row r="3999" spans="1:18" x14ac:dyDescent="0.35">
      <c r="A3999" t="s">
        <v>209</v>
      </c>
      <c r="B3999" t="str">
        <f>VLOOKUP(Table1[[#This Row],[Region]],Table3[#All],2,0)</f>
        <v>Sam Thomas</v>
      </c>
      <c r="C3999" t="s">
        <v>215</v>
      </c>
      <c r="D3999">
        <v>304697</v>
      </c>
      <c r="E3999">
        <v>317700</v>
      </c>
      <c r="F3999">
        <v>104.27</v>
      </c>
      <c r="G3999" s="2">
        <v>41603</v>
      </c>
      <c r="H3999">
        <f>YEAR(Table1[[#This Row],[Order Date]])</f>
        <v>2013</v>
      </c>
      <c r="I3999" t="s">
        <v>253</v>
      </c>
      <c r="J3999" s="4">
        <f>WEEKDAY(Table1[[#This Row],[Order Date]])</f>
        <v>2</v>
      </c>
      <c r="K3999" t="s">
        <v>222</v>
      </c>
      <c r="L3999" t="s">
        <v>236</v>
      </c>
      <c r="M3999">
        <v>317700</v>
      </c>
      <c r="N3999">
        <v>77636.38</v>
      </c>
      <c r="O3999">
        <v>240063.62</v>
      </c>
      <c r="P3999">
        <v>30</v>
      </c>
      <c r="Q3999">
        <v>34</v>
      </c>
      <c r="R3999">
        <v>68.599999999999994</v>
      </c>
    </row>
    <row r="4000" spans="1:18" x14ac:dyDescent="0.35">
      <c r="A4000" t="s">
        <v>210</v>
      </c>
      <c r="B4000" t="str">
        <f>VLOOKUP(Table1[[#This Row],[Region]],Table3[#All],2,0)</f>
        <v>Anne Paul</v>
      </c>
      <c r="C4000" t="s">
        <v>212</v>
      </c>
      <c r="D4000">
        <v>237260</v>
      </c>
      <c r="E4000">
        <v>153545</v>
      </c>
      <c r="F4000">
        <v>64.72</v>
      </c>
      <c r="G4000" s="2">
        <v>41842</v>
      </c>
      <c r="H4000">
        <f>YEAR(Table1[[#This Row],[Order Date]])</f>
        <v>2014</v>
      </c>
      <c r="I4000" t="s">
        <v>260</v>
      </c>
      <c r="J4000" s="4">
        <f>WEEKDAY(Table1[[#This Row],[Order Date]])</f>
        <v>3</v>
      </c>
      <c r="K4000" t="s">
        <v>234</v>
      </c>
      <c r="L4000" t="s">
        <v>238</v>
      </c>
      <c r="M4000">
        <v>153545</v>
      </c>
      <c r="N4000">
        <v>58422.76</v>
      </c>
      <c r="O4000">
        <v>95122.240000000005</v>
      </c>
      <c r="P4000">
        <v>30</v>
      </c>
      <c r="Q4000">
        <v>98</v>
      </c>
      <c r="R4000">
        <v>94.47</v>
      </c>
    </row>
    <row r="4001" spans="1:18" x14ac:dyDescent="0.35">
      <c r="A4001" t="s">
        <v>211</v>
      </c>
      <c r="B4001" t="str">
        <f>VLOOKUP(Table1[[#This Row],[Region]],Table3[#All],2,0)</f>
        <v>William Grek</v>
      </c>
      <c r="C4001" t="s">
        <v>214</v>
      </c>
      <c r="D4001">
        <v>211033</v>
      </c>
      <c r="E4001">
        <v>210675</v>
      </c>
      <c r="F4001">
        <v>99.83</v>
      </c>
      <c r="G4001" s="2">
        <v>41842</v>
      </c>
      <c r="H4001">
        <f>YEAR(Table1[[#This Row],[Order Date]])</f>
        <v>2014</v>
      </c>
      <c r="I4001" t="s">
        <v>260</v>
      </c>
      <c r="J4001" s="4">
        <f>WEEKDAY(Table1[[#This Row],[Order Date]])</f>
        <v>3</v>
      </c>
      <c r="K4001" t="s">
        <v>231</v>
      </c>
      <c r="L4001" t="s">
        <v>236</v>
      </c>
      <c r="M4001">
        <v>210675</v>
      </c>
      <c r="N4001">
        <v>93837.97</v>
      </c>
      <c r="O4001">
        <v>116837.03</v>
      </c>
      <c r="P4001">
        <v>30</v>
      </c>
      <c r="Q4001">
        <v>56</v>
      </c>
      <c r="R4001">
        <v>76.08</v>
      </c>
    </row>
    <row r="4002" spans="1:18" x14ac:dyDescent="0.35">
      <c r="A4002" t="s">
        <v>12</v>
      </c>
      <c r="B4002" t="str">
        <f>VLOOKUP(Table1[[#This Row],[Region]],Table3[#All],2,0)</f>
        <v>Sam Thomas</v>
      </c>
      <c r="C4002" t="s">
        <v>215</v>
      </c>
      <c r="D4002">
        <v>239641</v>
      </c>
      <c r="E4002">
        <v>215189</v>
      </c>
      <c r="F4002">
        <v>89.8</v>
      </c>
      <c r="G4002" s="2">
        <v>41205</v>
      </c>
      <c r="H4002">
        <f>YEAR(Table1[[#This Row],[Order Date]])</f>
        <v>2012</v>
      </c>
      <c r="I4002" t="s">
        <v>255</v>
      </c>
      <c r="J4002" s="4">
        <f>WEEKDAY(Table1[[#This Row],[Order Date]])</f>
        <v>3</v>
      </c>
      <c r="K4002" t="s">
        <v>217</v>
      </c>
      <c r="L4002" t="s">
        <v>237</v>
      </c>
      <c r="M4002">
        <v>215189</v>
      </c>
      <c r="N4002">
        <v>59809.85</v>
      </c>
      <c r="O4002">
        <v>155379.15</v>
      </c>
      <c r="P4002">
        <v>10</v>
      </c>
      <c r="Q4002">
        <v>49</v>
      </c>
      <c r="R4002">
        <v>67.12</v>
      </c>
    </row>
    <row r="4003" spans="1:18" x14ac:dyDescent="0.35">
      <c r="A4003" t="s">
        <v>13</v>
      </c>
      <c r="B4003" t="str">
        <f>VLOOKUP(Table1[[#This Row],[Region]],Table3[#All],2,0)</f>
        <v>Sam Thomas</v>
      </c>
      <c r="C4003" t="s">
        <v>215</v>
      </c>
      <c r="D4003">
        <v>144067</v>
      </c>
      <c r="E4003">
        <v>82190</v>
      </c>
      <c r="F4003">
        <v>57.05</v>
      </c>
      <c r="G4003" s="2">
        <v>41099</v>
      </c>
      <c r="H4003">
        <f>YEAR(Table1[[#This Row],[Order Date]])</f>
        <v>2012</v>
      </c>
      <c r="I4003" t="s">
        <v>260</v>
      </c>
      <c r="J4003" s="4">
        <f>WEEKDAY(Table1[[#This Row],[Order Date]])</f>
        <v>2</v>
      </c>
      <c r="K4003" t="s">
        <v>218</v>
      </c>
      <c r="L4003" t="s">
        <v>238</v>
      </c>
      <c r="M4003">
        <v>82190</v>
      </c>
      <c r="N4003">
        <v>32723.11</v>
      </c>
      <c r="O4003">
        <v>49466.89</v>
      </c>
      <c r="P4003">
        <v>20</v>
      </c>
      <c r="Q4003">
        <v>43</v>
      </c>
      <c r="R4003">
        <v>70.260000000000005</v>
      </c>
    </row>
    <row r="4004" spans="1:18" x14ac:dyDescent="0.35">
      <c r="A4004" t="s">
        <v>14</v>
      </c>
      <c r="B4004" t="str">
        <f>VLOOKUP(Table1[[#This Row],[Region]],Table3[#All],2,0)</f>
        <v>Sam Thomas</v>
      </c>
      <c r="C4004" t="s">
        <v>215</v>
      </c>
      <c r="D4004">
        <v>436354</v>
      </c>
      <c r="E4004">
        <v>369601</v>
      </c>
      <c r="F4004">
        <v>84.7</v>
      </c>
      <c r="G4004" s="2">
        <v>41870</v>
      </c>
      <c r="H4004">
        <f>YEAR(Table1[[#This Row],[Order Date]])</f>
        <v>2014</v>
      </c>
      <c r="I4004" t="s">
        <v>262</v>
      </c>
      <c r="J4004" s="4">
        <f>WEEKDAY(Table1[[#This Row],[Order Date]])</f>
        <v>3</v>
      </c>
      <c r="K4004" t="s">
        <v>222</v>
      </c>
      <c r="L4004" t="s">
        <v>236</v>
      </c>
      <c r="M4004">
        <v>369601</v>
      </c>
      <c r="N4004">
        <v>114748.94</v>
      </c>
      <c r="O4004">
        <v>254852.06</v>
      </c>
      <c r="P4004">
        <v>10</v>
      </c>
      <c r="Q4004">
        <v>48</v>
      </c>
      <c r="R4004">
        <v>66.290000000000006</v>
      </c>
    </row>
    <row r="4005" spans="1:18" x14ac:dyDescent="0.35">
      <c r="A4005" t="s">
        <v>15</v>
      </c>
      <c r="B4005" t="str">
        <f>VLOOKUP(Table1[[#This Row],[Region]],Table3[#All],2,0)</f>
        <v>Sam Thomas</v>
      </c>
      <c r="C4005" t="s">
        <v>215</v>
      </c>
      <c r="D4005">
        <v>224590</v>
      </c>
      <c r="E4005">
        <v>244852</v>
      </c>
      <c r="F4005">
        <v>109.02</v>
      </c>
      <c r="G4005" s="2">
        <v>41381</v>
      </c>
      <c r="H4005">
        <f>YEAR(Table1[[#This Row],[Order Date]])</f>
        <v>2013</v>
      </c>
      <c r="I4005" t="s">
        <v>256</v>
      </c>
      <c r="J4005" s="4">
        <f>WEEKDAY(Table1[[#This Row],[Order Date]])</f>
        <v>4</v>
      </c>
      <c r="K4005" t="s">
        <v>234</v>
      </c>
      <c r="L4005" t="s">
        <v>238</v>
      </c>
      <c r="M4005">
        <v>244852</v>
      </c>
      <c r="N4005">
        <v>116946.63</v>
      </c>
      <c r="O4005">
        <v>127905.37</v>
      </c>
      <c r="P4005">
        <v>20</v>
      </c>
      <c r="Q4005">
        <v>25</v>
      </c>
      <c r="R4005">
        <v>94.25</v>
      </c>
    </row>
    <row r="4006" spans="1:18" x14ac:dyDescent="0.35">
      <c r="A4006" t="s">
        <v>16</v>
      </c>
      <c r="B4006" t="str">
        <f>VLOOKUP(Table1[[#This Row],[Region]],Table3[#All],2,0)</f>
        <v>Bill Gabril</v>
      </c>
      <c r="C4006" t="s">
        <v>213</v>
      </c>
      <c r="D4006">
        <v>494490</v>
      </c>
      <c r="E4006">
        <v>504732</v>
      </c>
      <c r="F4006">
        <v>102.07</v>
      </c>
      <c r="G4006" s="2">
        <v>41381</v>
      </c>
      <c r="H4006">
        <f>YEAR(Table1[[#This Row],[Order Date]])</f>
        <v>2013</v>
      </c>
      <c r="I4006" t="s">
        <v>256</v>
      </c>
      <c r="J4006" s="4">
        <f>WEEKDAY(Table1[[#This Row],[Order Date]])</f>
        <v>4</v>
      </c>
      <c r="K4006" t="s">
        <v>221</v>
      </c>
      <c r="L4006" t="s">
        <v>239</v>
      </c>
      <c r="M4006">
        <v>504732</v>
      </c>
      <c r="N4006">
        <v>115774.1</v>
      </c>
      <c r="O4006">
        <v>388957.9</v>
      </c>
      <c r="P4006">
        <v>10</v>
      </c>
      <c r="Q4006">
        <v>46</v>
      </c>
      <c r="R4006">
        <v>66.23</v>
      </c>
    </row>
    <row r="4007" spans="1:18" x14ac:dyDescent="0.35">
      <c r="A4007" t="s">
        <v>17</v>
      </c>
      <c r="B4007" t="str">
        <f>VLOOKUP(Table1[[#This Row],[Region]],Table3[#All],2,0)</f>
        <v>Bill Gabril</v>
      </c>
      <c r="C4007" t="s">
        <v>213</v>
      </c>
      <c r="D4007">
        <v>232742</v>
      </c>
      <c r="E4007">
        <v>231957</v>
      </c>
      <c r="F4007">
        <v>99.66</v>
      </c>
      <c r="G4007" s="2">
        <v>41381</v>
      </c>
      <c r="H4007">
        <f>YEAR(Table1[[#This Row],[Order Date]])</f>
        <v>2013</v>
      </c>
      <c r="I4007" t="s">
        <v>256</v>
      </c>
      <c r="J4007" s="4">
        <f>WEEKDAY(Table1[[#This Row],[Order Date]])</f>
        <v>4</v>
      </c>
      <c r="K4007" t="s">
        <v>228</v>
      </c>
      <c r="L4007" t="s">
        <v>236</v>
      </c>
      <c r="M4007">
        <v>231957</v>
      </c>
      <c r="N4007">
        <v>101058.49</v>
      </c>
      <c r="O4007">
        <v>130898.51</v>
      </c>
      <c r="P4007">
        <v>30</v>
      </c>
      <c r="Q4007">
        <v>89</v>
      </c>
      <c r="R4007">
        <v>78.489999999999995</v>
      </c>
    </row>
    <row r="4008" spans="1:18" x14ac:dyDescent="0.35">
      <c r="A4008" t="s">
        <v>18</v>
      </c>
      <c r="B4008" t="str">
        <f>VLOOKUP(Table1[[#This Row],[Region]],Table3[#All],2,0)</f>
        <v>Bill Gabril</v>
      </c>
      <c r="C4008" t="s">
        <v>213</v>
      </c>
      <c r="D4008">
        <v>438242</v>
      </c>
      <c r="E4008">
        <v>517922</v>
      </c>
      <c r="F4008">
        <v>118.18</v>
      </c>
      <c r="G4008" s="2">
        <v>40861</v>
      </c>
      <c r="H4008">
        <f>YEAR(Table1[[#This Row],[Order Date]])</f>
        <v>2011</v>
      </c>
      <c r="I4008" t="s">
        <v>253</v>
      </c>
      <c r="J4008" s="4">
        <f>WEEKDAY(Table1[[#This Row],[Order Date]])</f>
        <v>2</v>
      </c>
      <c r="K4008" t="s">
        <v>234</v>
      </c>
      <c r="L4008" t="s">
        <v>238</v>
      </c>
      <c r="M4008">
        <v>517922</v>
      </c>
      <c r="N4008">
        <v>221691.51999999999</v>
      </c>
      <c r="O4008">
        <v>296230.48</v>
      </c>
      <c r="P4008">
        <v>10</v>
      </c>
      <c r="Q4008">
        <v>69</v>
      </c>
      <c r="R4008">
        <v>71.06</v>
      </c>
    </row>
    <row r="4009" spans="1:18" x14ac:dyDescent="0.35">
      <c r="A4009" t="s">
        <v>19</v>
      </c>
      <c r="B4009" t="str">
        <f>VLOOKUP(Table1[[#This Row],[Region]],Table3[#All],2,0)</f>
        <v>Anne Paul</v>
      </c>
      <c r="C4009" t="s">
        <v>212</v>
      </c>
      <c r="D4009">
        <v>293244</v>
      </c>
      <c r="E4009">
        <v>317255</v>
      </c>
      <c r="F4009">
        <v>108.19</v>
      </c>
      <c r="G4009" s="2">
        <v>40861</v>
      </c>
      <c r="H4009">
        <f>YEAR(Table1[[#This Row],[Order Date]])</f>
        <v>2011</v>
      </c>
      <c r="I4009" t="s">
        <v>253</v>
      </c>
      <c r="J4009" s="4">
        <f>WEEKDAY(Table1[[#This Row],[Order Date]])</f>
        <v>2</v>
      </c>
      <c r="K4009" t="s">
        <v>219</v>
      </c>
      <c r="L4009" t="s">
        <v>238</v>
      </c>
      <c r="M4009">
        <v>317255</v>
      </c>
      <c r="N4009">
        <v>77096.25</v>
      </c>
      <c r="O4009">
        <v>240158.75</v>
      </c>
      <c r="P4009">
        <v>10</v>
      </c>
      <c r="Q4009">
        <v>82</v>
      </c>
      <c r="R4009">
        <v>66.209999999999994</v>
      </c>
    </row>
    <row r="4010" spans="1:18" x14ac:dyDescent="0.35">
      <c r="A4010" t="s">
        <v>20</v>
      </c>
      <c r="B4010" t="str">
        <f>VLOOKUP(Table1[[#This Row],[Region]],Table3[#All],2,0)</f>
        <v>William Grek</v>
      </c>
      <c r="C4010" t="s">
        <v>214</v>
      </c>
      <c r="D4010">
        <v>278050</v>
      </c>
      <c r="E4010">
        <v>261062</v>
      </c>
      <c r="F4010">
        <v>93.89</v>
      </c>
      <c r="G4010" s="2">
        <v>40897</v>
      </c>
      <c r="H4010">
        <f>YEAR(Table1[[#This Row],[Order Date]])</f>
        <v>2011</v>
      </c>
      <c r="I4010" t="s">
        <v>257</v>
      </c>
      <c r="J4010" s="4">
        <f>WEEKDAY(Table1[[#This Row],[Order Date]])</f>
        <v>3</v>
      </c>
      <c r="K4010" t="s">
        <v>221</v>
      </c>
      <c r="L4010" t="s">
        <v>239</v>
      </c>
      <c r="M4010">
        <v>261062</v>
      </c>
      <c r="N4010">
        <v>110162.26</v>
      </c>
      <c r="O4010">
        <v>150899.74</v>
      </c>
      <c r="P4010">
        <v>30</v>
      </c>
      <c r="Q4010">
        <v>19</v>
      </c>
      <c r="R4010">
        <v>60.9</v>
      </c>
    </row>
    <row r="4011" spans="1:18" x14ac:dyDescent="0.35">
      <c r="A4011" t="s">
        <v>21</v>
      </c>
      <c r="B4011" t="str">
        <f>VLOOKUP(Table1[[#This Row],[Region]],Table3[#All],2,0)</f>
        <v>Anne Paul</v>
      </c>
      <c r="C4011" t="s">
        <v>212</v>
      </c>
      <c r="D4011">
        <v>231593</v>
      </c>
      <c r="E4011">
        <v>221833</v>
      </c>
      <c r="F4011">
        <v>95.79</v>
      </c>
      <c r="G4011" s="2">
        <v>40897</v>
      </c>
      <c r="H4011">
        <f>YEAR(Table1[[#This Row],[Order Date]])</f>
        <v>2011</v>
      </c>
      <c r="I4011" t="s">
        <v>257</v>
      </c>
      <c r="J4011" s="4">
        <f>WEEKDAY(Table1[[#This Row],[Order Date]])</f>
        <v>3</v>
      </c>
      <c r="K4011" t="s">
        <v>220</v>
      </c>
      <c r="L4011" t="s">
        <v>237</v>
      </c>
      <c r="M4011">
        <v>221833</v>
      </c>
      <c r="N4011">
        <v>61484.14</v>
      </c>
      <c r="O4011">
        <v>160348.85999999999</v>
      </c>
      <c r="P4011">
        <v>20</v>
      </c>
      <c r="Q4011">
        <v>97</v>
      </c>
      <c r="R4011">
        <v>88.91</v>
      </c>
    </row>
    <row r="4012" spans="1:18" x14ac:dyDescent="0.35">
      <c r="A4012" t="s">
        <v>22</v>
      </c>
      <c r="B4012" t="str">
        <f>VLOOKUP(Table1[[#This Row],[Region]],Table3[#All],2,0)</f>
        <v>Bill Gabril</v>
      </c>
      <c r="C4012" t="s">
        <v>213</v>
      </c>
      <c r="D4012">
        <v>261763</v>
      </c>
      <c r="E4012">
        <v>184774</v>
      </c>
      <c r="F4012">
        <v>70.59</v>
      </c>
      <c r="G4012" s="2">
        <v>41234</v>
      </c>
      <c r="H4012">
        <f>YEAR(Table1[[#This Row],[Order Date]])</f>
        <v>2012</v>
      </c>
      <c r="I4012" t="s">
        <v>253</v>
      </c>
      <c r="J4012" s="4">
        <f>WEEKDAY(Table1[[#This Row],[Order Date]])</f>
        <v>4</v>
      </c>
      <c r="K4012" t="s">
        <v>230</v>
      </c>
      <c r="L4012" t="s">
        <v>238</v>
      </c>
      <c r="M4012">
        <v>184774</v>
      </c>
      <c r="N4012">
        <v>41338.589999999997</v>
      </c>
      <c r="O4012">
        <v>143435.41</v>
      </c>
      <c r="P4012">
        <v>20</v>
      </c>
      <c r="Q4012">
        <v>11</v>
      </c>
      <c r="R4012">
        <v>74.900000000000006</v>
      </c>
    </row>
    <row r="4013" spans="1:18" x14ac:dyDescent="0.35">
      <c r="A4013" t="s">
        <v>23</v>
      </c>
      <c r="B4013" t="str">
        <f>VLOOKUP(Table1[[#This Row],[Region]],Table3[#All],2,0)</f>
        <v>Bill Gabril</v>
      </c>
      <c r="C4013" t="s">
        <v>213</v>
      </c>
      <c r="D4013">
        <v>480315</v>
      </c>
      <c r="E4013">
        <v>254042</v>
      </c>
      <c r="F4013">
        <v>52.89</v>
      </c>
      <c r="G4013" s="2">
        <v>41234</v>
      </c>
      <c r="H4013">
        <f>YEAR(Table1[[#This Row],[Order Date]])</f>
        <v>2012</v>
      </c>
      <c r="I4013" t="s">
        <v>253</v>
      </c>
      <c r="J4013" s="4">
        <f>WEEKDAY(Table1[[#This Row],[Order Date]])</f>
        <v>4</v>
      </c>
      <c r="K4013" t="s">
        <v>223</v>
      </c>
      <c r="L4013" t="s">
        <v>240</v>
      </c>
      <c r="M4013">
        <v>254042</v>
      </c>
      <c r="N4013">
        <v>108551.21</v>
      </c>
      <c r="O4013">
        <v>145490.79</v>
      </c>
      <c r="P4013">
        <v>30</v>
      </c>
      <c r="Q4013">
        <v>49</v>
      </c>
      <c r="R4013">
        <v>81.25</v>
      </c>
    </row>
    <row r="4014" spans="1:18" x14ac:dyDescent="0.35">
      <c r="A4014" t="s">
        <v>24</v>
      </c>
      <c r="B4014" t="str">
        <f>VLOOKUP(Table1[[#This Row],[Region]],Table3[#All],2,0)</f>
        <v>William Grek</v>
      </c>
      <c r="C4014" t="s">
        <v>214</v>
      </c>
      <c r="D4014">
        <v>133481</v>
      </c>
      <c r="E4014">
        <v>134749</v>
      </c>
      <c r="F4014">
        <v>100.95</v>
      </c>
      <c r="G4014" s="2">
        <v>41234</v>
      </c>
      <c r="H4014">
        <f>YEAR(Table1[[#This Row],[Order Date]])</f>
        <v>2012</v>
      </c>
      <c r="I4014" t="s">
        <v>253</v>
      </c>
      <c r="J4014" s="4">
        <f>WEEKDAY(Table1[[#This Row],[Order Date]])</f>
        <v>4</v>
      </c>
      <c r="K4014" t="s">
        <v>224</v>
      </c>
      <c r="L4014" t="s">
        <v>240</v>
      </c>
      <c r="M4014">
        <v>134749</v>
      </c>
      <c r="N4014">
        <v>51780.37</v>
      </c>
      <c r="O4014">
        <v>82968.63</v>
      </c>
      <c r="P4014">
        <v>30</v>
      </c>
      <c r="Q4014">
        <v>19</v>
      </c>
      <c r="R4014">
        <v>89.73</v>
      </c>
    </row>
    <row r="4015" spans="1:18" x14ac:dyDescent="0.35">
      <c r="A4015" t="s">
        <v>25</v>
      </c>
      <c r="B4015" t="str">
        <f>VLOOKUP(Table1[[#This Row],[Region]],Table3[#All],2,0)</f>
        <v>Sam Thomas</v>
      </c>
      <c r="C4015" t="s">
        <v>215</v>
      </c>
      <c r="D4015">
        <v>143790</v>
      </c>
      <c r="E4015">
        <v>117769</v>
      </c>
      <c r="F4015">
        <v>81.900000000000006</v>
      </c>
      <c r="G4015" s="2">
        <v>42002</v>
      </c>
      <c r="H4015">
        <f>YEAR(Table1[[#This Row],[Order Date]])</f>
        <v>2014</v>
      </c>
      <c r="I4015" t="s">
        <v>257</v>
      </c>
      <c r="J4015" s="4">
        <f>WEEKDAY(Table1[[#This Row],[Order Date]])</f>
        <v>2</v>
      </c>
      <c r="K4015" t="s">
        <v>226</v>
      </c>
      <c r="L4015" t="s">
        <v>239</v>
      </c>
      <c r="M4015">
        <v>117769</v>
      </c>
      <c r="N4015">
        <v>55267.51</v>
      </c>
      <c r="O4015">
        <v>62501.49</v>
      </c>
      <c r="P4015">
        <v>30</v>
      </c>
      <c r="Q4015">
        <v>50</v>
      </c>
      <c r="R4015">
        <v>60.08</v>
      </c>
    </row>
    <row r="4016" spans="1:18" x14ac:dyDescent="0.35">
      <c r="A4016" t="s">
        <v>26</v>
      </c>
      <c r="B4016" t="str">
        <f>VLOOKUP(Table1[[#This Row],[Region]],Table3[#All],2,0)</f>
        <v>William Grek</v>
      </c>
      <c r="C4016" t="s">
        <v>214</v>
      </c>
      <c r="D4016">
        <v>317744</v>
      </c>
      <c r="E4016">
        <v>170432</v>
      </c>
      <c r="F4016">
        <v>53.64</v>
      </c>
      <c r="G4016" s="2">
        <v>41046</v>
      </c>
      <c r="H4016">
        <f>YEAR(Table1[[#This Row],[Order Date]])</f>
        <v>2012</v>
      </c>
      <c r="I4016" t="s">
        <v>261</v>
      </c>
      <c r="J4016" s="4">
        <f>WEEKDAY(Table1[[#This Row],[Order Date]])</f>
        <v>5</v>
      </c>
      <c r="K4016" t="s">
        <v>234</v>
      </c>
      <c r="L4016" t="s">
        <v>238</v>
      </c>
      <c r="M4016">
        <v>170432</v>
      </c>
      <c r="N4016">
        <v>46278.77</v>
      </c>
      <c r="O4016">
        <v>124153.23</v>
      </c>
      <c r="P4016">
        <v>30</v>
      </c>
      <c r="Q4016">
        <v>71</v>
      </c>
      <c r="R4016">
        <v>65.78</v>
      </c>
    </row>
    <row r="4017" spans="1:18" x14ac:dyDescent="0.35">
      <c r="A4017" t="s">
        <v>27</v>
      </c>
      <c r="B4017" t="str">
        <f>VLOOKUP(Table1[[#This Row],[Region]],Table3[#All],2,0)</f>
        <v>Bill Gabril</v>
      </c>
      <c r="C4017" t="s">
        <v>213</v>
      </c>
      <c r="D4017">
        <v>368140</v>
      </c>
      <c r="E4017">
        <v>436232</v>
      </c>
      <c r="F4017">
        <v>118.5</v>
      </c>
      <c r="G4017" s="2">
        <v>41046</v>
      </c>
      <c r="H4017">
        <f>YEAR(Table1[[#This Row],[Order Date]])</f>
        <v>2012</v>
      </c>
      <c r="I4017" t="s">
        <v>261</v>
      </c>
      <c r="J4017" s="4">
        <f>WEEKDAY(Table1[[#This Row],[Order Date]])</f>
        <v>5</v>
      </c>
      <c r="K4017" t="s">
        <v>216</v>
      </c>
      <c r="L4017" t="s">
        <v>236</v>
      </c>
      <c r="M4017">
        <v>436232</v>
      </c>
      <c r="N4017">
        <v>203351.28</v>
      </c>
      <c r="O4017">
        <v>232880.72</v>
      </c>
      <c r="P4017">
        <v>30</v>
      </c>
      <c r="Q4017">
        <v>80</v>
      </c>
      <c r="R4017">
        <v>73.69</v>
      </c>
    </row>
    <row r="4018" spans="1:18" x14ac:dyDescent="0.35">
      <c r="A4018" t="s">
        <v>28</v>
      </c>
      <c r="B4018" t="str">
        <f>VLOOKUP(Table1[[#This Row],[Region]],Table3[#All],2,0)</f>
        <v>Anne Paul</v>
      </c>
      <c r="C4018" t="s">
        <v>212</v>
      </c>
      <c r="D4018">
        <v>491922</v>
      </c>
      <c r="E4018">
        <v>569498</v>
      </c>
      <c r="F4018">
        <v>115.77</v>
      </c>
      <c r="G4018" s="2">
        <v>41983</v>
      </c>
      <c r="H4018">
        <f>YEAR(Table1[[#This Row],[Order Date]])</f>
        <v>2014</v>
      </c>
      <c r="I4018" t="s">
        <v>257</v>
      </c>
      <c r="J4018" s="4">
        <f>WEEKDAY(Table1[[#This Row],[Order Date]])</f>
        <v>4</v>
      </c>
      <c r="K4018" t="s">
        <v>225</v>
      </c>
      <c r="L4018" t="s">
        <v>239</v>
      </c>
      <c r="M4018">
        <v>569498</v>
      </c>
      <c r="N4018">
        <v>260657.54</v>
      </c>
      <c r="O4018">
        <v>308840.46000000002</v>
      </c>
      <c r="P4018">
        <v>10</v>
      </c>
      <c r="Q4018">
        <v>69</v>
      </c>
      <c r="R4018">
        <v>81.650000000000006</v>
      </c>
    </row>
    <row r="4019" spans="1:18" x14ac:dyDescent="0.35">
      <c r="A4019" t="s">
        <v>29</v>
      </c>
      <c r="B4019" t="str">
        <f>VLOOKUP(Table1[[#This Row],[Region]],Table3[#All],2,0)</f>
        <v>Bill Gabril</v>
      </c>
      <c r="C4019" t="s">
        <v>213</v>
      </c>
      <c r="D4019">
        <v>416937</v>
      </c>
      <c r="E4019">
        <v>445791</v>
      </c>
      <c r="F4019">
        <v>106.92</v>
      </c>
      <c r="G4019" s="2">
        <v>41983</v>
      </c>
      <c r="H4019">
        <f>YEAR(Table1[[#This Row],[Order Date]])</f>
        <v>2014</v>
      </c>
      <c r="I4019" t="s">
        <v>257</v>
      </c>
      <c r="J4019" s="4">
        <f>WEEKDAY(Table1[[#This Row],[Order Date]])</f>
        <v>4</v>
      </c>
      <c r="K4019" t="s">
        <v>225</v>
      </c>
      <c r="L4019" t="s">
        <v>239</v>
      </c>
      <c r="M4019">
        <v>445791</v>
      </c>
      <c r="N4019">
        <v>200972.39</v>
      </c>
      <c r="O4019">
        <v>244818.61</v>
      </c>
      <c r="P4019">
        <v>20</v>
      </c>
      <c r="Q4019">
        <v>92</v>
      </c>
      <c r="R4019">
        <v>62.36</v>
      </c>
    </row>
    <row r="4020" spans="1:18" x14ac:dyDescent="0.35">
      <c r="A4020" t="s">
        <v>30</v>
      </c>
      <c r="B4020" t="str">
        <f>VLOOKUP(Table1[[#This Row],[Region]],Table3[#All],2,0)</f>
        <v>Anne Paul</v>
      </c>
      <c r="C4020" t="s">
        <v>212</v>
      </c>
      <c r="D4020">
        <v>241393</v>
      </c>
      <c r="E4020">
        <v>156456</v>
      </c>
      <c r="F4020">
        <v>64.81</v>
      </c>
      <c r="G4020" s="2">
        <v>41983</v>
      </c>
      <c r="H4020">
        <f>YEAR(Table1[[#This Row],[Order Date]])</f>
        <v>2014</v>
      </c>
      <c r="I4020" t="s">
        <v>257</v>
      </c>
      <c r="J4020" s="4">
        <f>WEEKDAY(Table1[[#This Row],[Order Date]])</f>
        <v>4</v>
      </c>
      <c r="K4020" t="s">
        <v>227</v>
      </c>
      <c r="L4020" t="s">
        <v>237</v>
      </c>
      <c r="M4020">
        <v>156456</v>
      </c>
      <c r="N4020">
        <v>77578.37</v>
      </c>
      <c r="O4020">
        <v>78877.63</v>
      </c>
      <c r="P4020">
        <v>30</v>
      </c>
      <c r="Q4020">
        <v>72</v>
      </c>
      <c r="R4020">
        <v>65.94</v>
      </c>
    </row>
    <row r="4021" spans="1:18" x14ac:dyDescent="0.35">
      <c r="A4021" t="s">
        <v>31</v>
      </c>
      <c r="B4021" t="str">
        <f>VLOOKUP(Table1[[#This Row],[Region]],Table3[#All],2,0)</f>
        <v>Bill Gabril</v>
      </c>
      <c r="C4021" t="s">
        <v>213</v>
      </c>
      <c r="D4021">
        <v>476650</v>
      </c>
      <c r="E4021">
        <v>423904</v>
      </c>
      <c r="F4021">
        <v>88.93</v>
      </c>
      <c r="G4021" s="2">
        <v>41709</v>
      </c>
      <c r="H4021">
        <f>YEAR(Table1[[#This Row],[Order Date]])</f>
        <v>2014</v>
      </c>
      <c r="I4021" t="s">
        <v>263</v>
      </c>
      <c r="J4021" s="4">
        <f>WEEKDAY(Table1[[#This Row],[Order Date]])</f>
        <v>3</v>
      </c>
      <c r="K4021" t="s">
        <v>225</v>
      </c>
      <c r="L4021" t="s">
        <v>239</v>
      </c>
      <c r="M4021">
        <v>423904</v>
      </c>
      <c r="N4021">
        <v>190376.49</v>
      </c>
      <c r="O4021">
        <v>233527.51</v>
      </c>
      <c r="P4021">
        <v>20</v>
      </c>
      <c r="Q4021">
        <v>51</v>
      </c>
      <c r="R4021">
        <v>85.9</v>
      </c>
    </row>
    <row r="4022" spans="1:18" x14ac:dyDescent="0.35">
      <c r="A4022" t="s">
        <v>32</v>
      </c>
      <c r="B4022" t="str">
        <f>VLOOKUP(Table1[[#This Row],[Region]],Table3[#All],2,0)</f>
        <v>Sam Thomas</v>
      </c>
      <c r="C4022" t="s">
        <v>215</v>
      </c>
      <c r="D4022">
        <v>269695</v>
      </c>
      <c r="E4022">
        <v>307782</v>
      </c>
      <c r="F4022">
        <v>114.12</v>
      </c>
      <c r="G4022" s="2">
        <v>41935</v>
      </c>
      <c r="H4022">
        <f>YEAR(Table1[[#This Row],[Order Date]])</f>
        <v>2014</v>
      </c>
      <c r="I4022" t="s">
        <v>255</v>
      </c>
      <c r="J4022" s="4">
        <f>WEEKDAY(Table1[[#This Row],[Order Date]])</f>
        <v>5</v>
      </c>
      <c r="K4022" t="s">
        <v>223</v>
      </c>
      <c r="L4022" t="s">
        <v>240</v>
      </c>
      <c r="M4022">
        <v>307782</v>
      </c>
      <c r="N4022">
        <v>134192.32999999999</v>
      </c>
      <c r="O4022">
        <v>173589.67</v>
      </c>
      <c r="P4022">
        <v>30</v>
      </c>
      <c r="Q4022">
        <v>72</v>
      </c>
      <c r="R4022">
        <v>84.58</v>
      </c>
    </row>
    <row r="4023" spans="1:18" x14ac:dyDescent="0.35">
      <c r="A4023" t="s">
        <v>33</v>
      </c>
      <c r="B4023" t="str">
        <f>VLOOKUP(Table1[[#This Row],[Region]],Table3[#All],2,0)</f>
        <v>William Grek</v>
      </c>
      <c r="C4023" t="s">
        <v>214</v>
      </c>
      <c r="D4023">
        <v>220388</v>
      </c>
      <c r="E4023">
        <v>117721</v>
      </c>
      <c r="F4023">
        <v>53.42</v>
      </c>
      <c r="G4023" s="2">
        <v>41824</v>
      </c>
      <c r="H4023">
        <f>YEAR(Table1[[#This Row],[Order Date]])</f>
        <v>2014</v>
      </c>
      <c r="I4023" t="s">
        <v>260</v>
      </c>
      <c r="J4023" s="4">
        <f>WEEKDAY(Table1[[#This Row],[Order Date]])</f>
        <v>6</v>
      </c>
      <c r="K4023" t="s">
        <v>233</v>
      </c>
      <c r="L4023" t="s">
        <v>237</v>
      </c>
      <c r="M4023">
        <v>117721</v>
      </c>
      <c r="N4023">
        <v>41240.76</v>
      </c>
      <c r="O4023">
        <v>76480.240000000005</v>
      </c>
      <c r="P4023">
        <v>10</v>
      </c>
      <c r="Q4023">
        <v>94</v>
      </c>
      <c r="R4023">
        <v>88.73</v>
      </c>
    </row>
    <row r="4024" spans="1:18" x14ac:dyDescent="0.35">
      <c r="A4024" t="s">
        <v>34</v>
      </c>
      <c r="B4024" t="str">
        <f>VLOOKUP(Table1[[#This Row],[Region]],Table3[#All],2,0)</f>
        <v>William Grek</v>
      </c>
      <c r="C4024" t="s">
        <v>214</v>
      </c>
      <c r="D4024">
        <v>332562</v>
      </c>
      <c r="E4024">
        <v>280195</v>
      </c>
      <c r="F4024">
        <v>84.25</v>
      </c>
      <c r="G4024" s="2">
        <v>41887</v>
      </c>
      <c r="H4024">
        <f>YEAR(Table1[[#This Row],[Order Date]])</f>
        <v>2014</v>
      </c>
      <c r="I4024" t="s">
        <v>258</v>
      </c>
      <c r="J4024" s="4">
        <f>WEEKDAY(Table1[[#This Row],[Order Date]])</f>
        <v>6</v>
      </c>
      <c r="K4024" t="s">
        <v>218</v>
      </c>
      <c r="L4024" t="s">
        <v>238</v>
      </c>
      <c r="M4024">
        <v>280195</v>
      </c>
      <c r="N4024">
        <v>113881.09</v>
      </c>
      <c r="O4024">
        <v>166313.91</v>
      </c>
      <c r="P4024">
        <v>10</v>
      </c>
      <c r="Q4024">
        <v>15</v>
      </c>
      <c r="R4024">
        <v>72.91</v>
      </c>
    </row>
    <row r="4025" spans="1:18" x14ac:dyDescent="0.35">
      <c r="A4025" t="s">
        <v>35</v>
      </c>
      <c r="B4025" t="str">
        <f>VLOOKUP(Table1[[#This Row],[Region]],Table3[#All],2,0)</f>
        <v>William Grek</v>
      </c>
      <c r="C4025" t="s">
        <v>214</v>
      </c>
      <c r="D4025">
        <v>242917</v>
      </c>
      <c r="E4025">
        <v>261832</v>
      </c>
      <c r="F4025">
        <v>107.79</v>
      </c>
      <c r="G4025" s="2">
        <v>41875</v>
      </c>
      <c r="H4025">
        <f>YEAR(Table1[[#This Row],[Order Date]])</f>
        <v>2014</v>
      </c>
      <c r="I4025" t="s">
        <v>262</v>
      </c>
      <c r="J4025" s="4">
        <f>WEEKDAY(Table1[[#This Row],[Order Date]])</f>
        <v>1</v>
      </c>
      <c r="K4025" t="s">
        <v>234</v>
      </c>
      <c r="L4025" t="s">
        <v>238</v>
      </c>
      <c r="M4025">
        <v>261832</v>
      </c>
      <c r="N4025">
        <v>130567.09</v>
      </c>
      <c r="O4025">
        <v>131264.91</v>
      </c>
      <c r="P4025">
        <v>10</v>
      </c>
      <c r="Q4025">
        <v>39</v>
      </c>
      <c r="R4025">
        <v>79.94</v>
      </c>
    </row>
    <row r="4026" spans="1:18" x14ac:dyDescent="0.35">
      <c r="A4026" t="s">
        <v>36</v>
      </c>
      <c r="B4026" t="str">
        <f>VLOOKUP(Table1[[#This Row],[Region]],Table3[#All],2,0)</f>
        <v>William Grek</v>
      </c>
      <c r="C4026" t="s">
        <v>214</v>
      </c>
      <c r="D4026">
        <v>327357</v>
      </c>
      <c r="E4026">
        <v>358208</v>
      </c>
      <c r="F4026">
        <v>109.42</v>
      </c>
      <c r="G4026" s="2">
        <v>41875</v>
      </c>
      <c r="H4026">
        <f>YEAR(Table1[[#This Row],[Order Date]])</f>
        <v>2014</v>
      </c>
      <c r="I4026" t="s">
        <v>262</v>
      </c>
      <c r="J4026" s="4">
        <f>WEEKDAY(Table1[[#This Row],[Order Date]])</f>
        <v>1</v>
      </c>
      <c r="K4026" t="s">
        <v>219</v>
      </c>
      <c r="L4026" t="s">
        <v>238</v>
      </c>
      <c r="M4026">
        <v>358208</v>
      </c>
      <c r="N4026">
        <v>122069.51</v>
      </c>
      <c r="O4026">
        <v>236138.49</v>
      </c>
      <c r="P4026">
        <v>10</v>
      </c>
      <c r="Q4026">
        <v>90</v>
      </c>
      <c r="R4026">
        <v>74.34</v>
      </c>
    </row>
    <row r="4027" spans="1:18" x14ac:dyDescent="0.35">
      <c r="A4027" t="s">
        <v>37</v>
      </c>
      <c r="B4027" t="str">
        <f>VLOOKUP(Table1[[#This Row],[Region]],Table3[#All],2,0)</f>
        <v>Bill Gabril</v>
      </c>
      <c r="C4027" t="s">
        <v>213</v>
      </c>
      <c r="D4027">
        <v>475750</v>
      </c>
      <c r="E4027">
        <v>245780</v>
      </c>
      <c r="F4027">
        <v>51.66</v>
      </c>
      <c r="G4027" s="2">
        <v>41875</v>
      </c>
      <c r="H4027">
        <f>YEAR(Table1[[#This Row],[Order Date]])</f>
        <v>2014</v>
      </c>
      <c r="I4027" t="s">
        <v>262</v>
      </c>
      <c r="J4027" s="4">
        <f>WEEKDAY(Table1[[#This Row],[Order Date]])</f>
        <v>1</v>
      </c>
      <c r="K4027" t="s">
        <v>235</v>
      </c>
      <c r="L4027" t="s">
        <v>239</v>
      </c>
      <c r="M4027">
        <v>245780</v>
      </c>
      <c r="N4027">
        <v>107296.8</v>
      </c>
      <c r="O4027">
        <v>138483.20000000001</v>
      </c>
      <c r="P4027">
        <v>20</v>
      </c>
      <c r="Q4027">
        <v>69</v>
      </c>
      <c r="R4027">
        <v>91.75</v>
      </c>
    </row>
    <row r="4028" spans="1:18" x14ac:dyDescent="0.35">
      <c r="A4028" t="s">
        <v>38</v>
      </c>
      <c r="B4028" t="str">
        <f>VLOOKUP(Table1[[#This Row],[Region]],Table3[#All],2,0)</f>
        <v>Bill Gabril</v>
      </c>
      <c r="C4028" t="s">
        <v>213</v>
      </c>
      <c r="D4028">
        <v>354892</v>
      </c>
      <c r="E4028">
        <v>263076</v>
      </c>
      <c r="F4028">
        <v>74.13</v>
      </c>
      <c r="G4028" s="2">
        <v>41875</v>
      </c>
      <c r="H4028">
        <f>YEAR(Table1[[#This Row],[Order Date]])</f>
        <v>2014</v>
      </c>
      <c r="I4028" t="s">
        <v>262</v>
      </c>
      <c r="J4028" s="4">
        <f>WEEKDAY(Table1[[#This Row],[Order Date]])</f>
        <v>1</v>
      </c>
      <c r="K4028" t="s">
        <v>219</v>
      </c>
      <c r="L4028" t="s">
        <v>238</v>
      </c>
      <c r="M4028">
        <v>263076</v>
      </c>
      <c r="N4028">
        <v>124665.99</v>
      </c>
      <c r="O4028">
        <v>138410.01</v>
      </c>
      <c r="P4028">
        <v>10</v>
      </c>
      <c r="Q4028">
        <v>47</v>
      </c>
      <c r="R4028">
        <v>64.53</v>
      </c>
    </row>
    <row r="4029" spans="1:18" x14ac:dyDescent="0.35">
      <c r="A4029" t="s">
        <v>39</v>
      </c>
      <c r="B4029" t="str">
        <f>VLOOKUP(Table1[[#This Row],[Region]],Table3[#All],2,0)</f>
        <v>William Grek</v>
      </c>
      <c r="C4029" t="s">
        <v>214</v>
      </c>
      <c r="D4029">
        <v>171711</v>
      </c>
      <c r="E4029">
        <v>135621</v>
      </c>
      <c r="F4029">
        <v>78.98</v>
      </c>
      <c r="G4029" s="2">
        <v>41875</v>
      </c>
      <c r="H4029">
        <f>YEAR(Table1[[#This Row],[Order Date]])</f>
        <v>2014</v>
      </c>
      <c r="I4029" t="s">
        <v>262</v>
      </c>
      <c r="J4029" s="4">
        <f>WEEKDAY(Table1[[#This Row],[Order Date]])</f>
        <v>1</v>
      </c>
      <c r="K4029" t="s">
        <v>233</v>
      </c>
      <c r="L4029" t="s">
        <v>237</v>
      </c>
      <c r="M4029">
        <v>135621</v>
      </c>
      <c r="N4029">
        <v>30587.57</v>
      </c>
      <c r="O4029">
        <v>105033.43</v>
      </c>
      <c r="P4029">
        <v>20</v>
      </c>
      <c r="Q4029">
        <v>26</v>
      </c>
      <c r="R4029">
        <v>89.91</v>
      </c>
    </row>
    <row r="4030" spans="1:18" x14ac:dyDescent="0.35">
      <c r="A4030" t="s">
        <v>40</v>
      </c>
      <c r="B4030" t="str">
        <f>VLOOKUP(Table1[[#This Row],[Region]],Table3[#All],2,0)</f>
        <v>Sam Thomas</v>
      </c>
      <c r="C4030" t="s">
        <v>215</v>
      </c>
      <c r="D4030">
        <v>253823</v>
      </c>
      <c r="E4030">
        <v>142871</v>
      </c>
      <c r="F4030">
        <v>56.29</v>
      </c>
      <c r="G4030" s="2">
        <v>40777</v>
      </c>
      <c r="H4030">
        <f>YEAR(Table1[[#This Row],[Order Date]])</f>
        <v>2011</v>
      </c>
      <c r="I4030" t="s">
        <v>262</v>
      </c>
      <c r="J4030" s="4">
        <f>WEEKDAY(Table1[[#This Row],[Order Date]])</f>
        <v>2</v>
      </c>
      <c r="K4030" t="s">
        <v>225</v>
      </c>
      <c r="L4030" t="s">
        <v>239</v>
      </c>
      <c r="M4030">
        <v>142871</v>
      </c>
      <c r="N4030">
        <v>29317.09</v>
      </c>
      <c r="O4030">
        <v>113553.91</v>
      </c>
      <c r="P4030">
        <v>30</v>
      </c>
      <c r="Q4030">
        <v>39</v>
      </c>
      <c r="R4030">
        <v>71.260000000000005</v>
      </c>
    </row>
    <row r="4031" spans="1:18" x14ac:dyDescent="0.35">
      <c r="A4031" t="s">
        <v>41</v>
      </c>
      <c r="B4031" t="str">
        <f>VLOOKUP(Table1[[#This Row],[Region]],Table3[#All],2,0)</f>
        <v>Sam Thomas</v>
      </c>
      <c r="C4031" t="s">
        <v>215</v>
      </c>
      <c r="D4031">
        <v>276352</v>
      </c>
      <c r="E4031">
        <v>179457</v>
      </c>
      <c r="F4031">
        <v>64.94</v>
      </c>
      <c r="G4031" s="2">
        <v>41552</v>
      </c>
      <c r="H4031">
        <f>YEAR(Table1[[#This Row],[Order Date]])</f>
        <v>2013</v>
      </c>
      <c r="I4031" t="s">
        <v>255</v>
      </c>
      <c r="J4031" s="4">
        <f>WEEKDAY(Table1[[#This Row],[Order Date]])</f>
        <v>7</v>
      </c>
      <c r="K4031" t="s">
        <v>220</v>
      </c>
      <c r="L4031" t="s">
        <v>237</v>
      </c>
      <c r="M4031">
        <v>179457</v>
      </c>
      <c r="N4031">
        <v>64391.17</v>
      </c>
      <c r="O4031">
        <v>115065.83</v>
      </c>
      <c r="P4031">
        <v>30</v>
      </c>
      <c r="Q4031">
        <v>85</v>
      </c>
      <c r="R4031">
        <v>71.58</v>
      </c>
    </row>
    <row r="4032" spans="1:18" x14ac:dyDescent="0.35">
      <c r="A4032" t="s">
        <v>42</v>
      </c>
      <c r="B4032" t="str">
        <f>VLOOKUP(Table1[[#This Row],[Region]],Table3[#All],2,0)</f>
        <v>Bill Gabril</v>
      </c>
      <c r="C4032" t="s">
        <v>213</v>
      </c>
      <c r="D4032">
        <v>318814</v>
      </c>
      <c r="E4032">
        <v>338137</v>
      </c>
      <c r="F4032">
        <v>106.06</v>
      </c>
      <c r="G4032" s="2">
        <v>40842</v>
      </c>
      <c r="H4032">
        <f>YEAR(Table1[[#This Row],[Order Date]])</f>
        <v>2011</v>
      </c>
      <c r="I4032" t="s">
        <v>255</v>
      </c>
      <c r="J4032" s="4">
        <f>WEEKDAY(Table1[[#This Row],[Order Date]])</f>
        <v>4</v>
      </c>
      <c r="K4032" t="s">
        <v>233</v>
      </c>
      <c r="L4032" t="s">
        <v>237</v>
      </c>
      <c r="M4032">
        <v>338137</v>
      </c>
      <c r="N4032">
        <v>122532.66</v>
      </c>
      <c r="O4032">
        <v>215604.34</v>
      </c>
      <c r="P4032">
        <v>10</v>
      </c>
      <c r="Q4032">
        <v>42</v>
      </c>
      <c r="R4032">
        <v>79.599999999999994</v>
      </c>
    </row>
    <row r="4033" spans="1:18" x14ac:dyDescent="0.35">
      <c r="A4033" t="s">
        <v>43</v>
      </c>
      <c r="B4033" t="str">
        <f>VLOOKUP(Table1[[#This Row],[Region]],Table3[#All],2,0)</f>
        <v>Sam Thomas</v>
      </c>
      <c r="C4033" t="s">
        <v>215</v>
      </c>
      <c r="D4033">
        <v>493169</v>
      </c>
      <c r="E4033">
        <v>327696</v>
      </c>
      <c r="F4033">
        <v>66.45</v>
      </c>
      <c r="G4033" s="2">
        <v>40842</v>
      </c>
      <c r="H4033">
        <f>YEAR(Table1[[#This Row],[Order Date]])</f>
        <v>2011</v>
      </c>
      <c r="I4033" t="s">
        <v>255</v>
      </c>
      <c r="J4033" s="4">
        <f>WEEKDAY(Table1[[#This Row],[Order Date]])</f>
        <v>4</v>
      </c>
      <c r="K4033" t="s">
        <v>217</v>
      </c>
      <c r="L4033" t="s">
        <v>237</v>
      </c>
      <c r="M4033">
        <v>327696</v>
      </c>
      <c r="N4033">
        <v>147089.95000000001</v>
      </c>
      <c r="O4033">
        <v>180606.05</v>
      </c>
      <c r="P4033">
        <v>20</v>
      </c>
      <c r="Q4033">
        <v>80</v>
      </c>
      <c r="R4033">
        <v>89.03</v>
      </c>
    </row>
    <row r="4034" spans="1:18" x14ac:dyDescent="0.35">
      <c r="A4034" t="s">
        <v>44</v>
      </c>
      <c r="B4034" t="str">
        <f>VLOOKUP(Table1[[#This Row],[Region]],Table3[#All],2,0)</f>
        <v>Bill Gabril</v>
      </c>
      <c r="C4034" t="s">
        <v>213</v>
      </c>
      <c r="D4034">
        <v>410680</v>
      </c>
      <c r="E4034">
        <v>232277</v>
      </c>
      <c r="F4034">
        <v>56.56</v>
      </c>
      <c r="G4034" s="2">
        <v>41454</v>
      </c>
      <c r="H4034">
        <f>YEAR(Table1[[#This Row],[Order Date]])</f>
        <v>2013</v>
      </c>
      <c r="I4034" t="s">
        <v>254</v>
      </c>
      <c r="J4034" s="4">
        <f>WEEKDAY(Table1[[#This Row],[Order Date]])</f>
        <v>7</v>
      </c>
      <c r="K4034" t="s">
        <v>218</v>
      </c>
      <c r="L4034" t="s">
        <v>238</v>
      </c>
      <c r="M4034">
        <v>232277</v>
      </c>
      <c r="N4034">
        <v>60013.31</v>
      </c>
      <c r="O4034">
        <v>172263.69</v>
      </c>
      <c r="P4034">
        <v>30</v>
      </c>
      <c r="Q4034">
        <v>30</v>
      </c>
      <c r="R4034">
        <v>89.82</v>
      </c>
    </row>
    <row r="4035" spans="1:18" x14ac:dyDescent="0.35">
      <c r="A4035" t="s">
        <v>45</v>
      </c>
      <c r="B4035" t="str">
        <f>VLOOKUP(Table1[[#This Row],[Region]],Table3[#All],2,0)</f>
        <v>William Grek</v>
      </c>
      <c r="C4035" t="s">
        <v>214</v>
      </c>
      <c r="D4035">
        <v>243524</v>
      </c>
      <c r="E4035">
        <v>269246</v>
      </c>
      <c r="F4035">
        <v>110.56</v>
      </c>
      <c r="G4035" s="2">
        <v>41454</v>
      </c>
      <c r="H4035">
        <f>YEAR(Table1[[#This Row],[Order Date]])</f>
        <v>2013</v>
      </c>
      <c r="I4035" t="s">
        <v>254</v>
      </c>
      <c r="J4035" s="4">
        <f>WEEKDAY(Table1[[#This Row],[Order Date]])</f>
        <v>7</v>
      </c>
      <c r="K4035" t="s">
        <v>232</v>
      </c>
      <c r="L4035" t="s">
        <v>240</v>
      </c>
      <c r="M4035">
        <v>269246</v>
      </c>
      <c r="N4035">
        <v>63754.47</v>
      </c>
      <c r="O4035">
        <v>205491.53</v>
      </c>
      <c r="P4035">
        <v>30</v>
      </c>
      <c r="Q4035">
        <v>89</v>
      </c>
      <c r="R4035">
        <v>73.91</v>
      </c>
    </row>
    <row r="4036" spans="1:18" x14ac:dyDescent="0.35">
      <c r="A4036" t="s">
        <v>46</v>
      </c>
      <c r="B4036" t="str">
        <f>VLOOKUP(Table1[[#This Row],[Region]],Table3[#All],2,0)</f>
        <v>Sam Thomas</v>
      </c>
      <c r="C4036" t="s">
        <v>215</v>
      </c>
      <c r="D4036">
        <v>406604</v>
      </c>
      <c r="E4036">
        <v>230950</v>
      </c>
      <c r="F4036">
        <v>56.8</v>
      </c>
      <c r="G4036" s="2">
        <v>40851</v>
      </c>
      <c r="H4036">
        <f>YEAR(Table1[[#This Row],[Order Date]])</f>
        <v>2011</v>
      </c>
      <c r="I4036" t="s">
        <v>253</v>
      </c>
      <c r="J4036" s="4">
        <f>WEEKDAY(Table1[[#This Row],[Order Date]])</f>
        <v>6</v>
      </c>
      <c r="K4036" t="s">
        <v>222</v>
      </c>
      <c r="L4036" t="s">
        <v>236</v>
      </c>
      <c r="M4036">
        <v>230950</v>
      </c>
      <c r="N4036">
        <v>58665.97</v>
      </c>
      <c r="O4036">
        <v>172284.03</v>
      </c>
      <c r="P4036">
        <v>30</v>
      </c>
      <c r="Q4036">
        <v>53</v>
      </c>
      <c r="R4036">
        <v>69.42</v>
      </c>
    </row>
    <row r="4037" spans="1:18" x14ac:dyDescent="0.35">
      <c r="A4037" t="s">
        <v>47</v>
      </c>
      <c r="B4037" t="str">
        <f>VLOOKUP(Table1[[#This Row],[Region]],Table3[#All],2,0)</f>
        <v>Bill Gabril</v>
      </c>
      <c r="C4037" t="s">
        <v>213</v>
      </c>
      <c r="D4037">
        <v>130854</v>
      </c>
      <c r="E4037">
        <v>138862</v>
      </c>
      <c r="F4037">
        <v>106.12</v>
      </c>
      <c r="G4037" s="2">
        <v>40851</v>
      </c>
      <c r="H4037">
        <f>YEAR(Table1[[#This Row],[Order Date]])</f>
        <v>2011</v>
      </c>
      <c r="I4037" t="s">
        <v>253</v>
      </c>
      <c r="J4037" s="4">
        <f>WEEKDAY(Table1[[#This Row],[Order Date]])</f>
        <v>6</v>
      </c>
      <c r="K4037" t="s">
        <v>217</v>
      </c>
      <c r="L4037" t="s">
        <v>237</v>
      </c>
      <c r="M4037">
        <v>138862</v>
      </c>
      <c r="N4037">
        <v>55163.4</v>
      </c>
      <c r="O4037">
        <v>83698.600000000006</v>
      </c>
      <c r="P4037">
        <v>30</v>
      </c>
      <c r="Q4037">
        <v>26</v>
      </c>
      <c r="R4037">
        <v>69.900000000000006</v>
      </c>
    </row>
    <row r="4038" spans="1:18" x14ac:dyDescent="0.35">
      <c r="A4038" t="s">
        <v>48</v>
      </c>
      <c r="B4038" t="str">
        <f>VLOOKUP(Table1[[#This Row],[Region]],Table3[#All],2,0)</f>
        <v>Bill Gabril</v>
      </c>
      <c r="C4038" t="s">
        <v>213</v>
      </c>
      <c r="D4038">
        <v>487866</v>
      </c>
      <c r="E4038">
        <v>411641</v>
      </c>
      <c r="F4038">
        <v>84.38</v>
      </c>
      <c r="G4038" s="2">
        <v>40851</v>
      </c>
      <c r="H4038">
        <f>YEAR(Table1[[#This Row],[Order Date]])</f>
        <v>2011</v>
      </c>
      <c r="I4038" t="s">
        <v>253</v>
      </c>
      <c r="J4038" s="4">
        <f>WEEKDAY(Table1[[#This Row],[Order Date]])</f>
        <v>6</v>
      </c>
      <c r="K4038" t="s">
        <v>232</v>
      </c>
      <c r="L4038" t="s">
        <v>240</v>
      </c>
      <c r="M4038">
        <v>411641</v>
      </c>
      <c r="N4038">
        <v>178482.25</v>
      </c>
      <c r="O4038">
        <v>233158.75</v>
      </c>
      <c r="P4038">
        <v>10</v>
      </c>
      <c r="Q4038">
        <v>53</v>
      </c>
      <c r="R4038">
        <v>62.42</v>
      </c>
    </row>
    <row r="4039" spans="1:18" x14ac:dyDescent="0.35">
      <c r="A4039" t="s">
        <v>49</v>
      </c>
      <c r="B4039" t="str">
        <f>VLOOKUP(Table1[[#This Row],[Region]],Table3[#All],2,0)</f>
        <v>William Grek</v>
      </c>
      <c r="C4039" t="s">
        <v>214</v>
      </c>
      <c r="D4039">
        <v>418909</v>
      </c>
      <c r="E4039">
        <v>462199</v>
      </c>
      <c r="F4039">
        <v>110.33</v>
      </c>
      <c r="G4039" s="2">
        <v>40851</v>
      </c>
      <c r="H4039">
        <f>YEAR(Table1[[#This Row],[Order Date]])</f>
        <v>2011</v>
      </c>
      <c r="I4039" t="s">
        <v>253</v>
      </c>
      <c r="J4039" s="4">
        <f>WEEKDAY(Table1[[#This Row],[Order Date]])</f>
        <v>6</v>
      </c>
      <c r="K4039" t="s">
        <v>229</v>
      </c>
      <c r="L4039" t="s">
        <v>240</v>
      </c>
      <c r="M4039">
        <v>462199</v>
      </c>
      <c r="N4039">
        <v>184827.45</v>
      </c>
      <c r="O4039">
        <v>277371.55</v>
      </c>
      <c r="P4039">
        <v>10</v>
      </c>
      <c r="Q4039">
        <v>63</v>
      </c>
      <c r="R4039">
        <v>62.46</v>
      </c>
    </row>
    <row r="4040" spans="1:18" x14ac:dyDescent="0.35">
      <c r="A4040" t="s">
        <v>50</v>
      </c>
      <c r="B4040" t="str">
        <f>VLOOKUP(Table1[[#This Row],[Region]],Table3[#All],2,0)</f>
        <v>William Grek</v>
      </c>
      <c r="C4040" t="s">
        <v>214</v>
      </c>
      <c r="D4040">
        <v>327743</v>
      </c>
      <c r="E4040">
        <v>359912</v>
      </c>
      <c r="F4040">
        <v>109.82</v>
      </c>
      <c r="G4040" s="2">
        <v>40851</v>
      </c>
      <c r="H4040">
        <f>YEAR(Table1[[#This Row],[Order Date]])</f>
        <v>2011</v>
      </c>
      <c r="I4040" t="s">
        <v>253</v>
      </c>
      <c r="J4040" s="4">
        <f>WEEKDAY(Table1[[#This Row],[Order Date]])</f>
        <v>6</v>
      </c>
      <c r="K4040" t="s">
        <v>222</v>
      </c>
      <c r="L4040" t="s">
        <v>236</v>
      </c>
      <c r="M4040">
        <v>359912</v>
      </c>
      <c r="N4040">
        <v>150682.23999999999</v>
      </c>
      <c r="O4040">
        <v>209229.76</v>
      </c>
      <c r="P4040">
        <v>10</v>
      </c>
      <c r="Q4040">
        <v>28</v>
      </c>
      <c r="R4040">
        <v>60.78</v>
      </c>
    </row>
    <row r="4041" spans="1:18" x14ac:dyDescent="0.35">
      <c r="A4041" t="s">
        <v>51</v>
      </c>
      <c r="B4041" t="str">
        <f>VLOOKUP(Table1[[#This Row],[Region]],Table3[#All],2,0)</f>
        <v>William Grek</v>
      </c>
      <c r="C4041" t="s">
        <v>214</v>
      </c>
      <c r="D4041">
        <v>238129</v>
      </c>
      <c r="E4041">
        <v>225918</v>
      </c>
      <c r="F4041">
        <v>94.87</v>
      </c>
      <c r="G4041" s="2">
        <v>40794</v>
      </c>
      <c r="H4041">
        <f>YEAR(Table1[[#This Row],[Order Date]])</f>
        <v>2011</v>
      </c>
      <c r="I4041" t="s">
        <v>258</v>
      </c>
      <c r="J4041" s="4">
        <f>WEEKDAY(Table1[[#This Row],[Order Date]])</f>
        <v>5</v>
      </c>
      <c r="K4041" t="s">
        <v>230</v>
      </c>
      <c r="L4041" t="s">
        <v>238</v>
      </c>
      <c r="M4041">
        <v>225918</v>
      </c>
      <c r="N4041">
        <v>77227.13</v>
      </c>
      <c r="O4041">
        <v>148690.87</v>
      </c>
      <c r="P4041">
        <v>30</v>
      </c>
      <c r="Q4041">
        <v>73</v>
      </c>
      <c r="R4041">
        <v>66.61</v>
      </c>
    </row>
    <row r="4042" spans="1:18" x14ac:dyDescent="0.35">
      <c r="A4042" t="s">
        <v>52</v>
      </c>
      <c r="B4042" t="str">
        <f>VLOOKUP(Table1[[#This Row],[Region]],Table3[#All],2,0)</f>
        <v>William Grek</v>
      </c>
      <c r="C4042" t="s">
        <v>214</v>
      </c>
      <c r="D4042">
        <v>194140</v>
      </c>
      <c r="E4042">
        <v>197313</v>
      </c>
      <c r="F4042">
        <v>101.63</v>
      </c>
      <c r="G4042" s="2">
        <v>41085</v>
      </c>
      <c r="H4042">
        <f>YEAR(Table1[[#This Row],[Order Date]])</f>
        <v>2012</v>
      </c>
      <c r="I4042" t="s">
        <v>254</v>
      </c>
      <c r="J4042" s="4">
        <f>WEEKDAY(Table1[[#This Row],[Order Date]])</f>
        <v>2</v>
      </c>
      <c r="K4042" t="s">
        <v>220</v>
      </c>
      <c r="L4042" t="s">
        <v>237</v>
      </c>
      <c r="M4042">
        <v>197313</v>
      </c>
      <c r="N4042">
        <v>59647.03</v>
      </c>
      <c r="O4042">
        <v>137665.97</v>
      </c>
      <c r="P4042">
        <v>10</v>
      </c>
      <c r="Q4042">
        <v>15</v>
      </c>
      <c r="R4042">
        <v>70.040000000000006</v>
      </c>
    </row>
    <row r="4043" spans="1:18" x14ac:dyDescent="0.35">
      <c r="A4043" t="s">
        <v>53</v>
      </c>
      <c r="B4043" t="str">
        <f>VLOOKUP(Table1[[#This Row],[Region]],Table3[#All],2,0)</f>
        <v>Anne Paul</v>
      </c>
      <c r="C4043" t="s">
        <v>212</v>
      </c>
      <c r="D4043">
        <v>144579</v>
      </c>
      <c r="E4043">
        <v>122698</v>
      </c>
      <c r="F4043">
        <v>84.87</v>
      </c>
      <c r="G4043" s="2">
        <v>41085</v>
      </c>
      <c r="H4043">
        <f>YEAR(Table1[[#This Row],[Order Date]])</f>
        <v>2012</v>
      </c>
      <c r="I4043" t="s">
        <v>254</v>
      </c>
      <c r="J4043" s="4">
        <f>WEEKDAY(Table1[[#This Row],[Order Date]])</f>
        <v>2</v>
      </c>
      <c r="K4043" t="s">
        <v>219</v>
      </c>
      <c r="L4043" t="s">
        <v>238</v>
      </c>
      <c r="M4043">
        <v>122698</v>
      </c>
      <c r="N4043">
        <v>53901.27</v>
      </c>
      <c r="O4043">
        <v>68796.73</v>
      </c>
      <c r="P4043">
        <v>30</v>
      </c>
      <c r="Q4043">
        <v>96</v>
      </c>
      <c r="R4043">
        <v>68.099999999999994</v>
      </c>
    </row>
    <row r="4044" spans="1:18" x14ac:dyDescent="0.35">
      <c r="A4044" t="s">
        <v>54</v>
      </c>
      <c r="B4044" t="str">
        <f>VLOOKUP(Table1[[#This Row],[Region]],Table3[#All],2,0)</f>
        <v>Sam Thomas</v>
      </c>
      <c r="C4044" t="s">
        <v>215</v>
      </c>
      <c r="D4044">
        <v>247519</v>
      </c>
      <c r="E4044">
        <v>146522</v>
      </c>
      <c r="F4044">
        <v>59.2</v>
      </c>
      <c r="G4044" s="2">
        <v>41085</v>
      </c>
      <c r="H4044">
        <f>YEAR(Table1[[#This Row],[Order Date]])</f>
        <v>2012</v>
      </c>
      <c r="I4044" t="s">
        <v>254</v>
      </c>
      <c r="J4044" s="4">
        <f>WEEKDAY(Table1[[#This Row],[Order Date]])</f>
        <v>2</v>
      </c>
      <c r="K4044" t="s">
        <v>225</v>
      </c>
      <c r="L4044" t="s">
        <v>239</v>
      </c>
      <c r="M4044">
        <v>146522</v>
      </c>
      <c r="N4044">
        <v>62280.6</v>
      </c>
      <c r="O4044">
        <v>84241.4</v>
      </c>
      <c r="P4044">
        <v>10</v>
      </c>
      <c r="Q4044">
        <v>65</v>
      </c>
      <c r="R4044">
        <v>61.9</v>
      </c>
    </row>
    <row r="4045" spans="1:18" x14ac:dyDescent="0.35">
      <c r="A4045" t="s">
        <v>55</v>
      </c>
      <c r="B4045" t="str">
        <f>VLOOKUP(Table1[[#This Row],[Region]],Table3[#All],2,0)</f>
        <v>William Grek</v>
      </c>
      <c r="C4045" t="s">
        <v>214</v>
      </c>
      <c r="D4045">
        <v>108332</v>
      </c>
      <c r="E4045">
        <v>80277</v>
      </c>
      <c r="F4045">
        <v>74.099999999999994</v>
      </c>
      <c r="G4045" s="2">
        <v>41116</v>
      </c>
      <c r="H4045">
        <f>YEAR(Table1[[#This Row],[Order Date]])</f>
        <v>2012</v>
      </c>
      <c r="I4045" t="s">
        <v>260</v>
      </c>
      <c r="J4045" s="4">
        <f>WEEKDAY(Table1[[#This Row],[Order Date]])</f>
        <v>5</v>
      </c>
      <c r="K4045" t="s">
        <v>219</v>
      </c>
      <c r="L4045" t="s">
        <v>238</v>
      </c>
      <c r="M4045">
        <v>80277</v>
      </c>
      <c r="N4045">
        <v>28789.919999999998</v>
      </c>
      <c r="O4045">
        <v>51487.08</v>
      </c>
      <c r="P4045">
        <v>10</v>
      </c>
      <c r="Q4045">
        <v>16</v>
      </c>
      <c r="R4045">
        <v>85.59</v>
      </c>
    </row>
    <row r="4046" spans="1:18" x14ac:dyDescent="0.35">
      <c r="A4046" t="s">
        <v>56</v>
      </c>
      <c r="B4046" t="str">
        <f>VLOOKUP(Table1[[#This Row],[Region]],Table3[#All],2,0)</f>
        <v>Anne Paul</v>
      </c>
      <c r="C4046" t="s">
        <v>212</v>
      </c>
      <c r="D4046">
        <v>404271</v>
      </c>
      <c r="E4046">
        <v>328118</v>
      </c>
      <c r="F4046">
        <v>81.16</v>
      </c>
      <c r="G4046" s="2">
        <v>41981</v>
      </c>
      <c r="H4046">
        <f>YEAR(Table1[[#This Row],[Order Date]])</f>
        <v>2014</v>
      </c>
      <c r="I4046" t="s">
        <v>257</v>
      </c>
      <c r="J4046" s="4">
        <f>WEEKDAY(Table1[[#This Row],[Order Date]])</f>
        <v>2</v>
      </c>
      <c r="K4046" t="s">
        <v>223</v>
      </c>
      <c r="L4046" t="s">
        <v>240</v>
      </c>
      <c r="M4046">
        <v>328118</v>
      </c>
      <c r="N4046">
        <v>92706.43</v>
      </c>
      <c r="O4046">
        <v>235411.57</v>
      </c>
      <c r="P4046">
        <v>20</v>
      </c>
      <c r="Q4046">
        <v>62</v>
      </c>
      <c r="R4046">
        <v>77.45</v>
      </c>
    </row>
    <row r="4047" spans="1:18" x14ac:dyDescent="0.35">
      <c r="A4047" t="s">
        <v>57</v>
      </c>
      <c r="B4047" t="str">
        <f>VLOOKUP(Table1[[#This Row],[Region]],Table3[#All],2,0)</f>
        <v>Bill Gabril</v>
      </c>
      <c r="C4047" t="s">
        <v>213</v>
      </c>
      <c r="D4047">
        <v>343152</v>
      </c>
      <c r="E4047">
        <v>290830</v>
      </c>
      <c r="F4047">
        <v>84.75</v>
      </c>
      <c r="G4047" s="2">
        <v>40906</v>
      </c>
      <c r="H4047">
        <f>YEAR(Table1[[#This Row],[Order Date]])</f>
        <v>2011</v>
      </c>
      <c r="I4047" t="s">
        <v>257</v>
      </c>
      <c r="J4047" s="4">
        <f>WEEKDAY(Table1[[#This Row],[Order Date]])</f>
        <v>5</v>
      </c>
      <c r="K4047" t="s">
        <v>231</v>
      </c>
      <c r="L4047" t="s">
        <v>236</v>
      </c>
      <c r="M4047">
        <v>290830</v>
      </c>
      <c r="N4047">
        <v>115569.9</v>
      </c>
      <c r="O4047">
        <v>175260.1</v>
      </c>
      <c r="P4047">
        <v>20</v>
      </c>
      <c r="Q4047">
        <v>58</v>
      </c>
      <c r="R4047">
        <v>70.89</v>
      </c>
    </row>
    <row r="4048" spans="1:18" x14ac:dyDescent="0.35">
      <c r="A4048" t="s">
        <v>58</v>
      </c>
      <c r="B4048" t="str">
        <f>VLOOKUP(Table1[[#This Row],[Region]],Table3[#All],2,0)</f>
        <v>Sam Thomas</v>
      </c>
      <c r="C4048" t="s">
        <v>215</v>
      </c>
      <c r="D4048">
        <v>273447</v>
      </c>
      <c r="E4048">
        <v>298591</v>
      </c>
      <c r="F4048">
        <v>109.2</v>
      </c>
      <c r="G4048" s="2">
        <v>40906</v>
      </c>
      <c r="H4048">
        <f>YEAR(Table1[[#This Row],[Order Date]])</f>
        <v>2011</v>
      </c>
      <c r="I4048" t="s">
        <v>257</v>
      </c>
      <c r="J4048" s="4">
        <f>WEEKDAY(Table1[[#This Row],[Order Date]])</f>
        <v>5</v>
      </c>
      <c r="K4048" t="s">
        <v>219</v>
      </c>
      <c r="L4048" t="s">
        <v>238</v>
      </c>
      <c r="M4048">
        <v>298591</v>
      </c>
      <c r="N4048">
        <v>126883.79</v>
      </c>
      <c r="O4048">
        <v>171707.21</v>
      </c>
      <c r="P4048">
        <v>30</v>
      </c>
      <c r="Q4048">
        <v>24</v>
      </c>
      <c r="R4048">
        <v>81.47</v>
      </c>
    </row>
    <row r="4049" spans="1:18" x14ac:dyDescent="0.35">
      <c r="A4049" t="s">
        <v>59</v>
      </c>
      <c r="B4049" t="str">
        <f>VLOOKUP(Table1[[#This Row],[Region]],Table3[#All],2,0)</f>
        <v>Sam Thomas</v>
      </c>
      <c r="C4049" t="s">
        <v>215</v>
      </c>
      <c r="D4049">
        <v>287814</v>
      </c>
      <c r="E4049">
        <v>337652</v>
      </c>
      <c r="F4049">
        <v>117.32</v>
      </c>
      <c r="G4049" s="2">
        <v>40953</v>
      </c>
      <c r="H4049">
        <f>YEAR(Table1[[#This Row],[Order Date]])</f>
        <v>2012</v>
      </c>
      <c r="I4049" t="s">
        <v>264</v>
      </c>
      <c r="J4049" s="4">
        <f>WEEKDAY(Table1[[#This Row],[Order Date]])</f>
        <v>3</v>
      </c>
      <c r="K4049" t="s">
        <v>230</v>
      </c>
      <c r="L4049" t="s">
        <v>238</v>
      </c>
      <c r="M4049">
        <v>337652</v>
      </c>
      <c r="N4049">
        <v>77483.44</v>
      </c>
      <c r="O4049">
        <v>260168.56</v>
      </c>
      <c r="P4049">
        <v>30</v>
      </c>
      <c r="Q4049">
        <v>89</v>
      </c>
      <c r="R4049">
        <v>67.150000000000006</v>
      </c>
    </row>
    <row r="4050" spans="1:18" x14ac:dyDescent="0.35">
      <c r="A4050" t="s">
        <v>60</v>
      </c>
      <c r="B4050" t="str">
        <f>VLOOKUP(Table1[[#This Row],[Region]],Table3[#All],2,0)</f>
        <v>Sam Thomas</v>
      </c>
      <c r="C4050" t="s">
        <v>215</v>
      </c>
      <c r="D4050">
        <v>207701</v>
      </c>
      <c r="E4050">
        <v>165464</v>
      </c>
      <c r="F4050">
        <v>79.66</v>
      </c>
      <c r="G4050" s="2">
        <v>40953</v>
      </c>
      <c r="H4050">
        <f>YEAR(Table1[[#This Row],[Order Date]])</f>
        <v>2012</v>
      </c>
      <c r="I4050" t="s">
        <v>264</v>
      </c>
      <c r="J4050" s="4">
        <f>WEEKDAY(Table1[[#This Row],[Order Date]])</f>
        <v>3</v>
      </c>
      <c r="K4050" t="s">
        <v>219</v>
      </c>
      <c r="L4050" t="s">
        <v>238</v>
      </c>
      <c r="M4050">
        <v>165464</v>
      </c>
      <c r="N4050">
        <v>73194.289999999994</v>
      </c>
      <c r="O4050">
        <v>92269.71</v>
      </c>
      <c r="P4050">
        <v>30</v>
      </c>
      <c r="Q4050">
        <v>93</v>
      </c>
      <c r="R4050">
        <v>93.12</v>
      </c>
    </row>
    <row r="4051" spans="1:18" x14ac:dyDescent="0.35">
      <c r="A4051" t="s">
        <v>61</v>
      </c>
      <c r="B4051" t="str">
        <f>VLOOKUP(Table1[[#This Row],[Region]],Table3[#All],2,0)</f>
        <v>Anne Paul</v>
      </c>
      <c r="C4051" t="s">
        <v>212</v>
      </c>
      <c r="D4051">
        <v>291482</v>
      </c>
      <c r="E4051">
        <v>323662</v>
      </c>
      <c r="F4051">
        <v>111.04</v>
      </c>
      <c r="G4051" s="2">
        <v>40953</v>
      </c>
      <c r="H4051">
        <f>YEAR(Table1[[#This Row],[Order Date]])</f>
        <v>2012</v>
      </c>
      <c r="I4051" t="s">
        <v>264</v>
      </c>
      <c r="J4051" s="4">
        <f>WEEKDAY(Table1[[#This Row],[Order Date]])</f>
        <v>3</v>
      </c>
      <c r="K4051" t="s">
        <v>234</v>
      </c>
      <c r="L4051" t="s">
        <v>238</v>
      </c>
      <c r="M4051">
        <v>323662</v>
      </c>
      <c r="N4051">
        <v>67275.929999999993</v>
      </c>
      <c r="O4051">
        <v>256386.07</v>
      </c>
      <c r="P4051">
        <v>20</v>
      </c>
      <c r="Q4051">
        <v>53</v>
      </c>
      <c r="R4051">
        <v>86.13</v>
      </c>
    </row>
    <row r="4052" spans="1:18" x14ac:dyDescent="0.35">
      <c r="A4052" t="s">
        <v>62</v>
      </c>
      <c r="B4052" t="str">
        <f>VLOOKUP(Table1[[#This Row],[Region]],Table3[#All],2,0)</f>
        <v>Anne Paul</v>
      </c>
      <c r="C4052" t="s">
        <v>212</v>
      </c>
      <c r="D4052">
        <v>111973</v>
      </c>
      <c r="E4052">
        <v>74762</v>
      </c>
      <c r="F4052">
        <v>66.77</v>
      </c>
      <c r="G4052" s="2">
        <v>40953</v>
      </c>
      <c r="H4052">
        <f>YEAR(Table1[[#This Row],[Order Date]])</f>
        <v>2012</v>
      </c>
      <c r="I4052" t="s">
        <v>264</v>
      </c>
      <c r="J4052" s="4">
        <f>WEEKDAY(Table1[[#This Row],[Order Date]])</f>
        <v>3</v>
      </c>
      <c r="K4052" t="s">
        <v>232</v>
      </c>
      <c r="L4052" t="s">
        <v>240</v>
      </c>
      <c r="M4052">
        <v>74762</v>
      </c>
      <c r="N4052">
        <v>36991.550000000003</v>
      </c>
      <c r="O4052">
        <v>37770.449999999997</v>
      </c>
      <c r="P4052">
        <v>10</v>
      </c>
      <c r="Q4052">
        <v>64</v>
      </c>
      <c r="R4052">
        <v>60.5</v>
      </c>
    </row>
    <row r="4053" spans="1:18" x14ac:dyDescent="0.35">
      <c r="A4053" t="s">
        <v>63</v>
      </c>
      <c r="B4053" t="str">
        <f>VLOOKUP(Table1[[#This Row],[Region]],Table3[#All],2,0)</f>
        <v>Bill Gabril</v>
      </c>
      <c r="C4053" t="s">
        <v>213</v>
      </c>
      <c r="D4053">
        <v>476072</v>
      </c>
      <c r="E4053">
        <v>293675</v>
      </c>
      <c r="F4053">
        <v>61.69</v>
      </c>
      <c r="G4053" s="2">
        <v>40953</v>
      </c>
      <c r="H4053">
        <f>YEAR(Table1[[#This Row],[Order Date]])</f>
        <v>2012</v>
      </c>
      <c r="I4053" t="s">
        <v>264</v>
      </c>
      <c r="J4053" s="4">
        <f>WEEKDAY(Table1[[#This Row],[Order Date]])</f>
        <v>3</v>
      </c>
      <c r="K4053" t="s">
        <v>217</v>
      </c>
      <c r="L4053" t="s">
        <v>237</v>
      </c>
      <c r="M4053">
        <v>293675</v>
      </c>
      <c r="N4053">
        <v>81082.2</v>
      </c>
      <c r="O4053">
        <v>212592.8</v>
      </c>
      <c r="P4053">
        <v>20</v>
      </c>
      <c r="Q4053">
        <v>74</v>
      </c>
      <c r="R4053">
        <v>76.709999999999994</v>
      </c>
    </row>
    <row r="4054" spans="1:18" x14ac:dyDescent="0.35">
      <c r="A4054" t="s">
        <v>64</v>
      </c>
      <c r="B4054" t="str">
        <f>VLOOKUP(Table1[[#This Row],[Region]],Table3[#All],2,0)</f>
        <v>William Grek</v>
      </c>
      <c r="C4054" t="s">
        <v>214</v>
      </c>
      <c r="D4054">
        <v>320235</v>
      </c>
      <c r="E4054">
        <v>234998</v>
      </c>
      <c r="F4054">
        <v>73.38</v>
      </c>
      <c r="G4054" s="2">
        <v>41299</v>
      </c>
      <c r="H4054">
        <f>YEAR(Table1[[#This Row],[Order Date]])</f>
        <v>2013</v>
      </c>
      <c r="I4054" t="s">
        <v>259</v>
      </c>
      <c r="J4054" s="4">
        <f>WEEKDAY(Table1[[#This Row],[Order Date]])</f>
        <v>6</v>
      </c>
      <c r="K4054" t="s">
        <v>221</v>
      </c>
      <c r="L4054" t="s">
        <v>239</v>
      </c>
      <c r="M4054">
        <v>234998</v>
      </c>
      <c r="N4054">
        <v>65698.820000000007</v>
      </c>
      <c r="O4054">
        <v>169299.18</v>
      </c>
      <c r="P4054">
        <v>10</v>
      </c>
      <c r="Q4054">
        <v>27</v>
      </c>
      <c r="R4054">
        <v>75.86</v>
      </c>
    </row>
    <row r="4055" spans="1:18" x14ac:dyDescent="0.35">
      <c r="A4055" t="s">
        <v>65</v>
      </c>
      <c r="B4055" t="str">
        <f>VLOOKUP(Table1[[#This Row],[Region]],Table3[#All],2,0)</f>
        <v>Bill Gabril</v>
      </c>
      <c r="C4055" t="s">
        <v>213</v>
      </c>
      <c r="D4055">
        <v>128590</v>
      </c>
      <c r="E4055">
        <v>87136</v>
      </c>
      <c r="F4055">
        <v>67.760000000000005</v>
      </c>
      <c r="G4055" s="2">
        <v>41299</v>
      </c>
      <c r="H4055">
        <f>YEAR(Table1[[#This Row],[Order Date]])</f>
        <v>2013</v>
      </c>
      <c r="I4055" t="s">
        <v>259</v>
      </c>
      <c r="J4055" s="4">
        <f>WEEKDAY(Table1[[#This Row],[Order Date]])</f>
        <v>6</v>
      </c>
      <c r="K4055" t="s">
        <v>225</v>
      </c>
      <c r="L4055" t="s">
        <v>239</v>
      </c>
      <c r="M4055">
        <v>87136</v>
      </c>
      <c r="N4055">
        <v>42164.76</v>
      </c>
      <c r="O4055">
        <v>44971.24</v>
      </c>
      <c r="P4055">
        <v>30</v>
      </c>
      <c r="Q4055">
        <v>71</v>
      </c>
      <c r="R4055">
        <v>92.14</v>
      </c>
    </row>
    <row r="4056" spans="1:18" x14ac:dyDescent="0.35">
      <c r="A4056" t="s">
        <v>66</v>
      </c>
      <c r="B4056" t="str">
        <f>VLOOKUP(Table1[[#This Row],[Region]],Table3[#All],2,0)</f>
        <v>Sam Thomas</v>
      </c>
      <c r="C4056" t="s">
        <v>215</v>
      </c>
      <c r="D4056">
        <v>449540</v>
      </c>
      <c r="E4056">
        <v>242374</v>
      </c>
      <c r="F4056">
        <v>53.92</v>
      </c>
      <c r="G4056" s="2">
        <v>41731</v>
      </c>
      <c r="H4056">
        <f>YEAR(Table1[[#This Row],[Order Date]])</f>
        <v>2014</v>
      </c>
      <c r="I4056" t="s">
        <v>256</v>
      </c>
      <c r="J4056" s="4">
        <f>WEEKDAY(Table1[[#This Row],[Order Date]])</f>
        <v>4</v>
      </c>
      <c r="K4056" t="s">
        <v>216</v>
      </c>
      <c r="L4056" t="s">
        <v>236</v>
      </c>
      <c r="M4056">
        <v>242374</v>
      </c>
      <c r="N4056">
        <v>67341.649999999994</v>
      </c>
      <c r="O4056">
        <v>175032.35</v>
      </c>
      <c r="P4056">
        <v>20</v>
      </c>
      <c r="Q4056">
        <v>56</v>
      </c>
      <c r="R4056">
        <v>77.75</v>
      </c>
    </row>
    <row r="4057" spans="1:18" x14ac:dyDescent="0.35">
      <c r="A4057" t="s">
        <v>67</v>
      </c>
      <c r="B4057" t="str">
        <f>VLOOKUP(Table1[[#This Row],[Region]],Table3[#All],2,0)</f>
        <v>William Grek</v>
      </c>
      <c r="C4057" t="s">
        <v>214</v>
      </c>
      <c r="D4057">
        <v>342271</v>
      </c>
      <c r="E4057">
        <v>372569</v>
      </c>
      <c r="F4057">
        <v>108.85</v>
      </c>
      <c r="G4057" s="2">
        <v>41916</v>
      </c>
      <c r="H4057">
        <f>YEAR(Table1[[#This Row],[Order Date]])</f>
        <v>2014</v>
      </c>
      <c r="I4057" t="s">
        <v>255</v>
      </c>
      <c r="J4057" s="4">
        <f>WEEKDAY(Table1[[#This Row],[Order Date]])</f>
        <v>7</v>
      </c>
      <c r="K4057" t="s">
        <v>219</v>
      </c>
      <c r="L4057" t="s">
        <v>238</v>
      </c>
      <c r="M4057">
        <v>372569</v>
      </c>
      <c r="N4057">
        <v>144455.49</v>
      </c>
      <c r="O4057">
        <v>228113.51</v>
      </c>
      <c r="P4057">
        <v>30</v>
      </c>
      <c r="Q4057">
        <v>43</v>
      </c>
      <c r="R4057">
        <v>78.58</v>
      </c>
    </row>
    <row r="4058" spans="1:18" x14ac:dyDescent="0.35">
      <c r="A4058" t="s">
        <v>68</v>
      </c>
      <c r="B4058" t="str">
        <f>VLOOKUP(Table1[[#This Row],[Region]],Table3[#All],2,0)</f>
        <v>Anne Paul</v>
      </c>
      <c r="C4058" t="s">
        <v>212</v>
      </c>
      <c r="D4058">
        <v>451218</v>
      </c>
      <c r="E4058">
        <v>534660</v>
      </c>
      <c r="F4058">
        <v>118.49</v>
      </c>
      <c r="G4058" s="2">
        <v>41916</v>
      </c>
      <c r="H4058">
        <f>YEAR(Table1[[#This Row],[Order Date]])</f>
        <v>2014</v>
      </c>
      <c r="I4058" t="s">
        <v>255</v>
      </c>
      <c r="J4058" s="4">
        <f>WEEKDAY(Table1[[#This Row],[Order Date]])</f>
        <v>7</v>
      </c>
      <c r="K4058" t="s">
        <v>233</v>
      </c>
      <c r="L4058" t="s">
        <v>237</v>
      </c>
      <c r="M4058">
        <v>534660</v>
      </c>
      <c r="N4058">
        <v>114679.46</v>
      </c>
      <c r="O4058">
        <v>419980.54</v>
      </c>
      <c r="P4058">
        <v>10</v>
      </c>
      <c r="Q4058">
        <v>52</v>
      </c>
      <c r="R4058">
        <v>81.87</v>
      </c>
    </row>
    <row r="4059" spans="1:18" x14ac:dyDescent="0.35">
      <c r="A4059" t="s">
        <v>69</v>
      </c>
      <c r="B4059" t="str">
        <f>VLOOKUP(Table1[[#This Row],[Region]],Table3[#All],2,0)</f>
        <v>Anne Paul</v>
      </c>
      <c r="C4059" t="s">
        <v>212</v>
      </c>
      <c r="D4059">
        <v>470603</v>
      </c>
      <c r="E4059">
        <v>541473</v>
      </c>
      <c r="F4059">
        <v>115.06</v>
      </c>
      <c r="G4059" s="2">
        <v>41884</v>
      </c>
      <c r="H4059">
        <f>YEAR(Table1[[#This Row],[Order Date]])</f>
        <v>2014</v>
      </c>
      <c r="I4059" t="s">
        <v>258</v>
      </c>
      <c r="J4059" s="4">
        <f>WEEKDAY(Table1[[#This Row],[Order Date]])</f>
        <v>3</v>
      </c>
      <c r="K4059" t="s">
        <v>233</v>
      </c>
      <c r="L4059" t="s">
        <v>237</v>
      </c>
      <c r="M4059">
        <v>541473</v>
      </c>
      <c r="N4059">
        <v>134900.81</v>
      </c>
      <c r="O4059">
        <v>406572.19</v>
      </c>
      <c r="P4059">
        <v>10</v>
      </c>
      <c r="Q4059">
        <v>47</v>
      </c>
      <c r="R4059">
        <v>94.95</v>
      </c>
    </row>
    <row r="4060" spans="1:18" x14ac:dyDescent="0.35">
      <c r="A4060" t="s">
        <v>70</v>
      </c>
      <c r="B4060" t="str">
        <f>VLOOKUP(Table1[[#This Row],[Region]],Table3[#All],2,0)</f>
        <v>Bill Gabril</v>
      </c>
      <c r="C4060" t="s">
        <v>213</v>
      </c>
      <c r="D4060">
        <v>268521</v>
      </c>
      <c r="E4060">
        <v>172108</v>
      </c>
      <c r="F4060">
        <v>64.09</v>
      </c>
      <c r="G4060" s="2">
        <v>41884</v>
      </c>
      <c r="H4060">
        <f>YEAR(Table1[[#This Row],[Order Date]])</f>
        <v>2014</v>
      </c>
      <c r="I4060" t="s">
        <v>258</v>
      </c>
      <c r="J4060" s="4">
        <f>WEEKDAY(Table1[[#This Row],[Order Date]])</f>
        <v>3</v>
      </c>
      <c r="K4060" t="s">
        <v>222</v>
      </c>
      <c r="L4060" t="s">
        <v>236</v>
      </c>
      <c r="M4060">
        <v>172108</v>
      </c>
      <c r="N4060">
        <v>84496.13</v>
      </c>
      <c r="O4060">
        <v>87611.87</v>
      </c>
      <c r="P4060">
        <v>20</v>
      </c>
      <c r="Q4060">
        <v>57</v>
      </c>
      <c r="R4060">
        <v>65.95</v>
      </c>
    </row>
    <row r="4061" spans="1:18" x14ac:dyDescent="0.35">
      <c r="A4061" t="s">
        <v>71</v>
      </c>
      <c r="B4061" t="str">
        <f>VLOOKUP(Table1[[#This Row],[Region]],Table3[#All],2,0)</f>
        <v>William Grek</v>
      </c>
      <c r="C4061" t="s">
        <v>214</v>
      </c>
      <c r="D4061">
        <v>375942</v>
      </c>
      <c r="E4061">
        <v>384935</v>
      </c>
      <c r="F4061">
        <v>102.39</v>
      </c>
      <c r="G4061" s="2">
        <v>41264</v>
      </c>
      <c r="H4061">
        <f>YEAR(Table1[[#This Row],[Order Date]])</f>
        <v>2012</v>
      </c>
      <c r="I4061" t="s">
        <v>257</v>
      </c>
      <c r="J4061" s="4">
        <f>WEEKDAY(Table1[[#This Row],[Order Date]])</f>
        <v>6</v>
      </c>
      <c r="K4061" t="s">
        <v>232</v>
      </c>
      <c r="L4061" t="s">
        <v>240</v>
      </c>
      <c r="M4061">
        <v>384935</v>
      </c>
      <c r="N4061">
        <v>154331.94</v>
      </c>
      <c r="O4061">
        <v>230603.06</v>
      </c>
      <c r="P4061">
        <v>20</v>
      </c>
      <c r="Q4061">
        <v>11</v>
      </c>
      <c r="R4061">
        <v>87.56</v>
      </c>
    </row>
    <row r="4062" spans="1:18" x14ac:dyDescent="0.35">
      <c r="A4062" t="s">
        <v>72</v>
      </c>
      <c r="B4062" t="str">
        <f>VLOOKUP(Table1[[#This Row],[Region]],Table3[#All],2,0)</f>
        <v>Bill Gabril</v>
      </c>
      <c r="C4062" t="s">
        <v>213</v>
      </c>
      <c r="D4062">
        <v>355888</v>
      </c>
      <c r="E4062">
        <v>334998</v>
      </c>
      <c r="F4062">
        <v>94.13</v>
      </c>
      <c r="G4062" s="2">
        <v>41264</v>
      </c>
      <c r="H4062">
        <f>YEAR(Table1[[#This Row],[Order Date]])</f>
        <v>2012</v>
      </c>
      <c r="I4062" t="s">
        <v>257</v>
      </c>
      <c r="J4062" s="4">
        <f>WEEKDAY(Table1[[#This Row],[Order Date]])</f>
        <v>6</v>
      </c>
      <c r="K4062" t="s">
        <v>217</v>
      </c>
      <c r="L4062" t="s">
        <v>237</v>
      </c>
      <c r="M4062">
        <v>334998</v>
      </c>
      <c r="N4062">
        <v>154943.10999999999</v>
      </c>
      <c r="O4062">
        <v>180054.89</v>
      </c>
      <c r="P4062">
        <v>20</v>
      </c>
      <c r="Q4062">
        <v>58</v>
      </c>
      <c r="R4062">
        <v>75.8</v>
      </c>
    </row>
    <row r="4063" spans="1:18" x14ac:dyDescent="0.35">
      <c r="A4063" t="s">
        <v>73</v>
      </c>
      <c r="B4063" t="str">
        <f>VLOOKUP(Table1[[#This Row],[Region]],Table3[#All],2,0)</f>
        <v>Anne Paul</v>
      </c>
      <c r="C4063" t="s">
        <v>212</v>
      </c>
      <c r="D4063">
        <v>422995</v>
      </c>
      <c r="E4063">
        <v>331302</v>
      </c>
      <c r="F4063">
        <v>78.319999999999993</v>
      </c>
      <c r="G4063" s="2">
        <v>41263</v>
      </c>
      <c r="H4063">
        <f>YEAR(Table1[[#This Row],[Order Date]])</f>
        <v>2012</v>
      </c>
      <c r="I4063" t="s">
        <v>257</v>
      </c>
      <c r="J4063" s="4">
        <f>WEEKDAY(Table1[[#This Row],[Order Date]])</f>
        <v>5</v>
      </c>
      <c r="K4063" t="s">
        <v>223</v>
      </c>
      <c r="L4063" t="s">
        <v>240</v>
      </c>
      <c r="M4063">
        <v>331302</v>
      </c>
      <c r="N4063">
        <v>151413.01999999999</v>
      </c>
      <c r="O4063">
        <v>179888.98</v>
      </c>
      <c r="P4063">
        <v>30</v>
      </c>
      <c r="Q4063">
        <v>53</v>
      </c>
      <c r="R4063">
        <v>91.63</v>
      </c>
    </row>
    <row r="4064" spans="1:18" x14ac:dyDescent="0.35">
      <c r="A4064" t="s">
        <v>74</v>
      </c>
      <c r="B4064" t="str">
        <f>VLOOKUP(Table1[[#This Row],[Region]],Table3[#All],2,0)</f>
        <v>William Grek</v>
      </c>
      <c r="C4064" t="s">
        <v>214</v>
      </c>
      <c r="D4064">
        <v>465784</v>
      </c>
      <c r="E4064">
        <v>247498</v>
      </c>
      <c r="F4064">
        <v>53.14</v>
      </c>
      <c r="G4064" s="2">
        <v>41263</v>
      </c>
      <c r="H4064">
        <f>YEAR(Table1[[#This Row],[Order Date]])</f>
        <v>2012</v>
      </c>
      <c r="I4064" t="s">
        <v>257</v>
      </c>
      <c r="J4064" s="4">
        <f>WEEKDAY(Table1[[#This Row],[Order Date]])</f>
        <v>5</v>
      </c>
      <c r="K4064" t="s">
        <v>234</v>
      </c>
      <c r="L4064" t="s">
        <v>238</v>
      </c>
      <c r="M4064">
        <v>247498</v>
      </c>
      <c r="N4064">
        <v>74296.570000000007</v>
      </c>
      <c r="O4064">
        <v>173201.43</v>
      </c>
      <c r="P4064">
        <v>10</v>
      </c>
      <c r="Q4064">
        <v>14</v>
      </c>
      <c r="R4064">
        <v>89</v>
      </c>
    </row>
    <row r="4065" spans="1:18" x14ac:dyDescent="0.35">
      <c r="A4065" t="s">
        <v>75</v>
      </c>
      <c r="B4065" t="str">
        <f>VLOOKUP(Table1[[#This Row],[Region]],Table3[#All],2,0)</f>
        <v>Bill Gabril</v>
      </c>
      <c r="C4065" t="s">
        <v>213</v>
      </c>
      <c r="D4065">
        <v>241478</v>
      </c>
      <c r="E4065">
        <v>231719</v>
      </c>
      <c r="F4065">
        <v>95.96</v>
      </c>
      <c r="G4065" s="2">
        <v>41240</v>
      </c>
      <c r="H4065">
        <f>YEAR(Table1[[#This Row],[Order Date]])</f>
        <v>2012</v>
      </c>
      <c r="I4065" t="s">
        <v>253</v>
      </c>
      <c r="J4065" s="4">
        <f>WEEKDAY(Table1[[#This Row],[Order Date]])</f>
        <v>3</v>
      </c>
      <c r="K4065" t="s">
        <v>219</v>
      </c>
      <c r="L4065" t="s">
        <v>238</v>
      </c>
      <c r="M4065">
        <v>231719</v>
      </c>
      <c r="N4065">
        <v>108501.55</v>
      </c>
      <c r="O4065">
        <v>123217.45</v>
      </c>
      <c r="P4065">
        <v>20</v>
      </c>
      <c r="Q4065">
        <v>94</v>
      </c>
      <c r="R4065">
        <v>70.430000000000007</v>
      </c>
    </row>
    <row r="4066" spans="1:18" x14ac:dyDescent="0.35">
      <c r="A4066" t="s">
        <v>76</v>
      </c>
      <c r="B4066" t="str">
        <f>VLOOKUP(Table1[[#This Row],[Region]],Table3[#All],2,0)</f>
        <v>Bill Gabril</v>
      </c>
      <c r="C4066" t="s">
        <v>213</v>
      </c>
      <c r="D4066">
        <v>424053</v>
      </c>
      <c r="E4066">
        <v>278874</v>
      </c>
      <c r="F4066">
        <v>65.760000000000005</v>
      </c>
      <c r="G4066" s="2">
        <v>41240</v>
      </c>
      <c r="H4066">
        <f>YEAR(Table1[[#This Row],[Order Date]])</f>
        <v>2012</v>
      </c>
      <c r="I4066" t="s">
        <v>253</v>
      </c>
      <c r="J4066" s="4">
        <f>WEEKDAY(Table1[[#This Row],[Order Date]])</f>
        <v>3</v>
      </c>
      <c r="K4066" t="s">
        <v>218</v>
      </c>
      <c r="L4066" t="s">
        <v>238</v>
      </c>
      <c r="M4066">
        <v>278874</v>
      </c>
      <c r="N4066">
        <v>65375.67</v>
      </c>
      <c r="O4066">
        <v>213498.33</v>
      </c>
      <c r="P4066">
        <v>30</v>
      </c>
      <c r="Q4066">
        <v>51</v>
      </c>
      <c r="R4066">
        <v>89.51</v>
      </c>
    </row>
    <row r="4067" spans="1:18" x14ac:dyDescent="0.35">
      <c r="A4067" t="s">
        <v>77</v>
      </c>
      <c r="B4067" t="str">
        <f>VLOOKUP(Table1[[#This Row],[Region]],Table3[#All],2,0)</f>
        <v>Bill Gabril</v>
      </c>
      <c r="C4067" t="s">
        <v>213</v>
      </c>
      <c r="D4067">
        <v>251299</v>
      </c>
      <c r="E4067">
        <v>295412</v>
      </c>
      <c r="F4067">
        <v>117.55</v>
      </c>
      <c r="G4067" s="2">
        <v>41879</v>
      </c>
      <c r="H4067">
        <f>YEAR(Table1[[#This Row],[Order Date]])</f>
        <v>2014</v>
      </c>
      <c r="I4067" t="s">
        <v>262</v>
      </c>
      <c r="J4067" s="4">
        <f>WEEKDAY(Table1[[#This Row],[Order Date]])</f>
        <v>5</v>
      </c>
      <c r="K4067" t="s">
        <v>216</v>
      </c>
      <c r="L4067" t="s">
        <v>236</v>
      </c>
      <c r="M4067">
        <v>295412</v>
      </c>
      <c r="N4067">
        <v>70674.009999999995</v>
      </c>
      <c r="O4067">
        <v>224737.99</v>
      </c>
      <c r="P4067">
        <v>30</v>
      </c>
      <c r="Q4067">
        <v>61</v>
      </c>
      <c r="R4067">
        <v>77.150000000000006</v>
      </c>
    </row>
    <row r="4068" spans="1:18" x14ac:dyDescent="0.35">
      <c r="A4068" t="s">
        <v>78</v>
      </c>
      <c r="B4068" t="str">
        <f>VLOOKUP(Table1[[#This Row],[Region]],Table3[#All],2,0)</f>
        <v>Sam Thomas</v>
      </c>
      <c r="C4068" t="s">
        <v>215</v>
      </c>
      <c r="D4068">
        <v>286152</v>
      </c>
      <c r="E4068">
        <v>321348</v>
      </c>
      <c r="F4068">
        <v>112.3</v>
      </c>
      <c r="G4068" s="2">
        <v>40624</v>
      </c>
      <c r="H4068">
        <f>YEAR(Table1[[#This Row],[Order Date]])</f>
        <v>2011</v>
      </c>
      <c r="I4068" t="s">
        <v>263</v>
      </c>
      <c r="J4068" s="4">
        <f>WEEKDAY(Table1[[#This Row],[Order Date]])</f>
        <v>3</v>
      </c>
      <c r="K4068" t="s">
        <v>218</v>
      </c>
      <c r="L4068" t="s">
        <v>238</v>
      </c>
      <c r="M4068">
        <v>321348</v>
      </c>
      <c r="N4068">
        <v>73209.210000000006</v>
      </c>
      <c r="O4068">
        <v>248138.79</v>
      </c>
      <c r="P4068">
        <v>30</v>
      </c>
      <c r="Q4068">
        <v>75</v>
      </c>
      <c r="R4068">
        <v>62.46</v>
      </c>
    </row>
    <row r="4069" spans="1:18" x14ac:dyDescent="0.35">
      <c r="A4069" t="s">
        <v>79</v>
      </c>
      <c r="B4069" t="str">
        <f>VLOOKUP(Table1[[#This Row],[Region]],Table3[#All],2,0)</f>
        <v>Sam Thomas</v>
      </c>
      <c r="C4069" t="s">
        <v>215</v>
      </c>
      <c r="D4069">
        <v>345417</v>
      </c>
      <c r="E4069">
        <v>201494</v>
      </c>
      <c r="F4069">
        <v>58.33</v>
      </c>
      <c r="G4069" s="2">
        <v>41991</v>
      </c>
      <c r="H4069">
        <f>YEAR(Table1[[#This Row],[Order Date]])</f>
        <v>2014</v>
      </c>
      <c r="I4069" t="s">
        <v>257</v>
      </c>
      <c r="J4069" s="4">
        <f>WEEKDAY(Table1[[#This Row],[Order Date]])</f>
        <v>5</v>
      </c>
      <c r="K4069" t="s">
        <v>233</v>
      </c>
      <c r="L4069" t="s">
        <v>237</v>
      </c>
      <c r="M4069">
        <v>201494</v>
      </c>
      <c r="N4069">
        <v>50221.32</v>
      </c>
      <c r="O4069">
        <v>151272.68</v>
      </c>
      <c r="P4069">
        <v>10</v>
      </c>
      <c r="Q4069">
        <v>20</v>
      </c>
      <c r="R4069">
        <v>90.09</v>
      </c>
    </row>
    <row r="4070" spans="1:18" x14ac:dyDescent="0.35">
      <c r="A4070" t="s">
        <v>80</v>
      </c>
      <c r="B4070" t="str">
        <f>VLOOKUP(Table1[[#This Row],[Region]],Table3[#All],2,0)</f>
        <v>Bill Gabril</v>
      </c>
      <c r="C4070" t="s">
        <v>213</v>
      </c>
      <c r="D4070">
        <v>405275</v>
      </c>
      <c r="E4070">
        <v>360718</v>
      </c>
      <c r="F4070">
        <v>89.01</v>
      </c>
      <c r="G4070" s="2">
        <v>41718</v>
      </c>
      <c r="H4070">
        <f>YEAR(Table1[[#This Row],[Order Date]])</f>
        <v>2014</v>
      </c>
      <c r="I4070" t="s">
        <v>263</v>
      </c>
      <c r="J4070" s="4">
        <f>WEEKDAY(Table1[[#This Row],[Order Date]])</f>
        <v>5</v>
      </c>
      <c r="K4070" t="s">
        <v>219</v>
      </c>
      <c r="L4070" t="s">
        <v>238</v>
      </c>
      <c r="M4070">
        <v>360718</v>
      </c>
      <c r="N4070">
        <v>134846.01</v>
      </c>
      <c r="O4070">
        <v>225871.99</v>
      </c>
      <c r="P4070">
        <v>20</v>
      </c>
      <c r="Q4070">
        <v>59</v>
      </c>
      <c r="R4070">
        <v>68.78</v>
      </c>
    </row>
    <row r="4071" spans="1:18" x14ac:dyDescent="0.35">
      <c r="A4071" t="s">
        <v>81</v>
      </c>
      <c r="B4071" t="str">
        <f>VLOOKUP(Table1[[#This Row],[Region]],Table3[#All],2,0)</f>
        <v>Anne Paul</v>
      </c>
      <c r="C4071" t="s">
        <v>212</v>
      </c>
      <c r="D4071">
        <v>398149</v>
      </c>
      <c r="E4071">
        <v>393320</v>
      </c>
      <c r="F4071">
        <v>98.79</v>
      </c>
      <c r="G4071" s="2">
        <v>41718</v>
      </c>
      <c r="H4071">
        <f>YEAR(Table1[[#This Row],[Order Date]])</f>
        <v>2014</v>
      </c>
      <c r="I4071" t="s">
        <v>263</v>
      </c>
      <c r="J4071" s="4">
        <f>WEEKDAY(Table1[[#This Row],[Order Date]])</f>
        <v>5</v>
      </c>
      <c r="K4071" t="s">
        <v>217</v>
      </c>
      <c r="L4071" t="s">
        <v>237</v>
      </c>
      <c r="M4071">
        <v>393320</v>
      </c>
      <c r="N4071">
        <v>114581.7</v>
      </c>
      <c r="O4071">
        <v>278738.3</v>
      </c>
      <c r="P4071">
        <v>20</v>
      </c>
      <c r="Q4071">
        <v>19</v>
      </c>
      <c r="R4071">
        <v>67.67</v>
      </c>
    </row>
    <row r="4072" spans="1:18" x14ac:dyDescent="0.35">
      <c r="A4072" t="s">
        <v>82</v>
      </c>
      <c r="B4072" t="str">
        <f>VLOOKUP(Table1[[#This Row],[Region]],Table3[#All],2,0)</f>
        <v>Sam Thomas</v>
      </c>
      <c r="C4072" t="s">
        <v>215</v>
      </c>
      <c r="D4072">
        <v>198503</v>
      </c>
      <c r="E4072">
        <v>148367</v>
      </c>
      <c r="F4072">
        <v>74.739999999999995</v>
      </c>
      <c r="G4072" s="2">
        <v>41718</v>
      </c>
      <c r="H4072">
        <f>YEAR(Table1[[#This Row],[Order Date]])</f>
        <v>2014</v>
      </c>
      <c r="I4072" t="s">
        <v>263</v>
      </c>
      <c r="J4072" s="4">
        <f>WEEKDAY(Table1[[#This Row],[Order Date]])</f>
        <v>5</v>
      </c>
      <c r="K4072" t="s">
        <v>228</v>
      </c>
      <c r="L4072" t="s">
        <v>236</v>
      </c>
      <c r="M4072">
        <v>148367</v>
      </c>
      <c r="N4072">
        <v>33844.03</v>
      </c>
      <c r="O4072">
        <v>114522.97</v>
      </c>
      <c r="P4072">
        <v>30</v>
      </c>
      <c r="Q4072">
        <v>75</v>
      </c>
      <c r="R4072">
        <v>65.2</v>
      </c>
    </row>
    <row r="4073" spans="1:18" x14ac:dyDescent="0.35">
      <c r="A4073" t="s">
        <v>83</v>
      </c>
      <c r="B4073" t="str">
        <f>VLOOKUP(Table1[[#This Row],[Region]],Table3[#All],2,0)</f>
        <v>Bill Gabril</v>
      </c>
      <c r="C4073" t="s">
        <v>213</v>
      </c>
      <c r="D4073">
        <v>311859</v>
      </c>
      <c r="E4073">
        <v>173591</v>
      </c>
      <c r="F4073">
        <v>55.66</v>
      </c>
      <c r="G4073" s="2">
        <v>41718</v>
      </c>
      <c r="H4073">
        <f>YEAR(Table1[[#This Row],[Order Date]])</f>
        <v>2014</v>
      </c>
      <c r="I4073" t="s">
        <v>263</v>
      </c>
      <c r="J4073" s="4">
        <f>WEEKDAY(Table1[[#This Row],[Order Date]])</f>
        <v>5</v>
      </c>
      <c r="K4073" t="s">
        <v>221</v>
      </c>
      <c r="L4073" t="s">
        <v>239</v>
      </c>
      <c r="M4073">
        <v>173591</v>
      </c>
      <c r="N4073">
        <v>82549.94</v>
      </c>
      <c r="O4073">
        <v>91041.06</v>
      </c>
      <c r="P4073">
        <v>20</v>
      </c>
      <c r="Q4073">
        <v>100</v>
      </c>
      <c r="R4073">
        <v>75.040000000000006</v>
      </c>
    </row>
    <row r="4074" spans="1:18" x14ac:dyDescent="0.35">
      <c r="A4074" t="s">
        <v>84</v>
      </c>
      <c r="B4074" t="str">
        <f>VLOOKUP(Table1[[#This Row],[Region]],Table3[#All],2,0)</f>
        <v>Bill Gabril</v>
      </c>
      <c r="C4074" t="s">
        <v>213</v>
      </c>
      <c r="D4074">
        <v>263520</v>
      </c>
      <c r="E4074">
        <v>278047</v>
      </c>
      <c r="F4074">
        <v>105.51</v>
      </c>
      <c r="G4074" s="2">
        <v>41536</v>
      </c>
      <c r="H4074">
        <f>YEAR(Table1[[#This Row],[Order Date]])</f>
        <v>2013</v>
      </c>
      <c r="I4074" t="s">
        <v>258</v>
      </c>
      <c r="J4074" s="4">
        <f>WEEKDAY(Table1[[#This Row],[Order Date]])</f>
        <v>5</v>
      </c>
      <c r="K4074" t="s">
        <v>223</v>
      </c>
      <c r="L4074" t="s">
        <v>240</v>
      </c>
      <c r="M4074">
        <v>278047</v>
      </c>
      <c r="N4074">
        <v>92858.3</v>
      </c>
      <c r="O4074">
        <v>185188.7</v>
      </c>
      <c r="P4074">
        <v>10</v>
      </c>
      <c r="Q4074">
        <v>83</v>
      </c>
      <c r="R4074">
        <v>86.38</v>
      </c>
    </row>
    <row r="4075" spans="1:18" x14ac:dyDescent="0.35">
      <c r="A4075" t="s">
        <v>85</v>
      </c>
      <c r="B4075" t="str">
        <f>VLOOKUP(Table1[[#This Row],[Region]],Table3[#All],2,0)</f>
        <v>Bill Gabril</v>
      </c>
      <c r="C4075" t="s">
        <v>213</v>
      </c>
      <c r="D4075">
        <v>203912</v>
      </c>
      <c r="E4075">
        <v>124310</v>
      </c>
      <c r="F4075">
        <v>60.96</v>
      </c>
      <c r="G4075" s="2">
        <v>41536</v>
      </c>
      <c r="H4075">
        <f>YEAR(Table1[[#This Row],[Order Date]])</f>
        <v>2013</v>
      </c>
      <c r="I4075" t="s">
        <v>258</v>
      </c>
      <c r="J4075" s="4">
        <f>WEEKDAY(Table1[[#This Row],[Order Date]])</f>
        <v>5</v>
      </c>
      <c r="K4075" t="s">
        <v>235</v>
      </c>
      <c r="L4075" t="s">
        <v>239</v>
      </c>
      <c r="M4075">
        <v>124310</v>
      </c>
      <c r="N4075">
        <v>27483.17</v>
      </c>
      <c r="O4075">
        <v>96826.83</v>
      </c>
      <c r="P4075">
        <v>20</v>
      </c>
      <c r="Q4075">
        <v>30</v>
      </c>
      <c r="R4075">
        <v>77.31</v>
      </c>
    </row>
    <row r="4076" spans="1:18" x14ac:dyDescent="0.35">
      <c r="A4076" t="s">
        <v>86</v>
      </c>
      <c r="B4076" t="str">
        <f>VLOOKUP(Table1[[#This Row],[Region]],Table3[#All],2,0)</f>
        <v>Anne Paul</v>
      </c>
      <c r="C4076" t="s">
        <v>212</v>
      </c>
      <c r="D4076">
        <v>471521</v>
      </c>
      <c r="E4076">
        <v>343168</v>
      </c>
      <c r="F4076">
        <v>72.78</v>
      </c>
      <c r="G4076" s="2">
        <v>41968</v>
      </c>
      <c r="H4076">
        <f>YEAR(Table1[[#This Row],[Order Date]])</f>
        <v>2014</v>
      </c>
      <c r="I4076" t="s">
        <v>253</v>
      </c>
      <c r="J4076" s="4">
        <f>WEEKDAY(Table1[[#This Row],[Order Date]])</f>
        <v>3</v>
      </c>
      <c r="K4076" t="s">
        <v>229</v>
      </c>
      <c r="L4076" t="s">
        <v>240</v>
      </c>
      <c r="M4076">
        <v>343168</v>
      </c>
      <c r="N4076">
        <v>153008.56</v>
      </c>
      <c r="O4076">
        <v>190159.44</v>
      </c>
      <c r="P4076">
        <v>30</v>
      </c>
      <c r="Q4076">
        <v>82</v>
      </c>
      <c r="R4076">
        <v>85.61</v>
      </c>
    </row>
    <row r="4077" spans="1:18" x14ac:dyDescent="0.35">
      <c r="A4077" t="s">
        <v>87</v>
      </c>
      <c r="B4077" t="str">
        <f>VLOOKUP(Table1[[#This Row],[Region]],Table3[#All],2,0)</f>
        <v>Bill Gabril</v>
      </c>
      <c r="C4077" t="s">
        <v>213</v>
      </c>
      <c r="D4077">
        <v>169807</v>
      </c>
      <c r="E4077">
        <v>115712</v>
      </c>
      <c r="F4077">
        <v>68.14</v>
      </c>
      <c r="G4077" s="2">
        <v>41968</v>
      </c>
      <c r="H4077">
        <f>YEAR(Table1[[#This Row],[Order Date]])</f>
        <v>2014</v>
      </c>
      <c r="I4077" t="s">
        <v>253</v>
      </c>
      <c r="J4077" s="4">
        <f>WEEKDAY(Table1[[#This Row],[Order Date]])</f>
        <v>3</v>
      </c>
      <c r="K4077" t="s">
        <v>230</v>
      </c>
      <c r="L4077" t="s">
        <v>238</v>
      </c>
      <c r="M4077">
        <v>115712</v>
      </c>
      <c r="N4077">
        <v>53199.41</v>
      </c>
      <c r="O4077">
        <v>62512.59</v>
      </c>
      <c r="P4077">
        <v>10</v>
      </c>
      <c r="Q4077">
        <v>85</v>
      </c>
      <c r="R4077">
        <v>92.09</v>
      </c>
    </row>
    <row r="4078" spans="1:18" x14ac:dyDescent="0.35">
      <c r="A4078" t="s">
        <v>88</v>
      </c>
      <c r="B4078" t="str">
        <f>VLOOKUP(Table1[[#This Row],[Region]],Table3[#All],2,0)</f>
        <v>Anne Paul</v>
      </c>
      <c r="C4078" t="s">
        <v>212</v>
      </c>
      <c r="D4078">
        <v>355777</v>
      </c>
      <c r="E4078">
        <v>280242</v>
      </c>
      <c r="F4078">
        <v>78.77</v>
      </c>
      <c r="G4078" s="2">
        <v>41741</v>
      </c>
      <c r="H4078">
        <f>YEAR(Table1[[#This Row],[Order Date]])</f>
        <v>2014</v>
      </c>
      <c r="I4078" t="s">
        <v>256</v>
      </c>
      <c r="J4078" s="4">
        <f>WEEKDAY(Table1[[#This Row],[Order Date]])</f>
        <v>7</v>
      </c>
      <c r="K4078" t="s">
        <v>222</v>
      </c>
      <c r="L4078" t="s">
        <v>236</v>
      </c>
      <c r="M4078">
        <v>280242</v>
      </c>
      <c r="N4078">
        <v>76802.070000000007</v>
      </c>
      <c r="O4078">
        <v>203439.93</v>
      </c>
      <c r="P4078">
        <v>20</v>
      </c>
      <c r="Q4078">
        <v>74</v>
      </c>
      <c r="R4078">
        <v>90.18</v>
      </c>
    </row>
    <row r="4079" spans="1:18" x14ac:dyDescent="0.35">
      <c r="A4079" t="s">
        <v>89</v>
      </c>
      <c r="B4079" t="str">
        <f>VLOOKUP(Table1[[#This Row],[Region]],Table3[#All],2,0)</f>
        <v>William Grek</v>
      </c>
      <c r="C4079" t="s">
        <v>214</v>
      </c>
      <c r="D4079">
        <v>457655</v>
      </c>
      <c r="E4079">
        <v>237729</v>
      </c>
      <c r="F4079">
        <v>51.95</v>
      </c>
      <c r="G4079" s="2">
        <v>41741</v>
      </c>
      <c r="H4079">
        <f>YEAR(Table1[[#This Row],[Order Date]])</f>
        <v>2014</v>
      </c>
      <c r="I4079" t="s">
        <v>256</v>
      </c>
      <c r="J4079" s="4">
        <f>WEEKDAY(Table1[[#This Row],[Order Date]])</f>
        <v>7</v>
      </c>
      <c r="K4079" t="s">
        <v>225</v>
      </c>
      <c r="L4079" t="s">
        <v>239</v>
      </c>
      <c r="M4079">
        <v>237729</v>
      </c>
      <c r="N4079">
        <v>71269.47</v>
      </c>
      <c r="O4079">
        <v>166459.53</v>
      </c>
      <c r="P4079">
        <v>10</v>
      </c>
      <c r="Q4079">
        <v>59</v>
      </c>
      <c r="R4079">
        <v>60.16</v>
      </c>
    </row>
    <row r="4080" spans="1:18" x14ac:dyDescent="0.35">
      <c r="A4080" t="s">
        <v>90</v>
      </c>
      <c r="B4080" t="str">
        <f>VLOOKUP(Table1[[#This Row],[Region]],Table3[#All],2,0)</f>
        <v>William Grek</v>
      </c>
      <c r="C4080" t="s">
        <v>214</v>
      </c>
      <c r="D4080">
        <v>201003</v>
      </c>
      <c r="E4080">
        <v>103665</v>
      </c>
      <c r="F4080">
        <v>51.57</v>
      </c>
      <c r="G4080" s="2">
        <v>41984</v>
      </c>
      <c r="H4080">
        <f>YEAR(Table1[[#This Row],[Order Date]])</f>
        <v>2014</v>
      </c>
      <c r="I4080" t="s">
        <v>257</v>
      </c>
      <c r="J4080" s="4">
        <f>WEEKDAY(Table1[[#This Row],[Order Date]])</f>
        <v>5</v>
      </c>
      <c r="K4080" t="s">
        <v>229</v>
      </c>
      <c r="L4080" t="s">
        <v>240</v>
      </c>
      <c r="M4080">
        <v>103665</v>
      </c>
      <c r="N4080">
        <v>41000.61</v>
      </c>
      <c r="O4080">
        <v>62664.39</v>
      </c>
      <c r="P4080">
        <v>20</v>
      </c>
      <c r="Q4080">
        <v>92</v>
      </c>
      <c r="R4080">
        <v>85.79</v>
      </c>
    </row>
    <row r="4081" spans="1:18" x14ac:dyDescent="0.35">
      <c r="A4081" t="s">
        <v>91</v>
      </c>
      <c r="B4081" t="str">
        <f>VLOOKUP(Table1[[#This Row],[Region]],Table3[#All],2,0)</f>
        <v>Bill Gabril</v>
      </c>
      <c r="C4081" t="s">
        <v>213</v>
      </c>
      <c r="D4081">
        <v>295933</v>
      </c>
      <c r="E4081">
        <v>250619</v>
      </c>
      <c r="F4081">
        <v>84.69</v>
      </c>
      <c r="G4081" s="2">
        <v>41984</v>
      </c>
      <c r="H4081">
        <f>YEAR(Table1[[#This Row],[Order Date]])</f>
        <v>2014</v>
      </c>
      <c r="I4081" t="s">
        <v>257</v>
      </c>
      <c r="J4081" s="4">
        <f>WEEKDAY(Table1[[#This Row],[Order Date]])</f>
        <v>5</v>
      </c>
      <c r="K4081" t="s">
        <v>225</v>
      </c>
      <c r="L4081" t="s">
        <v>239</v>
      </c>
      <c r="M4081">
        <v>250619</v>
      </c>
      <c r="N4081">
        <v>112813.54</v>
      </c>
      <c r="O4081">
        <v>137805.46</v>
      </c>
      <c r="P4081">
        <v>10</v>
      </c>
      <c r="Q4081">
        <v>49</v>
      </c>
      <c r="R4081">
        <v>88.01</v>
      </c>
    </row>
    <row r="4082" spans="1:18" x14ac:dyDescent="0.35">
      <c r="A4082" t="s">
        <v>92</v>
      </c>
      <c r="B4082" t="str">
        <f>VLOOKUP(Table1[[#This Row],[Region]],Table3[#All],2,0)</f>
        <v>Anne Paul</v>
      </c>
      <c r="C4082" t="s">
        <v>212</v>
      </c>
      <c r="D4082">
        <v>256221</v>
      </c>
      <c r="E4082">
        <v>130311</v>
      </c>
      <c r="F4082">
        <v>50.86</v>
      </c>
      <c r="G4082" s="2">
        <v>41968</v>
      </c>
      <c r="H4082">
        <f>YEAR(Table1[[#This Row],[Order Date]])</f>
        <v>2014</v>
      </c>
      <c r="I4082" t="s">
        <v>253</v>
      </c>
      <c r="J4082" s="4">
        <f>WEEKDAY(Table1[[#This Row],[Order Date]])</f>
        <v>3</v>
      </c>
      <c r="K4082" t="s">
        <v>219</v>
      </c>
      <c r="L4082" t="s">
        <v>238</v>
      </c>
      <c r="M4082">
        <v>130311</v>
      </c>
      <c r="N4082">
        <v>31725.06</v>
      </c>
      <c r="O4082">
        <v>98585.94</v>
      </c>
      <c r="P4082">
        <v>30</v>
      </c>
      <c r="Q4082">
        <v>36</v>
      </c>
      <c r="R4082">
        <v>60.65</v>
      </c>
    </row>
    <row r="4083" spans="1:18" x14ac:dyDescent="0.35">
      <c r="A4083" t="s">
        <v>93</v>
      </c>
      <c r="B4083" t="str">
        <f>VLOOKUP(Table1[[#This Row],[Region]],Table3[#All],2,0)</f>
        <v>William Grek</v>
      </c>
      <c r="C4083" t="s">
        <v>214</v>
      </c>
      <c r="D4083">
        <v>374601</v>
      </c>
      <c r="E4083">
        <v>278586</v>
      </c>
      <c r="F4083">
        <v>74.37</v>
      </c>
      <c r="G4083" s="2">
        <v>41247</v>
      </c>
      <c r="H4083">
        <f>YEAR(Table1[[#This Row],[Order Date]])</f>
        <v>2012</v>
      </c>
      <c r="I4083" t="s">
        <v>257</v>
      </c>
      <c r="J4083" s="4">
        <f>WEEKDAY(Table1[[#This Row],[Order Date]])</f>
        <v>3</v>
      </c>
      <c r="K4083" t="s">
        <v>232</v>
      </c>
      <c r="L4083" t="s">
        <v>240</v>
      </c>
      <c r="M4083">
        <v>278586</v>
      </c>
      <c r="N4083">
        <v>67010.52</v>
      </c>
      <c r="O4083">
        <v>211575.48</v>
      </c>
      <c r="P4083">
        <v>30</v>
      </c>
      <c r="Q4083">
        <v>36</v>
      </c>
      <c r="R4083">
        <v>86.19</v>
      </c>
    </row>
    <row r="4084" spans="1:18" x14ac:dyDescent="0.35">
      <c r="A4084" t="s">
        <v>94</v>
      </c>
      <c r="B4084" t="str">
        <f>VLOOKUP(Table1[[#This Row],[Region]],Table3[#All],2,0)</f>
        <v>Sam Thomas</v>
      </c>
      <c r="C4084" t="s">
        <v>215</v>
      </c>
      <c r="D4084">
        <v>458356</v>
      </c>
      <c r="E4084">
        <v>349380</v>
      </c>
      <c r="F4084">
        <v>76.22</v>
      </c>
      <c r="G4084" s="2">
        <v>41247</v>
      </c>
      <c r="H4084">
        <f>YEAR(Table1[[#This Row],[Order Date]])</f>
        <v>2012</v>
      </c>
      <c r="I4084" t="s">
        <v>257</v>
      </c>
      <c r="J4084" s="4">
        <f>WEEKDAY(Table1[[#This Row],[Order Date]])</f>
        <v>3</v>
      </c>
      <c r="K4084" t="s">
        <v>227</v>
      </c>
      <c r="L4084" t="s">
        <v>237</v>
      </c>
      <c r="M4084">
        <v>349380</v>
      </c>
      <c r="N4084">
        <v>166214.35999999999</v>
      </c>
      <c r="O4084">
        <v>183165.64</v>
      </c>
      <c r="P4084">
        <v>30</v>
      </c>
      <c r="Q4084">
        <v>98</v>
      </c>
      <c r="R4084">
        <v>86.35</v>
      </c>
    </row>
    <row r="4085" spans="1:18" x14ac:dyDescent="0.35">
      <c r="A4085" t="s">
        <v>95</v>
      </c>
      <c r="B4085" t="str">
        <f>VLOOKUP(Table1[[#This Row],[Region]],Table3[#All],2,0)</f>
        <v>Anne Paul</v>
      </c>
      <c r="C4085" t="s">
        <v>212</v>
      </c>
      <c r="D4085">
        <v>383137</v>
      </c>
      <c r="E4085">
        <v>193301</v>
      </c>
      <c r="F4085">
        <v>50.45</v>
      </c>
      <c r="G4085" s="2">
        <v>41985</v>
      </c>
      <c r="H4085">
        <f>YEAR(Table1[[#This Row],[Order Date]])</f>
        <v>2014</v>
      </c>
      <c r="I4085" t="s">
        <v>257</v>
      </c>
      <c r="J4085" s="4">
        <f>WEEKDAY(Table1[[#This Row],[Order Date]])</f>
        <v>6</v>
      </c>
      <c r="K4085" t="s">
        <v>232</v>
      </c>
      <c r="L4085" t="s">
        <v>240</v>
      </c>
      <c r="M4085">
        <v>193301</v>
      </c>
      <c r="N4085">
        <v>67332.009999999995</v>
      </c>
      <c r="O4085">
        <v>125968.99</v>
      </c>
      <c r="P4085">
        <v>10</v>
      </c>
      <c r="Q4085">
        <v>27</v>
      </c>
      <c r="R4085">
        <v>83.15</v>
      </c>
    </row>
    <row r="4086" spans="1:18" x14ac:dyDescent="0.35">
      <c r="A4086" t="s">
        <v>96</v>
      </c>
      <c r="B4086" t="str">
        <f>VLOOKUP(Table1[[#This Row],[Region]],Table3[#All],2,0)</f>
        <v>Sam Thomas</v>
      </c>
      <c r="C4086" t="s">
        <v>215</v>
      </c>
      <c r="D4086">
        <v>440492</v>
      </c>
      <c r="E4086">
        <v>253839</v>
      </c>
      <c r="F4086">
        <v>57.63</v>
      </c>
      <c r="G4086" s="2">
        <v>41985</v>
      </c>
      <c r="H4086">
        <f>YEAR(Table1[[#This Row],[Order Date]])</f>
        <v>2014</v>
      </c>
      <c r="I4086" t="s">
        <v>257</v>
      </c>
      <c r="J4086" s="4">
        <f>WEEKDAY(Table1[[#This Row],[Order Date]])</f>
        <v>6</v>
      </c>
      <c r="K4086" t="s">
        <v>230</v>
      </c>
      <c r="L4086" t="s">
        <v>238</v>
      </c>
      <c r="M4086">
        <v>253839</v>
      </c>
      <c r="N4086">
        <v>76974.55</v>
      </c>
      <c r="O4086">
        <v>176864.45</v>
      </c>
      <c r="P4086">
        <v>10</v>
      </c>
      <c r="Q4086">
        <v>20</v>
      </c>
      <c r="R4086">
        <v>76.33</v>
      </c>
    </row>
    <row r="4087" spans="1:18" x14ac:dyDescent="0.35">
      <c r="A4087" t="s">
        <v>97</v>
      </c>
      <c r="B4087" t="str">
        <f>VLOOKUP(Table1[[#This Row],[Region]],Table3[#All],2,0)</f>
        <v>Anne Paul</v>
      </c>
      <c r="C4087" t="s">
        <v>212</v>
      </c>
      <c r="D4087">
        <v>209627</v>
      </c>
      <c r="E4087">
        <v>207391</v>
      </c>
      <c r="F4087">
        <v>98.93</v>
      </c>
      <c r="G4087" s="2">
        <v>41985</v>
      </c>
      <c r="H4087">
        <f>YEAR(Table1[[#This Row],[Order Date]])</f>
        <v>2014</v>
      </c>
      <c r="I4087" t="s">
        <v>257</v>
      </c>
      <c r="J4087" s="4">
        <f>WEEKDAY(Table1[[#This Row],[Order Date]])</f>
        <v>6</v>
      </c>
      <c r="K4087" t="s">
        <v>223</v>
      </c>
      <c r="L4087" t="s">
        <v>240</v>
      </c>
      <c r="M4087">
        <v>207391</v>
      </c>
      <c r="N4087">
        <v>79228.92</v>
      </c>
      <c r="O4087">
        <v>128162.08</v>
      </c>
      <c r="P4087">
        <v>30</v>
      </c>
      <c r="Q4087">
        <v>88</v>
      </c>
      <c r="R4087">
        <v>70.63</v>
      </c>
    </row>
    <row r="4088" spans="1:18" x14ac:dyDescent="0.35">
      <c r="A4088" t="s">
        <v>98</v>
      </c>
      <c r="B4088" t="str">
        <f>VLOOKUP(Table1[[#This Row],[Region]],Table3[#All],2,0)</f>
        <v>William Grek</v>
      </c>
      <c r="C4088" t="s">
        <v>214</v>
      </c>
      <c r="D4088">
        <v>138607</v>
      </c>
      <c r="E4088">
        <v>154505</v>
      </c>
      <c r="F4088">
        <v>111.47</v>
      </c>
      <c r="G4088" s="2">
        <v>41416</v>
      </c>
      <c r="H4088">
        <f>YEAR(Table1[[#This Row],[Order Date]])</f>
        <v>2013</v>
      </c>
      <c r="I4088" t="s">
        <v>261</v>
      </c>
      <c r="J4088" s="4">
        <f>WEEKDAY(Table1[[#This Row],[Order Date]])</f>
        <v>4</v>
      </c>
      <c r="K4088" t="s">
        <v>216</v>
      </c>
      <c r="L4088" t="s">
        <v>236</v>
      </c>
      <c r="M4088">
        <v>154505</v>
      </c>
      <c r="N4088">
        <v>58056.22</v>
      </c>
      <c r="O4088">
        <v>96448.78</v>
      </c>
      <c r="P4088">
        <v>30</v>
      </c>
      <c r="Q4088">
        <v>84</v>
      </c>
      <c r="R4088">
        <v>78.040000000000006</v>
      </c>
    </row>
    <row r="4089" spans="1:18" x14ac:dyDescent="0.35">
      <c r="A4089" t="s">
        <v>99</v>
      </c>
      <c r="B4089" t="str">
        <f>VLOOKUP(Table1[[#This Row],[Region]],Table3[#All],2,0)</f>
        <v>Sam Thomas</v>
      </c>
      <c r="C4089" t="s">
        <v>215</v>
      </c>
      <c r="D4089">
        <v>200922</v>
      </c>
      <c r="E4089">
        <v>153165</v>
      </c>
      <c r="F4089">
        <v>76.23</v>
      </c>
      <c r="G4089" s="2">
        <v>41688</v>
      </c>
      <c r="H4089">
        <f>YEAR(Table1[[#This Row],[Order Date]])</f>
        <v>2014</v>
      </c>
      <c r="I4089" t="s">
        <v>264</v>
      </c>
      <c r="J4089" s="4">
        <f>WEEKDAY(Table1[[#This Row],[Order Date]])</f>
        <v>3</v>
      </c>
      <c r="K4089" t="s">
        <v>224</v>
      </c>
      <c r="L4089" t="s">
        <v>240</v>
      </c>
      <c r="M4089">
        <v>153165</v>
      </c>
      <c r="N4089">
        <v>43630.95</v>
      </c>
      <c r="O4089">
        <v>109534.05</v>
      </c>
      <c r="P4089">
        <v>10</v>
      </c>
      <c r="Q4089">
        <v>86</v>
      </c>
      <c r="R4089">
        <v>69.73</v>
      </c>
    </row>
    <row r="4090" spans="1:18" x14ac:dyDescent="0.35">
      <c r="A4090" t="s">
        <v>100</v>
      </c>
      <c r="B4090" t="str">
        <f>VLOOKUP(Table1[[#This Row],[Region]],Table3[#All],2,0)</f>
        <v>Anne Paul</v>
      </c>
      <c r="C4090" t="s">
        <v>212</v>
      </c>
      <c r="D4090">
        <v>357198</v>
      </c>
      <c r="E4090">
        <v>273292</v>
      </c>
      <c r="F4090">
        <v>76.510000000000005</v>
      </c>
      <c r="G4090" s="2">
        <v>41780</v>
      </c>
      <c r="H4090">
        <f>YEAR(Table1[[#This Row],[Order Date]])</f>
        <v>2014</v>
      </c>
      <c r="I4090" t="s">
        <v>261</v>
      </c>
      <c r="J4090" s="4">
        <f>WEEKDAY(Table1[[#This Row],[Order Date]])</f>
        <v>4</v>
      </c>
      <c r="K4090" t="s">
        <v>228</v>
      </c>
      <c r="L4090" t="s">
        <v>236</v>
      </c>
      <c r="M4090">
        <v>273292</v>
      </c>
      <c r="N4090">
        <v>84752.62</v>
      </c>
      <c r="O4090">
        <v>188539.38</v>
      </c>
      <c r="P4090">
        <v>10</v>
      </c>
      <c r="Q4090">
        <v>23</v>
      </c>
      <c r="R4090">
        <v>83.11</v>
      </c>
    </row>
    <row r="4091" spans="1:18" x14ac:dyDescent="0.35">
      <c r="A4091" t="s">
        <v>101</v>
      </c>
      <c r="B4091" t="str">
        <f>VLOOKUP(Table1[[#This Row],[Region]],Table3[#All],2,0)</f>
        <v>William Grek</v>
      </c>
      <c r="C4091" t="s">
        <v>214</v>
      </c>
      <c r="D4091">
        <v>231561</v>
      </c>
      <c r="E4091">
        <v>205682</v>
      </c>
      <c r="F4091">
        <v>88.82</v>
      </c>
      <c r="G4091" s="2">
        <v>41780</v>
      </c>
      <c r="H4091">
        <f>YEAR(Table1[[#This Row],[Order Date]])</f>
        <v>2014</v>
      </c>
      <c r="I4091" t="s">
        <v>261</v>
      </c>
      <c r="J4091" s="4">
        <f>WEEKDAY(Table1[[#This Row],[Order Date]])</f>
        <v>4</v>
      </c>
      <c r="K4091" t="s">
        <v>231</v>
      </c>
      <c r="L4091" t="s">
        <v>236</v>
      </c>
      <c r="M4091">
        <v>205682</v>
      </c>
      <c r="N4091">
        <v>44045.52</v>
      </c>
      <c r="O4091">
        <v>161636.48000000001</v>
      </c>
      <c r="P4091">
        <v>10</v>
      </c>
      <c r="Q4091">
        <v>67</v>
      </c>
      <c r="R4091">
        <v>89.07</v>
      </c>
    </row>
    <row r="4092" spans="1:18" x14ac:dyDescent="0.35">
      <c r="A4092" t="s">
        <v>102</v>
      </c>
      <c r="B4092" t="str">
        <f>VLOOKUP(Table1[[#This Row],[Region]],Table3[#All],2,0)</f>
        <v>Sam Thomas</v>
      </c>
      <c r="C4092" t="s">
        <v>215</v>
      </c>
      <c r="D4092">
        <v>483559</v>
      </c>
      <c r="E4092">
        <v>372601</v>
      </c>
      <c r="F4092">
        <v>77.05</v>
      </c>
      <c r="G4092" s="2">
        <v>41780</v>
      </c>
      <c r="H4092">
        <f>YEAR(Table1[[#This Row],[Order Date]])</f>
        <v>2014</v>
      </c>
      <c r="I4092" t="s">
        <v>261</v>
      </c>
      <c r="J4092" s="4">
        <f>WEEKDAY(Table1[[#This Row],[Order Date]])</f>
        <v>4</v>
      </c>
      <c r="K4092" t="s">
        <v>234</v>
      </c>
      <c r="L4092" t="s">
        <v>238</v>
      </c>
      <c r="M4092">
        <v>372601</v>
      </c>
      <c r="N4092">
        <v>141274.46</v>
      </c>
      <c r="O4092">
        <v>231326.54</v>
      </c>
      <c r="P4092">
        <v>10</v>
      </c>
      <c r="Q4092">
        <v>17</v>
      </c>
      <c r="R4092">
        <v>75.959999999999994</v>
      </c>
    </row>
    <row r="4093" spans="1:18" x14ac:dyDescent="0.35">
      <c r="A4093" t="s">
        <v>103</v>
      </c>
      <c r="B4093" t="str">
        <f>VLOOKUP(Table1[[#This Row],[Region]],Table3[#All],2,0)</f>
        <v>Anne Paul</v>
      </c>
      <c r="C4093" t="s">
        <v>212</v>
      </c>
      <c r="D4093">
        <v>467530</v>
      </c>
      <c r="E4093">
        <v>442440</v>
      </c>
      <c r="F4093">
        <v>94.63</v>
      </c>
      <c r="G4093" s="2">
        <v>41780</v>
      </c>
      <c r="H4093">
        <f>YEAR(Table1[[#This Row],[Order Date]])</f>
        <v>2014</v>
      </c>
      <c r="I4093" t="s">
        <v>261</v>
      </c>
      <c r="J4093" s="4">
        <f>WEEKDAY(Table1[[#This Row],[Order Date]])</f>
        <v>4</v>
      </c>
      <c r="K4093" t="s">
        <v>220</v>
      </c>
      <c r="L4093" t="s">
        <v>237</v>
      </c>
      <c r="M4093">
        <v>442440</v>
      </c>
      <c r="N4093">
        <v>183518.97</v>
      </c>
      <c r="O4093">
        <v>258921.03</v>
      </c>
      <c r="P4093">
        <v>10</v>
      </c>
      <c r="Q4093">
        <v>47</v>
      </c>
      <c r="R4093">
        <v>87.84</v>
      </c>
    </row>
    <row r="4094" spans="1:18" x14ac:dyDescent="0.35">
      <c r="A4094" t="s">
        <v>104</v>
      </c>
      <c r="B4094" t="str">
        <f>VLOOKUP(Table1[[#This Row],[Region]],Table3[#All],2,0)</f>
        <v>Anne Paul</v>
      </c>
      <c r="C4094" t="s">
        <v>212</v>
      </c>
      <c r="D4094">
        <v>286405</v>
      </c>
      <c r="E4094">
        <v>185138</v>
      </c>
      <c r="F4094">
        <v>64.64</v>
      </c>
      <c r="G4094" s="2">
        <v>41780</v>
      </c>
      <c r="H4094">
        <f>YEAR(Table1[[#This Row],[Order Date]])</f>
        <v>2014</v>
      </c>
      <c r="I4094" t="s">
        <v>261</v>
      </c>
      <c r="J4094" s="4">
        <f>WEEKDAY(Table1[[#This Row],[Order Date]])</f>
        <v>4</v>
      </c>
      <c r="K4094" t="s">
        <v>221</v>
      </c>
      <c r="L4094" t="s">
        <v>239</v>
      </c>
      <c r="M4094">
        <v>185138</v>
      </c>
      <c r="N4094">
        <v>64371.83</v>
      </c>
      <c r="O4094">
        <v>120766.17</v>
      </c>
      <c r="P4094">
        <v>20</v>
      </c>
      <c r="Q4094">
        <v>10</v>
      </c>
      <c r="R4094">
        <v>91.74</v>
      </c>
    </row>
    <row r="4095" spans="1:18" x14ac:dyDescent="0.35">
      <c r="A4095" t="s">
        <v>105</v>
      </c>
      <c r="B4095" t="str">
        <f>VLOOKUP(Table1[[#This Row],[Region]],Table3[#All],2,0)</f>
        <v>Anne Paul</v>
      </c>
      <c r="C4095" t="s">
        <v>212</v>
      </c>
      <c r="D4095">
        <v>163336</v>
      </c>
      <c r="E4095">
        <v>117914</v>
      </c>
      <c r="F4095">
        <v>72.19</v>
      </c>
      <c r="G4095" s="2">
        <v>41894</v>
      </c>
      <c r="H4095">
        <f>YEAR(Table1[[#This Row],[Order Date]])</f>
        <v>2014</v>
      </c>
      <c r="I4095" t="s">
        <v>258</v>
      </c>
      <c r="J4095" s="4">
        <f>WEEKDAY(Table1[[#This Row],[Order Date]])</f>
        <v>6</v>
      </c>
      <c r="K4095" t="s">
        <v>235</v>
      </c>
      <c r="L4095" t="s">
        <v>239</v>
      </c>
      <c r="M4095">
        <v>117914</v>
      </c>
      <c r="N4095">
        <v>43331.61</v>
      </c>
      <c r="O4095">
        <v>74582.39</v>
      </c>
      <c r="P4095">
        <v>20</v>
      </c>
      <c r="Q4095">
        <v>83</v>
      </c>
      <c r="R4095">
        <v>63.12</v>
      </c>
    </row>
    <row r="4096" spans="1:18" x14ac:dyDescent="0.35">
      <c r="A4096" t="s">
        <v>106</v>
      </c>
      <c r="B4096" t="str">
        <f>VLOOKUP(Table1[[#This Row],[Region]],Table3[#All],2,0)</f>
        <v>Bill Gabril</v>
      </c>
      <c r="C4096" t="s">
        <v>213</v>
      </c>
      <c r="D4096">
        <v>144511</v>
      </c>
      <c r="E4096">
        <v>125759</v>
      </c>
      <c r="F4096">
        <v>87.02</v>
      </c>
      <c r="G4096" s="2">
        <v>41894</v>
      </c>
      <c r="H4096">
        <f>YEAR(Table1[[#This Row],[Order Date]])</f>
        <v>2014</v>
      </c>
      <c r="I4096" t="s">
        <v>258</v>
      </c>
      <c r="J4096" s="4">
        <f>WEEKDAY(Table1[[#This Row],[Order Date]])</f>
        <v>6</v>
      </c>
      <c r="K4096" t="s">
        <v>227</v>
      </c>
      <c r="L4096" t="s">
        <v>237</v>
      </c>
      <c r="M4096">
        <v>125759</v>
      </c>
      <c r="N4096">
        <v>47262.84</v>
      </c>
      <c r="O4096">
        <v>78496.160000000003</v>
      </c>
      <c r="P4096">
        <v>20</v>
      </c>
      <c r="Q4096">
        <v>75</v>
      </c>
      <c r="R4096">
        <v>91.58</v>
      </c>
    </row>
    <row r="4097" spans="1:18" x14ac:dyDescent="0.35">
      <c r="A4097" t="s">
        <v>107</v>
      </c>
      <c r="B4097" t="str">
        <f>VLOOKUP(Table1[[#This Row],[Region]],Table3[#All],2,0)</f>
        <v>William Grek</v>
      </c>
      <c r="C4097" t="s">
        <v>214</v>
      </c>
      <c r="D4097">
        <v>468646</v>
      </c>
      <c r="E4097">
        <v>437080</v>
      </c>
      <c r="F4097">
        <v>93.26</v>
      </c>
      <c r="G4097" s="2">
        <v>41584</v>
      </c>
      <c r="H4097">
        <f>YEAR(Table1[[#This Row],[Order Date]])</f>
        <v>2013</v>
      </c>
      <c r="I4097" t="s">
        <v>253</v>
      </c>
      <c r="J4097" s="4">
        <f>WEEKDAY(Table1[[#This Row],[Order Date]])</f>
        <v>4</v>
      </c>
      <c r="K4097" t="s">
        <v>234</v>
      </c>
      <c r="L4097" t="s">
        <v>238</v>
      </c>
      <c r="M4097">
        <v>437080</v>
      </c>
      <c r="N4097">
        <v>132450.68</v>
      </c>
      <c r="O4097">
        <v>304629.32</v>
      </c>
      <c r="P4097">
        <v>10</v>
      </c>
      <c r="Q4097">
        <v>82</v>
      </c>
      <c r="R4097">
        <v>83.32</v>
      </c>
    </row>
    <row r="4098" spans="1:18" x14ac:dyDescent="0.35">
      <c r="A4098" t="s">
        <v>108</v>
      </c>
      <c r="B4098" t="str">
        <f>VLOOKUP(Table1[[#This Row],[Region]],Table3[#All],2,0)</f>
        <v>Anne Paul</v>
      </c>
      <c r="C4098" t="s">
        <v>212</v>
      </c>
      <c r="D4098">
        <v>395029</v>
      </c>
      <c r="E4098">
        <v>357380</v>
      </c>
      <c r="F4098">
        <v>90.47</v>
      </c>
      <c r="G4098" s="2">
        <v>41584</v>
      </c>
      <c r="H4098">
        <f>YEAR(Table1[[#This Row],[Order Date]])</f>
        <v>2013</v>
      </c>
      <c r="I4098" t="s">
        <v>253</v>
      </c>
      <c r="J4098" s="4">
        <f>WEEKDAY(Table1[[#This Row],[Order Date]])</f>
        <v>4</v>
      </c>
      <c r="K4098" t="s">
        <v>225</v>
      </c>
      <c r="L4098" t="s">
        <v>239</v>
      </c>
      <c r="M4098">
        <v>357380</v>
      </c>
      <c r="N4098">
        <v>116462.86</v>
      </c>
      <c r="O4098">
        <v>240917.14</v>
      </c>
      <c r="P4098">
        <v>10</v>
      </c>
      <c r="Q4098">
        <v>95</v>
      </c>
      <c r="R4098">
        <v>89.84</v>
      </c>
    </row>
    <row r="4099" spans="1:18" x14ac:dyDescent="0.35">
      <c r="A4099" t="s">
        <v>109</v>
      </c>
      <c r="B4099" t="str">
        <f>VLOOKUP(Table1[[#This Row],[Region]],Table3[#All],2,0)</f>
        <v>Sam Thomas</v>
      </c>
      <c r="C4099" t="s">
        <v>215</v>
      </c>
      <c r="D4099">
        <v>267688</v>
      </c>
      <c r="E4099">
        <v>253910</v>
      </c>
      <c r="F4099">
        <v>94.85</v>
      </c>
      <c r="G4099" s="2">
        <v>41584</v>
      </c>
      <c r="H4099">
        <f>YEAR(Table1[[#This Row],[Order Date]])</f>
        <v>2013</v>
      </c>
      <c r="I4099" t="s">
        <v>253</v>
      </c>
      <c r="J4099" s="4">
        <f>WEEKDAY(Table1[[#This Row],[Order Date]])</f>
        <v>4</v>
      </c>
      <c r="K4099" t="s">
        <v>223</v>
      </c>
      <c r="L4099" t="s">
        <v>240</v>
      </c>
      <c r="M4099">
        <v>253910</v>
      </c>
      <c r="N4099">
        <v>61184.09</v>
      </c>
      <c r="O4099">
        <v>192725.91</v>
      </c>
      <c r="P4099">
        <v>10</v>
      </c>
      <c r="Q4099">
        <v>40</v>
      </c>
      <c r="R4099">
        <v>92.15</v>
      </c>
    </row>
    <row r="4100" spans="1:18" x14ac:dyDescent="0.35">
      <c r="A4100" t="s">
        <v>110</v>
      </c>
      <c r="B4100" t="str">
        <f>VLOOKUP(Table1[[#This Row],[Region]],Table3[#All],2,0)</f>
        <v>Bill Gabril</v>
      </c>
      <c r="C4100" t="s">
        <v>213</v>
      </c>
      <c r="D4100">
        <v>427855</v>
      </c>
      <c r="E4100">
        <v>392151</v>
      </c>
      <c r="F4100">
        <v>91.66</v>
      </c>
      <c r="G4100" s="2">
        <v>41844</v>
      </c>
      <c r="H4100">
        <f>YEAR(Table1[[#This Row],[Order Date]])</f>
        <v>2014</v>
      </c>
      <c r="I4100" t="s">
        <v>260</v>
      </c>
      <c r="J4100" s="4">
        <f>WEEKDAY(Table1[[#This Row],[Order Date]])</f>
        <v>5</v>
      </c>
      <c r="K4100" t="s">
        <v>230</v>
      </c>
      <c r="L4100" t="s">
        <v>238</v>
      </c>
      <c r="M4100">
        <v>392151</v>
      </c>
      <c r="N4100">
        <v>112896.29</v>
      </c>
      <c r="O4100">
        <v>279254.71000000002</v>
      </c>
      <c r="P4100">
        <v>30</v>
      </c>
      <c r="Q4100">
        <v>21</v>
      </c>
      <c r="R4100">
        <v>84.41</v>
      </c>
    </row>
    <row r="4101" spans="1:18" x14ac:dyDescent="0.35">
      <c r="A4101" t="s">
        <v>111</v>
      </c>
      <c r="B4101" t="str">
        <f>VLOOKUP(Table1[[#This Row],[Region]],Table3[#All],2,0)</f>
        <v>Sam Thomas</v>
      </c>
      <c r="C4101" t="s">
        <v>215</v>
      </c>
      <c r="D4101">
        <v>309861</v>
      </c>
      <c r="E4101">
        <v>350178</v>
      </c>
      <c r="F4101">
        <v>113.01</v>
      </c>
      <c r="G4101" s="2">
        <v>41844</v>
      </c>
      <c r="H4101">
        <f>YEAR(Table1[[#This Row],[Order Date]])</f>
        <v>2014</v>
      </c>
      <c r="I4101" t="s">
        <v>260</v>
      </c>
      <c r="J4101" s="4">
        <f>WEEKDAY(Table1[[#This Row],[Order Date]])</f>
        <v>5</v>
      </c>
      <c r="K4101" t="s">
        <v>229</v>
      </c>
      <c r="L4101" t="s">
        <v>240</v>
      </c>
      <c r="M4101">
        <v>350178</v>
      </c>
      <c r="N4101">
        <v>160208.49</v>
      </c>
      <c r="O4101">
        <v>189969.51</v>
      </c>
      <c r="P4101">
        <v>30</v>
      </c>
      <c r="Q4101">
        <v>99</v>
      </c>
      <c r="R4101">
        <v>82.79</v>
      </c>
    </row>
    <row r="4102" spans="1:18" x14ac:dyDescent="0.35">
      <c r="A4102" t="s">
        <v>112</v>
      </c>
      <c r="B4102" t="str">
        <f>VLOOKUP(Table1[[#This Row],[Region]],Table3[#All],2,0)</f>
        <v>Sam Thomas</v>
      </c>
      <c r="C4102" t="s">
        <v>215</v>
      </c>
      <c r="D4102">
        <v>409934</v>
      </c>
      <c r="E4102">
        <v>303674</v>
      </c>
      <c r="F4102">
        <v>74.08</v>
      </c>
      <c r="G4102" s="2">
        <v>41597</v>
      </c>
      <c r="H4102">
        <f>YEAR(Table1[[#This Row],[Order Date]])</f>
        <v>2013</v>
      </c>
      <c r="I4102" t="s">
        <v>253</v>
      </c>
      <c r="J4102" s="4">
        <f>WEEKDAY(Table1[[#This Row],[Order Date]])</f>
        <v>3</v>
      </c>
      <c r="K4102" t="s">
        <v>224</v>
      </c>
      <c r="L4102" t="s">
        <v>240</v>
      </c>
      <c r="M4102">
        <v>303674</v>
      </c>
      <c r="N4102">
        <v>67687.5</v>
      </c>
      <c r="O4102">
        <v>235986.5</v>
      </c>
      <c r="P4102">
        <v>30</v>
      </c>
      <c r="Q4102">
        <v>46</v>
      </c>
      <c r="R4102">
        <v>63.04</v>
      </c>
    </row>
    <row r="4103" spans="1:18" x14ac:dyDescent="0.35">
      <c r="A4103" t="s">
        <v>113</v>
      </c>
      <c r="B4103" t="str">
        <f>VLOOKUP(Table1[[#This Row],[Region]],Table3[#All],2,0)</f>
        <v>Bill Gabril</v>
      </c>
      <c r="C4103" t="s">
        <v>213</v>
      </c>
      <c r="D4103">
        <v>317615</v>
      </c>
      <c r="E4103">
        <v>259171</v>
      </c>
      <c r="F4103">
        <v>81.599999999999994</v>
      </c>
      <c r="G4103" s="2">
        <v>40658</v>
      </c>
      <c r="H4103">
        <f>YEAR(Table1[[#This Row],[Order Date]])</f>
        <v>2011</v>
      </c>
      <c r="I4103" t="s">
        <v>256</v>
      </c>
      <c r="J4103" s="4">
        <f>WEEKDAY(Table1[[#This Row],[Order Date]])</f>
        <v>2</v>
      </c>
      <c r="K4103" t="s">
        <v>234</v>
      </c>
      <c r="L4103" t="s">
        <v>238</v>
      </c>
      <c r="M4103">
        <v>259171</v>
      </c>
      <c r="N4103">
        <v>77386.8</v>
      </c>
      <c r="O4103">
        <v>181784.2</v>
      </c>
      <c r="P4103">
        <v>30</v>
      </c>
      <c r="Q4103">
        <v>100</v>
      </c>
      <c r="R4103">
        <v>78.59</v>
      </c>
    </row>
    <row r="4104" spans="1:18" x14ac:dyDescent="0.35">
      <c r="A4104" t="s">
        <v>114</v>
      </c>
      <c r="B4104" t="str">
        <f>VLOOKUP(Table1[[#This Row],[Region]],Table3[#All],2,0)</f>
        <v>Anne Paul</v>
      </c>
      <c r="C4104" t="s">
        <v>212</v>
      </c>
      <c r="D4104">
        <v>171204</v>
      </c>
      <c r="E4104">
        <v>85695</v>
      </c>
      <c r="F4104">
        <v>50.05</v>
      </c>
      <c r="G4104" s="2">
        <v>40658</v>
      </c>
      <c r="H4104">
        <f>YEAR(Table1[[#This Row],[Order Date]])</f>
        <v>2011</v>
      </c>
      <c r="I4104" t="s">
        <v>256</v>
      </c>
      <c r="J4104" s="4">
        <f>WEEKDAY(Table1[[#This Row],[Order Date]])</f>
        <v>2</v>
      </c>
      <c r="K4104" t="s">
        <v>222</v>
      </c>
      <c r="L4104" t="s">
        <v>236</v>
      </c>
      <c r="M4104">
        <v>85695</v>
      </c>
      <c r="N4104">
        <v>19648.63</v>
      </c>
      <c r="O4104">
        <v>66046.37</v>
      </c>
      <c r="P4104">
        <v>20</v>
      </c>
      <c r="Q4104">
        <v>91</v>
      </c>
      <c r="R4104">
        <v>84.92</v>
      </c>
    </row>
    <row r="4105" spans="1:18" x14ac:dyDescent="0.35">
      <c r="A4105" t="s">
        <v>115</v>
      </c>
      <c r="B4105" t="str">
        <f>VLOOKUP(Table1[[#This Row],[Region]],Table3[#All],2,0)</f>
        <v>Anne Paul</v>
      </c>
      <c r="C4105" t="s">
        <v>212</v>
      </c>
      <c r="D4105">
        <v>182807</v>
      </c>
      <c r="E4105">
        <v>92898</v>
      </c>
      <c r="F4105">
        <v>50.82</v>
      </c>
      <c r="G4105" s="2">
        <v>40658</v>
      </c>
      <c r="H4105">
        <f>YEAR(Table1[[#This Row],[Order Date]])</f>
        <v>2011</v>
      </c>
      <c r="I4105" t="s">
        <v>256</v>
      </c>
      <c r="J4105" s="4">
        <f>WEEKDAY(Table1[[#This Row],[Order Date]])</f>
        <v>2</v>
      </c>
      <c r="K4105" t="s">
        <v>235</v>
      </c>
      <c r="L4105" t="s">
        <v>239</v>
      </c>
      <c r="M4105">
        <v>92898</v>
      </c>
      <c r="N4105">
        <v>35412.22</v>
      </c>
      <c r="O4105">
        <v>57485.78</v>
      </c>
      <c r="P4105">
        <v>10</v>
      </c>
      <c r="Q4105">
        <v>38</v>
      </c>
      <c r="R4105">
        <v>75.5</v>
      </c>
    </row>
    <row r="4106" spans="1:18" x14ac:dyDescent="0.35">
      <c r="A4106" t="s">
        <v>116</v>
      </c>
      <c r="B4106" t="str">
        <f>VLOOKUP(Table1[[#This Row],[Region]],Table3[#All],2,0)</f>
        <v>Anne Paul</v>
      </c>
      <c r="C4106" t="s">
        <v>212</v>
      </c>
      <c r="D4106">
        <v>439145</v>
      </c>
      <c r="E4106">
        <v>452250</v>
      </c>
      <c r="F4106">
        <v>102.98</v>
      </c>
      <c r="G4106" s="2">
        <v>41243</v>
      </c>
      <c r="H4106">
        <f>YEAR(Table1[[#This Row],[Order Date]])</f>
        <v>2012</v>
      </c>
      <c r="I4106" t="s">
        <v>253</v>
      </c>
      <c r="J4106" s="4">
        <f>WEEKDAY(Table1[[#This Row],[Order Date]])</f>
        <v>6</v>
      </c>
      <c r="K4106" t="s">
        <v>228</v>
      </c>
      <c r="L4106" t="s">
        <v>236</v>
      </c>
      <c r="M4106">
        <v>452250</v>
      </c>
      <c r="N4106">
        <v>121065.77</v>
      </c>
      <c r="O4106">
        <v>331184.23</v>
      </c>
      <c r="P4106">
        <v>20</v>
      </c>
      <c r="Q4106">
        <v>58</v>
      </c>
      <c r="R4106">
        <v>72.66</v>
      </c>
    </row>
    <row r="4107" spans="1:18" x14ac:dyDescent="0.35">
      <c r="A4107" t="s">
        <v>117</v>
      </c>
      <c r="B4107" t="str">
        <f>VLOOKUP(Table1[[#This Row],[Region]],Table3[#All],2,0)</f>
        <v>Bill Gabril</v>
      </c>
      <c r="C4107" t="s">
        <v>213</v>
      </c>
      <c r="D4107">
        <v>341172</v>
      </c>
      <c r="E4107">
        <v>338515</v>
      </c>
      <c r="F4107">
        <v>99.22</v>
      </c>
      <c r="G4107" s="2">
        <v>41243</v>
      </c>
      <c r="H4107">
        <f>YEAR(Table1[[#This Row],[Order Date]])</f>
        <v>2012</v>
      </c>
      <c r="I4107" t="s">
        <v>253</v>
      </c>
      <c r="J4107" s="4">
        <f>WEEKDAY(Table1[[#This Row],[Order Date]])</f>
        <v>6</v>
      </c>
      <c r="K4107" t="s">
        <v>230</v>
      </c>
      <c r="L4107" t="s">
        <v>238</v>
      </c>
      <c r="M4107">
        <v>338515</v>
      </c>
      <c r="N4107">
        <v>133966.62</v>
      </c>
      <c r="O4107">
        <v>204548.38</v>
      </c>
      <c r="P4107">
        <v>10</v>
      </c>
      <c r="Q4107">
        <v>51</v>
      </c>
      <c r="R4107">
        <v>77.16</v>
      </c>
    </row>
    <row r="4108" spans="1:18" x14ac:dyDescent="0.35">
      <c r="A4108" t="s">
        <v>118</v>
      </c>
      <c r="B4108" t="str">
        <f>VLOOKUP(Table1[[#This Row],[Region]],Table3[#All],2,0)</f>
        <v>Sam Thomas</v>
      </c>
      <c r="C4108" t="s">
        <v>215</v>
      </c>
      <c r="D4108">
        <v>408781</v>
      </c>
      <c r="E4108">
        <v>418319</v>
      </c>
      <c r="F4108">
        <v>102.33</v>
      </c>
      <c r="G4108" s="2">
        <v>41207</v>
      </c>
      <c r="H4108">
        <f>YEAR(Table1[[#This Row],[Order Date]])</f>
        <v>2012</v>
      </c>
      <c r="I4108" t="s">
        <v>255</v>
      </c>
      <c r="J4108" s="4">
        <f>WEEKDAY(Table1[[#This Row],[Order Date]])</f>
        <v>5</v>
      </c>
      <c r="K4108" t="s">
        <v>223</v>
      </c>
      <c r="L4108" t="s">
        <v>240</v>
      </c>
      <c r="M4108">
        <v>418319</v>
      </c>
      <c r="N4108">
        <v>204896.75</v>
      </c>
      <c r="O4108">
        <v>213422.25</v>
      </c>
      <c r="P4108">
        <v>20</v>
      </c>
      <c r="Q4108">
        <v>67</v>
      </c>
      <c r="R4108">
        <v>67.040000000000006</v>
      </c>
    </row>
    <row r="4109" spans="1:18" x14ac:dyDescent="0.35">
      <c r="A4109" t="s">
        <v>119</v>
      </c>
      <c r="B4109" t="str">
        <f>VLOOKUP(Table1[[#This Row],[Region]],Table3[#All],2,0)</f>
        <v>William Grek</v>
      </c>
      <c r="C4109" t="s">
        <v>214</v>
      </c>
      <c r="D4109">
        <v>305767</v>
      </c>
      <c r="E4109">
        <v>218748</v>
      </c>
      <c r="F4109">
        <v>71.540000000000006</v>
      </c>
      <c r="G4109" s="2">
        <v>41207</v>
      </c>
      <c r="H4109">
        <f>YEAR(Table1[[#This Row],[Order Date]])</f>
        <v>2012</v>
      </c>
      <c r="I4109" t="s">
        <v>255</v>
      </c>
      <c r="J4109" s="4">
        <f>WEEKDAY(Table1[[#This Row],[Order Date]])</f>
        <v>5</v>
      </c>
      <c r="K4109" t="s">
        <v>226</v>
      </c>
      <c r="L4109" t="s">
        <v>239</v>
      </c>
      <c r="M4109">
        <v>218748</v>
      </c>
      <c r="N4109">
        <v>70633.06</v>
      </c>
      <c r="O4109">
        <v>148114.94</v>
      </c>
      <c r="P4109">
        <v>30</v>
      </c>
      <c r="Q4109">
        <v>53</v>
      </c>
      <c r="R4109">
        <v>69.47</v>
      </c>
    </row>
    <row r="4110" spans="1:18" x14ac:dyDescent="0.35">
      <c r="A4110" t="s">
        <v>120</v>
      </c>
      <c r="B4110" t="str">
        <f>VLOOKUP(Table1[[#This Row],[Region]],Table3[#All],2,0)</f>
        <v>Bill Gabril</v>
      </c>
      <c r="C4110" t="s">
        <v>213</v>
      </c>
      <c r="D4110">
        <v>442780</v>
      </c>
      <c r="E4110">
        <v>500667</v>
      </c>
      <c r="F4110">
        <v>113.07</v>
      </c>
      <c r="G4110" s="2">
        <v>41110</v>
      </c>
      <c r="H4110">
        <f>YEAR(Table1[[#This Row],[Order Date]])</f>
        <v>2012</v>
      </c>
      <c r="I4110" t="s">
        <v>260</v>
      </c>
      <c r="J4110" s="4">
        <f>WEEKDAY(Table1[[#This Row],[Order Date]])</f>
        <v>6</v>
      </c>
      <c r="K4110" t="s">
        <v>229</v>
      </c>
      <c r="L4110" t="s">
        <v>240</v>
      </c>
      <c r="M4110">
        <v>500667</v>
      </c>
      <c r="N4110">
        <v>142387.43</v>
      </c>
      <c r="O4110">
        <v>358279.57</v>
      </c>
      <c r="P4110">
        <v>20</v>
      </c>
      <c r="Q4110">
        <v>55</v>
      </c>
      <c r="R4110">
        <v>78.11</v>
      </c>
    </row>
    <row r="4111" spans="1:18" x14ac:dyDescent="0.35">
      <c r="A4111" t="s">
        <v>121</v>
      </c>
      <c r="B4111" t="str">
        <f>VLOOKUP(Table1[[#This Row],[Region]],Table3[#All],2,0)</f>
        <v>Bill Gabril</v>
      </c>
      <c r="C4111" t="s">
        <v>213</v>
      </c>
      <c r="D4111">
        <v>165280</v>
      </c>
      <c r="E4111">
        <v>90259</v>
      </c>
      <c r="F4111">
        <v>54.61</v>
      </c>
      <c r="G4111" s="2">
        <v>41110</v>
      </c>
      <c r="H4111">
        <f>YEAR(Table1[[#This Row],[Order Date]])</f>
        <v>2012</v>
      </c>
      <c r="I4111" t="s">
        <v>260</v>
      </c>
      <c r="J4111" s="4">
        <f>WEEKDAY(Table1[[#This Row],[Order Date]])</f>
        <v>6</v>
      </c>
      <c r="K4111" t="s">
        <v>228</v>
      </c>
      <c r="L4111" t="s">
        <v>236</v>
      </c>
      <c r="M4111">
        <v>90259</v>
      </c>
      <c r="N4111">
        <v>39379.68</v>
      </c>
      <c r="O4111">
        <v>50879.32</v>
      </c>
      <c r="P4111">
        <v>20</v>
      </c>
      <c r="Q4111">
        <v>85</v>
      </c>
      <c r="R4111">
        <v>88.03</v>
      </c>
    </row>
    <row r="4112" spans="1:18" x14ac:dyDescent="0.35">
      <c r="A4112" t="s">
        <v>122</v>
      </c>
      <c r="B4112" t="str">
        <f>VLOOKUP(Table1[[#This Row],[Region]],Table3[#All],2,0)</f>
        <v>Bill Gabril</v>
      </c>
      <c r="C4112" t="s">
        <v>213</v>
      </c>
      <c r="D4112">
        <v>166993</v>
      </c>
      <c r="E4112">
        <v>124945</v>
      </c>
      <c r="F4112">
        <v>74.819999999999993</v>
      </c>
      <c r="G4112" s="2">
        <v>41110</v>
      </c>
      <c r="H4112">
        <f>YEAR(Table1[[#This Row],[Order Date]])</f>
        <v>2012</v>
      </c>
      <c r="I4112" t="s">
        <v>260</v>
      </c>
      <c r="J4112" s="4">
        <f>WEEKDAY(Table1[[#This Row],[Order Date]])</f>
        <v>6</v>
      </c>
      <c r="K4112" t="s">
        <v>227</v>
      </c>
      <c r="L4112" t="s">
        <v>237</v>
      </c>
      <c r="M4112">
        <v>124945</v>
      </c>
      <c r="N4112">
        <v>33334.51</v>
      </c>
      <c r="O4112">
        <v>91610.49</v>
      </c>
      <c r="P4112">
        <v>10</v>
      </c>
      <c r="Q4112">
        <v>97</v>
      </c>
      <c r="R4112">
        <v>61.14</v>
      </c>
    </row>
    <row r="4113" spans="1:18" x14ac:dyDescent="0.35">
      <c r="A4113" t="s">
        <v>123</v>
      </c>
      <c r="B4113" t="str">
        <f>VLOOKUP(Table1[[#This Row],[Region]],Table3[#All],2,0)</f>
        <v>Sam Thomas</v>
      </c>
      <c r="C4113" t="s">
        <v>215</v>
      </c>
      <c r="D4113">
        <v>127131</v>
      </c>
      <c r="E4113">
        <v>103654</v>
      </c>
      <c r="F4113">
        <v>81.53</v>
      </c>
      <c r="G4113" s="2">
        <v>41110</v>
      </c>
      <c r="H4113">
        <f>YEAR(Table1[[#This Row],[Order Date]])</f>
        <v>2012</v>
      </c>
      <c r="I4113" t="s">
        <v>260</v>
      </c>
      <c r="J4113" s="4">
        <f>WEEKDAY(Table1[[#This Row],[Order Date]])</f>
        <v>6</v>
      </c>
      <c r="K4113" t="s">
        <v>230</v>
      </c>
      <c r="L4113" t="s">
        <v>238</v>
      </c>
      <c r="M4113">
        <v>103654</v>
      </c>
      <c r="N4113">
        <v>27585.01</v>
      </c>
      <c r="O4113">
        <v>76068.990000000005</v>
      </c>
      <c r="P4113">
        <v>30</v>
      </c>
      <c r="Q4113">
        <v>50</v>
      </c>
      <c r="R4113">
        <v>81.290000000000006</v>
      </c>
    </row>
    <row r="4114" spans="1:18" x14ac:dyDescent="0.35">
      <c r="A4114" t="s">
        <v>124</v>
      </c>
      <c r="B4114" t="str">
        <f>VLOOKUP(Table1[[#This Row],[Region]],Table3[#All],2,0)</f>
        <v>Bill Gabril</v>
      </c>
      <c r="C4114" t="s">
        <v>213</v>
      </c>
      <c r="D4114">
        <v>484468</v>
      </c>
      <c r="E4114">
        <v>249047</v>
      </c>
      <c r="F4114">
        <v>51.41</v>
      </c>
      <c r="G4114" s="2">
        <v>41575</v>
      </c>
      <c r="H4114">
        <f>YEAR(Table1[[#This Row],[Order Date]])</f>
        <v>2013</v>
      </c>
      <c r="I4114" t="s">
        <v>255</v>
      </c>
      <c r="J4114" s="4">
        <f>WEEKDAY(Table1[[#This Row],[Order Date]])</f>
        <v>2</v>
      </c>
      <c r="K4114" t="s">
        <v>230</v>
      </c>
      <c r="L4114" t="s">
        <v>238</v>
      </c>
      <c r="M4114">
        <v>249047</v>
      </c>
      <c r="N4114">
        <v>119268.14</v>
      </c>
      <c r="O4114">
        <v>129778.86</v>
      </c>
      <c r="P4114">
        <v>20</v>
      </c>
      <c r="Q4114">
        <v>17</v>
      </c>
      <c r="R4114">
        <v>93.82</v>
      </c>
    </row>
    <row r="4115" spans="1:18" x14ac:dyDescent="0.35">
      <c r="A4115" t="s">
        <v>125</v>
      </c>
      <c r="B4115" t="str">
        <f>VLOOKUP(Table1[[#This Row],[Region]],Table3[#All],2,0)</f>
        <v>Anne Paul</v>
      </c>
      <c r="C4115" t="s">
        <v>212</v>
      </c>
      <c r="D4115">
        <v>209909</v>
      </c>
      <c r="E4115">
        <v>241020</v>
      </c>
      <c r="F4115">
        <v>114.82</v>
      </c>
      <c r="G4115" s="2">
        <v>41575</v>
      </c>
      <c r="H4115">
        <f>YEAR(Table1[[#This Row],[Order Date]])</f>
        <v>2013</v>
      </c>
      <c r="I4115" t="s">
        <v>255</v>
      </c>
      <c r="J4115" s="4">
        <f>WEEKDAY(Table1[[#This Row],[Order Date]])</f>
        <v>2</v>
      </c>
      <c r="K4115" t="s">
        <v>225</v>
      </c>
      <c r="L4115" t="s">
        <v>239</v>
      </c>
      <c r="M4115">
        <v>241020</v>
      </c>
      <c r="N4115">
        <v>101881.58</v>
      </c>
      <c r="O4115">
        <v>139138.42000000001</v>
      </c>
      <c r="P4115">
        <v>10</v>
      </c>
      <c r="Q4115">
        <v>100</v>
      </c>
      <c r="R4115">
        <v>68.11</v>
      </c>
    </row>
    <row r="4116" spans="1:18" x14ac:dyDescent="0.35">
      <c r="A4116" t="s">
        <v>126</v>
      </c>
      <c r="B4116" t="str">
        <f>VLOOKUP(Table1[[#This Row],[Region]],Table3[#All],2,0)</f>
        <v>Sam Thomas</v>
      </c>
      <c r="C4116" t="s">
        <v>215</v>
      </c>
      <c r="D4116">
        <v>360123</v>
      </c>
      <c r="E4116">
        <v>254262</v>
      </c>
      <c r="F4116">
        <v>70.599999999999994</v>
      </c>
      <c r="G4116" s="2">
        <v>41964</v>
      </c>
      <c r="H4116">
        <f>YEAR(Table1[[#This Row],[Order Date]])</f>
        <v>2014</v>
      </c>
      <c r="I4116" t="s">
        <v>253</v>
      </c>
      <c r="J4116" s="4">
        <f>WEEKDAY(Table1[[#This Row],[Order Date]])</f>
        <v>6</v>
      </c>
      <c r="K4116" t="s">
        <v>231</v>
      </c>
      <c r="L4116" t="s">
        <v>236</v>
      </c>
      <c r="M4116">
        <v>254262</v>
      </c>
      <c r="N4116">
        <v>69675.100000000006</v>
      </c>
      <c r="O4116">
        <v>184586.9</v>
      </c>
      <c r="P4116">
        <v>30</v>
      </c>
      <c r="Q4116">
        <v>83</v>
      </c>
      <c r="R4116">
        <v>82.27</v>
      </c>
    </row>
    <row r="4117" spans="1:18" x14ac:dyDescent="0.35">
      <c r="A4117" t="s">
        <v>127</v>
      </c>
      <c r="B4117" t="str">
        <f>VLOOKUP(Table1[[#This Row],[Region]],Table3[#All],2,0)</f>
        <v>Anne Paul</v>
      </c>
      <c r="C4117" t="s">
        <v>212</v>
      </c>
      <c r="D4117">
        <v>416870</v>
      </c>
      <c r="E4117">
        <v>353292</v>
      </c>
      <c r="F4117">
        <v>84.75</v>
      </c>
      <c r="G4117" s="2">
        <v>41964</v>
      </c>
      <c r="H4117">
        <f>YEAR(Table1[[#This Row],[Order Date]])</f>
        <v>2014</v>
      </c>
      <c r="I4117" t="s">
        <v>253</v>
      </c>
      <c r="J4117" s="4">
        <f>WEEKDAY(Table1[[#This Row],[Order Date]])</f>
        <v>6</v>
      </c>
      <c r="K4117" t="s">
        <v>219</v>
      </c>
      <c r="L4117" t="s">
        <v>238</v>
      </c>
      <c r="M4117">
        <v>353292</v>
      </c>
      <c r="N4117">
        <v>165272.20000000001</v>
      </c>
      <c r="O4117">
        <v>188019.8</v>
      </c>
      <c r="P4117">
        <v>30</v>
      </c>
      <c r="Q4117">
        <v>83</v>
      </c>
      <c r="R4117">
        <v>73.23</v>
      </c>
    </row>
    <row r="4118" spans="1:18" x14ac:dyDescent="0.35">
      <c r="A4118" t="s">
        <v>128</v>
      </c>
      <c r="B4118" t="str">
        <f>VLOOKUP(Table1[[#This Row],[Region]],Table3[#All],2,0)</f>
        <v>Anne Paul</v>
      </c>
      <c r="C4118" t="s">
        <v>212</v>
      </c>
      <c r="D4118">
        <v>214837</v>
      </c>
      <c r="E4118">
        <v>145022</v>
      </c>
      <c r="F4118">
        <v>67.5</v>
      </c>
      <c r="G4118" s="2">
        <v>41964</v>
      </c>
      <c r="H4118">
        <f>YEAR(Table1[[#This Row],[Order Date]])</f>
        <v>2014</v>
      </c>
      <c r="I4118" t="s">
        <v>253</v>
      </c>
      <c r="J4118" s="4">
        <f>WEEKDAY(Table1[[#This Row],[Order Date]])</f>
        <v>6</v>
      </c>
      <c r="K4118" t="s">
        <v>219</v>
      </c>
      <c r="L4118" t="s">
        <v>238</v>
      </c>
      <c r="M4118">
        <v>145022</v>
      </c>
      <c r="N4118">
        <v>30785.7</v>
      </c>
      <c r="O4118">
        <v>114236.3</v>
      </c>
      <c r="P4118">
        <v>10</v>
      </c>
      <c r="Q4118">
        <v>26</v>
      </c>
      <c r="R4118">
        <v>92.64</v>
      </c>
    </row>
    <row r="4119" spans="1:18" x14ac:dyDescent="0.35">
      <c r="A4119" t="s">
        <v>129</v>
      </c>
      <c r="B4119" t="str">
        <f>VLOOKUP(Table1[[#This Row],[Region]],Table3[#All],2,0)</f>
        <v>Sam Thomas</v>
      </c>
      <c r="C4119" t="s">
        <v>215</v>
      </c>
      <c r="D4119">
        <v>472101</v>
      </c>
      <c r="E4119">
        <v>327875</v>
      </c>
      <c r="F4119">
        <v>69.45</v>
      </c>
      <c r="G4119" s="2">
        <v>41964</v>
      </c>
      <c r="H4119">
        <f>YEAR(Table1[[#This Row],[Order Date]])</f>
        <v>2014</v>
      </c>
      <c r="I4119" t="s">
        <v>253</v>
      </c>
      <c r="J4119" s="4">
        <f>WEEKDAY(Table1[[#This Row],[Order Date]])</f>
        <v>6</v>
      </c>
      <c r="K4119" t="s">
        <v>217</v>
      </c>
      <c r="L4119" t="s">
        <v>237</v>
      </c>
      <c r="M4119">
        <v>327875</v>
      </c>
      <c r="N4119">
        <v>153750.63</v>
      </c>
      <c r="O4119">
        <v>174124.37</v>
      </c>
      <c r="P4119">
        <v>10</v>
      </c>
      <c r="Q4119">
        <v>84</v>
      </c>
      <c r="R4119">
        <v>82.97</v>
      </c>
    </row>
    <row r="4120" spans="1:18" x14ac:dyDescent="0.35">
      <c r="A4120" t="s">
        <v>130</v>
      </c>
      <c r="B4120" t="str">
        <f>VLOOKUP(Table1[[#This Row],[Region]],Table3[#All],2,0)</f>
        <v>William Grek</v>
      </c>
      <c r="C4120" t="s">
        <v>214</v>
      </c>
      <c r="D4120">
        <v>285269</v>
      </c>
      <c r="E4120">
        <v>300225</v>
      </c>
      <c r="F4120">
        <v>105.24</v>
      </c>
      <c r="G4120" s="2">
        <v>41526</v>
      </c>
      <c r="H4120">
        <f>YEAR(Table1[[#This Row],[Order Date]])</f>
        <v>2013</v>
      </c>
      <c r="I4120" t="s">
        <v>258</v>
      </c>
      <c r="J4120" s="4">
        <f>WEEKDAY(Table1[[#This Row],[Order Date]])</f>
        <v>2</v>
      </c>
      <c r="K4120" t="s">
        <v>217</v>
      </c>
      <c r="L4120" t="s">
        <v>237</v>
      </c>
      <c r="M4120">
        <v>300225</v>
      </c>
      <c r="N4120">
        <v>98069.38</v>
      </c>
      <c r="O4120">
        <v>202155.62</v>
      </c>
      <c r="P4120">
        <v>10</v>
      </c>
      <c r="Q4120">
        <v>83</v>
      </c>
      <c r="R4120">
        <v>69.89</v>
      </c>
    </row>
    <row r="4121" spans="1:18" x14ac:dyDescent="0.35">
      <c r="A4121" t="s">
        <v>131</v>
      </c>
      <c r="B4121" t="str">
        <f>VLOOKUP(Table1[[#This Row],[Region]],Table3[#All],2,0)</f>
        <v>William Grek</v>
      </c>
      <c r="C4121" t="s">
        <v>214</v>
      </c>
      <c r="D4121">
        <v>396074</v>
      </c>
      <c r="E4121">
        <v>433170</v>
      </c>
      <c r="F4121">
        <v>109.37</v>
      </c>
      <c r="G4121" s="2">
        <v>41526</v>
      </c>
      <c r="H4121">
        <f>YEAR(Table1[[#This Row],[Order Date]])</f>
        <v>2013</v>
      </c>
      <c r="I4121" t="s">
        <v>258</v>
      </c>
      <c r="J4121" s="4">
        <f>WEEKDAY(Table1[[#This Row],[Order Date]])</f>
        <v>2</v>
      </c>
      <c r="K4121" t="s">
        <v>226</v>
      </c>
      <c r="L4121" t="s">
        <v>239</v>
      </c>
      <c r="M4121">
        <v>433170</v>
      </c>
      <c r="N4121">
        <v>121889.98</v>
      </c>
      <c r="O4121">
        <v>311280.02</v>
      </c>
      <c r="P4121">
        <v>30</v>
      </c>
      <c r="Q4121">
        <v>27</v>
      </c>
      <c r="R4121">
        <v>68.64</v>
      </c>
    </row>
    <row r="4122" spans="1:18" x14ac:dyDescent="0.35">
      <c r="A4122" t="s">
        <v>132</v>
      </c>
      <c r="B4122" t="str">
        <f>VLOOKUP(Table1[[#This Row],[Region]],Table3[#All],2,0)</f>
        <v>Bill Gabril</v>
      </c>
      <c r="C4122" t="s">
        <v>213</v>
      </c>
      <c r="D4122">
        <v>319539</v>
      </c>
      <c r="E4122">
        <v>282520</v>
      </c>
      <c r="F4122">
        <v>88.41</v>
      </c>
      <c r="G4122" s="2">
        <v>40744</v>
      </c>
      <c r="H4122">
        <f>YEAR(Table1[[#This Row],[Order Date]])</f>
        <v>2011</v>
      </c>
      <c r="I4122" t="s">
        <v>260</v>
      </c>
      <c r="J4122" s="4">
        <f>WEEKDAY(Table1[[#This Row],[Order Date]])</f>
        <v>4</v>
      </c>
      <c r="K4122" t="s">
        <v>223</v>
      </c>
      <c r="L4122" t="s">
        <v>240</v>
      </c>
      <c r="M4122">
        <v>282520</v>
      </c>
      <c r="N4122">
        <v>138185.57999999999</v>
      </c>
      <c r="O4122">
        <v>144334.42000000001</v>
      </c>
      <c r="P4122">
        <v>10</v>
      </c>
      <c r="Q4122">
        <v>31</v>
      </c>
      <c r="R4122">
        <v>89.45</v>
      </c>
    </row>
    <row r="4123" spans="1:18" x14ac:dyDescent="0.35">
      <c r="A4123" t="s">
        <v>133</v>
      </c>
      <c r="B4123" t="str">
        <f>VLOOKUP(Table1[[#This Row],[Region]],Table3[#All],2,0)</f>
        <v>Sam Thomas</v>
      </c>
      <c r="C4123" t="s">
        <v>215</v>
      </c>
      <c r="D4123">
        <v>205912</v>
      </c>
      <c r="E4123">
        <v>184153</v>
      </c>
      <c r="F4123">
        <v>89.43</v>
      </c>
      <c r="G4123" s="2">
        <v>40744</v>
      </c>
      <c r="H4123">
        <f>YEAR(Table1[[#This Row],[Order Date]])</f>
        <v>2011</v>
      </c>
      <c r="I4123" t="s">
        <v>260</v>
      </c>
      <c r="J4123" s="4">
        <f>WEEKDAY(Table1[[#This Row],[Order Date]])</f>
        <v>4</v>
      </c>
      <c r="K4123" t="s">
        <v>219</v>
      </c>
      <c r="L4123" t="s">
        <v>238</v>
      </c>
      <c r="M4123">
        <v>184153</v>
      </c>
      <c r="N4123">
        <v>60908.14</v>
      </c>
      <c r="O4123">
        <v>123244.86</v>
      </c>
      <c r="P4123">
        <v>20</v>
      </c>
      <c r="Q4123">
        <v>70</v>
      </c>
      <c r="R4123">
        <v>79.25</v>
      </c>
    </row>
    <row r="4124" spans="1:18" x14ac:dyDescent="0.35">
      <c r="A4124" t="s">
        <v>134</v>
      </c>
      <c r="B4124" t="str">
        <f>VLOOKUP(Table1[[#This Row],[Region]],Table3[#All],2,0)</f>
        <v>Bill Gabril</v>
      </c>
      <c r="C4124" t="s">
        <v>213</v>
      </c>
      <c r="D4124">
        <v>252146</v>
      </c>
      <c r="E4124">
        <v>301479</v>
      </c>
      <c r="F4124">
        <v>119.57</v>
      </c>
      <c r="G4124" s="2">
        <v>41594</v>
      </c>
      <c r="H4124">
        <f>YEAR(Table1[[#This Row],[Order Date]])</f>
        <v>2013</v>
      </c>
      <c r="I4124" t="s">
        <v>253</v>
      </c>
      <c r="J4124" s="4">
        <f>WEEKDAY(Table1[[#This Row],[Order Date]])</f>
        <v>7</v>
      </c>
      <c r="K4124" t="s">
        <v>222</v>
      </c>
      <c r="L4124" t="s">
        <v>236</v>
      </c>
      <c r="M4124">
        <v>301479</v>
      </c>
      <c r="N4124">
        <v>102980.94</v>
      </c>
      <c r="O4124">
        <v>198498.06</v>
      </c>
      <c r="P4124">
        <v>10</v>
      </c>
      <c r="Q4124">
        <v>62</v>
      </c>
      <c r="R4124">
        <v>68.36</v>
      </c>
    </row>
    <row r="4125" spans="1:18" x14ac:dyDescent="0.35">
      <c r="A4125" t="s">
        <v>135</v>
      </c>
      <c r="B4125" t="str">
        <f>VLOOKUP(Table1[[#This Row],[Region]],Table3[#All],2,0)</f>
        <v>William Grek</v>
      </c>
      <c r="C4125" t="s">
        <v>214</v>
      </c>
      <c r="D4125">
        <v>426885</v>
      </c>
      <c r="E4125">
        <v>448174</v>
      </c>
      <c r="F4125">
        <v>104.99</v>
      </c>
      <c r="G4125" s="2">
        <v>40731</v>
      </c>
      <c r="H4125">
        <f>YEAR(Table1[[#This Row],[Order Date]])</f>
        <v>2011</v>
      </c>
      <c r="I4125" t="s">
        <v>260</v>
      </c>
      <c r="J4125" s="4">
        <f>WEEKDAY(Table1[[#This Row],[Order Date]])</f>
        <v>5</v>
      </c>
      <c r="K4125" t="s">
        <v>219</v>
      </c>
      <c r="L4125" t="s">
        <v>238</v>
      </c>
      <c r="M4125">
        <v>448174</v>
      </c>
      <c r="N4125">
        <v>172345.95</v>
      </c>
      <c r="O4125">
        <v>275828.05</v>
      </c>
      <c r="P4125">
        <v>20</v>
      </c>
      <c r="Q4125">
        <v>75</v>
      </c>
      <c r="R4125">
        <v>65.84</v>
      </c>
    </row>
    <row r="4126" spans="1:18" x14ac:dyDescent="0.35">
      <c r="A4126" t="s">
        <v>136</v>
      </c>
      <c r="B4126" t="str">
        <f>VLOOKUP(Table1[[#This Row],[Region]],Table3[#All],2,0)</f>
        <v>Anne Paul</v>
      </c>
      <c r="C4126" t="s">
        <v>212</v>
      </c>
      <c r="D4126">
        <v>164177</v>
      </c>
      <c r="E4126">
        <v>127733</v>
      </c>
      <c r="F4126">
        <v>77.8</v>
      </c>
      <c r="G4126" s="2">
        <v>40731</v>
      </c>
      <c r="H4126">
        <f>YEAR(Table1[[#This Row],[Order Date]])</f>
        <v>2011</v>
      </c>
      <c r="I4126" t="s">
        <v>260</v>
      </c>
      <c r="J4126" s="4">
        <f>WEEKDAY(Table1[[#This Row],[Order Date]])</f>
        <v>5</v>
      </c>
      <c r="K4126" t="s">
        <v>217</v>
      </c>
      <c r="L4126" t="s">
        <v>237</v>
      </c>
      <c r="M4126">
        <v>127733</v>
      </c>
      <c r="N4126">
        <v>42754.86</v>
      </c>
      <c r="O4126">
        <v>84978.14</v>
      </c>
      <c r="P4126">
        <v>20</v>
      </c>
      <c r="Q4126">
        <v>38</v>
      </c>
      <c r="R4126">
        <v>88.87</v>
      </c>
    </row>
    <row r="4127" spans="1:18" x14ac:dyDescent="0.35">
      <c r="A4127" t="s">
        <v>137</v>
      </c>
      <c r="B4127" t="str">
        <f>VLOOKUP(Table1[[#This Row],[Region]],Table3[#All],2,0)</f>
        <v>Anne Paul</v>
      </c>
      <c r="C4127" t="s">
        <v>212</v>
      </c>
      <c r="D4127">
        <v>346365</v>
      </c>
      <c r="E4127">
        <v>306706</v>
      </c>
      <c r="F4127">
        <v>88.55</v>
      </c>
      <c r="G4127" s="2">
        <v>41351</v>
      </c>
      <c r="H4127">
        <f>YEAR(Table1[[#This Row],[Order Date]])</f>
        <v>2013</v>
      </c>
      <c r="I4127" t="s">
        <v>263</v>
      </c>
      <c r="J4127" s="4">
        <f>WEEKDAY(Table1[[#This Row],[Order Date]])</f>
        <v>2</v>
      </c>
      <c r="K4127" t="s">
        <v>224</v>
      </c>
      <c r="L4127" t="s">
        <v>240</v>
      </c>
      <c r="M4127">
        <v>306706</v>
      </c>
      <c r="N4127">
        <v>121965.92</v>
      </c>
      <c r="O4127">
        <v>184740.08</v>
      </c>
      <c r="P4127">
        <v>20</v>
      </c>
      <c r="Q4127">
        <v>61</v>
      </c>
      <c r="R4127">
        <v>89.48</v>
      </c>
    </row>
    <row r="4128" spans="1:18" x14ac:dyDescent="0.35">
      <c r="A4128" t="s">
        <v>138</v>
      </c>
      <c r="B4128" t="str">
        <f>VLOOKUP(Table1[[#This Row],[Region]],Table3[#All],2,0)</f>
        <v>Bill Gabril</v>
      </c>
      <c r="C4128" t="s">
        <v>213</v>
      </c>
      <c r="D4128">
        <v>410858</v>
      </c>
      <c r="E4128">
        <v>277044</v>
      </c>
      <c r="F4128">
        <v>67.430000000000007</v>
      </c>
      <c r="G4128" s="2">
        <v>41351</v>
      </c>
      <c r="H4128">
        <f>YEAR(Table1[[#This Row],[Order Date]])</f>
        <v>2013</v>
      </c>
      <c r="I4128" t="s">
        <v>263</v>
      </c>
      <c r="J4128" s="4">
        <f>WEEKDAY(Table1[[#This Row],[Order Date]])</f>
        <v>2</v>
      </c>
      <c r="K4128" t="s">
        <v>221</v>
      </c>
      <c r="L4128" t="s">
        <v>239</v>
      </c>
      <c r="M4128">
        <v>277044</v>
      </c>
      <c r="N4128">
        <v>75086.740000000005</v>
      </c>
      <c r="O4128">
        <v>201957.26</v>
      </c>
      <c r="P4128">
        <v>20</v>
      </c>
      <c r="Q4128">
        <v>17</v>
      </c>
      <c r="R4128">
        <v>92.27</v>
      </c>
    </row>
    <row r="4129" spans="1:18" x14ac:dyDescent="0.35">
      <c r="A4129" t="s">
        <v>139</v>
      </c>
      <c r="B4129" t="str">
        <f>VLOOKUP(Table1[[#This Row],[Region]],Table3[#All],2,0)</f>
        <v>Bill Gabril</v>
      </c>
      <c r="C4129" t="s">
        <v>213</v>
      </c>
      <c r="D4129">
        <v>329561</v>
      </c>
      <c r="E4129">
        <v>235510</v>
      </c>
      <c r="F4129">
        <v>71.459999999999994</v>
      </c>
      <c r="G4129" s="2">
        <v>41351</v>
      </c>
      <c r="H4129">
        <f>YEAR(Table1[[#This Row],[Order Date]])</f>
        <v>2013</v>
      </c>
      <c r="I4129" t="s">
        <v>263</v>
      </c>
      <c r="J4129" s="4">
        <f>WEEKDAY(Table1[[#This Row],[Order Date]])</f>
        <v>2</v>
      </c>
      <c r="K4129" t="s">
        <v>234</v>
      </c>
      <c r="L4129" t="s">
        <v>238</v>
      </c>
      <c r="M4129">
        <v>235510</v>
      </c>
      <c r="N4129">
        <v>82182.53</v>
      </c>
      <c r="O4129">
        <v>153327.47</v>
      </c>
      <c r="P4129">
        <v>10</v>
      </c>
      <c r="Q4129">
        <v>33</v>
      </c>
      <c r="R4129">
        <v>68.34</v>
      </c>
    </row>
    <row r="4130" spans="1:18" x14ac:dyDescent="0.35">
      <c r="A4130" t="s">
        <v>140</v>
      </c>
      <c r="B4130" t="str">
        <f>VLOOKUP(Table1[[#This Row],[Region]],Table3[#All],2,0)</f>
        <v>Anne Paul</v>
      </c>
      <c r="C4130" t="s">
        <v>212</v>
      </c>
      <c r="D4130">
        <v>318966</v>
      </c>
      <c r="E4130">
        <v>162880</v>
      </c>
      <c r="F4130">
        <v>51.07</v>
      </c>
      <c r="G4130" s="2">
        <v>41635</v>
      </c>
      <c r="H4130">
        <f>YEAR(Table1[[#This Row],[Order Date]])</f>
        <v>2013</v>
      </c>
      <c r="I4130" t="s">
        <v>257</v>
      </c>
      <c r="J4130" s="4">
        <f>WEEKDAY(Table1[[#This Row],[Order Date]])</f>
        <v>6</v>
      </c>
      <c r="K4130" t="s">
        <v>223</v>
      </c>
      <c r="L4130" t="s">
        <v>240</v>
      </c>
      <c r="M4130">
        <v>162880</v>
      </c>
      <c r="N4130">
        <v>57555.12</v>
      </c>
      <c r="O4130">
        <v>105324.88</v>
      </c>
      <c r="P4130">
        <v>30</v>
      </c>
      <c r="Q4130">
        <v>86</v>
      </c>
      <c r="R4130">
        <v>90.52</v>
      </c>
    </row>
    <row r="4131" spans="1:18" x14ac:dyDescent="0.35">
      <c r="A4131" t="s">
        <v>141</v>
      </c>
      <c r="B4131" t="str">
        <f>VLOOKUP(Table1[[#This Row],[Region]],Table3[#All],2,0)</f>
        <v>William Grek</v>
      </c>
      <c r="C4131" t="s">
        <v>214</v>
      </c>
      <c r="D4131">
        <v>498261</v>
      </c>
      <c r="E4131">
        <v>562181</v>
      </c>
      <c r="F4131">
        <v>112.83</v>
      </c>
      <c r="G4131" s="2">
        <v>40788</v>
      </c>
      <c r="H4131">
        <f>YEAR(Table1[[#This Row],[Order Date]])</f>
        <v>2011</v>
      </c>
      <c r="I4131" t="s">
        <v>258</v>
      </c>
      <c r="J4131" s="4">
        <f>WEEKDAY(Table1[[#This Row],[Order Date]])</f>
        <v>6</v>
      </c>
      <c r="K4131" t="s">
        <v>229</v>
      </c>
      <c r="L4131" t="s">
        <v>240</v>
      </c>
      <c r="M4131">
        <v>562181</v>
      </c>
      <c r="N4131">
        <v>217338.32</v>
      </c>
      <c r="O4131">
        <v>344842.68</v>
      </c>
      <c r="P4131">
        <v>20</v>
      </c>
      <c r="Q4131">
        <v>69</v>
      </c>
      <c r="R4131">
        <v>62.25</v>
      </c>
    </row>
    <row r="4132" spans="1:18" x14ac:dyDescent="0.35">
      <c r="A4132" t="s">
        <v>142</v>
      </c>
      <c r="B4132" t="str">
        <f>VLOOKUP(Table1[[#This Row],[Region]],Table3[#All],2,0)</f>
        <v>Bill Gabril</v>
      </c>
      <c r="C4132" t="s">
        <v>213</v>
      </c>
      <c r="D4132">
        <v>402088</v>
      </c>
      <c r="E4132">
        <v>418207</v>
      </c>
      <c r="F4132">
        <v>104.01</v>
      </c>
      <c r="G4132" s="2">
        <v>41095</v>
      </c>
      <c r="H4132">
        <f>YEAR(Table1[[#This Row],[Order Date]])</f>
        <v>2012</v>
      </c>
      <c r="I4132" t="s">
        <v>260</v>
      </c>
      <c r="J4132" s="4">
        <f>WEEKDAY(Table1[[#This Row],[Order Date]])</f>
        <v>5</v>
      </c>
      <c r="K4132" t="s">
        <v>232</v>
      </c>
      <c r="L4132" t="s">
        <v>240</v>
      </c>
      <c r="M4132">
        <v>418207</v>
      </c>
      <c r="N4132">
        <v>121529.26</v>
      </c>
      <c r="O4132">
        <v>296677.74</v>
      </c>
      <c r="P4132">
        <v>10</v>
      </c>
      <c r="Q4132">
        <v>49</v>
      </c>
      <c r="R4132">
        <v>71.069999999999993</v>
      </c>
    </row>
    <row r="4133" spans="1:18" x14ac:dyDescent="0.35">
      <c r="A4133" t="s">
        <v>143</v>
      </c>
      <c r="B4133" t="str">
        <f>VLOOKUP(Table1[[#This Row],[Region]],Table3[#All],2,0)</f>
        <v>Bill Gabril</v>
      </c>
      <c r="C4133" t="s">
        <v>213</v>
      </c>
      <c r="D4133">
        <v>193164</v>
      </c>
      <c r="E4133">
        <v>189759</v>
      </c>
      <c r="F4133">
        <v>98.24</v>
      </c>
      <c r="G4133" s="2">
        <v>41095</v>
      </c>
      <c r="H4133">
        <f>YEAR(Table1[[#This Row],[Order Date]])</f>
        <v>2012</v>
      </c>
      <c r="I4133" t="s">
        <v>260</v>
      </c>
      <c r="J4133" s="4">
        <f>WEEKDAY(Table1[[#This Row],[Order Date]])</f>
        <v>5</v>
      </c>
      <c r="K4133" t="s">
        <v>232</v>
      </c>
      <c r="L4133" t="s">
        <v>240</v>
      </c>
      <c r="M4133">
        <v>189759</v>
      </c>
      <c r="N4133">
        <v>39513.79</v>
      </c>
      <c r="O4133">
        <v>150245.21</v>
      </c>
      <c r="P4133">
        <v>20</v>
      </c>
      <c r="Q4133">
        <v>76</v>
      </c>
      <c r="R4133">
        <v>78.61</v>
      </c>
    </row>
    <row r="4134" spans="1:18" x14ac:dyDescent="0.35">
      <c r="A4134" t="s">
        <v>144</v>
      </c>
      <c r="B4134" t="str">
        <f>VLOOKUP(Table1[[#This Row],[Region]],Table3[#All],2,0)</f>
        <v>Sam Thomas</v>
      </c>
      <c r="C4134" t="s">
        <v>215</v>
      </c>
      <c r="D4134">
        <v>477645</v>
      </c>
      <c r="E4134">
        <v>458635</v>
      </c>
      <c r="F4134">
        <v>96.02</v>
      </c>
      <c r="G4134" s="2">
        <v>41599</v>
      </c>
      <c r="H4134">
        <f>YEAR(Table1[[#This Row],[Order Date]])</f>
        <v>2013</v>
      </c>
      <c r="I4134" t="s">
        <v>253</v>
      </c>
      <c r="J4134" s="4">
        <f>WEEKDAY(Table1[[#This Row],[Order Date]])</f>
        <v>5</v>
      </c>
      <c r="K4134" t="s">
        <v>226</v>
      </c>
      <c r="L4134" t="s">
        <v>239</v>
      </c>
      <c r="M4134">
        <v>458635</v>
      </c>
      <c r="N4134">
        <v>132014.03</v>
      </c>
      <c r="O4134">
        <v>326620.96999999997</v>
      </c>
      <c r="P4134">
        <v>10</v>
      </c>
      <c r="Q4134">
        <v>56</v>
      </c>
      <c r="R4134">
        <v>93.19</v>
      </c>
    </row>
    <row r="4135" spans="1:18" x14ac:dyDescent="0.35">
      <c r="A4135" t="s">
        <v>145</v>
      </c>
      <c r="B4135" t="str">
        <f>VLOOKUP(Table1[[#This Row],[Region]],Table3[#All],2,0)</f>
        <v>Anne Paul</v>
      </c>
      <c r="C4135" t="s">
        <v>212</v>
      </c>
      <c r="D4135">
        <v>264979</v>
      </c>
      <c r="E4135">
        <v>245939</v>
      </c>
      <c r="F4135">
        <v>92.81</v>
      </c>
      <c r="G4135" s="2">
        <v>41599</v>
      </c>
      <c r="H4135">
        <f>YEAR(Table1[[#This Row],[Order Date]])</f>
        <v>2013</v>
      </c>
      <c r="I4135" t="s">
        <v>253</v>
      </c>
      <c r="J4135" s="4">
        <f>WEEKDAY(Table1[[#This Row],[Order Date]])</f>
        <v>5</v>
      </c>
      <c r="K4135" t="s">
        <v>229</v>
      </c>
      <c r="L4135" t="s">
        <v>240</v>
      </c>
      <c r="M4135">
        <v>245939</v>
      </c>
      <c r="N4135">
        <v>64877.74</v>
      </c>
      <c r="O4135">
        <v>181061.26</v>
      </c>
      <c r="P4135">
        <v>20</v>
      </c>
      <c r="Q4135">
        <v>54</v>
      </c>
      <c r="R4135">
        <v>62.61</v>
      </c>
    </row>
    <row r="4136" spans="1:18" x14ac:dyDescent="0.35">
      <c r="A4136" t="s">
        <v>146</v>
      </c>
      <c r="B4136" t="str">
        <f>VLOOKUP(Table1[[#This Row],[Region]],Table3[#All],2,0)</f>
        <v>Bill Gabril</v>
      </c>
      <c r="C4136" t="s">
        <v>213</v>
      </c>
      <c r="D4136">
        <v>250391</v>
      </c>
      <c r="E4136">
        <v>235416</v>
      </c>
      <c r="F4136">
        <v>94.02</v>
      </c>
      <c r="G4136" s="2">
        <v>41599</v>
      </c>
      <c r="H4136">
        <f>YEAR(Table1[[#This Row],[Order Date]])</f>
        <v>2013</v>
      </c>
      <c r="I4136" t="s">
        <v>253</v>
      </c>
      <c r="J4136" s="4">
        <f>WEEKDAY(Table1[[#This Row],[Order Date]])</f>
        <v>5</v>
      </c>
      <c r="K4136" t="s">
        <v>224</v>
      </c>
      <c r="L4136" t="s">
        <v>240</v>
      </c>
      <c r="M4136">
        <v>235416</v>
      </c>
      <c r="N4136">
        <v>71871.839999999997</v>
      </c>
      <c r="O4136">
        <v>163544.16</v>
      </c>
      <c r="P4136">
        <v>30</v>
      </c>
      <c r="Q4136">
        <v>62</v>
      </c>
      <c r="R4136">
        <v>86.28</v>
      </c>
    </row>
    <row r="4137" spans="1:18" x14ac:dyDescent="0.35">
      <c r="A4137" t="s">
        <v>147</v>
      </c>
      <c r="B4137" t="str">
        <f>VLOOKUP(Table1[[#This Row],[Region]],Table3[#All],2,0)</f>
        <v>Anne Paul</v>
      </c>
      <c r="C4137" t="s">
        <v>212</v>
      </c>
      <c r="D4137">
        <v>385525</v>
      </c>
      <c r="E4137">
        <v>298811</v>
      </c>
      <c r="F4137">
        <v>77.510000000000005</v>
      </c>
      <c r="G4137" s="2">
        <v>40669</v>
      </c>
      <c r="H4137">
        <f>YEAR(Table1[[#This Row],[Order Date]])</f>
        <v>2011</v>
      </c>
      <c r="I4137" t="s">
        <v>261</v>
      </c>
      <c r="J4137" s="4">
        <f>WEEKDAY(Table1[[#This Row],[Order Date]])</f>
        <v>6</v>
      </c>
      <c r="K4137" t="s">
        <v>221</v>
      </c>
      <c r="L4137" t="s">
        <v>239</v>
      </c>
      <c r="M4137">
        <v>298811</v>
      </c>
      <c r="N4137">
        <v>60435.47</v>
      </c>
      <c r="O4137">
        <v>238375.53</v>
      </c>
      <c r="P4137">
        <v>20</v>
      </c>
      <c r="Q4137">
        <v>38</v>
      </c>
      <c r="R4137">
        <v>69.069999999999993</v>
      </c>
    </row>
    <row r="4138" spans="1:18" x14ac:dyDescent="0.35">
      <c r="A4138" t="s">
        <v>148</v>
      </c>
      <c r="B4138" t="str">
        <f>VLOOKUP(Table1[[#This Row],[Region]],Table3[#All],2,0)</f>
        <v>Sam Thomas</v>
      </c>
      <c r="C4138" t="s">
        <v>215</v>
      </c>
      <c r="D4138">
        <v>131736</v>
      </c>
      <c r="E4138">
        <v>89130</v>
      </c>
      <c r="F4138">
        <v>67.66</v>
      </c>
      <c r="G4138" s="2">
        <v>40669</v>
      </c>
      <c r="H4138">
        <f>YEAR(Table1[[#This Row],[Order Date]])</f>
        <v>2011</v>
      </c>
      <c r="I4138" t="s">
        <v>261</v>
      </c>
      <c r="J4138" s="4">
        <f>WEEKDAY(Table1[[#This Row],[Order Date]])</f>
        <v>6</v>
      </c>
      <c r="K4138" t="s">
        <v>232</v>
      </c>
      <c r="L4138" t="s">
        <v>240</v>
      </c>
      <c r="M4138">
        <v>89130</v>
      </c>
      <c r="N4138">
        <v>30950.959999999999</v>
      </c>
      <c r="O4138">
        <v>58179.040000000001</v>
      </c>
      <c r="P4138">
        <v>30</v>
      </c>
      <c r="Q4138">
        <v>41</v>
      </c>
      <c r="R4138">
        <v>92.26</v>
      </c>
    </row>
    <row r="4139" spans="1:18" x14ac:dyDescent="0.35">
      <c r="A4139" t="s">
        <v>149</v>
      </c>
      <c r="B4139" t="str">
        <f>VLOOKUP(Table1[[#This Row],[Region]],Table3[#All],2,0)</f>
        <v>Sam Thomas</v>
      </c>
      <c r="C4139" t="s">
        <v>215</v>
      </c>
      <c r="D4139">
        <v>490880</v>
      </c>
      <c r="E4139">
        <v>425848</v>
      </c>
      <c r="F4139">
        <v>86.75</v>
      </c>
      <c r="G4139" s="2">
        <v>40715</v>
      </c>
      <c r="H4139">
        <f>YEAR(Table1[[#This Row],[Order Date]])</f>
        <v>2011</v>
      </c>
      <c r="I4139" t="s">
        <v>254</v>
      </c>
      <c r="J4139" s="4">
        <f>WEEKDAY(Table1[[#This Row],[Order Date]])</f>
        <v>3</v>
      </c>
      <c r="K4139" t="s">
        <v>229</v>
      </c>
      <c r="L4139" t="s">
        <v>240</v>
      </c>
      <c r="M4139">
        <v>425848</v>
      </c>
      <c r="N4139">
        <v>125009.73</v>
      </c>
      <c r="O4139">
        <v>300838.27</v>
      </c>
      <c r="P4139">
        <v>30</v>
      </c>
      <c r="Q4139">
        <v>79</v>
      </c>
      <c r="R4139">
        <v>80.23</v>
      </c>
    </row>
    <row r="4140" spans="1:18" x14ac:dyDescent="0.35">
      <c r="A4140" t="s">
        <v>150</v>
      </c>
      <c r="B4140" t="str">
        <f>VLOOKUP(Table1[[#This Row],[Region]],Table3[#All],2,0)</f>
        <v>William Grek</v>
      </c>
      <c r="C4140" t="s">
        <v>214</v>
      </c>
      <c r="D4140">
        <v>426981</v>
      </c>
      <c r="E4140">
        <v>402005</v>
      </c>
      <c r="F4140">
        <v>94.15</v>
      </c>
      <c r="G4140" s="2">
        <v>40715</v>
      </c>
      <c r="H4140">
        <f>YEAR(Table1[[#This Row],[Order Date]])</f>
        <v>2011</v>
      </c>
      <c r="I4140" t="s">
        <v>254</v>
      </c>
      <c r="J4140" s="4">
        <f>WEEKDAY(Table1[[#This Row],[Order Date]])</f>
        <v>3</v>
      </c>
      <c r="K4140" t="s">
        <v>228</v>
      </c>
      <c r="L4140" t="s">
        <v>236</v>
      </c>
      <c r="M4140">
        <v>402005</v>
      </c>
      <c r="N4140">
        <v>108222.95</v>
      </c>
      <c r="O4140">
        <v>293782.05</v>
      </c>
      <c r="P4140">
        <v>10</v>
      </c>
      <c r="Q4140">
        <v>53</v>
      </c>
      <c r="R4140">
        <v>62.7</v>
      </c>
    </row>
    <row r="4141" spans="1:18" x14ac:dyDescent="0.35">
      <c r="A4141" t="s">
        <v>151</v>
      </c>
      <c r="B4141" t="str">
        <f>VLOOKUP(Table1[[#This Row],[Region]],Table3[#All],2,0)</f>
        <v>Sam Thomas</v>
      </c>
      <c r="C4141" t="s">
        <v>215</v>
      </c>
      <c r="D4141">
        <v>346682</v>
      </c>
      <c r="E4141">
        <v>397010</v>
      </c>
      <c r="F4141">
        <v>114.52</v>
      </c>
      <c r="G4141" s="2">
        <v>40715</v>
      </c>
      <c r="H4141">
        <f>YEAR(Table1[[#This Row],[Order Date]])</f>
        <v>2011</v>
      </c>
      <c r="I4141" t="s">
        <v>254</v>
      </c>
      <c r="J4141" s="4">
        <f>WEEKDAY(Table1[[#This Row],[Order Date]])</f>
        <v>3</v>
      </c>
      <c r="K4141" t="s">
        <v>221</v>
      </c>
      <c r="L4141" t="s">
        <v>239</v>
      </c>
      <c r="M4141">
        <v>397010</v>
      </c>
      <c r="N4141">
        <v>150574.56</v>
      </c>
      <c r="O4141">
        <v>246435.44</v>
      </c>
      <c r="P4141">
        <v>20</v>
      </c>
      <c r="Q4141">
        <v>10</v>
      </c>
      <c r="R4141">
        <v>88.84</v>
      </c>
    </row>
    <row r="4142" spans="1:18" x14ac:dyDescent="0.35">
      <c r="A4142" t="s">
        <v>152</v>
      </c>
      <c r="B4142" t="str">
        <f>VLOOKUP(Table1[[#This Row],[Region]],Table3[#All],2,0)</f>
        <v>William Grek</v>
      </c>
      <c r="C4142" t="s">
        <v>214</v>
      </c>
      <c r="D4142">
        <v>187130</v>
      </c>
      <c r="E4142">
        <v>219592</v>
      </c>
      <c r="F4142">
        <v>117.35</v>
      </c>
      <c r="G4142" s="2">
        <v>41871</v>
      </c>
      <c r="H4142">
        <f>YEAR(Table1[[#This Row],[Order Date]])</f>
        <v>2014</v>
      </c>
      <c r="I4142" t="s">
        <v>262</v>
      </c>
      <c r="J4142" s="4">
        <f>WEEKDAY(Table1[[#This Row],[Order Date]])</f>
        <v>4</v>
      </c>
      <c r="K4142" t="s">
        <v>220</v>
      </c>
      <c r="L4142" t="s">
        <v>237</v>
      </c>
      <c r="M4142">
        <v>219592</v>
      </c>
      <c r="N4142">
        <v>79229.63</v>
      </c>
      <c r="O4142">
        <v>140362.37</v>
      </c>
      <c r="P4142">
        <v>20</v>
      </c>
      <c r="Q4142">
        <v>95</v>
      </c>
      <c r="R4142">
        <v>78.39</v>
      </c>
    </row>
    <row r="4143" spans="1:18" x14ac:dyDescent="0.35">
      <c r="A4143" t="s">
        <v>153</v>
      </c>
      <c r="B4143" t="str">
        <f>VLOOKUP(Table1[[#This Row],[Region]],Table3[#All],2,0)</f>
        <v>Bill Gabril</v>
      </c>
      <c r="C4143" t="s">
        <v>213</v>
      </c>
      <c r="D4143">
        <v>184255</v>
      </c>
      <c r="E4143">
        <v>185877</v>
      </c>
      <c r="F4143">
        <v>100.88</v>
      </c>
      <c r="G4143" s="2">
        <v>40876</v>
      </c>
      <c r="H4143">
        <f>YEAR(Table1[[#This Row],[Order Date]])</f>
        <v>2011</v>
      </c>
      <c r="I4143" t="s">
        <v>253</v>
      </c>
      <c r="J4143" s="4">
        <f>WEEKDAY(Table1[[#This Row],[Order Date]])</f>
        <v>3</v>
      </c>
      <c r="K4143" t="s">
        <v>235</v>
      </c>
      <c r="L4143" t="s">
        <v>239</v>
      </c>
      <c r="M4143">
        <v>185877</v>
      </c>
      <c r="N4143">
        <v>60595.59</v>
      </c>
      <c r="O4143">
        <v>125281.41</v>
      </c>
      <c r="P4143">
        <v>30</v>
      </c>
      <c r="Q4143">
        <v>42</v>
      </c>
      <c r="R4143">
        <v>76.849999999999994</v>
      </c>
    </row>
    <row r="4144" spans="1:18" x14ac:dyDescent="0.35">
      <c r="A4144" t="s">
        <v>154</v>
      </c>
      <c r="B4144" t="str">
        <f>VLOOKUP(Table1[[#This Row],[Region]],Table3[#All],2,0)</f>
        <v>William Grek</v>
      </c>
      <c r="C4144" t="s">
        <v>214</v>
      </c>
      <c r="D4144">
        <v>431662</v>
      </c>
      <c r="E4144">
        <v>461928</v>
      </c>
      <c r="F4144">
        <v>107.01</v>
      </c>
      <c r="G4144" s="2">
        <v>40876</v>
      </c>
      <c r="H4144">
        <f>YEAR(Table1[[#This Row],[Order Date]])</f>
        <v>2011</v>
      </c>
      <c r="I4144" t="s">
        <v>253</v>
      </c>
      <c r="J4144" s="4">
        <f>WEEKDAY(Table1[[#This Row],[Order Date]])</f>
        <v>3</v>
      </c>
      <c r="K4144" t="s">
        <v>219</v>
      </c>
      <c r="L4144" t="s">
        <v>238</v>
      </c>
      <c r="M4144">
        <v>461928</v>
      </c>
      <c r="N4144">
        <v>136102.95000000001</v>
      </c>
      <c r="O4144">
        <v>325825.05</v>
      </c>
      <c r="P4144">
        <v>20</v>
      </c>
      <c r="Q4144">
        <v>45</v>
      </c>
      <c r="R4144">
        <v>76.44</v>
      </c>
    </row>
    <row r="4145" spans="1:18" x14ac:dyDescent="0.35">
      <c r="A4145" t="s">
        <v>155</v>
      </c>
      <c r="B4145" t="str">
        <f>VLOOKUP(Table1[[#This Row],[Region]],Table3[#All],2,0)</f>
        <v>Bill Gabril</v>
      </c>
      <c r="C4145" t="s">
        <v>213</v>
      </c>
      <c r="D4145">
        <v>464413</v>
      </c>
      <c r="E4145">
        <v>329419</v>
      </c>
      <c r="F4145">
        <v>70.930000000000007</v>
      </c>
      <c r="G4145" s="2">
        <v>41739</v>
      </c>
      <c r="H4145">
        <f>YEAR(Table1[[#This Row],[Order Date]])</f>
        <v>2014</v>
      </c>
      <c r="I4145" t="s">
        <v>256</v>
      </c>
      <c r="J4145" s="4">
        <f>WEEKDAY(Table1[[#This Row],[Order Date]])</f>
        <v>5</v>
      </c>
      <c r="K4145" t="s">
        <v>224</v>
      </c>
      <c r="L4145" t="s">
        <v>240</v>
      </c>
      <c r="M4145">
        <v>329419</v>
      </c>
      <c r="N4145">
        <v>108300.03</v>
      </c>
      <c r="O4145">
        <v>221118.97</v>
      </c>
      <c r="P4145">
        <v>10</v>
      </c>
      <c r="Q4145">
        <v>25</v>
      </c>
      <c r="R4145">
        <v>87.88</v>
      </c>
    </row>
    <row r="4146" spans="1:18" x14ac:dyDescent="0.35">
      <c r="A4146" t="s">
        <v>156</v>
      </c>
      <c r="B4146" t="str">
        <f>VLOOKUP(Table1[[#This Row],[Region]],Table3[#All],2,0)</f>
        <v>William Grek</v>
      </c>
      <c r="C4146" t="s">
        <v>214</v>
      </c>
      <c r="D4146">
        <v>479534</v>
      </c>
      <c r="E4146">
        <v>539613</v>
      </c>
      <c r="F4146">
        <v>112.53</v>
      </c>
      <c r="G4146" s="2">
        <v>40897</v>
      </c>
      <c r="H4146">
        <f>YEAR(Table1[[#This Row],[Order Date]])</f>
        <v>2011</v>
      </c>
      <c r="I4146" t="s">
        <v>257</v>
      </c>
      <c r="J4146" s="4">
        <f>WEEKDAY(Table1[[#This Row],[Order Date]])</f>
        <v>3</v>
      </c>
      <c r="K4146" t="s">
        <v>217</v>
      </c>
      <c r="L4146" t="s">
        <v>237</v>
      </c>
      <c r="M4146">
        <v>539613</v>
      </c>
      <c r="N4146">
        <v>144849.42000000001</v>
      </c>
      <c r="O4146">
        <v>394763.58</v>
      </c>
      <c r="P4146">
        <v>30</v>
      </c>
      <c r="Q4146">
        <v>32</v>
      </c>
      <c r="R4146">
        <v>92.66</v>
      </c>
    </row>
    <row r="4147" spans="1:18" x14ac:dyDescent="0.35">
      <c r="A4147" t="s">
        <v>157</v>
      </c>
      <c r="B4147" t="str">
        <f>VLOOKUP(Table1[[#This Row],[Region]],Table3[#All],2,0)</f>
        <v>William Grek</v>
      </c>
      <c r="C4147" t="s">
        <v>214</v>
      </c>
      <c r="D4147">
        <v>367611</v>
      </c>
      <c r="E4147">
        <v>381374</v>
      </c>
      <c r="F4147">
        <v>103.74</v>
      </c>
      <c r="G4147" s="2">
        <v>40894</v>
      </c>
      <c r="H4147">
        <f>YEAR(Table1[[#This Row],[Order Date]])</f>
        <v>2011</v>
      </c>
      <c r="I4147" t="s">
        <v>257</v>
      </c>
      <c r="J4147" s="4">
        <f>WEEKDAY(Table1[[#This Row],[Order Date]])</f>
        <v>7</v>
      </c>
      <c r="K4147" t="s">
        <v>218</v>
      </c>
      <c r="L4147" t="s">
        <v>238</v>
      </c>
      <c r="M4147">
        <v>381374</v>
      </c>
      <c r="N4147">
        <v>169471.57</v>
      </c>
      <c r="O4147">
        <v>211902.43</v>
      </c>
      <c r="P4147">
        <v>30</v>
      </c>
      <c r="Q4147">
        <v>84</v>
      </c>
      <c r="R4147">
        <v>68.77</v>
      </c>
    </row>
    <row r="4148" spans="1:18" x14ac:dyDescent="0.35">
      <c r="A4148" t="s">
        <v>158</v>
      </c>
      <c r="B4148" t="str">
        <f>VLOOKUP(Table1[[#This Row],[Region]],Table3[#All],2,0)</f>
        <v>Anne Paul</v>
      </c>
      <c r="C4148" t="s">
        <v>212</v>
      </c>
      <c r="D4148">
        <v>289021</v>
      </c>
      <c r="E4148">
        <v>216488</v>
      </c>
      <c r="F4148">
        <v>74.900000000000006</v>
      </c>
      <c r="G4148" s="2">
        <v>41230</v>
      </c>
      <c r="H4148">
        <f>YEAR(Table1[[#This Row],[Order Date]])</f>
        <v>2012</v>
      </c>
      <c r="I4148" t="s">
        <v>253</v>
      </c>
      <c r="J4148" s="4">
        <f>WEEKDAY(Table1[[#This Row],[Order Date]])</f>
        <v>7</v>
      </c>
      <c r="K4148" t="s">
        <v>233</v>
      </c>
      <c r="L4148" t="s">
        <v>237</v>
      </c>
      <c r="M4148">
        <v>216488</v>
      </c>
      <c r="N4148">
        <v>90175.6</v>
      </c>
      <c r="O4148">
        <v>126312.4</v>
      </c>
      <c r="P4148">
        <v>10</v>
      </c>
      <c r="Q4148">
        <v>88</v>
      </c>
      <c r="R4148">
        <v>65.75</v>
      </c>
    </row>
    <row r="4149" spans="1:18" x14ac:dyDescent="0.35">
      <c r="A4149" t="s">
        <v>159</v>
      </c>
      <c r="B4149" t="str">
        <f>VLOOKUP(Table1[[#This Row],[Region]],Table3[#All],2,0)</f>
        <v>William Grek</v>
      </c>
      <c r="C4149" t="s">
        <v>214</v>
      </c>
      <c r="D4149">
        <v>236985</v>
      </c>
      <c r="E4149">
        <v>119435</v>
      </c>
      <c r="F4149">
        <v>50.4</v>
      </c>
      <c r="G4149" s="2">
        <v>40606</v>
      </c>
      <c r="H4149">
        <f>YEAR(Table1[[#This Row],[Order Date]])</f>
        <v>2011</v>
      </c>
      <c r="I4149" t="s">
        <v>263</v>
      </c>
      <c r="J4149" s="4">
        <f>WEEKDAY(Table1[[#This Row],[Order Date]])</f>
        <v>6</v>
      </c>
      <c r="K4149" t="s">
        <v>219</v>
      </c>
      <c r="L4149" t="s">
        <v>238</v>
      </c>
      <c r="M4149">
        <v>119435</v>
      </c>
      <c r="N4149">
        <v>47278.71</v>
      </c>
      <c r="O4149">
        <v>72156.289999999994</v>
      </c>
      <c r="P4149">
        <v>10</v>
      </c>
      <c r="Q4149">
        <v>35</v>
      </c>
      <c r="R4149">
        <v>91.66</v>
      </c>
    </row>
    <row r="4150" spans="1:18" x14ac:dyDescent="0.35">
      <c r="A4150" t="s">
        <v>160</v>
      </c>
      <c r="B4150" t="str">
        <f>VLOOKUP(Table1[[#This Row],[Region]],Table3[#All],2,0)</f>
        <v>William Grek</v>
      </c>
      <c r="C4150" t="s">
        <v>214</v>
      </c>
      <c r="D4150">
        <v>178990</v>
      </c>
      <c r="E4150">
        <v>145999</v>
      </c>
      <c r="F4150">
        <v>81.569999999999993</v>
      </c>
      <c r="G4150" s="2">
        <v>41778</v>
      </c>
      <c r="H4150">
        <f>YEAR(Table1[[#This Row],[Order Date]])</f>
        <v>2014</v>
      </c>
      <c r="I4150" t="s">
        <v>261</v>
      </c>
      <c r="J4150" s="4">
        <f>WEEKDAY(Table1[[#This Row],[Order Date]])</f>
        <v>2</v>
      </c>
      <c r="K4150" t="s">
        <v>229</v>
      </c>
      <c r="L4150" t="s">
        <v>240</v>
      </c>
      <c r="M4150">
        <v>145999</v>
      </c>
      <c r="N4150">
        <v>58704</v>
      </c>
      <c r="O4150">
        <v>87295</v>
      </c>
      <c r="P4150">
        <v>10</v>
      </c>
      <c r="Q4150">
        <v>88</v>
      </c>
      <c r="R4150">
        <v>60.32</v>
      </c>
    </row>
    <row r="4151" spans="1:18" x14ac:dyDescent="0.35">
      <c r="A4151" t="s">
        <v>161</v>
      </c>
      <c r="B4151" t="str">
        <f>VLOOKUP(Table1[[#This Row],[Region]],Table3[#All],2,0)</f>
        <v>Bill Gabril</v>
      </c>
      <c r="C4151" t="s">
        <v>213</v>
      </c>
      <c r="D4151">
        <v>495842</v>
      </c>
      <c r="E4151">
        <v>534530</v>
      </c>
      <c r="F4151">
        <v>107.8</v>
      </c>
      <c r="G4151" s="2">
        <v>41778</v>
      </c>
      <c r="H4151">
        <f>YEAR(Table1[[#This Row],[Order Date]])</f>
        <v>2014</v>
      </c>
      <c r="I4151" t="s">
        <v>261</v>
      </c>
      <c r="J4151" s="4">
        <f>WEEKDAY(Table1[[#This Row],[Order Date]])</f>
        <v>2</v>
      </c>
      <c r="K4151" t="s">
        <v>232</v>
      </c>
      <c r="L4151" t="s">
        <v>240</v>
      </c>
      <c r="M4151">
        <v>534530</v>
      </c>
      <c r="N4151">
        <v>196221.34</v>
      </c>
      <c r="O4151">
        <v>338308.66</v>
      </c>
      <c r="P4151">
        <v>20</v>
      </c>
      <c r="Q4151">
        <v>74</v>
      </c>
      <c r="R4151">
        <v>80.45</v>
      </c>
    </row>
    <row r="4152" spans="1:18" x14ac:dyDescent="0.35">
      <c r="A4152" t="s">
        <v>162</v>
      </c>
      <c r="B4152" t="str">
        <f>VLOOKUP(Table1[[#This Row],[Region]],Table3[#All],2,0)</f>
        <v>Bill Gabril</v>
      </c>
      <c r="C4152" t="s">
        <v>213</v>
      </c>
      <c r="D4152">
        <v>173023</v>
      </c>
      <c r="E4152">
        <v>98619</v>
      </c>
      <c r="F4152">
        <v>57</v>
      </c>
      <c r="G4152" s="2">
        <v>41778</v>
      </c>
      <c r="H4152">
        <f>YEAR(Table1[[#This Row],[Order Date]])</f>
        <v>2014</v>
      </c>
      <c r="I4152" t="s">
        <v>261</v>
      </c>
      <c r="J4152" s="4">
        <f>WEEKDAY(Table1[[#This Row],[Order Date]])</f>
        <v>2</v>
      </c>
      <c r="K4152" t="s">
        <v>216</v>
      </c>
      <c r="L4152" t="s">
        <v>236</v>
      </c>
      <c r="M4152">
        <v>98619</v>
      </c>
      <c r="N4152">
        <v>26248.61</v>
      </c>
      <c r="O4152">
        <v>72370.39</v>
      </c>
      <c r="P4152">
        <v>10</v>
      </c>
      <c r="Q4152">
        <v>17</v>
      </c>
      <c r="R4152">
        <v>78.36</v>
      </c>
    </row>
    <row r="4153" spans="1:18" x14ac:dyDescent="0.35">
      <c r="A4153" t="s">
        <v>163</v>
      </c>
      <c r="B4153" t="str">
        <f>VLOOKUP(Table1[[#This Row],[Region]],Table3[#All],2,0)</f>
        <v>William Grek</v>
      </c>
      <c r="C4153" t="s">
        <v>214</v>
      </c>
      <c r="D4153">
        <v>313795</v>
      </c>
      <c r="E4153">
        <v>297470</v>
      </c>
      <c r="F4153">
        <v>94.8</v>
      </c>
      <c r="G4153" s="2">
        <v>41778</v>
      </c>
      <c r="H4153">
        <f>YEAR(Table1[[#This Row],[Order Date]])</f>
        <v>2014</v>
      </c>
      <c r="I4153" t="s">
        <v>261</v>
      </c>
      <c r="J4153" s="4">
        <f>WEEKDAY(Table1[[#This Row],[Order Date]])</f>
        <v>2</v>
      </c>
      <c r="K4153" t="s">
        <v>227</v>
      </c>
      <c r="L4153" t="s">
        <v>237</v>
      </c>
      <c r="M4153">
        <v>297470</v>
      </c>
      <c r="N4153">
        <v>122661.26</v>
      </c>
      <c r="O4153">
        <v>174808.74</v>
      </c>
      <c r="P4153">
        <v>10</v>
      </c>
      <c r="Q4153">
        <v>48</v>
      </c>
      <c r="R4153">
        <v>75.34</v>
      </c>
    </row>
    <row r="4154" spans="1:18" x14ac:dyDescent="0.35">
      <c r="A4154" t="s">
        <v>164</v>
      </c>
      <c r="B4154" t="str">
        <f>VLOOKUP(Table1[[#This Row],[Region]],Table3[#All],2,0)</f>
        <v>Anne Paul</v>
      </c>
      <c r="C4154" t="s">
        <v>212</v>
      </c>
      <c r="D4154">
        <v>456559</v>
      </c>
      <c r="E4154">
        <v>502928</v>
      </c>
      <c r="F4154">
        <v>110.16</v>
      </c>
      <c r="G4154" s="2">
        <v>41778</v>
      </c>
      <c r="H4154">
        <f>YEAR(Table1[[#This Row],[Order Date]])</f>
        <v>2014</v>
      </c>
      <c r="I4154" t="s">
        <v>261</v>
      </c>
      <c r="J4154" s="4">
        <f>WEEKDAY(Table1[[#This Row],[Order Date]])</f>
        <v>2</v>
      </c>
      <c r="K4154" t="s">
        <v>221</v>
      </c>
      <c r="L4154" t="s">
        <v>239</v>
      </c>
      <c r="M4154">
        <v>502928</v>
      </c>
      <c r="N4154">
        <v>219643.67</v>
      </c>
      <c r="O4154">
        <v>283284.33</v>
      </c>
      <c r="P4154">
        <v>30</v>
      </c>
      <c r="Q4154">
        <v>56</v>
      </c>
      <c r="R4154">
        <v>79.05</v>
      </c>
    </row>
    <row r="4155" spans="1:18" x14ac:dyDescent="0.35">
      <c r="A4155" t="s">
        <v>165</v>
      </c>
      <c r="B4155" t="str">
        <f>VLOOKUP(Table1[[#This Row],[Region]],Table3[#All],2,0)</f>
        <v>William Grek</v>
      </c>
      <c r="C4155" t="s">
        <v>214</v>
      </c>
      <c r="D4155">
        <v>413516</v>
      </c>
      <c r="E4155">
        <v>358528</v>
      </c>
      <c r="F4155">
        <v>86.7</v>
      </c>
      <c r="G4155" s="2">
        <v>41905</v>
      </c>
      <c r="H4155">
        <f>YEAR(Table1[[#This Row],[Order Date]])</f>
        <v>2014</v>
      </c>
      <c r="I4155" t="s">
        <v>258</v>
      </c>
      <c r="J4155" s="4">
        <f>WEEKDAY(Table1[[#This Row],[Order Date]])</f>
        <v>3</v>
      </c>
      <c r="K4155" t="s">
        <v>223</v>
      </c>
      <c r="L4155" t="s">
        <v>240</v>
      </c>
      <c r="M4155">
        <v>358528</v>
      </c>
      <c r="N4155">
        <v>78921.84</v>
      </c>
      <c r="O4155">
        <v>279606.15999999997</v>
      </c>
      <c r="P4155">
        <v>20</v>
      </c>
      <c r="Q4155">
        <v>60</v>
      </c>
      <c r="R4155">
        <v>67.33</v>
      </c>
    </row>
    <row r="4156" spans="1:18" x14ac:dyDescent="0.35">
      <c r="A4156" t="s">
        <v>166</v>
      </c>
      <c r="B4156" t="str">
        <f>VLOOKUP(Table1[[#This Row],[Region]],Table3[#All],2,0)</f>
        <v>Bill Gabril</v>
      </c>
      <c r="C4156" t="s">
        <v>213</v>
      </c>
      <c r="D4156">
        <v>227971</v>
      </c>
      <c r="E4156">
        <v>118296</v>
      </c>
      <c r="F4156">
        <v>51.89</v>
      </c>
      <c r="G4156" s="2">
        <v>41720</v>
      </c>
      <c r="H4156">
        <f>YEAR(Table1[[#This Row],[Order Date]])</f>
        <v>2014</v>
      </c>
      <c r="I4156" t="s">
        <v>263</v>
      </c>
      <c r="J4156" s="4">
        <f>WEEKDAY(Table1[[#This Row],[Order Date]])</f>
        <v>7</v>
      </c>
      <c r="K4156" t="s">
        <v>225</v>
      </c>
      <c r="L4156" t="s">
        <v>239</v>
      </c>
      <c r="M4156">
        <v>118296</v>
      </c>
      <c r="N4156">
        <v>45398.05</v>
      </c>
      <c r="O4156">
        <v>72897.95</v>
      </c>
      <c r="P4156">
        <v>30</v>
      </c>
      <c r="Q4156">
        <v>30</v>
      </c>
      <c r="R4156">
        <v>86.05</v>
      </c>
    </row>
    <row r="4157" spans="1:18" x14ac:dyDescent="0.35">
      <c r="A4157" t="s">
        <v>167</v>
      </c>
      <c r="B4157" t="str">
        <f>VLOOKUP(Table1[[#This Row],[Region]],Table3[#All],2,0)</f>
        <v>William Grek</v>
      </c>
      <c r="C4157" t="s">
        <v>214</v>
      </c>
      <c r="D4157">
        <v>107487</v>
      </c>
      <c r="E4157">
        <v>84625</v>
      </c>
      <c r="F4157">
        <v>78.73</v>
      </c>
      <c r="G4157" s="2">
        <v>41897</v>
      </c>
      <c r="H4157">
        <f>YEAR(Table1[[#This Row],[Order Date]])</f>
        <v>2014</v>
      </c>
      <c r="I4157" t="s">
        <v>258</v>
      </c>
      <c r="J4157" s="4">
        <f>WEEKDAY(Table1[[#This Row],[Order Date]])</f>
        <v>2</v>
      </c>
      <c r="K4157" t="s">
        <v>231</v>
      </c>
      <c r="L4157" t="s">
        <v>236</v>
      </c>
      <c r="M4157">
        <v>84625</v>
      </c>
      <c r="N4157">
        <v>34401.85</v>
      </c>
      <c r="O4157">
        <v>50223.15</v>
      </c>
      <c r="P4157">
        <v>30</v>
      </c>
      <c r="Q4157">
        <v>46</v>
      </c>
      <c r="R4157">
        <v>87.4</v>
      </c>
    </row>
    <row r="4158" spans="1:18" x14ac:dyDescent="0.35">
      <c r="A4158" t="s">
        <v>168</v>
      </c>
      <c r="B4158" t="str">
        <f>VLOOKUP(Table1[[#This Row],[Region]],Table3[#All],2,0)</f>
        <v>Bill Gabril</v>
      </c>
      <c r="C4158" t="s">
        <v>213</v>
      </c>
      <c r="D4158">
        <v>399349</v>
      </c>
      <c r="E4158">
        <v>242002</v>
      </c>
      <c r="F4158">
        <v>60.6</v>
      </c>
      <c r="G4158" s="2">
        <v>41582</v>
      </c>
      <c r="H4158">
        <f>YEAR(Table1[[#This Row],[Order Date]])</f>
        <v>2013</v>
      </c>
      <c r="I4158" t="s">
        <v>253</v>
      </c>
      <c r="J4158" s="4">
        <f>WEEKDAY(Table1[[#This Row],[Order Date]])</f>
        <v>2</v>
      </c>
      <c r="K4158" t="s">
        <v>218</v>
      </c>
      <c r="L4158" t="s">
        <v>238</v>
      </c>
      <c r="M4158">
        <v>242002</v>
      </c>
      <c r="N4158">
        <v>62411.27</v>
      </c>
      <c r="O4158">
        <v>179590.73</v>
      </c>
      <c r="P4158">
        <v>10</v>
      </c>
      <c r="Q4158">
        <v>93</v>
      </c>
      <c r="R4158">
        <v>84.76</v>
      </c>
    </row>
    <row r="4159" spans="1:18" x14ac:dyDescent="0.35">
      <c r="A4159" t="s">
        <v>169</v>
      </c>
      <c r="B4159" t="str">
        <f>VLOOKUP(Table1[[#This Row],[Region]],Table3[#All],2,0)</f>
        <v>Anne Paul</v>
      </c>
      <c r="C4159" t="s">
        <v>212</v>
      </c>
      <c r="D4159">
        <v>149816</v>
      </c>
      <c r="E4159">
        <v>82911</v>
      </c>
      <c r="F4159">
        <v>55.34</v>
      </c>
      <c r="G4159" s="2">
        <v>41582</v>
      </c>
      <c r="H4159">
        <f>YEAR(Table1[[#This Row],[Order Date]])</f>
        <v>2013</v>
      </c>
      <c r="I4159" t="s">
        <v>253</v>
      </c>
      <c r="J4159" s="4">
        <f>WEEKDAY(Table1[[#This Row],[Order Date]])</f>
        <v>2</v>
      </c>
      <c r="K4159" t="s">
        <v>218</v>
      </c>
      <c r="L4159" t="s">
        <v>238</v>
      </c>
      <c r="M4159">
        <v>82911</v>
      </c>
      <c r="N4159">
        <v>31206.49</v>
      </c>
      <c r="O4159">
        <v>51704.51</v>
      </c>
      <c r="P4159">
        <v>20</v>
      </c>
      <c r="Q4159">
        <v>65</v>
      </c>
      <c r="R4159">
        <v>66.260000000000005</v>
      </c>
    </row>
    <row r="4160" spans="1:18" x14ac:dyDescent="0.35">
      <c r="A4160" t="s">
        <v>170</v>
      </c>
      <c r="B4160" t="str">
        <f>VLOOKUP(Table1[[#This Row],[Region]],Table3[#All],2,0)</f>
        <v>William Grek</v>
      </c>
      <c r="C4160" t="s">
        <v>214</v>
      </c>
      <c r="D4160">
        <v>243718</v>
      </c>
      <c r="E4160">
        <v>216973</v>
      </c>
      <c r="F4160">
        <v>89.03</v>
      </c>
      <c r="G4160" s="2">
        <v>41582</v>
      </c>
      <c r="H4160">
        <f>YEAR(Table1[[#This Row],[Order Date]])</f>
        <v>2013</v>
      </c>
      <c r="I4160" t="s">
        <v>253</v>
      </c>
      <c r="J4160" s="4">
        <f>WEEKDAY(Table1[[#This Row],[Order Date]])</f>
        <v>2</v>
      </c>
      <c r="K4160" t="s">
        <v>233</v>
      </c>
      <c r="L4160" t="s">
        <v>237</v>
      </c>
      <c r="M4160">
        <v>216973</v>
      </c>
      <c r="N4160">
        <v>103775.76</v>
      </c>
      <c r="O4160">
        <v>113197.24</v>
      </c>
      <c r="P4160">
        <v>10</v>
      </c>
      <c r="Q4160">
        <v>78</v>
      </c>
      <c r="R4160">
        <v>82.25</v>
      </c>
    </row>
    <row r="4161" spans="1:18" x14ac:dyDescent="0.35">
      <c r="A4161" t="s">
        <v>171</v>
      </c>
      <c r="B4161" t="str">
        <f>VLOOKUP(Table1[[#This Row],[Region]],Table3[#All],2,0)</f>
        <v>Bill Gabril</v>
      </c>
      <c r="C4161" t="s">
        <v>213</v>
      </c>
      <c r="D4161">
        <v>298370</v>
      </c>
      <c r="E4161">
        <v>189099</v>
      </c>
      <c r="F4161">
        <v>63.38</v>
      </c>
      <c r="G4161" s="2">
        <v>41582</v>
      </c>
      <c r="H4161">
        <f>YEAR(Table1[[#This Row],[Order Date]])</f>
        <v>2013</v>
      </c>
      <c r="I4161" t="s">
        <v>253</v>
      </c>
      <c r="J4161" s="4">
        <f>WEEKDAY(Table1[[#This Row],[Order Date]])</f>
        <v>2</v>
      </c>
      <c r="K4161" t="s">
        <v>228</v>
      </c>
      <c r="L4161" t="s">
        <v>236</v>
      </c>
      <c r="M4161">
        <v>189099</v>
      </c>
      <c r="N4161">
        <v>90240.73</v>
      </c>
      <c r="O4161">
        <v>98858.27</v>
      </c>
      <c r="P4161">
        <v>30</v>
      </c>
      <c r="Q4161">
        <v>91</v>
      </c>
      <c r="R4161">
        <v>60.06</v>
      </c>
    </row>
    <row r="4162" spans="1:18" x14ac:dyDescent="0.35">
      <c r="A4162" t="s">
        <v>172</v>
      </c>
      <c r="B4162" t="str">
        <f>VLOOKUP(Table1[[#This Row],[Region]],Table3[#All],2,0)</f>
        <v>Sam Thomas</v>
      </c>
      <c r="C4162" t="s">
        <v>215</v>
      </c>
      <c r="D4162">
        <v>323865</v>
      </c>
      <c r="E4162">
        <v>182850</v>
      </c>
      <c r="F4162">
        <v>56.46</v>
      </c>
      <c r="G4162" s="2">
        <v>41582</v>
      </c>
      <c r="H4162">
        <f>YEAR(Table1[[#This Row],[Order Date]])</f>
        <v>2013</v>
      </c>
      <c r="I4162" t="s">
        <v>253</v>
      </c>
      <c r="J4162" s="4">
        <f>WEEKDAY(Table1[[#This Row],[Order Date]])</f>
        <v>2</v>
      </c>
      <c r="K4162" t="s">
        <v>218</v>
      </c>
      <c r="L4162" t="s">
        <v>238</v>
      </c>
      <c r="M4162">
        <v>182850</v>
      </c>
      <c r="N4162">
        <v>51319.72</v>
      </c>
      <c r="O4162">
        <v>131530.28</v>
      </c>
      <c r="P4162">
        <v>20</v>
      </c>
      <c r="Q4162">
        <v>15</v>
      </c>
      <c r="R4162">
        <v>85.89</v>
      </c>
    </row>
    <row r="4163" spans="1:18" x14ac:dyDescent="0.35">
      <c r="A4163" t="s">
        <v>173</v>
      </c>
      <c r="B4163" t="str">
        <f>VLOOKUP(Table1[[#This Row],[Region]],Table3[#All],2,0)</f>
        <v>Anne Paul</v>
      </c>
      <c r="C4163" t="s">
        <v>212</v>
      </c>
      <c r="D4163">
        <v>304192</v>
      </c>
      <c r="E4163">
        <v>153702</v>
      </c>
      <c r="F4163">
        <v>50.53</v>
      </c>
      <c r="G4163" s="2">
        <v>41398</v>
      </c>
      <c r="H4163">
        <f>YEAR(Table1[[#This Row],[Order Date]])</f>
        <v>2013</v>
      </c>
      <c r="I4163" t="s">
        <v>261</v>
      </c>
      <c r="J4163" s="4">
        <f>WEEKDAY(Table1[[#This Row],[Order Date]])</f>
        <v>7</v>
      </c>
      <c r="K4163" t="s">
        <v>227</v>
      </c>
      <c r="L4163" t="s">
        <v>237</v>
      </c>
      <c r="M4163">
        <v>153702</v>
      </c>
      <c r="N4163">
        <v>49593.279999999999</v>
      </c>
      <c r="O4163">
        <v>104108.72</v>
      </c>
      <c r="P4163">
        <v>30</v>
      </c>
      <c r="Q4163">
        <v>66</v>
      </c>
      <c r="R4163">
        <v>69.16</v>
      </c>
    </row>
    <row r="4164" spans="1:18" x14ac:dyDescent="0.35">
      <c r="A4164" t="s">
        <v>174</v>
      </c>
      <c r="B4164" t="str">
        <f>VLOOKUP(Table1[[#This Row],[Region]],Table3[#All],2,0)</f>
        <v>Sam Thomas</v>
      </c>
      <c r="C4164" t="s">
        <v>215</v>
      </c>
      <c r="D4164">
        <v>367970</v>
      </c>
      <c r="E4164">
        <v>401383</v>
      </c>
      <c r="F4164">
        <v>109.08</v>
      </c>
      <c r="G4164" s="2">
        <v>41398</v>
      </c>
      <c r="H4164">
        <f>YEAR(Table1[[#This Row],[Order Date]])</f>
        <v>2013</v>
      </c>
      <c r="I4164" t="s">
        <v>261</v>
      </c>
      <c r="J4164" s="4">
        <f>WEEKDAY(Table1[[#This Row],[Order Date]])</f>
        <v>7</v>
      </c>
      <c r="K4164" t="s">
        <v>226</v>
      </c>
      <c r="L4164" t="s">
        <v>239</v>
      </c>
      <c r="M4164">
        <v>401383</v>
      </c>
      <c r="N4164">
        <v>91232.639999999999</v>
      </c>
      <c r="O4164">
        <v>310150.36</v>
      </c>
      <c r="P4164">
        <v>30</v>
      </c>
      <c r="Q4164">
        <v>27</v>
      </c>
      <c r="R4164">
        <v>91.55</v>
      </c>
    </row>
    <row r="4165" spans="1:18" x14ac:dyDescent="0.35">
      <c r="A4165" t="s">
        <v>175</v>
      </c>
      <c r="B4165" t="str">
        <f>VLOOKUP(Table1[[#This Row],[Region]],Table3[#All],2,0)</f>
        <v>Sam Thomas</v>
      </c>
      <c r="C4165" t="s">
        <v>215</v>
      </c>
      <c r="D4165">
        <v>112533</v>
      </c>
      <c r="E4165">
        <v>110846</v>
      </c>
      <c r="F4165">
        <v>98.5</v>
      </c>
      <c r="G4165" s="2">
        <v>41398</v>
      </c>
      <c r="H4165">
        <f>YEAR(Table1[[#This Row],[Order Date]])</f>
        <v>2013</v>
      </c>
      <c r="I4165" t="s">
        <v>261</v>
      </c>
      <c r="J4165" s="4">
        <f>WEEKDAY(Table1[[#This Row],[Order Date]])</f>
        <v>7</v>
      </c>
      <c r="K4165" t="s">
        <v>223</v>
      </c>
      <c r="L4165" t="s">
        <v>240</v>
      </c>
      <c r="M4165">
        <v>110846</v>
      </c>
      <c r="N4165">
        <v>37276.769999999997</v>
      </c>
      <c r="O4165">
        <v>73569.23</v>
      </c>
      <c r="P4165">
        <v>20</v>
      </c>
      <c r="Q4165">
        <v>70</v>
      </c>
      <c r="R4165">
        <v>90.58</v>
      </c>
    </row>
    <row r="4166" spans="1:18" x14ac:dyDescent="0.35">
      <c r="A4166" t="s">
        <v>176</v>
      </c>
      <c r="B4166" t="str">
        <f>VLOOKUP(Table1[[#This Row],[Region]],Table3[#All],2,0)</f>
        <v>William Grek</v>
      </c>
      <c r="C4166" t="s">
        <v>214</v>
      </c>
      <c r="D4166">
        <v>139926</v>
      </c>
      <c r="E4166">
        <v>126399</v>
      </c>
      <c r="F4166">
        <v>90.33</v>
      </c>
      <c r="G4166" s="2">
        <v>41636</v>
      </c>
      <c r="H4166">
        <f>YEAR(Table1[[#This Row],[Order Date]])</f>
        <v>2013</v>
      </c>
      <c r="I4166" t="s">
        <v>257</v>
      </c>
      <c r="J4166" s="4">
        <f>WEEKDAY(Table1[[#This Row],[Order Date]])</f>
        <v>7</v>
      </c>
      <c r="K4166" t="s">
        <v>217</v>
      </c>
      <c r="L4166" t="s">
        <v>237</v>
      </c>
      <c r="M4166">
        <v>126399</v>
      </c>
      <c r="N4166">
        <v>30025.38</v>
      </c>
      <c r="O4166">
        <v>96373.62</v>
      </c>
      <c r="P4166">
        <v>10</v>
      </c>
      <c r="Q4166">
        <v>45</v>
      </c>
      <c r="R4166">
        <v>65.349999999999994</v>
      </c>
    </row>
    <row r="4167" spans="1:18" x14ac:dyDescent="0.35">
      <c r="A4167" t="s">
        <v>177</v>
      </c>
      <c r="B4167" t="str">
        <f>VLOOKUP(Table1[[#This Row],[Region]],Table3[#All],2,0)</f>
        <v>William Grek</v>
      </c>
      <c r="C4167" t="s">
        <v>214</v>
      </c>
      <c r="D4167">
        <v>375163</v>
      </c>
      <c r="E4167">
        <v>289839</v>
      </c>
      <c r="F4167">
        <v>77.260000000000005</v>
      </c>
      <c r="G4167" s="2">
        <v>41636</v>
      </c>
      <c r="H4167">
        <f>YEAR(Table1[[#This Row],[Order Date]])</f>
        <v>2013</v>
      </c>
      <c r="I4167" t="s">
        <v>257</v>
      </c>
      <c r="J4167" s="4">
        <f>WEEKDAY(Table1[[#This Row],[Order Date]])</f>
        <v>7</v>
      </c>
      <c r="K4167" t="s">
        <v>233</v>
      </c>
      <c r="L4167" t="s">
        <v>237</v>
      </c>
      <c r="M4167">
        <v>289839</v>
      </c>
      <c r="N4167">
        <v>80354.75</v>
      </c>
      <c r="O4167">
        <v>209484.25</v>
      </c>
      <c r="P4167">
        <v>10</v>
      </c>
      <c r="Q4167">
        <v>11</v>
      </c>
      <c r="R4167">
        <v>76.13</v>
      </c>
    </row>
    <row r="4168" spans="1:18" x14ac:dyDescent="0.35">
      <c r="A4168" t="s">
        <v>178</v>
      </c>
      <c r="B4168" t="str">
        <f>VLOOKUP(Table1[[#This Row],[Region]],Table3[#All],2,0)</f>
        <v>Anne Paul</v>
      </c>
      <c r="C4168" t="s">
        <v>212</v>
      </c>
      <c r="D4168">
        <v>108027</v>
      </c>
      <c r="E4168">
        <v>114837</v>
      </c>
      <c r="F4168">
        <v>106.3</v>
      </c>
      <c r="G4168" s="2">
        <v>41478</v>
      </c>
      <c r="H4168">
        <f>YEAR(Table1[[#This Row],[Order Date]])</f>
        <v>2013</v>
      </c>
      <c r="I4168" t="s">
        <v>260</v>
      </c>
      <c r="J4168" s="4">
        <f>WEEKDAY(Table1[[#This Row],[Order Date]])</f>
        <v>3</v>
      </c>
      <c r="K4168" t="s">
        <v>228</v>
      </c>
      <c r="L4168" t="s">
        <v>236</v>
      </c>
      <c r="M4168">
        <v>114837</v>
      </c>
      <c r="N4168">
        <v>56592.42</v>
      </c>
      <c r="O4168">
        <v>58244.58</v>
      </c>
      <c r="P4168">
        <v>30</v>
      </c>
      <c r="Q4168">
        <v>94</v>
      </c>
      <c r="R4168">
        <v>60.89</v>
      </c>
    </row>
    <row r="4169" spans="1:18" x14ac:dyDescent="0.35">
      <c r="A4169" t="s">
        <v>179</v>
      </c>
      <c r="B4169" t="str">
        <f>VLOOKUP(Table1[[#This Row],[Region]],Table3[#All],2,0)</f>
        <v>Sam Thomas</v>
      </c>
      <c r="C4169" t="s">
        <v>215</v>
      </c>
      <c r="D4169">
        <v>492706</v>
      </c>
      <c r="E4169">
        <v>262307</v>
      </c>
      <c r="F4169">
        <v>53.24</v>
      </c>
      <c r="G4169" s="2">
        <v>41478</v>
      </c>
      <c r="H4169">
        <f>YEAR(Table1[[#This Row],[Order Date]])</f>
        <v>2013</v>
      </c>
      <c r="I4169" t="s">
        <v>260</v>
      </c>
      <c r="J4169" s="4">
        <f>WEEKDAY(Table1[[#This Row],[Order Date]])</f>
        <v>3</v>
      </c>
      <c r="K4169" t="s">
        <v>223</v>
      </c>
      <c r="L4169" t="s">
        <v>240</v>
      </c>
      <c r="M4169">
        <v>262307</v>
      </c>
      <c r="N4169">
        <v>96174.34</v>
      </c>
      <c r="O4169">
        <v>166132.66</v>
      </c>
      <c r="P4169">
        <v>10</v>
      </c>
      <c r="Q4169">
        <v>53</v>
      </c>
      <c r="R4169">
        <v>68.19</v>
      </c>
    </row>
    <row r="4170" spans="1:18" x14ac:dyDescent="0.35">
      <c r="A4170" t="s">
        <v>180</v>
      </c>
      <c r="B4170" t="str">
        <f>VLOOKUP(Table1[[#This Row],[Region]],Table3[#All],2,0)</f>
        <v>William Grek</v>
      </c>
      <c r="C4170" t="s">
        <v>214</v>
      </c>
      <c r="D4170">
        <v>204438</v>
      </c>
      <c r="E4170">
        <v>134215</v>
      </c>
      <c r="F4170">
        <v>65.650000000000006</v>
      </c>
      <c r="G4170" s="2">
        <v>41478</v>
      </c>
      <c r="H4170">
        <f>YEAR(Table1[[#This Row],[Order Date]])</f>
        <v>2013</v>
      </c>
      <c r="I4170" t="s">
        <v>260</v>
      </c>
      <c r="J4170" s="4">
        <f>WEEKDAY(Table1[[#This Row],[Order Date]])</f>
        <v>3</v>
      </c>
      <c r="K4170" t="s">
        <v>224</v>
      </c>
      <c r="L4170" t="s">
        <v>240</v>
      </c>
      <c r="M4170">
        <v>134215</v>
      </c>
      <c r="N4170">
        <v>56851.15</v>
      </c>
      <c r="O4170">
        <v>77363.850000000006</v>
      </c>
      <c r="P4170">
        <v>20</v>
      </c>
      <c r="Q4170">
        <v>50</v>
      </c>
      <c r="R4170">
        <v>72.489999999999995</v>
      </c>
    </row>
    <row r="4171" spans="1:18" x14ac:dyDescent="0.35">
      <c r="A4171" t="s">
        <v>181</v>
      </c>
      <c r="B4171" t="str">
        <f>VLOOKUP(Table1[[#This Row],[Region]],Table3[#All],2,0)</f>
        <v>Anne Paul</v>
      </c>
      <c r="C4171" t="s">
        <v>212</v>
      </c>
      <c r="D4171">
        <v>395125</v>
      </c>
      <c r="E4171">
        <v>284506</v>
      </c>
      <c r="F4171">
        <v>72</v>
      </c>
      <c r="G4171" s="2">
        <v>41478</v>
      </c>
      <c r="H4171">
        <f>YEAR(Table1[[#This Row],[Order Date]])</f>
        <v>2013</v>
      </c>
      <c r="I4171" t="s">
        <v>260</v>
      </c>
      <c r="J4171" s="4">
        <f>WEEKDAY(Table1[[#This Row],[Order Date]])</f>
        <v>3</v>
      </c>
      <c r="K4171" t="s">
        <v>220</v>
      </c>
      <c r="L4171" t="s">
        <v>237</v>
      </c>
      <c r="M4171">
        <v>284506</v>
      </c>
      <c r="N4171">
        <v>128885.7</v>
      </c>
      <c r="O4171">
        <v>155620.29999999999</v>
      </c>
      <c r="P4171">
        <v>20</v>
      </c>
      <c r="Q4171">
        <v>33</v>
      </c>
      <c r="R4171">
        <v>77.77</v>
      </c>
    </row>
    <row r="4172" spans="1:18" x14ac:dyDescent="0.35">
      <c r="A4172" t="s">
        <v>182</v>
      </c>
      <c r="B4172" t="str">
        <f>VLOOKUP(Table1[[#This Row],[Region]],Table3[#All],2,0)</f>
        <v>Anne Paul</v>
      </c>
      <c r="C4172" t="s">
        <v>212</v>
      </c>
      <c r="D4172">
        <v>442661</v>
      </c>
      <c r="E4172">
        <v>316224</v>
      </c>
      <c r="F4172">
        <v>71.44</v>
      </c>
      <c r="G4172" s="2">
        <v>40863</v>
      </c>
      <c r="H4172">
        <f>YEAR(Table1[[#This Row],[Order Date]])</f>
        <v>2011</v>
      </c>
      <c r="I4172" t="s">
        <v>253</v>
      </c>
      <c r="J4172" s="4">
        <f>WEEKDAY(Table1[[#This Row],[Order Date]])</f>
        <v>4</v>
      </c>
      <c r="K4172" t="s">
        <v>234</v>
      </c>
      <c r="L4172" t="s">
        <v>238</v>
      </c>
      <c r="M4172">
        <v>316224</v>
      </c>
      <c r="N4172">
        <v>144954.71</v>
      </c>
      <c r="O4172">
        <v>171269.29</v>
      </c>
      <c r="P4172">
        <v>10</v>
      </c>
      <c r="Q4172">
        <v>60</v>
      </c>
      <c r="R4172">
        <v>79.16</v>
      </c>
    </row>
    <row r="4173" spans="1:18" x14ac:dyDescent="0.35">
      <c r="A4173" t="s">
        <v>183</v>
      </c>
      <c r="B4173" t="str">
        <f>VLOOKUP(Table1[[#This Row],[Region]],Table3[#All],2,0)</f>
        <v>Anne Paul</v>
      </c>
      <c r="C4173" t="s">
        <v>212</v>
      </c>
      <c r="D4173">
        <v>318657</v>
      </c>
      <c r="E4173">
        <v>318522</v>
      </c>
      <c r="F4173">
        <v>99.96</v>
      </c>
      <c r="G4173" s="2">
        <v>40863</v>
      </c>
      <c r="H4173">
        <f>YEAR(Table1[[#This Row],[Order Date]])</f>
        <v>2011</v>
      </c>
      <c r="I4173" t="s">
        <v>253</v>
      </c>
      <c r="J4173" s="4">
        <f>WEEKDAY(Table1[[#This Row],[Order Date]])</f>
        <v>4</v>
      </c>
      <c r="K4173" t="s">
        <v>229</v>
      </c>
      <c r="L4173" t="s">
        <v>240</v>
      </c>
      <c r="M4173">
        <v>318522</v>
      </c>
      <c r="N4173">
        <v>127329.39</v>
      </c>
      <c r="O4173">
        <v>191192.61</v>
      </c>
      <c r="P4173">
        <v>10</v>
      </c>
      <c r="Q4173">
        <v>51</v>
      </c>
      <c r="R4173">
        <v>86.57</v>
      </c>
    </row>
    <row r="4174" spans="1:18" x14ac:dyDescent="0.35">
      <c r="A4174" t="s">
        <v>184</v>
      </c>
      <c r="B4174" t="str">
        <f>VLOOKUP(Table1[[#This Row],[Region]],Table3[#All],2,0)</f>
        <v>Bill Gabril</v>
      </c>
      <c r="C4174" t="s">
        <v>213</v>
      </c>
      <c r="D4174">
        <v>219523</v>
      </c>
      <c r="E4174">
        <v>145378</v>
      </c>
      <c r="F4174">
        <v>66.22</v>
      </c>
      <c r="G4174" s="2">
        <v>40863</v>
      </c>
      <c r="H4174">
        <f>YEAR(Table1[[#This Row],[Order Date]])</f>
        <v>2011</v>
      </c>
      <c r="I4174" t="s">
        <v>253</v>
      </c>
      <c r="J4174" s="4">
        <f>WEEKDAY(Table1[[#This Row],[Order Date]])</f>
        <v>4</v>
      </c>
      <c r="K4174" t="s">
        <v>217</v>
      </c>
      <c r="L4174" t="s">
        <v>237</v>
      </c>
      <c r="M4174">
        <v>145378</v>
      </c>
      <c r="N4174">
        <v>62584.480000000003</v>
      </c>
      <c r="O4174">
        <v>82793.52</v>
      </c>
      <c r="P4174">
        <v>30</v>
      </c>
      <c r="Q4174">
        <v>40</v>
      </c>
      <c r="R4174">
        <v>61.9</v>
      </c>
    </row>
    <row r="4175" spans="1:18" x14ac:dyDescent="0.35">
      <c r="A4175" t="s">
        <v>185</v>
      </c>
      <c r="B4175" t="str">
        <f>VLOOKUP(Table1[[#This Row],[Region]],Table3[#All],2,0)</f>
        <v>William Grek</v>
      </c>
      <c r="C4175" t="s">
        <v>214</v>
      </c>
      <c r="D4175">
        <v>124026</v>
      </c>
      <c r="E4175">
        <v>84083</v>
      </c>
      <c r="F4175">
        <v>67.790000000000006</v>
      </c>
      <c r="G4175" s="2">
        <v>40863</v>
      </c>
      <c r="H4175">
        <f>YEAR(Table1[[#This Row],[Order Date]])</f>
        <v>2011</v>
      </c>
      <c r="I4175" t="s">
        <v>253</v>
      </c>
      <c r="J4175" s="4">
        <f>WEEKDAY(Table1[[#This Row],[Order Date]])</f>
        <v>4</v>
      </c>
      <c r="K4175" t="s">
        <v>232</v>
      </c>
      <c r="L4175" t="s">
        <v>240</v>
      </c>
      <c r="M4175">
        <v>84083</v>
      </c>
      <c r="N4175">
        <v>26897.63</v>
      </c>
      <c r="O4175">
        <v>57185.37</v>
      </c>
      <c r="P4175">
        <v>20</v>
      </c>
      <c r="Q4175">
        <v>40</v>
      </c>
      <c r="R4175">
        <v>79.64</v>
      </c>
    </row>
    <row r="4176" spans="1:18" x14ac:dyDescent="0.35">
      <c r="A4176" t="s">
        <v>186</v>
      </c>
      <c r="B4176" t="str">
        <f>VLOOKUP(Table1[[#This Row],[Region]],Table3[#All],2,0)</f>
        <v>Sam Thomas</v>
      </c>
      <c r="C4176" t="s">
        <v>215</v>
      </c>
      <c r="D4176">
        <v>124784</v>
      </c>
      <c r="E4176">
        <v>92796</v>
      </c>
      <c r="F4176">
        <v>74.37</v>
      </c>
      <c r="G4176" s="2">
        <v>41079</v>
      </c>
      <c r="H4176">
        <f>YEAR(Table1[[#This Row],[Order Date]])</f>
        <v>2012</v>
      </c>
      <c r="I4176" t="s">
        <v>254</v>
      </c>
      <c r="J4176" s="4">
        <f>WEEKDAY(Table1[[#This Row],[Order Date]])</f>
        <v>3</v>
      </c>
      <c r="K4176" t="s">
        <v>223</v>
      </c>
      <c r="L4176" t="s">
        <v>240</v>
      </c>
      <c r="M4176">
        <v>92796</v>
      </c>
      <c r="N4176">
        <v>36521.35</v>
      </c>
      <c r="O4176">
        <v>56274.65</v>
      </c>
      <c r="P4176">
        <v>10</v>
      </c>
      <c r="Q4176">
        <v>84</v>
      </c>
      <c r="R4176">
        <v>80.72</v>
      </c>
    </row>
    <row r="4177" spans="1:18" x14ac:dyDescent="0.35">
      <c r="A4177" t="s">
        <v>187</v>
      </c>
      <c r="B4177" t="str">
        <f>VLOOKUP(Table1[[#This Row],[Region]],Table3[#All],2,0)</f>
        <v>William Grek</v>
      </c>
      <c r="C4177" t="s">
        <v>214</v>
      </c>
      <c r="D4177">
        <v>394724</v>
      </c>
      <c r="E4177">
        <v>384198</v>
      </c>
      <c r="F4177">
        <v>97.33</v>
      </c>
      <c r="G4177" s="2">
        <v>41079</v>
      </c>
      <c r="H4177">
        <f>YEAR(Table1[[#This Row],[Order Date]])</f>
        <v>2012</v>
      </c>
      <c r="I4177" t="s">
        <v>254</v>
      </c>
      <c r="J4177" s="4">
        <f>WEEKDAY(Table1[[#This Row],[Order Date]])</f>
        <v>3</v>
      </c>
      <c r="K4177" t="s">
        <v>226</v>
      </c>
      <c r="L4177" t="s">
        <v>239</v>
      </c>
      <c r="M4177">
        <v>384198</v>
      </c>
      <c r="N4177">
        <v>170075.54</v>
      </c>
      <c r="O4177">
        <v>214122.46</v>
      </c>
      <c r="P4177">
        <v>10</v>
      </c>
      <c r="Q4177">
        <v>76</v>
      </c>
      <c r="R4177">
        <v>74.38</v>
      </c>
    </row>
    <row r="4178" spans="1:18" x14ac:dyDescent="0.35">
      <c r="A4178" t="s">
        <v>188</v>
      </c>
      <c r="B4178" t="str">
        <f>VLOOKUP(Table1[[#This Row],[Region]],Table3[#All],2,0)</f>
        <v>Sam Thomas</v>
      </c>
      <c r="C4178" t="s">
        <v>215</v>
      </c>
      <c r="D4178">
        <v>250723</v>
      </c>
      <c r="E4178">
        <v>271276</v>
      </c>
      <c r="F4178">
        <v>108.2</v>
      </c>
      <c r="G4178" s="2">
        <v>41079</v>
      </c>
      <c r="H4178">
        <f>YEAR(Table1[[#This Row],[Order Date]])</f>
        <v>2012</v>
      </c>
      <c r="I4178" t="s">
        <v>254</v>
      </c>
      <c r="J4178" s="4">
        <f>WEEKDAY(Table1[[#This Row],[Order Date]])</f>
        <v>3</v>
      </c>
      <c r="K4178" t="s">
        <v>229</v>
      </c>
      <c r="L4178" t="s">
        <v>240</v>
      </c>
      <c r="M4178">
        <v>271276</v>
      </c>
      <c r="N4178">
        <v>68131.92</v>
      </c>
      <c r="O4178">
        <v>203144.08</v>
      </c>
      <c r="P4178">
        <v>10</v>
      </c>
      <c r="Q4178">
        <v>15</v>
      </c>
      <c r="R4178">
        <v>78.040000000000006</v>
      </c>
    </row>
    <row r="4179" spans="1:18" x14ac:dyDescent="0.35">
      <c r="A4179" t="s">
        <v>189</v>
      </c>
      <c r="B4179" t="str">
        <f>VLOOKUP(Table1[[#This Row],[Region]],Table3[#All],2,0)</f>
        <v>Anne Paul</v>
      </c>
      <c r="C4179" t="s">
        <v>212</v>
      </c>
      <c r="D4179">
        <v>130002</v>
      </c>
      <c r="E4179">
        <v>100702</v>
      </c>
      <c r="F4179">
        <v>77.459999999999994</v>
      </c>
      <c r="G4179" s="2">
        <v>41460</v>
      </c>
      <c r="H4179">
        <f>YEAR(Table1[[#This Row],[Order Date]])</f>
        <v>2013</v>
      </c>
      <c r="I4179" t="s">
        <v>260</v>
      </c>
      <c r="J4179" s="4">
        <f>WEEKDAY(Table1[[#This Row],[Order Date]])</f>
        <v>6</v>
      </c>
      <c r="K4179" t="s">
        <v>235</v>
      </c>
      <c r="L4179" t="s">
        <v>239</v>
      </c>
      <c r="M4179">
        <v>100702</v>
      </c>
      <c r="N4179">
        <v>30388.11</v>
      </c>
      <c r="O4179">
        <v>70313.89</v>
      </c>
      <c r="P4179">
        <v>30</v>
      </c>
      <c r="Q4179">
        <v>13</v>
      </c>
      <c r="R4179">
        <v>89.27</v>
      </c>
    </row>
    <row r="4180" spans="1:18" x14ac:dyDescent="0.35">
      <c r="A4180" t="s">
        <v>190</v>
      </c>
      <c r="B4180" t="str">
        <f>VLOOKUP(Table1[[#This Row],[Region]],Table3[#All],2,0)</f>
        <v>Anne Paul</v>
      </c>
      <c r="C4180" t="s">
        <v>212</v>
      </c>
      <c r="D4180">
        <v>165670</v>
      </c>
      <c r="E4180">
        <v>110544</v>
      </c>
      <c r="F4180">
        <v>66.73</v>
      </c>
      <c r="G4180" s="2">
        <v>41460</v>
      </c>
      <c r="H4180">
        <f>YEAR(Table1[[#This Row],[Order Date]])</f>
        <v>2013</v>
      </c>
      <c r="I4180" t="s">
        <v>260</v>
      </c>
      <c r="J4180" s="4">
        <f>WEEKDAY(Table1[[#This Row],[Order Date]])</f>
        <v>6</v>
      </c>
      <c r="K4180" t="s">
        <v>223</v>
      </c>
      <c r="L4180" t="s">
        <v>240</v>
      </c>
      <c r="M4180">
        <v>110544</v>
      </c>
      <c r="N4180">
        <v>49621.14</v>
      </c>
      <c r="O4180">
        <v>60922.86</v>
      </c>
      <c r="P4180">
        <v>20</v>
      </c>
      <c r="Q4180">
        <v>16</v>
      </c>
      <c r="R4180">
        <v>76.92</v>
      </c>
    </row>
    <row r="4181" spans="1:18" x14ac:dyDescent="0.35">
      <c r="A4181" t="s">
        <v>191</v>
      </c>
      <c r="B4181" t="str">
        <f>VLOOKUP(Table1[[#This Row],[Region]],Table3[#All],2,0)</f>
        <v>Sam Thomas</v>
      </c>
      <c r="C4181" t="s">
        <v>215</v>
      </c>
      <c r="D4181">
        <v>346688</v>
      </c>
      <c r="E4181">
        <v>323392</v>
      </c>
      <c r="F4181">
        <v>93.28</v>
      </c>
      <c r="G4181" s="2">
        <v>41460</v>
      </c>
      <c r="H4181">
        <f>YEAR(Table1[[#This Row],[Order Date]])</f>
        <v>2013</v>
      </c>
      <c r="I4181" t="s">
        <v>260</v>
      </c>
      <c r="J4181" s="4">
        <f>WEEKDAY(Table1[[#This Row],[Order Date]])</f>
        <v>6</v>
      </c>
      <c r="K4181" t="s">
        <v>222</v>
      </c>
      <c r="L4181" t="s">
        <v>236</v>
      </c>
      <c r="M4181">
        <v>323392</v>
      </c>
      <c r="N4181">
        <v>94577.77</v>
      </c>
      <c r="O4181">
        <v>228814.23</v>
      </c>
      <c r="P4181">
        <v>30</v>
      </c>
      <c r="Q4181">
        <v>72</v>
      </c>
      <c r="R4181">
        <v>92.89</v>
      </c>
    </row>
    <row r="4182" spans="1:18" x14ac:dyDescent="0.35">
      <c r="A4182" t="s">
        <v>192</v>
      </c>
      <c r="B4182" t="str">
        <f>VLOOKUP(Table1[[#This Row],[Region]],Table3[#All],2,0)</f>
        <v>Anne Paul</v>
      </c>
      <c r="C4182" t="s">
        <v>212</v>
      </c>
      <c r="D4182">
        <v>205072</v>
      </c>
      <c r="E4182">
        <v>169697</v>
      </c>
      <c r="F4182">
        <v>82.75</v>
      </c>
      <c r="G4182" s="2">
        <v>41460</v>
      </c>
      <c r="H4182">
        <f>YEAR(Table1[[#This Row],[Order Date]])</f>
        <v>2013</v>
      </c>
      <c r="I4182" t="s">
        <v>260</v>
      </c>
      <c r="J4182" s="4">
        <f>WEEKDAY(Table1[[#This Row],[Order Date]])</f>
        <v>6</v>
      </c>
      <c r="K4182" t="s">
        <v>227</v>
      </c>
      <c r="L4182" t="s">
        <v>237</v>
      </c>
      <c r="M4182">
        <v>169697</v>
      </c>
      <c r="N4182">
        <v>57974.95</v>
      </c>
      <c r="O4182">
        <v>111722.05</v>
      </c>
      <c r="P4182">
        <v>20</v>
      </c>
      <c r="Q4182">
        <v>98</v>
      </c>
      <c r="R4182">
        <v>69.7</v>
      </c>
    </row>
    <row r="4183" spans="1:18" x14ac:dyDescent="0.35">
      <c r="A4183" t="s">
        <v>193</v>
      </c>
      <c r="B4183" t="str">
        <f>VLOOKUP(Table1[[#This Row],[Region]],Table3[#All],2,0)</f>
        <v>Bill Gabril</v>
      </c>
      <c r="C4183" t="s">
        <v>213</v>
      </c>
      <c r="D4183">
        <v>453479</v>
      </c>
      <c r="E4183">
        <v>481943</v>
      </c>
      <c r="F4183">
        <v>106.28</v>
      </c>
      <c r="G4183" s="2">
        <v>41155</v>
      </c>
      <c r="H4183">
        <f>YEAR(Table1[[#This Row],[Order Date]])</f>
        <v>2012</v>
      </c>
      <c r="I4183" t="s">
        <v>258</v>
      </c>
      <c r="J4183" s="4">
        <f>WEEKDAY(Table1[[#This Row],[Order Date]])</f>
        <v>2</v>
      </c>
      <c r="K4183" t="s">
        <v>231</v>
      </c>
      <c r="L4183" t="s">
        <v>236</v>
      </c>
      <c r="M4183">
        <v>481943</v>
      </c>
      <c r="N4183">
        <v>198497.18</v>
      </c>
      <c r="O4183">
        <v>283445.82</v>
      </c>
      <c r="P4183">
        <v>20</v>
      </c>
      <c r="Q4183">
        <v>58</v>
      </c>
      <c r="R4183">
        <v>74.17</v>
      </c>
    </row>
    <row r="4184" spans="1:18" x14ac:dyDescent="0.35">
      <c r="A4184" t="s">
        <v>194</v>
      </c>
      <c r="B4184" t="str">
        <f>VLOOKUP(Table1[[#This Row],[Region]],Table3[#All],2,0)</f>
        <v>Anne Paul</v>
      </c>
      <c r="C4184" t="s">
        <v>212</v>
      </c>
      <c r="D4184">
        <v>170831</v>
      </c>
      <c r="E4184">
        <v>114135</v>
      </c>
      <c r="F4184">
        <v>66.81</v>
      </c>
      <c r="G4184" s="2">
        <v>41155</v>
      </c>
      <c r="H4184">
        <f>YEAR(Table1[[#This Row],[Order Date]])</f>
        <v>2012</v>
      </c>
      <c r="I4184" t="s">
        <v>258</v>
      </c>
      <c r="J4184" s="4">
        <f>WEEKDAY(Table1[[#This Row],[Order Date]])</f>
        <v>2</v>
      </c>
      <c r="K4184" t="s">
        <v>223</v>
      </c>
      <c r="L4184" t="s">
        <v>240</v>
      </c>
      <c r="M4184">
        <v>114135</v>
      </c>
      <c r="N4184">
        <v>32085.25</v>
      </c>
      <c r="O4184">
        <v>82049.75</v>
      </c>
      <c r="P4184">
        <v>30</v>
      </c>
      <c r="Q4184">
        <v>70</v>
      </c>
      <c r="R4184">
        <v>69.22</v>
      </c>
    </row>
    <row r="4185" spans="1:18" x14ac:dyDescent="0.35">
      <c r="A4185" t="s">
        <v>195</v>
      </c>
      <c r="B4185" t="str">
        <f>VLOOKUP(Table1[[#This Row],[Region]],Table3[#All],2,0)</f>
        <v>William Grek</v>
      </c>
      <c r="C4185" t="s">
        <v>214</v>
      </c>
      <c r="D4185">
        <v>392725</v>
      </c>
      <c r="E4185">
        <v>251739</v>
      </c>
      <c r="F4185">
        <v>64.099999999999994</v>
      </c>
      <c r="G4185" s="2">
        <v>41859</v>
      </c>
      <c r="H4185">
        <f>YEAR(Table1[[#This Row],[Order Date]])</f>
        <v>2014</v>
      </c>
      <c r="I4185" t="s">
        <v>262</v>
      </c>
      <c r="J4185" s="4">
        <f>WEEKDAY(Table1[[#This Row],[Order Date]])</f>
        <v>6</v>
      </c>
      <c r="K4185" t="s">
        <v>226</v>
      </c>
      <c r="L4185" t="s">
        <v>239</v>
      </c>
      <c r="M4185">
        <v>251739</v>
      </c>
      <c r="N4185">
        <v>111296.79</v>
      </c>
      <c r="O4185">
        <v>140442.21</v>
      </c>
      <c r="P4185">
        <v>10</v>
      </c>
      <c r="Q4185">
        <v>36</v>
      </c>
      <c r="R4185">
        <v>77.540000000000006</v>
      </c>
    </row>
    <row r="4186" spans="1:18" x14ac:dyDescent="0.35">
      <c r="A4186" t="s">
        <v>196</v>
      </c>
      <c r="B4186" t="str">
        <f>VLOOKUP(Table1[[#This Row],[Region]],Table3[#All],2,0)</f>
        <v>William Grek</v>
      </c>
      <c r="C4186" t="s">
        <v>214</v>
      </c>
      <c r="D4186">
        <v>169603</v>
      </c>
      <c r="E4186">
        <v>188415</v>
      </c>
      <c r="F4186">
        <v>111.09</v>
      </c>
      <c r="G4186" s="2">
        <v>41712</v>
      </c>
      <c r="H4186">
        <f>YEAR(Table1[[#This Row],[Order Date]])</f>
        <v>2014</v>
      </c>
      <c r="I4186" t="s">
        <v>263</v>
      </c>
      <c r="J4186" s="4">
        <f>WEEKDAY(Table1[[#This Row],[Order Date]])</f>
        <v>6</v>
      </c>
      <c r="K4186" t="s">
        <v>225</v>
      </c>
      <c r="L4186" t="s">
        <v>239</v>
      </c>
      <c r="M4186">
        <v>188415</v>
      </c>
      <c r="N4186">
        <v>93939.17</v>
      </c>
      <c r="O4186">
        <v>94475.83</v>
      </c>
      <c r="P4186">
        <v>30</v>
      </c>
      <c r="Q4186">
        <v>41</v>
      </c>
      <c r="R4186">
        <v>87.08</v>
      </c>
    </row>
    <row r="4187" spans="1:18" x14ac:dyDescent="0.35">
      <c r="A4187" t="s">
        <v>197</v>
      </c>
      <c r="B4187" t="str">
        <f>VLOOKUP(Table1[[#This Row],[Region]],Table3[#All],2,0)</f>
        <v>Anne Paul</v>
      </c>
      <c r="C4187" t="s">
        <v>212</v>
      </c>
      <c r="D4187">
        <v>109549</v>
      </c>
      <c r="E4187">
        <v>72695</v>
      </c>
      <c r="F4187">
        <v>66.36</v>
      </c>
      <c r="G4187" s="2">
        <v>41911</v>
      </c>
      <c r="H4187">
        <f>YEAR(Table1[[#This Row],[Order Date]])</f>
        <v>2014</v>
      </c>
      <c r="I4187" t="s">
        <v>258</v>
      </c>
      <c r="J4187" s="4">
        <f>WEEKDAY(Table1[[#This Row],[Order Date]])</f>
        <v>2</v>
      </c>
      <c r="K4187" t="s">
        <v>232</v>
      </c>
      <c r="L4187" t="s">
        <v>240</v>
      </c>
      <c r="M4187">
        <v>72695</v>
      </c>
      <c r="N4187">
        <v>25810.7</v>
      </c>
      <c r="O4187">
        <v>46884.3</v>
      </c>
      <c r="P4187">
        <v>10</v>
      </c>
      <c r="Q4187">
        <v>26</v>
      </c>
      <c r="R4187">
        <v>84.15</v>
      </c>
    </row>
    <row r="4188" spans="1:18" x14ac:dyDescent="0.35">
      <c r="A4188" t="s">
        <v>198</v>
      </c>
      <c r="B4188" t="str">
        <f>VLOOKUP(Table1[[#This Row],[Region]],Table3[#All],2,0)</f>
        <v>Bill Gabril</v>
      </c>
      <c r="C4188" t="s">
        <v>213</v>
      </c>
      <c r="D4188">
        <v>393936</v>
      </c>
      <c r="E4188">
        <v>348838</v>
      </c>
      <c r="F4188">
        <v>88.55</v>
      </c>
      <c r="G4188" s="2">
        <v>41911</v>
      </c>
      <c r="H4188">
        <f>YEAR(Table1[[#This Row],[Order Date]])</f>
        <v>2014</v>
      </c>
      <c r="I4188" t="s">
        <v>258</v>
      </c>
      <c r="J4188" s="4">
        <f>WEEKDAY(Table1[[#This Row],[Order Date]])</f>
        <v>2</v>
      </c>
      <c r="K4188" t="s">
        <v>226</v>
      </c>
      <c r="L4188" t="s">
        <v>239</v>
      </c>
      <c r="M4188">
        <v>348838</v>
      </c>
      <c r="N4188">
        <v>151706.67000000001</v>
      </c>
      <c r="O4188">
        <v>197131.33</v>
      </c>
      <c r="P4188">
        <v>30</v>
      </c>
      <c r="Q4188">
        <v>64</v>
      </c>
      <c r="R4188">
        <v>66.87</v>
      </c>
    </row>
    <row r="4189" spans="1:18" x14ac:dyDescent="0.35">
      <c r="A4189" t="s">
        <v>199</v>
      </c>
      <c r="B4189" t="str">
        <f>VLOOKUP(Table1[[#This Row],[Region]],Table3[#All],2,0)</f>
        <v>Bill Gabril</v>
      </c>
      <c r="C4189" t="s">
        <v>213</v>
      </c>
      <c r="D4189">
        <v>136436</v>
      </c>
      <c r="E4189">
        <v>128502</v>
      </c>
      <c r="F4189">
        <v>94.18</v>
      </c>
      <c r="G4189" s="2">
        <v>41911</v>
      </c>
      <c r="H4189">
        <f>YEAR(Table1[[#This Row],[Order Date]])</f>
        <v>2014</v>
      </c>
      <c r="I4189" t="s">
        <v>258</v>
      </c>
      <c r="J4189" s="4">
        <f>WEEKDAY(Table1[[#This Row],[Order Date]])</f>
        <v>2</v>
      </c>
      <c r="K4189" t="s">
        <v>220</v>
      </c>
      <c r="L4189" t="s">
        <v>237</v>
      </c>
      <c r="M4189">
        <v>128502</v>
      </c>
      <c r="N4189">
        <v>54165.21</v>
      </c>
      <c r="O4189">
        <v>74336.789999999994</v>
      </c>
      <c r="P4189">
        <v>10</v>
      </c>
      <c r="Q4189">
        <v>18</v>
      </c>
      <c r="R4189">
        <v>68.7</v>
      </c>
    </row>
    <row r="4190" spans="1:18" x14ac:dyDescent="0.35">
      <c r="A4190" t="s">
        <v>200</v>
      </c>
      <c r="B4190" t="str">
        <f>VLOOKUP(Table1[[#This Row],[Region]],Table3[#All],2,0)</f>
        <v>William Grek</v>
      </c>
      <c r="C4190" t="s">
        <v>214</v>
      </c>
      <c r="D4190">
        <v>302099</v>
      </c>
      <c r="E4190">
        <v>221207</v>
      </c>
      <c r="F4190">
        <v>73.22</v>
      </c>
      <c r="G4190" s="2">
        <v>41911</v>
      </c>
      <c r="H4190">
        <f>YEAR(Table1[[#This Row],[Order Date]])</f>
        <v>2014</v>
      </c>
      <c r="I4190" t="s">
        <v>258</v>
      </c>
      <c r="J4190" s="4">
        <f>WEEKDAY(Table1[[#This Row],[Order Date]])</f>
        <v>2</v>
      </c>
      <c r="K4190" t="s">
        <v>216</v>
      </c>
      <c r="L4190" t="s">
        <v>236</v>
      </c>
      <c r="M4190">
        <v>221207</v>
      </c>
      <c r="N4190">
        <v>60442.66</v>
      </c>
      <c r="O4190">
        <v>160764.34</v>
      </c>
      <c r="P4190">
        <v>30</v>
      </c>
      <c r="Q4190">
        <v>36</v>
      </c>
      <c r="R4190">
        <v>93.47</v>
      </c>
    </row>
    <row r="4191" spans="1:18" x14ac:dyDescent="0.35">
      <c r="A4191" t="s">
        <v>201</v>
      </c>
      <c r="B4191" t="str">
        <f>VLOOKUP(Table1[[#This Row],[Region]],Table3[#All],2,0)</f>
        <v>Sam Thomas</v>
      </c>
      <c r="C4191" t="s">
        <v>215</v>
      </c>
      <c r="D4191">
        <v>414266</v>
      </c>
      <c r="E4191">
        <v>399386</v>
      </c>
      <c r="F4191">
        <v>96.41</v>
      </c>
      <c r="G4191" s="2">
        <v>41911</v>
      </c>
      <c r="H4191">
        <f>YEAR(Table1[[#This Row],[Order Date]])</f>
        <v>2014</v>
      </c>
      <c r="I4191" t="s">
        <v>258</v>
      </c>
      <c r="J4191" s="4">
        <f>WEEKDAY(Table1[[#This Row],[Order Date]])</f>
        <v>2</v>
      </c>
      <c r="K4191" t="s">
        <v>231</v>
      </c>
      <c r="L4191" t="s">
        <v>236</v>
      </c>
      <c r="M4191">
        <v>399386</v>
      </c>
      <c r="N4191">
        <v>194688.69</v>
      </c>
      <c r="O4191">
        <v>204697.31</v>
      </c>
      <c r="P4191">
        <v>20</v>
      </c>
      <c r="Q4191">
        <v>54</v>
      </c>
      <c r="R4191">
        <v>66.59</v>
      </c>
    </row>
    <row r="4192" spans="1:18" x14ac:dyDescent="0.35">
      <c r="A4192" t="s">
        <v>202</v>
      </c>
      <c r="B4192" t="str">
        <f>VLOOKUP(Table1[[#This Row],[Region]],Table3[#All],2,0)</f>
        <v>Bill Gabril</v>
      </c>
      <c r="C4192" t="s">
        <v>213</v>
      </c>
      <c r="D4192">
        <v>252190</v>
      </c>
      <c r="E4192">
        <v>134010</v>
      </c>
      <c r="F4192">
        <v>53.14</v>
      </c>
      <c r="G4192" s="2">
        <v>41911</v>
      </c>
      <c r="H4192">
        <f>YEAR(Table1[[#This Row],[Order Date]])</f>
        <v>2014</v>
      </c>
      <c r="I4192" t="s">
        <v>258</v>
      </c>
      <c r="J4192" s="4">
        <f>WEEKDAY(Table1[[#This Row],[Order Date]])</f>
        <v>2</v>
      </c>
      <c r="K4192" t="s">
        <v>230</v>
      </c>
      <c r="L4192" t="s">
        <v>238</v>
      </c>
      <c r="M4192">
        <v>134010</v>
      </c>
      <c r="N4192">
        <v>56795.09</v>
      </c>
      <c r="O4192">
        <v>77214.91</v>
      </c>
      <c r="P4192">
        <v>10</v>
      </c>
      <c r="Q4192">
        <v>72</v>
      </c>
      <c r="R4192">
        <v>89.25</v>
      </c>
    </row>
    <row r="4193" spans="1:18" x14ac:dyDescent="0.35">
      <c r="A4193" t="s">
        <v>203</v>
      </c>
      <c r="B4193" t="str">
        <f>VLOOKUP(Table1[[#This Row],[Region]],Table3[#All],2,0)</f>
        <v>Sam Thomas</v>
      </c>
      <c r="C4193" t="s">
        <v>215</v>
      </c>
      <c r="D4193">
        <v>272513</v>
      </c>
      <c r="E4193">
        <v>207646</v>
      </c>
      <c r="F4193">
        <v>76.2</v>
      </c>
      <c r="G4193" s="2">
        <v>41128</v>
      </c>
      <c r="H4193">
        <f>YEAR(Table1[[#This Row],[Order Date]])</f>
        <v>2012</v>
      </c>
      <c r="I4193" t="s">
        <v>262</v>
      </c>
      <c r="J4193" s="4">
        <f>WEEKDAY(Table1[[#This Row],[Order Date]])</f>
        <v>3</v>
      </c>
      <c r="K4193" t="s">
        <v>229</v>
      </c>
      <c r="L4193" t="s">
        <v>240</v>
      </c>
      <c r="M4193">
        <v>207646</v>
      </c>
      <c r="N4193">
        <v>61963.92</v>
      </c>
      <c r="O4193">
        <v>145682.07999999999</v>
      </c>
      <c r="P4193">
        <v>30</v>
      </c>
      <c r="Q4193">
        <v>69</v>
      </c>
      <c r="R4193">
        <v>61.29</v>
      </c>
    </row>
    <row r="4194" spans="1:18" x14ac:dyDescent="0.35">
      <c r="A4194" t="s">
        <v>204</v>
      </c>
      <c r="B4194" t="str">
        <f>VLOOKUP(Table1[[#This Row],[Region]],Table3[#All],2,0)</f>
        <v>Anne Paul</v>
      </c>
      <c r="C4194" t="s">
        <v>212</v>
      </c>
      <c r="D4194">
        <v>318633</v>
      </c>
      <c r="E4194">
        <v>279593</v>
      </c>
      <c r="F4194">
        <v>87.75</v>
      </c>
      <c r="G4194" s="2">
        <v>41968</v>
      </c>
      <c r="H4194">
        <f>YEAR(Table1[[#This Row],[Order Date]])</f>
        <v>2014</v>
      </c>
      <c r="I4194" t="s">
        <v>253</v>
      </c>
      <c r="J4194" s="4">
        <f>WEEKDAY(Table1[[#This Row],[Order Date]])</f>
        <v>3</v>
      </c>
      <c r="K4194" t="s">
        <v>226</v>
      </c>
      <c r="L4194" t="s">
        <v>239</v>
      </c>
      <c r="M4194">
        <v>279593</v>
      </c>
      <c r="N4194">
        <v>89205.15</v>
      </c>
      <c r="O4194">
        <v>190387.85</v>
      </c>
      <c r="P4194">
        <v>30</v>
      </c>
      <c r="Q4194">
        <v>59</v>
      </c>
      <c r="R4194">
        <v>94.18</v>
      </c>
    </row>
    <row r="4195" spans="1:18" x14ac:dyDescent="0.35">
      <c r="A4195" t="s">
        <v>205</v>
      </c>
      <c r="B4195" t="str">
        <f>VLOOKUP(Table1[[#This Row],[Region]],Table3[#All],2,0)</f>
        <v>Sam Thomas</v>
      </c>
      <c r="C4195" t="s">
        <v>215</v>
      </c>
      <c r="D4195">
        <v>351278</v>
      </c>
      <c r="E4195">
        <v>293792</v>
      </c>
      <c r="F4195">
        <v>83.64</v>
      </c>
      <c r="G4195" s="2">
        <v>41968</v>
      </c>
      <c r="H4195">
        <f>YEAR(Table1[[#This Row],[Order Date]])</f>
        <v>2014</v>
      </c>
      <c r="I4195" t="s">
        <v>253</v>
      </c>
      <c r="J4195" s="4">
        <f>WEEKDAY(Table1[[#This Row],[Order Date]])</f>
        <v>3</v>
      </c>
      <c r="K4195" t="s">
        <v>231</v>
      </c>
      <c r="L4195" t="s">
        <v>236</v>
      </c>
      <c r="M4195">
        <v>293792</v>
      </c>
      <c r="N4195">
        <v>138602.93</v>
      </c>
      <c r="O4195">
        <v>155189.07</v>
      </c>
      <c r="P4195">
        <v>10</v>
      </c>
      <c r="Q4195">
        <v>94</v>
      </c>
      <c r="R4195">
        <v>67.02</v>
      </c>
    </row>
    <row r="4196" spans="1:18" x14ac:dyDescent="0.35">
      <c r="A4196" t="s">
        <v>206</v>
      </c>
      <c r="B4196" t="str">
        <f>VLOOKUP(Table1[[#This Row],[Region]],Table3[#All],2,0)</f>
        <v>Sam Thomas</v>
      </c>
      <c r="C4196" t="s">
        <v>215</v>
      </c>
      <c r="D4196">
        <v>279895</v>
      </c>
      <c r="E4196">
        <v>263191</v>
      </c>
      <c r="F4196">
        <v>94.03</v>
      </c>
      <c r="G4196" s="2">
        <v>41968</v>
      </c>
      <c r="H4196">
        <f>YEAR(Table1[[#This Row],[Order Date]])</f>
        <v>2014</v>
      </c>
      <c r="I4196" t="s">
        <v>253</v>
      </c>
      <c r="J4196" s="4">
        <f>WEEKDAY(Table1[[#This Row],[Order Date]])</f>
        <v>3</v>
      </c>
      <c r="K4196" t="s">
        <v>231</v>
      </c>
      <c r="L4196" t="s">
        <v>236</v>
      </c>
      <c r="M4196">
        <v>263191</v>
      </c>
      <c r="N4196">
        <v>88845.27</v>
      </c>
      <c r="O4196">
        <v>174345.73</v>
      </c>
      <c r="P4196">
        <v>20</v>
      </c>
      <c r="Q4196">
        <v>84</v>
      </c>
      <c r="R4196">
        <v>63.38</v>
      </c>
    </row>
    <row r="4197" spans="1:18" x14ac:dyDescent="0.35">
      <c r="A4197" t="s">
        <v>207</v>
      </c>
      <c r="B4197" t="str">
        <f>VLOOKUP(Table1[[#This Row],[Region]],Table3[#All],2,0)</f>
        <v>Anne Paul</v>
      </c>
      <c r="C4197" t="s">
        <v>212</v>
      </c>
      <c r="D4197">
        <v>491023</v>
      </c>
      <c r="E4197">
        <v>256090</v>
      </c>
      <c r="F4197">
        <v>52.15</v>
      </c>
      <c r="G4197" s="2">
        <v>41968</v>
      </c>
      <c r="H4197">
        <f>YEAR(Table1[[#This Row],[Order Date]])</f>
        <v>2014</v>
      </c>
      <c r="I4197" t="s">
        <v>253</v>
      </c>
      <c r="J4197" s="4">
        <f>WEEKDAY(Table1[[#This Row],[Order Date]])</f>
        <v>3</v>
      </c>
      <c r="K4197" t="s">
        <v>217</v>
      </c>
      <c r="L4197" t="s">
        <v>237</v>
      </c>
      <c r="M4197">
        <v>256090</v>
      </c>
      <c r="N4197">
        <v>73823.45</v>
      </c>
      <c r="O4197">
        <v>182266.55</v>
      </c>
      <c r="P4197">
        <v>30</v>
      </c>
      <c r="Q4197">
        <v>50</v>
      </c>
      <c r="R4197">
        <v>75.03</v>
      </c>
    </row>
    <row r="4198" spans="1:18" x14ac:dyDescent="0.35">
      <c r="A4198" t="s">
        <v>208</v>
      </c>
      <c r="B4198" t="str">
        <f>VLOOKUP(Table1[[#This Row],[Region]],Table3[#All],2,0)</f>
        <v>Sam Thomas</v>
      </c>
      <c r="C4198" t="s">
        <v>215</v>
      </c>
      <c r="D4198">
        <v>116618</v>
      </c>
      <c r="E4198">
        <v>120411</v>
      </c>
      <c r="F4198">
        <v>103.25</v>
      </c>
      <c r="G4198" s="2">
        <v>41768</v>
      </c>
      <c r="H4198">
        <f>YEAR(Table1[[#This Row],[Order Date]])</f>
        <v>2014</v>
      </c>
      <c r="I4198" t="s">
        <v>261</v>
      </c>
      <c r="J4198" s="4">
        <f>WEEKDAY(Table1[[#This Row],[Order Date]])</f>
        <v>6</v>
      </c>
      <c r="K4198" t="s">
        <v>222</v>
      </c>
      <c r="L4198" t="s">
        <v>236</v>
      </c>
      <c r="M4198">
        <v>120411</v>
      </c>
      <c r="N4198">
        <v>27772.46</v>
      </c>
      <c r="O4198">
        <v>92638.54</v>
      </c>
      <c r="P4198">
        <v>10</v>
      </c>
      <c r="Q4198">
        <v>74</v>
      </c>
      <c r="R4198">
        <v>75.97</v>
      </c>
    </row>
    <row r="4199" spans="1:18" x14ac:dyDescent="0.35">
      <c r="A4199" t="s">
        <v>209</v>
      </c>
      <c r="B4199" t="str">
        <f>VLOOKUP(Table1[[#This Row],[Region]],Table3[#All],2,0)</f>
        <v>Bill Gabril</v>
      </c>
      <c r="C4199" t="s">
        <v>213</v>
      </c>
      <c r="D4199">
        <v>135837</v>
      </c>
      <c r="E4199">
        <v>156710</v>
      </c>
      <c r="F4199">
        <v>115.37</v>
      </c>
      <c r="G4199" s="2">
        <v>41912</v>
      </c>
      <c r="H4199">
        <f>YEAR(Table1[[#This Row],[Order Date]])</f>
        <v>2014</v>
      </c>
      <c r="I4199" t="s">
        <v>258</v>
      </c>
      <c r="J4199" s="4">
        <f>WEEKDAY(Table1[[#This Row],[Order Date]])</f>
        <v>3</v>
      </c>
      <c r="K4199" t="s">
        <v>224</v>
      </c>
      <c r="L4199" t="s">
        <v>240</v>
      </c>
      <c r="M4199">
        <v>156710</v>
      </c>
      <c r="N4199">
        <v>60151.31</v>
      </c>
      <c r="O4199">
        <v>96558.69</v>
      </c>
      <c r="P4199">
        <v>10</v>
      </c>
      <c r="Q4199">
        <v>33</v>
      </c>
      <c r="R4199">
        <v>68.11</v>
      </c>
    </row>
    <row r="4200" spans="1:18" x14ac:dyDescent="0.35">
      <c r="A4200" t="s">
        <v>210</v>
      </c>
      <c r="B4200" t="str">
        <f>VLOOKUP(Table1[[#This Row],[Region]],Table3[#All],2,0)</f>
        <v>William Grek</v>
      </c>
      <c r="C4200" t="s">
        <v>214</v>
      </c>
      <c r="D4200">
        <v>136775</v>
      </c>
      <c r="E4200">
        <v>83947</v>
      </c>
      <c r="F4200">
        <v>61.38</v>
      </c>
      <c r="G4200" s="2">
        <v>41912</v>
      </c>
      <c r="H4200">
        <f>YEAR(Table1[[#This Row],[Order Date]])</f>
        <v>2014</v>
      </c>
      <c r="I4200" t="s">
        <v>258</v>
      </c>
      <c r="J4200" s="4">
        <f>WEEKDAY(Table1[[#This Row],[Order Date]])</f>
        <v>3</v>
      </c>
      <c r="K4200" t="s">
        <v>234</v>
      </c>
      <c r="L4200" t="s">
        <v>238</v>
      </c>
      <c r="M4200">
        <v>83947</v>
      </c>
      <c r="N4200">
        <v>28423.73</v>
      </c>
      <c r="O4200">
        <v>55523.27</v>
      </c>
      <c r="P4200">
        <v>20</v>
      </c>
      <c r="Q4200">
        <v>81</v>
      </c>
      <c r="R4200">
        <v>92.1</v>
      </c>
    </row>
    <row r="4201" spans="1:18" x14ac:dyDescent="0.35">
      <c r="A4201" t="s">
        <v>211</v>
      </c>
      <c r="B4201" t="str">
        <f>VLOOKUP(Table1[[#This Row],[Region]],Table3[#All],2,0)</f>
        <v>Bill Gabril</v>
      </c>
      <c r="C4201" t="s">
        <v>213</v>
      </c>
      <c r="D4201">
        <v>157869</v>
      </c>
      <c r="E4201">
        <v>97990</v>
      </c>
      <c r="F4201">
        <v>62.07</v>
      </c>
      <c r="G4201" s="2">
        <v>41912</v>
      </c>
      <c r="H4201">
        <f>YEAR(Table1[[#This Row],[Order Date]])</f>
        <v>2014</v>
      </c>
      <c r="I4201" t="s">
        <v>258</v>
      </c>
      <c r="J4201" s="4">
        <f>WEEKDAY(Table1[[#This Row],[Order Date]])</f>
        <v>3</v>
      </c>
      <c r="K4201" t="s">
        <v>232</v>
      </c>
      <c r="L4201" t="s">
        <v>240</v>
      </c>
      <c r="M4201">
        <v>97990</v>
      </c>
      <c r="N4201">
        <v>25206.45</v>
      </c>
      <c r="O4201">
        <v>72783.55</v>
      </c>
      <c r="P4201">
        <v>20</v>
      </c>
      <c r="Q4201">
        <v>80</v>
      </c>
      <c r="R4201">
        <v>89.12</v>
      </c>
    </row>
    <row r="4202" spans="1:18" x14ac:dyDescent="0.35">
      <c r="A4202" t="s">
        <v>12</v>
      </c>
      <c r="B4202" t="str">
        <f>VLOOKUP(Table1[[#This Row],[Region]],Table3[#All],2,0)</f>
        <v>William Grek</v>
      </c>
      <c r="C4202" t="s">
        <v>214</v>
      </c>
      <c r="D4202">
        <v>407676</v>
      </c>
      <c r="E4202">
        <v>265530</v>
      </c>
      <c r="F4202">
        <v>65.13</v>
      </c>
      <c r="G4202" s="2">
        <v>41912</v>
      </c>
      <c r="H4202">
        <f>YEAR(Table1[[#This Row],[Order Date]])</f>
        <v>2014</v>
      </c>
      <c r="I4202" t="s">
        <v>258</v>
      </c>
      <c r="J4202" s="4">
        <f>WEEKDAY(Table1[[#This Row],[Order Date]])</f>
        <v>3</v>
      </c>
      <c r="K4202" t="s">
        <v>231</v>
      </c>
      <c r="L4202" t="s">
        <v>236</v>
      </c>
      <c r="M4202">
        <v>265530</v>
      </c>
      <c r="N4202">
        <v>72372.33</v>
      </c>
      <c r="O4202">
        <v>193157.67</v>
      </c>
      <c r="P4202">
        <v>20</v>
      </c>
      <c r="Q4202">
        <v>78</v>
      </c>
      <c r="R4202">
        <v>77.81</v>
      </c>
    </row>
    <row r="4203" spans="1:18" x14ac:dyDescent="0.35">
      <c r="A4203" t="s">
        <v>13</v>
      </c>
      <c r="B4203" t="str">
        <f>VLOOKUP(Table1[[#This Row],[Region]],Table3[#All],2,0)</f>
        <v>William Grek</v>
      </c>
      <c r="C4203" t="s">
        <v>214</v>
      </c>
      <c r="D4203">
        <v>402751</v>
      </c>
      <c r="E4203">
        <v>234919</v>
      </c>
      <c r="F4203">
        <v>58.33</v>
      </c>
      <c r="G4203" s="2">
        <v>41912</v>
      </c>
      <c r="H4203">
        <f>YEAR(Table1[[#This Row],[Order Date]])</f>
        <v>2014</v>
      </c>
      <c r="I4203" t="s">
        <v>258</v>
      </c>
      <c r="J4203" s="4">
        <f>WEEKDAY(Table1[[#This Row],[Order Date]])</f>
        <v>3</v>
      </c>
      <c r="K4203" t="s">
        <v>235</v>
      </c>
      <c r="L4203" t="s">
        <v>239</v>
      </c>
      <c r="M4203">
        <v>234919</v>
      </c>
      <c r="N4203">
        <v>115638.9</v>
      </c>
      <c r="O4203">
        <v>119280.1</v>
      </c>
      <c r="P4203">
        <v>20</v>
      </c>
      <c r="Q4203">
        <v>22</v>
      </c>
      <c r="R4203">
        <v>85.17</v>
      </c>
    </row>
    <row r="4204" spans="1:18" x14ac:dyDescent="0.35">
      <c r="A4204" t="s">
        <v>14</v>
      </c>
      <c r="B4204" t="str">
        <f>VLOOKUP(Table1[[#This Row],[Region]],Table3[#All],2,0)</f>
        <v>Sam Thomas</v>
      </c>
      <c r="C4204" t="s">
        <v>215</v>
      </c>
      <c r="D4204">
        <v>393737</v>
      </c>
      <c r="E4204">
        <v>372365</v>
      </c>
      <c r="F4204">
        <v>94.57</v>
      </c>
      <c r="G4204" s="2">
        <v>41912</v>
      </c>
      <c r="H4204">
        <f>YEAR(Table1[[#This Row],[Order Date]])</f>
        <v>2014</v>
      </c>
      <c r="I4204" t="s">
        <v>258</v>
      </c>
      <c r="J4204" s="4">
        <f>WEEKDAY(Table1[[#This Row],[Order Date]])</f>
        <v>3</v>
      </c>
      <c r="K4204" t="s">
        <v>220</v>
      </c>
      <c r="L4204" t="s">
        <v>237</v>
      </c>
      <c r="M4204">
        <v>372365</v>
      </c>
      <c r="N4204">
        <v>134215.31</v>
      </c>
      <c r="O4204">
        <v>238149.69</v>
      </c>
      <c r="P4204">
        <v>30</v>
      </c>
      <c r="Q4204">
        <v>100</v>
      </c>
      <c r="R4204">
        <v>87.82</v>
      </c>
    </row>
    <row r="4205" spans="1:18" x14ac:dyDescent="0.35">
      <c r="A4205" t="s">
        <v>15</v>
      </c>
      <c r="B4205" t="str">
        <f>VLOOKUP(Table1[[#This Row],[Region]],Table3[#All],2,0)</f>
        <v>William Grek</v>
      </c>
      <c r="C4205" t="s">
        <v>214</v>
      </c>
      <c r="D4205">
        <v>318275</v>
      </c>
      <c r="E4205">
        <v>212405</v>
      </c>
      <c r="F4205">
        <v>66.739999999999995</v>
      </c>
      <c r="G4205" s="2">
        <v>41935</v>
      </c>
      <c r="H4205">
        <f>YEAR(Table1[[#This Row],[Order Date]])</f>
        <v>2014</v>
      </c>
      <c r="I4205" t="s">
        <v>255</v>
      </c>
      <c r="J4205" s="4">
        <f>WEEKDAY(Table1[[#This Row],[Order Date]])</f>
        <v>5</v>
      </c>
      <c r="K4205" t="s">
        <v>234</v>
      </c>
      <c r="L4205" t="s">
        <v>238</v>
      </c>
      <c r="M4205">
        <v>212405</v>
      </c>
      <c r="N4205">
        <v>82726.86</v>
      </c>
      <c r="O4205">
        <v>129678.14</v>
      </c>
      <c r="P4205">
        <v>30</v>
      </c>
      <c r="Q4205">
        <v>73</v>
      </c>
      <c r="R4205">
        <v>60.76</v>
      </c>
    </row>
    <row r="4206" spans="1:18" x14ac:dyDescent="0.35">
      <c r="A4206" t="s">
        <v>16</v>
      </c>
      <c r="B4206" t="str">
        <f>VLOOKUP(Table1[[#This Row],[Region]],Table3[#All],2,0)</f>
        <v>Anne Paul</v>
      </c>
      <c r="C4206" t="s">
        <v>212</v>
      </c>
      <c r="D4206">
        <v>493937</v>
      </c>
      <c r="E4206">
        <v>573208</v>
      </c>
      <c r="F4206">
        <v>116.05</v>
      </c>
      <c r="G4206" s="2">
        <v>41935</v>
      </c>
      <c r="H4206">
        <f>YEAR(Table1[[#This Row],[Order Date]])</f>
        <v>2014</v>
      </c>
      <c r="I4206" t="s">
        <v>255</v>
      </c>
      <c r="J4206" s="4">
        <f>WEEKDAY(Table1[[#This Row],[Order Date]])</f>
        <v>5</v>
      </c>
      <c r="K4206" t="s">
        <v>233</v>
      </c>
      <c r="L4206" t="s">
        <v>237</v>
      </c>
      <c r="M4206">
        <v>573208</v>
      </c>
      <c r="N4206">
        <v>192465.49</v>
      </c>
      <c r="O4206">
        <v>380742.51</v>
      </c>
      <c r="P4206">
        <v>20</v>
      </c>
      <c r="Q4206">
        <v>22</v>
      </c>
      <c r="R4206">
        <v>69.48</v>
      </c>
    </row>
    <row r="4207" spans="1:18" x14ac:dyDescent="0.35">
      <c r="A4207" t="s">
        <v>17</v>
      </c>
      <c r="B4207" t="str">
        <f>VLOOKUP(Table1[[#This Row],[Region]],Table3[#All],2,0)</f>
        <v>Sam Thomas</v>
      </c>
      <c r="C4207" t="s">
        <v>215</v>
      </c>
      <c r="D4207">
        <v>102505</v>
      </c>
      <c r="E4207">
        <v>58999</v>
      </c>
      <c r="F4207">
        <v>57.56</v>
      </c>
      <c r="G4207" s="2">
        <v>40626</v>
      </c>
      <c r="H4207">
        <f>YEAR(Table1[[#This Row],[Order Date]])</f>
        <v>2011</v>
      </c>
      <c r="I4207" t="s">
        <v>263</v>
      </c>
      <c r="J4207" s="4">
        <f>WEEKDAY(Table1[[#This Row],[Order Date]])</f>
        <v>5</v>
      </c>
      <c r="K4207" t="s">
        <v>217</v>
      </c>
      <c r="L4207" t="s">
        <v>237</v>
      </c>
      <c r="M4207">
        <v>58999</v>
      </c>
      <c r="N4207">
        <v>15616.85</v>
      </c>
      <c r="O4207">
        <v>43382.15</v>
      </c>
      <c r="P4207">
        <v>20</v>
      </c>
      <c r="Q4207">
        <v>15</v>
      </c>
      <c r="R4207">
        <v>65.209999999999994</v>
      </c>
    </row>
    <row r="4208" spans="1:18" x14ac:dyDescent="0.35">
      <c r="A4208" t="s">
        <v>18</v>
      </c>
      <c r="B4208" t="str">
        <f>VLOOKUP(Table1[[#This Row],[Region]],Table3[#All],2,0)</f>
        <v>Anne Paul</v>
      </c>
      <c r="C4208" t="s">
        <v>212</v>
      </c>
      <c r="D4208">
        <v>480939</v>
      </c>
      <c r="E4208">
        <v>462142</v>
      </c>
      <c r="F4208">
        <v>96.09</v>
      </c>
      <c r="G4208" s="2">
        <v>41582</v>
      </c>
      <c r="H4208">
        <f>YEAR(Table1[[#This Row],[Order Date]])</f>
        <v>2013</v>
      </c>
      <c r="I4208" t="s">
        <v>253</v>
      </c>
      <c r="J4208" s="4">
        <f>WEEKDAY(Table1[[#This Row],[Order Date]])</f>
        <v>2</v>
      </c>
      <c r="K4208" t="s">
        <v>217</v>
      </c>
      <c r="L4208" t="s">
        <v>237</v>
      </c>
      <c r="M4208">
        <v>462142</v>
      </c>
      <c r="N4208">
        <v>169439.79</v>
      </c>
      <c r="O4208">
        <v>292702.21000000002</v>
      </c>
      <c r="P4208">
        <v>20</v>
      </c>
      <c r="Q4208">
        <v>72</v>
      </c>
      <c r="R4208">
        <v>65.56</v>
      </c>
    </row>
    <row r="4209" spans="1:18" x14ac:dyDescent="0.35">
      <c r="A4209" t="s">
        <v>19</v>
      </c>
      <c r="B4209" t="str">
        <f>VLOOKUP(Table1[[#This Row],[Region]],Table3[#All],2,0)</f>
        <v>Bill Gabril</v>
      </c>
      <c r="C4209" t="s">
        <v>213</v>
      </c>
      <c r="D4209">
        <v>488279</v>
      </c>
      <c r="E4209">
        <v>328721</v>
      </c>
      <c r="F4209">
        <v>67.319999999999993</v>
      </c>
      <c r="G4209" s="2">
        <v>41582</v>
      </c>
      <c r="H4209">
        <f>YEAR(Table1[[#This Row],[Order Date]])</f>
        <v>2013</v>
      </c>
      <c r="I4209" t="s">
        <v>253</v>
      </c>
      <c r="J4209" s="4">
        <f>WEEKDAY(Table1[[#This Row],[Order Date]])</f>
        <v>2</v>
      </c>
      <c r="K4209" t="s">
        <v>228</v>
      </c>
      <c r="L4209" t="s">
        <v>236</v>
      </c>
      <c r="M4209">
        <v>328721</v>
      </c>
      <c r="N4209">
        <v>90481.3</v>
      </c>
      <c r="O4209">
        <v>238239.7</v>
      </c>
      <c r="P4209">
        <v>20</v>
      </c>
      <c r="Q4209">
        <v>68</v>
      </c>
      <c r="R4209">
        <v>92.34</v>
      </c>
    </row>
    <row r="4210" spans="1:18" x14ac:dyDescent="0.35">
      <c r="A4210" t="s">
        <v>20</v>
      </c>
      <c r="B4210" t="str">
        <f>VLOOKUP(Table1[[#This Row],[Region]],Table3[#All],2,0)</f>
        <v>Sam Thomas</v>
      </c>
      <c r="C4210" t="s">
        <v>215</v>
      </c>
      <c r="D4210">
        <v>408643</v>
      </c>
      <c r="E4210">
        <v>458822</v>
      </c>
      <c r="F4210">
        <v>112.28</v>
      </c>
      <c r="G4210" s="2">
        <v>41582</v>
      </c>
      <c r="H4210">
        <f>YEAR(Table1[[#This Row],[Order Date]])</f>
        <v>2013</v>
      </c>
      <c r="I4210" t="s">
        <v>253</v>
      </c>
      <c r="J4210" s="4">
        <f>WEEKDAY(Table1[[#This Row],[Order Date]])</f>
        <v>2</v>
      </c>
      <c r="K4210" t="s">
        <v>221</v>
      </c>
      <c r="L4210" t="s">
        <v>239</v>
      </c>
      <c r="M4210">
        <v>458822</v>
      </c>
      <c r="N4210">
        <v>106061.82</v>
      </c>
      <c r="O4210">
        <v>352760.18</v>
      </c>
      <c r="P4210">
        <v>10</v>
      </c>
      <c r="Q4210">
        <v>92</v>
      </c>
      <c r="R4210">
        <v>92.19</v>
      </c>
    </row>
    <row r="4211" spans="1:18" x14ac:dyDescent="0.35">
      <c r="A4211" t="s">
        <v>21</v>
      </c>
      <c r="B4211" t="str">
        <f>VLOOKUP(Table1[[#This Row],[Region]],Table3[#All],2,0)</f>
        <v>Bill Gabril</v>
      </c>
      <c r="C4211" t="s">
        <v>213</v>
      </c>
      <c r="D4211">
        <v>202186</v>
      </c>
      <c r="E4211">
        <v>208846</v>
      </c>
      <c r="F4211">
        <v>103.29</v>
      </c>
      <c r="G4211" s="2">
        <v>41582</v>
      </c>
      <c r="H4211">
        <f>YEAR(Table1[[#This Row],[Order Date]])</f>
        <v>2013</v>
      </c>
      <c r="I4211" t="s">
        <v>253</v>
      </c>
      <c r="J4211" s="4">
        <f>WEEKDAY(Table1[[#This Row],[Order Date]])</f>
        <v>2</v>
      </c>
      <c r="K4211" t="s">
        <v>232</v>
      </c>
      <c r="L4211" t="s">
        <v>240</v>
      </c>
      <c r="M4211">
        <v>208846</v>
      </c>
      <c r="N4211">
        <v>42283.72</v>
      </c>
      <c r="O4211">
        <v>166562.28</v>
      </c>
      <c r="P4211">
        <v>10</v>
      </c>
      <c r="Q4211">
        <v>56</v>
      </c>
      <c r="R4211">
        <v>77.81</v>
      </c>
    </row>
    <row r="4212" spans="1:18" x14ac:dyDescent="0.35">
      <c r="A4212" t="s">
        <v>22</v>
      </c>
      <c r="B4212" t="str">
        <f>VLOOKUP(Table1[[#This Row],[Region]],Table3[#All],2,0)</f>
        <v>Bill Gabril</v>
      </c>
      <c r="C4212" t="s">
        <v>213</v>
      </c>
      <c r="D4212">
        <v>468179</v>
      </c>
      <c r="E4212">
        <v>361694</v>
      </c>
      <c r="F4212">
        <v>77.260000000000005</v>
      </c>
      <c r="G4212" s="2">
        <v>41582</v>
      </c>
      <c r="H4212">
        <f>YEAR(Table1[[#This Row],[Order Date]])</f>
        <v>2013</v>
      </c>
      <c r="I4212" t="s">
        <v>253</v>
      </c>
      <c r="J4212" s="4">
        <f>WEEKDAY(Table1[[#This Row],[Order Date]])</f>
        <v>2</v>
      </c>
      <c r="K4212" t="s">
        <v>224</v>
      </c>
      <c r="L4212" t="s">
        <v>240</v>
      </c>
      <c r="M4212">
        <v>361694</v>
      </c>
      <c r="N4212">
        <v>82076.479999999996</v>
      </c>
      <c r="O4212">
        <v>279617.52</v>
      </c>
      <c r="P4212">
        <v>10</v>
      </c>
      <c r="Q4212">
        <v>51</v>
      </c>
      <c r="R4212">
        <v>66.56</v>
      </c>
    </row>
    <row r="4213" spans="1:18" x14ac:dyDescent="0.35">
      <c r="A4213" t="s">
        <v>23</v>
      </c>
      <c r="B4213" t="str">
        <f>VLOOKUP(Table1[[#This Row],[Region]],Table3[#All],2,0)</f>
        <v>William Grek</v>
      </c>
      <c r="C4213" t="s">
        <v>214</v>
      </c>
      <c r="D4213">
        <v>439507</v>
      </c>
      <c r="E4213">
        <v>248664</v>
      </c>
      <c r="F4213">
        <v>56.58</v>
      </c>
      <c r="G4213" s="2">
        <v>41582</v>
      </c>
      <c r="H4213">
        <f>YEAR(Table1[[#This Row],[Order Date]])</f>
        <v>2013</v>
      </c>
      <c r="I4213" t="s">
        <v>253</v>
      </c>
      <c r="J4213" s="4">
        <f>WEEKDAY(Table1[[#This Row],[Order Date]])</f>
        <v>2</v>
      </c>
      <c r="K4213" t="s">
        <v>223</v>
      </c>
      <c r="L4213" t="s">
        <v>240</v>
      </c>
      <c r="M4213">
        <v>248664</v>
      </c>
      <c r="N4213">
        <v>90046.91</v>
      </c>
      <c r="O4213">
        <v>158617.09</v>
      </c>
      <c r="P4213">
        <v>10</v>
      </c>
      <c r="Q4213">
        <v>34</v>
      </c>
      <c r="R4213">
        <v>85.02</v>
      </c>
    </row>
    <row r="4214" spans="1:18" x14ac:dyDescent="0.35">
      <c r="A4214" t="s">
        <v>24</v>
      </c>
      <c r="B4214" t="str">
        <f>VLOOKUP(Table1[[#This Row],[Region]],Table3[#All],2,0)</f>
        <v>Anne Paul</v>
      </c>
      <c r="C4214" t="s">
        <v>212</v>
      </c>
      <c r="D4214">
        <v>433016</v>
      </c>
      <c r="E4214">
        <v>272511</v>
      </c>
      <c r="F4214">
        <v>62.93</v>
      </c>
      <c r="G4214" s="2">
        <v>41582</v>
      </c>
      <c r="H4214">
        <f>YEAR(Table1[[#This Row],[Order Date]])</f>
        <v>2013</v>
      </c>
      <c r="I4214" t="s">
        <v>253</v>
      </c>
      <c r="J4214" s="4">
        <f>WEEKDAY(Table1[[#This Row],[Order Date]])</f>
        <v>2</v>
      </c>
      <c r="K4214" t="s">
        <v>232</v>
      </c>
      <c r="L4214" t="s">
        <v>240</v>
      </c>
      <c r="M4214">
        <v>272511</v>
      </c>
      <c r="N4214">
        <v>60356.83</v>
      </c>
      <c r="O4214">
        <v>212154.17</v>
      </c>
      <c r="P4214">
        <v>30</v>
      </c>
      <c r="Q4214">
        <v>42</v>
      </c>
      <c r="R4214">
        <v>62.14</v>
      </c>
    </row>
    <row r="4215" spans="1:18" x14ac:dyDescent="0.35">
      <c r="A4215" t="s">
        <v>25</v>
      </c>
      <c r="B4215" t="str">
        <f>VLOOKUP(Table1[[#This Row],[Region]],Table3[#All],2,0)</f>
        <v>William Grek</v>
      </c>
      <c r="C4215" t="s">
        <v>214</v>
      </c>
      <c r="D4215">
        <v>297667</v>
      </c>
      <c r="E4215">
        <v>356783</v>
      </c>
      <c r="F4215">
        <v>119.86</v>
      </c>
      <c r="G4215" s="2">
        <v>41157</v>
      </c>
      <c r="H4215">
        <f>YEAR(Table1[[#This Row],[Order Date]])</f>
        <v>2012</v>
      </c>
      <c r="I4215" t="s">
        <v>258</v>
      </c>
      <c r="J4215" s="4">
        <f>WEEKDAY(Table1[[#This Row],[Order Date]])</f>
        <v>4</v>
      </c>
      <c r="K4215" t="s">
        <v>230</v>
      </c>
      <c r="L4215" t="s">
        <v>238</v>
      </c>
      <c r="M4215">
        <v>356783</v>
      </c>
      <c r="N4215">
        <v>146974.92000000001</v>
      </c>
      <c r="O4215">
        <v>209808.08</v>
      </c>
      <c r="P4215">
        <v>10</v>
      </c>
      <c r="Q4215">
        <v>22</v>
      </c>
      <c r="R4215">
        <v>74.319999999999993</v>
      </c>
    </row>
    <row r="4216" spans="1:18" x14ac:dyDescent="0.35">
      <c r="A4216" t="s">
        <v>26</v>
      </c>
      <c r="B4216" t="str">
        <f>VLOOKUP(Table1[[#This Row],[Region]],Table3[#All],2,0)</f>
        <v>Bill Gabril</v>
      </c>
      <c r="C4216" t="s">
        <v>213</v>
      </c>
      <c r="D4216">
        <v>343714</v>
      </c>
      <c r="E4216">
        <v>264163</v>
      </c>
      <c r="F4216">
        <v>76.86</v>
      </c>
      <c r="G4216" s="2">
        <v>41157</v>
      </c>
      <c r="H4216">
        <f>YEAR(Table1[[#This Row],[Order Date]])</f>
        <v>2012</v>
      </c>
      <c r="I4216" t="s">
        <v>258</v>
      </c>
      <c r="J4216" s="4">
        <f>WEEKDAY(Table1[[#This Row],[Order Date]])</f>
        <v>4</v>
      </c>
      <c r="K4216" t="s">
        <v>231</v>
      </c>
      <c r="L4216" t="s">
        <v>236</v>
      </c>
      <c r="M4216">
        <v>264163</v>
      </c>
      <c r="N4216">
        <v>70551.78</v>
      </c>
      <c r="O4216">
        <v>193611.22</v>
      </c>
      <c r="P4216">
        <v>10</v>
      </c>
      <c r="Q4216">
        <v>24</v>
      </c>
      <c r="R4216">
        <v>94.67</v>
      </c>
    </row>
    <row r="4217" spans="1:18" x14ac:dyDescent="0.35">
      <c r="A4217" t="s">
        <v>27</v>
      </c>
      <c r="B4217" t="str">
        <f>VLOOKUP(Table1[[#This Row],[Region]],Table3[#All],2,0)</f>
        <v>Bill Gabril</v>
      </c>
      <c r="C4217" t="s">
        <v>213</v>
      </c>
      <c r="D4217">
        <v>470474</v>
      </c>
      <c r="E4217">
        <v>480977</v>
      </c>
      <c r="F4217">
        <v>102.23</v>
      </c>
      <c r="G4217" s="2">
        <v>41157</v>
      </c>
      <c r="H4217">
        <f>YEAR(Table1[[#This Row],[Order Date]])</f>
        <v>2012</v>
      </c>
      <c r="I4217" t="s">
        <v>258</v>
      </c>
      <c r="J4217" s="4">
        <f>WEEKDAY(Table1[[#This Row],[Order Date]])</f>
        <v>4</v>
      </c>
      <c r="K4217" t="s">
        <v>218</v>
      </c>
      <c r="L4217" t="s">
        <v>238</v>
      </c>
      <c r="M4217">
        <v>480977</v>
      </c>
      <c r="N4217">
        <v>178446.15</v>
      </c>
      <c r="O4217">
        <v>302530.84999999998</v>
      </c>
      <c r="P4217">
        <v>10</v>
      </c>
      <c r="Q4217">
        <v>51</v>
      </c>
      <c r="R4217">
        <v>60.32</v>
      </c>
    </row>
    <row r="4218" spans="1:18" x14ac:dyDescent="0.35">
      <c r="A4218" t="s">
        <v>28</v>
      </c>
      <c r="B4218" t="str">
        <f>VLOOKUP(Table1[[#This Row],[Region]],Table3[#All],2,0)</f>
        <v>Sam Thomas</v>
      </c>
      <c r="C4218" t="s">
        <v>215</v>
      </c>
      <c r="D4218">
        <v>465062</v>
      </c>
      <c r="E4218">
        <v>472927</v>
      </c>
      <c r="F4218">
        <v>101.69</v>
      </c>
      <c r="G4218" s="2">
        <v>41866</v>
      </c>
      <c r="H4218">
        <f>YEAR(Table1[[#This Row],[Order Date]])</f>
        <v>2014</v>
      </c>
      <c r="I4218" t="s">
        <v>262</v>
      </c>
      <c r="J4218" s="4">
        <f>WEEKDAY(Table1[[#This Row],[Order Date]])</f>
        <v>6</v>
      </c>
      <c r="K4218" t="s">
        <v>222</v>
      </c>
      <c r="L4218" t="s">
        <v>236</v>
      </c>
      <c r="M4218">
        <v>472927</v>
      </c>
      <c r="N4218">
        <v>138914.63</v>
      </c>
      <c r="O4218">
        <v>334012.37</v>
      </c>
      <c r="P4218">
        <v>10</v>
      </c>
      <c r="Q4218">
        <v>80</v>
      </c>
      <c r="R4218">
        <v>82.02</v>
      </c>
    </row>
    <row r="4219" spans="1:18" x14ac:dyDescent="0.35">
      <c r="A4219" t="s">
        <v>29</v>
      </c>
      <c r="B4219" t="str">
        <f>VLOOKUP(Table1[[#This Row],[Region]],Table3[#All],2,0)</f>
        <v>Bill Gabril</v>
      </c>
      <c r="C4219" t="s">
        <v>213</v>
      </c>
      <c r="D4219">
        <v>313491</v>
      </c>
      <c r="E4219">
        <v>277817</v>
      </c>
      <c r="F4219">
        <v>88.62</v>
      </c>
      <c r="G4219" s="2">
        <v>40878</v>
      </c>
      <c r="H4219">
        <f>YEAR(Table1[[#This Row],[Order Date]])</f>
        <v>2011</v>
      </c>
      <c r="I4219" t="s">
        <v>257</v>
      </c>
      <c r="J4219" s="4">
        <f>WEEKDAY(Table1[[#This Row],[Order Date]])</f>
        <v>5</v>
      </c>
      <c r="K4219" t="s">
        <v>229</v>
      </c>
      <c r="L4219" t="s">
        <v>240</v>
      </c>
      <c r="M4219">
        <v>277817</v>
      </c>
      <c r="N4219">
        <v>61153.98</v>
      </c>
      <c r="O4219">
        <v>216663.02</v>
      </c>
      <c r="P4219">
        <v>20</v>
      </c>
      <c r="Q4219">
        <v>66</v>
      </c>
      <c r="R4219">
        <v>61.21</v>
      </c>
    </row>
    <row r="4220" spans="1:18" x14ac:dyDescent="0.35">
      <c r="A4220" t="s">
        <v>30</v>
      </c>
      <c r="B4220" t="str">
        <f>VLOOKUP(Table1[[#This Row],[Region]],Table3[#All],2,0)</f>
        <v>Sam Thomas</v>
      </c>
      <c r="C4220" t="s">
        <v>215</v>
      </c>
      <c r="D4220">
        <v>229276</v>
      </c>
      <c r="E4220">
        <v>133476</v>
      </c>
      <c r="F4220">
        <v>58.22</v>
      </c>
      <c r="G4220" s="2">
        <v>40878</v>
      </c>
      <c r="H4220">
        <f>YEAR(Table1[[#This Row],[Order Date]])</f>
        <v>2011</v>
      </c>
      <c r="I4220" t="s">
        <v>257</v>
      </c>
      <c r="J4220" s="4">
        <f>WEEKDAY(Table1[[#This Row],[Order Date]])</f>
        <v>5</v>
      </c>
      <c r="K4220" t="s">
        <v>229</v>
      </c>
      <c r="L4220" t="s">
        <v>240</v>
      </c>
      <c r="M4220">
        <v>133476</v>
      </c>
      <c r="N4220">
        <v>43731.26</v>
      </c>
      <c r="O4220">
        <v>89744.74</v>
      </c>
      <c r="P4220">
        <v>20</v>
      </c>
      <c r="Q4220">
        <v>49</v>
      </c>
      <c r="R4220">
        <v>94.85</v>
      </c>
    </row>
    <row r="4221" spans="1:18" x14ac:dyDescent="0.35">
      <c r="A4221" t="s">
        <v>31</v>
      </c>
      <c r="B4221" t="str">
        <f>VLOOKUP(Table1[[#This Row],[Region]],Table3[#All],2,0)</f>
        <v>Sam Thomas</v>
      </c>
      <c r="C4221" t="s">
        <v>215</v>
      </c>
      <c r="D4221">
        <v>166118</v>
      </c>
      <c r="E4221">
        <v>127028</v>
      </c>
      <c r="F4221">
        <v>76.47</v>
      </c>
      <c r="G4221" s="2">
        <v>40878</v>
      </c>
      <c r="H4221">
        <f>YEAR(Table1[[#This Row],[Order Date]])</f>
        <v>2011</v>
      </c>
      <c r="I4221" t="s">
        <v>257</v>
      </c>
      <c r="J4221" s="4">
        <f>WEEKDAY(Table1[[#This Row],[Order Date]])</f>
        <v>5</v>
      </c>
      <c r="K4221" t="s">
        <v>224</v>
      </c>
      <c r="L4221" t="s">
        <v>240</v>
      </c>
      <c r="M4221">
        <v>127028</v>
      </c>
      <c r="N4221">
        <v>32030.32</v>
      </c>
      <c r="O4221">
        <v>94997.68</v>
      </c>
      <c r="P4221">
        <v>20</v>
      </c>
      <c r="Q4221">
        <v>69</v>
      </c>
      <c r="R4221">
        <v>94.61</v>
      </c>
    </row>
    <row r="4222" spans="1:18" x14ac:dyDescent="0.35">
      <c r="A4222" t="s">
        <v>32</v>
      </c>
      <c r="B4222" t="str">
        <f>VLOOKUP(Table1[[#This Row],[Region]],Table3[#All],2,0)</f>
        <v>William Grek</v>
      </c>
      <c r="C4222" t="s">
        <v>214</v>
      </c>
      <c r="D4222">
        <v>123489</v>
      </c>
      <c r="E4222">
        <v>88504</v>
      </c>
      <c r="F4222">
        <v>71.67</v>
      </c>
      <c r="G4222" s="2">
        <v>40878</v>
      </c>
      <c r="H4222">
        <f>YEAR(Table1[[#This Row],[Order Date]])</f>
        <v>2011</v>
      </c>
      <c r="I4222" t="s">
        <v>257</v>
      </c>
      <c r="J4222" s="4">
        <f>WEEKDAY(Table1[[#This Row],[Order Date]])</f>
        <v>5</v>
      </c>
      <c r="K4222" t="s">
        <v>224</v>
      </c>
      <c r="L4222" t="s">
        <v>240</v>
      </c>
      <c r="M4222">
        <v>88504</v>
      </c>
      <c r="N4222">
        <v>33876.300000000003</v>
      </c>
      <c r="O4222">
        <v>54627.7</v>
      </c>
      <c r="P4222">
        <v>20</v>
      </c>
      <c r="Q4222">
        <v>50</v>
      </c>
      <c r="R4222">
        <v>84.85</v>
      </c>
    </row>
    <row r="4223" spans="1:18" x14ac:dyDescent="0.35">
      <c r="A4223" t="s">
        <v>33</v>
      </c>
      <c r="B4223" t="str">
        <f>VLOOKUP(Table1[[#This Row],[Region]],Table3[#All],2,0)</f>
        <v>Sam Thomas</v>
      </c>
      <c r="C4223" t="s">
        <v>215</v>
      </c>
      <c r="D4223">
        <v>447667</v>
      </c>
      <c r="E4223">
        <v>320712</v>
      </c>
      <c r="F4223">
        <v>71.64</v>
      </c>
      <c r="G4223" s="2">
        <v>41809</v>
      </c>
      <c r="H4223">
        <f>YEAR(Table1[[#This Row],[Order Date]])</f>
        <v>2014</v>
      </c>
      <c r="I4223" t="s">
        <v>254</v>
      </c>
      <c r="J4223" s="4">
        <f>WEEKDAY(Table1[[#This Row],[Order Date]])</f>
        <v>5</v>
      </c>
      <c r="K4223" t="s">
        <v>224</v>
      </c>
      <c r="L4223" t="s">
        <v>240</v>
      </c>
      <c r="M4223">
        <v>320712</v>
      </c>
      <c r="N4223">
        <v>137499.68</v>
      </c>
      <c r="O4223">
        <v>183212.32</v>
      </c>
      <c r="P4223">
        <v>10</v>
      </c>
      <c r="Q4223">
        <v>89</v>
      </c>
      <c r="R4223">
        <v>90.48</v>
      </c>
    </row>
    <row r="4224" spans="1:18" x14ac:dyDescent="0.35">
      <c r="A4224" t="s">
        <v>34</v>
      </c>
      <c r="B4224" t="str">
        <f>VLOOKUP(Table1[[#This Row],[Region]],Table3[#All],2,0)</f>
        <v>Bill Gabril</v>
      </c>
      <c r="C4224" t="s">
        <v>213</v>
      </c>
      <c r="D4224">
        <v>149071</v>
      </c>
      <c r="E4224">
        <v>92238</v>
      </c>
      <c r="F4224">
        <v>61.88</v>
      </c>
      <c r="G4224" s="2">
        <v>41809</v>
      </c>
      <c r="H4224">
        <f>YEAR(Table1[[#This Row],[Order Date]])</f>
        <v>2014</v>
      </c>
      <c r="I4224" t="s">
        <v>254</v>
      </c>
      <c r="J4224" s="4">
        <f>WEEKDAY(Table1[[#This Row],[Order Date]])</f>
        <v>5</v>
      </c>
      <c r="K4224" t="s">
        <v>222</v>
      </c>
      <c r="L4224" t="s">
        <v>236</v>
      </c>
      <c r="M4224">
        <v>92238</v>
      </c>
      <c r="N4224">
        <v>23551.94</v>
      </c>
      <c r="O4224">
        <v>68686.06</v>
      </c>
      <c r="P4224">
        <v>30</v>
      </c>
      <c r="Q4224">
        <v>59</v>
      </c>
      <c r="R4224">
        <v>75.37</v>
      </c>
    </row>
    <row r="4225" spans="1:18" x14ac:dyDescent="0.35">
      <c r="A4225" t="s">
        <v>35</v>
      </c>
      <c r="B4225" t="str">
        <f>VLOOKUP(Table1[[#This Row],[Region]],Table3[#All],2,0)</f>
        <v>Bill Gabril</v>
      </c>
      <c r="C4225" t="s">
        <v>213</v>
      </c>
      <c r="D4225">
        <v>250201</v>
      </c>
      <c r="E4225">
        <v>297062</v>
      </c>
      <c r="F4225">
        <v>118.73</v>
      </c>
      <c r="G4225" s="2">
        <v>41976</v>
      </c>
      <c r="H4225">
        <f>YEAR(Table1[[#This Row],[Order Date]])</f>
        <v>2014</v>
      </c>
      <c r="I4225" t="s">
        <v>257</v>
      </c>
      <c r="J4225" s="4">
        <f>WEEKDAY(Table1[[#This Row],[Order Date]])</f>
        <v>4</v>
      </c>
      <c r="K4225" t="s">
        <v>234</v>
      </c>
      <c r="L4225" t="s">
        <v>238</v>
      </c>
      <c r="M4225">
        <v>297062</v>
      </c>
      <c r="N4225">
        <v>127649.47</v>
      </c>
      <c r="O4225">
        <v>169412.53</v>
      </c>
      <c r="P4225">
        <v>20</v>
      </c>
      <c r="Q4225">
        <v>45</v>
      </c>
      <c r="R4225">
        <v>65.489999999999995</v>
      </c>
    </row>
    <row r="4226" spans="1:18" x14ac:dyDescent="0.35">
      <c r="A4226" t="s">
        <v>36</v>
      </c>
      <c r="B4226" t="str">
        <f>VLOOKUP(Table1[[#This Row],[Region]],Table3[#All],2,0)</f>
        <v>Anne Paul</v>
      </c>
      <c r="C4226" t="s">
        <v>212</v>
      </c>
      <c r="D4226">
        <v>315940</v>
      </c>
      <c r="E4226">
        <v>306132</v>
      </c>
      <c r="F4226">
        <v>96.9</v>
      </c>
      <c r="G4226" s="2">
        <v>40868</v>
      </c>
      <c r="H4226">
        <f>YEAR(Table1[[#This Row],[Order Date]])</f>
        <v>2011</v>
      </c>
      <c r="I4226" t="s">
        <v>253</v>
      </c>
      <c r="J4226" s="4">
        <f>WEEKDAY(Table1[[#This Row],[Order Date]])</f>
        <v>2</v>
      </c>
      <c r="K4226" t="s">
        <v>220</v>
      </c>
      <c r="L4226" t="s">
        <v>237</v>
      </c>
      <c r="M4226">
        <v>306132</v>
      </c>
      <c r="N4226">
        <v>122305.24</v>
      </c>
      <c r="O4226">
        <v>183826.76</v>
      </c>
      <c r="P4226">
        <v>10</v>
      </c>
      <c r="Q4226">
        <v>74</v>
      </c>
      <c r="R4226">
        <v>86.09</v>
      </c>
    </row>
    <row r="4227" spans="1:18" x14ac:dyDescent="0.35">
      <c r="A4227" t="s">
        <v>37</v>
      </c>
      <c r="B4227" t="str">
        <f>VLOOKUP(Table1[[#This Row],[Region]],Table3[#All],2,0)</f>
        <v>Anne Paul</v>
      </c>
      <c r="C4227" t="s">
        <v>212</v>
      </c>
      <c r="D4227">
        <v>388436</v>
      </c>
      <c r="E4227">
        <v>200523</v>
      </c>
      <c r="F4227">
        <v>51.62</v>
      </c>
      <c r="G4227" s="2">
        <v>41375</v>
      </c>
      <c r="H4227">
        <f>YEAR(Table1[[#This Row],[Order Date]])</f>
        <v>2013</v>
      </c>
      <c r="I4227" t="s">
        <v>256</v>
      </c>
      <c r="J4227" s="4">
        <f>WEEKDAY(Table1[[#This Row],[Order Date]])</f>
        <v>5</v>
      </c>
      <c r="K4227" t="s">
        <v>217</v>
      </c>
      <c r="L4227" t="s">
        <v>237</v>
      </c>
      <c r="M4227">
        <v>200523</v>
      </c>
      <c r="N4227">
        <v>85838.25</v>
      </c>
      <c r="O4227">
        <v>114684.75</v>
      </c>
      <c r="P4227">
        <v>20</v>
      </c>
      <c r="Q4227">
        <v>14</v>
      </c>
      <c r="R4227">
        <v>93.37</v>
      </c>
    </row>
    <row r="4228" spans="1:18" x14ac:dyDescent="0.35">
      <c r="A4228" t="s">
        <v>38</v>
      </c>
      <c r="B4228" t="str">
        <f>VLOOKUP(Table1[[#This Row],[Region]],Table3[#All],2,0)</f>
        <v>Bill Gabril</v>
      </c>
      <c r="C4228" t="s">
        <v>213</v>
      </c>
      <c r="D4228">
        <v>197932</v>
      </c>
      <c r="E4228">
        <v>129307</v>
      </c>
      <c r="F4228">
        <v>65.33</v>
      </c>
      <c r="G4228" s="2">
        <v>41375</v>
      </c>
      <c r="H4228">
        <f>YEAR(Table1[[#This Row],[Order Date]])</f>
        <v>2013</v>
      </c>
      <c r="I4228" t="s">
        <v>256</v>
      </c>
      <c r="J4228" s="4">
        <f>WEEKDAY(Table1[[#This Row],[Order Date]])</f>
        <v>5</v>
      </c>
      <c r="K4228" t="s">
        <v>231</v>
      </c>
      <c r="L4228" t="s">
        <v>236</v>
      </c>
      <c r="M4228">
        <v>129307</v>
      </c>
      <c r="N4228">
        <v>34559.89</v>
      </c>
      <c r="O4228">
        <v>94747.11</v>
      </c>
      <c r="P4228">
        <v>20</v>
      </c>
      <c r="Q4228">
        <v>81</v>
      </c>
      <c r="R4228">
        <v>86.5</v>
      </c>
    </row>
    <row r="4229" spans="1:18" x14ac:dyDescent="0.35">
      <c r="A4229" t="s">
        <v>39</v>
      </c>
      <c r="B4229" t="str">
        <f>VLOOKUP(Table1[[#This Row],[Region]],Table3[#All],2,0)</f>
        <v>Bill Gabril</v>
      </c>
      <c r="C4229" t="s">
        <v>213</v>
      </c>
      <c r="D4229">
        <v>287117</v>
      </c>
      <c r="E4229">
        <v>230654</v>
      </c>
      <c r="F4229">
        <v>80.33</v>
      </c>
      <c r="G4229" s="2">
        <v>40724</v>
      </c>
      <c r="H4229">
        <f>YEAR(Table1[[#This Row],[Order Date]])</f>
        <v>2011</v>
      </c>
      <c r="I4229" t="s">
        <v>254</v>
      </c>
      <c r="J4229" s="4">
        <f>WEEKDAY(Table1[[#This Row],[Order Date]])</f>
        <v>5</v>
      </c>
      <c r="K4229" t="s">
        <v>220</v>
      </c>
      <c r="L4229" t="s">
        <v>237</v>
      </c>
      <c r="M4229">
        <v>230654</v>
      </c>
      <c r="N4229">
        <v>87042.23</v>
      </c>
      <c r="O4229">
        <v>143611.76999999999</v>
      </c>
      <c r="P4229">
        <v>20</v>
      </c>
      <c r="Q4229">
        <v>13</v>
      </c>
      <c r="R4229">
        <v>75.42</v>
      </c>
    </row>
    <row r="4230" spans="1:18" x14ac:dyDescent="0.35">
      <c r="A4230" t="s">
        <v>40</v>
      </c>
      <c r="B4230" t="str">
        <f>VLOOKUP(Table1[[#This Row],[Region]],Table3[#All],2,0)</f>
        <v>Sam Thomas</v>
      </c>
      <c r="C4230" t="s">
        <v>215</v>
      </c>
      <c r="D4230">
        <v>291573</v>
      </c>
      <c r="E4230">
        <v>276261</v>
      </c>
      <c r="F4230">
        <v>94.75</v>
      </c>
      <c r="G4230" s="2">
        <v>40724</v>
      </c>
      <c r="H4230">
        <f>YEAR(Table1[[#This Row],[Order Date]])</f>
        <v>2011</v>
      </c>
      <c r="I4230" t="s">
        <v>254</v>
      </c>
      <c r="J4230" s="4">
        <f>WEEKDAY(Table1[[#This Row],[Order Date]])</f>
        <v>5</v>
      </c>
      <c r="K4230" t="s">
        <v>234</v>
      </c>
      <c r="L4230" t="s">
        <v>238</v>
      </c>
      <c r="M4230">
        <v>276261</v>
      </c>
      <c r="N4230">
        <v>58234.18</v>
      </c>
      <c r="O4230">
        <v>218026.82</v>
      </c>
      <c r="P4230">
        <v>20</v>
      </c>
      <c r="Q4230">
        <v>57</v>
      </c>
      <c r="R4230">
        <v>61.26</v>
      </c>
    </row>
    <row r="4231" spans="1:18" x14ac:dyDescent="0.35">
      <c r="A4231" t="s">
        <v>41</v>
      </c>
      <c r="B4231" t="str">
        <f>VLOOKUP(Table1[[#This Row],[Region]],Table3[#All],2,0)</f>
        <v>Bill Gabril</v>
      </c>
      <c r="C4231" t="s">
        <v>213</v>
      </c>
      <c r="D4231">
        <v>358322</v>
      </c>
      <c r="E4231">
        <v>412333</v>
      </c>
      <c r="F4231">
        <v>115.07</v>
      </c>
      <c r="G4231" s="2">
        <v>40901</v>
      </c>
      <c r="H4231">
        <f>YEAR(Table1[[#This Row],[Order Date]])</f>
        <v>2011</v>
      </c>
      <c r="I4231" t="s">
        <v>257</v>
      </c>
      <c r="J4231" s="4">
        <f>WEEKDAY(Table1[[#This Row],[Order Date]])</f>
        <v>7</v>
      </c>
      <c r="K4231" t="s">
        <v>233</v>
      </c>
      <c r="L4231" t="s">
        <v>237</v>
      </c>
      <c r="M4231">
        <v>412333</v>
      </c>
      <c r="N4231">
        <v>194710.67</v>
      </c>
      <c r="O4231">
        <v>217622.33</v>
      </c>
      <c r="P4231">
        <v>10</v>
      </c>
      <c r="Q4231">
        <v>53</v>
      </c>
      <c r="R4231">
        <v>92.49</v>
      </c>
    </row>
    <row r="4232" spans="1:18" x14ac:dyDescent="0.35">
      <c r="A4232" t="s">
        <v>42</v>
      </c>
      <c r="B4232" t="str">
        <f>VLOOKUP(Table1[[#This Row],[Region]],Table3[#All],2,0)</f>
        <v>Bill Gabril</v>
      </c>
      <c r="C4232" t="s">
        <v>213</v>
      </c>
      <c r="D4232">
        <v>190877</v>
      </c>
      <c r="E4232">
        <v>178790</v>
      </c>
      <c r="F4232">
        <v>93.67</v>
      </c>
      <c r="G4232" s="2">
        <v>40901</v>
      </c>
      <c r="H4232">
        <f>YEAR(Table1[[#This Row],[Order Date]])</f>
        <v>2011</v>
      </c>
      <c r="I4232" t="s">
        <v>257</v>
      </c>
      <c r="J4232" s="4">
        <f>WEEKDAY(Table1[[#This Row],[Order Date]])</f>
        <v>7</v>
      </c>
      <c r="K4232" t="s">
        <v>235</v>
      </c>
      <c r="L4232" t="s">
        <v>239</v>
      </c>
      <c r="M4232">
        <v>178790</v>
      </c>
      <c r="N4232">
        <v>57389.71</v>
      </c>
      <c r="O4232">
        <v>121400.29</v>
      </c>
      <c r="P4232">
        <v>10</v>
      </c>
      <c r="Q4232">
        <v>41</v>
      </c>
      <c r="R4232">
        <v>70.98</v>
      </c>
    </row>
    <row r="4233" spans="1:18" x14ac:dyDescent="0.35">
      <c r="A4233" t="s">
        <v>43</v>
      </c>
      <c r="B4233" t="str">
        <f>VLOOKUP(Table1[[#This Row],[Region]],Table3[#All],2,0)</f>
        <v>Anne Paul</v>
      </c>
      <c r="C4233" t="s">
        <v>212</v>
      </c>
      <c r="D4233">
        <v>300737</v>
      </c>
      <c r="E4233">
        <v>320278</v>
      </c>
      <c r="F4233">
        <v>106.5</v>
      </c>
      <c r="G4233" s="2">
        <v>40901</v>
      </c>
      <c r="H4233">
        <f>YEAR(Table1[[#This Row],[Order Date]])</f>
        <v>2011</v>
      </c>
      <c r="I4233" t="s">
        <v>257</v>
      </c>
      <c r="J4233" s="4">
        <f>WEEKDAY(Table1[[#This Row],[Order Date]])</f>
        <v>7</v>
      </c>
      <c r="K4233" t="s">
        <v>228</v>
      </c>
      <c r="L4233" t="s">
        <v>236</v>
      </c>
      <c r="M4233">
        <v>320278</v>
      </c>
      <c r="N4233">
        <v>96194.34</v>
      </c>
      <c r="O4233">
        <v>224083.66</v>
      </c>
      <c r="P4233">
        <v>10</v>
      </c>
      <c r="Q4233">
        <v>21</v>
      </c>
      <c r="R4233">
        <v>76.89</v>
      </c>
    </row>
    <row r="4234" spans="1:18" x14ac:dyDescent="0.35">
      <c r="A4234" t="s">
        <v>44</v>
      </c>
      <c r="B4234" t="str">
        <f>VLOOKUP(Table1[[#This Row],[Region]],Table3[#All],2,0)</f>
        <v>Bill Gabril</v>
      </c>
      <c r="C4234" t="s">
        <v>213</v>
      </c>
      <c r="D4234">
        <v>290437</v>
      </c>
      <c r="E4234">
        <v>165024</v>
      </c>
      <c r="F4234">
        <v>56.82</v>
      </c>
      <c r="G4234" s="2">
        <v>40901</v>
      </c>
      <c r="H4234">
        <f>YEAR(Table1[[#This Row],[Order Date]])</f>
        <v>2011</v>
      </c>
      <c r="I4234" t="s">
        <v>257</v>
      </c>
      <c r="J4234" s="4">
        <f>WEEKDAY(Table1[[#This Row],[Order Date]])</f>
        <v>7</v>
      </c>
      <c r="K4234" t="s">
        <v>221</v>
      </c>
      <c r="L4234" t="s">
        <v>239</v>
      </c>
      <c r="M4234">
        <v>165024</v>
      </c>
      <c r="N4234">
        <v>59014.79</v>
      </c>
      <c r="O4234">
        <v>106009.21</v>
      </c>
      <c r="P4234">
        <v>30</v>
      </c>
      <c r="Q4234">
        <v>85</v>
      </c>
      <c r="R4234">
        <v>71.709999999999994</v>
      </c>
    </row>
    <row r="4235" spans="1:18" x14ac:dyDescent="0.35">
      <c r="A4235" t="s">
        <v>45</v>
      </c>
      <c r="B4235" t="str">
        <f>VLOOKUP(Table1[[#This Row],[Region]],Table3[#All],2,0)</f>
        <v>Anne Paul</v>
      </c>
      <c r="C4235" t="s">
        <v>212</v>
      </c>
      <c r="D4235">
        <v>338206</v>
      </c>
      <c r="E4235">
        <v>379503</v>
      </c>
      <c r="F4235">
        <v>112.21</v>
      </c>
      <c r="G4235" s="2">
        <v>40901</v>
      </c>
      <c r="H4235">
        <f>YEAR(Table1[[#This Row],[Order Date]])</f>
        <v>2011</v>
      </c>
      <c r="I4235" t="s">
        <v>257</v>
      </c>
      <c r="J4235" s="4">
        <f>WEEKDAY(Table1[[#This Row],[Order Date]])</f>
        <v>7</v>
      </c>
      <c r="K4235" t="s">
        <v>228</v>
      </c>
      <c r="L4235" t="s">
        <v>236</v>
      </c>
      <c r="M4235">
        <v>379503</v>
      </c>
      <c r="N4235">
        <v>102629.24</v>
      </c>
      <c r="O4235">
        <v>276873.76</v>
      </c>
      <c r="P4235">
        <v>20</v>
      </c>
      <c r="Q4235">
        <v>52</v>
      </c>
      <c r="R4235">
        <v>78.55</v>
      </c>
    </row>
    <row r="4236" spans="1:18" x14ac:dyDescent="0.35">
      <c r="A4236" t="s">
        <v>46</v>
      </c>
      <c r="B4236" t="str">
        <f>VLOOKUP(Table1[[#This Row],[Region]],Table3[#All],2,0)</f>
        <v>Anne Paul</v>
      </c>
      <c r="C4236" t="s">
        <v>212</v>
      </c>
      <c r="D4236">
        <v>134675</v>
      </c>
      <c r="E4236">
        <v>149179</v>
      </c>
      <c r="F4236">
        <v>110.77</v>
      </c>
      <c r="G4236" s="2">
        <v>40901</v>
      </c>
      <c r="H4236">
        <f>YEAR(Table1[[#This Row],[Order Date]])</f>
        <v>2011</v>
      </c>
      <c r="I4236" t="s">
        <v>257</v>
      </c>
      <c r="J4236" s="4">
        <f>WEEKDAY(Table1[[#This Row],[Order Date]])</f>
        <v>7</v>
      </c>
      <c r="K4236" t="s">
        <v>223</v>
      </c>
      <c r="L4236" t="s">
        <v>240</v>
      </c>
      <c r="M4236">
        <v>149179</v>
      </c>
      <c r="N4236">
        <v>43811.59</v>
      </c>
      <c r="O4236">
        <v>105367.41</v>
      </c>
      <c r="P4236">
        <v>30</v>
      </c>
      <c r="Q4236">
        <v>44</v>
      </c>
      <c r="R4236">
        <v>74.59</v>
      </c>
    </row>
    <row r="4237" spans="1:18" x14ac:dyDescent="0.35">
      <c r="A4237" t="s">
        <v>47</v>
      </c>
      <c r="B4237" t="str">
        <f>VLOOKUP(Table1[[#This Row],[Region]],Table3[#All],2,0)</f>
        <v>Anne Paul</v>
      </c>
      <c r="C4237" t="s">
        <v>212</v>
      </c>
      <c r="D4237">
        <v>245349</v>
      </c>
      <c r="E4237">
        <v>221425</v>
      </c>
      <c r="F4237">
        <v>90.25</v>
      </c>
      <c r="G4237" s="2">
        <v>41783</v>
      </c>
      <c r="H4237">
        <f>YEAR(Table1[[#This Row],[Order Date]])</f>
        <v>2014</v>
      </c>
      <c r="I4237" t="s">
        <v>261</v>
      </c>
      <c r="J4237" s="4">
        <f>WEEKDAY(Table1[[#This Row],[Order Date]])</f>
        <v>7</v>
      </c>
      <c r="K4237" t="s">
        <v>234</v>
      </c>
      <c r="L4237" t="s">
        <v>238</v>
      </c>
      <c r="M4237">
        <v>221425</v>
      </c>
      <c r="N4237">
        <v>100834.93</v>
      </c>
      <c r="O4237">
        <v>120590.07</v>
      </c>
      <c r="P4237">
        <v>30</v>
      </c>
      <c r="Q4237">
        <v>65</v>
      </c>
      <c r="R4237">
        <v>86.95</v>
      </c>
    </row>
    <row r="4238" spans="1:18" x14ac:dyDescent="0.35">
      <c r="A4238" t="s">
        <v>48</v>
      </c>
      <c r="B4238" t="str">
        <f>VLOOKUP(Table1[[#This Row],[Region]],Table3[#All],2,0)</f>
        <v>William Grek</v>
      </c>
      <c r="C4238" t="s">
        <v>214</v>
      </c>
      <c r="D4238">
        <v>173996</v>
      </c>
      <c r="E4238">
        <v>103710</v>
      </c>
      <c r="F4238">
        <v>59.6</v>
      </c>
      <c r="G4238" s="2">
        <v>41589</v>
      </c>
      <c r="H4238">
        <f>YEAR(Table1[[#This Row],[Order Date]])</f>
        <v>2013</v>
      </c>
      <c r="I4238" t="s">
        <v>253</v>
      </c>
      <c r="J4238" s="4">
        <f>WEEKDAY(Table1[[#This Row],[Order Date]])</f>
        <v>2</v>
      </c>
      <c r="K4238" t="s">
        <v>227</v>
      </c>
      <c r="L4238" t="s">
        <v>237</v>
      </c>
      <c r="M4238">
        <v>103710</v>
      </c>
      <c r="N4238">
        <v>50637.67</v>
      </c>
      <c r="O4238">
        <v>53072.33</v>
      </c>
      <c r="P4238">
        <v>30</v>
      </c>
      <c r="Q4238">
        <v>22</v>
      </c>
      <c r="R4238">
        <v>94.31</v>
      </c>
    </row>
    <row r="4239" spans="1:18" x14ac:dyDescent="0.35">
      <c r="A4239" t="s">
        <v>49</v>
      </c>
      <c r="B4239" t="str">
        <f>VLOOKUP(Table1[[#This Row],[Region]],Table3[#All],2,0)</f>
        <v>Anne Paul</v>
      </c>
      <c r="C4239" t="s">
        <v>212</v>
      </c>
      <c r="D4239">
        <v>241438</v>
      </c>
      <c r="E4239">
        <v>259137</v>
      </c>
      <c r="F4239">
        <v>107.33</v>
      </c>
      <c r="G4239" s="2">
        <v>41589</v>
      </c>
      <c r="H4239">
        <f>YEAR(Table1[[#This Row],[Order Date]])</f>
        <v>2013</v>
      </c>
      <c r="I4239" t="s">
        <v>253</v>
      </c>
      <c r="J4239" s="4">
        <f>WEEKDAY(Table1[[#This Row],[Order Date]])</f>
        <v>2</v>
      </c>
      <c r="K4239" t="s">
        <v>219</v>
      </c>
      <c r="L4239" t="s">
        <v>238</v>
      </c>
      <c r="M4239">
        <v>259137</v>
      </c>
      <c r="N4239">
        <v>84256.41</v>
      </c>
      <c r="O4239">
        <v>174880.59</v>
      </c>
      <c r="P4239">
        <v>10</v>
      </c>
      <c r="Q4239">
        <v>88</v>
      </c>
      <c r="R4239">
        <v>79.540000000000006</v>
      </c>
    </row>
    <row r="4240" spans="1:18" x14ac:dyDescent="0.35">
      <c r="A4240" t="s">
        <v>50</v>
      </c>
      <c r="B4240" t="str">
        <f>VLOOKUP(Table1[[#This Row],[Region]],Table3[#All],2,0)</f>
        <v>Sam Thomas</v>
      </c>
      <c r="C4240" t="s">
        <v>215</v>
      </c>
      <c r="D4240">
        <v>391271</v>
      </c>
      <c r="E4240">
        <v>327268</v>
      </c>
      <c r="F4240">
        <v>83.64</v>
      </c>
      <c r="G4240" s="2">
        <v>41550</v>
      </c>
      <c r="H4240">
        <f>YEAR(Table1[[#This Row],[Order Date]])</f>
        <v>2013</v>
      </c>
      <c r="I4240" t="s">
        <v>255</v>
      </c>
      <c r="J4240" s="4">
        <f>WEEKDAY(Table1[[#This Row],[Order Date]])</f>
        <v>5</v>
      </c>
      <c r="K4240" t="s">
        <v>231</v>
      </c>
      <c r="L4240" t="s">
        <v>236</v>
      </c>
      <c r="M4240">
        <v>327268</v>
      </c>
      <c r="N4240">
        <v>88226.14</v>
      </c>
      <c r="O4240">
        <v>239041.86</v>
      </c>
      <c r="P4240">
        <v>10</v>
      </c>
      <c r="Q4240">
        <v>80</v>
      </c>
      <c r="R4240">
        <v>83.31</v>
      </c>
    </row>
    <row r="4241" spans="1:18" x14ac:dyDescent="0.35">
      <c r="A4241" t="s">
        <v>51</v>
      </c>
      <c r="B4241" t="str">
        <f>VLOOKUP(Table1[[#This Row],[Region]],Table3[#All],2,0)</f>
        <v>Anne Paul</v>
      </c>
      <c r="C4241" t="s">
        <v>212</v>
      </c>
      <c r="D4241">
        <v>171177</v>
      </c>
      <c r="E4241">
        <v>202798</v>
      </c>
      <c r="F4241">
        <v>118.47</v>
      </c>
      <c r="G4241" s="2">
        <v>41524</v>
      </c>
      <c r="H4241">
        <f>YEAR(Table1[[#This Row],[Order Date]])</f>
        <v>2013</v>
      </c>
      <c r="I4241" t="s">
        <v>258</v>
      </c>
      <c r="J4241" s="4">
        <f>WEEKDAY(Table1[[#This Row],[Order Date]])</f>
        <v>7</v>
      </c>
      <c r="K4241" t="s">
        <v>224</v>
      </c>
      <c r="L4241" t="s">
        <v>240</v>
      </c>
      <c r="M4241">
        <v>202798</v>
      </c>
      <c r="N4241">
        <v>71737.75</v>
      </c>
      <c r="O4241">
        <v>131060.25</v>
      </c>
      <c r="P4241">
        <v>20</v>
      </c>
      <c r="Q4241">
        <v>41</v>
      </c>
      <c r="R4241">
        <v>60.29</v>
      </c>
    </row>
    <row r="4242" spans="1:18" x14ac:dyDescent="0.35">
      <c r="A4242" t="s">
        <v>52</v>
      </c>
      <c r="B4242" t="str">
        <f>VLOOKUP(Table1[[#This Row],[Region]],Table3[#All],2,0)</f>
        <v>Anne Paul</v>
      </c>
      <c r="C4242" t="s">
        <v>212</v>
      </c>
      <c r="D4242">
        <v>109498</v>
      </c>
      <c r="E4242">
        <v>97167</v>
      </c>
      <c r="F4242">
        <v>88.74</v>
      </c>
      <c r="G4242" s="2">
        <v>41575</v>
      </c>
      <c r="H4242">
        <f>YEAR(Table1[[#This Row],[Order Date]])</f>
        <v>2013</v>
      </c>
      <c r="I4242" t="s">
        <v>255</v>
      </c>
      <c r="J4242" s="4">
        <f>WEEKDAY(Table1[[#This Row],[Order Date]])</f>
        <v>2</v>
      </c>
      <c r="K4242" t="s">
        <v>226</v>
      </c>
      <c r="L4242" t="s">
        <v>239</v>
      </c>
      <c r="M4242">
        <v>97167</v>
      </c>
      <c r="N4242">
        <v>38972.699999999997</v>
      </c>
      <c r="O4242">
        <v>58194.3</v>
      </c>
      <c r="P4242">
        <v>10</v>
      </c>
      <c r="Q4242">
        <v>75</v>
      </c>
      <c r="R4242">
        <v>61.46</v>
      </c>
    </row>
    <row r="4243" spans="1:18" x14ac:dyDescent="0.35">
      <c r="A4243" t="s">
        <v>53</v>
      </c>
      <c r="B4243" t="str">
        <f>VLOOKUP(Table1[[#This Row],[Region]],Table3[#All],2,0)</f>
        <v>Anne Paul</v>
      </c>
      <c r="C4243" t="s">
        <v>212</v>
      </c>
      <c r="D4243">
        <v>108429</v>
      </c>
      <c r="E4243">
        <v>79457</v>
      </c>
      <c r="F4243">
        <v>73.28</v>
      </c>
      <c r="G4243" s="2">
        <v>41935</v>
      </c>
      <c r="H4243">
        <f>YEAR(Table1[[#This Row],[Order Date]])</f>
        <v>2014</v>
      </c>
      <c r="I4243" t="s">
        <v>255</v>
      </c>
      <c r="J4243" s="4">
        <f>WEEKDAY(Table1[[#This Row],[Order Date]])</f>
        <v>5</v>
      </c>
      <c r="K4243" t="s">
        <v>228</v>
      </c>
      <c r="L4243" t="s">
        <v>236</v>
      </c>
      <c r="M4243">
        <v>79457</v>
      </c>
      <c r="N4243">
        <v>22746.99</v>
      </c>
      <c r="O4243">
        <v>56710.01</v>
      </c>
      <c r="P4243">
        <v>10</v>
      </c>
      <c r="Q4243">
        <v>14</v>
      </c>
      <c r="R4243">
        <v>79.349999999999994</v>
      </c>
    </row>
    <row r="4244" spans="1:18" x14ac:dyDescent="0.35">
      <c r="A4244" t="s">
        <v>54</v>
      </c>
      <c r="B4244" t="str">
        <f>VLOOKUP(Table1[[#This Row],[Region]],Table3[#All],2,0)</f>
        <v>Anne Paul</v>
      </c>
      <c r="C4244" t="s">
        <v>212</v>
      </c>
      <c r="D4244">
        <v>478385</v>
      </c>
      <c r="E4244">
        <v>264475</v>
      </c>
      <c r="F4244">
        <v>55.28</v>
      </c>
      <c r="G4244" s="2">
        <v>41533</v>
      </c>
      <c r="H4244">
        <f>YEAR(Table1[[#This Row],[Order Date]])</f>
        <v>2013</v>
      </c>
      <c r="I4244" t="s">
        <v>258</v>
      </c>
      <c r="J4244" s="4">
        <f>WEEKDAY(Table1[[#This Row],[Order Date]])</f>
        <v>2</v>
      </c>
      <c r="K4244" t="s">
        <v>227</v>
      </c>
      <c r="L4244" t="s">
        <v>237</v>
      </c>
      <c r="M4244">
        <v>264475</v>
      </c>
      <c r="N4244">
        <v>54408.19</v>
      </c>
      <c r="O4244">
        <v>210066.81</v>
      </c>
      <c r="P4244">
        <v>30</v>
      </c>
      <c r="Q4244">
        <v>53</v>
      </c>
      <c r="R4244">
        <v>93.5</v>
      </c>
    </row>
    <row r="4245" spans="1:18" x14ac:dyDescent="0.35">
      <c r="A4245" t="s">
        <v>55</v>
      </c>
      <c r="B4245" t="str">
        <f>VLOOKUP(Table1[[#This Row],[Region]],Table3[#All],2,0)</f>
        <v>Bill Gabril</v>
      </c>
      <c r="C4245" t="s">
        <v>213</v>
      </c>
      <c r="D4245">
        <v>410016</v>
      </c>
      <c r="E4245">
        <v>224950</v>
      </c>
      <c r="F4245">
        <v>54.86</v>
      </c>
      <c r="G4245" s="2">
        <v>41533</v>
      </c>
      <c r="H4245">
        <f>YEAR(Table1[[#This Row],[Order Date]])</f>
        <v>2013</v>
      </c>
      <c r="I4245" t="s">
        <v>258</v>
      </c>
      <c r="J4245" s="4">
        <f>WEEKDAY(Table1[[#This Row],[Order Date]])</f>
        <v>2</v>
      </c>
      <c r="K4245" t="s">
        <v>222</v>
      </c>
      <c r="L4245" t="s">
        <v>236</v>
      </c>
      <c r="M4245">
        <v>224950</v>
      </c>
      <c r="N4245">
        <v>59978.87</v>
      </c>
      <c r="O4245">
        <v>164971.13</v>
      </c>
      <c r="P4245">
        <v>10</v>
      </c>
      <c r="Q4245">
        <v>22</v>
      </c>
      <c r="R4245">
        <v>74.38</v>
      </c>
    </row>
    <row r="4246" spans="1:18" x14ac:dyDescent="0.35">
      <c r="A4246" t="s">
        <v>56</v>
      </c>
      <c r="B4246" t="str">
        <f>VLOOKUP(Table1[[#This Row],[Region]],Table3[#All],2,0)</f>
        <v>Bill Gabril</v>
      </c>
      <c r="C4246" t="s">
        <v>213</v>
      </c>
      <c r="D4246">
        <v>259100</v>
      </c>
      <c r="E4246">
        <v>239131</v>
      </c>
      <c r="F4246">
        <v>92.29</v>
      </c>
      <c r="G4246" s="2">
        <v>41543</v>
      </c>
      <c r="H4246">
        <f>YEAR(Table1[[#This Row],[Order Date]])</f>
        <v>2013</v>
      </c>
      <c r="I4246" t="s">
        <v>258</v>
      </c>
      <c r="J4246" s="4">
        <f>WEEKDAY(Table1[[#This Row],[Order Date]])</f>
        <v>5</v>
      </c>
      <c r="K4246" t="s">
        <v>219</v>
      </c>
      <c r="L4246" t="s">
        <v>238</v>
      </c>
      <c r="M4246">
        <v>239131</v>
      </c>
      <c r="N4246">
        <v>50638.239999999998</v>
      </c>
      <c r="O4246">
        <v>188492.76</v>
      </c>
      <c r="P4246">
        <v>20</v>
      </c>
      <c r="Q4246">
        <v>47</v>
      </c>
      <c r="R4246">
        <v>91.7</v>
      </c>
    </row>
    <row r="4247" spans="1:18" x14ac:dyDescent="0.35">
      <c r="A4247" t="s">
        <v>57</v>
      </c>
      <c r="B4247" t="str">
        <f>VLOOKUP(Table1[[#This Row],[Region]],Table3[#All],2,0)</f>
        <v>Bill Gabril</v>
      </c>
      <c r="C4247" t="s">
        <v>213</v>
      </c>
      <c r="D4247">
        <v>235412</v>
      </c>
      <c r="E4247">
        <v>155503</v>
      </c>
      <c r="F4247">
        <v>66.06</v>
      </c>
      <c r="G4247" s="2">
        <v>41801</v>
      </c>
      <c r="H4247">
        <f>YEAR(Table1[[#This Row],[Order Date]])</f>
        <v>2014</v>
      </c>
      <c r="I4247" t="s">
        <v>254</v>
      </c>
      <c r="J4247" s="4">
        <f>WEEKDAY(Table1[[#This Row],[Order Date]])</f>
        <v>4</v>
      </c>
      <c r="K4247" t="s">
        <v>226</v>
      </c>
      <c r="L4247" t="s">
        <v>239</v>
      </c>
      <c r="M4247">
        <v>155503</v>
      </c>
      <c r="N4247">
        <v>70799</v>
      </c>
      <c r="O4247">
        <v>84704</v>
      </c>
      <c r="P4247">
        <v>20</v>
      </c>
      <c r="Q4247">
        <v>54</v>
      </c>
      <c r="R4247">
        <v>79.81</v>
      </c>
    </row>
    <row r="4248" spans="1:18" x14ac:dyDescent="0.35">
      <c r="A4248" t="s">
        <v>58</v>
      </c>
      <c r="B4248" t="str">
        <f>VLOOKUP(Table1[[#This Row],[Region]],Table3[#All],2,0)</f>
        <v>William Grek</v>
      </c>
      <c r="C4248" t="s">
        <v>214</v>
      </c>
      <c r="D4248">
        <v>183200</v>
      </c>
      <c r="E4248">
        <v>98359</v>
      </c>
      <c r="F4248">
        <v>53.69</v>
      </c>
      <c r="G4248" s="2">
        <v>40595</v>
      </c>
      <c r="H4248">
        <f>YEAR(Table1[[#This Row],[Order Date]])</f>
        <v>2011</v>
      </c>
      <c r="I4248" t="s">
        <v>264</v>
      </c>
      <c r="J4248" s="4">
        <f>WEEKDAY(Table1[[#This Row],[Order Date]])</f>
        <v>2</v>
      </c>
      <c r="K4248" t="s">
        <v>232</v>
      </c>
      <c r="L4248" t="s">
        <v>240</v>
      </c>
      <c r="M4248">
        <v>98359</v>
      </c>
      <c r="N4248">
        <v>30828.84</v>
      </c>
      <c r="O4248">
        <v>67530.16</v>
      </c>
      <c r="P4248">
        <v>30</v>
      </c>
      <c r="Q4248">
        <v>43</v>
      </c>
      <c r="R4248">
        <v>80.47</v>
      </c>
    </row>
    <row r="4249" spans="1:18" x14ac:dyDescent="0.35">
      <c r="A4249" t="s">
        <v>59</v>
      </c>
      <c r="B4249" t="str">
        <f>VLOOKUP(Table1[[#This Row],[Region]],Table3[#All],2,0)</f>
        <v>Sam Thomas</v>
      </c>
      <c r="C4249" t="s">
        <v>215</v>
      </c>
      <c r="D4249">
        <v>139243</v>
      </c>
      <c r="E4249">
        <v>92186</v>
      </c>
      <c r="F4249">
        <v>66.209999999999994</v>
      </c>
      <c r="G4249" s="2">
        <v>40595</v>
      </c>
      <c r="H4249">
        <f>YEAR(Table1[[#This Row],[Order Date]])</f>
        <v>2011</v>
      </c>
      <c r="I4249" t="s">
        <v>264</v>
      </c>
      <c r="J4249" s="4">
        <f>WEEKDAY(Table1[[#This Row],[Order Date]])</f>
        <v>2</v>
      </c>
      <c r="K4249" t="s">
        <v>224</v>
      </c>
      <c r="L4249" t="s">
        <v>240</v>
      </c>
      <c r="M4249">
        <v>92186</v>
      </c>
      <c r="N4249">
        <v>22254.27</v>
      </c>
      <c r="O4249">
        <v>69931.73</v>
      </c>
      <c r="P4249">
        <v>10</v>
      </c>
      <c r="Q4249">
        <v>41</v>
      </c>
      <c r="R4249">
        <v>67.84</v>
      </c>
    </row>
    <row r="4250" spans="1:18" x14ac:dyDescent="0.35">
      <c r="A4250" t="s">
        <v>60</v>
      </c>
      <c r="B4250" t="str">
        <f>VLOOKUP(Table1[[#This Row],[Region]],Table3[#All],2,0)</f>
        <v>Sam Thomas</v>
      </c>
      <c r="C4250" t="s">
        <v>215</v>
      </c>
      <c r="D4250">
        <v>326878</v>
      </c>
      <c r="E4250">
        <v>260286</v>
      </c>
      <c r="F4250">
        <v>79.63</v>
      </c>
      <c r="G4250" s="2">
        <v>41691</v>
      </c>
      <c r="H4250">
        <f>YEAR(Table1[[#This Row],[Order Date]])</f>
        <v>2014</v>
      </c>
      <c r="I4250" t="s">
        <v>264</v>
      </c>
      <c r="J4250" s="4">
        <f>WEEKDAY(Table1[[#This Row],[Order Date]])</f>
        <v>6</v>
      </c>
      <c r="K4250" t="s">
        <v>232</v>
      </c>
      <c r="L4250" t="s">
        <v>240</v>
      </c>
      <c r="M4250">
        <v>260286</v>
      </c>
      <c r="N4250">
        <v>91456.46</v>
      </c>
      <c r="O4250">
        <v>168829.54</v>
      </c>
      <c r="P4250">
        <v>30</v>
      </c>
      <c r="Q4250">
        <v>25</v>
      </c>
      <c r="R4250">
        <v>86.57</v>
      </c>
    </row>
    <row r="4251" spans="1:18" x14ac:dyDescent="0.35">
      <c r="A4251" t="s">
        <v>61</v>
      </c>
      <c r="B4251" t="str">
        <f>VLOOKUP(Table1[[#This Row],[Region]],Table3[#All],2,0)</f>
        <v>Bill Gabril</v>
      </c>
      <c r="C4251" t="s">
        <v>213</v>
      </c>
      <c r="D4251">
        <v>357408</v>
      </c>
      <c r="E4251">
        <v>401689</v>
      </c>
      <c r="F4251">
        <v>112.39</v>
      </c>
      <c r="G4251" s="2">
        <v>40849</v>
      </c>
      <c r="H4251">
        <f>YEAR(Table1[[#This Row],[Order Date]])</f>
        <v>2011</v>
      </c>
      <c r="I4251" t="s">
        <v>253</v>
      </c>
      <c r="J4251" s="4">
        <f>WEEKDAY(Table1[[#This Row],[Order Date]])</f>
        <v>4</v>
      </c>
      <c r="K4251" t="s">
        <v>226</v>
      </c>
      <c r="L4251" t="s">
        <v>239</v>
      </c>
      <c r="M4251">
        <v>401689</v>
      </c>
      <c r="N4251">
        <v>175407.73</v>
      </c>
      <c r="O4251">
        <v>226281.27</v>
      </c>
      <c r="P4251">
        <v>20</v>
      </c>
      <c r="Q4251">
        <v>83</v>
      </c>
      <c r="R4251">
        <v>81.83</v>
      </c>
    </row>
    <row r="4252" spans="1:18" x14ac:dyDescent="0.35">
      <c r="A4252" t="s">
        <v>62</v>
      </c>
      <c r="B4252" t="str">
        <f>VLOOKUP(Table1[[#This Row],[Region]],Table3[#All],2,0)</f>
        <v>Anne Paul</v>
      </c>
      <c r="C4252" t="s">
        <v>212</v>
      </c>
      <c r="D4252">
        <v>223271</v>
      </c>
      <c r="E4252">
        <v>243050</v>
      </c>
      <c r="F4252">
        <v>108.86</v>
      </c>
      <c r="G4252" s="2">
        <v>40849</v>
      </c>
      <c r="H4252">
        <f>YEAR(Table1[[#This Row],[Order Date]])</f>
        <v>2011</v>
      </c>
      <c r="I4252" t="s">
        <v>253</v>
      </c>
      <c r="J4252" s="4">
        <f>WEEKDAY(Table1[[#This Row],[Order Date]])</f>
        <v>4</v>
      </c>
      <c r="K4252" t="s">
        <v>235</v>
      </c>
      <c r="L4252" t="s">
        <v>239</v>
      </c>
      <c r="M4252">
        <v>243050</v>
      </c>
      <c r="N4252">
        <v>100328.48</v>
      </c>
      <c r="O4252">
        <v>142721.51999999999</v>
      </c>
      <c r="P4252">
        <v>20</v>
      </c>
      <c r="Q4252">
        <v>44</v>
      </c>
      <c r="R4252">
        <v>72.31</v>
      </c>
    </row>
    <row r="4253" spans="1:18" x14ac:dyDescent="0.35">
      <c r="A4253" t="s">
        <v>63</v>
      </c>
      <c r="B4253" t="str">
        <f>VLOOKUP(Table1[[#This Row],[Region]],Table3[#All],2,0)</f>
        <v>Bill Gabril</v>
      </c>
      <c r="C4253" t="s">
        <v>213</v>
      </c>
      <c r="D4253">
        <v>479642</v>
      </c>
      <c r="E4253">
        <v>535277</v>
      </c>
      <c r="F4253">
        <v>111.6</v>
      </c>
      <c r="G4253" s="2">
        <v>41838</v>
      </c>
      <c r="H4253">
        <f>YEAR(Table1[[#This Row],[Order Date]])</f>
        <v>2014</v>
      </c>
      <c r="I4253" t="s">
        <v>260</v>
      </c>
      <c r="J4253" s="4">
        <f>WEEKDAY(Table1[[#This Row],[Order Date]])</f>
        <v>6</v>
      </c>
      <c r="K4253" t="s">
        <v>220</v>
      </c>
      <c r="L4253" t="s">
        <v>237</v>
      </c>
      <c r="M4253">
        <v>535277</v>
      </c>
      <c r="N4253">
        <v>140086.25</v>
      </c>
      <c r="O4253">
        <v>395190.75</v>
      </c>
      <c r="P4253">
        <v>10</v>
      </c>
      <c r="Q4253">
        <v>26</v>
      </c>
      <c r="R4253">
        <v>89.65</v>
      </c>
    </row>
    <row r="4254" spans="1:18" x14ac:dyDescent="0.35">
      <c r="A4254" t="s">
        <v>64</v>
      </c>
      <c r="B4254" t="str">
        <f>VLOOKUP(Table1[[#This Row],[Region]],Table3[#All],2,0)</f>
        <v>Anne Paul</v>
      </c>
      <c r="C4254" t="s">
        <v>212</v>
      </c>
      <c r="D4254">
        <v>177462</v>
      </c>
      <c r="E4254">
        <v>124279</v>
      </c>
      <c r="F4254">
        <v>70.03</v>
      </c>
      <c r="G4254" s="2">
        <v>41838</v>
      </c>
      <c r="H4254">
        <f>YEAR(Table1[[#This Row],[Order Date]])</f>
        <v>2014</v>
      </c>
      <c r="I4254" t="s">
        <v>260</v>
      </c>
      <c r="J4254" s="4">
        <f>WEEKDAY(Table1[[#This Row],[Order Date]])</f>
        <v>6</v>
      </c>
      <c r="K4254" t="s">
        <v>235</v>
      </c>
      <c r="L4254" t="s">
        <v>239</v>
      </c>
      <c r="M4254">
        <v>124279</v>
      </c>
      <c r="N4254">
        <v>47764.84</v>
      </c>
      <c r="O4254">
        <v>76514.16</v>
      </c>
      <c r="P4254">
        <v>10</v>
      </c>
      <c r="Q4254">
        <v>33</v>
      </c>
      <c r="R4254">
        <v>74.459999999999994</v>
      </c>
    </row>
    <row r="4255" spans="1:18" x14ac:dyDescent="0.35">
      <c r="A4255" t="s">
        <v>65</v>
      </c>
      <c r="B4255" t="str">
        <f>VLOOKUP(Table1[[#This Row],[Region]],Table3[#All],2,0)</f>
        <v>William Grek</v>
      </c>
      <c r="C4255" t="s">
        <v>214</v>
      </c>
      <c r="D4255">
        <v>398063</v>
      </c>
      <c r="E4255">
        <v>389910</v>
      </c>
      <c r="F4255">
        <v>97.95</v>
      </c>
      <c r="G4255" s="2">
        <v>41838</v>
      </c>
      <c r="H4255">
        <f>YEAR(Table1[[#This Row],[Order Date]])</f>
        <v>2014</v>
      </c>
      <c r="I4255" t="s">
        <v>260</v>
      </c>
      <c r="J4255" s="4">
        <f>WEEKDAY(Table1[[#This Row],[Order Date]])</f>
        <v>6</v>
      </c>
      <c r="K4255" t="s">
        <v>227</v>
      </c>
      <c r="L4255" t="s">
        <v>237</v>
      </c>
      <c r="M4255">
        <v>389910</v>
      </c>
      <c r="N4255">
        <v>165560.22</v>
      </c>
      <c r="O4255">
        <v>224349.78</v>
      </c>
      <c r="P4255">
        <v>20</v>
      </c>
      <c r="Q4255">
        <v>25</v>
      </c>
      <c r="R4255">
        <v>77.64</v>
      </c>
    </row>
    <row r="4256" spans="1:18" x14ac:dyDescent="0.35">
      <c r="A4256" t="s">
        <v>66</v>
      </c>
      <c r="B4256" t="str">
        <f>VLOOKUP(Table1[[#This Row],[Region]],Table3[#All],2,0)</f>
        <v>Anne Paul</v>
      </c>
      <c r="C4256" t="s">
        <v>212</v>
      </c>
      <c r="D4256">
        <v>269298</v>
      </c>
      <c r="E4256">
        <v>266769</v>
      </c>
      <c r="F4256">
        <v>99.06</v>
      </c>
      <c r="G4256" s="2">
        <v>41891</v>
      </c>
      <c r="H4256">
        <f>YEAR(Table1[[#This Row],[Order Date]])</f>
        <v>2014</v>
      </c>
      <c r="I4256" t="s">
        <v>258</v>
      </c>
      <c r="J4256" s="4">
        <f>WEEKDAY(Table1[[#This Row],[Order Date]])</f>
        <v>3</v>
      </c>
      <c r="K4256" t="s">
        <v>216</v>
      </c>
      <c r="L4256" t="s">
        <v>236</v>
      </c>
      <c r="M4256">
        <v>266769</v>
      </c>
      <c r="N4256">
        <v>108391.55</v>
      </c>
      <c r="O4256">
        <v>158377.45000000001</v>
      </c>
      <c r="P4256">
        <v>20</v>
      </c>
      <c r="Q4256">
        <v>76</v>
      </c>
      <c r="R4256">
        <v>67.67</v>
      </c>
    </row>
    <row r="4257" spans="1:18" x14ac:dyDescent="0.35">
      <c r="A4257" t="s">
        <v>67</v>
      </c>
      <c r="B4257" t="str">
        <f>VLOOKUP(Table1[[#This Row],[Region]],Table3[#All],2,0)</f>
        <v>Sam Thomas</v>
      </c>
      <c r="C4257" t="s">
        <v>215</v>
      </c>
      <c r="D4257">
        <v>246409</v>
      </c>
      <c r="E4257">
        <v>160102</v>
      </c>
      <c r="F4257">
        <v>64.97</v>
      </c>
      <c r="G4257" s="2">
        <v>41593</v>
      </c>
      <c r="H4257">
        <f>YEAR(Table1[[#This Row],[Order Date]])</f>
        <v>2013</v>
      </c>
      <c r="I4257" t="s">
        <v>253</v>
      </c>
      <c r="J4257" s="4">
        <f>WEEKDAY(Table1[[#This Row],[Order Date]])</f>
        <v>6</v>
      </c>
      <c r="K4257" t="s">
        <v>232</v>
      </c>
      <c r="L4257" t="s">
        <v>240</v>
      </c>
      <c r="M4257">
        <v>160102</v>
      </c>
      <c r="N4257">
        <v>52933</v>
      </c>
      <c r="O4257">
        <v>107169</v>
      </c>
      <c r="P4257">
        <v>30</v>
      </c>
      <c r="Q4257">
        <v>25</v>
      </c>
      <c r="R4257">
        <v>80.63</v>
      </c>
    </row>
    <row r="4258" spans="1:18" x14ac:dyDescent="0.35">
      <c r="A4258" t="s">
        <v>68</v>
      </c>
      <c r="B4258" t="str">
        <f>VLOOKUP(Table1[[#This Row],[Region]],Table3[#All],2,0)</f>
        <v>Anne Paul</v>
      </c>
      <c r="C4258" t="s">
        <v>212</v>
      </c>
      <c r="D4258">
        <v>420818</v>
      </c>
      <c r="E4258">
        <v>411249</v>
      </c>
      <c r="F4258">
        <v>97.73</v>
      </c>
      <c r="G4258" s="2">
        <v>41593</v>
      </c>
      <c r="H4258">
        <f>YEAR(Table1[[#This Row],[Order Date]])</f>
        <v>2013</v>
      </c>
      <c r="I4258" t="s">
        <v>253</v>
      </c>
      <c r="J4258" s="4">
        <f>WEEKDAY(Table1[[#This Row],[Order Date]])</f>
        <v>6</v>
      </c>
      <c r="K4258" t="s">
        <v>227</v>
      </c>
      <c r="L4258" t="s">
        <v>237</v>
      </c>
      <c r="M4258">
        <v>411249</v>
      </c>
      <c r="N4258">
        <v>129968.08</v>
      </c>
      <c r="O4258">
        <v>281280.92</v>
      </c>
      <c r="P4258">
        <v>30</v>
      </c>
      <c r="Q4258">
        <v>95</v>
      </c>
      <c r="R4258">
        <v>92.04</v>
      </c>
    </row>
    <row r="4259" spans="1:18" x14ac:dyDescent="0.35">
      <c r="A4259" t="s">
        <v>69</v>
      </c>
      <c r="B4259" t="str">
        <f>VLOOKUP(Table1[[#This Row],[Region]],Table3[#All],2,0)</f>
        <v>Bill Gabril</v>
      </c>
      <c r="C4259" t="s">
        <v>213</v>
      </c>
      <c r="D4259">
        <v>174486</v>
      </c>
      <c r="E4259">
        <v>147337</v>
      </c>
      <c r="F4259">
        <v>84.44</v>
      </c>
      <c r="G4259" s="2">
        <v>41593</v>
      </c>
      <c r="H4259">
        <f>YEAR(Table1[[#This Row],[Order Date]])</f>
        <v>2013</v>
      </c>
      <c r="I4259" t="s">
        <v>253</v>
      </c>
      <c r="J4259" s="4">
        <f>WEEKDAY(Table1[[#This Row],[Order Date]])</f>
        <v>6</v>
      </c>
      <c r="K4259" t="s">
        <v>229</v>
      </c>
      <c r="L4259" t="s">
        <v>240</v>
      </c>
      <c r="M4259">
        <v>147337</v>
      </c>
      <c r="N4259">
        <v>67530.899999999994</v>
      </c>
      <c r="O4259">
        <v>79806.100000000006</v>
      </c>
      <c r="P4259">
        <v>30</v>
      </c>
      <c r="Q4259">
        <v>40</v>
      </c>
      <c r="R4259">
        <v>62.9</v>
      </c>
    </row>
    <row r="4260" spans="1:18" x14ac:dyDescent="0.35">
      <c r="A4260" t="s">
        <v>70</v>
      </c>
      <c r="B4260" t="str">
        <f>VLOOKUP(Table1[[#This Row],[Region]],Table3[#All],2,0)</f>
        <v>William Grek</v>
      </c>
      <c r="C4260" t="s">
        <v>214</v>
      </c>
      <c r="D4260">
        <v>278497</v>
      </c>
      <c r="E4260">
        <v>199723</v>
      </c>
      <c r="F4260">
        <v>71.709999999999994</v>
      </c>
      <c r="G4260" s="2">
        <v>40826</v>
      </c>
      <c r="H4260">
        <f>YEAR(Table1[[#This Row],[Order Date]])</f>
        <v>2011</v>
      </c>
      <c r="I4260" t="s">
        <v>255</v>
      </c>
      <c r="J4260" s="4">
        <f>WEEKDAY(Table1[[#This Row],[Order Date]])</f>
        <v>2</v>
      </c>
      <c r="K4260" t="s">
        <v>217</v>
      </c>
      <c r="L4260" t="s">
        <v>237</v>
      </c>
      <c r="M4260">
        <v>199723</v>
      </c>
      <c r="N4260">
        <v>67960.34</v>
      </c>
      <c r="O4260">
        <v>131762.66</v>
      </c>
      <c r="P4260">
        <v>10</v>
      </c>
      <c r="Q4260">
        <v>87</v>
      </c>
      <c r="R4260">
        <v>84.63</v>
      </c>
    </row>
    <row r="4261" spans="1:18" x14ac:dyDescent="0.35">
      <c r="A4261" t="s">
        <v>71</v>
      </c>
      <c r="B4261" t="str">
        <f>VLOOKUP(Table1[[#This Row],[Region]],Table3[#All],2,0)</f>
        <v>Sam Thomas</v>
      </c>
      <c r="C4261" t="s">
        <v>215</v>
      </c>
      <c r="D4261">
        <v>432807</v>
      </c>
      <c r="E4261">
        <v>462975</v>
      </c>
      <c r="F4261">
        <v>106.97</v>
      </c>
      <c r="G4261" s="2">
        <v>40826</v>
      </c>
      <c r="H4261">
        <f>YEAR(Table1[[#This Row],[Order Date]])</f>
        <v>2011</v>
      </c>
      <c r="I4261" t="s">
        <v>255</v>
      </c>
      <c r="J4261" s="4">
        <f>WEEKDAY(Table1[[#This Row],[Order Date]])</f>
        <v>2</v>
      </c>
      <c r="K4261" t="s">
        <v>226</v>
      </c>
      <c r="L4261" t="s">
        <v>239</v>
      </c>
      <c r="M4261">
        <v>462975</v>
      </c>
      <c r="N4261">
        <v>209125.92</v>
      </c>
      <c r="O4261">
        <v>253849.08</v>
      </c>
      <c r="P4261">
        <v>10</v>
      </c>
      <c r="Q4261">
        <v>27</v>
      </c>
      <c r="R4261">
        <v>91.29</v>
      </c>
    </row>
    <row r="4262" spans="1:18" x14ac:dyDescent="0.35">
      <c r="A4262" t="s">
        <v>72</v>
      </c>
      <c r="B4262" t="str">
        <f>VLOOKUP(Table1[[#This Row],[Region]],Table3[#All],2,0)</f>
        <v>Anne Paul</v>
      </c>
      <c r="C4262" t="s">
        <v>212</v>
      </c>
      <c r="D4262">
        <v>338210</v>
      </c>
      <c r="E4262">
        <v>299425</v>
      </c>
      <c r="F4262">
        <v>88.53</v>
      </c>
      <c r="G4262" s="2">
        <v>40987</v>
      </c>
      <c r="H4262">
        <f>YEAR(Table1[[#This Row],[Order Date]])</f>
        <v>2012</v>
      </c>
      <c r="I4262" t="s">
        <v>263</v>
      </c>
      <c r="J4262" s="4">
        <f>WEEKDAY(Table1[[#This Row],[Order Date]])</f>
        <v>2</v>
      </c>
      <c r="K4262" t="s">
        <v>230</v>
      </c>
      <c r="L4262" t="s">
        <v>238</v>
      </c>
      <c r="M4262">
        <v>299425</v>
      </c>
      <c r="N4262">
        <v>111940.51</v>
      </c>
      <c r="O4262">
        <v>187484.49</v>
      </c>
      <c r="P4262">
        <v>20</v>
      </c>
      <c r="Q4262">
        <v>56</v>
      </c>
      <c r="R4262">
        <v>90.36</v>
      </c>
    </row>
    <row r="4263" spans="1:18" x14ac:dyDescent="0.35">
      <c r="A4263" t="s">
        <v>73</v>
      </c>
      <c r="B4263" t="str">
        <f>VLOOKUP(Table1[[#This Row],[Region]],Table3[#All],2,0)</f>
        <v>Anne Paul</v>
      </c>
      <c r="C4263" t="s">
        <v>212</v>
      </c>
      <c r="D4263">
        <v>492639</v>
      </c>
      <c r="E4263">
        <v>448995</v>
      </c>
      <c r="F4263">
        <v>91.14</v>
      </c>
      <c r="G4263" s="2">
        <v>41829</v>
      </c>
      <c r="H4263">
        <f>YEAR(Table1[[#This Row],[Order Date]])</f>
        <v>2014</v>
      </c>
      <c r="I4263" t="s">
        <v>260</v>
      </c>
      <c r="J4263" s="4">
        <f>WEEKDAY(Table1[[#This Row],[Order Date]])</f>
        <v>4</v>
      </c>
      <c r="K4263" t="s">
        <v>225</v>
      </c>
      <c r="L4263" t="s">
        <v>239</v>
      </c>
      <c r="M4263">
        <v>448995</v>
      </c>
      <c r="N4263">
        <v>188471.53</v>
      </c>
      <c r="O4263">
        <v>260523.47</v>
      </c>
      <c r="P4263">
        <v>10</v>
      </c>
      <c r="Q4263">
        <v>56</v>
      </c>
      <c r="R4263">
        <v>83.34</v>
      </c>
    </row>
    <row r="4264" spans="1:18" x14ac:dyDescent="0.35">
      <c r="A4264" t="s">
        <v>74</v>
      </c>
      <c r="B4264" t="str">
        <f>VLOOKUP(Table1[[#This Row],[Region]],Table3[#All],2,0)</f>
        <v>Sam Thomas</v>
      </c>
      <c r="C4264" t="s">
        <v>215</v>
      </c>
      <c r="D4264">
        <v>436875</v>
      </c>
      <c r="E4264">
        <v>366220</v>
      </c>
      <c r="F4264">
        <v>83.83</v>
      </c>
      <c r="G4264" s="2">
        <v>41829</v>
      </c>
      <c r="H4264">
        <f>YEAR(Table1[[#This Row],[Order Date]])</f>
        <v>2014</v>
      </c>
      <c r="I4264" t="s">
        <v>260</v>
      </c>
      <c r="J4264" s="4">
        <f>WEEKDAY(Table1[[#This Row],[Order Date]])</f>
        <v>4</v>
      </c>
      <c r="K4264" t="s">
        <v>222</v>
      </c>
      <c r="L4264" t="s">
        <v>236</v>
      </c>
      <c r="M4264">
        <v>366220</v>
      </c>
      <c r="N4264">
        <v>179742.52</v>
      </c>
      <c r="O4264">
        <v>186477.48</v>
      </c>
      <c r="P4264">
        <v>10</v>
      </c>
      <c r="Q4264">
        <v>40</v>
      </c>
      <c r="R4264">
        <v>85.76</v>
      </c>
    </row>
    <row r="4265" spans="1:18" x14ac:dyDescent="0.35">
      <c r="A4265" t="s">
        <v>75</v>
      </c>
      <c r="B4265" t="str">
        <f>VLOOKUP(Table1[[#This Row],[Region]],Table3[#All],2,0)</f>
        <v>Anne Paul</v>
      </c>
      <c r="C4265" t="s">
        <v>212</v>
      </c>
      <c r="D4265">
        <v>326064</v>
      </c>
      <c r="E4265">
        <v>382703</v>
      </c>
      <c r="F4265">
        <v>117.37</v>
      </c>
      <c r="G4265" s="2">
        <v>41829</v>
      </c>
      <c r="H4265">
        <f>YEAR(Table1[[#This Row],[Order Date]])</f>
        <v>2014</v>
      </c>
      <c r="I4265" t="s">
        <v>260</v>
      </c>
      <c r="J4265" s="4">
        <f>WEEKDAY(Table1[[#This Row],[Order Date]])</f>
        <v>4</v>
      </c>
      <c r="K4265" t="s">
        <v>223</v>
      </c>
      <c r="L4265" t="s">
        <v>240</v>
      </c>
      <c r="M4265">
        <v>382703</v>
      </c>
      <c r="N4265">
        <v>92987.83</v>
      </c>
      <c r="O4265">
        <v>289715.17</v>
      </c>
      <c r="P4265">
        <v>10</v>
      </c>
      <c r="Q4265">
        <v>64</v>
      </c>
      <c r="R4265">
        <v>74.77</v>
      </c>
    </row>
    <row r="4266" spans="1:18" x14ac:dyDescent="0.35">
      <c r="A4266" t="s">
        <v>76</v>
      </c>
      <c r="B4266" t="str">
        <f>VLOOKUP(Table1[[#This Row],[Region]],Table3[#All],2,0)</f>
        <v>Bill Gabril</v>
      </c>
      <c r="C4266" t="s">
        <v>213</v>
      </c>
      <c r="D4266">
        <v>234745</v>
      </c>
      <c r="E4266">
        <v>240761</v>
      </c>
      <c r="F4266">
        <v>102.56</v>
      </c>
      <c r="G4266" s="2">
        <v>41829</v>
      </c>
      <c r="H4266">
        <f>YEAR(Table1[[#This Row],[Order Date]])</f>
        <v>2014</v>
      </c>
      <c r="I4266" t="s">
        <v>260</v>
      </c>
      <c r="J4266" s="4">
        <f>WEEKDAY(Table1[[#This Row],[Order Date]])</f>
        <v>4</v>
      </c>
      <c r="K4266" t="s">
        <v>229</v>
      </c>
      <c r="L4266" t="s">
        <v>240</v>
      </c>
      <c r="M4266">
        <v>240761</v>
      </c>
      <c r="N4266">
        <v>66125.789999999994</v>
      </c>
      <c r="O4266">
        <v>174635.21</v>
      </c>
      <c r="P4266">
        <v>10</v>
      </c>
      <c r="Q4266">
        <v>22</v>
      </c>
      <c r="R4266">
        <v>62.78</v>
      </c>
    </row>
    <row r="4267" spans="1:18" x14ac:dyDescent="0.35">
      <c r="A4267" t="s">
        <v>77</v>
      </c>
      <c r="B4267" t="str">
        <f>VLOOKUP(Table1[[#This Row],[Region]],Table3[#All],2,0)</f>
        <v>Anne Paul</v>
      </c>
      <c r="C4267" t="s">
        <v>212</v>
      </c>
      <c r="D4267">
        <v>100805</v>
      </c>
      <c r="E4267">
        <v>80609</v>
      </c>
      <c r="F4267">
        <v>79.97</v>
      </c>
      <c r="G4267" s="2">
        <v>40966</v>
      </c>
      <c r="H4267">
        <f>YEAR(Table1[[#This Row],[Order Date]])</f>
        <v>2012</v>
      </c>
      <c r="I4267" t="s">
        <v>264</v>
      </c>
      <c r="J4267" s="4">
        <f>WEEKDAY(Table1[[#This Row],[Order Date]])</f>
        <v>2</v>
      </c>
      <c r="K4267" t="s">
        <v>225</v>
      </c>
      <c r="L4267" t="s">
        <v>239</v>
      </c>
      <c r="M4267">
        <v>80609</v>
      </c>
      <c r="N4267">
        <v>34333.800000000003</v>
      </c>
      <c r="O4267">
        <v>46275.199999999997</v>
      </c>
      <c r="P4267">
        <v>10</v>
      </c>
      <c r="Q4267">
        <v>81</v>
      </c>
      <c r="R4267">
        <v>66.069999999999993</v>
      </c>
    </row>
    <row r="4268" spans="1:18" x14ac:dyDescent="0.35">
      <c r="A4268" t="s">
        <v>78</v>
      </c>
      <c r="B4268" t="str">
        <f>VLOOKUP(Table1[[#This Row],[Region]],Table3[#All],2,0)</f>
        <v>Anne Paul</v>
      </c>
      <c r="C4268" t="s">
        <v>212</v>
      </c>
      <c r="D4268">
        <v>144529</v>
      </c>
      <c r="E4268">
        <v>156466</v>
      </c>
      <c r="F4268">
        <v>108.26</v>
      </c>
      <c r="G4268" s="2">
        <v>40966</v>
      </c>
      <c r="H4268">
        <f>YEAR(Table1[[#This Row],[Order Date]])</f>
        <v>2012</v>
      </c>
      <c r="I4268" t="s">
        <v>264</v>
      </c>
      <c r="J4268" s="4">
        <f>WEEKDAY(Table1[[#This Row],[Order Date]])</f>
        <v>2</v>
      </c>
      <c r="K4268" t="s">
        <v>235</v>
      </c>
      <c r="L4268" t="s">
        <v>239</v>
      </c>
      <c r="M4268">
        <v>156466</v>
      </c>
      <c r="N4268">
        <v>56228.77</v>
      </c>
      <c r="O4268">
        <v>100237.23</v>
      </c>
      <c r="P4268">
        <v>10</v>
      </c>
      <c r="Q4268">
        <v>89</v>
      </c>
      <c r="R4268">
        <v>86.35</v>
      </c>
    </row>
    <row r="4269" spans="1:18" x14ac:dyDescent="0.35">
      <c r="A4269" t="s">
        <v>79</v>
      </c>
      <c r="B4269" t="str">
        <f>VLOOKUP(Table1[[#This Row],[Region]],Table3[#All],2,0)</f>
        <v>William Grek</v>
      </c>
      <c r="C4269" t="s">
        <v>214</v>
      </c>
      <c r="D4269">
        <v>491630</v>
      </c>
      <c r="E4269">
        <v>393927</v>
      </c>
      <c r="F4269">
        <v>80.13</v>
      </c>
      <c r="G4269" s="2">
        <v>41807</v>
      </c>
      <c r="H4269">
        <f>YEAR(Table1[[#This Row],[Order Date]])</f>
        <v>2014</v>
      </c>
      <c r="I4269" t="s">
        <v>254</v>
      </c>
      <c r="J4269" s="4">
        <f>WEEKDAY(Table1[[#This Row],[Order Date]])</f>
        <v>3</v>
      </c>
      <c r="K4269" t="s">
        <v>216</v>
      </c>
      <c r="L4269" t="s">
        <v>236</v>
      </c>
      <c r="M4269">
        <v>393927</v>
      </c>
      <c r="N4269">
        <v>158614.42000000001</v>
      </c>
      <c r="O4269">
        <v>235312.58</v>
      </c>
      <c r="P4269">
        <v>10</v>
      </c>
      <c r="Q4269">
        <v>88</v>
      </c>
      <c r="R4269">
        <v>64.540000000000006</v>
      </c>
    </row>
    <row r="4270" spans="1:18" x14ac:dyDescent="0.35">
      <c r="A4270" t="s">
        <v>80</v>
      </c>
      <c r="B4270" t="str">
        <f>VLOOKUP(Table1[[#This Row],[Region]],Table3[#All],2,0)</f>
        <v>Sam Thomas</v>
      </c>
      <c r="C4270" t="s">
        <v>215</v>
      </c>
      <c r="D4270">
        <v>288787</v>
      </c>
      <c r="E4270">
        <v>344717</v>
      </c>
      <c r="F4270">
        <v>119.37</v>
      </c>
      <c r="G4270" s="2">
        <v>41729</v>
      </c>
      <c r="H4270">
        <f>YEAR(Table1[[#This Row],[Order Date]])</f>
        <v>2014</v>
      </c>
      <c r="I4270" t="s">
        <v>263</v>
      </c>
      <c r="J4270" s="4">
        <f>WEEKDAY(Table1[[#This Row],[Order Date]])</f>
        <v>2</v>
      </c>
      <c r="K4270" t="s">
        <v>223</v>
      </c>
      <c r="L4270" t="s">
        <v>240</v>
      </c>
      <c r="M4270">
        <v>344717</v>
      </c>
      <c r="N4270">
        <v>125717.04</v>
      </c>
      <c r="O4270">
        <v>218999.96</v>
      </c>
      <c r="P4270">
        <v>10</v>
      </c>
      <c r="Q4270">
        <v>68</v>
      </c>
      <c r="R4270">
        <v>68.83</v>
      </c>
    </row>
    <row r="4271" spans="1:18" x14ac:dyDescent="0.35">
      <c r="A4271" t="s">
        <v>81</v>
      </c>
      <c r="B4271" t="str">
        <f>VLOOKUP(Table1[[#This Row],[Region]],Table3[#All],2,0)</f>
        <v>Bill Gabril</v>
      </c>
      <c r="C4271" t="s">
        <v>213</v>
      </c>
      <c r="D4271">
        <v>277773</v>
      </c>
      <c r="E4271">
        <v>151443</v>
      </c>
      <c r="F4271">
        <v>54.52</v>
      </c>
      <c r="G4271" s="2">
        <v>41102</v>
      </c>
      <c r="H4271">
        <f>YEAR(Table1[[#This Row],[Order Date]])</f>
        <v>2012</v>
      </c>
      <c r="I4271" t="s">
        <v>260</v>
      </c>
      <c r="J4271" s="4">
        <f>WEEKDAY(Table1[[#This Row],[Order Date]])</f>
        <v>5</v>
      </c>
      <c r="K4271" t="s">
        <v>222</v>
      </c>
      <c r="L4271" t="s">
        <v>236</v>
      </c>
      <c r="M4271">
        <v>151443</v>
      </c>
      <c r="N4271">
        <v>45809.87</v>
      </c>
      <c r="O4271">
        <v>105633.13</v>
      </c>
      <c r="P4271">
        <v>20</v>
      </c>
      <c r="Q4271">
        <v>54</v>
      </c>
      <c r="R4271">
        <v>66.53</v>
      </c>
    </row>
    <row r="4272" spans="1:18" x14ac:dyDescent="0.35">
      <c r="A4272" t="s">
        <v>82</v>
      </c>
      <c r="B4272" t="str">
        <f>VLOOKUP(Table1[[#This Row],[Region]],Table3[#All],2,0)</f>
        <v>Anne Paul</v>
      </c>
      <c r="C4272" t="s">
        <v>212</v>
      </c>
      <c r="D4272">
        <v>375949</v>
      </c>
      <c r="E4272">
        <v>349985</v>
      </c>
      <c r="F4272">
        <v>93.09</v>
      </c>
      <c r="G4272" s="2">
        <v>41102</v>
      </c>
      <c r="H4272">
        <f>YEAR(Table1[[#This Row],[Order Date]])</f>
        <v>2012</v>
      </c>
      <c r="I4272" t="s">
        <v>260</v>
      </c>
      <c r="J4272" s="4">
        <f>WEEKDAY(Table1[[#This Row],[Order Date]])</f>
        <v>5</v>
      </c>
      <c r="K4272" t="s">
        <v>224</v>
      </c>
      <c r="L4272" t="s">
        <v>240</v>
      </c>
      <c r="M4272">
        <v>349985</v>
      </c>
      <c r="N4272">
        <v>151129.72</v>
      </c>
      <c r="O4272">
        <v>198855.28</v>
      </c>
      <c r="P4272">
        <v>20</v>
      </c>
      <c r="Q4272">
        <v>77</v>
      </c>
      <c r="R4272">
        <v>68.06</v>
      </c>
    </row>
    <row r="4273" spans="1:18" x14ac:dyDescent="0.35">
      <c r="A4273" t="s">
        <v>83</v>
      </c>
      <c r="B4273" t="str">
        <f>VLOOKUP(Table1[[#This Row],[Region]],Table3[#All],2,0)</f>
        <v>Bill Gabril</v>
      </c>
      <c r="C4273" t="s">
        <v>213</v>
      </c>
      <c r="D4273">
        <v>380090</v>
      </c>
      <c r="E4273">
        <v>446519</v>
      </c>
      <c r="F4273">
        <v>117.48</v>
      </c>
      <c r="G4273" s="2">
        <v>41102</v>
      </c>
      <c r="H4273">
        <f>YEAR(Table1[[#This Row],[Order Date]])</f>
        <v>2012</v>
      </c>
      <c r="I4273" t="s">
        <v>260</v>
      </c>
      <c r="J4273" s="4">
        <f>WEEKDAY(Table1[[#This Row],[Order Date]])</f>
        <v>5</v>
      </c>
      <c r="K4273" t="s">
        <v>225</v>
      </c>
      <c r="L4273" t="s">
        <v>239</v>
      </c>
      <c r="M4273">
        <v>446519</v>
      </c>
      <c r="N4273">
        <v>199636.95</v>
      </c>
      <c r="O4273">
        <v>246882.05</v>
      </c>
      <c r="P4273">
        <v>30</v>
      </c>
      <c r="Q4273">
        <v>95</v>
      </c>
      <c r="R4273">
        <v>69.989999999999995</v>
      </c>
    </row>
    <row r="4274" spans="1:18" x14ac:dyDescent="0.35">
      <c r="A4274" t="s">
        <v>84</v>
      </c>
      <c r="B4274" t="str">
        <f>VLOOKUP(Table1[[#This Row],[Region]],Table3[#All],2,0)</f>
        <v>Sam Thomas</v>
      </c>
      <c r="C4274" t="s">
        <v>215</v>
      </c>
      <c r="D4274">
        <v>428127</v>
      </c>
      <c r="E4274">
        <v>507898</v>
      </c>
      <c r="F4274">
        <v>118.63</v>
      </c>
      <c r="G4274" s="2">
        <v>41102</v>
      </c>
      <c r="H4274">
        <f>YEAR(Table1[[#This Row],[Order Date]])</f>
        <v>2012</v>
      </c>
      <c r="I4274" t="s">
        <v>260</v>
      </c>
      <c r="J4274" s="4">
        <f>WEEKDAY(Table1[[#This Row],[Order Date]])</f>
        <v>5</v>
      </c>
      <c r="K4274" t="s">
        <v>228</v>
      </c>
      <c r="L4274" t="s">
        <v>236</v>
      </c>
      <c r="M4274">
        <v>507898</v>
      </c>
      <c r="N4274">
        <v>152869.14000000001</v>
      </c>
      <c r="O4274">
        <v>355028.86</v>
      </c>
      <c r="P4274">
        <v>30</v>
      </c>
      <c r="Q4274">
        <v>49</v>
      </c>
      <c r="R4274">
        <v>75.650000000000006</v>
      </c>
    </row>
    <row r="4275" spans="1:18" x14ac:dyDescent="0.35">
      <c r="A4275" t="s">
        <v>85</v>
      </c>
      <c r="B4275" t="str">
        <f>VLOOKUP(Table1[[#This Row],[Region]],Table3[#All],2,0)</f>
        <v>Bill Gabril</v>
      </c>
      <c r="C4275" t="s">
        <v>213</v>
      </c>
      <c r="D4275">
        <v>300969</v>
      </c>
      <c r="E4275">
        <v>301538</v>
      </c>
      <c r="F4275">
        <v>100.19</v>
      </c>
      <c r="G4275" s="2">
        <v>41102</v>
      </c>
      <c r="H4275">
        <f>YEAR(Table1[[#This Row],[Order Date]])</f>
        <v>2012</v>
      </c>
      <c r="I4275" t="s">
        <v>260</v>
      </c>
      <c r="J4275" s="4">
        <f>WEEKDAY(Table1[[#This Row],[Order Date]])</f>
        <v>5</v>
      </c>
      <c r="K4275" t="s">
        <v>216</v>
      </c>
      <c r="L4275" t="s">
        <v>236</v>
      </c>
      <c r="M4275">
        <v>301538</v>
      </c>
      <c r="N4275">
        <v>103165.99</v>
      </c>
      <c r="O4275">
        <v>198372.01</v>
      </c>
      <c r="P4275">
        <v>30</v>
      </c>
      <c r="Q4275">
        <v>92</v>
      </c>
      <c r="R4275">
        <v>82.36</v>
      </c>
    </row>
    <row r="4276" spans="1:18" x14ac:dyDescent="0.35">
      <c r="A4276" t="s">
        <v>86</v>
      </c>
      <c r="B4276" t="str">
        <f>VLOOKUP(Table1[[#This Row],[Region]],Table3[#All],2,0)</f>
        <v>William Grek</v>
      </c>
      <c r="C4276" t="s">
        <v>214</v>
      </c>
      <c r="D4276">
        <v>262784</v>
      </c>
      <c r="E4276">
        <v>238163</v>
      </c>
      <c r="F4276">
        <v>90.63</v>
      </c>
      <c r="G4276" s="2">
        <v>41102</v>
      </c>
      <c r="H4276">
        <f>YEAR(Table1[[#This Row],[Order Date]])</f>
        <v>2012</v>
      </c>
      <c r="I4276" t="s">
        <v>260</v>
      </c>
      <c r="J4276" s="4">
        <f>WEEKDAY(Table1[[#This Row],[Order Date]])</f>
        <v>5</v>
      </c>
      <c r="K4276" t="s">
        <v>218</v>
      </c>
      <c r="L4276" t="s">
        <v>238</v>
      </c>
      <c r="M4276">
        <v>238163</v>
      </c>
      <c r="N4276">
        <v>68160.710000000006</v>
      </c>
      <c r="O4276">
        <v>170002.29</v>
      </c>
      <c r="P4276">
        <v>10</v>
      </c>
      <c r="Q4276">
        <v>70</v>
      </c>
      <c r="R4276">
        <v>80.72</v>
      </c>
    </row>
    <row r="4277" spans="1:18" x14ac:dyDescent="0.35">
      <c r="A4277" t="s">
        <v>87</v>
      </c>
      <c r="B4277" t="str">
        <f>VLOOKUP(Table1[[#This Row],[Region]],Table3[#All],2,0)</f>
        <v>Sam Thomas</v>
      </c>
      <c r="C4277" t="s">
        <v>215</v>
      </c>
      <c r="D4277">
        <v>491187</v>
      </c>
      <c r="E4277">
        <v>478956</v>
      </c>
      <c r="F4277">
        <v>97.51</v>
      </c>
      <c r="G4277" s="2">
        <v>41102</v>
      </c>
      <c r="H4277">
        <f>YEAR(Table1[[#This Row],[Order Date]])</f>
        <v>2012</v>
      </c>
      <c r="I4277" t="s">
        <v>260</v>
      </c>
      <c r="J4277" s="4">
        <f>WEEKDAY(Table1[[#This Row],[Order Date]])</f>
        <v>5</v>
      </c>
      <c r="K4277" t="s">
        <v>224</v>
      </c>
      <c r="L4277" t="s">
        <v>240</v>
      </c>
      <c r="M4277">
        <v>478956</v>
      </c>
      <c r="N4277">
        <v>164787.09</v>
      </c>
      <c r="O4277">
        <v>314168.90999999997</v>
      </c>
      <c r="P4277">
        <v>30</v>
      </c>
      <c r="Q4277">
        <v>76</v>
      </c>
      <c r="R4277">
        <v>87.56</v>
      </c>
    </row>
    <row r="4278" spans="1:18" x14ac:dyDescent="0.35">
      <c r="A4278" t="s">
        <v>88</v>
      </c>
      <c r="B4278" t="str">
        <f>VLOOKUP(Table1[[#This Row],[Region]],Table3[#All],2,0)</f>
        <v>William Grek</v>
      </c>
      <c r="C4278" t="s">
        <v>214</v>
      </c>
      <c r="D4278">
        <v>317194</v>
      </c>
      <c r="E4278">
        <v>354233</v>
      </c>
      <c r="F4278">
        <v>111.68</v>
      </c>
      <c r="G4278" s="2">
        <v>41760</v>
      </c>
      <c r="H4278">
        <f>YEAR(Table1[[#This Row],[Order Date]])</f>
        <v>2014</v>
      </c>
      <c r="I4278" t="s">
        <v>261</v>
      </c>
      <c r="J4278" s="4">
        <f>WEEKDAY(Table1[[#This Row],[Order Date]])</f>
        <v>5</v>
      </c>
      <c r="K4278" t="s">
        <v>219</v>
      </c>
      <c r="L4278" t="s">
        <v>238</v>
      </c>
      <c r="M4278">
        <v>354233</v>
      </c>
      <c r="N4278">
        <v>84690.57</v>
      </c>
      <c r="O4278">
        <v>269542.43</v>
      </c>
      <c r="P4278">
        <v>30</v>
      </c>
      <c r="Q4278">
        <v>47</v>
      </c>
      <c r="R4278">
        <v>87.31</v>
      </c>
    </row>
    <row r="4279" spans="1:18" x14ac:dyDescent="0.35">
      <c r="A4279" t="s">
        <v>89</v>
      </c>
      <c r="B4279" t="str">
        <f>VLOOKUP(Table1[[#This Row],[Region]],Table3[#All],2,0)</f>
        <v>Sam Thomas</v>
      </c>
      <c r="C4279" t="s">
        <v>215</v>
      </c>
      <c r="D4279">
        <v>407114</v>
      </c>
      <c r="E4279">
        <v>274371</v>
      </c>
      <c r="F4279">
        <v>67.39</v>
      </c>
      <c r="G4279" s="2">
        <v>40737</v>
      </c>
      <c r="H4279">
        <f>YEAR(Table1[[#This Row],[Order Date]])</f>
        <v>2011</v>
      </c>
      <c r="I4279" t="s">
        <v>260</v>
      </c>
      <c r="J4279" s="4">
        <f>WEEKDAY(Table1[[#This Row],[Order Date]])</f>
        <v>4</v>
      </c>
      <c r="K4279" t="s">
        <v>230</v>
      </c>
      <c r="L4279" t="s">
        <v>238</v>
      </c>
      <c r="M4279">
        <v>274371</v>
      </c>
      <c r="N4279">
        <v>78551.69</v>
      </c>
      <c r="O4279">
        <v>195819.31</v>
      </c>
      <c r="P4279">
        <v>20</v>
      </c>
      <c r="Q4279">
        <v>66</v>
      </c>
      <c r="R4279">
        <v>66.05</v>
      </c>
    </row>
    <row r="4280" spans="1:18" x14ac:dyDescent="0.35">
      <c r="A4280" t="s">
        <v>90</v>
      </c>
      <c r="B4280" t="str">
        <f>VLOOKUP(Table1[[#This Row],[Region]],Table3[#All],2,0)</f>
        <v>Sam Thomas</v>
      </c>
      <c r="C4280" t="s">
        <v>215</v>
      </c>
      <c r="D4280">
        <v>127084</v>
      </c>
      <c r="E4280">
        <v>74995</v>
      </c>
      <c r="F4280">
        <v>59.01</v>
      </c>
      <c r="G4280" s="2">
        <v>40904</v>
      </c>
      <c r="H4280">
        <f>YEAR(Table1[[#This Row],[Order Date]])</f>
        <v>2011</v>
      </c>
      <c r="I4280" t="s">
        <v>257</v>
      </c>
      <c r="J4280" s="4">
        <f>WEEKDAY(Table1[[#This Row],[Order Date]])</f>
        <v>3</v>
      </c>
      <c r="K4280" t="s">
        <v>225</v>
      </c>
      <c r="L4280" t="s">
        <v>239</v>
      </c>
      <c r="M4280">
        <v>74995</v>
      </c>
      <c r="N4280">
        <v>27134.1</v>
      </c>
      <c r="O4280">
        <v>47860.9</v>
      </c>
      <c r="P4280">
        <v>10</v>
      </c>
      <c r="Q4280">
        <v>83</v>
      </c>
      <c r="R4280">
        <v>74.790000000000006</v>
      </c>
    </row>
    <row r="4281" spans="1:18" x14ac:dyDescent="0.35">
      <c r="A4281" t="s">
        <v>91</v>
      </c>
      <c r="B4281" t="str">
        <f>VLOOKUP(Table1[[#This Row],[Region]],Table3[#All],2,0)</f>
        <v>Bill Gabril</v>
      </c>
      <c r="C4281" t="s">
        <v>213</v>
      </c>
      <c r="D4281">
        <v>203128</v>
      </c>
      <c r="E4281">
        <v>233994</v>
      </c>
      <c r="F4281">
        <v>115.2</v>
      </c>
      <c r="G4281" s="2">
        <v>40904</v>
      </c>
      <c r="H4281">
        <f>YEAR(Table1[[#This Row],[Order Date]])</f>
        <v>2011</v>
      </c>
      <c r="I4281" t="s">
        <v>257</v>
      </c>
      <c r="J4281" s="4">
        <f>WEEKDAY(Table1[[#This Row],[Order Date]])</f>
        <v>3</v>
      </c>
      <c r="K4281" t="s">
        <v>235</v>
      </c>
      <c r="L4281" t="s">
        <v>239</v>
      </c>
      <c r="M4281">
        <v>233994</v>
      </c>
      <c r="N4281">
        <v>54988.05</v>
      </c>
      <c r="O4281">
        <v>179005.95</v>
      </c>
      <c r="P4281">
        <v>10</v>
      </c>
      <c r="Q4281">
        <v>82</v>
      </c>
      <c r="R4281">
        <v>93.03</v>
      </c>
    </row>
    <row r="4282" spans="1:18" x14ac:dyDescent="0.35">
      <c r="A4282" t="s">
        <v>92</v>
      </c>
      <c r="B4282" t="str">
        <f>VLOOKUP(Table1[[#This Row],[Region]],Table3[#All],2,0)</f>
        <v>Bill Gabril</v>
      </c>
      <c r="C4282" t="s">
        <v>213</v>
      </c>
      <c r="D4282">
        <v>343671</v>
      </c>
      <c r="E4282">
        <v>321307</v>
      </c>
      <c r="F4282">
        <v>93.49</v>
      </c>
      <c r="G4282" s="2">
        <v>41332</v>
      </c>
      <c r="H4282">
        <f>YEAR(Table1[[#This Row],[Order Date]])</f>
        <v>2013</v>
      </c>
      <c r="I4282" t="s">
        <v>264</v>
      </c>
      <c r="J4282" s="4">
        <f>WEEKDAY(Table1[[#This Row],[Order Date]])</f>
        <v>4</v>
      </c>
      <c r="K4282" t="s">
        <v>218</v>
      </c>
      <c r="L4282" t="s">
        <v>238</v>
      </c>
      <c r="M4282">
        <v>321307</v>
      </c>
      <c r="N4282">
        <v>107256.59</v>
      </c>
      <c r="O4282">
        <v>214050.41</v>
      </c>
      <c r="P4282">
        <v>10</v>
      </c>
      <c r="Q4282">
        <v>27</v>
      </c>
      <c r="R4282">
        <v>60.71</v>
      </c>
    </row>
    <row r="4283" spans="1:18" x14ac:dyDescent="0.35">
      <c r="A4283" t="s">
        <v>93</v>
      </c>
      <c r="B4283" t="str">
        <f>VLOOKUP(Table1[[#This Row],[Region]],Table3[#All],2,0)</f>
        <v>Anne Paul</v>
      </c>
      <c r="C4283" t="s">
        <v>212</v>
      </c>
      <c r="D4283">
        <v>115811</v>
      </c>
      <c r="E4283">
        <v>70673</v>
      </c>
      <c r="F4283">
        <v>61.02</v>
      </c>
      <c r="G4283" s="2">
        <v>40991</v>
      </c>
      <c r="H4283">
        <f>YEAR(Table1[[#This Row],[Order Date]])</f>
        <v>2012</v>
      </c>
      <c r="I4283" t="s">
        <v>263</v>
      </c>
      <c r="J4283" s="4">
        <f>WEEKDAY(Table1[[#This Row],[Order Date]])</f>
        <v>6</v>
      </c>
      <c r="K4283" t="s">
        <v>220</v>
      </c>
      <c r="L4283" t="s">
        <v>237</v>
      </c>
      <c r="M4283">
        <v>70673</v>
      </c>
      <c r="N4283">
        <v>24637.81</v>
      </c>
      <c r="O4283">
        <v>46035.19</v>
      </c>
      <c r="P4283">
        <v>10</v>
      </c>
      <c r="Q4283">
        <v>63</v>
      </c>
      <c r="R4283">
        <v>80.87</v>
      </c>
    </row>
    <row r="4284" spans="1:18" x14ac:dyDescent="0.35">
      <c r="A4284" t="s">
        <v>94</v>
      </c>
      <c r="B4284" t="str">
        <f>VLOOKUP(Table1[[#This Row],[Region]],Table3[#All],2,0)</f>
        <v>Bill Gabril</v>
      </c>
      <c r="C4284" t="s">
        <v>213</v>
      </c>
      <c r="D4284">
        <v>267634</v>
      </c>
      <c r="E4284">
        <v>156310</v>
      </c>
      <c r="F4284">
        <v>58.4</v>
      </c>
      <c r="G4284" s="2">
        <v>40991</v>
      </c>
      <c r="H4284">
        <f>YEAR(Table1[[#This Row],[Order Date]])</f>
        <v>2012</v>
      </c>
      <c r="I4284" t="s">
        <v>263</v>
      </c>
      <c r="J4284" s="4">
        <f>WEEKDAY(Table1[[#This Row],[Order Date]])</f>
        <v>6</v>
      </c>
      <c r="K4284" t="s">
        <v>227</v>
      </c>
      <c r="L4284" t="s">
        <v>237</v>
      </c>
      <c r="M4284">
        <v>156310</v>
      </c>
      <c r="N4284">
        <v>62991.54</v>
      </c>
      <c r="O4284">
        <v>93318.46</v>
      </c>
      <c r="P4284">
        <v>30</v>
      </c>
      <c r="Q4284">
        <v>42</v>
      </c>
      <c r="R4284">
        <v>90.35</v>
      </c>
    </row>
    <row r="4285" spans="1:18" x14ac:dyDescent="0.35">
      <c r="A4285" t="s">
        <v>95</v>
      </c>
      <c r="B4285" t="str">
        <f>VLOOKUP(Table1[[#This Row],[Region]],Table3[#All],2,0)</f>
        <v>Anne Paul</v>
      </c>
      <c r="C4285" t="s">
        <v>212</v>
      </c>
      <c r="D4285">
        <v>466626</v>
      </c>
      <c r="E4285">
        <v>441737</v>
      </c>
      <c r="F4285">
        <v>94.67</v>
      </c>
      <c r="G4285" s="2">
        <v>41934</v>
      </c>
      <c r="H4285">
        <f>YEAR(Table1[[#This Row],[Order Date]])</f>
        <v>2014</v>
      </c>
      <c r="I4285" t="s">
        <v>255</v>
      </c>
      <c r="J4285" s="4">
        <f>WEEKDAY(Table1[[#This Row],[Order Date]])</f>
        <v>4</v>
      </c>
      <c r="K4285" t="s">
        <v>224</v>
      </c>
      <c r="L4285" t="s">
        <v>240</v>
      </c>
      <c r="M4285">
        <v>441737</v>
      </c>
      <c r="N4285">
        <v>137053.34</v>
      </c>
      <c r="O4285">
        <v>304683.65999999997</v>
      </c>
      <c r="P4285">
        <v>20</v>
      </c>
      <c r="Q4285">
        <v>11</v>
      </c>
      <c r="R4285">
        <v>83.23</v>
      </c>
    </row>
    <row r="4286" spans="1:18" x14ac:dyDescent="0.35">
      <c r="A4286" t="s">
        <v>96</v>
      </c>
      <c r="B4286" t="str">
        <f>VLOOKUP(Table1[[#This Row],[Region]],Table3[#All],2,0)</f>
        <v>Anne Paul</v>
      </c>
      <c r="C4286" t="s">
        <v>212</v>
      </c>
      <c r="D4286">
        <v>473907</v>
      </c>
      <c r="E4286">
        <v>375977</v>
      </c>
      <c r="F4286">
        <v>79.34</v>
      </c>
      <c r="G4286" s="2">
        <v>40908</v>
      </c>
      <c r="H4286">
        <f>YEAR(Table1[[#This Row],[Order Date]])</f>
        <v>2011</v>
      </c>
      <c r="I4286" t="s">
        <v>257</v>
      </c>
      <c r="J4286" s="4">
        <f>WEEKDAY(Table1[[#This Row],[Order Date]])</f>
        <v>7</v>
      </c>
      <c r="K4286" t="s">
        <v>227</v>
      </c>
      <c r="L4286" t="s">
        <v>237</v>
      </c>
      <c r="M4286">
        <v>375977</v>
      </c>
      <c r="N4286">
        <v>86450.92</v>
      </c>
      <c r="O4286">
        <v>289526.08</v>
      </c>
      <c r="P4286">
        <v>10</v>
      </c>
      <c r="Q4286">
        <v>94</v>
      </c>
      <c r="R4286">
        <v>66.11</v>
      </c>
    </row>
    <row r="4287" spans="1:18" x14ac:dyDescent="0.35">
      <c r="A4287" t="s">
        <v>97</v>
      </c>
      <c r="B4287" t="str">
        <f>VLOOKUP(Table1[[#This Row],[Region]],Table3[#All],2,0)</f>
        <v>Sam Thomas</v>
      </c>
      <c r="C4287" t="s">
        <v>215</v>
      </c>
      <c r="D4287">
        <v>462945</v>
      </c>
      <c r="E4287">
        <v>540337</v>
      </c>
      <c r="F4287">
        <v>116.72</v>
      </c>
      <c r="G4287" s="2">
        <v>40668</v>
      </c>
      <c r="H4287">
        <f>YEAR(Table1[[#This Row],[Order Date]])</f>
        <v>2011</v>
      </c>
      <c r="I4287" t="s">
        <v>261</v>
      </c>
      <c r="J4287" s="4">
        <f>WEEKDAY(Table1[[#This Row],[Order Date]])</f>
        <v>5</v>
      </c>
      <c r="K4287" t="s">
        <v>223</v>
      </c>
      <c r="L4287" t="s">
        <v>240</v>
      </c>
      <c r="M4287">
        <v>540337</v>
      </c>
      <c r="N4287">
        <v>213502.66</v>
      </c>
      <c r="O4287">
        <v>326834.34000000003</v>
      </c>
      <c r="P4287">
        <v>10</v>
      </c>
      <c r="Q4287">
        <v>89</v>
      </c>
      <c r="R4287">
        <v>70.41</v>
      </c>
    </row>
    <row r="4288" spans="1:18" x14ac:dyDescent="0.35">
      <c r="A4288" t="s">
        <v>98</v>
      </c>
      <c r="B4288" t="str">
        <f>VLOOKUP(Table1[[#This Row],[Region]],Table3[#All],2,0)</f>
        <v>William Grek</v>
      </c>
      <c r="C4288" t="s">
        <v>214</v>
      </c>
      <c r="D4288">
        <v>281053</v>
      </c>
      <c r="E4288">
        <v>170663</v>
      </c>
      <c r="F4288">
        <v>60.72</v>
      </c>
      <c r="G4288" s="2">
        <v>41247</v>
      </c>
      <c r="H4288">
        <f>YEAR(Table1[[#This Row],[Order Date]])</f>
        <v>2012</v>
      </c>
      <c r="I4288" t="s">
        <v>257</v>
      </c>
      <c r="J4288" s="4">
        <f>WEEKDAY(Table1[[#This Row],[Order Date]])</f>
        <v>3</v>
      </c>
      <c r="K4288" t="s">
        <v>224</v>
      </c>
      <c r="L4288" t="s">
        <v>240</v>
      </c>
      <c r="M4288">
        <v>170663</v>
      </c>
      <c r="N4288">
        <v>55312.37</v>
      </c>
      <c r="O4288">
        <v>115350.63</v>
      </c>
      <c r="P4288">
        <v>20</v>
      </c>
      <c r="Q4288">
        <v>52</v>
      </c>
      <c r="R4288">
        <v>62.24</v>
      </c>
    </row>
    <row r="4289" spans="1:18" x14ac:dyDescent="0.35">
      <c r="A4289" t="s">
        <v>99</v>
      </c>
      <c r="B4289" t="str">
        <f>VLOOKUP(Table1[[#This Row],[Region]],Table3[#All],2,0)</f>
        <v>William Grek</v>
      </c>
      <c r="C4289" t="s">
        <v>214</v>
      </c>
      <c r="D4289">
        <v>207831</v>
      </c>
      <c r="E4289">
        <v>165522</v>
      </c>
      <c r="F4289">
        <v>79.64</v>
      </c>
      <c r="G4289" s="2">
        <v>41247</v>
      </c>
      <c r="H4289">
        <f>YEAR(Table1[[#This Row],[Order Date]])</f>
        <v>2012</v>
      </c>
      <c r="I4289" t="s">
        <v>257</v>
      </c>
      <c r="J4289" s="4">
        <f>WEEKDAY(Table1[[#This Row],[Order Date]])</f>
        <v>3</v>
      </c>
      <c r="K4289" t="s">
        <v>220</v>
      </c>
      <c r="L4289" t="s">
        <v>237</v>
      </c>
      <c r="M4289">
        <v>165522</v>
      </c>
      <c r="N4289">
        <v>35858.019999999997</v>
      </c>
      <c r="O4289">
        <v>129663.98</v>
      </c>
      <c r="P4289">
        <v>10</v>
      </c>
      <c r="Q4289">
        <v>96</v>
      </c>
      <c r="R4289">
        <v>75.66</v>
      </c>
    </row>
    <row r="4290" spans="1:18" x14ac:dyDescent="0.35">
      <c r="A4290" t="s">
        <v>100</v>
      </c>
      <c r="B4290" t="str">
        <f>VLOOKUP(Table1[[#This Row],[Region]],Table3[#All],2,0)</f>
        <v>Bill Gabril</v>
      </c>
      <c r="C4290" t="s">
        <v>213</v>
      </c>
      <c r="D4290">
        <v>332929</v>
      </c>
      <c r="E4290">
        <v>222215</v>
      </c>
      <c r="F4290">
        <v>66.75</v>
      </c>
      <c r="G4290" s="2">
        <v>41247</v>
      </c>
      <c r="H4290">
        <f>YEAR(Table1[[#This Row],[Order Date]])</f>
        <v>2012</v>
      </c>
      <c r="I4290" t="s">
        <v>257</v>
      </c>
      <c r="J4290" s="4">
        <f>WEEKDAY(Table1[[#This Row],[Order Date]])</f>
        <v>3</v>
      </c>
      <c r="K4290" t="s">
        <v>220</v>
      </c>
      <c r="L4290" t="s">
        <v>237</v>
      </c>
      <c r="M4290">
        <v>222215</v>
      </c>
      <c r="N4290">
        <v>85241.49</v>
      </c>
      <c r="O4290">
        <v>136973.51</v>
      </c>
      <c r="P4290">
        <v>10</v>
      </c>
      <c r="Q4290">
        <v>52</v>
      </c>
      <c r="R4290">
        <v>78.62</v>
      </c>
    </row>
    <row r="4291" spans="1:18" x14ac:dyDescent="0.35">
      <c r="A4291" t="s">
        <v>101</v>
      </c>
      <c r="B4291" t="str">
        <f>VLOOKUP(Table1[[#This Row],[Region]],Table3[#All],2,0)</f>
        <v>Bill Gabril</v>
      </c>
      <c r="C4291" t="s">
        <v>213</v>
      </c>
      <c r="D4291">
        <v>125212</v>
      </c>
      <c r="E4291">
        <v>89713</v>
      </c>
      <c r="F4291">
        <v>71.650000000000006</v>
      </c>
      <c r="G4291" s="2">
        <v>41909</v>
      </c>
      <c r="H4291">
        <f>YEAR(Table1[[#This Row],[Order Date]])</f>
        <v>2014</v>
      </c>
      <c r="I4291" t="s">
        <v>258</v>
      </c>
      <c r="J4291" s="4">
        <f>WEEKDAY(Table1[[#This Row],[Order Date]])</f>
        <v>7</v>
      </c>
      <c r="K4291" t="s">
        <v>230</v>
      </c>
      <c r="L4291" t="s">
        <v>238</v>
      </c>
      <c r="M4291">
        <v>89713</v>
      </c>
      <c r="N4291">
        <v>36794.269999999997</v>
      </c>
      <c r="O4291">
        <v>52918.73</v>
      </c>
      <c r="P4291">
        <v>20</v>
      </c>
      <c r="Q4291">
        <v>66</v>
      </c>
      <c r="R4291">
        <v>80.97</v>
      </c>
    </row>
    <row r="4292" spans="1:18" x14ac:dyDescent="0.35">
      <c r="A4292" t="s">
        <v>102</v>
      </c>
      <c r="B4292" t="str">
        <f>VLOOKUP(Table1[[#This Row],[Region]],Table3[#All],2,0)</f>
        <v>Sam Thomas</v>
      </c>
      <c r="C4292" t="s">
        <v>215</v>
      </c>
      <c r="D4292">
        <v>346579</v>
      </c>
      <c r="E4292">
        <v>412485</v>
      </c>
      <c r="F4292">
        <v>119.02</v>
      </c>
      <c r="G4292" s="2">
        <v>40886</v>
      </c>
      <c r="H4292">
        <f>YEAR(Table1[[#This Row],[Order Date]])</f>
        <v>2011</v>
      </c>
      <c r="I4292" t="s">
        <v>257</v>
      </c>
      <c r="J4292" s="4">
        <f>WEEKDAY(Table1[[#This Row],[Order Date]])</f>
        <v>6</v>
      </c>
      <c r="K4292" t="s">
        <v>224</v>
      </c>
      <c r="L4292" t="s">
        <v>240</v>
      </c>
      <c r="M4292">
        <v>412485</v>
      </c>
      <c r="N4292">
        <v>128338.75</v>
      </c>
      <c r="O4292">
        <v>284146.25</v>
      </c>
      <c r="P4292">
        <v>10</v>
      </c>
      <c r="Q4292">
        <v>33</v>
      </c>
      <c r="R4292">
        <v>90.36</v>
      </c>
    </row>
    <row r="4293" spans="1:18" x14ac:dyDescent="0.35">
      <c r="A4293" t="s">
        <v>103</v>
      </c>
      <c r="B4293" t="str">
        <f>VLOOKUP(Table1[[#This Row],[Region]],Table3[#All],2,0)</f>
        <v>Anne Paul</v>
      </c>
      <c r="C4293" t="s">
        <v>212</v>
      </c>
      <c r="D4293">
        <v>316497</v>
      </c>
      <c r="E4293">
        <v>180619</v>
      </c>
      <c r="F4293">
        <v>57.07</v>
      </c>
      <c r="G4293" s="2">
        <v>41977</v>
      </c>
      <c r="H4293">
        <f>YEAR(Table1[[#This Row],[Order Date]])</f>
        <v>2014</v>
      </c>
      <c r="I4293" t="s">
        <v>257</v>
      </c>
      <c r="J4293" s="4">
        <f>WEEKDAY(Table1[[#This Row],[Order Date]])</f>
        <v>5</v>
      </c>
      <c r="K4293" t="s">
        <v>226</v>
      </c>
      <c r="L4293" t="s">
        <v>239</v>
      </c>
      <c r="M4293">
        <v>180619</v>
      </c>
      <c r="N4293">
        <v>64226.17</v>
      </c>
      <c r="O4293">
        <v>116392.83</v>
      </c>
      <c r="P4293">
        <v>10</v>
      </c>
      <c r="Q4293">
        <v>60</v>
      </c>
      <c r="R4293">
        <v>73.760000000000005</v>
      </c>
    </row>
    <row r="4294" spans="1:18" x14ac:dyDescent="0.35">
      <c r="A4294" t="s">
        <v>104</v>
      </c>
      <c r="B4294" t="str">
        <f>VLOOKUP(Table1[[#This Row],[Region]],Table3[#All],2,0)</f>
        <v>Bill Gabril</v>
      </c>
      <c r="C4294" t="s">
        <v>213</v>
      </c>
      <c r="D4294">
        <v>360852</v>
      </c>
      <c r="E4294">
        <v>398667</v>
      </c>
      <c r="F4294">
        <v>110.48</v>
      </c>
      <c r="G4294" s="2">
        <v>41977</v>
      </c>
      <c r="H4294">
        <f>YEAR(Table1[[#This Row],[Order Date]])</f>
        <v>2014</v>
      </c>
      <c r="I4294" t="s">
        <v>257</v>
      </c>
      <c r="J4294" s="4">
        <f>WEEKDAY(Table1[[#This Row],[Order Date]])</f>
        <v>5</v>
      </c>
      <c r="K4294" t="s">
        <v>227</v>
      </c>
      <c r="L4294" t="s">
        <v>237</v>
      </c>
      <c r="M4294">
        <v>398667</v>
      </c>
      <c r="N4294">
        <v>181206.79</v>
      </c>
      <c r="O4294">
        <v>217460.21</v>
      </c>
      <c r="P4294">
        <v>30</v>
      </c>
      <c r="Q4294">
        <v>21</v>
      </c>
      <c r="R4294">
        <v>76.08</v>
      </c>
    </row>
    <row r="4295" spans="1:18" x14ac:dyDescent="0.35">
      <c r="A4295" t="s">
        <v>105</v>
      </c>
      <c r="B4295" t="str">
        <f>VLOOKUP(Table1[[#This Row],[Region]],Table3[#All],2,0)</f>
        <v>William Grek</v>
      </c>
      <c r="C4295" t="s">
        <v>214</v>
      </c>
      <c r="D4295">
        <v>220724</v>
      </c>
      <c r="E4295">
        <v>206897</v>
      </c>
      <c r="F4295">
        <v>93.74</v>
      </c>
      <c r="G4295" s="2">
        <v>41977</v>
      </c>
      <c r="H4295">
        <f>YEAR(Table1[[#This Row],[Order Date]])</f>
        <v>2014</v>
      </c>
      <c r="I4295" t="s">
        <v>257</v>
      </c>
      <c r="J4295" s="4">
        <f>WEEKDAY(Table1[[#This Row],[Order Date]])</f>
        <v>5</v>
      </c>
      <c r="K4295" t="s">
        <v>223</v>
      </c>
      <c r="L4295" t="s">
        <v>240</v>
      </c>
      <c r="M4295">
        <v>206897</v>
      </c>
      <c r="N4295">
        <v>72385.899999999994</v>
      </c>
      <c r="O4295">
        <v>134511.1</v>
      </c>
      <c r="P4295">
        <v>20</v>
      </c>
      <c r="Q4295">
        <v>16</v>
      </c>
      <c r="R4295">
        <v>67.63</v>
      </c>
    </row>
    <row r="4296" spans="1:18" x14ac:dyDescent="0.35">
      <c r="A4296" t="s">
        <v>106</v>
      </c>
      <c r="B4296" t="str">
        <f>VLOOKUP(Table1[[#This Row],[Region]],Table3[#All],2,0)</f>
        <v>Sam Thomas</v>
      </c>
      <c r="C4296" t="s">
        <v>215</v>
      </c>
      <c r="D4296">
        <v>203403</v>
      </c>
      <c r="E4296">
        <v>203113</v>
      </c>
      <c r="F4296">
        <v>99.86</v>
      </c>
      <c r="G4296" s="2">
        <v>41221</v>
      </c>
      <c r="H4296">
        <f>YEAR(Table1[[#This Row],[Order Date]])</f>
        <v>2012</v>
      </c>
      <c r="I4296" t="s">
        <v>253</v>
      </c>
      <c r="J4296" s="4">
        <f>WEEKDAY(Table1[[#This Row],[Order Date]])</f>
        <v>5</v>
      </c>
      <c r="K4296" t="s">
        <v>225</v>
      </c>
      <c r="L4296" t="s">
        <v>239</v>
      </c>
      <c r="M4296">
        <v>203113</v>
      </c>
      <c r="N4296">
        <v>57980.93</v>
      </c>
      <c r="O4296">
        <v>145132.07</v>
      </c>
      <c r="P4296">
        <v>30</v>
      </c>
      <c r="Q4296">
        <v>51</v>
      </c>
      <c r="R4296">
        <v>78.62</v>
      </c>
    </row>
    <row r="4297" spans="1:18" x14ac:dyDescent="0.35">
      <c r="A4297" t="s">
        <v>107</v>
      </c>
      <c r="B4297" t="str">
        <f>VLOOKUP(Table1[[#This Row],[Region]],Table3[#All],2,0)</f>
        <v>Bill Gabril</v>
      </c>
      <c r="C4297" t="s">
        <v>213</v>
      </c>
      <c r="D4297">
        <v>208464</v>
      </c>
      <c r="E4297">
        <v>188164</v>
      </c>
      <c r="F4297">
        <v>90.26</v>
      </c>
      <c r="G4297" s="2">
        <v>40652</v>
      </c>
      <c r="H4297">
        <f>YEAR(Table1[[#This Row],[Order Date]])</f>
        <v>2011</v>
      </c>
      <c r="I4297" t="s">
        <v>256</v>
      </c>
      <c r="J4297" s="4">
        <f>WEEKDAY(Table1[[#This Row],[Order Date]])</f>
        <v>3</v>
      </c>
      <c r="K4297" t="s">
        <v>218</v>
      </c>
      <c r="L4297" t="s">
        <v>238</v>
      </c>
      <c r="M4297">
        <v>188164</v>
      </c>
      <c r="N4297">
        <v>39349.69</v>
      </c>
      <c r="O4297">
        <v>148814.31</v>
      </c>
      <c r="P4297">
        <v>20</v>
      </c>
      <c r="Q4297">
        <v>17</v>
      </c>
      <c r="R4297">
        <v>83.14</v>
      </c>
    </row>
    <row r="4298" spans="1:18" x14ac:dyDescent="0.35">
      <c r="A4298" t="s">
        <v>108</v>
      </c>
      <c r="B4298" t="str">
        <f>VLOOKUP(Table1[[#This Row],[Region]],Table3[#All],2,0)</f>
        <v>William Grek</v>
      </c>
      <c r="C4298" t="s">
        <v>214</v>
      </c>
      <c r="D4298">
        <v>461010</v>
      </c>
      <c r="E4298">
        <v>347944</v>
      </c>
      <c r="F4298">
        <v>75.47</v>
      </c>
      <c r="G4298" s="2">
        <v>41054</v>
      </c>
      <c r="H4298">
        <f>YEAR(Table1[[#This Row],[Order Date]])</f>
        <v>2012</v>
      </c>
      <c r="I4298" t="s">
        <v>261</v>
      </c>
      <c r="J4298" s="4">
        <f>WEEKDAY(Table1[[#This Row],[Order Date]])</f>
        <v>6</v>
      </c>
      <c r="K4298" t="s">
        <v>225</v>
      </c>
      <c r="L4298" t="s">
        <v>239</v>
      </c>
      <c r="M4298">
        <v>347944</v>
      </c>
      <c r="N4298">
        <v>89244.97</v>
      </c>
      <c r="O4298">
        <v>258699.03</v>
      </c>
      <c r="P4298">
        <v>20</v>
      </c>
      <c r="Q4298">
        <v>44</v>
      </c>
      <c r="R4298">
        <v>93.16</v>
      </c>
    </row>
    <row r="4299" spans="1:18" x14ac:dyDescent="0.35">
      <c r="A4299" t="s">
        <v>109</v>
      </c>
      <c r="B4299" t="str">
        <f>VLOOKUP(Table1[[#This Row],[Region]],Table3[#All],2,0)</f>
        <v>Bill Gabril</v>
      </c>
      <c r="C4299" t="s">
        <v>213</v>
      </c>
      <c r="D4299">
        <v>455692</v>
      </c>
      <c r="E4299">
        <v>265582</v>
      </c>
      <c r="F4299">
        <v>58.28</v>
      </c>
      <c r="G4299" s="2">
        <v>41054</v>
      </c>
      <c r="H4299">
        <f>YEAR(Table1[[#This Row],[Order Date]])</f>
        <v>2012</v>
      </c>
      <c r="I4299" t="s">
        <v>261</v>
      </c>
      <c r="J4299" s="4">
        <f>WEEKDAY(Table1[[#This Row],[Order Date]])</f>
        <v>6</v>
      </c>
      <c r="K4299" t="s">
        <v>231</v>
      </c>
      <c r="L4299" t="s">
        <v>236</v>
      </c>
      <c r="M4299">
        <v>265582</v>
      </c>
      <c r="N4299">
        <v>125766.29</v>
      </c>
      <c r="O4299">
        <v>139815.71</v>
      </c>
      <c r="P4299">
        <v>10</v>
      </c>
      <c r="Q4299">
        <v>91</v>
      </c>
      <c r="R4299">
        <v>87.6</v>
      </c>
    </row>
    <row r="4300" spans="1:18" x14ac:dyDescent="0.35">
      <c r="A4300" t="s">
        <v>110</v>
      </c>
      <c r="B4300" t="str">
        <f>VLOOKUP(Table1[[#This Row],[Region]],Table3[#All],2,0)</f>
        <v>William Grek</v>
      </c>
      <c r="C4300" t="s">
        <v>214</v>
      </c>
      <c r="D4300">
        <v>312275</v>
      </c>
      <c r="E4300">
        <v>331820</v>
      </c>
      <c r="F4300">
        <v>106.26</v>
      </c>
      <c r="G4300" s="2">
        <v>41838</v>
      </c>
      <c r="H4300">
        <f>YEAR(Table1[[#This Row],[Order Date]])</f>
        <v>2014</v>
      </c>
      <c r="I4300" t="s">
        <v>260</v>
      </c>
      <c r="J4300" s="4">
        <f>WEEKDAY(Table1[[#This Row],[Order Date]])</f>
        <v>6</v>
      </c>
      <c r="K4300" t="s">
        <v>222</v>
      </c>
      <c r="L4300" t="s">
        <v>236</v>
      </c>
      <c r="M4300">
        <v>331820</v>
      </c>
      <c r="N4300">
        <v>89166.45</v>
      </c>
      <c r="O4300">
        <v>242653.55</v>
      </c>
      <c r="P4300">
        <v>20</v>
      </c>
      <c r="Q4300">
        <v>66</v>
      </c>
      <c r="R4300">
        <v>71.680000000000007</v>
      </c>
    </row>
    <row r="4301" spans="1:18" x14ac:dyDescent="0.35">
      <c r="A4301" t="s">
        <v>111</v>
      </c>
      <c r="B4301" t="str">
        <f>VLOOKUP(Table1[[#This Row],[Region]],Table3[#All],2,0)</f>
        <v>Sam Thomas</v>
      </c>
      <c r="C4301" t="s">
        <v>215</v>
      </c>
      <c r="D4301">
        <v>216897</v>
      </c>
      <c r="E4301">
        <v>118474</v>
      </c>
      <c r="F4301">
        <v>54.62</v>
      </c>
      <c r="G4301" s="2">
        <v>41621</v>
      </c>
      <c r="H4301">
        <f>YEAR(Table1[[#This Row],[Order Date]])</f>
        <v>2013</v>
      </c>
      <c r="I4301" t="s">
        <v>257</v>
      </c>
      <c r="J4301" s="4">
        <f>WEEKDAY(Table1[[#This Row],[Order Date]])</f>
        <v>6</v>
      </c>
      <c r="K4301" t="s">
        <v>225</v>
      </c>
      <c r="L4301" t="s">
        <v>239</v>
      </c>
      <c r="M4301">
        <v>118474</v>
      </c>
      <c r="N4301">
        <v>56975.34</v>
      </c>
      <c r="O4301">
        <v>61498.66</v>
      </c>
      <c r="P4301">
        <v>30</v>
      </c>
      <c r="Q4301">
        <v>53</v>
      </c>
      <c r="R4301">
        <v>73.760000000000005</v>
      </c>
    </row>
    <row r="4302" spans="1:18" x14ac:dyDescent="0.35">
      <c r="A4302" t="s">
        <v>112</v>
      </c>
      <c r="B4302" t="str">
        <f>VLOOKUP(Table1[[#This Row],[Region]],Table3[#All],2,0)</f>
        <v>Bill Gabril</v>
      </c>
      <c r="C4302" t="s">
        <v>213</v>
      </c>
      <c r="D4302">
        <v>108655</v>
      </c>
      <c r="E4302">
        <v>62409</v>
      </c>
      <c r="F4302">
        <v>57.44</v>
      </c>
      <c r="G4302" s="2">
        <v>41621</v>
      </c>
      <c r="H4302">
        <f>YEAR(Table1[[#This Row],[Order Date]])</f>
        <v>2013</v>
      </c>
      <c r="I4302" t="s">
        <v>257</v>
      </c>
      <c r="J4302" s="4">
        <f>WEEKDAY(Table1[[#This Row],[Order Date]])</f>
        <v>6</v>
      </c>
      <c r="K4302" t="s">
        <v>229</v>
      </c>
      <c r="L4302" t="s">
        <v>240</v>
      </c>
      <c r="M4302">
        <v>62409</v>
      </c>
      <c r="N4302">
        <v>23901.37</v>
      </c>
      <c r="O4302">
        <v>38507.629999999997</v>
      </c>
      <c r="P4302">
        <v>20</v>
      </c>
      <c r="Q4302">
        <v>25</v>
      </c>
      <c r="R4302">
        <v>87.74</v>
      </c>
    </row>
    <row r="4303" spans="1:18" x14ac:dyDescent="0.35">
      <c r="A4303" t="s">
        <v>113</v>
      </c>
      <c r="B4303" t="str">
        <f>VLOOKUP(Table1[[#This Row],[Region]],Table3[#All],2,0)</f>
        <v>Anne Paul</v>
      </c>
      <c r="C4303" t="s">
        <v>212</v>
      </c>
      <c r="D4303">
        <v>455898</v>
      </c>
      <c r="E4303">
        <v>268434</v>
      </c>
      <c r="F4303">
        <v>58.88</v>
      </c>
      <c r="G4303" s="2">
        <v>41621</v>
      </c>
      <c r="H4303">
        <f>YEAR(Table1[[#This Row],[Order Date]])</f>
        <v>2013</v>
      </c>
      <c r="I4303" t="s">
        <v>257</v>
      </c>
      <c r="J4303" s="4">
        <f>WEEKDAY(Table1[[#This Row],[Order Date]])</f>
        <v>6</v>
      </c>
      <c r="K4303" t="s">
        <v>232</v>
      </c>
      <c r="L4303" t="s">
        <v>240</v>
      </c>
      <c r="M4303">
        <v>268434</v>
      </c>
      <c r="N4303">
        <v>129668.14</v>
      </c>
      <c r="O4303">
        <v>138765.85999999999</v>
      </c>
      <c r="P4303">
        <v>10</v>
      </c>
      <c r="Q4303">
        <v>92</v>
      </c>
      <c r="R4303">
        <v>61.94</v>
      </c>
    </row>
    <row r="4304" spans="1:18" x14ac:dyDescent="0.35">
      <c r="A4304" t="s">
        <v>114</v>
      </c>
      <c r="B4304" t="str">
        <f>VLOOKUP(Table1[[#This Row],[Region]],Table3[#All],2,0)</f>
        <v>Sam Thomas</v>
      </c>
      <c r="C4304" t="s">
        <v>215</v>
      </c>
      <c r="D4304">
        <v>156672</v>
      </c>
      <c r="E4304">
        <v>90185</v>
      </c>
      <c r="F4304">
        <v>57.56</v>
      </c>
      <c r="G4304" s="2">
        <v>41621</v>
      </c>
      <c r="H4304">
        <f>YEAR(Table1[[#This Row],[Order Date]])</f>
        <v>2013</v>
      </c>
      <c r="I4304" t="s">
        <v>257</v>
      </c>
      <c r="J4304" s="4">
        <f>WEEKDAY(Table1[[#This Row],[Order Date]])</f>
        <v>6</v>
      </c>
      <c r="K4304" t="s">
        <v>228</v>
      </c>
      <c r="L4304" t="s">
        <v>236</v>
      </c>
      <c r="M4304">
        <v>90185</v>
      </c>
      <c r="N4304">
        <v>24391.040000000001</v>
      </c>
      <c r="O4304">
        <v>65793.960000000006</v>
      </c>
      <c r="P4304">
        <v>20</v>
      </c>
      <c r="Q4304">
        <v>35</v>
      </c>
      <c r="R4304">
        <v>90.58</v>
      </c>
    </row>
    <row r="4305" spans="1:18" x14ac:dyDescent="0.35">
      <c r="A4305" t="s">
        <v>115</v>
      </c>
      <c r="B4305" t="str">
        <f>VLOOKUP(Table1[[#This Row],[Region]],Table3[#All],2,0)</f>
        <v>Bill Gabril</v>
      </c>
      <c r="C4305" t="s">
        <v>213</v>
      </c>
      <c r="D4305">
        <v>431240</v>
      </c>
      <c r="E4305">
        <v>344772</v>
      </c>
      <c r="F4305">
        <v>79.95</v>
      </c>
      <c r="G4305" s="2">
        <v>40644</v>
      </c>
      <c r="H4305">
        <f>YEAR(Table1[[#This Row],[Order Date]])</f>
        <v>2011</v>
      </c>
      <c r="I4305" t="s">
        <v>256</v>
      </c>
      <c r="J4305" s="4">
        <f>WEEKDAY(Table1[[#This Row],[Order Date]])</f>
        <v>2</v>
      </c>
      <c r="K4305" t="s">
        <v>235</v>
      </c>
      <c r="L4305" t="s">
        <v>239</v>
      </c>
      <c r="M4305">
        <v>344772</v>
      </c>
      <c r="N4305">
        <v>134644.79999999999</v>
      </c>
      <c r="O4305">
        <v>210127.2</v>
      </c>
      <c r="P4305">
        <v>10</v>
      </c>
      <c r="Q4305">
        <v>90</v>
      </c>
      <c r="R4305">
        <v>91.04</v>
      </c>
    </row>
    <row r="4306" spans="1:18" x14ac:dyDescent="0.35">
      <c r="A4306" t="s">
        <v>116</v>
      </c>
      <c r="B4306" t="str">
        <f>VLOOKUP(Table1[[#This Row],[Region]],Table3[#All],2,0)</f>
        <v>Sam Thomas</v>
      </c>
      <c r="C4306" t="s">
        <v>215</v>
      </c>
      <c r="D4306">
        <v>492848</v>
      </c>
      <c r="E4306">
        <v>531702</v>
      </c>
      <c r="F4306">
        <v>107.88</v>
      </c>
      <c r="G4306" s="2">
        <v>41069</v>
      </c>
      <c r="H4306">
        <f>YEAR(Table1[[#This Row],[Order Date]])</f>
        <v>2012</v>
      </c>
      <c r="I4306" t="s">
        <v>254</v>
      </c>
      <c r="J4306" s="4">
        <f>WEEKDAY(Table1[[#This Row],[Order Date]])</f>
        <v>7</v>
      </c>
      <c r="K4306" t="s">
        <v>223</v>
      </c>
      <c r="L4306" t="s">
        <v>240</v>
      </c>
      <c r="M4306">
        <v>531702</v>
      </c>
      <c r="N4306">
        <v>192346.78</v>
      </c>
      <c r="O4306">
        <v>339355.22</v>
      </c>
      <c r="P4306">
        <v>10</v>
      </c>
      <c r="Q4306">
        <v>52</v>
      </c>
      <c r="R4306">
        <v>72.62</v>
      </c>
    </row>
    <row r="4307" spans="1:18" x14ac:dyDescent="0.35">
      <c r="A4307" t="s">
        <v>117</v>
      </c>
      <c r="B4307" t="str">
        <f>VLOOKUP(Table1[[#This Row],[Region]],Table3[#All],2,0)</f>
        <v>Anne Paul</v>
      </c>
      <c r="C4307" t="s">
        <v>212</v>
      </c>
      <c r="D4307">
        <v>146751</v>
      </c>
      <c r="E4307">
        <v>97249</v>
      </c>
      <c r="F4307">
        <v>66.27</v>
      </c>
      <c r="G4307" s="2">
        <v>40751</v>
      </c>
      <c r="H4307">
        <f>YEAR(Table1[[#This Row],[Order Date]])</f>
        <v>2011</v>
      </c>
      <c r="I4307" t="s">
        <v>260</v>
      </c>
      <c r="J4307" s="4">
        <f>WEEKDAY(Table1[[#This Row],[Order Date]])</f>
        <v>4</v>
      </c>
      <c r="K4307" t="s">
        <v>235</v>
      </c>
      <c r="L4307" t="s">
        <v>239</v>
      </c>
      <c r="M4307">
        <v>97249</v>
      </c>
      <c r="N4307">
        <v>30857.57</v>
      </c>
      <c r="O4307">
        <v>66391.429999999993</v>
      </c>
      <c r="P4307">
        <v>20</v>
      </c>
      <c r="Q4307">
        <v>22</v>
      </c>
      <c r="R4307">
        <v>71.400000000000006</v>
      </c>
    </row>
    <row r="4308" spans="1:18" x14ac:dyDescent="0.35">
      <c r="A4308" t="s">
        <v>118</v>
      </c>
      <c r="B4308" t="str">
        <f>VLOOKUP(Table1[[#This Row],[Region]],Table3[#All],2,0)</f>
        <v>William Grek</v>
      </c>
      <c r="C4308" t="s">
        <v>214</v>
      </c>
      <c r="D4308">
        <v>104962</v>
      </c>
      <c r="E4308">
        <v>58985</v>
      </c>
      <c r="F4308">
        <v>56.2</v>
      </c>
      <c r="G4308" s="2">
        <v>41121</v>
      </c>
      <c r="H4308">
        <f>YEAR(Table1[[#This Row],[Order Date]])</f>
        <v>2012</v>
      </c>
      <c r="I4308" t="s">
        <v>260</v>
      </c>
      <c r="J4308" s="4">
        <f>WEEKDAY(Table1[[#This Row],[Order Date]])</f>
        <v>3</v>
      </c>
      <c r="K4308" t="s">
        <v>216</v>
      </c>
      <c r="L4308" t="s">
        <v>236</v>
      </c>
      <c r="M4308">
        <v>58985</v>
      </c>
      <c r="N4308">
        <v>25654.51</v>
      </c>
      <c r="O4308">
        <v>33330.49</v>
      </c>
      <c r="P4308">
        <v>20</v>
      </c>
      <c r="Q4308">
        <v>23</v>
      </c>
      <c r="R4308">
        <v>67.430000000000007</v>
      </c>
    </row>
    <row r="4309" spans="1:18" x14ac:dyDescent="0.35">
      <c r="A4309" t="s">
        <v>119</v>
      </c>
      <c r="B4309" t="str">
        <f>VLOOKUP(Table1[[#This Row],[Region]],Table3[#All],2,0)</f>
        <v>William Grek</v>
      </c>
      <c r="C4309" t="s">
        <v>214</v>
      </c>
      <c r="D4309">
        <v>367027</v>
      </c>
      <c r="E4309">
        <v>333440</v>
      </c>
      <c r="F4309">
        <v>90.85</v>
      </c>
      <c r="G4309" s="2">
        <v>41537</v>
      </c>
      <c r="H4309">
        <f>YEAR(Table1[[#This Row],[Order Date]])</f>
        <v>2013</v>
      </c>
      <c r="I4309" t="s">
        <v>258</v>
      </c>
      <c r="J4309" s="4">
        <f>WEEKDAY(Table1[[#This Row],[Order Date]])</f>
        <v>6</v>
      </c>
      <c r="K4309" t="s">
        <v>231</v>
      </c>
      <c r="L4309" t="s">
        <v>236</v>
      </c>
      <c r="M4309">
        <v>333440</v>
      </c>
      <c r="N4309">
        <v>85156.83</v>
      </c>
      <c r="O4309">
        <v>248283.17</v>
      </c>
      <c r="P4309">
        <v>20</v>
      </c>
      <c r="Q4309">
        <v>30</v>
      </c>
      <c r="R4309">
        <v>62.25</v>
      </c>
    </row>
    <row r="4310" spans="1:18" x14ac:dyDescent="0.35">
      <c r="A4310" t="s">
        <v>120</v>
      </c>
      <c r="B4310" t="str">
        <f>VLOOKUP(Table1[[#This Row],[Region]],Table3[#All],2,0)</f>
        <v>Bill Gabril</v>
      </c>
      <c r="C4310" t="s">
        <v>213</v>
      </c>
      <c r="D4310">
        <v>385748</v>
      </c>
      <c r="E4310">
        <v>343411</v>
      </c>
      <c r="F4310">
        <v>89.02</v>
      </c>
      <c r="G4310" s="2">
        <v>41436</v>
      </c>
      <c r="H4310">
        <f>YEAR(Table1[[#This Row],[Order Date]])</f>
        <v>2013</v>
      </c>
      <c r="I4310" t="s">
        <v>254</v>
      </c>
      <c r="J4310" s="4">
        <f>WEEKDAY(Table1[[#This Row],[Order Date]])</f>
        <v>3</v>
      </c>
      <c r="K4310" t="s">
        <v>234</v>
      </c>
      <c r="L4310" t="s">
        <v>238</v>
      </c>
      <c r="M4310">
        <v>343411</v>
      </c>
      <c r="N4310">
        <v>120222.47</v>
      </c>
      <c r="O4310">
        <v>223188.53</v>
      </c>
      <c r="P4310">
        <v>10</v>
      </c>
      <c r="Q4310">
        <v>27</v>
      </c>
      <c r="R4310">
        <v>85.96</v>
      </c>
    </row>
    <row r="4311" spans="1:18" x14ac:dyDescent="0.35">
      <c r="A4311" t="s">
        <v>121</v>
      </c>
      <c r="B4311" t="str">
        <f>VLOOKUP(Table1[[#This Row],[Region]],Table3[#All],2,0)</f>
        <v>Anne Paul</v>
      </c>
      <c r="C4311" t="s">
        <v>212</v>
      </c>
      <c r="D4311">
        <v>239414</v>
      </c>
      <c r="E4311">
        <v>165000</v>
      </c>
      <c r="F4311">
        <v>68.92</v>
      </c>
      <c r="G4311" s="2">
        <v>41513</v>
      </c>
      <c r="H4311">
        <f>YEAR(Table1[[#This Row],[Order Date]])</f>
        <v>2013</v>
      </c>
      <c r="I4311" t="s">
        <v>262</v>
      </c>
      <c r="J4311" s="4">
        <f>WEEKDAY(Table1[[#This Row],[Order Date]])</f>
        <v>3</v>
      </c>
      <c r="K4311" t="s">
        <v>217</v>
      </c>
      <c r="L4311" t="s">
        <v>237</v>
      </c>
      <c r="M4311">
        <v>165000</v>
      </c>
      <c r="N4311">
        <v>46739.56</v>
      </c>
      <c r="O4311">
        <v>118260.44</v>
      </c>
      <c r="P4311">
        <v>10</v>
      </c>
      <c r="Q4311">
        <v>62</v>
      </c>
      <c r="R4311">
        <v>86.35</v>
      </c>
    </row>
    <row r="4312" spans="1:18" x14ac:dyDescent="0.35">
      <c r="A4312" t="s">
        <v>122</v>
      </c>
      <c r="B4312" t="str">
        <f>VLOOKUP(Table1[[#This Row],[Region]],Table3[#All],2,0)</f>
        <v>Bill Gabril</v>
      </c>
      <c r="C4312" t="s">
        <v>213</v>
      </c>
      <c r="D4312">
        <v>449403</v>
      </c>
      <c r="E4312">
        <v>415849</v>
      </c>
      <c r="F4312">
        <v>92.53</v>
      </c>
      <c r="G4312" s="2">
        <v>41946</v>
      </c>
      <c r="H4312">
        <f>YEAR(Table1[[#This Row],[Order Date]])</f>
        <v>2014</v>
      </c>
      <c r="I4312" t="s">
        <v>253</v>
      </c>
      <c r="J4312" s="4">
        <f>WEEKDAY(Table1[[#This Row],[Order Date]])</f>
        <v>2</v>
      </c>
      <c r="K4312" t="s">
        <v>220</v>
      </c>
      <c r="L4312" t="s">
        <v>237</v>
      </c>
      <c r="M4312">
        <v>415849</v>
      </c>
      <c r="N4312">
        <v>188570.23999999999</v>
      </c>
      <c r="O4312">
        <v>227278.76</v>
      </c>
      <c r="P4312">
        <v>30</v>
      </c>
      <c r="Q4312">
        <v>56</v>
      </c>
      <c r="R4312">
        <v>90.9</v>
      </c>
    </row>
    <row r="4313" spans="1:18" x14ac:dyDescent="0.35">
      <c r="A4313" t="s">
        <v>123</v>
      </c>
      <c r="B4313" t="str">
        <f>VLOOKUP(Table1[[#This Row],[Region]],Table3[#All],2,0)</f>
        <v>Sam Thomas</v>
      </c>
      <c r="C4313" t="s">
        <v>215</v>
      </c>
      <c r="D4313">
        <v>357030</v>
      </c>
      <c r="E4313">
        <v>353674</v>
      </c>
      <c r="F4313">
        <v>99.06</v>
      </c>
      <c r="G4313" s="2">
        <v>41946</v>
      </c>
      <c r="H4313">
        <f>YEAR(Table1[[#This Row],[Order Date]])</f>
        <v>2014</v>
      </c>
      <c r="I4313" t="s">
        <v>253</v>
      </c>
      <c r="J4313" s="4">
        <f>WEEKDAY(Table1[[#This Row],[Order Date]])</f>
        <v>2</v>
      </c>
      <c r="K4313" t="s">
        <v>218</v>
      </c>
      <c r="L4313" t="s">
        <v>238</v>
      </c>
      <c r="M4313">
        <v>353674</v>
      </c>
      <c r="N4313">
        <v>156151.39000000001</v>
      </c>
      <c r="O4313">
        <v>197522.61</v>
      </c>
      <c r="P4313">
        <v>30</v>
      </c>
      <c r="Q4313">
        <v>29</v>
      </c>
      <c r="R4313">
        <v>86.87</v>
      </c>
    </row>
    <row r="4314" spans="1:18" x14ac:dyDescent="0.35">
      <c r="A4314" t="s">
        <v>124</v>
      </c>
      <c r="B4314" t="str">
        <f>VLOOKUP(Table1[[#This Row],[Region]],Table3[#All],2,0)</f>
        <v>William Grek</v>
      </c>
      <c r="C4314" t="s">
        <v>214</v>
      </c>
      <c r="D4314">
        <v>216809</v>
      </c>
      <c r="E4314">
        <v>170148</v>
      </c>
      <c r="F4314">
        <v>78.48</v>
      </c>
      <c r="G4314" s="2">
        <v>41946</v>
      </c>
      <c r="H4314">
        <f>YEAR(Table1[[#This Row],[Order Date]])</f>
        <v>2014</v>
      </c>
      <c r="I4314" t="s">
        <v>253</v>
      </c>
      <c r="J4314" s="4">
        <f>WEEKDAY(Table1[[#This Row],[Order Date]])</f>
        <v>2</v>
      </c>
      <c r="K4314" t="s">
        <v>220</v>
      </c>
      <c r="L4314" t="s">
        <v>237</v>
      </c>
      <c r="M4314">
        <v>170148</v>
      </c>
      <c r="N4314">
        <v>57348.32</v>
      </c>
      <c r="O4314">
        <v>112799.67999999999</v>
      </c>
      <c r="P4314">
        <v>30</v>
      </c>
      <c r="Q4314">
        <v>88</v>
      </c>
      <c r="R4314">
        <v>77.42</v>
      </c>
    </row>
    <row r="4315" spans="1:18" x14ac:dyDescent="0.35">
      <c r="A4315" t="s">
        <v>125</v>
      </c>
      <c r="B4315" t="str">
        <f>VLOOKUP(Table1[[#This Row],[Region]],Table3[#All],2,0)</f>
        <v>Sam Thomas</v>
      </c>
      <c r="C4315" t="s">
        <v>215</v>
      </c>
      <c r="D4315">
        <v>201652</v>
      </c>
      <c r="E4315">
        <v>192772</v>
      </c>
      <c r="F4315">
        <v>95.6</v>
      </c>
      <c r="G4315" s="2">
        <v>41946</v>
      </c>
      <c r="H4315">
        <f>YEAR(Table1[[#This Row],[Order Date]])</f>
        <v>2014</v>
      </c>
      <c r="I4315" t="s">
        <v>253</v>
      </c>
      <c r="J4315" s="4">
        <f>WEEKDAY(Table1[[#This Row],[Order Date]])</f>
        <v>2</v>
      </c>
      <c r="K4315" t="s">
        <v>235</v>
      </c>
      <c r="L4315" t="s">
        <v>239</v>
      </c>
      <c r="M4315">
        <v>192772</v>
      </c>
      <c r="N4315">
        <v>79017.97</v>
      </c>
      <c r="O4315">
        <v>113754.03</v>
      </c>
      <c r="P4315">
        <v>10</v>
      </c>
      <c r="Q4315">
        <v>62</v>
      </c>
      <c r="R4315">
        <v>78.42</v>
      </c>
    </row>
    <row r="4316" spans="1:18" x14ac:dyDescent="0.35">
      <c r="A4316" t="s">
        <v>126</v>
      </c>
      <c r="B4316" t="str">
        <f>VLOOKUP(Table1[[#This Row],[Region]],Table3[#All],2,0)</f>
        <v>Sam Thomas</v>
      </c>
      <c r="C4316" t="s">
        <v>215</v>
      </c>
      <c r="D4316">
        <v>361534</v>
      </c>
      <c r="E4316">
        <v>250518</v>
      </c>
      <c r="F4316">
        <v>69.290000000000006</v>
      </c>
      <c r="G4316" s="2">
        <v>41946</v>
      </c>
      <c r="H4316">
        <f>YEAR(Table1[[#This Row],[Order Date]])</f>
        <v>2014</v>
      </c>
      <c r="I4316" t="s">
        <v>253</v>
      </c>
      <c r="J4316" s="4">
        <f>WEEKDAY(Table1[[#This Row],[Order Date]])</f>
        <v>2</v>
      </c>
      <c r="K4316" t="s">
        <v>232</v>
      </c>
      <c r="L4316" t="s">
        <v>240</v>
      </c>
      <c r="M4316">
        <v>250518</v>
      </c>
      <c r="N4316">
        <v>74462.350000000006</v>
      </c>
      <c r="O4316">
        <v>176055.65</v>
      </c>
      <c r="P4316">
        <v>30</v>
      </c>
      <c r="Q4316">
        <v>68</v>
      </c>
      <c r="R4316">
        <v>83.96</v>
      </c>
    </row>
    <row r="4317" spans="1:18" x14ac:dyDescent="0.35">
      <c r="A4317" t="s">
        <v>127</v>
      </c>
      <c r="B4317" t="str">
        <f>VLOOKUP(Table1[[#This Row],[Region]],Table3[#All],2,0)</f>
        <v>William Grek</v>
      </c>
      <c r="C4317" t="s">
        <v>214</v>
      </c>
      <c r="D4317">
        <v>497510</v>
      </c>
      <c r="E4317">
        <v>253897</v>
      </c>
      <c r="F4317">
        <v>51.03</v>
      </c>
      <c r="G4317" s="2">
        <v>41946</v>
      </c>
      <c r="H4317">
        <f>YEAR(Table1[[#This Row],[Order Date]])</f>
        <v>2014</v>
      </c>
      <c r="I4317" t="s">
        <v>253</v>
      </c>
      <c r="J4317" s="4">
        <f>WEEKDAY(Table1[[#This Row],[Order Date]])</f>
        <v>2</v>
      </c>
      <c r="K4317" t="s">
        <v>234</v>
      </c>
      <c r="L4317" t="s">
        <v>238</v>
      </c>
      <c r="M4317">
        <v>253897</v>
      </c>
      <c r="N4317">
        <v>71651.679999999993</v>
      </c>
      <c r="O4317">
        <v>182245.32</v>
      </c>
      <c r="P4317">
        <v>20</v>
      </c>
      <c r="Q4317">
        <v>79</v>
      </c>
      <c r="R4317">
        <v>61.72</v>
      </c>
    </row>
    <row r="4318" spans="1:18" x14ac:dyDescent="0.35">
      <c r="A4318" t="s">
        <v>128</v>
      </c>
      <c r="B4318" t="str">
        <f>VLOOKUP(Table1[[#This Row],[Region]],Table3[#All],2,0)</f>
        <v>Bill Gabril</v>
      </c>
      <c r="C4318" t="s">
        <v>213</v>
      </c>
      <c r="D4318">
        <v>311351</v>
      </c>
      <c r="E4318">
        <v>349670</v>
      </c>
      <c r="F4318">
        <v>112.31</v>
      </c>
      <c r="G4318" s="2">
        <v>41635</v>
      </c>
      <c r="H4318">
        <f>YEAR(Table1[[#This Row],[Order Date]])</f>
        <v>2013</v>
      </c>
      <c r="I4318" t="s">
        <v>257</v>
      </c>
      <c r="J4318" s="4">
        <f>WEEKDAY(Table1[[#This Row],[Order Date]])</f>
        <v>6</v>
      </c>
      <c r="K4318" t="s">
        <v>233</v>
      </c>
      <c r="L4318" t="s">
        <v>237</v>
      </c>
      <c r="M4318">
        <v>349670</v>
      </c>
      <c r="N4318">
        <v>96141.65</v>
      </c>
      <c r="O4318">
        <v>253528.35</v>
      </c>
      <c r="P4318">
        <v>20</v>
      </c>
      <c r="Q4318">
        <v>53</v>
      </c>
      <c r="R4318">
        <v>79</v>
      </c>
    </row>
    <row r="4319" spans="1:18" x14ac:dyDescent="0.35">
      <c r="A4319" t="s">
        <v>129</v>
      </c>
      <c r="B4319" t="str">
        <f>VLOOKUP(Table1[[#This Row],[Region]],Table3[#All],2,0)</f>
        <v>Anne Paul</v>
      </c>
      <c r="C4319" t="s">
        <v>212</v>
      </c>
      <c r="D4319">
        <v>377757</v>
      </c>
      <c r="E4319">
        <v>194402</v>
      </c>
      <c r="F4319">
        <v>51.46</v>
      </c>
      <c r="G4319" s="2">
        <v>41635</v>
      </c>
      <c r="H4319">
        <f>YEAR(Table1[[#This Row],[Order Date]])</f>
        <v>2013</v>
      </c>
      <c r="I4319" t="s">
        <v>257</v>
      </c>
      <c r="J4319" s="4">
        <f>WEEKDAY(Table1[[#This Row],[Order Date]])</f>
        <v>6</v>
      </c>
      <c r="K4319" t="s">
        <v>230</v>
      </c>
      <c r="L4319" t="s">
        <v>238</v>
      </c>
      <c r="M4319">
        <v>194402</v>
      </c>
      <c r="N4319">
        <v>64424.12</v>
      </c>
      <c r="O4319">
        <v>129977.88</v>
      </c>
      <c r="P4319">
        <v>20</v>
      </c>
      <c r="Q4319">
        <v>97</v>
      </c>
      <c r="R4319">
        <v>88.83</v>
      </c>
    </row>
    <row r="4320" spans="1:18" x14ac:dyDescent="0.35">
      <c r="A4320" t="s">
        <v>130</v>
      </c>
      <c r="B4320" t="str">
        <f>VLOOKUP(Table1[[#This Row],[Region]],Table3[#All],2,0)</f>
        <v>Bill Gabril</v>
      </c>
      <c r="C4320" t="s">
        <v>213</v>
      </c>
      <c r="D4320">
        <v>357856</v>
      </c>
      <c r="E4320">
        <v>389617</v>
      </c>
      <c r="F4320">
        <v>108.88</v>
      </c>
      <c r="G4320" s="2">
        <v>41635</v>
      </c>
      <c r="H4320">
        <f>YEAR(Table1[[#This Row],[Order Date]])</f>
        <v>2013</v>
      </c>
      <c r="I4320" t="s">
        <v>257</v>
      </c>
      <c r="J4320" s="4">
        <f>WEEKDAY(Table1[[#This Row],[Order Date]])</f>
        <v>6</v>
      </c>
      <c r="K4320" t="s">
        <v>233</v>
      </c>
      <c r="L4320" t="s">
        <v>237</v>
      </c>
      <c r="M4320">
        <v>389617</v>
      </c>
      <c r="N4320">
        <v>136418.75</v>
      </c>
      <c r="O4320">
        <v>253198.25</v>
      </c>
      <c r="P4320">
        <v>30</v>
      </c>
      <c r="Q4320">
        <v>37</v>
      </c>
      <c r="R4320">
        <v>75.63</v>
      </c>
    </row>
    <row r="4321" spans="1:18" x14ac:dyDescent="0.35">
      <c r="A4321" t="s">
        <v>131</v>
      </c>
      <c r="B4321" t="str">
        <f>VLOOKUP(Table1[[#This Row],[Region]],Table3[#All],2,0)</f>
        <v>Bill Gabril</v>
      </c>
      <c r="C4321" t="s">
        <v>213</v>
      </c>
      <c r="D4321">
        <v>201639</v>
      </c>
      <c r="E4321">
        <v>201507</v>
      </c>
      <c r="F4321">
        <v>99.93</v>
      </c>
      <c r="G4321" s="2">
        <v>41635</v>
      </c>
      <c r="H4321">
        <f>YEAR(Table1[[#This Row],[Order Date]])</f>
        <v>2013</v>
      </c>
      <c r="I4321" t="s">
        <v>257</v>
      </c>
      <c r="J4321" s="4">
        <f>WEEKDAY(Table1[[#This Row],[Order Date]])</f>
        <v>6</v>
      </c>
      <c r="K4321" t="s">
        <v>227</v>
      </c>
      <c r="L4321" t="s">
        <v>237</v>
      </c>
      <c r="M4321">
        <v>201507</v>
      </c>
      <c r="N4321">
        <v>54641.01</v>
      </c>
      <c r="O4321">
        <v>146865.99</v>
      </c>
      <c r="P4321">
        <v>20</v>
      </c>
      <c r="Q4321">
        <v>38</v>
      </c>
      <c r="R4321">
        <v>68.19</v>
      </c>
    </row>
    <row r="4322" spans="1:18" x14ac:dyDescent="0.35">
      <c r="A4322" t="s">
        <v>132</v>
      </c>
      <c r="B4322" t="str">
        <f>VLOOKUP(Table1[[#This Row],[Region]],Table3[#All],2,0)</f>
        <v>Bill Gabril</v>
      </c>
      <c r="C4322" t="s">
        <v>213</v>
      </c>
      <c r="D4322">
        <v>244966</v>
      </c>
      <c r="E4322">
        <v>272973</v>
      </c>
      <c r="F4322">
        <v>111.43</v>
      </c>
      <c r="G4322" s="2">
        <v>41635</v>
      </c>
      <c r="H4322">
        <f>YEAR(Table1[[#This Row],[Order Date]])</f>
        <v>2013</v>
      </c>
      <c r="I4322" t="s">
        <v>257</v>
      </c>
      <c r="J4322" s="4">
        <f>WEEKDAY(Table1[[#This Row],[Order Date]])</f>
        <v>6</v>
      </c>
      <c r="K4322" t="s">
        <v>229</v>
      </c>
      <c r="L4322" t="s">
        <v>240</v>
      </c>
      <c r="M4322">
        <v>272973</v>
      </c>
      <c r="N4322">
        <v>120220.09</v>
      </c>
      <c r="O4322">
        <v>152752.91</v>
      </c>
      <c r="P4322">
        <v>10</v>
      </c>
      <c r="Q4322">
        <v>28</v>
      </c>
      <c r="R4322">
        <v>65.47</v>
      </c>
    </row>
    <row r="4323" spans="1:18" x14ac:dyDescent="0.35">
      <c r="A4323" t="s">
        <v>133</v>
      </c>
      <c r="B4323" t="str">
        <f>VLOOKUP(Table1[[#This Row],[Region]],Table3[#All],2,0)</f>
        <v>Bill Gabril</v>
      </c>
      <c r="C4323" t="s">
        <v>213</v>
      </c>
      <c r="D4323">
        <v>363191</v>
      </c>
      <c r="E4323">
        <v>211595</v>
      </c>
      <c r="F4323">
        <v>58.26</v>
      </c>
      <c r="G4323" s="2">
        <v>41635</v>
      </c>
      <c r="H4323">
        <f>YEAR(Table1[[#This Row],[Order Date]])</f>
        <v>2013</v>
      </c>
      <c r="I4323" t="s">
        <v>257</v>
      </c>
      <c r="J4323" s="4">
        <f>WEEKDAY(Table1[[#This Row],[Order Date]])</f>
        <v>6</v>
      </c>
      <c r="K4323" t="s">
        <v>226</v>
      </c>
      <c r="L4323" t="s">
        <v>239</v>
      </c>
      <c r="M4323">
        <v>211595</v>
      </c>
      <c r="N4323">
        <v>83901.98</v>
      </c>
      <c r="O4323">
        <v>127693.02</v>
      </c>
      <c r="P4323">
        <v>10</v>
      </c>
      <c r="Q4323">
        <v>72</v>
      </c>
      <c r="R4323">
        <v>70.16</v>
      </c>
    </row>
    <row r="4324" spans="1:18" x14ac:dyDescent="0.35">
      <c r="A4324" t="s">
        <v>134</v>
      </c>
      <c r="B4324" t="str">
        <f>VLOOKUP(Table1[[#This Row],[Region]],Table3[#All],2,0)</f>
        <v>Bill Gabril</v>
      </c>
      <c r="C4324" t="s">
        <v>213</v>
      </c>
      <c r="D4324">
        <v>251151</v>
      </c>
      <c r="E4324">
        <v>207684</v>
      </c>
      <c r="F4324">
        <v>82.69</v>
      </c>
      <c r="G4324" s="2">
        <v>41614</v>
      </c>
      <c r="H4324">
        <f>YEAR(Table1[[#This Row],[Order Date]])</f>
        <v>2013</v>
      </c>
      <c r="I4324" t="s">
        <v>257</v>
      </c>
      <c r="J4324" s="4">
        <f>WEEKDAY(Table1[[#This Row],[Order Date]])</f>
        <v>6</v>
      </c>
      <c r="K4324" t="s">
        <v>234</v>
      </c>
      <c r="L4324" t="s">
        <v>238</v>
      </c>
      <c r="M4324">
        <v>207684</v>
      </c>
      <c r="N4324">
        <v>43802.83</v>
      </c>
      <c r="O4324">
        <v>163881.17000000001</v>
      </c>
      <c r="P4324">
        <v>20</v>
      </c>
      <c r="Q4324">
        <v>47</v>
      </c>
      <c r="R4324">
        <v>60.3</v>
      </c>
    </row>
    <row r="4325" spans="1:18" x14ac:dyDescent="0.35">
      <c r="A4325" t="s">
        <v>135</v>
      </c>
      <c r="B4325" t="str">
        <f>VLOOKUP(Table1[[#This Row],[Region]],Table3[#All],2,0)</f>
        <v>Anne Paul</v>
      </c>
      <c r="C4325" t="s">
        <v>212</v>
      </c>
      <c r="D4325">
        <v>348113</v>
      </c>
      <c r="E4325">
        <v>208282</v>
      </c>
      <c r="F4325">
        <v>59.83</v>
      </c>
      <c r="G4325" s="2">
        <v>41880</v>
      </c>
      <c r="H4325">
        <f>YEAR(Table1[[#This Row],[Order Date]])</f>
        <v>2014</v>
      </c>
      <c r="I4325" t="s">
        <v>262</v>
      </c>
      <c r="J4325" s="4">
        <f>WEEKDAY(Table1[[#This Row],[Order Date]])</f>
        <v>6</v>
      </c>
      <c r="K4325" t="s">
        <v>224</v>
      </c>
      <c r="L4325" t="s">
        <v>240</v>
      </c>
      <c r="M4325">
        <v>208282</v>
      </c>
      <c r="N4325">
        <v>65131.01</v>
      </c>
      <c r="O4325">
        <v>143150.99</v>
      </c>
      <c r="P4325">
        <v>20</v>
      </c>
      <c r="Q4325">
        <v>92</v>
      </c>
      <c r="R4325">
        <v>79.73</v>
      </c>
    </row>
    <row r="4326" spans="1:18" x14ac:dyDescent="0.35">
      <c r="A4326" t="s">
        <v>136</v>
      </c>
      <c r="B4326" t="str">
        <f>VLOOKUP(Table1[[#This Row],[Region]],Table3[#All],2,0)</f>
        <v>William Grek</v>
      </c>
      <c r="C4326" t="s">
        <v>214</v>
      </c>
      <c r="D4326">
        <v>139864</v>
      </c>
      <c r="E4326">
        <v>105279</v>
      </c>
      <c r="F4326">
        <v>75.27</v>
      </c>
      <c r="G4326" s="2">
        <v>41880</v>
      </c>
      <c r="H4326">
        <f>YEAR(Table1[[#This Row],[Order Date]])</f>
        <v>2014</v>
      </c>
      <c r="I4326" t="s">
        <v>262</v>
      </c>
      <c r="J4326" s="4">
        <f>WEEKDAY(Table1[[#This Row],[Order Date]])</f>
        <v>6</v>
      </c>
      <c r="K4326" t="s">
        <v>227</v>
      </c>
      <c r="L4326" t="s">
        <v>237</v>
      </c>
      <c r="M4326">
        <v>105279</v>
      </c>
      <c r="N4326">
        <v>38398.51</v>
      </c>
      <c r="O4326">
        <v>66880.490000000005</v>
      </c>
      <c r="P4326">
        <v>10</v>
      </c>
      <c r="Q4326">
        <v>62</v>
      </c>
      <c r="R4326">
        <v>73.22</v>
      </c>
    </row>
    <row r="4327" spans="1:18" x14ac:dyDescent="0.35">
      <c r="A4327" t="s">
        <v>137</v>
      </c>
      <c r="B4327" t="str">
        <f>VLOOKUP(Table1[[#This Row],[Region]],Table3[#All],2,0)</f>
        <v>Sam Thomas</v>
      </c>
      <c r="C4327" t="s">
        <v>215</v>
      </c>
      <c r="D4327">
        <v>160215</v>
      </c>
      <c r="E4327">
        <v>159601</v>
      </c>
      <c r="F4327">
        <v>99.62</v>
      </c>
      <c r="G4327" s="2">
        <v>41106</v>
      </c>
      <c r="H4327">
        <f>YEAR(Table1[[#This Row],[Order Date]])</f>
        <v>2012</v>
      </c>
      <c r="I4327" t="s">
        <v>260</v>
      </c>
      <c r="J4327" s="4">
        <f>WEEKDAY(Table1[[#This Row],[Order Date]])</f>
        <v>2</v>
      </c>
      <c r="K4327" t="s">
        <v>226</v>
      </c>
      <c r="L4327" t="s">
        <v>239</v>
      </c>
      <c r="M4327">
        <v>159601</v>
      </c>
      <c r="N4327">
        <v>58777.04</v>
      </c>
      <c r="O4327">
        <v>100823.96</v>
      </c>
      <c r="P4327">
        <v>20</v>
      </c>
      <c r="Q4327">
        <v>39</v>
      </c>
      <c r="R4327">
        <v>73.61</v>
      </c>
    </row>
    <row r="4328" spans="1:18" x14ac:dyDescent="0.35">
      <c r="A4328" t="s">
        <v>138</v>
      </c>
      <c r="B4328" t="str">
        <f>VLOOKUP(Table1[[#This Row],[Region]],Table3[#All],2,0)</f>
        <v>Sam Thomas</v>
      </c>
      <c r="C4328" t="s">
        <v>215</v>
      </c>
      <c r="D4328">
        <v>421911</v>
      </c>
      <c r="E4328">
        <v>442281</v>
      </c>
      <c r="F4328">
        <v>104.83</v>
      </c>
      <c r="G4328" s="2">
        <v>41106</v>
      </c>
      <c r="H4328">
        <f>YEAR(Table1[[#This Row],[Order Date]])</f>
        <v>2012</v>
      </c>
      <c r="I4328" t="s">
        <v>260</v>
      </c>
      <c r="J4328" s="4">
        <f>WEEKDAY(Table1[[#This Row],[Order Date]])</f>
        <v>2</v>
      </c>
      <c r="K4328" t="s">
        <v>225</v>
      </c>
      <c r="L4328" t="s">
        <v>239</v>
      </c>
      <c r="M4328">
        <v>442281</v>
      </c>
      <c r="N4328">
        <v>151617.54999999999</v>
      </c>
      <c r="O4328">
        <v>290663.45</v>
      </c>
      <c r="P4328">
        <v>10</v>
      </c>
      <c r="Q4328">
        <v>74</v>
      </c>
      <c r="R4328">
        <v>86.16</v>
      </c>
    </row>
    <row r="4329" spans="1:18" x14ac:dyDescent="0.35">
      <c r="A4329" t="s">
        <v>139</v>
      </c>
      <c r="B4329" t="str">
        <f>VLOOKUP(Table1[[#This Row],[Region]],Table3[#All],2,0)</f>
        <v>Sam Thomas</v>
      </c>
      <c r="C4329" t="s">
        <v>215</v>
      </c>
      <c r="D4329">
        <v>289900</v>
      </c>
      <c r="E4329">
        <v>263618</v>
      </c>
      <c r="F4329">
        <v>90.93</v>
      </c>
      <c r="G4329" s="2">
        <v>41106</v>
      </c>
      <c r="H4329">
        <f>YEAR(Table1[[#This Row],[Order Date]])</f>
        <v>2012</v>
      </c>
      <c r="I4329" t="s">
        <v>260</v>
      </c>
      <c r="J4329" s="4">
        <f>WEEKDAY(Table1[[#This Row],[Order Date]])</f>
        <v>2</v>
      </c>
      <c r="K4329" t="s">
        <v>219</v>
      </c>
      <c r="L4329" t="s">
        <v>238</v>
      </c>
      <c r="M4329">
        <v>263618</v>
      </c>
      <c r="N4329">
        <v>122854.04</v>
      </c>
      <c r="O4329">
        <v>140763.96</v>
      </c>
      <c r="P4329">
        <v>30</v>
      </c>
      <c r="Q4329">
        <v>78</v>
      </c>
      <c r="R4329">
        <v>68.86</v>
      </c>
    </row>
    <row r="4330" spans="1:18" x14ac:dyDescent="0.35">
      <c r="A4330" t="s">
        <v>140</v>
      </c>
      <c r="B4330" t="str">
        <f>VLOOKUP(Table1[[#This Row],[Region]],Table3[#All],2,0)</f>
        <v>Sam Thomas</v>
      </c>
      <c r="C4330" t="s">
        <v>215</v>
      </c>
      <c r="D4330">
        <v>478941</v>
      </c>
      <c r="E4330">
        <v>554528</v>
      </c>
      <c r="F4330">
        <v>115.78</v>
      </c>
      <c r="G4330" s="2">
        <v>41055</v>
      </c>
      <c r="H4330">
        <f>YEAR(Table1[[#This Row],[Order Date]])</f>
        <v>2012</v>
      </c>
      <c r="I4330" t="s">
        <v>261</v>
      </c>
      <c r="J4330" s="4">
        <f>WEEKDAY(Table1[[#This Row],[Order Date]])</f>
        <v>7</v>
      </c>
      <c r="K4330" t="s">
        <v>224</v>
      </c>
      <c r="L4330" t="s">
        <v>240</v>
      </c>
      <c r="M4330">
        <v>554528</v>
      </c>
      <c r="N4330">
        <v>124410.74</v>
      </c>
      <c r="O4330">
        <v>430117.26</v>
      </c>
      <c r="P4330">
        <v>30</v>
      </c>
      <c r="Q4330">
        <v>82</v>
      </c>
      <c r="R4330">
        <v>71.2</v>
      </c>
    </row>
    <row r="4331" spans="1:18" x14ac:dyDescent="0.35">
      <c r="A4331" t="s">
        <v>141</v>
      </c>
      <c r="B4331" t="str">
        <f>VLOOKUP(Table1[[#This Row],[Region]],Table3[#All],2,0)</f>
        <v>Sam Thomas</v>
      </c>
      <c r="C4331" t="s">
        <v>215</v>
      </c>
      <c r="D4331">
        <v>231582</v>
      </c>
      <c r="E4331">
        <v>240957</v>
      </c>
      <c r="F4331">
        <v>104.05</v>
      </c>
      <c r="G4331" s="2">
        <v>41055</v>
      </c>
      <c r="H4331">
        <f>YEAR(Table1[[#This Row],[Order Date]])</f>
        <v>2012</v>
      </c>
      <c r="I4331" t="s">
        <v>261</v>
      </c>
      <c r="J4331" s="4">
        <f>WEEKDAY(Table1[[#This Row],[Order Date]])</f>
        <v>7</v>
      </c>
      <c r="K4331" t="s">
        <v>223</v>
      </c>
      <c r="L4331" t="s">
        <v>240</v>
      </c>
      <c r="M4331">
        <v>240957</v>
      </c>
      <c r="N4331">
        <v>100406.69</v>
      </c>
      <c r="O4331">
        <v>140550.31</v>
      </c>
      <c r="P4331">
        <v>10</v>
      </c>
      <c r="Q4331">
        <v>30</v>
      </c>
      <c r="R4331">
        <v>62.78</v>
      </c>
    </row>
    <row r="4332" spans="1:18" x14ac:dyDescent="0.35">
      <c r="A4332" t="s">
        <v>142</v>
      </c>
      <c r="B4332" t="str">
        <f>VLOOKUP(Table1[[#This Row],[Region]],Table3[#All],2,0)</f>
        <v>William Grek</v>
      </c>
      <c r="C4332" t="s">
        <v>214</v>
      </c>
      <c r="D4332">
        <v>243741</v>
      </c>
      <c r="E4332">
        <v>256930</v>
      </c>
      <c r="F4332">
        <v>105.41</v>
      </c>
      <c r="G4332" s="2">
        <v>41055</v>
      </c>
      <c r="H4332">
        <f>YEAR(Table1[[#This Row],[Order Date]])</f>
        <v>2012</v>
      </c>
      <c r="I4332" t="s">
        <v>261</v>
      </c>
      <c r="J4332" s="4">
        <f>WEEKDAY(Table1[[#This Row],[Order Date]])</f>
        <v>7</v>
      </c>
      <c r="K4332" t="s">
        <v>223</v>
      </c>
      <c r="L4332" t="s">
        <v>240</v>
      </c>
      <c r="M4332">
        <v>256930</v>
      </c>
      <c r="N4332">
        <v>100008.16</v>
      </c>
      <c r="O4332">
        <v>156921.84</v>
      </c>
      <c r="P4332">
        <v>30</v>
      </c>
      <c r="Q4332">
        <v>19</v>
      </c>
      <c r="R4332">
        <v>87.49</v>
      </c>
    </row>
    <row r="4333" spans="1:18" x14ac:dyDescent="0.35">
      <c r="A4333" t="s">
        <v>143</v>
      </c>
      <c r="B4333" t="str">
        <f>VLOOKUP(Table1[[#This Row],[Region]],Table3[#All],2,0)</f>
        <v>Anne Paul</v>
      </c>
      <c r="C4333" t="s">
        <v>212</v>
      </c>
      <c r="D4333">
        <v>496337</v>
      </c>
      <c r="E4333">
        <v>543229</v>
      </c>
      <c r="F4333">
        <v>109.45</v>
      </c>
      <c r="G4333" s="2">
        <v>41055</v>
      </c>
      <c r="H4333">
        <f>YEAR(Table1[[#This Row],[Order Date]])</f>
        <v>2012</v>
      </c>
      <c r="I4333" t="s">
        <v>261</v>
      </c>
      <c r="J4333" s="4">
        <f>WEEKDAY(Table1[[#This Row],[Order Date]])</f>
        <v>7</v>
      </c>
      <c r="K4333" t="s">
        <v>235</v>
      </c>
      <c r="L4333" t="s">
        <v>239</v>
      </c>
      <c r="M4333">
        <v>543229</v>
      </c>
      <c r="N4333">
        <v>217490.94</v>
      </c>
      <c r="O4333">
        <v>325738.06</v>
      </c>
      <c r="P4333">
        <v>30</v>
      </c>
      <c r="Q4333">
        <v>95</v>
      </c>
      <c r="R4333">
        <v>78.83</v>
      </c>
    </row>
    <row r="4334" spans="1:18" x14ac:dyDescent="0.35">
      <c r="A4334" t="s">
        <v>144</v>
      </c>
      <c r="B4334" t="str">
        <f>VLOOKUP(Table1[[#This Row],[Region]],Table3[#All],2,0)</f>
        <v>William Grek</v>
      </c>
      <c r="C4334" t="s">
        <v>214</v>
      </c>
      <c r="D4334">
        <v>482977</v>
      </c>
      <c r="E4334">
        <v>339739</v>
      </c>
      <c r="F4334">
        <v>70.34</v>
      </c>
      <c r="G4334" s="2">
        <v>41057</v>
      </c>
      <c r="H4334">
        <f>YEAR(Table1[[#This Row],[Order Date]])</f>
        <v>2012</v>
      </c>
      <c r="I4334" t="s">
        <v>261</v>
      </c>
      <c r="J4334" s="4">
        <f>WEEKDAY(Table1[[#This Row],[Order Date]])</f>
        <v>2</v>
      </c>
      <c r="K4334" t="s">
        <v>226</v>
      </c>
      <c r="L4334" t="s">
        <v>239</v>
      </c>
      <c r="M4334">
        <v>339739</v>
      </c>
      <c r="N4334">
        <v>104716</v>
      </c>
      <c r="O4334">
        <v>235023</v>
      </c>
      <c r="P4334">
        <v>10</v>
      </c>
      <c r="Q4334">
        <v>17</v>
      </c>
      <c r="R4334">
        <v>71.33</v>
      </c>
    </row>
    <row r="4335" spans="1:18" x14ac:dyDescent="0.35">
      <c r="A4335" t="s">
        <v>145</v>
      </c>
      <c r="B4335" t="str">
        <f>VLOOKUP(Table1[[#This Row],[Region]],Table3[#All],2,0)</f>
        <v>Anne Paul</v>
      </c>
      <c r="C4335" t="s">
        <v>212</v>
      </c>
      <c r="D4335">
        <v>250288</v>
      </c>
      <c r="E4335">
        <v>217072</v>
      </c>
      <c r="F4335">
        <v>86.73</v>
      </c>
      <c r="G4335" s="2">
        <v>41057</v>
      </c>
      <c r="H4335">
        <f>YEAR(Table1[[#This Row],[Order Date]])</f>
        <v>2012</v>
      </c>
      <c r="I4335" t="s">
        <v>261</v>
      </c>
      <c r="J4335" s="4">
        <f>WEEKDAY(Table1[[#This Row],[Order Date]])</f>
        <v>2</v>
      </c>
      <c r="K4335" t="s">
        <v>218</v>
      </c>
      <c r="L4335" t="s">
        <v>238</v>
      </c>
      <c r="M4335">
        <v>217072</v>
      </c>
      <c r="N4335">
        <v>93550.56</v>
      </c>
      <c r="O4335">
        <v>123521.44</v>
      </c>
      <c r="P4335">
        <v>20</v>
      </c>
      <c r="Q4335">
        <v>56</v>
      </c>
      <c r="R4335">
        <v>69.95</v>
      </c>
    </row>
    <row r="4336" spans="1:18" x14ac:dyDescent="0.35">
      <c r="A4336" t="s">
        <v>146</v>
      </c>
      <c r="B4336" t="str">
        <f>VLOOKUP(Table1[[#This Row],[Region]],Table3[#All],2,0)</f>
        <v>Sam Thomas</v>
      </c>
      <c r="C4336" t="s">
        <v>215</v>
      </c>
      <c r="D4336">
        <v>397415</v>
      </c>
      <c r="E4336">
        <v>233916</v>
      </c>
      <c r="F4336">
        <v>58.86</v>
      </c>
      <c r="G4336" s="2">
        <v>41057</v>
      </c>
      <c r="H4336">
        <f>YEAR(Table1[[#This Row],[Order Date]])</f>
        <v>2012</v>
      </c>
      <c r="I4336" t="s">
        <v>261</v>
      </c>
      <c r="J4336" s="4">
        <f>WEEKDAY(Table1[[#This Row],[Order Date]])</f>
        <v>2</v>
      </c>
      <c r="K4336" t="s">
        <v>221</v>
      </c>
      <c r="L4336" t="s">
        <v>239</v>
      </c>
      <c r="M4336">
        <v>233916</v>
      </c>
      <c r="N4336">
        <v>97502.1</v>
      </c>
      <c r="O4336">
        <v>136413.9</v>
      </c>
      <c r="P4336">
        <v>30</v>
      </c>
      <c r="Q4336">
        <v>47</v>
      </c>
      <c r="R4336">
        <v>74.31</v>
      </c>
    </row>
    <row r="4337" spans="1:18" x14ac:dyDescent="0.35">
      <c r="A4337" t="s">
        <v>147</v>
      </c>
      <c r="B4337" t="str">
        <f>VLOOKUP(Table1[[#This Row],[Region]],Table3[#All],2,0)</f>
        <v>Bill Gabril</v>
      </c>
      <c r="C4337" t="s">
        <v>213</v>
      </c>
      <c r="D4337">
        <v>170637</v>
      </c>
      <c r="E4337">
        <v>110017</v>
      </c>
      <c r="F4337">
        <v>64.47</v>
      </c>
      <c r="G4337" s="2">
        <v>41057</v>
      </c>
      <c r="H4337">
        <f>YEAR(Table1[[#This Row],[Order Date]])</f>
        <v>2012</v>
      </c>
      <c r="I4337" t="s">
        <v>261</v>
      </c>
      <c r="J4337" s="4">
        <f>WEEKDAY(Table1[[#This Row],[Order Date]])</f>
        <v>2</v>
      </c>
      <c r="K4337" t="s">
        <v>221</v>
      </c>
      <c r="L4337" t="s">
        <v>239</v>
      </c>
      <c r="M4337">
        <v>110017</v>
      </c>
      <c r="N4337">
        <v>46857.47</v>
      </c>
      <c r="O4337">
        <v>63159.53</v>
      </c>
      <c r="P4337">
        <v>20</v>
      </c>
      <c r="Q4337">
        <v>17</v>
      </c>
      <c r="R4337">
        <v>87.12</v>
      </c>
    </row>
    <row r="4338" spans="1:18" x14ac:dyDescent="0.35">
      <c r="A4338" t="s">
        <v>148</v>
      </c>
      <c r="B4338" t="str">
        <f>VLOOKUP(Table1[[#This Row],[Region]],Table3[#All],2,0)</f>
        <v>Bill Gabril</v>
      </c>
      <c r="C4338" t="s">
        <v>213</v>
      </c>
      <c r="D4338">
        <v>224122</v>
      </c>
      <c r="E4338">
        <v>165060</v>
      </c>
      <c r="F4338">
        <v>73.650000000000006</v>
      </c>
      <c r="G4338" s="2">
        <v>41953</v>
      </c>
      <c r="H4338">
        <f>YEAR(Table1[[#This Row],[Order Date]])</f>
        <v>2014</v>
      </c>
      <c r="I4338" t="s">
        <v>253</v>
      </c>
      <c r="J4338" s="4">
        <f>WEEKDAY(Table1[[#This Row],[Order Date]])</f>
        <v>2</v>
      </c>
      <c r="K4338" t="s">
        <v>220</v>
      </c>
      <c r="L4338" t="s">
        <v>237</v>
      </c>
      <c r="M4338">
        <v>165060</v>
      </c>
      <c r="N4338">
        <v>39113.49</v>
      </c>
      <c r="O4338">
        <v>125946.51</v>
      </c>
      <c r="P4338">
        <v>20</v>
      </c>
      <c r="Q4338">
        <v>70</v>
      </c>
      <c r="R4338">
        <v>70.98</v>
      </c>
    </row>
    <row r="4339" spans="1:18" x14ac:dyDescent="0.35">
      <c r="A4339" t="s">
        <v>149</v>
      </c>
      <c r="B4339" t="str">
        <f>VLOOKUP(Table1[[#This Row],[Region]],Table3[#All],2,0)</f>
        <v>Anne Paul</v>
      </c>
      <c r="C4339" t="s">
        <v>212</v>
      </c>
      <c r="D4339">
        <v>307592</v>
      </c>
      <c r="E4339">
        <v>366277</v>
      </c>
      <c r="F4339">
        <v>119.08</v>
      </c>
      <c r="G4339" s="2">
        <v>41298</v>
      </c>
      <c r="H4339">
        <f>YEAR(Table1[[#This Row],[Order Date]])</f>
        <v>2013</v>
      </c>
      <c r="I4339" t="s">
        <v>259</v>
      </c>
      <c r="J4339" s="4">
        <f>WEEKDAY(Table1[[#This Row],[Order Date]])</f>
        <v>5</v>
      </c>
      <c r="K4339" t="s">
        <v>216</v>
      </c>
      <c r="L4339" t="s">
        <v>236</v>
      </c>
      <c r="M4339">
        <v>366277</v>
      </c>
      <c r="N4339">
        <v>102897.9</v>
      </c>
      <c r="O4339">
        <v>263379.09999999998</v>
      </c>
      <c r="P4339">
        <v>30</v>
      </c>
      <c r="Q4339">
        <v>61</v>
      </c>
      <c r="R4339">
        <v>92.07</v>
      </c>
    </row>
    <row r="4340" spans="1:18" x14ac:dyDescent="0.35">
      <c r="A4340" t="s">
        <v>150</v>
      </c>
      <c r="B4340" t="str">
        <f>VLOOKUP(Table1[[#This Row],[Region]],Table3[#All],2,0)</f>
        <v>Bill Gabril</v>
      </c>
      <c r="C4340" t="s">
        <v>213</v>
      </c>
      <c r="D4340">
        <v>356269</v>
      </c>
      <c r="E4340">
        <v>378387</v>
      </c>
      <c r="F4340">
        <v>106.21</v>
      </c>
      <c r="G4340" s="2">
        <v>41640</v>
      </c>
      <c r="H4340">
        <f>YEAR(Table1[[#This Row],[Order Date]])</f>
        <v>2014</v>
      </c>
      <c r="I4340" t="s">
        <v>259</v>
      </c>
      <c r="J4340" s="4">
        <f>WEEKDAY(Table1[[#This Row],[Order Date]])</f>
        <v>4</v>
      </c>
      <c r="K4340" t="s">
        <v>227</v>
      </c>
      <c r="L4340" t="s">
        <v>237</v>
      </c>
      <c r="M4340">
        <v>378387</v>
      </c>
      <c r="N4340">
        <v>131953.31</v>
      </c>
      <c r="O4340">
        <v>246433.69</v>
      </c>
      <c r="P4340">
        <v>20</v>
      </c>
      <c r="Q4340">
        <v>28</v>
      </c>
      <c r="R4340">
        <v>87.24</v>
      </c>
    </row>
    <row r="4341" spans="1:18" x14ac:dyDescent="0.35">
      <c r="A4341" t="s">
        <v>151</v>
      </c>
      <c r="B4341" t="str">
        <f>VLOOKUP(Table1[[#This Row],[Region]],Table3[#All],2,0)</f>
        <v>Bill Gabril</v>
      </c>
      <c r="C4341" t="s">
        <v>213</v>
      </c>
      <c r="D4341">
        <v>343830</v>
      </c>
      <c r="E4341">
        <v>395245</v>
      </c>
      <c r="F4341">
        <v>114.95</v>
      </c>
      <c r="G4341" s="2">
        <v>41640</v>
      </c>
      <c r="H4341">
        <f>YEAR(Table1[[#This Row],[Order Date]])</f>
        <v>2014</v>
      </c>
      <c r="I4341" t="s">
        <v>259</v>
      </c>
      <c r="J4341" s="4">
        <f>WEEKDAY(Table1[[#This Row],[Order Date]])</f>
        <v>4</v>
      </c>
      <c r="K4341" t="s">
        <v>229</v>
      </c>
      <c r="L4341" t="s">
        <v>240</v>
      </c>
      <c r="M4341">
        <v>395245</v>
      </c>
      <c r="N4341">
        <v>192001.87</v>
      </c>
      <c r="O4341">
        <v>203243.13</v>
      </c>
      <c r="P4341">
        <v>20</v>
      </c>
      <c r="Q4341">
        <v>68</v>
      </c>
      <c r="R4341">
        <v>67.680000000000007</v>
      </c>
    </row>
    <row r="4342" spans="1:18" x14ac:dyDescent="0.35">
      <c r="A4342" t="s">
        <v>152</v>
      </c>
      <c r="B4342" t="str">
        <f>VLOOKUP(Table1[[#This Row],[Region]],Table3[#All],2,0)</f>
        <v>William Grek</v>
      </c>
      <c r="C4342" t="s">
        <v>214</v>
      </c>
      <c r="D4342">
        <v>301756</v>
      </c>
      <c r="E4342">
        <v>258859</v>
      </c>
      <c r="F4342">
        <v>85.78</v>
      </c>
      <c r="G4342" s="2">
        <v>41523</v>
      </c>
      <c r="H4342">
        <f>YEAR(Table1[[#This Row],[Order Date]])</f>
        <v>2013</v>
      </c>
      <c r="I4342" t="s">
        <v>258</v>
      </c>
      <c r="J4342" s="4">
        <f>WEEKDAY(Table1[[#This Row],[Order Date]])</f>
        <v>6</v>
      </c>
      <c r="K4342" t="s">
        <v>218</v>
      </c>
      <c r="L4342" t="s">
        <v>238</v>
      </c>
      <c r="M4342">
        <v>258859</v>
      </c>
      <c r="N4342">
        <v>78381.47</v>
      </c>
      <c r="O4342">
        <v>180477.53</v>
      </c>
      <c r="P4342">
        <v>30</v>
      </c>
      <c r="Q4342">
        <v>74</v>
      </c>
      <c r="R4342">
        <v>88.36</v>
      </c>
    </row>
    <row r="4343" spans="1:18" x14ac:dyDescent="0.35">
      <c r="A4343" t="s">
        <v>153</v>
      </c>
      <c r="B4343" t="str">
        <f>VLOOKUP(Table1[[#This Row],[Region]],Table3[#All],2,0)</f>
        <v>Sam Thomas</v>
      </c>
      <c r="C4343" t="s">
        <v>215</v>
      </c>
      <c r="D4343">
        <v>495355</v>
      </c>
      <c r="E4343">
        <v>276643</v>
      </c>
      <c r="F4343">
        <v>55.85</v>
      </c>
      <c r="G4343" s="2">
        <v>41523</v>
      </c>
      <c r="H4343">
        <f>YEAR(Table1[[#This Row],[Order Date]])</f>
        <v>2013</v>
      </c>
      <c r="I4343" t="s">
        <v>258</v>
      </c>
      <c r="J4343" s="4">
        <f>WEEKDAY(Table1[[#This Row],[Order Date]])</f>
        <v>6</v>
      </c>
      <c r="K4343" t="s">
        <v>233</v>
      </c>
      <c r="L4343" t="s">
        <v>237</v>
      </c>
      <c r="M4343">
        <v>276643</v>
      </c>
      <c r="N4343">
        <v>55664.44</v>
      </c>
      <c r="O4343">
        <v>220978.56</v>
      </c>
      <c r="P4343">
        <v>30</v>
      </c>
      <c r="Q4343">
        <v>66</v>
      </c>
      <c r="R4343">
        <v>84.65</v>
      </c>
    </row>
    <row r="4344" spans="1:18" x14ac:dyDescent="0.35">
      <c r="A4344" t="s">
        <v>154</v>
      </c>
      <c r="B4344" t="str">
        <f>VLOOKUP(Table1[[#This Row],[Region]],Table3[#All],2,0)</f>
        <v>Bill Gabril</v>
      </c>
      <c r="C4344" t="s">
        <v>213</v>
      </c>
      <c r="D4344">
        <v>419709</v>
      </c>
      <c r="E4344">
        <v>224115</v>
      </c>
      <c r="F4344">
        <v>53.4</v>
      </c>
      <c r="G4344" s="2">
        <v>41156</v>
      </c>
      <c r="H4344">
        <f>YEAR(Table1[[#This Row],[Order Date]])</f>
        <v>2012</v>
      </c>
      <c r="I4344" t="s">
        <v>258</v>
      </c>
      <c r="J4344" s="4">
        <f>WEEKDAY(Table1[[#This Row],[Order Date]])</f>
        <v>3</v>
      </c>
      <c r="K4344" t="s">
        <v>230</v>
      </c>
      <c r="L4344" t="s">
        <v>238</v>
      </c>
      <c r="M4344">
        <v>224115</v>
      </c>
      <c r="N4344">
        <v>49591.28</v>
      </c>
      <c r="O4344">
        <v>174523.72</v>
      </c>
      <c r="P4344">
        <v>20</v>
      </c>
      <c r="Q4344">
        <v>100</v>
      </c>
      <c r="R4344">
        <v>66.37</v>
      </c>
    </row>
    <row r="4345" spans="1:18" x14ac:dyDescent="0.35">
      <c r="A4345" t="s">
        <v>155</v>
      </c>
      <c r="B4345" t="str">
        <f>VLOOKUP(Table1[[#This Row],[Region]],Table3[#All],2,0)</f>
        <v>William Grek</v>
      </c>
      <c r="C4345" t="s">
        <v>214</v>
      </c>
      <c r="D4345">
        <v>286485</v>
      </c>
      <c r="E4345">
        <v>181964</v>
      </c>
      <c r="F4345">
        <v>63.52</v>
      </c>
      <c r="G4345" s="2">
        <v>41173</v>
      </c>
      <c r="H4345">
        <f>YEAR(Table1[[#This Row],[Order Date]])</f>
        <v>2012</v>
      </c>
      <c r="I4345" t="s">
        <v>258</v>
      </c>
      <c r="J4345" s="4">
        <f>WEEKDAY(Table1[[#This Row],[Order Date]])</f>
        <v>6</v>
      </c>
      <c r="K4345" t="s">
        <v>229</v>
      </c>
      <c r="L4345" t="s">
        <v>240</v>
      </c>
      <c r="M4345">
        <v>181964</v>
      </c>
      <c r="N4345">
        <v>72114.240000000005</v>
      </c>
      <c r="O4345">
        <v>109849.76</v>
      </c>
      <c r="P4345">
        <v>20</v>
      </c>
      <c r="Q4345">
        <v>12</v>
      </c>
      <c r="R4345">
        <v>71.64</v>
      </c>
    </row>
    <row r="4346" spans="1:18" x14ac:dyDescent="0.35">
      <c r="A4346" t="s">
        <v>156</v>
      </c>
      <c r="B4346" t="str">
        <f>VLOOKUP(Table1[[#This Row],[Region]],Table3[#All],2,0)</f>
        <v>Sam Thomas</v>
      </c>
      <c r="C4346" t="s">
        <v>215</v>
      </c>
      <c r="D4346">
        <v>141109</v>
      </c>
      <c r="E4346">
        <v>167263</v>
      </c>
      <c r="F4346">
        <v>118.53</v>
      </c>
      <c r="G4346" s="2">
        <v>41173</v>
      </c>
      <c r="H4346">
        <f>YEAR(Table1[[#This Row],[Order Date]])</f>
        <v>2012</v>
      </c>
      <c r="I4346" t="s">
        <v>258</v>
      </c>
      <c r="J4346" s="4">
        <f>WEEKDAY(Table1[[#This Row],[Order Date]])</f>
        <v>6</v>
      </c>
      <c r="K4346" t="s">
        <v>227</v>
      </c>
      <c r="L4346" t="s">
        <v>237</v>
      </c>
      <c r="M4346">
        <v>167263</v>
      </c>
      <c r="N4346">
        <v>58548.31</v>
      </c>
      <c r="O4346">
        <v>108714.69</v>
      </c>
      <c r="P4346">
        <v>20</v>
      </c>
      <c r="Q4346">
        <v>66</v>
      </c>
      <c r="R4346">
        <v>71.180000000000007</v>
      </c>
    </row>
    <row r="4347" spans="1:18" x14ac:dyDescent="0.35">
      <c r="A4347" t="s">
        <v>157</v>
      </c>
      <c r="B4347" t="str">
        <f>VLOOKUP(Table1[[#This Row],[Region]],Table3[#All],2,0)</f>
        <v>Bill Gabril</v>
      </c>
      <c r="C4347" t="s">
        <v>213</v>
      </c>
      <c r="D4347">
        <v>245731</v>
      </c>
      <c r="E4347">
        <v>289984</v>
      </c>
      <c r="F4347">
        <v>118.01</v>
      </c>
      <c r="G4347" s="2">
        <v>41998</v>
      </c>
      <c r="H4347">
        <f>YEAR(Table1[[#This Row],[Order Date]])</f>
        <v>2014</v>
      </c>
      <c r="I4347" t="s">
        <v>257</v>
      </c>
      <c r="J4347" s="4">
        <f>WEEKDAY(Table1[[#This Row],[Order Date]])</f>
        <v>5</v>
      </c>
      <c r="K4347" t="s">
        <v>217</v>
      </c>
      <c r="L4347" t="s">
        <v>237</v>
      </c>
      <c r="M4347">
        <v>289984</v>
      </c>
      <c r="N4347">
        <v>82644.47</v>
      </c>
      <c r="O4347">
        <v>207339.53</v>
      </c>
      <c r="P4347">
        <v>10</v>
      </c>
      <c r="Q4347">
        <v>80</v>
      </c>
      <c r="R4347">
        <v>76.11</v>
      </c>
    </row>
    <row r="4348" spans="1:18" x14ac:dyDescent="0.35">
      <c r="A4348" t="s">
        <v>158</v>
      </c>
      <c r="B4348" t="str">
        <f>VLOOKUP(Table1[[#This Row],[Region]],Table3[#All],2,0)</f>
        <v>Anne Paul</v>
      </c>
      <c r="C4348" t="s">
        <v>212</v>
      </c>
      <c r="D4348">
        <v>451931</v>
      </c>
      <c r="E4348">
        <v>488535</v>
      </c>
      <c r="F4348">
        <v>108.1</v>
      </c>
      <c r="G4348" s="2">
        <v>41998</v>
      </c>
      <c r="H4348">
        <f>YEAR(Table1[[#This Row],[Order Date]])</f>
        <v>2014</v>
      </c>
      <c r="I4348" t="s">
        <v>257</v>
      </c>
      <c r="J4348" s="4">
        <f>WEEKDAY(Table1[[#This Row],[Order Date]])</f>
        <v>5</v>
      </c>
      <c r="K4348" t="s">
        <v>217</v>
      </c>
      <c r="L4348" t="s">
        <v>237</v>
      </c>
      <c r="M4348">
        <v>488535</v>
      </c>
      <c r="N4348">
        <v>171742.89</v>
      </c>
      <c r="O4348">
        <v>316792.11</v>
      </c>
      <c r="P4348">
        <v>10</v>
      </c>
      <c r="Q4348">
        <v>35</v>
      </c>
      <c r="R4348">
        <v>84.17</v>
      </c>
    </row>
    <row r="4349" spans="1:18" x14ac:dyDescent="0.35">
      <c r="A4349" t="s">
        <v>159</v>
      </c>
      <c r="B4349" t="str">
        <f>VLOOKUP(Table1[[#This Row],[Region]],Table3[#All],2,0)</f>
        <v>Anne Paul</v>
      </c>
      <c r="C4349" t="s">
        <v>212</v>
      </c>
      <c r="D4349">
        <v>202653</v>
      </c>
      <c r="E4349">
        <v>204055</v>
      </c>
      <c r="F4349">
        <v>100.69</v>
      </c>
      <c r="G4349" s="2">
        <v>41187</v>
      </c>
      <c r="H4349">
        <f>YEAR(Table1[[#This Row],[Order Date]])</f>
        <v>2012</v>
      </c>
      <c r="I4349" t="s">
        <v>255</v>
      </c>
      <c r="J4349" s="4">
        <f>WEEKDAY(Table1[[#This Row],[Order Date]])</f>
        <v>6</v>
      </c>
      <c r="K4349" t="s">
        <v>227</v>
      </c>
      <c r="L4349" t="s">
        <v>237</v>
      </c>
      <c r="M4349">
        <v>204055</v>
      </c>
      <c r="N4349">
        <v>93338.73</v>
      </c>
      <c r="O4349">
        <v>110716.27</v>
      </c>
      <c r="P4349">
        <v>20</v>
      </c>
      <c r="Q4349">
        <v>89</v>
      </c>
      <c r="R4349">
        <v>93.09</v>
      </c>
    </row>
    <row r="4350" spans="1:18" x14ac:dyDescent="0.35">
      <c r="A4350" t="s">
        <v>160</v>
      </c>
      <c r="B4350" t="str">
        <f>VLOOKUP(Table1[[#This Row],[Region]],Table3[#All],2,0)</f>
        <v>Anne Paul</v>
      </c>
      <c r="C4350" t="s">
        <v>212</v>
      </c>
      <c r="D4350">
        <v>337732</v>
      </c>
      <c r="E4350">
        <v>363051</v>
      </c>
      <c r="F4350">
        <v>107.5</v>
      </c>
      <c r="G4350" s="2">
        <v>41892</v>
      </c>
      <c r="H4350">
        <f>YEAR(Table1[[#This Row],[Order Date]])</f>
        <v>2014</v>
      </c>
      <c r="I4350" t="s">
        <v>258</v>
      </c>
      <c r="J4350" s="4">
        <f>WEEKDAY(Table1[[#This Row],[Order Date]])</f>
        <v>4</v>
      </c>
      <c r="K4350" t="s">
        <v>234</v>
      </c>
      <c r="L4350" t="s">
        <v>238</v>
      </c>
      <c r="M4350">
        <v>363051</v>
      </c>
      <c r="N4350">
        <v>172586.69</v>
      </c>
      <c r="O4350">
        <v>190464.31</v>
      </c>
      <c r="P4350">
        <v>30</v>
      </c>
      <c r="Q4350">
        <v>15</v>
      </c>
      <c r="R4350">
        <v>74.31</v>
      </c>
    </row>
    <row r="4351" spans="1:18" x14ac:dyDescent="0.35">
      <c r="A4351" t="s">
        <v>161</v>
      </c>
      <c r="B4351" t="str">
        <f>VLOOKUP(Table1[[#This Row],[Region]],Table3[#All],2,0)</f>
        <v>Bill Gabril</v>
      </c>
      <c r="C4351" t="s">
        <v>213</v>
      </c>
      <c r="D4351">
        <v>195248</v>
      </c>
      <c r="E4351">
        <v>114617</v>
      </c>
      <c r="F4351">
        <v>58.7</v>
      </c>
      <c r="G4351" s="2">
        <v>41892</v>
      </c>
      <c r="H4351">
        <f>YEAR(Table1[[#This Row],[Order Date]])</f>
        <v>2014</v>
      </c>
      <c r="I4351" t="s">
        <v>258</v>
      </c>
      <c r="J4351" s="4">
        <f>WEEKDAY(Table1[[#This Row],[Order Date]])</f>
        <v>4</v>
      </c>
      <c r="K4351" t="s">
        <v>222</v>
      </c>
      <c r="L4351" t="s">
        <v>236</v>
      </c>
      <c r="M4351">
        <v>114617</v>
      </c>
      <c r="N4351">
        <v>46388.75</v>
      </c>
      <c r="O4351">
        <v>68228.25</v>
      </c>
      <c r="P4351">
        <v>10</v>
      </c>
      <c r="Q4351">
        <v>80</v>
      </c>
      <c r="R4351">
        <v>75.75</v>
      </c>
    </row>
    <row r="4352" spans="1:18" x14ac:dyDescent="0.35">
      <c r="A4352" t="s">
        <v>162</v>
      </c>
      <c r="B4352" t="str">
        <f>VLOOKUP(Table1[[#This Row],[Region]],Table3[#All],2,0)</f>
        <v>Anne Paul</v>
      </c>
      <c r="C4352" t="s">
        <v>212</v>
      </c>
      <c r="D4352">
        <v>353495</v>
      </c>
      <c r="E4352">
        <v>403515</v>
      </c>
      <c r="F4352">
        <v>114.15</v>
      </c>
      <c r="G4352" s="2">
        <v>41892</v>
      </c>
      <c r="H4352">
        <f>YEAR(Table1[[#This Row],[Order Date]])</f>
        <v>2014</v>
      </c>
      <c r="I4352" t="s">
        <v>258</v>
      </c>
      <c r="J4352" s="4">
        <f>WEEKDAY(Table1[[#This Row],[Order Date]])</f>
        <v>4</v>
      </c>
      <c r="K4352" t="s">
        <v>225</v>
      </c>
      <c r="L4352" t="s">
        <v>239</v>
      </c>
      <c r="M4352">
        <v>403515</v>
      </c>
      <c r="N4352">
        <v>174593.53</v>
      </c>
      <c r="O4352">
        <v>228921.47</v>
      </c>
      <c r="P4352">
        <v>10</v>
      </c>
      <c r="Q4352">
        <v>81</v>
      </c>
      <c r="R4352">
        <v>86.98</v>
      </c>
    </row>
    <row r="4353" spans="1:18" x14ac:dyDescent="0.35">
      <c r="A4353" t="s">
        <v>163</v>
      </c>
      <c r="B4353" t="str">
        <f>VLOOKUP(Table1[[#This Row],[Region]],Table3[#All],2,0)</f>
        <v>Anne Paul</v>
      </c>
      <c r="C4353" t="s">
        <v>212</v>
      </c>
      <c r="D4353">
        <v>480132</v>
      </c>
      <c r="E4353">
        <v>540747</v>
      </c>
      <c r="F4353">
        <v>112.62</v>
      </c>
      <c r="G4353" s="2">
        <v>41892</v>
      </c>
      <c r="H4353">
        <f>YEAR(Table1[[#This Row],[Order Date]])</f>
        <v>2014</v>
      </c>
      <c r="I4353" t="s">
        <v>258</v>
      </c>
      <c r="J4353" s="4">
        <f>WEEKDAY(Table1[[#This Row],[Order Date]])</f>
        <v>4</v>
      </c>
      <c r="K4353" t="s">
        <v>228</v>
      </c>
      <c r="L4353" t="s">
        <v>236</v>
      </c>
      <c r="M4353">
        <v>540747</v>
      </c>
      <c r="N4353">
        <v>256670.25</v>
      </c>
      <c r="O4353">
        <v>284076.75</v>
      </c>
      <c r="P4353">
        <v>20</v>
      </c>
      <c r="Q4353">
        <v>71</v>
      </c>
      <c r="R4353">
        <v>68.45</v>
      </c>
    </row>
    <row r="4354" spans="1:18" x14ac:dyDescent="0.35">
      <c r="A4354" t="s">
        <v>164</v>
      </c>
      <c r="B4354" t="str">
        <f>VLOOKUP(Table1[[#This Row],[Region]],Table3[#All],2,0)</f>
        <v>Bill Gabril</v>
      </c>
      <c r="C4354" t="s">
        <v>213</v>
      </c>
      <c r="D4354">
        <v>200776</v>
      </c>
      <c r="E4354">
        <v>109652</v>
      </c>
      <c r="F4354">
        <v>54.61</v>
      </c>
      <c r="G4354" s="2">
        <v>41592</v>
      </c>
      <c r="H4354">
        <f>YEAR(Table1[[#This Row],[Order Date]])</f>
        <v>2013</v>
      </c>
      <c r="I4354" t="s">
        <v>253</v>
      </c>
      <c r="J4354" s="4">
        <f>WEEKDAY(Table1[[#This Row],[Order Date]])</f>
        <v>5</v>
      </c>
      <c r="K4354" t="s">
        <v>225</v>
      </c>
      <c r="L4354" t="s">
        <v>239</v>
      </c>
      <c r="M4354">
        <v>109652</v>
      </c>
      <c r="N4354">
        <v>37368.47</v>
      </c>
      <c r="O4354">
        <v>72283.53</v>
      </c>
      <c r="P4354">
        <v>10</v>
      </c>
      <c r="Q4354">
        <v>81</v>
      </c>
      <c r="R4354">
        <v>69.13</v>
      </c>
    </row>
    <row r="4355" spans="1:18" x14ac:dyDescent="0.35">
      <c r="A4355" t="s">
        <v>165</v>
      </c>
      <c r="B4355" t="str">
        <f>VLOOKUP(Table1[[#This Row],[Region]],Table3[#All],2,0)</f>
        <v>William Grek</v>
      </c>
      <c r="C4355" t="s">
        <v>214</v>
      </c>
      <c r="D4355">
        <v>370475</v>
      </c>
      <c r="E4355">
        <v>428733</v>
      </c>
      <c r="F4355">
        <v>115.73</v>
      </c>
      <c r="G4355" s="2">
        <v>41592</v>
      </c>
      <c r="H4355">
        <f>YEAR(Table1[[#This Row],[Order Date]])</f>
        <v>2013</v>
      </c>
      <c r="I4355" t="s">
        <v>253</v>
      </c>
      <c r="J4355" s="4">
        <f>WEEKDAY(Table1[[#This Row],[Order Date]])</f>
        <v>5</v>
      </c>
      <c r="K4355" t="s">
        <v>218</v>
      </c>
      <c r="L4355" t="s">
        <v>238</v>
      </c>
      <c r="M4355">
        <v>428733</v>
      </c>
      <c r="N4355">
        <v>157382.04</v>
      </c>
      <c r="O4355">
        <v>271350.96000000002</v>
      </c>
      <c r="P4355">
        <v>20</v>
      </c>
      <c r="Q4355">
        <v>60</v>
      </c>
      <c r="R4355">
        <v>74.89</v>
      </c>
    </row>
    <row r="4356" spans="1:18" x14ac:dyDescent="0.35">
      <c r="A4356" t="s">
        <v>166</v>
      </c>
      <c r="B4356" t="str">
        <f>VLOOKUP(Table1[[#This Row],[Region]],Table3[#All],2,0)</f>
        <v>Bill Gabril</v>
      </c>
      <c r="C4356" t="s">
        <v>213</v>
      </c>
      <c r="D4356">
        <v>309238</v>
      </c>
      <c r="E4356">
        <v>279085</v>
      </c>
      <c r="F4356">
        <v>90.25</v>
      </c>
      <c r="G4356" s="2">
        <v>41592</v>
      </c>
      <c r="H4356">
        <f>YEAR(Table1[[#This Row],[Order Date]])</f>
        <v>2013</v>
      </c>
      <c r="I4356" t="s">
        <v>253</v>
      </c>
      <c r="J4356" s="4">
        <f>WEEKDAY(Table1[[#This Row],[Order Date]])</f>
        <v>5</v>
      </c>
      <c r="K4356" t="s">
        <v>232</v>
      </c>
      <c r="L4356" t="s">
        <v>240</v>
      </c>
      <c r="M4356">
        <v>279085</v>
      </c>
      <c r="N4356">
        <v>56178.5</v>
      </c>
      <c r="O4356">
        <v>222906.5</v>
      </c>
      <c r="P4356">
        <v>30</v>
      </c>
      <c r="Q4356">
        <v>55</v>
      </c>
      <c r="R4356">
        <v>75.709999999999994</v>
      </c>
    </row>
    <row r="4357" spans="1:18" x14ac:dyDescent="0.35">
      <c r="A4357" t="s">
        <v>167</v>
      </c>
      <c r="B4357" t="str">
        <f>VLOOKUP(Table1[[#This Row],[Region]],Table3[#All],2,0)</f>
        <v>William Grek</v>
      </c>
      <c r="C4357" t="s">
        <v>214</v>
      </c>
      <c r="D4357">
        <v>495000</v>
      </c>
      <c r="E4357">
        <v>419017</v>
      </c>
      <c r="F4357">
        <v>84.65</v>
      </c>
      <c r="G4357" s="2">
        <v>41592</v>
      </c>
      <c r="H4357">
        <f>YEAR(Table1[[#This Row],[Order Date]])</f>
        <v>2013</v>
      </c>
      <c r="I4357" t="s">
        <v>253</v>
      </c>
      <c r="J4357" s="4">
        <f>WEEKDAY(Table1[[#This Row],[Order Date]])</f>
        <v>5</v>
      </c>
      <c r="K4357" t="s">
        <v>217</v>
      </c>
      <c r="L4357" t="s">
        <v>237</v>
      </c>
      <c r="M4357">
        <v>419017</v>
      </c>
      <c r="N4357">
        <v>107576.26</v>
      </c>
      <c r="O4357">
        <v>311440.74</v>
      </c>
      <c r="P4357">
        <v>20</v>
      </c>
      <c r="Q4357">
        <v>91</v>
      </c>
      <c r="R4357">
        <v>83.42</v>
      </c>
    </row>
    <row r="4358" spans="1:18" x14ac:dyDescent="0.35">
      <c r="A4358" t="s">
        <v>168</v>
      </c>
      <c r="B4358" t="str">
        <f>VLOOKUP(Table1[[#This Row],[Region]],Table3[#All],2,0)</f>
        <v>Bill Gabril</v>
      </c>
      <c r="C4358" t="s">
        <v>213</v>
      </c>
      <c r="D4358">
        <v>445474</v>
      </c>
      <c r="E4358">
        <v>291334</v>
      </c>
      <c r="F4358">
        <v>65.400000000000006</v>
      </c>
      <c r="G4358" s="2">
        <v>41197</v>
      </c>
      <c r="H4358">
        <f>YEAR(Table1[[#This Row],[Order Date]])</f>
        <v>2012</v>
      </c>
      <c r="I4358" t="s">
        <v>255</v>
      </c>
      <c r="J4358" s="4">
        <f>WEEKDAY(Table1[[#This Row],[Order Date]])</f>
        <v>2</v>
      </c>
      <c r="K4358" t="s">
        <v>217</v>
      </c>
      <c r="L4358" t="s">
        <v>237</v>
      </c>
      <c r="M4358">
        <v>291334</v>
      </c>
      <c r="N4358">
        <v>120000.7</v>
      </c>
      <c r="O4358">
        <v>171333.3</v>
      </c>
      <c r="P4358">
        <v>30</v>
      </c>
      <c r="Q4358">
        <v>98</v>
      </c>
      <c r="R4358">
        <v>88.88</v>
      </c>
    </row>
    <row r="4359" spans="1:18" x14ac:dyDescent="0.35">
      <c r="A4359" t="s">
        <v>169</v>
      </c>
      <c r="B4359" t="str">
        <f>VLOOKUP(Table1[[#This Row],[Region]],Table3[#All],2,0)</f>
        <v>Anne Paul</v>
      </c>
      <c r="C4359" t="s">
        <v>212</v>
      </c>
      <c r="D4359">
        <v>429348</v>
      </c>
      <c r="E4359">
        <v>498093</v>
      </c>
      <c r="F4359">
        <v>116.01</v>
      </c>
      <c r="G4359" s="2">
        <v>41855</v>
      </c>
      <c r="H4359">
        <f>YEAR(Table1[[#This Row],[Order Date]])</f>
        <v>2014</v>
      </c>
      <c r="I4359" t="s">
        <v>262</v>
      </c>
      <c r="J4359" s="4">
        <f>WEEKDAY(Table1[[#This Row],[Order Date]])</f>
        <v>2</v>
      </c>
      <c r="K4359" t="s">
        <v>233</v>
      </c>
      <c r="L4359" t="s">
        <v>237</v>
      </c>
      <c r="M4359">
        <v>498093</v>
      </c>
      <c r="N4359">
        <v>170059.14</v>
      </c>
      <c r="O4359">
        <v>328033.86</v>
      </c>
      <c r="P4359">
        <v>10</v>
      </c>
      <c r="Q4359">
        <v>53</v>
      </c>
      <c r="R4359">
        <v>76.959999999999994</v>
      </c>
    </row>
    <row r="4360" spans="1:18" x14ac:dyDescent="0.35">
      <c r="A4360" t="s">
        <v>170</v>
      </c>
      <c r="B4360" t="str">
        <f>VLOOKUP(Table1[[#This Row],[Region]],Table3[#All],2,0)</f>
        <v>Sam Thomas</v>
      </c>
      <c r="C4360" t="s">
        <v>215</v>
      </c>
      <c r="D4360">
        <v>288633</v>
      </c>
      <c r="E4360">
        <v>268213</v>
      </c>
      <c r="F4360">
        <v>92.93</v>
      </c>
      <c r="G4360" s="2">
        <v>41855</v>
      </c>
      <c r="H4360">
        <f>YEAR(Table1[[#This Row],[Order Date]])</f>
        <v>2014</v>
      </c>
      <c r="I4360" t="s">
        <v>262</v>
      </c>
      <c r="J4360" s="4">
        <f>WEEKDAY(Table1[[#This Row],[Order Date]])</f>
        <v>2</v>
      </c>
      <c r="K4360" t="s">
        <v>222</v>
      </c>
      <c r="L4360" t="s">
        <v>236</v>
      </c>
      <c r="M4360">
        <v>268213</v>
      </c>
      <c r="N4360">
        <v>91750.71</v>
      </c>
      <c r="O4360">
        <v>176462.29</v>
      </c>
      <c r="P4360">
        <v>10</v>
      </c>
      <c r="Q4360">
        <v>24</v>
      </c>
      <c r="R4360">
        <v>60.57</v>
      </c>
    </row>
    <row r="4361" spans="1:18" x14ac:dyDescent="0.35">
      <c r="A4361" t="s">
        <v>171</v>
      </c>
      <c r="B4361" t="str">
        <f>VLOOKUP(Table1[[#This Row],[Region]],Table3[#All],2,0)</f>
        <v>Sam Thomas</v>
      </c>
      <c r="C4361" t="s">
        <v>215</v>
      </c>
      <c r="D4361">
        <v>293907</v>
      </c>
      <c r="E4361">
        <v>162489</v>
      </c>
      <c r="F4361">
        <v>55.29</v>
      </c>
      <c r="G4361" s="2">
        <v>41142</v>
      </c>
      <c r="H4361">
        <f>YEAR(Table1[[#This Row],[Order Date]])</f>
        <v>2012</v>
      </c>
      <c r="I4361" t="s">
        <v>262</v>
      </c>
      <c r="J4361" s="4">
        <f>WEEKDAY(Table1[[#This Row],[Order Date]])</f>
        <v>3</v>
      </c>
      <c r="K4361" t="s">
        <v>232</v>
      </c>
      <c r="L4361" t="s">
        <v>240</v>
      </c>
      <c r="M4361">
        <v>162489</v>
      </c>
      <c r="N4361">
        <v>52978.55</v>
      </c>
      <c r="O4361">
        <v>109510.45</v>
      </c>
      <c r="P4361">
        <v>10</v>
      </c>
      <c r="Q4361">
        <v>58</v>
      </c>
      <c r="R4361">
        <v>60.48</v>
      </c>
    </row>
    <row r="4362" spans="1:18" x14ac:dyDescent="0.35">
      <c r="A4362" t="s">
        <v>172</v>
      </c>
      <c r="B4362" t="str">
        <f>VLOOKUP(Table1[[#This Row],[Region]],Table3[#All],2,0)</f>
        <v>Anne Paul</v>
      </c>
      <c r="C4362" t="s">
        <v>212</v>
      </c>
      <c r="D4362">
        <v>456794</v>
      </c>
      <c r="E4362">
        <v>288470</v>
      </c>
      <c r="F4362">
        <v>63.15</v>
      </c>
      <c r="G4362" s="2">
        <v>41142</v>
      </c>
      <c r="H4362">
        <f>YEAR(Table1[[#This Row],[Order Date]])</f>
        <v>2012</v>
      </c>
      <c r="I4362" t="s">
        <v>262</v>
      </c>
      <c r="J4362" s="4">
        <f>WEEKDAY(Table1[[#This Row],[Order Date]])</f>
        <v>3</v>
      </c>
      <c r="K4362" t="s">
        <v>234</v>
      </c>
      <c r="L4362" t="s">
        <v>238</v>
      </c>
      <c r="M4362">
        <v>288470</v>
      </c>
      <c r="N4362">
        <v>89263.12</v>
      </c>
      <c r="O4362">
        <v>199206.88</v>
      </c>
      <c r="P4362">
        <v>10</v>
      </c>
      <c r="Q4362">
        <v>65</v>
      </c>
      <c r="R4362">
        <v>63.13</v>
      </c>
    </row>
    <row r="4363" spans="1:18" x14ac:dyDescent="0.35">
      <c r="A4363" t="s">
        <v>173</v>
      </c>
      <c r="B4363" t="str">
        <f>VLOOKUP(Table1[[#This Row],[Region]],Table3[#All],2,0)</f>
        <v>Sam Thomas</v>
      </c>
      <c r="C4363" t="s">
        <v>215</v>
      </c>
      <c r="D4363">
        <v>469428</v>
      </c>
      <c r="E4363">
        <v>379151</v>
      </c>
      <c r="F4363">
        <v>80.77</v>
      </c>
      <c r="G4363" s="2">
        <v>41711</v>
      </c>
      <c r="H4363">
        <f>YEAR(Table1[[#This Row],[Order Date]])</f>
        <v>2014</v>
      </c>
      <c r="I4363" t="s">
        <v>263</v>
      </c>
      <c r="J4363" s="4">
        <f>WEEKDAY(Table1[[#This Row],[Order Date]])</f>
        <v>5</v>
      </c>
      <c r="K4363" t="s">
        <v>232</v>
      </c>
      <c r="L4363" t="s">
        <v>240</v>
      </c>
      <c r="M4363">
        <v>379151</v>
      </c>
      <c r="N4363">
        <v>184452.55</v>
      </c>
      <c r="O4363">
        <v>194698.45</v>
      </c>
      <c r="P4363">
        <v>30</v>
      </c>
      <c r="Q4363">
        <v>49</v>
      </c>
      <c r="R4363">
        <v>71.75</v>
      </c>
    </row>
    <row r="4364" spans="1:18" x14ac:dyDescent="0.35">
      <c r="A4364" t="s">
        <v>174</v>
      </c>
      <c r="B4364" t="str">
        <f>VLOOKUP(Table1[[#This Row],[Region]],Table3[#All],2,0)</f>
        <v>Sam Thomas</v>
      </c>
      <c r="C4364" t="s">
        <v>215</v>
      </c>
      <c r="D4364">
        <v>435922</v>
      </c>
      <c r="E4364">
        <v>508275</v>
      </c>
      <c r="F4364">
        <v>116.6</v>
      </c>
      <c r="G4364" s="2">
        <v>41757</v>
      </c>
      <c r="H4364">
        <f>YEAR(Table1[[#This Row],[Order Date]])</f>
        <v>2014</v>
      </c>
      <c r="I4364" t="s">
        <v>256</v>
      </c>
      <c r="J4364" s="4">
        <f>WEEKDAY(Table1[[#This Row],[Order Date]])</f>
        <v>2</v>
      </c>
      <c r="K4364" t="s">
        <v>221</v>
      </c>
      <c r="L4364" t="s">
        <v>239</v>
      </c>
      <c r="M4364">
        <v>508275</v>
      </c>
      <c r="N4364">
        <v>234296.01</v>
      </c>
      <c r="O4364">
        <v>273978.99</v>
      </c>
      <c r="P4364">
        <v>10</v>
      </c>
      <c r="Q4364">
        <v>61</v>
      </c>
      <c r="R4364">
        <v>90.59</v>
      </c>
    </row>
    <row r="4365" spans="1:18" x14ac:dyDescent="0.35">
      <c r="A4365" t="s">
        <v>175</v>
      </c>
      <c r="B4365" t="str">
        <f>VLOOKUP(Table1[[#This Row],[Region]],Table3[#All],2,0)</f>
        <v>Anne Paul</v>
      </c>
      <c r="C4365" t="s">
        <v>212</v>
      </c>
      <c r="D4365">
        <v>301550</v>
      </c>
      <c r="E4365">
        <v>232083</v>
      </c>
      <c r="F4365">
        <v>76.959999999999994</v>
      </c>
      <c r="G4365" s="2">
        <v>41757</v>
      </c>
      <c r="H4365">
        <f>YEAR(Table1[[#This Row],[Order Date]])</f>
        <v>2014</v>
      </c>
      <c r="I4365" t="s">
        <v>256</v>
      </c>
      <c r="J4365" s="4">
        <f>WEEKDAY(Table1[[#This Row],[Order Date]])</f>
        <v>2</v>
      </c>
      <c r="K4365" t="s">
        <v>225</v>
      </c>
      <c r="L4365" t="s">
        <v>239</v>
      </c>
      <c r="M4365">
        <v>232083</v>
      </c>
      <c r="N4365">
        <v>72608.44</v>
      </c>
      <c r="O4365">
        <v>159474.56</v>
      </c>
      <c r="P4365">
        <v>20</v>
      </c>
      <c r="Q4365">
        <v>93</v>
      </c>
      <c r="R4365">
        <v>72.19</v>
      </c>
    </row>
    <row r="4366" spans="1:18" x14ac:dyDescent="0.35">
      <c r="A4366" t="s">
        <v>176</v>
      </c>
      <c r="B4366" t="str">
        <f>VLOOKUP(Table1[[#This Row],[Region]],Table3[#All],2,0)</f>
        <v>Anne Paul</v>
      </c>
      <c r="C4366" t="s">
        <v>212</v>
      </c>
      <c r="D4366">
        <v>218103</v>
      </c>
      <c r="E4366">
        <v>212267</v>
      </c>
      <c r="F4366">
        <v>97.32</v>
      </c>
      <c r="G4366" s="2">
        <v>41757</v>
      </c>
      <c r="H4366">
        <f>YEAR(Table1[[#This Row],[Order Date]])</f>
        <v>2014</v>
      </c>
      <c r="I4366" t="s">
        <v>256</v>
      </c>
      <c r="J4366" s="4">
        <f>WEEKDAY(Table1[[#This Row],[Order Date]])</f>
        <v>2</v>
      </c>
      <c r="K4366" t="s">
        <v>216</v>
      </c>
      <c r="L4366" t="s">
        <v>236</v>
      </c>
      <c r="M4366">
        <v>212267</v>
      </c>
      <c r="N4366">
        <v>80441.77</v>
      </c>
      <c r="O4366">
        <v>131825.23000000001</v>
      </c>
      <c r="P4366">
        <v>30</v>
      </c>
      <c r="Q4366">
        <v>31</v>
      </c>
      <c r="R4366">
        <v>70.650000000000006</v>
      </c>
    </row>
    <row r="4367" spans="1:18" x14ac:dyDescent="0.35">
      <c r="A4367" t="s">
        <v>177</v>
      </c>
      <c r="B4367" t="str">
        <f>VLOOKUP(Table1[[#This Row],[Region]],Table3[#All],2,0)</f>
        <v>Sam Thomas</v>
      </c>
      <c r="C4367" t="s">
        <v>215</v>
      </c>
      <c r="D4367">
        <v>367380</v>
      </c>
      <c r="E4367">
        <v>423893</v>
      </c>
      <c r="F4367">
        <v>115.38</v>
      </c>
      <c r="G4367" s="2">
        <v>41529</v>
      </c>
      <c r="H4367">
        <f>YEAR(Table1[[#This Row],[Order Date]])</f>
        <v>2013</v>
      </c>
      <c r="I4367" t="s">
        <v>258</v>
      </c>
      <c r="J4367" s="4">
        <f>WEEKDAY(Table1[[#This Row],[Order Date]])</f>
        <v>5</v>
      </c>
      <c r="K4367" t="s">
        <v>218</v>
      </c>
      <c r="L4367" t="s">
        <v>238</v>
      </c>
      <c r="M4367">
        <v>423893</v>
      </c>
      <c r="N4367">
        <v>207065.61</v>
      </c>
      <c r="O4367">
        <v>216827.39</v>
      </c>
      <c r="P4367">
        <v>30</v>
      </c>
      <c r="Q4367">
        <v>40</v>
      </c>
      <c r="R4367">
        <v>72.23</v>
      </c>
    </row>
    <row r="4368" spans="1:18" x14ac:dyDescent="0.35">
      <c r="A4368" t="s">
        <v>178</v>
      </c>
      <c r="B4368" t="str">
        <f>VLOOKUP(Table1[[#This Row],[Region]],Table3[#All],2,0)</f>
        <v>Sam Thomas</v>
      </c>
      <c r="C4368" t="s">
        <v>215</v>
      </c>
      <c r="D4368">
        <v>450162</v>
      </c>
      <c r="E4368">
        <v>321538</v>
      </c>
      <c r="F4368">
        <v>71.430000000000007</v>
      </c>
      <c r="G4368" s="2">
        <v>41529</v>
      </c>
      <c r="H4368">
        <f>YEAR(Table1[[#This Row],[Order Date]])</f>
        <v>2013</v>
      </c>
      <c r="I4368" t="s">
        <v>258</v>
      </c>
      <c r="J4368" s="4">
        <f>WEEKDAY(Table1[[#This Row],[Order Date]])</f>
        <v>5</v>
      </c>
      <c r="K4368" t="s">
        <v>233</v>
      </c>
      <c r="L4368" t="s">
        <v>237</v>
      </c>
      <c r="M4368">
        <v>321538</v>
      </c>
      <c r="N4368">
        <v>98367.75</v>
      </c>
      <c r="O4368">
        <v>223170.25</v>
      </c>
      <c r="P4368">
        <v>10</v>
      </c>
      <c r="Q4368">
        <v>88</v>
      </c>
      <c r="R4368">
        <v>82.07</v>
      </c>
    </row>
    <row r="4369" spans="1:18" x14ac:dyDescent="0.35">
      <c r="A4369" t="s">
        <v>179</v>
      </c>
      <c r="B4369" t="str">
        <f>VLOOKUP(Table1[[#This Row],[Region]],Table3[#All],2,0)</f>
        <v>Bill Gabril</v>
      </c>
      <c r="C4369" t="s">
        <v>213</v>
      </c>
      <c r="D4369">
        <v>468232</v>
      </c>
      <c r="E4369">
        <v>364026</v>
      </c>
      <c r="F4369">
        <v>77.739999999999995</v>
      </c>
      <c r="G4369" s="2">
        <v>41935</v>
      </c>
      <c r="H4369">
        <f>YEAR(Table1[[#This Row],[Order Date]])</f>
        <v>2014</v>
      </c>
      <c r="I4369" t="s">
        <v>255</v>
      </c>
      <c r="J4369" s="4">
        <f>WEEKDAY(Table1[[#This Row],[Order Date]])</f>
        <v>5</v>
      </c>
      <c r="K4369" t="s">
        <v>226</v>
      </c>
      <c r="L4369" t="s">
        <v>239</v>
      </c>
      <c r="M4369">
        <v>364026</v>
      </c>
      <c r="N4369">
        <v>97877.759999999995</v>
      </c>
      <c r="O4369">
        <v>266148.24</v>
      </c>
      <c r="P4369">
        <v>10</v>
      </c>
      <c r="Q4369">
        <v>43</v>
      </c>
      <c r="R4369">
        <v>72.489999999999995</v>
      </c>
    </row>
    <row r="4370" spans="1:18" x14ac:dyDescent="0.35">
      <c r="A4370" t="s">
        <v>180</v>
      </c>
      <c r="B4370" t="str">
        <f>VLOOKUP(Table1[[#This Row],[Region]],Table3[#All],2,0)</f>
        <v>Anne Paul</v>
      </c>
      <c r="C4370" t="s">
        <v>212</v>
      </c>
      <c r="D4370">
        <v>467775</v>
      </c>
      <c r="E4370">
        <v>522317</v>
      </c>
      <c r="F4370">
        <v>111.66</v>
      </c>
      <c r="G4370" s="2">
        <v>41935</v>
      </c>
      <c r="H4370">
        <f>YEAR(Table1[[#This Row],[Order Date]])</f>
        <v>2014</v>
      </c>
      <c r="I4370" t="s">
        <v>255</v>
      </c>
      <c r="J4370" s="4">
        <f>WEEKDAY(Table1[[#This Row],[Order Date]])</f>
        <v>5</v>
      </c>
      <c r="K4370" t="s">
        <v>235</v>
      </c>
      <c r="L4370" t="s">
        <v>239</v>
      </c>
      <c r="M4370">
        <v>522317</v>
      </c>
      <c r="N4370">
        <v>183466.69</v>
      </c>
      <c r="O4370">
        <v>338850.31</v>
      </c>
      <c r="P4370">
        <v>30</v>
      </c>
      <c r="Q4370">
        <v>50</v>
      </c>
      <c r="R4370">
        <v>63.66</v>
      </c>
    </row>
    <row r="4371" spans="1:18" x14ac:dyDescent="0.35">
      <c r="A4371" t="s">
        <v>181</v>
      </c>
      <c r="B4371" t="str">
        <f>VLOOKUP(Table1[[#This Row],[Region]],Table3[#All],2,0)</f>
        <v>Anne Paul</v>
      </c>
      <c r="C4371" t="s">
        <v>212</v>
      </c>
      <c r="D4371">
        <v>401650</v>
      </c>
      <c r="E4371">
        <v>398208</v>
      </c>
      <c r="F4371">
        <v>99.14</v>
      </c>
      <c r="G4371" s="2">
        <v>41123</v>
      </c>
      <c r="H4371">
        <f>YEAR(Table1[[#This Row],[Order Date]])</f>
        <v>2012</v>
      </c>
      <c r="I4371" t="s">
        <v>262</v>
      </c>
      <c r="J4371" s="4">
        <f>WEEKDAY(Table1[[#This Row],[Order Date]])</f>
        <v>5</v>
      </c>
      <c r="K4371" t="s">
        <v>218</v>
      </c>
      <c r="L4371" t="s">
        <v>238</v>
      </c>
      <c r="M4371">
        <v>398208</v>
      </c>
      <c r="N4371">
        <v>193019.82</v>
      </c>
      <c r="O4371">
        <v>205188.18</v>
      </c>
      <c r="P4371">
        <v>20</v>
      </c>
      <c r="Q4371">
        <v>67</v>
      </c>
      <c r="R4371">
        <v>67.38</v>
      </c>
    </row>
    <row r="4372" spans="1:18" x14ac:dyDescent="0.35">
      <c r="A4372" t="s">
        <v>182</v>
      </c>
      <c r="B4372" t="str">
        <f>VLOOKUP(Table1[[#This Row],[Region]],Table3[#All],2,0)</f>
        <v>Bill Gabril</v>
      </c>
      <c r="C4372" t="s">
        <v>213</v>
      </c>
      <c r="D4372">
        <v>409322</v>
      </c>
      <c r="E4372">
        <v>467373</v>
      </c>
      <c r="F4372">
        <v>114.18</v>
      </c>
      <c r="G4372" s="2">
        <v>41123</v>
      </c>
      <c r="H4372">
        <f>YEAR(Table1[[#This Row],[Order Date]])</f>
        <v>2012</v>
      </c>
      <c r="I4372" t="s">
        <v>262</v>
      </c>
      <c r="J4372" s="4">
        <f>WEEKDAY(Table1[[#This Row],[Order Date]])</f>
        <v>5</v>
      </c>
      <c r="K4372" t="s">
        <v>218</v>
      </c>
      <c r="L4372" t="s">
        <v>238</v>
      </c>
      <c r="M4372">
        <v>467373</v>
      </c>
      <c r="N4372">
        <v>97732.39</v>
      </c>
      <c r="O4372">
        <v>369640.61</v>
      </c>
      <c r="P4372">
        <v>20</v>
      </c>
      <c r="Q4372">
        <v>81</v>
      </c>
      <c r="R4372">
        <v>63.59</v>
      </c>
    </row>
    <row r="4373" spans="1:18" x14ac:dyDescent="0.35">
      <c r="A4373" t="s">
        <v>183</v>
      </c>
      <c r="B4373" t="str">
        <f>VLOOKUP(Table1[[#This Row],[Region]],Table3[#All],2,0)</f>
        <v>Anne Paul</v>
      </c>
      <c r="C4373" t="s">
        <v>212</v>
      </c>
      <c r="D4373">
        <v>428574</v>
      </c>
      <c r="E4373">
        <v>500324</v>
      </c>
      <c r="F4373">
        <v>116.74</v>
      </c>
      <c r="G4373" s="2">
        <v>41499</v>
      </c>
      <c r="H4373">
        <f>YEAR(Table1[[#This Row],[Order Date]])</f>
        <v>2013</v>
      </c>
      <c r="I4373" t="s">
        <v>262</v>
      </c>
      <c r="J4373" s="4">
        <f>WEEKDAY(Table1[[#This Row],[Order Date]])</f>
        <v>3</v>
      </c>
      <c r="K4373" t="s">
        <v>227</v>
      </c>
      <c r="L4373" t="s">
        <v>237</v>
      </c>
      <c r="M4373">
        <v>500324</v>
      </c>
      <c r="N4373">
        <v>159692.69</v>
      </c>
      <c r="O4373">
        <v>340631.31</v>
      </c>
      <c r="P4373">
        <v>10</v>
      </c>
      <c r="Q4373">
        <v>80</v>
      </c>
      <c r="R4373">
        <v>63.36</v>
      </c>
    </row>
    <row r="4374" spans="1:18" x14ac:dyDescent="0.35">
      <c r="A4374" t="s">
        <v>184</v>
      </c>
      <c r="B4374" t="str">
        <f>VLOOKUP(Table1[[#This Row],[Region]],Table3[#All],2,0)</f>
        <v>Anne Paul</v>
      </c>
      <c r="C4374" t="s">
        <v>212</v>
      </c>
      <c r="D4374">
        <v>299765</v>
      </c>
      <c r="E4374">
        <v>216042</v>
      </c>
      <c r="F4374">
        <v>72.069999999999993</v>
      </c>
      <c r="G4374" s="2">
        <v>40693</v>
      </c>
      <c r="H4374">
        <f>YEAR(Table1[[#This Row],[Order Date]])</f>
        <v>2011</v>
      </c>
      <c r="I4374" t="s">
        <v>261</v>
      </c>
      <c r="J4374" s="4">
        <f>WEEKDAY(Table1[[#This Row],[Order Date]])</f>
        <v>2</v>
      </c>
      <c r="K4374" t="s">
        <v>233</v>
      </c>
      <c r="L4374" t="s">
        <v>237</v>
      </c>
      <c r="M4374">
        <v>216042</v>
      </c>
      <c r="N4374">
        <v>47908.6</v>
      </c>
      <c r="O4374">
        <v>168133.4</v>
      </c>
      <c r="P4374">
        <v>10</v>
      </c>
      <c r="Q4374">
        <v>29</v>
      </c>
      <c r="R4374">
        <v>72.94</v>
      </c>
    </row>
    <row r="4375" spans="1:18" x14ac:dyDescent="0.35">
      <c r="A4375" t="s">
        <v>185</v>
      </c>
      <c r="B4375" t="str">
        <f>VLOOKUP(Table1[[#This Row],[Region]],Table3[#All],2,0)</f>
        <v>William Grek</v>
      </c>
      <c r="C4375" t="s">
        <v>214</v>
      </c>
      <c r="D4375">
        <v>181153</v>
      </c>
      <c r="E4375">
        <v>204094</v>
      </c>
      <c r="F4375">
        <v>112.66</v>
      </c>
      <c r="G4375" s="2">
        <v>41391</v>
      </c>
      <c r="H4375">
        <f>YEAR(Table1[[#This Row],[Order Date]])</f>
        <v>2013</v>
      </c>
      <c r="I4375" t="s">
        <v>256</v>
      </c>
      <c r="J4375" s="4">
        <f>WEEKDAY(Table1[[#This Row],[Order Date]])</f>
        <v>7</v>
      </c>
      <c r="K4375" t="s">
        <v>220</v>
      </c>
      <c r="L4375" t="s">
        <v>237</v>
      </c>
      <c r="M4375">
        <v>204094</v>
      </c>
      <c r="N4375">
        <v>76226.84</v>
      </c>
      <c r="O4375">
        <v>127867.16</v>
      </c>
      <c r="P4375">
        <v>10</v>
      </c>
      <c r="Q4375">
        <v>61</v>
      </c>
      <c r="R4375">
        <v>80.77</v>
      </c>
    </row>
    <row r="4376" spans="1:18" x14ac:dyDescent="0.35">
      <c r="A4376" t="s">
        <v>186</v>
      </c>
      <c r="B4376" t="str">
        <f>VLOOKUP(Table1[[#This Row],[Region]],Table3[#All],2,0)</f>
        <v>Bill Gabril</v>
      </c>
      <c r="C4376" t="s">
        <v>213</v>
      </c>
      <c r="D4376">
        <v>190290</v>
      </c>
      <c r="E4376">
        <v>137559</v>
      </c>
      <c r="F4376">
        <v>72.290000000000006</v>
      </c>
      <c r="G4376" s="2">
        <v>41774</v>
      </c>
      <c r="H4376">
        <f>YEAR(Table1[[#This Row],[Order Date]])</f>
        <v>2014</v>
      </c>
      <c r="I4376" t="s">
        <v>261</v>
      </c>
      <c r="J4376" s="4">
        <f>WEEKDAY(Table1[[#This Row],[Order Date]])</f>
        <v>5</v>
      </c>
      <c r="K4376" t="s">
        <v>225</v>
      </c>
      <c r="L4376" t="s">
        <v>239</v>
      </c>
      <c r="M4376">
        <v>137559</v>
      </c>
      <c r="N4376">
        <v>30487.97</v>
      </c>
      <c r="O4376">
        <v>107071.03</v>
      </c>
      <c r="P4376">
        <v>30</v>
      </c>
      <c r="Q4376">
        <v>91</v>
      </c>
      <c r="R4376">
        <v>80.45</v>
      </c>
    </row>
    <row r="4377" spans="1:18" x14ac:dyDescent="0.35">
      <c r="A4377" t="s">
        <v>187</v>
      </c>
      <c r="B4377" t="str">
        <f>VLOOKUP(Table1[[#This Row],[Region]],Table3[#All],2,0)</f>
        <v>Sam Thomas</v>
      </c>
      <c r="C4377" t="s">
        <v>215</v>
      </c>
      <c r="D4377">
        <v>246851</v>
      </c>
      <c r="E4377">
        <v>218808</v>
      </c>
      <c r="F4377">
        <v>88.64</v>
      </c>
      <c r="G4377" s="2">
        <v>41774</v>
      </c>
      <c r="H4377">
        <f>YEAR(Table1[[#This Row],[Order Date]])</f>
        <v>2014</v>
      </c>
      <c r="I4377" t="s">
        <v>261</v>
      </c>
      <c r="J4377" s="4">
        <f>WEEKDAY(Table1[[#This Row],[Order Date]])</f>
        <v>5</v>
      </c>
      <c r="K4377" t="s">
        <v>230</v>
      </c>
      <c r="L4377" t="s">
        <v>238</v>
      </c>
      <c r="M4377">
        <v>218808</v>
      </c>
      <c r="N4377">
        <v>67992.179999999993</v>
      </c>
      <c r="O4377">
        <v>150815.82</v>
      </c>
      <c r="P4377">
        <v>20</v>
      </c>
      <c r="Q4377">
        <v>88</v>
      </c>
      <c r="R4377">
        <v>87.43</v>
      </c>
    </row>
    <row r="4378" spans="1:18" x14ac:dyDescent="0.35">
      <c r="A4378" t="s">
        <v>188</v>
      </c>
      <c r="B4378" t="str">
        <f>VLOOKUP(Table1[[#This Row],[Region]],Table3[#All],2,0)</f>
        <v>Anne Paul</v>
      </c>
      <c r="C4378" t="s">
        <v>212</v>
      </c>
      <c r="D4378">
        <v>221393</v>
      </c>
      <c r="E4378">
        <v>168491</v>
      </c>
      <c r="F4378">
        <v>76.099999999999994</v>
      </c>
      <c r="G4378" s="2">
        <v>41738</v>
      </c>
      <c r="H4378">
        <f>YEAR(Table1[[#This Row],[Order Date]])</f>
        <v>2014</v>
      </c>
      <c r="I4378" t="s">
        <v>256</v>
      </c>
      <c r="J4378" s="4">
        <f>WEEKDAY(Table1[[#This Row],[Order Date]])</f>
        <v>4</v>
      </c>
      <c r="K4378" t="s">
        <v>234</v>
      </c>
      <c r="L4378" t="s">
        <v>238</v>
      </c>
      <c r="M4378">
        <v>168491</v>
      </c>
      <c r="N4378">
        <v>45121.56</v>
      </c>
      <c r="O4378">
        <v>123369.44</v>
      </c>
      <c r="P4378">
        <v>30</v>
      </c>
      <c r="Q4378">
        <v>64</v>
      </c>
      <c r="R4378">
        <v>61.29</v>
      </c>
    </row>
    <row r="4379" spans="1:18" x14ac:dyDescent="0.35">
      <c r="A4379" t="s">
        <v>189</v>
      </c>
      <c r="B4379" t="str">
        <f>VLOOKUP(Table1[[#This Row],[Region]],Table3[#All],2,0)</f>
        <v>Sam Thomas</v>
      </c>
      <c r="C4379" t="s">
        <v>215</v>
      </c>
      <c r="D4379">
        <v>300621</v>
      </c>
      <c r="E4379">
        <v>171933</v>
      </c>
      <c r="F4379">
        <v>57.19</v>
      </c>
      <c r="G4379" s="2">
        <v>41738</v>
      </c>
      <c r="H4379">
        <f>YEAR(Table1[[#This Row],[Order Date]])</f>
        <v>2014</v>
      </c>
      <c r="I4379" t="s">
        <v>256</v>
      </c>
      <c r="J4379" s="4">
        <f>WEEKDAY(Table1[[#This Row],[Order Date]])</f>
        <v>4</v>
      </c>
      <c r="K4379" t="s">
        <v>233</v>
      </c>
      <c r="L4379" t="s">
        <v>237</v>
      </c>
      <c r="M4379">
        <v>171933</v>
      </c>
      <c r="N4379">
        <v>62869.16</v>
      </c>
      <c r="O4379">
        <v>109063.84</v>
      </c>
      <c r="P4379">
        <v>30</v>
      </c>
      <c r="Q4379">
        <v>52</v>
      </c>
      <c r="R4379">
        <v>61.29</v>
      </c>
    </row>
    <row r="4380" spans="1:18" x14ac:dyDescent="0.35">
      <c r="A4380" t="s">
        <v>190</v>
      </c>
      <c r="B4380" t="str">
        <f>VLOOKUP(Table1[[#This Row],[Region]],Table3[#All],2,0)</f>
        <v>Sam Thomas</v>
      </c>
      <c r="C4380" t="s">
        <v>215</v>
      </c>
      <c r="D4380">
        <v>154939</v>
      </c>
      <c r="E4380">
        <v>125962</v>
      </c>
      <c r="F4380">
        <v>81.3</v>
      </c>
      <c r="G4380" s="2">
        <v>41688</v>
      </c>
      <c r="H4380">
        <f>YEAR(Table1[[#This Row],[Order Date]])</f>
        <v>2014</v>
      </c>
      <c r="I4380" t="s">
        <v>264</v>
      </c>
      <c r="J4380" s="4">
        <f>WEEKDAY(Table1[[#This Row],[Order Date]])</f>
        <v>3</v>
      </c>
      <c r="K4380" t="s">
        <v>231</v>
      </c>
      <c r="L4380" t="s">
        <v>236</v>
      </c>
      <c r="M4380">
        <v>125962</v>
      </c>
      <c r="N4380">
        <v>53109.26</v>
      </c>
      <c r="O4380">
        <v>72852.740000000005</v>
      </c>
      <c r="P4380">
        <v>20</v>
      </c>
      <c r="Q4380">
        <v>97</v>
      </c>
      <c r="R4380">
        <v>83.09</v>
      </c>
    </row>
    <row r="4381" spans="1:18" x14ac:dyDescent="0.35">
      <c r="A4381" t="s">
        <v>191</v>
      </c>
      <c r="B4381" t="str">
        <f>VLOOKUP(Table1[[#This Row],[Region]],Table3[#All],2,0)</f>
        <v>William Grek</v>
      </c>
      <c r="C4381" t="s">
        <v>214</v>
      </c>
      <c r="D4381">
        <v>317101</v>
      </c>
      <c r="E4381">
        <v>352153</v>
      </c>
      <c r="F4381">
        <v>111.05</v>
      </c>
      <c r="G4381" s="2">
        <v>41688</v>
      </c>
      <c r="H4381">
        <f>YEAR(Table1[[#This Row],[Order Date]])</f>
        <v>2014</v>
      </c>
      <c r="I4381" t="s">
        <v>264</v>
      </c>
      <c r="J4381" s="4">
        <f>WEEKDAY(Table1[[#This Row],[Order Date]])</f>
        <v>3</v>
      </c>
      <c r="K4381" t="s">
        <v>225</v>
      </c>
      <c r="L4381" t="s">
        <v>239</v>
      </c>
      <c r="M4381">
        <v>352153</v>
      </c>
      <c r="N4381">
        <v>99123.99</v>
      </c>
      <c r="O4381">
        <v>253029.01</v>
      </c>
      <c r="P4381">
        <v>30</v>
      </c>
      <c r="Q4381">
        <v>21</v>
      </c>
      <c r="R4381">
        <v>83.1</v>
      </c>
    </row>
    <row r="4382" spans="1:18" x14ac:dyDescent="0.35">
      <c r="A4382" t="s">
        <v>192</v>
      </c>
      <c r="B4382" t="str">
        <f>VLOOKUP(Table1[[#This Row],[Region]],Table3[#All],2,0)</f>
        <v>Anne Paul</v>
      </c>
      <c r="C4382" t="s">
        <v>212</v>
      </c>
      <c r="D4382">
        <v>482884</v>
      </c>
      <c r="E4382">
        <v>484138</v>
      </c>
      <c r="F4382">
        <v>100.26</v>
      </c>
      <c r="G4382" s="2">
        <v>41815</v>
      </c>
      <c r="H4382">
        <f>YEAR(Table1[[#This Row],[Order Date]])</f>
        <v>2014</v>
      </c>
      <c r="I4382" t="s">
        <v>254</v>
      </c>
      <c r="J4382" s="4">
        <f>WEEKDAY(Table1[[#This Row],[Order Date]])</f>
        <v>4</v>
      </c>
      <c r="K4382" t="s">
        <v>226</v>
      </c>
      <c r="L4382" t="s">
        <v>239</v>
      </c>
      <c r="M4382">
        <v>484138</v>
      </c>
      <c r="N4382">
        <v>205135.49</v>
      </c>
      <c r="O4382">
        <v>279002.51</v>
      </c>
      <c r="P4382">
        <v>10</v>
      </c>
      <c r="Q4382">
        <v>64</v>
      </c>
      <c r="R4382">
        <v>64.73</v>
      </c>
    </row>
    <row r="4383" spans="1:18" x14ac:dyDescent="0.35">
      <c r="A4383" t="s">
        <v>193</v>
      </c>
      <c r="B4383" t="str">
        <f>VLOOKUP(Table1[[#This Row],[Region]],Table3[#All],2,0)</f>
        <v>William Grek</v>
      </c>
      <c r="C4383" t="s">
        <v>214</v>
      </c>
      <c r="D4383">
        <v>387090</v>
      </c>
      <c r="E4383">
        <v>294382</v>
      </c>
      <c r="F4383">
        <v>76.05</v>
      </c>
      <c r="G4383" s="2">
        <v>40668</v>
      </c>
      <c r="H4383">
        <f>YEAR(Table1[[#This Row],[Order Date]])</f>
        <v>2011</v>
      </c>
      <c r="I4383" t="s">
        <v>261</v>
      </c>
      <c r="J4383" s="4">
        <f>WEEKDAY(Table1[[#This Row],[Order Date]])</f>
        <v>5</v>
      </c>
      <c r="K4383" t="s">
        <v>229</v>
      </c>
      <c r="L4383" t="s">
        <v>240</v>
      </c>
      <c r="M4383">
        <v>294382</v>
      </c>
      <c r="N4383">
        <v>94711.87</v>
      </c>
      <c r="O4383">
        <v>199670.13</v>
      </c>
      <c r="P4383">
        <v>30</v>
      </c>
      <c r="Q4383">
        <v>31</v>
      </c>
      <c r="R4383">
        <v>70.94</v>
      </c>
    </row>
    <row r="4384" spans="1:18" x14ac:dyDescent="0.35">
      <c r="A4384" t="s">
        <v>194</v>
      </c>
      <c r="B4384" t="str">
        <f>VLOOKUP(Table1[[#This Row],[Region]],Table3[#All],2,0)</f>
        <v>William Grek</v>
      </c>
      <c r="C4384" t="s">
        <v>214</v>
      </c>
      <c r="D4384">
        <v>451334</v>
      </c>
      <c r="E4384">
        <v>444240</v>
      </c>
      <c r="F4384">
        <v>98.43</v>
      </c>
      <c r="G4384" s="2">
        <v>41032</v>
      </c>
      <c r="H4384">
        <f>YEAR(Table1[[#This Row],[Order Date]])</f>
        <v>2012</v>
      </c>
      <c r="I4384" t="s">
        <v>261</v>
      </c>
      <c r="J4384" s="4">
        <f>WEEKDAY(Table1[[#This Row],[Order Date]])</f>
        <v>5</v>
      </c>
      <c r="K4384" t="s">
        <v>218</v>
      </c>
      <c r="L4384" t="s">
        <v>238</v>
      </c>
      <c r="M4384">
        <v>444240</v>
      </c>
      <c r="N4384">
        <v>184628.2</v>
      </c>
      <c r="O4384">
        <v>259611.8</v>
      </c>
      <c r="P4384">
        <v>30</v>
      </c>
      <c r="Q4384">
        <v>49</v>
      </c>
      <c r="R4384">
        <v>75.28</v>
      </c>
    </row>
    <row r="4385" spans="1:18" x14ac:dyDescent="0.35">
      <c r="A4385" t="s">
        <v>195</v>
      </c>
      <c r="B4385" t="str">
        <f>VLOOKUP(Table1[[#This Row],[Region]],Table3[#All],2,0)</f>
        <v>Sam Thomas</v>
      </c>
      <c r="C4385" t="s">
        <v>215</v>
      </c>
      <c r="D4385">
        <v>189316</v>
      </c>
      <c r="E4385">
        <v>208777</v>
      </c>
      <c r="F4385">
        <v>110.28</v>
      </c>
      <c r="G4385" s="2">
        <v>41032</v>
      </c>
      <c r="H4385">
        <f>YEAR(Table1[[#This Row],[Order Date]])</f>
        <v>2012</v>
      </c>
      <c r="I4385" t="s">
        <v>261</v>
      </c>
      <c r="J4385" s="4">
        <f>WEEKDAY(Table1[[#This Row],[Order Date]])</f>
        <v>5</v>
      </c>
      <c r="K4385" t="s">
        <v>219</v>
      </c>
      <c r="L4385" t="s">
        <v>238</v>
      </c>
      <c r="M4385">
        <v>208777</v>
      </c>
      <c r="N4385">
        <v>82322.62</v>
      </c>
      <c r="O4385">
        <v>126454.38</v>
      </c>
      <c r="P4385">
        <v>20</v>
      </c>
      <c r="Q4385">
        <v>51</v>
      </c>
      <c r="R4385">
        <v>72.36</v>
      </c>
    </row>
    <row r="4386" spans="1:18" x14ac:dyDescent="0.35">
      <c r="A4386" t="s">
        <v>196</v>
      </c>
      <c r="B4386" t="str">
        <f>VLOOKUP(Table1[[#This Row],[Region]],Table3[#All],2,0)</f>
        <v>Bill Gabril</v>
      </c>
      <c r="C4386" t="s">
        <v>213</v>
      </c>
      <c r="D4386">
        <v>392021</v>
      </c>
      <c r="E4386">
        <v>299534</v>
      </c>
      <c r="F4386">
        <v>76.41</v>
      </c>
      <c r="G4386" s="2">
        <v>41032</v>
      </c>
      <c r="H4386">
        <f>YEAR(Table1[[#This Row],[Order Date]])</f>
        <v>2012</v>
      </c>
      <c r="I4386" t="s">
        <v>261</v>
      </c>
      <c r="J4386" s="4">
        <f>WEEKDAY(Table1[[#This Row],[Order Date]])</f>
        <v>5</v>
      </c>
      <c r="K4386" t="s">
        <v>231</v>
      </c>
      <c r="L4386" t="s">
        <v>236</v>
      </c>
      <c r="M4386">
        <v>299534</v>
      </c>
      <c r="N4386">
        <v>85079.12</v>
      </c>
      <c r="O4386">
        <v>214454.88</v>
      </c>
      <c r="P4386">
        <v>30</v>
      </c>
      <c r="Q4386">
        <v>36</v>
      </c>
      <c r="R4386">
        <v>78.67</v>
      </c>
    </row>
    <row r="4387" spans="1:18" x14ac:dyDescent="0.35">
      <c r="A4387" t="s">
        <v>197</v>
      </c>
      <c r="B4387" t="str">
        <f>VLOOKUP(Table1[[#This Row],[Region]],Table3[#All],2,0)</f>
        <v>Anne Paul</v>
      </c>
      <c r="C4387" t="s">
        <v>212</v>
      </c>
      <c r="D4387">
        <v>288788</v>
      </c>
      <c r="E4387">
        <v>234749</v>
      </c>
      <c r="F4387">
        <v>81.290000000000006</v>
      </c>
      <c r="G4387" s="2">
        <v>41032</v>
      </c>
      <c r="H4387">
        <f>YEAR(Table1[[#This Row],[Order Date]])</f>
        <v>2012</v>
      </c>
      <c r="I4387" t="s">
        <v>261</v>
      </c>
      <c r="J4387" s="4">
        <f>WEEKDAY(Table1[[#This Row],[Order Date]])</f>
        <v>5</v>
      </c>
      <c r="K4387" t="s">
        <v>230</v>
      </c>
      <c r="L4387" t="s">
        <v>238</v>
      </c>
      <c r="M4387">
        <v>234749</v>
      </c>
      <c r="N4387">
        <v>76835.259999999995</v>
      </c>
      <c r="O4387">
        <v>157913.74</v>
      </c>
      <c r="P4387">
        <v>30</v>
      </c>
      <c r="Q4387">
        <v>26</v>
      </c>
      <c r="R4387">
        <v>90.48</v>
      </c>
    </row>
    <row r="4388" spans="1:18" x14ac:dyDescent="0.35">
      <c r="A4388" t="s">
        <v>198</v>
      </c>
      <c r="B4388" t="str">
        <f>VLOOKUP(Table1[[#This Row],[Region]],Table3[#All],2,0)</f>
        <v>Sam Thomas</v>
      </c>
      <c r="C4388" t="s">
        <v>215</v>
      </c>
      <c r="D4388">
        <v>174114</v>
      </c>
      <c r="E4388">
        <v>200600</v>
      </c>
      <c r="F4388">
        <v>115.21</v>
      </c>
      <c r="G4388" s="2">
        <v>41032</v>
      </c>
      <c r="H4388">
        <f>YEAR(Table1[[#This Row],[Order Date]])</f>
        <v>2012</v>
      </c>
      <c r="I4388" t="s">
        <v>261</v>
      </c>
      <c r="J4388" s="4">
        <f>WEEKDAY(Table1[[#This Row],[Order Date]])</f>
        <v>5</v>
      </c>
      <c r="K4388" t="s">
        <v>232</v>
      </c>
      <c r="L4388" t="s">
        <v>240</v>
      </c>
      <c r="M4388">
        <v>200600</v>
      </c>
      <c r="N4388">
        <v>99901.11</v>
      </c>
      <c r="O4388">
        <v>100698.89</v>
      </c>
      <c r="P4388">
        <v>10</v>
      </c>
      <c r="Q4388">
        <v>79</v>
      </c>
      <c r="R4388">
        <v>77.62</v>
      </c>
    </row>
    <row r="4389" spans="1:18" x14ac:dyDescent="0.35">
      <c r="A4389" t="s">
        <v>199</v>
      </c>
      <c r="B4389" t="str">
        <f>VLOOKUP(Table1[[#This Row],[Region]],Table3[#All],2,0)</f>
        <v>Anne Paul</v>
      </c>
      <c r="C4389" t="s">
        <v>212</v>
      </c>
      <c r="D4389">
        <v>243586</v>
      </c>
      <c r="E4389">
        <v>291460</v>
      </c>
      <c r="F4389">
        <v>119.65</v>
      </c>
      <c r="G4389" s="2">
        <v>41032</v>
      </c>
      <c r="H4389">
        <f>YEAR(Table1[[#This Row],[Order Date]])</f>
        <v>2012</v>
      </c>
      <c r="I4389" t="s">
        <v>261</v>
      </c>
      <c r="J4389" s="4">
        <f>WEEKDAY(Table1[[#This Row],[Order Date]])</f>
        <v>5</v>
      </c>
      <c r="K4389" t="s">
        <v>221</v>
      </c>
      <c r="L4389" t="s">
        <v>239</v>
      </c>
      <c r="M4389">
        <v>291460</v>
      </c>
      <c r="N4389">
        <v>84774.89</v>
      </c>
      <c r="O4389">
        <v>206685.11</v>
      </c>
      <c r="P4389">
        <v>30</v>
      </c>
      <c r="Q4389">
        <v>70</v>
      </c>
      <c r="R4389">
        <v>62.51</v>
      </c>
    </row>
    <row r="4390" spans="1:18" x14ac:dyDescent="0.35">
      <c r="A4390" t="s">
        <v>200</v>
      </c>
      <c r="B4390" t="str">
        <f>VLOOKUP(Table1[[#This Row],[Region]],Table3[#All],2,0)</f>
        <v>Bill Gabril</v>
      </c>
      <c r="C4390" t="s">
        <v>213</v>
      </c>
      <c r="D4390">
        <v>207752</v>
      </c>
      <c r="E4390">
        <v>184315</v>
      </c>
      <c r="F4390">
        <v>88.72</v>
      </c>
      <c r="G4390" s="2">
        <v>41032</v>
      </c>
      <c r="H4390">
        <f>YEAR(Table1[[#This Row],[Order Date]])</f>
        <v>2012</v>
      </c>
      <c r="I4390" t="s">
        <v>261</v>
      </c>
      <c r="J4390" s="4">
        <f>WEEKDAY(Table1[[#This Row],[Order Date]])</f>
        <v>5</v>
      </c>
      <c r="K4390" t="s">
        <v>219</v>
      </c>
      <c r="L4390" t="s">
        <v>238</v>
      </c>
      <c r="M4390">
        <v>184315</v>
      </c>
      <c r="N4390">
        <v>55852.51</v>
      </c>
      <c r="O4390">
        <v>128462.49</v>
      </c>
      <c r="P4390">
        <v>10</v>
      </c>
      <c r="Q4390">
        <v>77</v>
      </c>
      <c r="R4390">
        <v>92.77</v>
      </c>
    </row>
    <row r="4391" spans="1:18" x14ac:dyDescent="0.35">
      <c r="A4391" t="s">
        <v>201</v>
      </c>
      <c r="B4391" t="str">
        <f>VLOOKUP(Table1[[#This Row],[Region]],Table3[#All],2,0)</f>
        <v>William Grek</v>
      </c>
      <c r="C4391" t="s">
        <v>214</v>
      </c>
      <c r="D4391">
        <v>313232</v>
      </c>
      <c r="E4391">
        <v>279787</v>
      </c>
      <c r="F4391">
        <v>89.32</v>
      </c>
      <c r="G4391" s="2">
        <v>41536</v>
      </c>
      <c r="H4391">
        <f>YEAR(Table1[[#This Row],[Order Date]])</f>
        <v>2013</v>
      </c>
      <c r="I4391" t="s">
        <v>258</v>
      </c>
      <c r="J4391" s="4">
        <f>WEEKDAY(Table1[[#This Row],[Order Date]])</f>
        <v>5</v>
      </c>
      <c r="K4391" t="s">
        <v>231</v>
      </c>
      <c r="L4391" t="s">
        <v>236</v>
      </c>
      <c r="M4391">
        <v>279787</v>
      </c>
      <c r="N4391">
        <v>119122.82</v>
      </c>
      <c r="O4391">
        <v>160664.18</v>
      </c>
      <c r="P4391">
        <v>20</v>
      </c>
      <c r="Q4391">
        <v>62</v>
      </c>
      <c r="R4391">
        <v>64.39</v>
      </c>
    </row>
    <row r="4392" spans="1:18" x14ac:dyDescent="0.35">
      <c r="A4392" t="s">
        <v>202</v>
      </c>
      <c r="B4392" t="str">
        <f>VLOOKUP(Table1[[#This Row],[Region]],Table3[#All],2,0)</f>
        <v>Bill Gabril</v>
      </c>
      <c r="C4392" t="s">
        <v>213</v>
      </c>
      <c r="D4392">
        <v>325205</v>
      </c>
      <c r="E4392">
        <v>277674</v>
      </c>
      <c r="F4392">
        <v>85.38</v>
      </c>
      <c r="G4392" s="2">
        <v>41540</v>
      </c>
      <c r="H4392">
        <f>YEAR(Table1[[#This Row],[Order Date]])</f>
        <v>2013</v>
      </c>
      <c r="I4392" t="s">
        <v>258</v>
      </c>
      <c r="J4392" s="4">
        <f>WEEKDAY(Table1[[#This Row],[Order Date]])</f>
        <v>2</v>
      </c>
      <c r="K4392" t="s">
        <v>227</v>
      </c>
      <c r="L4392" t="s">
        <v>237</v>
      </c>
      <c r="M4392">
        <v>277674</v>
      </c>
      <c r="N4392">
        <v>65357.1</v>
      </c>
      <c r="O4392">
        <v>212316.9</v>
      </c>
      <c r="P4392">
        <v>30</v>
      </c>
      <c r="Q4392">
        <v>74</v>
      </c>
      <c r="R4392">
        <v>87.77</v>
      </c>
    </row>
    <row r="4393" spans="1:18" x14ac:dyDescent="0.35">
      <c r="A4393" t="s">
        <v>203</v>
      </c>
      <c r="B4393" t="str">
        <f>VLOOKUP(Table1[[#This Row],[Region]],Table3[#All],2,0)</f>
        <v>Anne Paul</v>
      </c>
      <c r="C4393" t="s">
        <v>212</v>
      </c>
      <c r="D4393">
        <v>432691</v>
      </c>
      <c r="E4393">
        <v>369907</v>
      </c>
      <c r="F4393">
        <v>85.49</v>
      </c>
      <c r="G4393" s="2">
        <v>41540</v>
      </c>
      <c r="H4393">
        <f>YEAR(Table1[[#This Row],[Order Date]])</f>
        <v>2013</v>
      </c>
      <c r="I4393" t="s">
        <v>258</v>
      </c>
      <c r="J4393" s="4">
        <f>WEEKDAY(Table1[[#This Row],[Order Date]])</f>
        <v>2</v>
      </c>
      <c r="K4393" t="s">
        <v>223</v>
      </c>
      <c r="L4393" t="s">
        <v>240</v>
      </c>
      <c r="M4393">
        <v>369907</v>
      </c>
      <c r="N4393">
        <v>113913.02</v>
      </c>
      <c r="O4393">
        <v>255993.98</v>
      </c>
      <c r="P4393">
        <v>20</v>
      </c>
      <c r="Q4393">
        <v>47</v>
      </c>
      <c r="R4393">
        <v>80.42</v>
      </c>
    </row>
    <row r="4394" spans="1:18" x14ac:dyDescent="0.35">
      <c r="A4394" t="s">
        <v>204</v>
      </c>
      <c r="B4394" t="str">
        <f>VLOOKUP(Table1[[#This Row],[Region]],Table3[#All],2,0)</f>
        <v>William Grek</v>
      </c>
      <c r="C4394" t="s">
        <v>214</v>
      </c>
      <c r="D4394">
        <v>251796</v>
      </c>
      <c r="E4394">
        <v>196280</v>
      </c>
      <c r="F4394">
        <v>77.95</v>
      </c>
      <c r="G4394" s="2">
        <v>41284</v>
      </c>
      <c r="H4394">
        <f>YEAR(Table1[[#This Row],[Order Date]])</f>
        <v>2013</v>
      </c>
      <c r="I4394" t="s">
        <v>259</v>
      </c>
      <c r="J4394" s="4">
        <f>WEEKDAY(Table1[[#This Row],[Order Date]])</f>
        <v>5</v>
      </c>
      <c r="K4394" t="s">
        <v>221</v>
      </c>
      <c r="L4394" t="s">
        <v>239</v>
      </c>
      <c r="M4394">
        <v>196280</v>
      </c>
      <c r="N4394">
        <v>51776.78</v>
      </c>
      <c r="O4394">
        <v>144503.22</v>
      </c>
      <c r="P4394">
        <v>10</v>
      </c>
      <c r="Q4394">
        <v>72</v>
      </c>
      <c r="R4394">
        <v>72.13</v>
      </c>
    </row>
    <row r="4395" spans="1:18" x14ac:dyDescent="0.35">
      <c r="A4395" t="s">
        <v>205</v>
      </c>
      <c r="B4395" t="str">
        <f>VLOOKUP(Table1[[#This Row],[Region]],Table3[#All],2,0)</f>
        <v>Bill Gabril</v>
      </c>
      <c r="C4395" t="s">
        <v>213</v>
      </c>
      <c r="D4395">
        <v>481516</v>
      </c>
      <c r="E4395">
        <v>452196</v>
      </c>
      <c r="F4395">
        <v>93.91</v>
      </c>
      <c r="G4395" s="2">
        <v>41284</v>
      </c>
      <c r="H4395">
        <f>YEAR(Table1[[#This Row],[Order Date]])</f>
        <v>2013</v>
      </c>
      <c r="I4395" t="s">
        <v>259</v>
      </c>
      <c r="J4395" s="4">
        <f>WEEKDAY(Table1[[#This Row],[Order Date]])</f>
        <v>5</v>
      </c>
      <c r="K4395" t="s">
        <v>232</v>
      </c>
      <c r="L4395" t="s">
        <v>240</v>
      </c>
      <c r="M4395">
        <v>452196</v>
      </c>
      <c r="N4395">
        <v>129872.94</v>
      </c>
      <c r="O4395">
        <v>322323.06</v>
      </c>
      <c r="P4395">
        <v>20</v>
      </c>
      <c r="Q4395">
        <v>10</v>
      </c>
      <c r="R4395">
        <v>91.84</v>
      </c>
    </row>
    <row r="4396" spans="1:18" x14ac:dyDescent="0.35">
      <c r="A4396" t="s">
        <v>206</v>
      </c>
      <c r="B4396" t="str">
        <f>VLOOKUP(Table1[[#This Row],[Region]],Table3[#All],2,0)</f>
        <v>Sam Thomas</v>
      </c>
      <c r="C4396" t="s">
        <v>215</v>
      </c>
      <c r="D4396">
        <v>311989</v>
      </c>
      <c r="E4396">
        <v>326160</v>
      </c>
      <c r="F4396">
        <v>104.54</v>
      </c>
      <c r="G4396" s="2">
        <v>41766</v>
      </c>
      <c r="H4396">
        <f>YEAR(Table1[[#This Row],[Order Date]])</f>
        <v>2014</v>
      </c>
      <c r="I4396" t="s">
        <v>261</v>
      </c>
      <c r="J4396" s="4">
        <f>WEEKDAY(Table1[[#This Row],[Order Date]])</f>
        <v>4</v>
      </c>
      <c r="K4396" t="s">
        <v>223</v>
      </c>
      <c r="L4396" t="s">
        <v>240</v>
      </c>
      <c r="M4396">
        <v>326160</v>
      </c>
      <c r="N4396">
        <v>99853.85</v>
      </c>
      <c r="O4396">
        <v>226306.15</v>
      </c>
      <c r="P4396">
        <v>10</v>
      </c>
      <c r="Q4396">
        <v>33</v>
      </c>
      <c r="R4396">
        <v>61.11</v>
      </c>
    </row>
    <row r="4397" spans="1:18" x14ac:dyDescent="0.35">
      <c r="A4397" t="s">
        <v>207</v>
      </c>
      <c r="B4397" t="str">
        <f>VLOOKUP(Table1[[#This Row],[Region]],Table3[#All],2,0)</f>
        <v>Anne Paul</v>
      </c>
      <c r="C4397" t="s">
        <v>212</v>
      </c>
      <c r="D4397">
        <v>164719</v>
      </c>
      <c r="E4397">
        <v>175834</v>
      </c>
      <c r="F4397">
        <v>106.75</v>
      </c>
      <c r="G4397" s="2">
        <v>41766</v>
      </c>
      <c r="H4397">
        <f>YEAR(Table1[[#This Row],[Order Date]])</f>
        <v>2014</v>
      </c>
      <c r="I4397" t="s">
        <v>261</v>
      </c>
      <c r="J4397" s="4">
        <f>WEEKDAY(Table1[[#This Row],[Order Date]])</f>
        <v>4</v>
      </c>
      <c r="K4397" t="s">
        <v>222</v>
      </c>
      <c r="L4397" t="s">
        <v>236</v>
      </c>
      <c r="M4397">
        <v>175834</v>
      </c>
      <c r="N4397">
        <v>62403.66</v>
      </c>
      <c r="O4397">
        <v>113430.34</v>
      </c>
      <c r="P4397">
        <v>10</v>
      </c>
      <c r="Q4397">
        <v>53</v>
      </c>
      <c r="R4397">
        <v>68.52</v>
      </c>
    </row>
    <row r="4398" spans="1:18" x14ac:dyDescent="0.35">
      <c r="A4398" t="s">
        <v>208</v>
      </c>
      <c r="B4398" t="str">
        <f>VLOOKUP(Table1[[#This Row],[Region]],Table3[#All],2,0)</f>
        <v>Anne Paul</v>
      </c>
      <c r="C4398" t="s">
        <v>212</v>
      </c>
      <c r="D4398">
        <v>390758</v>
      </c>
      <c r="E4398">
        <v>311565</v>
      </c>
      <c r="F4398">
        <v>79.73</v>
      </c>
      <c r="G4398" s="2">
        <v>41766</v>
      </c>
      <c r="H4398">
        <f>YEAR(Table1[[#This Row],[Order Date]])</f>
        <v>2014</v>
      </c>
      <c r="I4398" t="s">
        <v>261</v>
      </c>
      <c r="J4398" s="4">
        <f>WEEKDAY(Table1[[#This Row],[Order Date]])</f>
        <v>4</v>
      </c>
      <c r="K4398" t="s">
        <v>216</v>
      </c>
      <c r="L4398" t="s">
        <v>236</v>
      </c>
      <c r="M4398">
        <v>311565</v>
      </c>
      <c r="N4398">
        <v>146266.45000000001</v>
      </c>
      <c r="O4398">
        <v>165298.54999999999</v>
      </c>
      <c r="P4398">
        <v>10</v>
      </c>
      <c r="Q4398">
        <v>95</v>
      </c>
      <c r="R4398">
        <v>92.95</v>
      </c>
    </row>
    <row r="4399" spans="1:18" x14ac:dyDescent="0.35">
      <c r="A4399" t="s">
        <v>209</v>
      </c>
      <c r="B4399" t="str">
        <f>VLOOKUP(Table1[[#This Row],[Region]],Table3[#All],2,0)</f>
        <v>Anne Paul</v>
      </c>
      <c r="C4399" t="s">
        <v>212</v>
      </c>
      <c r="D4399">
        <v>108243</v>
      </c>
      <c r="E4399">
        <v>67936</v>
      </c>
      <c r="F4399">
        <v>62.76</v>
      </c>
      <c r="G4399" s="2">
        <v>41487</v>
      </c>
      <c r="H4399">
        <f>YEAR(Table1[[#This Row],[Order Date]])</f>
        <v>2013</v>
      </c>
      <c r="I4399" t="s">
        <v>262</v>
      </c>
      <c r="J4399" s="4">
        <f>WEEKDAY(Table1[[#This Row],[Order Date]])</f>
        <v>5</v>
      </c>
      <c r="K4399" t="s">
        <v>223</v>
      </c>
      <c r="L4399" t="s">
        <v>240</v>
      </c>
      <c r="M4399">
        <v>67936</v>
      </c>
      <c r="N4399">
        <v>28270.6</v>
      </c>
      <c r="O4399">
        <v>39665.4</v>
      </c>
      <c r="P4399">
        <v>10</v>
      </c>
      <c r="Q4399">
        <v>30</v>
      </c>
      <c r="R4399">
        <v>68.73</v>
      </c>
    </row>
    <row r="4400" spans="1:18" x14ac:dyDescent="0.35">
      <c r="A4400" t="s">
        <v>210</v>
      </c>
      <c r="B4400" t="str">
        <f>VLOOKUP(Table1[[#This Row],[Region]],Table3[#All],2,0)</f>
        <v>William Grek</v>
      </c>
      <c r="C4400" t="s">
        <v>214</v>
      </c>
      <c r="D4400">
        <v>130577</v>
      </c>
      <c r="E4400">
        <v>80916</v>
      </c>
      <c r="F4400">
        <v>61.97</v>
      </c>
      <c r="G4400" s="2">
        <v>41487</v>
      </c>
      <c r="H4400">
        <f>YEAR(Table1[[#This Row],[Order Date]])</f>
        <v>2013</v>
      </c>
      <c r="I4400" t="s">
        <v>262</v>
      </c>
      <c r="J4400" s="4">
        <f>WEEKDAY(Table1[[#This Row],[Order Date]])</f>
        <v>5</v>
      </c>
      <c r="K4400" t="s">
        <v>221</v>
      </c>
      <c r="L4400" t="s">
        <v>239</v>
      </c>
      <c r="M4400">
        <v>80916</v>
      </c>
      <c r="N4400">
        <v>28302.799999999999</v>
      </c>
      <c r="O4400">
        <v>52613.2</v>
      </c>
      <c r="P4400">
        <v>30</v>
      </c>
      <c r="Q4400">
        <v>88</v>
      </c>
      <c r="R4400">
        <v>82.56</v>
      </c>
    </row>
    <row r="4401" spans="1:18" x14ac:dyDescent="0.35">
      <c r="A4401" t="s">
        <v>211</v>
      </c>
      <c r="B4401" t="str">
        <f>VLOOKUP(Table1[[#This Row],[Region]],Table3[#All],2,0)</f>
        <v>Sam Thomas</v>
      </c>
      <c r="C4401" t="s">
        <v>215</v>
      </c>
      <c r="D4401">
        <v>137729</v>
      </c>
      <c r="E4401">
        <v>83327</v>
      </c>
      <c r="F4401">
        <v>60.5</v>
      </c>
      <c r="G4401" s="2">
        <v>41487</v>
      </c>
      <c r="H4401">
        <f>YEAR(Table1[[#This Row],[Order Date]])</f>
        <v>2013</v>
      </c>
      <c r="I4401" t="s">
        <v>262</v>
      </c>
      <c r="J4401" s="4">
        <f>WEEKDAY(Table1[[#This Row],[Order Date]])</f>
        <v>5</v>
      </c>
      <c r="K4401" t="s">
        <v>233</v>
      </c>
      <c r="L4401" t="s">
        <v>237</v>
      </c>
      <c r="M4401">
        <v>83327</v>
      </c>
      <c r="N4401">
        <v>22292.639999999999</v>
      </c>
      <c r="O4401">
        <v>61034.36</v>
      </c>
      <c r="P4401">
        <v>10</v>
      </c>
      <c r="Q4401">
        <v>40</v>
      </c>
      <c r="R4401">
        <v>79.72</v>
      </c>
    </row>
    <row r="4402" spans="1:18" x14ac:dyDescent="0.35">
      <c r="A4402" t="s">
        <v>12</v>
      </c>
      <c r="B4402" t="str">
        <f>VLOOKUP(Table1[[#This Row],[Region]],Table3[#All],2,0)</f>
        <v>Anne Paul</v>
      </c>
      <c r="C4402" t="s">
        <v>212</v>
      </c>
      <c r="D4402">
        <v>354115</v>
      </c>
      <c r="E4402">
        <v>241562</v>
      </c>
      <c r="F4402">
        <v>68.22</v>
      </c>
      <c r="G4402" s="2">
        <v>41487</v>
      </c>
      <c r="H4402">
        <f>YEAR(Table1[[#This Row],[Order Date]])</f>
        <v>2013</v>
      </c>
      <c r="I4402" t="s">
        <v>262</v>
      </c>
      <c r="J4402" s="4">
        <f>WEEKDAY(Table1[[#This Row],[Order Date]])</f>
        <v>5</v>
      </c>
      <c r="K4402" t="s">
        <v>217</v>
      </c>
      <c r="L4402" t="s">
        <v>237</v>
      </c>
      <c r="M4402">
        <v>241562</v>
      </c>
      <c r="N4402">
        <v>58439.51</v>
      </c>
      <c r="O4402">
        <v>183122.49</v>
      </c>
      <c r="P4402">
        <v>10</v>
      </c>
      <c r="Q4402">
        <v>20</v>
      </c>
      <c r="R4402">
        <v>60.75</v>
      </c>
    </row>
    <row r="4403" spans="1:18" x14ac:dyDescent="0.35">
      <c r="A4403" t="s">
        <v>13</v>
      </c>
      <c r="B4403" t="str">
        <f>VLOOKUP(Table1[[#This Row],[Region]],Table3[#All],2,0)</f>
        <v>Bill Gabril</v>
      </c>
      <c r="C4403" t="s">
        <v>213</v>
      </c>
      <c r="D4403">
        <v>323507</v>
      </c>
      <c r="E4403">
        <v>164980</v>
      </c>
      <c r="F4403">
        <v>51</v>
      </c>
      <c r="G4403" s="2">
        <v>41726</v>
      </c>
      <c r="H4403">
        <f>YEAR(Table1[[#This Row],[Order Date]])</f>
        <v>2014</v>
      </c>
      <c r="I4403" t="s">
        <v>263</v>
      </c>
      <c r="J4403" s="4">
        <f>WEEKDAY(Table1[[#This Row],[Order Date]])</f>
        <v>6</v>
      </c>
      <c r="K4403" t="s">
        <v>235</v>
      </c>
      <c r="L4403" t="s">
        <v>239</v>
      </c>
      <c r="M4403">
        <v>164980</v>
      </c>
      <c r="N4403">
        <v>40616.5</v>
      </c>
      <c r="O4403">
        <v>124363.5</v>
      </c>
      <c r="P4403">
        <v>30</v>
      </c>
      <c r="Q4403">
        <v>58</v>
      </c>
      <c r="R4403">
        <v>72.36</v>
      </c>
    </row>
    <row r="4404" spans="1:18" x14ac:dyDescent="0.35">
      <c r="A4404" t="s">
        <v>14</v>
      </c>
      <c r="B4404" t="str">
        <f>VLOOKUP(Table1[[#This Row],[Region]],Table3[#All],2,0)</f>
        <v>Sam Thomas</v>
      </c>
      <c r="C4404" t="s">
        <v>215</v>
      </c>
      <c r="D4404">
        <v>119856</v>
      </c>
      <c r="E4404">
        <v>78428</v>
      </c>
      <c r="F4404">
        <v>65.44</v>
      </c>
      <c r="G4404" s="2">
        <v>40616</v>
      </c>
      <c r="H4404">
        <f>YEAR(Table1[[#This Row],[Order Date]])</f>
        <v>2011</v>
      </c>
      <c r="I4404" t="s">
        <v>263</v>
      </c>
      <c r="J4404" s="4">
        <f>WEEKDAY(Table1[[#This Row],[Order Date]])</f>
        <v>2</v>
      </c>
      <c r="K4404" t="s">
        <v>229</v>
      </c>
      <c r="L4404" t="s">
        <v>240</v>
      </c>
      <c r="M4404">
        <v>78428</v>
      </c>
      <c r="N4404">
        <v>20162.13</v>
      </c>
      <c r="O4404">
        <v>58265.87</v>
      </c>
      <c r="P4404">
        <v>20</v>
      </c>
      <c r="Q4404">
        <v>73</v>
      </c>
      <c r="R4404">
        <v>79.33</v>
      </c>
    </row>
    <row r="4405" spans="1:18" x14ac:dyDescent="0.35">
      <c r="A4405" t="s">
        <v>15</v>
      </c>
      <c r="B4405" t="str">
        <f>VLOOKUP(Table1[[#This Row],[Region]],Table3[#All],2,0)</f>
        <v>William Grek</v>
      </c>
      <c r="C4405" t="s">
        <v>214</v>
      </c>
      <c r="D4405">
        <v>276627</v>
      </c>
      <c r="E4405">
        <v>165776</v>
      </c>
      <c r="F4405">
        <v>59.93</v>
      </c>
      <c r="G4405" s="2">
        <v>40616</v>
      </c>
      <c r="H4405">
        <f>YEAR(Table1[[#This Row],[Order Date]])</f>
        <v>2011</v>
      </c>
      <c r="I4405" t="s">
        <v>263</v>
      </c>
      <c r="J4405" s="4">
        <f>WEEKDAY(Table1[[#This Row],[Order Date]])</f>
        <v>2</v>
      </c>
      <c r="K4405" t="s">
        <v>221</v>
      </c>
      <c r="L4405" t="s">
        <v>239</v>
      </c>
      <c r="M4405">
        <v>165776</v>
      </c>
      <c r="N4405">
        <v>39678.9</v>
      </c>
      <c r="O4405">
        <v>126097.1</v>
      </c>
      <c r="P4405">
        <v>10</v>
      </c>
      <c r="Q4405">
        <v>92</v>
      </c>
      <c r="R4405">
        <v>63.48</v>
      </c>
    </row>
    <row r="4406" spans="1:18" x14ac:dyDescent="0.35">
      <c r="A4406" t="s">
        <v>16</v>
      </c>
      <c r="B4406" t="str">
        <f>VLOOKUP(Table1[[#This Row],[Region]],Table3[#All],2,0)</f>
        <v>William Grek</v>
      </c>
      <c r="C4406" t="s">
        <v>214</v>
      </c>
      <c r="D4406">
        <v>122603</v>
      </c>
      <c r="E4406">
        <v>115802</v>
      </c>
      <c r="F4406">
        <v>94.45</v>
      </c>
      <c r="G4406" s="2">
        <v>40616</v>
      </c>
      <c r="H4406">
        <f>YEAR(Table1[[#This Row],[Order Date]])</f>
        <v>2011</v>
      </c>
      <c r="I4406" t="s">
        <v>263</v>
      </c>
      <c r="J4406" s="4">
        <f>WEEKDAY(Table1[[#This Row],[Order Date]])</f>
        <v>2</v>
      </c>
      <c r="K4406" t="s">
        <v>222</v>
      </c>
      <c r="L4406" t="s">
        <v>236</v>
      </c>
      <c r="M4406">
        <v>115802</v>
      </c>
      <c r="N4406">
        <v>55804.56</v>
      </c>
      <c r="O4406">
        <v>59997.440000000002</v>
      </c>
      <c r="P4406">
        <v>20</v>
      </c>
      <c r="Q4406">
        <v>19</v>
      </c>
      <c r="R4406">
        <v>71.31</v>
      </c>
    </row>
    <row r="4407" spans="1:18" x14ac:dyDescent="0.35">
      <c r="A4407" t="s">
        <v>17</v>
      </c>
      <c r="B4407" t="str">
        <f>VLOOKUP(Table1[[#This Row],[Region]],Table3[#All],2,0)</f>
        <v>Bill Gabril</v>
      </c>
      <c r="C4407" t="s">
        <v>213</v>
      </c>
      <c r="D4407">
        <v>405101</v>
      </c>
      <c r="E4407">
        <v>462816</v>
      </c>
      <c r="F4407">
        <v>114.25</v>
      </c>
      <c r="G4407" s="2">
        <v>40616</v>
      </c>
      <c r="H4407">
        <f>YEAR(Table1[[#This Row],[Order Date]])</f>
        <v>2011</v>
      </c>
      <c r="I4407" t="s">
        <v>263</v>
      </c>
      <c r="J4407" s="4">
        <f>WEEKDAY(Table1[[#This Row],[Order Date]])</f>
        <v>2</v>
      </c>
      <c r="K4407" t="s">
        <v>218</v>
      </c>
      <c r="L4407" t="s">
        <v>238</v>
      </c>
      <c r="M4407">
        <v>462816</v>
      </c>
      <c r="N4407">
        <v>212532.3</v>
      </c>
      <c r="O4407">
        <v>250283.7</v>
      </c>
      <c r="P4407">
        <v>30</v>
      </c>
      <c r="Q4407">
        <v>77</v>
      </c>
      <c r="R4407">
        <v>62.25</v>
      </c>
    </row>
    <row r="4408" spans="1:18" x14ac:dyDescent="0.35">
      <c r="A4408" t="s">
        <v>18</v>
      </c>
      <c r="B4408" t="str">
        <f>VLOOKUP(Table1[[#This Row],[Region]],Table3[#All],2,0)</f>
        <v>Bill Gabril</v>
      </c>
      <c r="C4408" t="s">
        <v>213</v>
      </c>
      <c r="D4408">
        <v>285502</v>
      </c>
      <c r="E4408">
        <v>190968</v>
      </c>
      <c r="F4408">
        <v>66.89</v>
      </c>
      <c r="G4408" s="2">
        <v>40616</v>
      </c>
      <c r="H4408">
        <f>YEAR(Table1[[#This Row],[Order Date]])</f>
        <v>2011</v>
      </c>
      <c r="I4408" t="s">
        <v>263</v>
      </c>
      <c r="J4408" s="4">
        <f>WEEKDAY(Table1[[#This Row],[Order Date]])</f>
        <v>2</v>
      </c>
      <c r="K4408" t="s">
        <v>223</v>
      </c>
      <c r="L4408" t="s">
        <v>240</v>
      </c>
      <c r="M4408">
        <v>190968</v>
      </c>
      <c r="N4408">
        <v>71513.73</v>
      </c>
      <c r="O4408">
        <v>119454.27</v>
      </c>
      <c r="P4408">
        <v>10</v>
      </c>
      <c r="Q4408">
        <v>78</v>
      </c>
      <c r="R4408">
        <v>67.5</v>
      </c>
    </row>
    <row r="4409" spans="1:18" x14ac:dyDescent="0.35">
      <c r="A4409" t="s">
        <v>19</v>
      </c>
      <c r="B4409" t="str">
        <f>VLOOKUP(Table1[[#This Row],[Region]],Table3[#All],2,0)</f>
        <v>Anne Paul</v>
      </c>
      <c r="C4409" t="s">
        <v>212</v>
      </c>
      <c r="D4409">
        <v>305171</v>
      </c>
      <c r="E4409">
        <v>298639</v>
      </c>
      <c r="F4409">
        <v>97.86</v>
      </c>
      <c r="G4409" s="2">
        <v>41470</v>
      </c>
      <c r="H4409">
        <f>YEAR(Table1[[#This Row],[Order Date]])</f>
        <v>2013</v>
      </c>
      <c r="I4409" t="s">
        <v>260</v>
      </c>
      <c r="J4409" s="4">
        <f>WEEKDAY(Table1[[#This Row],[Order Date]])</f>
        <v>2</v>
      </c>
      <c r="K4409" t="s">
        <v>222</v>
      </c>
      <c r="L4409" t="s">
        <v>236</v>
      </c>
      <c r="M4409">
        <v>298639</v>
      </c>
      <c r="N4409">
        <v>123256.32000000001</v>
      </c>
      <c r="O4409">
        <v>175382.68</v>
      </c>
      <c r="P4409">
        <v>10</v>
      </c>
      <c r="Q4409">
        <v>38</v>
      </c>
      <c r="R4409">
        <v>76.489999999999995</v>
      </c>
    </row>
    <row r="4410" spans="1:18" x14ac:dyDescent="0.35">
      <c r="A4410" t="s">
        <v>20</v>
      </c>
      <c r="B4410" t="str">
        <f>VLOOKUP(Table1[[#This Row],[Region]],Table3[#All],2,0)</f>
        <v>William Grek</v>
      </c>
      <c r="C4410" t="s">
        <v>214</v>
      </c>
      <c r="D4410">
        <v>375489</v>
      </c>
      <c r="E4410">
        <v>425444</v>
      </c>
      <c r="F4410">
        <v>113.3</v>
      </c>
      <c r="G4410" s="2">
        <v>41610</v>
      </c>
      <c r="H4410">
        <f>YEAR(Table1[[#This Row],[Order Date]])</f>
        <v>2013</v>
      </c>
      <c r="I4410" t="s">
        <v>257</v>
      </c>
      <c r="J4410" s="4">
        <f>WEEKDAY(Table1[[#This Row],[Order Date]])</f>
        <v>2</v>
      </c>
      <c r="K4410" t="s">
        <v>234</v>
      </c>
      <c r="L4410" t="s">
        <v>238</v>
      </c>
      <c r="M4410">
        <v>425444</v>
      </c>
      <c r="N4410">
        <v>116431.94</v>
      </c>
      <c r="O4410">
        <v>309012.06</v>
      </c>
      <c r="P4410">
        <v>20</v>
      </c>
      <c r="Q4410">
        <v>34</v>
      </c>
      <c r="R4410">
        <v>81.67</v>
      </c>
    </row>
    <row r="4411" spans="1:18" x14ac:dyDescent="0.35">
      <c r="A4411" t="s">
        <v>21</v>
      </c>
      <c r="B4411" t="str">
        <f>VLOOKUP(Table1[[#This Row],[Region]],Table3[#All],2,0)</f>
        <v>William Grek</v>
      </c>
      <c r="C4411" t="s">
        <v>214</v>
      </c>
      <c r="D4411">
        <v>127288</v>
      </c>
      <c r="E4411">
        <v>108377</v>
      </c>
      <c r="F4411">
        <v>85.14</v>
      </c>
      <c r="G4411" s="2">
        <v>41516</v>
      </c>
      <c r="H4411">
        <f>YEAR(Table1[[#This Row],[Order Date]])</f>
        <v>2013</v>
      </c>
      <c r="I4411" t="s">
        <v>262</v>
      </c>
      <c r="J4411" s="4">
        <f>WEEKDAY(Table1[[#This Row],[Order Date]])</f>
        <v>6</v>
      </c>
      <c r="K4411" t="s">
        <v>229</v>
      </c>
      <c r="L4411" t="s">
        <v>240</v>
      </c>
      <c r="M4411">
        <v>108377</v>
      </c>
      <c r="N4411">
        <v>41254.660000000003</v>
      </c>
      <c r="O4411">
        <v>67122.34</v>
      </c>
      <c r="P4411">
        <v>30</v>
      </c>
      <c r="Q4411">
        <v>10</v>
      </c>
      <c r="R4411">
        <v>82.14</v>
      </c>
    </row>
    <row r="4412" spans="1:18" x14ac:dyDescent="0.35">
      <c r="A4412" t="s">
        <v>22</v>
      </c>
      <c r="B4412" t="str">
        <f>VLOOKUP(Table1[[#This Row],[Region]],Table3[#All],2,0)</f>
        <v>Sam Thomas</v>
      </c>
      <c r="C4412" t="s">
        <v>215</v>
      </c>
      <c r="D4412">
        <v>249640</v>
      </c>
      <c r="E4412">
        <v>259474</v>
      </c>
      <c r="F4412">
        <v>103.94</v>
      </c>
      <c r="G4412" s="2">
        <v>41516</v>
      </c>
      <c r="H4412">
        <f>YEAR(Table1[[#This Row],[Order Date]])</f>
        <v>2013</v>
      </c>
      <c r="I4412" t="s">
        <v>262</v>
      </c>
      <c r="J4412" s="4">
        <f>WEEKDAY(Table1[[#This Row],[Order Date]])</f>
        <v>6</v>
      </c>
      <c r="K4412" t="s">
        <v>227</v>
      </c>
      <c r="L4412" t="s">
        <v>237</v>
      </c>
      <c r="M4412">
        <v>259474</v>
      </c>
      <c r="N4412">
        <v>81186.720000000001</v>
      </c>
      <c r="O4412">
        <v>178287.28</v>
      </c>
      <c r="P4412">
        <v>10</v>
      </c>
      <c r="Q4412">
        <v>77</v>
      </c>
      <c r="R4412">
        <v>81.56</v>
      </c>
    </row>
    <row r="4413" spans="1:18" x14ac:dyDescent="0.35">
      <c r="A4413" t="s">
        <v>23</v>
      </c>
      <c r="B4413" t="str">
        <f>VLOOKUP(Table1[[#This Row],[Region]],Table3[#All],2,0)</f>
        <v>Anne Paul</v>
      </c>
      <c r="C4413" t="s">
        <v>212</v>
      </c>
      <c r="D4413">
        <v>188205</v>
      </c>
      <c r="E4413">
        <v>215172</v>
      </c>
      <c r="F4413">
        <v>114.33</v>
      </c>
      <c r="G4413" s="2">
        <v>41516</v>
      </c>
      <c r="H4413">
        <f>YEAR(Table1[[#This Row],[Order Date]])</f>
        <v>2013</v>
      </c>
      <c r="I4413" t="s">
        <v>262</v>
      </c>
      <c r="J4413" s="4">
        <f>WEEKDAY(Table1[[#This Row],[Order Date]])</f>
        <v>6</v>
      </c>
      <c r="K4413" t="s">
        <v>222</v>
      </c>
      <c r="L4413" t="s">
        <v>236</v>
      </c>
      <c r="M4413">
        <v>215172</v>
      </c>
      <c r="N4413">
        <v>50150.7</v>
      </c>
      <c r="O4413">
        <v>165021.29999999999</v>
      </c>
      <c r="P4413">
        <v>20</v>
      </c>
      <c r="Q4413">
        <v>29</v>
      </c>
      <c r="R4413">
        <v>80.86</v>
      </c>
    </row>
    <row r="4414" spans="1:18" x14ac:dyDescent="0.35">
      <c r="A4414" t="s">
        <v>24</v>
      </c>
      <c r="B4414" t="str">
        <f>VLOOKUP(Table1[[#This Row],[Region]],Table3[#All],2,0)</f>
        <v>William Grek</v>
      </c>
      <c r="C4414" t="s">
        <v>214</v>
      </c>
      <c r="D4414">
        <v>170875</v>
      </c>
      <c r="E4414">
        <v>160789</v>
      </c>
      <c r="F4414">
        <v>94.1</v>
      </c>
      <c r="G4414" s="2">
        <v>41516</v>
      </c>
      <c r="H4414">
        <f>YEAR(Table1[[#This Row],[Order Date]])</f>
        <v>2013</v>
      </c>
      <c r="I4414" t="s">
        <v>262</v>
      </c>
      <c r="J4414" s="4">
        <f>WEEKDAY(Table1[[#This Row],[Order Date]])</f>
        <v>6</v>
      </c>
      <c r="K4414" t="s">
        <v>229</v>
      </c>
      <c r="L4414" t="s">
        <v>240</v>
      </c>
      <c r="M4414">
        <v>160789</v>
      </c>
      <c r="N4414">
        <v>33890.9</v>
      </c>
      <c r="O4414">
        <v>126898.1</v>
      </c>
      <c r="P4414">
        <v>10</v>
      </c>
      <c r="Q4414">
        <v>14</v>
      </c>
      <c r="R4414">
        <v>63.92</v>
      </c>
    </row>
    <row r="4415" spans="1:18" x14ac:dyDescent="0.35">
      <c r="A4415" t="s">
        <v>25</v>
      </c>
      <c r="B4415" t="str">
        <f>VLOOKUP(Table1[[#This Row],[Region]],Table3[#All],2,0)</f>
        <v>William Grek</v>
      </c>
      <c r="C4415" t="s">
        <v>214</v>
      </c>
      <c r="D4415">
        <v>458578</v>
      </c>
      <c r="E4415">
        <v>384341</v>
      </c>
      <c r="F4415">
        <v>83.81</v>
      </c>
      <c r="G4415" s="2">
        <v>41450</v>
      </c>
      <c r="H4415">
        <f>YEAR(Table1[[#This Row],[Order Date]])</f>
        <v>2013</v>
      </c>
      <c r="I4415" t="s">
        <v>254</v>
      </c>
      <c r="J4415" s="4">
        <f>WEEKDAY(Table1[[#This Row],[Order Date]])</f>
        <v>3</v>
      </c>
      <c r="K4415" t="s">
        <v>232</v>
      </c>
      <c r="L4415" t="s">
        <v>240</v>
      </c>
      <c r="M4415">
        <v>384341</v>
      </c>
      <c r="N4415">
        <v>158543.60999999999</v>
      </c>
      <c r="O4415">
        <v>225797.39</v>
      </c>
      <c r="P4415">
        <v>10</v>
      </c>
      <c r="Q4415">
        <v>74</v>
      </c>
      <c r="R4415">
        <v>78.8</v>
      </c>
    </row>
    <row r="4416" spans="1:18" x14ac:dyDescent="0.35">
      <c r="A4416" t="s">
        <v>26</v>
      </c>
      <c r="B4416" t="str">
        <f>VLOOKUP(Table1[[#This Row],[Region]],Table3[#All],2,0)</f>
        <v>Sam Thomas</v>
      </c>
      <c r="C4416" t="s">
        <v>215</v>
      </c>
      <c r="D4416">
        <v>414653</v>
      </c>
      <c r="E4416">
        <v>347974</v>
      </c>
      <c r="F4416">
        <v>83.92</v>
      </c>
      <c r="G4416" s="2">
        <v>41729</v>
      </c>
      <c r="H4416">
        <f>YEAR(Table1[[#This Row],[Order Date]])</f>
        <v>2014</v>
      </c>
      <c r="I4416" t="s">
        <v>263</v>
      </c>
      <c r="J4416" s="4">
        <f>WEEKDAY(Table1[[#This Row],[Order Date]])</f>
        <v>2</v>
      </c>
      <c r="K4416" t="s">
        <v>224</v>
      </c>
      <c r="L4416" t="s">
        <v>240</v>
      </c>
      <c r="M4416">
        <v>347974</v>
      </c>
      <c r="N4416">
        <v>167991.7</v>
      </c>
      <c r="O4416">
        <v>179982.3</v>
      </c>
      <c r="P4416">
        <v>10</v>
      </c>
      <c r="Q4416">
        <v>83</v>
      </c>
      <c r="R4416">
        <v>66.08</v>
      </c>
    </row>
    <row r="4417" spans="1:18" x14ac:dyDescent="0.35">
      <c r="A4417" t="s">
        <v>27</v>
      </c>
      <c r="B4417" t="str">
        <f>VLOOKUP(Table1[[#This Row],[Region]],Table3[#All],2,0)</f>
        <v>Sam Thomas</v>
      </c>
      <c r="C4417" t="s">
        <v>215</v>
      </c>
      <c r="D4417">
        <v>324659</v>
      </c>
      <c r="E4417">
        <v>219131</v>
      </c>
      <c r="F4417">
        <v>67.5</v>
      </c>
      <c r="G4417" s="2">
        <v>40897</v>
      </c>
      <c r="H4417">
        <f>YEAR(Table1[[#This Row],[Order Date]])</f>
        <v>2011</v>
      </c>
      <c r="I4417" t="s">
        <v>257</v>
      </c>
      <c r="J4417" s="4">
        <f>WEEKDAY(Table1[[#This Row],[Order Date]])</f>
        <v>3</v>
      </c>
      <c r="K4417" t="s">
        <v>223</v>
      </c>
      <c r="L4417" t="s">
        <v>240</v>
      </c>
      <c r="M4417">
        <v>219131</v>
      </c>
      <c r="N4417">
        <v>44681.47</v>
      </c>
      <c r="O4417">
        <v>174449.53</v>
      </c>
      <c r="P4417">
        <v>30</v>
      </c>
      <c r="Q4417">
        <v>40</v>
      </c>
      <c r="R4417">
        <v>76.73</v>
      </c>
    </row>
    <row r="4418" spans="1:18" x14ac:dyDescent="0.35">
      <c r="A4418" t="s">
        <v>28</v>
      </c>
      <c r="B4418" t="str">
        <f>VLOOKUP(Table1[[#This Row],[Region]],Table3[#All],2,0)</f>
        <v>Sam Thomas</v>
      </c>
      <c r="C4418" t="s">
        <v>215</v>
      </c>
      <c r="D4418">
        <v>434771</v>
      </c>
      <c r="E4418">
        <v>409014</v>
      </c>
      <c r="F4418">
        <v>94.08</v>
      </c>
      <c r="G4418" s="2">
        <v>40897</v>
      </c>
      <c r="H4418">
        <f>YEAR(Table1[[#This Row],[Order Date]])</f>
        <v>2011</v>
      </c>
      <c r="I4418" t="s">
        <v>257</v>
      </c>
      <c r="J4418" s="4">
        <f>WEEKDAY(Table1[[#This Row],[Order Date]])</f>
        <v>3</v>
      </c>
      <c r="K4418" t="s">
        <v>234</v>
      </c>
      <c r="L4418" t="s">
        <v>238</v>
      </c>
      <c r="M4418">
        <v>409014</v>
      </c>
      <c r="N4418">
        <v>102468.74</v>
      </c>
      <c r="O4418">
        <v>306545.26</v>
      </c>
      <c r="P4418">
        <v>30</v>
      </c>
      <c r="Q4418">
        <v>41</v>
      </c>
      <c r="R4418">
        <v>78.89</v>
      </c>
    </row>
    <row r="4419" spans="1:18" x14ac:dyDescent="0.35">
      <c r="A4419" t="s">
        <v>29</v>
      </c>
      <c r="B4419" t="str">
        <f>VLOOKUP(Table1[[#This Row],[Region]],Table3[#All],2,0)</f>
        <v>Sam Thomas</v>
      </c>
      <c r="C4419" t="s">
        <v>215</v>
      </c>
      <c r="D4419">
        <v>107136</v>
      </c>
      <c r="E4419">
        <v>119077</v>
      </c>
      <c r="F4419">
        <v>111.15</v>
      </c>
      <c r="G4419" s="2">
        <v>40897</v>
      </c>
      <c r="H4419">
        <f>YEAR(Table1[[#This Row],[Order Date]])</f>
        <v>2011</v>
      </c>
      <c r="I4419" t="s">
        <v>257</v>
      </c>
      <c r="J4419" s="4">
        <f>WEEKDAY(Table1[[#This Row],[Order Date]])</f>
        <v>3</v>
      </c>
      <c r="K4419" t="s">
        <v>224</v>
      </c>
      <c r="L4419" t="s">
        <v>240</v>
      </c>
      <c r="M4419">
        <v>119077</v>
      </c>
      <c r="N4419">
        <v>37494.76</v>
      </c>
      <c r="O4419">
        <v>81582.240000000005</v>
      </c>
      <c r="P4419">
        <v>10</v>
      </c>
      <c r="Q4419">
        <v>34</v>
      </c>
      <c r="R4419">
        <v>64.040000000000006</v>
      </c>
    </row>
    <row r="4420" spans="1:18" x14ac:dyDescent="0.35">
      <c r="A4420" t="s">
        <v>30</v>
      </c>
      <c r="B4420" t="str">
        <f>VLOOKUP(Table1[[#This Row],[Region]],Table3[#All],2,0)</f>
        <v>William Grek</v>
      </c>
      <c r="C4420" t="s">
        <v>214</v>
      </c>
      <c r="D4420">
        <v>430379</v>
      </c>
      <c r="E4420">
        <v>255980</v>
      </c>
      <c r="F4420">
        <v>59.48</v>
      </c>
      <c r="G4420" s="2">
        <v>40897</v>
      </c>
      <c r="H4420">
        <f>YEAR(Table1[[#This Row],[Order Date]])</f>
        <v>2011</v>
      </c>
      <c r="I4420" t="s">
        <v>257</v>
      </c>
      <c r="J4420" s="4">
        <f>WEEKDAY(Table1[[#This Row],[Order Date]])</f>
        <v>3</v>
      </c>
      <c r="K4420" t="s">
        <v>228</v>
      </c>
      <c r="L4420" t="s">
        <v>236</v>
      </c>
      <c r="M4420">
        <v>255980</v>
      </c>
      <c r="N4420">
        <v>51858.21</v>
      </c>
      <c r="O4420">
        <v>204121.79</v>
      </c>
      <c r="P4420">
        <v>10</v>
      </c>
      <c r="Q4420">
        <v>10</v>
      </c>
      <c r="R4420">
        <v>69.900000000000006</v>
      </c>
    </row>
    <row r="4421" spans="1:18" x14ac:dyDescent="0.35">
      <c r="A4421" t="s">
        <v>31</v>
      </c>
      <c r="B4421" t="str">
        <f>VLOOKUP(Table1[[#This Row],[Region]],Table3[#All],2,0)</f>
        <v>William Grek</v>
      </c>
      <c r="C4421" t="s">
        <v>214</v>
      </c>
      <c r="D4421">
        <v>157667</v>
      </c>
      <c r="E4421">
        <v>184501</v>
      </c>
      <c r="F4421">
        <v>117.02</v>
      </c>
      <c r="G4421" s="2">
        <v>40897</v>
      </c>
      <c r="H4421">
        <f>YEAR(Table1[[#This Row],[Order Date]])</f>
        <v>2011</v>
      </c>
      <c r="I4421" t="s">
        <v>257</v>
      </c>
      <c r="J4421" s="4">
        <f>WEEKDAY(Table1[[#This Row],[Order Date]])</f>
        <v>3</v>
      </c>
      <c r="K4421" t="s">
        <v>227</v>
      </c>
      <c r="L4421" t="s">
        <v>237</v>
      </c>
      <c r="M4421">
        <v>184501</v>
      </c>
      <c r="N4421">
        <v>60109.33</v>
      </c>
      <c r="O4421">
        <v>124391.67</v>
      </c>
      <c r="P4421">
        <v>30</v>
      </c>
      <c r="Q4421">
        <v>24</v>
      </c>
      <c r="R4421">
        <v>61.71</v>
      </c>
    </row>
    <row r="4422" spans="1:18" x14ac:dyDescent="0.35">
      <c r="A4422" t="s">
        <v>32</v>
      </c>
      <c r="B4422" t="str">
        <f>VLOOKUP(Table1[[#This Row],[Region]],Table3[#All],2,0)</f>
        <v>Sam Thomas</v>
      </c>
      <c r="C4422" t="s">
        <v>215</v>
      </c>
      <c r="D4422">
        <v>116249</v>
      </c>
      <c r="E4422">
        <v>70003</v>
      </c>
      <c r="F4422">
        <v>60.22</v>
      </c>
      <c r="G4422" s="2">
        <v>41260</v>
      </c>
      <c r="H4422">
        <f>YEAR(Table1[[#This Row],[Order Date]])</f>
        <v>2012</v>
      </c>
      <c r="I4422" t="s">
        <v>257</v>
      </c>
      <c r="J4422" s="4">
        <f>WEEKDAY(Table1[[#This Row],[Order Date]])</f>
        <v>2</v>
      </c>
      <c r="K4422" t="s">
        <v>221</v>
      </c>
      <c r="L4422" t="s">
        <v>239</v>
      </c>
      <c r="M4422">
        <v>70003</v>
      </c>
      <c r="N4422">
        <v>14231.95</v>
      </c>
      <c r="O4422">
        <v>55771.05</v>
      </c>
      <c r="P4422">
        <v>20</v>
      </c>
      <c r="Q4422">
        <v>51</v>
      </c>
      <c r="R4422">
        <v>66.5</v>
      </c>
    </row>
    <row r="4423" spans="1:18" x14ac:dyDescent="0.35">
      <c r="A4423" t="s">
        <v>33</v>
      </c>
      <c r="B4423" t="str">
        <f>VLOOKUP(Table1[[#This Row],[Region]],Table3[#All],2,0)</f>
        <v>Bill Gabril</v>
      </c>
      <c r="C4423" t="s">
        <v>213</v>
      </c>
      <c r="D4423">
        <v>191304</v>
      </c>
      <c r="E4423">
        <v>196110</v>
      </c>
      <c r="F4423">
        <v>102.51</v>
      </c>
      <c r="G4423" s="2">
        <v>41260</v>
      </c>
      <c r="H4423">
        <f>YEAR(Table1[[#This Row],[Order Date]])</f>
        <v>2012</v>
      </c>
      <c r="I4423" t="s">
        <v>257</v>
      </c>
      <c r="J4423" s="4">
        <f>WEEKDAY(Table1[[#This Row],[Order Date]])</f>
        <v>2</v>
      </c>
      <c r="K4423" t="s">
        <v>219</v>
      </c>
      <c r="L4423" t="s">
        <v>238</v>
      </c>
      <c r="M4423">
        <v>196110</v>
      </c>
      <c r="N4423">
        <v>93509.45</v>
      </c>
      <c r="O4423">
        <v>102600.55</v>
      </c>
      <c r="P4423">
        <v>10</v>
      </c>
      <c r="Q4423">
        <v>45</v>
      </c>
      <c r="R4423">
        <v>64.569999999999993</v>
      </c>
    </row>
    <row r="4424" spans="1:18" x14ac:dyDescent="0.35">
      <c r="A4424" t="s">
        <v>34</v>
      </c>
      <c r="B4424" t="str">
        <f>VLOOKUP(Table1[[#This Row],[Region]],Table3[#All],2,0)</f>
        <v>Bill Gabril</v>
      </c>
      <c r="C4424" t="s">
        <v>213</v>
      </c>
      <c r="D4424">
        <v>218864</v>
      </c>
      <c r="E4424">
        <v>170014</v>
      </c>
      <c r="F4424">
        <v>77.680000000000007</v>
      </c>
      <c r="G4424" s="2">
        <v>41260</v>
      </c>
      <c r="H4424">
        <f>YEAR(Table1[[#This Row],[Order Date]])</f>
        <v>2012</v>
      </c>
      <c r="I4424" t="s">
        <v>257</v>
      </c>
      <c r="J4424" s="4">
        <f>WEEKDAY(Table1[[#This Row],[Order Date]])</f>
        <v>2</v>
      </c>
      <c r="K4424" t="s">
        <v>218</v>
      </c>
      <c r="L4424" t="s">
        <v>238</v>
      </c>
      <c r="M4424">
        <v>170014</v>
      </c>
      <c r="N4424">
        <v>80187.56</v>
      </c>
      <c r="O4424">
        <v>89826.44</v>
      </c>
      <c r="P4424">
        <v>20</v>
      </c>
      <c r="Q4424">
        <v>80</v>
      </c>
      <c r="R4424">
        <v>93.37</v>
      </c>
    </row>
    <row r="4425" spans="1:18" x14ac:dyDescent="0.35">
      <c r="A4425" t="s">
        <v>35</v>
      </c>
      <c r="B4425" t="str">
        <f>VLOOKUP(Table1[[#This Row],[Region]],Table3[#All],2,0)</f>
        <v>William Grek</v>
      </c>
      <c r="C4425" t="s">
        <v>214</v>
      </c>
      <c r="D4425">
        <v>104090</v>
      </c>
      <c r="E4425">
        <v>60408</v>
      </c>
      <c r="F4425">
        <v>58.03</v>
      </c>
      <c r="G4425" s="2">
        <v>41260</v>
      </c>
      <c r="H4425">
        <f>YEAR(Table1[[#This Row],[Order Date]])</f>
        <v>2012</v>
      </c>
      <c r="I4425" t="s">
        <v>257</v>
      </c>
      <c r="J4425" s="4">
        <f>WEEKDAY(Table1[[#This Row],[Order Date]])</f>
        <v>2</v>
      </c>
      <c r="K4425" t="s">
        <v>224</v>
      </c>
      <c r="L4425" t="s">
        <v>240</v>
      </c>
      <c r="M4425">
        <v>60408</v>
      </c>
      <c r="N4425">
        <v>17679.650000000001</v>
      </c>
      <c r="O4425">
        <v>42728.35</v>
      </c>
      <c r="P4425">
        <v>30</v>
      </c>
      <c r="Q4425">
        <v>84</v>
      </c>
      <c r="R4425">
        <v>70.33</v>
      </c>
    </row>
    <row r="4426" spans="1:18" x14ac:dyDescent="0.35">
      <c r="A4426" t="s">
        <v>36</v>
      </c>
      <c r="B4426" t="str">
        <f>VLOOKUP(Table1[[#This Row],[Region]],Table3[#All],2,0)</f>
        <v>Bill Gabril</v>
      </c>
      <c r="C4426" t="s">
        <v>213</v>
      </c>
      <c r="D4426">
        <v>231097</v>
      </c>
      <c r="E4426">
        <v>127659</v>
      </c>
      <c r="F4426">
        <v>55.24</v>
      </c>
      <c r="G4426" s="2">
        <v>41260</v>
      </c>
      <c r="H4426">
        <f>YEAR(Table1[[#This Row],[Order Date]])</f>
        <v>2012</v>
      </c>
      <c r="I4426" t="s">
        <v>257</v>
      </c>
      <c r="J4426" s="4">
        <f>WEEKDAY(Table1[[#This Row],[Order Date]])</f>
        <v>2</v>
      </c>
      <c r="K4426" t="s">
        <v>217</v>
      </c>
      <c r="L4426" t="s">
        <v>237</v>
      </c>
      <c r="M4426">
        <v>127659</v>
      </c>
      <c r="N4426">
        <v>40708.29</v>
      </c>
      <c r="O4426">
        <v>86950.71</v>
      </c>
      <c r="P4426">
        <v>30</v>
      </c>
      <c r="Q4426">
        <v>56</v>
      </c>
      <c r="R4426">
        <v>61.01</v>
      </c>
    </row>
    <row r="4427" spans="1:18" x14ac:dyDescent="0.35">
      <c r="A4427" t="s">
        <v>37</v>
      </c>
      <c r="B4427" t="str">
        <f>VLOOKUP(Table1[[#This Row],[Region]],Table3[#All],2,0)</f>
        <v>Anne Paul</v>
      </c>
      <c r="C4427" t="s">
        <v>212</v>
      </c>
      <c r="D4427">
        <v>472114</v>
      </c>
      <c r="E4427">
        <v>242146</v>
      </c>
      <c r="F4427">
        <v>51.29</v>
      </c>
      <c r="G4427" s="2">
        <v>41771</v>
      </c>
      <c r="H4427">
        <f>YEAR(Table1[[#This Row],[Order Date]])</f>
        <v>2014</v>
      </c>
      <c r="I4427" t="s">
        <v>261</v>
      </c>
      <c r="J4427" s="4">
        <f>WEEKDAY(Table1[[#This Row],[Order Date]])</f>
        <v>2</v>
      </c>
      <c r="K4427" t="s">
        <v>234</v>
      </c>
      <c r="L4427" t="s">
        <v>238</v>
      </c>
      <c r="M4427">
        <v>242146</v>
      </c>
      <c r="N4427">
        <v>91066.07</v>
      </c>
      <c r="O4427">
        <v>151079.93</v>
      </c>
      <c r="P4427">
        <v>20</v>
      </c>
      <c r="Q4427">
        <v>39</v>
      </c>
      <c r="R4427">
        <v>82.32</v>
      </c>
    </row>
    <row r="4428" spans="1:18" x14ac:dyDescent="0.35">
      <c r="A4428" t="s">
        <v>38</v>
      </c>
      <c r="B4428" t="str">
        <f>VLOOKUP(Table1[[#This Row],[Region]],Table3[#All],2,0)</f>
        <v>William Grek</v>
      </c>
      <c r="C4428" t="s">
        <v>214</v>
      </c>
      <c r="D4428">
        <v>318730</v>
      </c>
      <c r="E4428">
        <v>218565</v>
      </c>
      <c r="F4428">
        <v>68.569999999999993</v>
      </c>
      <c r="G4428" s="2">
        <v>41771</v>
      </c>
      <c r="H4428">
        <f>YEAR(Table1[[#This Row],[Order Date]])</f>
        <v>2014</v>
      </c>
      <c r="I4428" t="s">
        <v>261</v>
      </c>
      <c r="J4428" s="4">
        <f>WEEKDAY(Table1[[#This Row],[Order Date]])</f>
        <v>2</v>
      </c>
      <c r="K4428" t="s">
        <v>233</v>
      </c>
      <c r="L4428" t="s">
        <v>237</v>
      </c>
      <c r="M4428">
        <v>218565</v>
      </c>
      <c r="N4428">
        <v>103576.1</v>
      </c>
      <c r="O4428">
        <v>114988.9</v>
      </c>
      <c r="P4428">
        <v>30</v>
      </c>
      <c r="Q4428">
        <v>40</v>
      </c>
      <c r="R4428">
        <v>72.650000000000006</v>
      </c>
    </row>
    <row r="4429" spans="1:18" x14ac:dyDescent="0.35">
      <c r="A4429" t="s">
        <v>39</v>
      </c>
      <c r="B4429" t="str">
        <f>VLOOKUP(Table1[[#This Row],[Region]],Table3[#All],2,0)</f>
        <v>Sam Thomas</v>
      </c>
      <c r="C4429" t="s">
        <v>215</v>
      </c>
      <c r="D4429">
        <v>225728</v>
      </c>
      <c r="E4429">
        <v>120238</v>
      </c>
      <c r="F4429">
        <v>53.27</v>
      </c>
      <c r="G4429" s="2">
        <v>41771</v>
      </c>
      <c r="H4429">
        <f>YEAR(Table1[[#This Row],[Order Date]])</f>
        <v>2014</v>
      </c>
      <c r="I4429" t="s">
        <v>261</v>
      </c>
      <c r="J4429" s="4">
        <f>WEEKDAY(Table1[[#This Row],[Order Date]])</f>
        <v>2</v>
      </c>
      <c r="K4429" t="s">
        <v>216</v>
      </c>
      <c r="L4429" t="s">
        <v>236</v>
      </c>
      <c r="M4429">
        <v>120238</v>
      </c>
      <c r="N4429">
        <v>31035.14</v>
      </c>
      <c r="O4429">
        <v>89202.86</v>
      </c>
      <c r="P4429">
        <v>10</v>
      </c>
      <c r="Q4429">
        <v>58</v>
      </c>
      <c r="R4429">
        <v>76.760000000000005</v>
      </c>
    </row>
    <row r="4430" spans="1:18" x14ac:dyDescent="0.35">
      <c r="A4430" t="s">
        <v>40</v>
      </c>
      <c r="B4430" t="str">
        <f>VLOOKUP(Table1[[#This Row],[Region]],Table3[#All],2,0)</f>
        <v>Anne Paul</v>
      </c>
      <c r="C4430" t="s">
        <v>212</v>
      </c>
      <c r="D4430">
        <v>308064</v>
      </c>
      <c r="E4430">
        <v>262615</v>
      </c>
      <c r="F4430">
        <v>85.25</v>
      </c>
      <c r="G4430" s="2">
        <v>41771</v>
      </c>
      <c r="H4430">
        <f>YEAR(Table1[[#This Row],[Order Date]])</f>
        <v>2014</v>
      </c>
      <c r="I4430" t="s">
        <v>261</v>
      </c>
      <c r="J4430" s="4">
        <f>WEEKDAY(Table1[[#This Row],[Order Date]])</f>
        <v>2</v>
      </c>
      <c r="K4430" t="s">
        <v>227</v>
      </c>
      <c r="L4430" t="s">
        <v>237</v>
      </c>
      <c r="M4430">
        <v>262615</v>
      </c>
      <c r="N4430">
        <v>129597.71</v>
      </c>
      <c r="O4430">
        <v>133017.29</v>
      </c>
      <c r="P4430">
        <v>20</v>
      </c>
      <c r="Q4430">
        <v>31</v>
      </c>
      <c r="R4430">
        <v>93.84</v>
      </c>
    </row>
    <row r="4431" spans="1:18" x14ac:dyDescent="0.35">
      <c r="A4431" t="s">
        <v>41</v>
      </c>
      <c r="B4431" t="str">
        <f>VLOOKUP(Table1[[#This Row],[Region]],Table3[#All],2,0)</f>
        <v>Sam Thomas</v>
      </c>
      <c r="C4431" t="s">
        <v>215</v>
      </c>
      <c r="D4431">
        <v>330844</v>
      </c>
      <c r="E4431">
        <v>281760</v>
      </c>
      <c r="F4431">
        <v>85.16</v>
      </c>
      <c r="G4431" s="2">
        <v>41450</v>
      </c>
      <c r="H4431">
        <f>YEAR(Table1[[#This Row],[Order Date]])</f>
        <v>2013</v>
      </c>
      <c r="I4431" t="s">
        <v>254</v>
      </c>
      <c r="J4431" s="4">
        <f>WEEKDAY(Table1[[#This Row],[Order Date]])</f>
        <v>3</v>
      </c>
      <c r="K4431" t="s">
        <v>217</v>
      </c>
      <c r="L4431" t="s">
        <v>237</v>
      </c>
      <c r="M4431">
        <v>281760</v>
      </c>
      <c r="N4431">
        <v>84728.67</v>
      </c>
      <c r="O4431">
        <v>197031.33</v>
      </c>
      <c r="P4431">
        <v>20</v>
      </c>
      <c r="Q4431">
        <v>57</v>
      </c>
      <c r="R4431">
        <v>76.48</v>
      </c>
    </row>
    <row r="4432" spans="1:18" x14ac:dyDescent="0.35">
      <c r="A4432" t="s">
        <v>42</v>
      </c>
      <c r="B4432" t="str">
        <f>VLOOKUP(Table1[[#This Row],[Region]],Table3[#All],2,0)</f>
        <v>Bill Gabril</v>
      </c>
      <c r="C4432" t="s">
        <v>213</v>
      </c>
      <c r="D4432">
        <v>200476</v>
      </c>
      <c r="E4432">
        <v>139863</v>
      </c>
      <c r="F4432">
        <v>69.77</v>
      </c>
      <c r="G4432" s="2">
        <v>41412</v>
      </c>
      <c r="H4432">
        <f>YEAR(Table1[[#This Row],[Order Date]])</f>
        <v>2013</v>
      </c>
      <c r="I4432" t="s">
        <v>261</v>
      </c>
      <c r="J4432" s="4">
        <f>WEEKDAY(Table1[[#This Row],[Order Date]])</f>
        <v>7</v>
      </c>
      <c r="K4432" t="s">
        <v>231</v>
      </c>
      <c r="L4432" t="s">
        <v>236</v>
      </c>
      <c r="M4432">
        <v>139863</v>
      </c>
      <c r="N4432">
        <v>33689.79</v>
      </c>
      <c r="O4432">
        <v>106173.21</v>
      </c>
      <c r="P4432">
        <v>20</v>
      </c>
      <c r="Q4432">
        <v>89</v>
      </c>
      <c r="R4432">
        <v>89.65</v>
      </c>
    </row>
    <row r="4433" spans="1:18" x14ac:dyDescent="0.35">
      <c r="A4433" t="s">
        <v>43</v>
      </c>
      <c r="B4433" t="str">
        <f>VLOOKUP(Table1[[#This Row],[Region]],Table3[#All],2,0)</f>
        <v>Bill Gabril</v>
      </c>
      <c r="C4433" t="s">
        <v>213</v>
      </c>
      <c r="D4433">
        <v>455304</v>
      </c>
      <c r="E4433">
        <v>410039</v>
      </c>
      <c r="F4433">
        <v>90.06</v>
      </c>
      <c r="G4433" s="2">
        <v>41412</v>
      </c>
      <c r="H4433">
        <f>YEAR(Table1[[#This Row],[Order Date]])</f>
        <v>2013</v>
      </c>
      <c r="I4433" t="s">
        <v>261</v>
      </c>
      <c r="J4433" s="4">
        <f>WEEKDAY(Table1[[#This Row],[Order Date]])</f>
        <v>7</v>
      </c>
      <c r="K4433" t="s">
        <v>231</v>
      </c>
      <c r="L4433" t="s">
        <v>236</v>
      </c>
      <c r="M4433">
        <v>410039</v>
      </c>
      <c r="N4433">
        <v>83849.399999999994</v>
      </c>
      <c r="O4433">
        <v>326189.59999999998</v>
      </c>
      <c r="P4433">
        <v>10</v>
      </c>
      <c r="Q4433">
        <v>69</v>
      </c>
      <c r="R4433">
        <v>93.04</v>
      </c>
    </row>
    <row r="4434" spans="1:18" x14ac:dyDescent="0.35">
      <c r="A4434" t="s">
        <v>44</v>
      </c>
      <c r="B4434" t="str">
        <f>VLOOKUP(Table1[[#This Row],[Region]],Table3[#All],2,0)</f>
        <v>Anne Paul</v>
      </c>
      <c r="C4434" t="s">
        <v>212</v>
      </c>
      <c r="D4434">
        <v>482046</v>
      </c>
      <c r="E4434">
        <v>531393</v>
      </c>
      <c r="F4434">
        <v>110.24</v>
      </c>
      <c r="G4434" s="2">
        <v>41412</v>
      </c>
      <c r="H4434">
        <f>YEAR(Table1[[#This Row],[Order Date]])</f>
        <v>2013</v>
      </c>
      <c r="I4434" t="s">
        <v>261</v>
      </c>
      <c r="J4434" s="4">
        <f>WEEKDAY(Table1[[#This Row],[Order Date]])</f>
        <v>7</v>
      </c>
      <c r="K4434" t="s">
        <v>222</v>
      </c>
      <c r="L4434" t="s">
        <v>236</v>
      </c>
      <c r="M4434">
        <v>531393</v>
      </c>
      <c r="N4434">
        <v>189598.23</v>
      </c>
      <c r="O4434">
        <v>341794.77</v>
      </c>
      <c r="P4434">
        <v>10</v>
      </c>
      <c r="Q4434">
        <v>24</v>
      </c>
      <c r="R4434">
        <v>63.28</v>
      </c>
    </row>
    <row r="4435" spans="1:18" x14ac:dyDescent="0.35">
      <c r="A4435" t="s">
        <v>45</v>
      </c>
      <c r="B4435" t="str">
        <f>VLOOKUP(Table1[[#This Row],[Region]],Table3[#All],2,0)</f>
        <v>Sam Thomas</v>
      </c>
      <c r="C4435" t="s">
        <v>215</v>
      </c>
      <c r="D4435">
        <v>479227</v>
      </c>
      <c r="E4435">
        <v>377550</v>
      </c>
      <c r="F4435">
        <v>78.78</v>
      </c>
      <c r="G4435" s="2">
        <v>41820</v>
      </c>
      <c r="H4435">
        <f>YEAR(Table1[[#This Row],[Order Date]])</f>
        <v>2014</v>
      </c>
      <c r="I4435" t="s">
        <v>254</v>
      </c>
      <c r="J4435" s="4">
        <f>WEEKDAY(Table1[[#This Row],[Order Date]])</f>
        <v>2</v>
      </c>
      <c r="K4435" t="s">
        <v>219</v>
      </c>
      <c r="L4435" t="s">
        <v>238</v>
      </c>
      <c r="M4435">
        <v>377550</v>
      </c>
      <c r="N4435">
        <v>155615.24</v>
      </c>
      <c r="O4435">
        <v>221934.76</v>
      </c>
      <c r="P4435">
        <v>30</v>
      </c>
      <c r="Q4435">
        <v>49</v>
      </c>
      <c r="R4435">
        <v>94.79</v>
      </c>
    </row>
    <row r="4436" spans="1:18" x14ac:dyDescent="0.35">
      <c r="A4436" t="s">
        <v>46</v>
      </c>
      <c r="B4436" t="str">
        <f>VLOOKUP(Table1[[#This Row],[Region]],Table3[#All],2,0)</f>
        <v>Sam Thomas</v>
      </c>
      <c r="C4436" t="s">
        <v>215</v>
      </c>
      <c r="D4436">
        <v>330477</v>
      </c>
      <c r="E4436">
        <v>222079</v>
      </c>
      <c r="F4436">
        <v>67.2</v>
      </c>
      <c r="G4436" s="2">
        <v>41820</v>
      </c>
      <c r="H4436">
        <f>YEAR(Table1[[#This Row],[Order Date]])</f>
        <v>2014</v>
      </c>
      <c r="I4436" t="s">
        <v>254</v>
      </c>
      <c r="J4436" s="4">
        <f>WEEKDAY(Table1[[#This Row],[Order Date]])</f>
        <v>2</v>
      </c>
      <c r="K4436" t="s">
        <v>219</v>
      </c>
      <c r="L4436" t="s">
        <v>238</v>
      </c>
      <c r="M4436">
        <v>222079</v>
      </c>
      <c r="N4436">
        <v>81480.62</v>
      </c>
      <c r="O4436">
        <v>140598.38</v>
      </c>
      <c r="P4436">
        <v>20</v>
      </c>
      <c r="Q4436">
        <v>70</v>
      </c>
      <c r="R4436">
        <v>91.35</v>
      </c>
    </row>
    <row r="4437" spans="1:18" x14ac:dyDescent="0.35">
      <c r="A4437" t="s">
        <v>47</v>
      </c>
      <c r="B4437" t="str">
        <f>VLOOKUP(Table1[[#This Row],[Region]],Table3[#All],2,0)</f>
        <v>Sam Thomas</v>
      </c>
      <c r="C4437" t="s">
        <v>215</v>
      </c>
      <c r="D4437">
        <v>400608</v>
      </c>
      <c r="E4437">
        <v>200590</v>
      </c>
      <c r="F4437">
        <v>50.07</v>
      </c>
      <c r="G4437" s="2">
        <v>41820</v>
      </c>
      <c r="H4437">
        <f>YEAR(Table1[[#This Row],[Order Date]])</f>
        <v>2014</v>
      </c>
      <c r="I4437" t="s">
        <v>254</v>
      </c>
      <c r="J4437" s="4">
        <f>WEEKDAY(Table1[[#This Row],[Order Date]])</f>
        <v>2</v>
      </c>
      <c r="K4437" t="s">
        <v>223</v>
      </c>
      <c r="L4437" t="s">
        <v>240</v>
      </c>
      <c r="M4437">
        <v>200590</v>
      </c>
      <c r="N4437">
        <v>64362.64</v>
      </c>
      <c r="O4437">
        <v>136227.35999999999</v>
      </c>
      <c r="P4437">
        <v>30</v>
      </c>
      <c r="Q4437">
        <v>50</v>
      </c>
      <c r="R4437">
        <v>82.91</v>
      </c>
    </row>
    <row r="4438" spans="1:18" x14ac:dyDescent="0.35">
      <c r="A4438" t="s">
        <v>48</v>
      </c>
      <c r="B4438" t="str">
        <f>VLOOKUP(Table1[[#This Row],[Region]],Table3[#All],2,0)</f>
        <v>Sam Thomas</v>
      </c>
      <c r="C4438" t="s">
        <v>215</v>
      </c>
      <c r="D4438">
        <v>488118</v>
      </c>
      <c r="E4438">
        <v>246635</v>
      </c>
      <c r="F4438">
        <v>50.53</v>
      </c>
      <c r="G4438" s="2">
        <v>41820</v>
      </c>
      <c r="H4438">
        <f>YEAR(Table1[[#This Row],[Order Date]])</f>
        <v>2014</v>
      </c>
      <c r="I4438" t="s">
        <v>254</v>
      </c>
      <c r="J4438" s="4">
        <f>WEEKDAY(Table1[[#This Row],[Order Date]])</f>
        <v>2</v>
      </c>
      <c r="K4438" t="s">
        <v>228</v>
      </c>
      <c r="L4438" t="s">
        <v>236</v>
      </c>
      <c r="M4438">
        <v>246635</v>
      </c>
      <c r="N4438">
        <v>122767.03</v>
      </c>
      <c r="O4438">
        <v>123867.97</v>
      </c>
      <c r="P4438">
        <v>20</v>
      </c>
      <c r="Q4438">
        <v>21</v>
      </c>
      <c r="R4438">
        <v>92.66</v>
      </c>
    </row>
    <row r="4439" spans="1:18" x14ac:dyDescent="0.35">
      <c r="A4439" t="s">
        <v>49</v>
      </c>
      <c r="B4439" t="str">
        <f>VLOOKUP(Table1[[#This Row],[Region]],Table3[#All],2,0)</f>
        <v>Bill Gabril</v>
      </c>
      <c r="C4439" t="s">
        <v>213</v>
      </c>
      <c r="D4439">
        <v>341962</v>
      </c>
      <c r="E4439">
        <v>178564</v>
      </c>
      <c r="F4439">
        <v>52.22</v>
      </c>
      <c r="G4439" s="2">
        <v>40633</v>
      </c>
      <c r="H4439">
        <f>YEAR(Table1[[#This Row],[Order Date]])</f>
        <v>2011</v>
      </c>
      <c r="I4439" t="s">
        <v>263</v>
      </c>
      <c r="J4439" s="4">
        <f>WEEKDAY(Table1[[#This Row],[Order Date]])</f>
        <v>5</v>
      </c>
      <c r="K4439" t="s">
        <v>224</v>
      </c>
      <c r="L4439" t="s">
        <v>240</v>
      </c>
      <c r="M4439">
        <v>178564</v>
      </c>
      <c r="N4439">
        <v>78230.87</v>
      </c>
      <c r="O4439">
        <v>100333.13</v>
      </c>
      <c r="P4439">
        <v>30</v>
      </c>
      <c r="Q4439">
        <v>24</v>
      </c>
      <c r="R4439">
        <v>63.62</v>
      </c>
    </row>
    <row r="4440" spans="1:18" x14ac:dyDescent="0.35">
      <c r="A4440" t="s">
        <v>50</v>
      </c>
      <c r="B4440" t="str">
        <f>VLOOKUP(Table1[[#This Row],[Region]],Table3[#All],2,0)</f>
        <v>William Grek</v>
      </c>
      <c r="C4440" t="s">
        <v>214</v>
      </c>
      <c r="D4440">
        <v>211787</v>
      </c>
      <c r="E4440">
        <v>245421</v>
      </c>
      <c r="F4440">
        <v>115.88</v>
      </c>
      <c r="G4440" s="2">
        <v>40893</v>
      </c>
      <c r="H4440">
        <f>YEAR(Table1[[#This Row],[Order Date]])</f>
        <v>2011</v>
      </c>
      <c r="I4440" t="s">
        <v>257</v>
      </c>
      <c r="J4440" s="4">
        <f>WEEKDAY(Table1[[#This Row],[Order Date]])</f>
        <v>6</v>
      </c>
      <c r="K4440" t="s">
        <v>222</v>
      </c>
      <c r="L4440" t="s">
        <v>236</v>
      </c>
      <c r="M4440">
        <v>245421</v>
      </c>
      <c r="N4440">
        <v>73773.56</v>
      </c>
      <c r="O4440">
        <v>171647.44</v>
      </c>
      <c r="P4440">
        <v>20</v>
      </c>
      <c r="Q4440">
        <v>93</v>
      </c>
      <c r="R4440">
        <v>63.07</v>
      </c>
    </row>
    <row r="4441" spans="1:18" x14ac:dyDescent="0.35">
      <c r="A4441" t="s">
        <v>51</v>
      </c>
      <c r="B4441" t="str">
        <f>VLOOKUP(Table1[[#This Row],[Region]],Table3[#All],2,0)</f>
        <v>William Grek</v>
      </c>
      <c r="C4441" t="s">
        <v>214</v>
      </c>
      <c r="D4441">
        <v>228131</v>
      </c>
      <c r="E4441">
        <v>197400</v>
      </c>
      <c r="F4441">
        <v>86.53</v>
      </c>
      <c r="G4441" s="2">
        <v>40893</v>
      </c>
      <c r="H4441">
        <f>YEAR(Table1[[#This Row],[Order Date]])</f>
        <v>2011</v>
      </c>
      <c r="I4441" t="s">
        <v>257</v>
      </c>
      <c r="J4441" s="4">
        <f>WEEKDAY(Table1[[#This Row],[Order Date]])</f>
        <v>6</v>
      </c>
      <c r="K4441" t="s">
        <v>223</v>
      </c>
      <c r="L4441" t="s">
        <v>240</v>
      </c>
      <c r="M4441">
        <v>197400</v>
      </c>
      <c r="N4441">
        <v>77519.61</v>
      </c>
      <c r="O4441">
        <v>119880.39</v>
      </c>
      <c r="P4441">
        <v>10</v>
      </c>
      <c r="Q4441">
        <v>43</v>
      </c>
      <c r="R4441">
        <v>60.43</v>
      </c>
    </row>
    <row r="4442" spans="1:18" x14ac:dyDescent="0.35">
      <c r="A4442" t="s">
        <v>52</v>
      </c>
      <c r="B4442" t="str">
        <f>VLOOKUP(Table1[[#This Row],[Region]],Table3[#All],2,0)</f>
        <v>Anne Paul</v>
      </c>
      <c r="C4442" t="s">
        <v>212</v>
      </c>
      <c r="D4442">
        <v>133462</v>
      </c>
      <c r="E4442">
        <v>153986</v>
      </c>
      <c r="F4442">
        <v>115.38</v>
      </c>
      <c r="G4442" s="2">
        <v>41778</v>
      </c>
      <c r="H4442">
        <f>YEAR(Table1[[#This Row],[Order Date]])</f>
        <v>2014</v>
      </c>
      <c r="I4442" t="s">
        <v>261</v>
      </c>
      <c r="J4442" s="4">
        <f>WEEKDAY(Table1[[#This Row],[Order Date]])</f>
        <v>2</v>
      </c>
      <c r="K4442" t="s">
        <v>233</v>
      </c>
      <c r="L4442" t="s">
        <v>237</v>
      </c>
      <c r="M4442">
        <v>153986</v>
      </c>
      <c r="N4442">
        <v>37459.199999999997</v>
      </c>
      <c r="O4442">
        <v>116526.8</v>
      </c>
      <c r="P4442">
        <v>30</v>
      </c>
      <c r="Q4442">
        <v>17</v>
      </c>
      <c r="R4442">
        <v>84.84</v>
      </c>
    </row>
    <row r="4443" spans="1:18" x14ac:dyDescent="0.35">
      <c r="A4443" t="s">
        <v>53</v>
      </c>
      <c r="B4443" t="str">
        <f>VLOOKUP(Table1[[#This Row],[Region]],Table3[#All],2,0)</f>
        <v>Bill Gabril</v>
      </c>
      <c r="C4443" t="s">
        <v>213</v>
      </c>
      <c r="D4443">
        <v>177884</v>
      </c>
      <c r="E4443">
        <v>200589</v>
      </c>
      <c r="F4443">
        <v>112.76</v>
      </c>
      <c r="G4443" s="2">
        <v>41041</v>
      </c>
      <c r="H4443">
        <f>YEAR(Table1[[#This Row],[Order Date]])</f>
        <v>2012</v>
      </c>
      <c r="I4443" t="s">
        <v>261</v>
      </c>
      <c r="J4443" s="4">
        <f>WEEKDAY(Table1[[#This Row],[Order Date]])</f>
        <v>7</v>
      </c>
      <c r="K4443" t="s">
        <v>217</v>
      </c>
      <c r="L4443" t="s">
        <v>237</v>
      </c>
      <c r="M4443">
        <v>200589</v>
      </c>
      <c r="N4443">
        <v>92894.44</v>
      </c>
      <c r="O4443">
        <v>107694.56</v>
      </c>
      <c r="P4443">
        <v>30</v>
      </c>
      <c r="Q4443">
        <v>36</v>
      </c>
      <c r="R4443">
        <v>69.489999999999995</v>
      </c>
    </row>
    <row r="4444" spans="1:18" x14ac:dyDescent="0.35">
      <c r="A4444" t="s">
        <v>54</v>
      </c>
      <c r="B4444" t="str">
        <f>VLOOKUP(Table1[[#This Row],[Region]],Table3[#All],2,0)</f>
        <v>William Grek</v>
      </c>
      <c r="C4444" t="s">
        <v>214</v>
      </c>
      <c r="D4444">
        <v>446445</v>
      </c>
      <c r="E4444">
        <v>259773</v>
      </c>
      <c r="F4444">
        <v>58.19</v>
      </c>
      <c r="G4444" s="2">
        <v>41977</v>
      </c>
      <c r="H4444">
        <f>YEAR(Table1[[#This Row],[Order Date]])</f>
        <v>2014</v>
      </c>
      <c r="I4444" t="s">
        <v>257</v>
      </c>
      <c r="J4444" s="4">
        <f>WEEKDAY(Table1[[#This Row],[Order Date]])</f>
        <v>5</v>
      </c>
      <c r="K4444" t="s">
        <v>234</v>
      </c>
      <c r="L4444" t="s">
        <v>238</v>
      </c>
      <c r="M4444">
        <v>259773</v>
      </c>
      <c r="N4444">
        <v>61420.65</v>
      </c>
      <c r="O4444">
        <v>198352.35</v>
      </c>
      <c r="P4444">
        <v>30</v>
      </c>
      <c r="Q4444">
        <v>47</v>
      </c>
      <c r="R4444">
        <v>83.06</v>
      </c>
    </row>
    <row r="4445" spans="1:18" x14ac:dyDescent="0.35">
      <c r="A4445" t="s">
        <v>55</v>
      </c>
      <c r="B4445" t="str">
        <f>VLOOKUP(Table1[[#This Row],[Region]],Table3[#All],2,0)</f>
        <v>Bill Gabril</v>
      </c>
      <c r="C4445" t="s">
        <v>213</v>
      </c>
      <c r="D4445">
        <v>244048</v>
      </c>
      <c r="E4445">
        <v>260480</v>
      </c>
      <c r="F4445">
        <v>106.73</v>
      </c>
      <c r="G4445" s="2">
        <v>41255</v>
      </c>
      <c r="H4445">
        <f>YEAR(Table1[[#This Row],[Order Date]])</f>
        <v>2012</v>
      </c>
      <c r="I4445" t="s">
        <v>257</v>
      </c>
      <c r="J4445" s="4">
        <f>WEEKDAY(Table1[[#This Row],[Order Date]])</f>
        <v>4</v>
      </c>
      <c r="K4445" t="s">
        <v>216</v>
      </c>
      <c r="L4445" t="s">
        <v>236</v>
      </c>
      <c r="M4445">
        <v>260480</v>
      </c>
      <c r="N4445">
        <v>112358.74</v>
      </c>
      <c r="O4445">
        <v>148121.26</v>
      </c>
      <c r="P4445">
        <v>30</v>
      </c>
      <c r="Q4445">
        <v>92</v>
      </c>
      <c r="R4445">
        <v>74.89</v>
      </c>
    </row>
    <row r="4446" spans="1:18" x14ac:dyDescent="0.35">
      <c r="A4446" t="s">
        <v>56</v>
      </c>
      <c r="B4446" t="str">
        <f>VLOOKUP(Table1[[#This Row],[Region]],Table3[#All],2,0)</f>
        <v>Sam Thomas</v>
      </c>
      <c r="C4446" t="s">
        <v>215</v>
      </c>
      <c r="D4446">
        <v>489201</v>
      </c>
      <c r="E4446">
        <v>283023</v>
      </c>
      <c r="F4446">
        <v>57.85</v>
      </c>
      <c r="G4446" s="2">
        <v>41192</v>
      </c>
      <c r="H4446">
        <f>YEAR(Table1[[#This Row],[Order Date]])</f>
        <v>2012</v>
      </c>
      <c r="I4446" t="s">
        <v>255</v>
      </c>
      <c r="J4446" s="4">
        <f>WEEKDAY(Table1[[#This Row],[Order Date]])</f>
        <v>4</v>
      </c>
      <c r="K4446" t="s">
        <v>218</v>
      </c>
      <c r="L4446" t="s">
        <v>238</v>
      </c>
      <c r="M4446">
        <v>283023</v>
      </c>
      <c r="N4446">
        <v>63349.15</v>
      </c>
      <c r="O4446">
        <v>219673.85</v>
      </c>
      <c r="P4446">
        <v>20</v>
      </c>
      <c r="Q4446">
        <v>17</v>
      </c>
      <c r="R4446">
        <v>67.849999999999994</v>
      </c>
    </row>
    <row r="4447" spans="1:18" x14ac:dyDescent="0.35">
      <c r="A4447" t="s">
        <v>57</v>
      </c>
      <c r="B4447" t="str">
        <f>VLOOKUP(Table1[[#This Row],[Region]],Table3[#All],2,0)</f>
        <v>Sam Thomas</v>
      </c>
      <c r="C4447" t="s">
        <v>215</v>
      </c>
      <c r="D4447">
        <v>429207</v>
      </c>
      <c r="E4447">
        <v>391780</v>
      </c>
      <c r="F4447">
        <v>91.28</v>
      </c>
      <c r="G4447" s="2">
        <v>41017</v>
      </c>
      <c r="H4447">
        <f>YEAR(Table1[[#This Row],[Order Date]])</f>
        <v>2012</v>
      </c>
      <c r="I4447" t="s">
        <v>256</v>
      </c>
      <c r="J4447" s="4">
        <f>WEEKDAY(Table1[[#This Row],[Order Date]])</f>
        <v>4</v>
      </c>
      <c r="K4447" t="s">
        <v>221</v>
      </c>
      <c r="L4447" t="s">
        <v>239</v>
      </c>
      <c r="M4447">
        <v>391780</v>
      </c>
      <c r="N4447">
        <v>167909.16</v>
      </c>
      <c r="O4447">
        <v>223870.84</v>
      </c>
      <c r="P4447">
        <v>10</v>
      </c>
      <c r="Q4447">
        <v>64</v>
      </c>
      <c r="R4447">
        <v>73.680000000000007</v>
      </c>
    </row>
    <row r="4448" spans="1:18" x14ac:dyDescent="0.35">
      <c r="A4448" t="s">
        <v>58</v>
      </c>
      <c r="B4448" t="str">
        <f>VLOOKUP(Table1[[#This Row],[Region]],Table3[#All],2,0)</f>
        <v>William Grek</v>
      </c>
      <c r="C4448" t="s">
        <v>214</v>
      </c>
      <c r="D4448">
        <v>495085</v>
      </c>
      <c r="E4448">
        <v>507193</v>
      </c>
      <c r="F4448">
        <v>102.45</v>
      </c>
      <c r="G4448" s="2">
        <v>41017</v>
      </c>
      <c r="H4448">
        <f>YEAR(Table1[[#This Row],[Order Date]])</f>
        <v>2012</v>
      </c>
      <c r="I4448" t="s">
        <v>256</v>
      </c>
      <c r="J4448" s="4">
        <f>WEEKDAY(Table1[[#This Row],[Order Date]])</f>
        <v>4</v>
      </c>
      <c r="K4448" t="s">
        <v>227</v>
      </c>
      <c r="L4448" t="s">
        <v>237</v>
      </c>
      <c r="M4448">
        <v>507193</v>
      </c>
      <c r="N4448">
        <v>214473.58</v>
      </c>
      <c r="O4448">
        <v>292719.42</v>
      </c>
      <c r="P4448">
        <v>30</v>
      </c>
      <c r="Q4448">
        <v>39</v>
      </c>
      <c r="R4448">
        <v>63.45</v>
      </c>
    </row>
    <row r="4449" spans="1:18" x14ac:dyDescent="0.35">
      <c r="A4449" t="s">
        <v>59</v>
      </c>
      <c r="B4449" t="str">
        <f>VLOOKUP(Table1[[#This Row],[Region]],Table3[#All],2,0)</f>
        <v>Bill Gabril</v>
      </c>
      <c r="C4449" t="s">
        <v>213</v>
      </c>
      <c r="D4449">
        <v>241734</v>
      </c>
      <c r="E4449">
        <v>273038</v>
      </c>
      <c r="F4449">
        <v>112.95</v>
      </c>
      <c r="G4449" s="2">
        <v>40701</v>
      </c>
      <c r="H4449">
        <f>YEAR(Table1[[#This Row],[Order Date]])</f>
        <v>2011</v>
      </c>
      <c r="I4449" t="s">
        <v>254</v>
      </c>
      <c r="J4449" s="4">
        <f>WEEKDAY(Table1[[#This Row],[Order Date]])</f>
        <v>3</v>
      </c>
      <c r="K4449" t="s">
        <v>217</v>
      </c>
      <c r="L4449" t="s">
        <v>237</v>
      </c>
      <c r="M4449">
        <v>273038</v>
      </c>
      <c r="N4449">
        <v>101284.96</v>
      </c>
      <c r="O4449">
        <v>171753.04</v>
      </c>
      <c r="P4449">
        <v>30</v>
      </c>
      <c r="Q4449">
        <v>92</v>
      </c>
      <c r="R4449">
        <v>88.75</v>
      </c>
    </row>
    <row r="4450" spans="1:18" x14ac:dyDescent="0.35">
      <c r="A4450" t="s">
        <v>60</v>
      </c>
      <c r="B4450" t="str">
        <f>VLOOKUP(Table1[[#This Row],[Region]],Table3[#All],2,0)</f>
        <v>Anne Paul</v>
      </c>
      <c r="C4450" t="s">
        <v>212</v>
      </c>
      <c r="D4450">
        <v>462298</v>
      </c>
      <c r="E4450">
        <v>342924</v>
      </c>
      <c r="F4450">
        <v>74.180000000000007</v>
      </c>
      <c r="G4450" s="2">
        <v>41884</v>
      </c>
      <c r="H4450">
        <f>YEAR(Table1[[#This Row],[Order Date]])</f>
        <v>2014</v>
      </c>
      <c r="I4450" t="s">
        <v>258</v>
      </c>
      <c r="J4450" s="4">
        <f>WEEKDAY(Table1[[#This Row],[Order Date]])</f>
        <v>3</v>
      </c>
      <c r="K4450" t="s">
        <v>224</v>
      </c>
      <c r="L4450" t="s">
        <v>240</v>
      </c>
      <c r="M4450">
        <v>342924</v>
      </c>
      <c r="N4450">
        <v>75647.490000000005</v>
      </c>
      <c r="O4450">
        <v>267276.51</v>
      </c>
      <c r="P4450">
        <v>10</v>
      </c>
      <c r="Q4450">
        <v>47</v>
      </c>
      <c r="R4450">
        <v>82.43</v>
      </c>
    </row>
    <row r="4451" spans="1:18" x14ac:dyDescent="0.35">
      <c r="A4451" t="s">
        <v>61</v>
      </c>
      <c r="B4451" t="str">
        <f>VLOOKUP(Table1[[#This Row],[Region]],Table3[#All],2,0)</f>
        <v>William Grek</v>
      </c>
      <c r="C4451" t="s">
        <v>214</v>
      </c>
      <c r="D4451">
        <v>155147</v>
      </c>
      <c r="E4451">
        <v>176783</v>
      </c>
      <c r="F4451">
        <v>113.95</v>
      </c>
      <c r="G4451" s="2">
        <v>41417</v>
      </c>
      <c r="H4451">
        <f>YEAR(Table1[[#This Row],[Order Date]])</f>
        <v>2013</v>
      </c>
      <c r="I4451" t="s">
        <v>261</v>
      </c>
      <c r="J4451" s="4">
        <f>WEEKDAY(Table1[[#This Row],[Order Date]])</f>
        <v>5</v>
      </c>
      <c r="K4451" t="s">
        <v>218</v>
      </c>
      <c r="L4451" t="s">
        <v>238</v>
      </c>
      <c r="M4451">
        <v>176783</v>
      </c>
      <c r="N4451">
        <v>59576.480000000003</v>
      </c>
      <c r="O4451">
        <v>117206.52</v>
      </c>
      <c r="P4451">
        <v>20</v>
      </c>
      <c r="Q4451">
        <v>15</v>
      </c>
      <c r="R4451">
        <v>82.36</v>
      </c>
    </row>
    <row r="4452" spans="1:18" x14ac:dyDescent="0.35">
      <c r="A4452" t="s">
        <v>62</v>
      </c>
      <c r="B4452" t="str">
        <f>VLOOKUP(Table1[[#This Row],[Region]],Table3[#All],2,0)</f>
        <v>Bill Gabril</v>
      </c>
      <c r="C4452" t="s">
        <v>213</v>
      </c>
      <c r="D4452">
        <v>458875</v>
      </c>
      <c r="E4452">
        <v>397853</v>
      </c>
      <c r="F4452">
        <v>86.7</v>
      </c>
      <c r="G4452" s="2">
        <v>41590</v>
      </c>
      <c r="H4452">
        <f>YEAR(Table1[[#This Row],[Order Date]])</f>
        <v>2013</v>
      </c>
      <c r="I4452" t="s">
        <v>253</v>
      </c>
      <c r="J4452" s="4">
        <f>WEEKDAY(Table1[[#This Row],[Order Date]])</f>
        <v>3</v>
      </c>
      <c r="K4452" t="s">
        <v>223</v>
      </c>
      <c r="L4452" t="s">
        <v>240</v>
      </c>
      <c r="M4452">
        <v>397853</v>
      </c>
      <c r="N4452">
        <v>192539.4</v>
      </c>
      <c r="O4452">
        <v>205313.6</v>
      </c>
      <c r="P4452">
        <v>20</v>
      </c>
      <c r="Q4452">
        <v>77</v>
      </c>
      <c r="R4452">
        <v>67.959999999999994</v>
      </c>
    </row>
    <row r="4453" spans="1:18" x14ac:dyDescent="0.35">
      <c r="A4453" t="s">
        <v>63</v>
      </c>
      <c r="B4453" t="str">
        <f>VLOOKUP(Table1[[#This Row],[Region]],Table3[#All],2,0)</f>
        <v>Anne Paul</v>
      </c>
      <c r="C4453" t="s">
        <v>212</v>
      </c>
      <c r="D4453">
        <v>155825</v>
      </c>
      <c r="E4453">
        <v>169072</v>
      </c>
      <c r="F4453">
        <v>108.5</v>
      </c>
      <c r="G4453" s="2">
        <v>41590</v>
      </c>
      <c r="H4453">
        <f>YEAR(Table1[[#This Row],[Order Date]])</f>
        <v>2013</v>
      </c>
      <c r="I4453" t="s">
        <v>253</v>
      </c>
      <c r="J4453" s="4">
        <f>WEEKDAY(Table1[[#This Row],[Order Date]])</f>
        <v>3</v>
      </c>
      <c r="K4453" t="s">
        <v>233</v>
      </c>
      <c r="L4453" t="s">
        <v>237</v>
      </c>
      <c r="M4453">
        <v>169072</v>
      </c>
      <c r="N4453">
        <v>52138.81</v>
      </c>
      <c r="O4453">
        <v>116933.19</v>
      </c>
      <c r="P4453">
        <v>30</v>
      </c>
      <c r="Q4453">
        <v>73</v>
      </c>
      <c r="R4453">
        <v>68.42</v>
      </c>
    </row>
    <row r="4454" spans="1:18" x14ac:dyDescent="0.35">
      <c r="A4454" t="s">
        <v>64</v>
      </c>
      <c r="B4454" t="str">
        <f>VLOOKUP(Table1[[#This Row],[Region]],Table3[#All],2,0)</f>
        <v>Sam Thomas</v>
      </c>
      <c r="C4454" t="s">
        <v>215</v>
      </c>
      <c r="D4454">
        <v>216861</v>
      </c>
      <c r="E4454">
        <v>205716</v>
      </c>
      <c r="F4454">
        <v>94.86</v>
      </c>
      <c r="G4454" s="2">
        <v>40872</v>
      </c>
      <c r="H4454">
        <f>YEAR(Table1[[#This Row],[Order Date]])</f>
        <v>2011</v>
      </c>
      <c r="I4454" t="s">
        <v>253</v>
      </c>
      <c r="J4454" s="4">
        <f>WEEKDAY(Table1[[#This Row],[Order Date]])</f>
        <v>6</v>
      </c>
      <c r="K4454" t="s">
        <v>235</v>
      </c>
      <c r="L4454" t="s">
        <v>239</v>
      </c>
      <c r="M4454">
        <v>205716</v>
      </c>
      <c r="N4454">
        <v>87515.12</v>
      </c>
      <c r="O4454">
        <v>118200.88</v>
      </c>
      <c r="P4454">
        <v>30</v>
      </c>
      <c r="Q4454">
        <v>71</v>
      </c>
      <c r="R4454">
        <v>61.2</v>
      </c>
    </row>
    <row r="4455" spans="1:18" x14ac:dyDescent="0.35">
      <c r="A4455" t="s">
        <v>65</v>
      </c>
      <c r="B4455" t="str">
        <f>VLOOKUP(Table1[[#This Row],[Region]],Table3[#All],2,0)</f>
        <v>Bill Gabril</v>
      </c>
      <c r="C4455" t="s">
        <v>213</v>
      </c>
      <c r="D4455">
        <v>288875</v>
      </c>
      <c r="E4455">
        <v>185393</v>
      </c>
      <c r="F4455">
        <v>64.180000000000007</v>
      </c>
      <c r="G4455" s="2">
        <v>40872</v>
      </c>
      <c r="H4455">
        <f>YEAR(Table1[[#This Row],[Order Date]])</f>
        <v>2011</v>
      </c>
      <c r="I4455" t="s">
        <v>253</v>
      </c>
      <c r="J4455" s="4">
        <f>WEEKDAY(Table1[[#This Row],[Order Date]])</f>
        <v>6</v>
      </c>
      <c r="K4455" t="s">
        <v>220</v>
      </c>
      <c r="L4455" t="s">
        <v>237</v>
      </c>
      <c r="M4455">
        <v>185393</v>
      </c>
      <c r="N4455">
        <v>88441.55</v>
      </c>
      <c r="O4455">
        <v>96951.45</v>
      </c>
      <c r="P4455">
        <v>20</v>
      </c>
      <c r="Q4455">
        <v>99</v>
      </c>
      <c r="R4455">
        <v>76.930000000000007</v>
      </c>
    </row>
    <row r="4456" spans="1:18" x14ac:dyDescent="0.35">
      <c r="A4456" t="s">
        <v>66</v>
      </c>
      <c r="B4456" t="str">
        <f>VLOOKUP(Table1[[#This Row],[Region]],Table3[#All],2,0)</f>
        <v>Sam Thomas</v>
      </c>
      <c r="C4456" t="s">
        <v>215</v>
      </c>
      <c r="D4456">
        <v>233228</v>
      </c>
      <c r="E4456">
        <v>117688</v>
      </c>
      <c r="F4456">
        <v>50.46</v>
      </c>
      <c r="G4456" s="2">
        <v>40854</v>
      </c>
      <c r="H4456">
        <f>YEAR(Table1[[#This Row],[Order Date]])</f>
        <v>2011</v>
      </c>
      <c r="I4456" t="s">
        <v>253</v>
      </c>
      <c r="J4456" s="4">
        <f>WEEKDAY(Table1[[#This Row],[Order Date]])</f>
        <v>2</v>
      </c>
      <c r="K4456" t="s">
        <v>221</v>
      </c>
      <c r="L4456" t="s">
        <v>239</v>
      </c>
      <c r="M4456">
        <v>117688</v>
      </c>
      <c r="N4456">
        <v>42116.95</v>
      </c>
      <c r="O4456">
        <v>75571.05</v>
      </c>
      <c r="P4456">
        <v>10</v>
      </c>
      <c r="Q4456">
        <v>24</v>
      </c>
      <c r="R4456">
        <v>78.14</v>
      </c>
    </row>
    <row r="4457" spans="1:18" x14ac:dyDescent="0.35">
      <c r="A4457" t="s">
        <v>67</v>
      </c>
      <c r="B4457" t="str">
        <f>VLOOKUP(Table1[[#This Row],[Region]],Table3[#All],2,0)</f>
        <v>Bill Gabril</v>
      </c>
      <c r="C4457" t="s">
        <v>213</v>
      </c>
      <c r="D4457">
        <v>400049</v>
      </c>
      <c r="E4457">
        <v>434741</v>
      </c>
      <c r="F4457">
        <v>108.67</v>
      </c>
      <c r="G4457" s="2">
        <v>41474</v>
      </c>
      <c r="H4457">
        <f>YEAR(Table1[[#This Row],[Order Date]])</f>
        <v>2013</v>
      </c>
      <c r="I4457" t="s">
        <v>260</v>
      </c>
      <c r="J4457" s="4">
        <f>WEEKDAY(Table1[[#This Row],[Order Date]])</f>
        <v>6</v>
      </c>
      <c r="K4457" t="s">
        <v>217</v>
      </c>
      <c r="L4457" t="s">
        <v>237</v>
      </c>
      <c r="M4457">
        <v>434741</v>
      </c>
      <c r="N4457">
        <v>121151.24</v>
      </c>
      <c r="O4457">
        <v>313589.76000000001</v>
      </c>
      <c r="P4457">
        <v>10</v>
      </c>
      <c r="Q4457">
        <v>82</v>
      </c>
      <c r="R4457">
        <v>60.74</v>
      </c>
    </row>
    <row r="4458" spans="1:18" x14ac:dyDescent="0.35">
      <c r="A4458" t="s">
        <v>68</v>
      </c>
      <c r="B4458" t="str">
        <f>VLOOKUP(Table1[[#This Row],[Region]],Table3[#All],2,0)</f>
        <v>Sam Thomas</v>
      </c>
      <c r="C4458" t="s">
        <v>215</v>
      </c>
      <c r="D4458">
        <v>414029</v>
      </c>
      <c r="E4458">
        <v>390567</v>
      </c>
      <c r="F4458">
        <v>94.33</v>
      </c>
      <c r="G4458" s="2">
        <v>40997</v>
      </c>
      <c r="H4458">
        <f>YEAR(Table1[[#This Row],[Order Date]])</f>
        <v>2012</v>
      </c>
      <c r="I4458" t="s">
        <v>263</v>
      </c>
      <c r="J4458" s="4">
        <f>WEEKDAY(Table1[[#This Row],[Order Date]])</f>
        <v>5</v>
      </c>
      <c r="K4458" t="s">
        <v>229</v>
      </c>
      <c r="L4458" t="s">
        <v>240</v>
      </c>
      <c r="M4458">
        <v>390567</v>
      </c>
      <c r="N4458">
        <v>136441.82999999999</v>
      </c>
      <c r="O4458">
        <v>254125.17</v>
      </c>
      <c r="P4458">
        <v>30</v>
      </c>
      <c r="Q4458">
        <v>67</v>
      </c>
      <c r="R4458">
        <v>85.55</v>
      </c>
    </row>
    <row r="4459" spans="1:18" x14ac:dyDescent="0.35">
      <c r="A4459" t="s">
        <v>69</v>
      </c>
      <c r="B4459" t="str">
        <f>VLOOKUP(Table1[[#This Row],[Region]],Table3[#All],2,0)</f>
        <v>Bill Gabril</v>
      </c>
      <c r="C4459" t="s">
        <v>213</v>
      </c>
      <c r="D4459">
        <v>364936</v>
      </c>
      <c r="E4459">
        <v>195477</v>
      </c>
      <c r="F4459">
        <v>53.56</v>
      </c>
      <c r="G4459" s="2">
        <v>40997</v>
      </c>
      <c r="H4459">
        <f>YEAR(Table1[[#This Row],[Order Date]])</f>
        <v>2012</v>
      </c>
      <c r="I4459" t="s">
        <v>263</v>
      </c>
      <c r="J4459" s="4">
        <f>WEEKDAY(Table1[[#This Row],[Order Date]])</f>
        <v>5</v>
      </c>
      <c r="K4459" t="s">
        <v>229</v>
      </c>
      <c r="L4459" t="s">
        <v>240</v>
      </c>
      <c r="M4459">
        <v>195477</v>
      </c>
      <c r="N4459">
        <v>54283.35</v>
      </c>
      <c r="O4459">
        <v>141193.65</v>
      </c>
      <c r="P4459">
        <v>10</v>
      </c>
      <c r="Q4459">
        <v>91</v>
      </c>
      <c r="R4459">
        <v>91.21</v>
      </c>
    </row>
    <row r="4460" spans="1:18" x14ac:dyDescent="0.35">
      <c r="A4460" t="s">
        <v>70</v>
      </c>
      <c r="B4460" t="str">
        <f>VLOOKUP(Table1[[#This Row],[Region]],Table3[#All],2,0)</f>
        <v>Sam Thomas</v>
      </c>
      <c r="C4460" t="s">
        <v>215</v>
      </c>
      <c r="D4460">
        <v>323357</v>
      </c>
      <c r="E4460">
        <v>328256</v>
      </c>
      <c r="F4460">
        <v>101.52</v>
      </c>
      <c r="G4460" s="2">
        <v>40997</v>
      </c>
      <c r="H4460">
        <f>YEAR(Table1[[#This Row],[Order Date]])</f>
        <v>2012</v>
      </c>
      <c r="I4460" t="s">
        <v>263</v>
      </c>
      <c r="J4460" s="4">
        <f>WEEKDAY(Table1[[#This Row],[Order Date]])</f>
        <v>5</v>
      </c>
      <c r="K4460" t="s">
        <v>230</v>
      </c>
      <c r="L4460" t="s">
        <v>238</v>
      </c>
      <c r="M4460">
        <v>328256</v>
      </c>
      <c r="N4460">
        <v>105354.38</v>
      </c>
      <c r="O4460">
        <v>222901.62</v>
      </c>
      <c r="P4460">
        <v>30</v>
      </c>
      <c r="Q4460">
        <v>14</v>
      </c>
      <c r="R4460">
        <v>88.44</v>
      </c>
    </row>
    <row r="4461" spans="1:18" x14ac:dyDescent="0.35">
      <c r="A4461" t="s">
        <v>71</v>
      </c>
      <c r="B4461" t="str">
        <f>VLOOKUP(Table1[[#This Row],[Region]],Table3[#All],2,0)</f>
        <v>Bill Gabril</v>
      </c>
      <c r="C4461" t="s">
        <v>213</v>
      </c>
      <c r="D4461">
        <v>487801</v>
      </c>
      <c r="E4461">
        <v>499735</v>
      </c>
      <c r="F4461">
        <v>102.45</v>
      </c>
      <c r="G4461" s="2">
        <v>40997</v>
      </c>
      <c r="H4461">
        <f>YEAR(Table1[[#This Row],[Order Date]])</f>
        <v>2012</v>
      </c>
      <c r="I4461" t="s">
        <v>263</v>
      </c>
      <c r="J4461" s="4">
        <f>WEEKDAY(Table1[[#This Row],[Order Date]])</f>
        <v>5</v>
      </c>
      <c r="K4461" t="s">
        <v>226</v>
      </c>
      <c r="L4461" t="s">
        <v>239</v>
      </c>
      <c r="M4461">
        <v>499735</v>
      </c>
      <c r="N4461">
        <v>173329.71</v>
      </c>
      <c r="O4461">
        <v>326405.28999999998</v>
      </c>
      <c r="P4461">
        <v>30</v>
      </c>
      <c r="Q4461">
        <v>93</v>
      </c>
      <c r="R4461">
        <v>61.89</v>
      </c>
    </row>
    <row r="4462" spans="1:18" x14ac:dyDescent="0.35">
      <c r="A4462" t="s">
        <v>72</v>
      </c>
      <c r="B4462" t="str">
        <f>VLOOKUP(Table1[[#This Row],[Region]],Table3[#All],2,0)</f>
        <v>William Grek</v>
      </c>
      <c r="C4462" t="s">
        <v>214</v>
      </c>
      <c r="D4462">
        <v>499579</v>
      </c>
      <c r="E4462">
        <v>314139</v>
      </c>
      <c r="F4462">
        <v>62.88</v>
      </c>
      <c r="G4462" s="2">
        <v>41372</v>
      </c>
      <c r="H4462">
        <f>YEAR(Table1[[#This Row],[Order Date]])</f>
        <v>2013</v>
      </c>
      <c r="I4462" t="s">
        <v>256</v>
      </c>
      <c r="J4462" s="4">
        <f>WEEKDAY(Table1[[#This Row],[Order Date]])</f>
        <v>2</v>
      </c>
      <c r="K4462" t="s">
        <v>222</v>
      </c>
      <c r="L4462" t="s">
        <v>236</v>
      </c>
      <c r="M4462">
        <v>314139</v>
      </c>
      <c r="N4462">
        <v>113685.34</v>
      </c>
      <c r="O4462">
        <v>200453.66</v>
      </c>
      <c r="P4462">
        <v>20</v>
      </c>
      <c r="Q4462">
        <v>87</v>
      </c>
      <c r="R4462">
        <v>64.88</v>
      </c>
    </row>
    <row r="4463" spans="1:18" x14ac:dyDescent="0.35">
      <c r="A4463" t="s">
        <v>73</v>
      </c>
      <c r="B4463" t="str">
        <f>VLOOKUP(Table1[[#This Row],[Region]],Table3[#All],2,0)</f>
        <v>William Grek</v>
      </c>
      <c r="C4463" t="s">
        <v>214</v>
      </c>
      <c r="D4463">
        <v>183985</v>
      </c>
      <c r="E4463">
        <v>119473</v>
      </c>
      <c r="F4463">
        <v>64.94</v>
      </c>
      <c r="G4463" s="2">
        <v>41073</v>
      </c>
      <c r="H4463">
        <f>YEAR(Table1[[#This Row],[Order Date]])</f>
        <v>2012</v>
      </c>
      <c r="I4463" t="s">
        <v>254</v>
      </c>
      <c r="J4463" s="4">
        <f>WEEKDAY(Table1[[#This Row],[Order Date]])</f>
        <v>4</v>
      </c>
      <c r="K4463" t="s">
        <v>222</v>
      </c>
      <c r="L4463" t="s">
        <v>236</v>
      </c>
      <c r="M4463">
        <v>119473</v>
      </c>
      <c r="N4463">
        <v>53092.24</v>
      </c>
      <c r="O4463">
        <v>66380.759999999995</v>
      </c>
      <c r="P4463">
        <v>30</v>
      </c>
      <c r="Q4463">
        <v>73</v>
      </c>
      <c r="R4463">
        <v>64.8</v>
      </c>
    </row>
    <row r="4464" spans="1:18" x14ac:dyDescent="0.35">
      <c r="A4464" t="s">
        <v>74</v>
      </c>
      <c r="B4464" t="str">
        <f>VLOOKUP(Table1[[#This Row],[Region]],Table3[#All],2,0)</f>
        <v>Anne Paul</v>
      </c>
      <c r="C4464" t="s">
        <v>212</v>
      </c>
      <c r="D4464">
        <v>471428</v>
      </c>
      <c r="E4464">
        <v>348011</v>
      </c>
      <c r="F4464">
        <v>73.819999999999993</v>
      </c>
      <c r="G4464" s="2">
        <v>41073</v>
      </c>
      <c r="H4464">
        <f>YEAR(Table1[[#This Row],[Order Date]])</f>
        <v>2012</v>
      </c>
      <c r="I4464" t="s">
        <v>254</v>
      </c>
      <c r="J4464" s="4">
        <f>WEEKDAY(Table1[[#This Row],[Order Date]])</f>
        <v>4</v>
      </c>
      <c r="K4464" t="s">
        <v>225</v>
      </c>
      <c r="L4464" t="s">
        <v>239</v>
      </c>
      <c r="M4464">
        <v>348011</v>
      </c>
      <c r="N4464">
        <v>75566.25</v>
      </c>
      <c r="O4464">
        <v>272444.75</v>
      </c>
      <c r="P4464">
        <v>10</v>
      </c>
      <c r="Q4464">
        <v>25</v>
      </c>
      <c r="R4464">
        <v>74.86</v>
      </c>
    </row>
    <row r="4465" spans="1:18" x14ac:dyDescent="0.35">
      <c r="A4465" t="s">
        <v>75</v>
      </c>
      <c r="B4465" t="str">
        <f>VLOOKUP(Table1[[#This Row],[Region]],Table3[#All],2,0)</f>
        <v>Bill Gabril</v>
      </c>
      <c r="C4465" t="s">
        <v>213</v>
      </c>
      <c r="D4465">
        <v>160884</v>
      </c>
      <c r="E4465">
        <v>114678</v>
      </c>
      <c r="F4465">
        <v>71.28</v>
      </c>
      <c r="G4465" s="2">
        <v>41073</v>
      </c>
      <c r="H4465">
        <f>YEAR(Table1[[#This Row],[Order Date]])</f>
        <v>2012</v>
      </c>
      <c r="I4465" t="s">
        <v>254</v>
      </c>
      <c r="J4465" s="4">
        <f>WEEKDAY(Table1[[#This Row],[Order Date]])</f>
        <v>4</v>
      </c>
      <c r="K4465" t="s">
        <v>219</v>
      </c>
      <c r="L4465" t="s">
        <v>238</v>
      </c>
      <c r="M4465">
        <v>114678</v>
      </c>
      <c r="N4465">
        <v>47731.22</v>
      </c>
      <c r="O4465">
        <v>66946.78</v>
      </c>
      <c r="P4465">
        <v>10</v>
      </c>
      <c r="Q4465">
        <v>93</v>
      </c>
      <c r="R4465">
        <v>84.79</v>
      </c>
    </row>
    <row r="4466" spans="1:18" x14ac:dyDescent="0.35">
      <c r="A4466" t="s">
        <v>76</v>
      </c>
      <c r="B4466" t="str">
        <f>VLOOKUP(Table1[[#This Row],[Region]],Table3[#All],2,0)</f>
        <v>William Grek</v>
      </c>
      <c r="C4466" t="s">
        <v>214</v>
      </c>
      <c r="D4466">
        <v>205670</v>
      </c>
      <c r="E4466">
        <v>185554</v>
      </c>
      <c r="F4466">
        <v>90.22</v>
      </c>
      <c r="G4466" s="2">
        <v>40957</v>
      </c>
      <c r="H4466">
        <f>YEAR(Table1[[#This Row],[Order Date]])</f>
        <v>2012</v>
      </c>
      <c r="I4466" t="s">
        <v>264</v>
      </c>
      <c r="J4466" s="4">
        <f>WEEKDAY(Table1[[#This Row],[Order Date]])</f>
        <v>7</v>
      </c>
      <c r="K4466" t="s">
        <v>229</v>
      </c>
      <c r="L4466" t="s">
        <v>240</v>
      </c>
      <c r="M4466">
        <v>185554</v>
      </c>
      <c r="N4466">
        <v>53836.4</v>
      </c>
      <c r="O4466">
        <v>131717.6</v>
      </c>
      <c r="P4466">
        <v>30</v>
      </c>
      <c r="Q4466">
        <v>33</v>
      </c>
      <c r="R4466">
        <v>91.79</v>
      </c>
    </row>
    <row r="4467" spans="1:18" x14ac:dyDescent="0.35">
      <c r="A4467" t="s">
        <v>77</v>
      </c>
      <c r="B4467" t="str">
        <f>VLOOKUP(Table1[[#This Row],[Region]],Table3[#All],2,0)</f>
        <v>Anne Paul</v>
      </c>
      <c r="C4467" t="s">
        <v>212</v>
      </c>
      <c r="D4467">
        <v>262276</v>
      </c>
      <c r="E4467">
        <v>170737</v>
      </c>
      <c r="F4467">
        <v>65.099999999999994</v>
      </c>
      <c r="G4467" s="2">
        <v>40957</v>
      </c>
      <c r="H4467">
        <f>YEAR(Table1[[#This Row],[Order Date]])</f>
        <v>2012</v>
      </c>
      <c r="I4467" t="s">
        <v>264</v>
      </c>
      <c r="J4467" s="4">
        <f>WEEKDAY(Table1[[#This Row],[Order Date]])</f>
        <v>7</v>
      </c>
      <c r="K4467" t="s">
        <v>234</v>
      </c>
      <c r="L4467" t="s">
        <v>238</v>
      </c>
      <c r="M4467">
        <v>170737</v>
      </c>
      <c r="N4467">
        <v>75885.64</v>
      </c>
      <c r="O4467">
        <v>94851.36</v>
      </c>
      <c r="P4467">
        <v>20</v>
      </c>
      <c r="Q4467">
        <v>40</v>
      </c>
      <c r="R4467">
        <v>91.37</v>
      </c>
    </row>
    <row r="4468" spans="1:18" x14ac:dyDescent="0.35">
      <c r="A4468" t="s">
        <v>78</v>
      </c>
      <c r="B4468" t="str">
        <f>VLOOKUP(Table1[[#This Row],[Region]],Table3[#All],2,0)</f>
        <v>Sam Thomas</v>
      </c>
      <c r="C4468" t="s">
        <v>215</v>
      </c>
      <c r="D4468">
        <v>293785</v>
      </c>
      <c r="E4468">
        <v>317150</v>
      </c>
      <c r="F4468">
        <v>107.95</v>
      </c>
      <c r="G4468" s="2">
        <v>41956</v>
      </c>
      <c r="H4468">
        <f>YEAR(Table1[[#This Row],[Order Date]])</f>
        <v>2014</v>
      </c>
      <c r="I4468" t="s">
        <v>253</v>
      </c>
      <c r="J4468" s="4">
        <f>WEEKDAY(Table1[[#This Row],[Order Date]])</f>
        <v>5</v>
      </c>
      <c r="K4468" t="s">
        <v>235</v>
      </c>
      <c r="L4468" t="s">
        <v>239</v>
      </c>
      <c r="M4468">
        <v>317150</v>
      </c>
      <c r="N4468">
        <v>152342.47</v>
      </c>
      <c r="O4468">
        <v>164807.53</v>
      </c>
      <c r="P4468">
        <v>30</v>
      </c>
      <c r="Q4468">
        <v>46</v>
      </c>
      <c r="R4468">
        <v>65.02</v>
      </c>
    </row>
    <row r="4469" spans="1:18" x14ac:dyDescent="0.35">
      <c r="A4469" t="s">
        <v>79</v>
      </c>
      <c r="B4469" t="str">
        <f>VLOOKUP(Table1[[#This Row],[Region]],Table3[#All],2,0)</f>
        <v>Anne Paul</v>
      </c>
      <c r="C4469" t="s">
        <v>212</v>
      </c>
      <c r="D4469">
        <v>272640</v>
      </c>
      <c r="E4469">
        <v>284844</v>
      </c>
      <c r="F4469">
        <v>104.48</v>
      </c>
      <c r="G4469" s="2">
        <v>41956</v>
      </c>
      <c r="H4469">
        <f>YEAR(Table1[[#This Row],[Order Date]])</f>
        <v>2014</v>
      </c>
      <c r="I4469" t="s">
        <v>253</v>
      </c>
      <c r="J4469" s="4">
        <f>WEEKDAY(Table1[[#This Row],[Order Date]])</f>
        <v>5</v>
      </c>
      <c r="K4469" t="s">
        <v>228</v>
      </c>
      <c r="L4469" t="s">
        <v>236</v>
      </c>
      <c r="M4469">
        <v>284844</v>
      </c>
      <c r="N4469">
        <v>123090.35</v>
      </c>
      <c r="O4469">
        <v>161753.65</v>
      </c>
      <c r="P4469">
        <v>10</v>
      </c>
      <c r="Q4469">
        <v>92</v>
      </c>
      <c r="R4469">
        <v>88.24</v>
      </c>
    </row>
    <row r="4470" spans="1:18" x14ac:dyDescent="0.35">
      <c r="A4470" t="s">
        <v>80</v>
      </c>
      <c r="B4470" t="str">
        <f>VLOOKUP(Table1[[#This Row],[Region]],Table3[#All],2,0)</f>
        <v>Anne Paul</v>
      </c>
      <c r="C4470" t="s">
        <v>212</v>
      </c>
      <c r="D4470">
        <v>401296</v>
      </c>
      <c r="E4470">
        <v>391560</v>
      </c>
      <c r="F4470">
        <v>97.57</v>
      </c>
      <c r="G4470" s="2">
        <v>41956</v>
      </c>
      <c r="H4470">
        <f>YEAR(Table1[[#This Row],[Order Date]])</f>
        <v>2014</v>
      </c>
      <c r="I4470" t="s">
        <v>253</v>
      </c>
      <c r="J4470" s="4">
        <f>WEEKDAY(Table1[[#This Row],[Order Date]])</f>
        <v>5</v>
      </c>
      <c r="K4470" t="s">
        <v>227</v>
      </c>
      <c r="L4470" t="s">
        <v>237</v>
      </c>
      <c r="M4470">
        <v>391560</v>
      </c>
      <c r="N4470">
        <v>137707.31</v>
      </c>
      <c r="O4470">
        <v>253852.69</v>
      </c>
      <c r="P4470">
        <v>30</v>
      </c>
      <c r="Q4470">
        <v>100</v>
      </c>
      <c r="R4470">
        <v>81.239999999999995</v>
      </c>
    </row>
    <row r="4471" spans="1:18" x14ac:dyDescent="0.35">
      <c r="A4471" t="s">
        <v>81</v>
      </c>
      <c r="B4471" t="str">
        <f>VLOOKUP(Table1[[#This Row],[Region]],Table3[#All],2,0)</f>
        <v>Bill Gabril</v>
      </c>
      <c r="C4471" t="s">
        <v>213</v>
      </c>
      <c r="D4471">
        <v>452010</v>
      </c>
      <c r="E4471">
        <v>321496</v>
      </c>
      <c r="F4471">
        <v>71.13</v>
      </c>
      <c r="G4471" s="2">
        <v>41704</v>
      </c>
      <c r="H4471">
        <f>YEAR(Table1[[#This Row],[Order Date]])</f>
        <v>2014</v>
      </c>
      <c r="I4471" t="s">
        <v>263</v>
      </c>
      <c r="J4471" s="4">
        <f>WEEKDAY(Table1[[#This Row],[Order Date]])</f>
        <v>5</v>
      </c>
      <c r="K4471" t="s">
        <v>229</v>
      </c>
      <c r="L4471" t="s">
        <v>240</v>
      </c>
      <c r="M4471">
        <v>321496</v>
      </c>
      <c r="N4471">
        <v>116349.51</v>
      </c>
      <c r="O4471">
        <v>205146.49</v>
      </c>
      <c r="P4471">
        <v>30</v>
      </c>
      <c r="Q4471">
        <v>29</v>
      </c>
      <c r="R4471">
        <v>67.790000000000006</v>
      </c>
    </row>
    <row r="4472" spans="1:18" x14ac:dyDescent="0.35">
      <c r="A4472" t="s">
        <v>82</v>
      </c>
      <c r="B4472" t="str">
        <f>VLOOKUP(Table1[[#This Row],[Region]],Table3[#All],2,0)</f>
        <v>Anne Paul</v>
      </c>
      <c r="C4472" t="s">
        <v>212</v>
      </c>
      <c r="D4472">
        <v>457048</v>
      </c>
      <c r="E4472">
        <v>265980</v>
      </c>
      <c r="F4472">
        <v>58.2</v>
      </c>
      <c r="G4472" s="2">
        <v>41704</v>
      </c>
      <c r="H4472">
        <f>YEAR(Table1[[#This Row],[Order Date]])</f>
        <v>2014</v>
      </c>
      <c r="I4472" t="s">
        <v>263</v>
      </c>
      <c r="J4472" s="4">
        <f>WEEKDAY(Table1[[#This Row],[Order Date]])</f>
        <v>5</v>
      </c>
      <c r="K4472" t="s">
        <v>216</v>
      </c>
      <c r="L4472" t="s">
        <v>236</v>
      </c>
      <c r="M4472">
        <v>265980</v>
      </c>
      <c r="N4472">
        <v>126202.14</v>
      </c>
      <c r="O4472">
        <v>139777.85999999999</v>
      </c>
      <c r="P4472">
        <v>10</v>
      </c>
      <c r="Q4472">
        <v>23</v>
      </c>
      <c r="R4472">
        <v>83.09</v>
      </c>
    </row>
    <row r="4473" spans="1:18" x14ac:dyDescent="0.35">
      <c r="A4473" t="s">
        <v>83</v>
      </c>
      <c r="B4473" t="str">
        <f>VLOOKUP(Table1[[#This Row],[Region]],Table3[#All],2,0)</f>
        <v>Anne Paul</v>
      </c>
      <c r="C4473" t="s">
        <v>212</v>
      </c>
      <c r="D4473">
        <v>443724</v>
      </c>
      <c r="E4473">
        <v>330639</v>
      </c>
      <c r="F4473">
        <v>74.510000000000005</v>
      </c>
      <c r="G4473" s="2">
        <v>41704</v>
      </c>
      <c r="H4473">
        <f>YEAR(Table1[[#This Row],[Order Date]])</f>
        <v>2014</v>
      </c>
      <c r="I4473" t="s">
        <v>263</v>
      </c>
      <c r="J4473" s="4">
        <f>WEEKDAY(Table1[[#This Row],[Order Date]])</f>
        <v>5</v>
      </c>
      <c r="K4473" t="s">
        <v>230</v>
      </c>
      <c r="L4473" t="s">
        <v>238</v>
      </c>
      <c r="M4473">
        <v>330639</v>
      </c>
      <c r="N4473">
        <v>162405.14000000001</v>
      </c>
      <c r="O4473">
        <v>168233.86</v>
      </c>
      <c r="P4473">
        <v>20</v>
      </c>
      <c r="Q4473">
        <v>57</v>
      </c>
      <c r="R4473">
        <v>93.09</v>
      </c>
    </row>
    <row r="4474" spans="1:18" x14ac:dyDescent="0.35">
      <c r="A4474" t="s">
        <v>84</v>
      </c>
      <c r="B4474" t="str">
        <f>VLOOKUP(Table1[[#This Row],[Region]],Table3[#All],2,0)</f>
        <v>Anne Paul</v>
      </c>
      <c r="C4474" t="s">
        <v>212</v>
      </c>
      <c r="D4474">
        <v>236385</v>
      </c>
      <c r="E4474">
        <v>224361</v>
      </c>
      <c r="F4474">
        <v>94.91</v>
      </c>
      <c r="G4474" s="2">
        <v>41704</v>
      </c>
      <c r="H4474">
        <f>YEAR(Table1[[#This Row],[Order Date]])</f>
        <v>2014</v>
      </c>
      <c r="I4474" t="s">
        <v>263</v>
      </c>
      <c r="J4474" s="4">
        <f>WEEKDAY(Table1[[#This Row],[Order Date]])</f>
        <v>5</v>
      </c>
      <c r="K4474" t="s">
        <v>225</v>
      </c>
      <c r="L4474" t="s">
        <v>239</v>
      </c>
      <c r="M4474">
        <v>224361</v>
      </c>
      <c r="N4474">
        <v>47922.7</v>
      </c>
      <c r="O4474">
        <v>176438.3</v>
      </c>
      <c r="P4474">
        <v>10</v>
      </c>
      <c r="Q4474">
        <v>46</v>
      </c>
      <c r="R4474">
        <v>84.9</v>
      </c>
    </row>
    <row r="4475" spans="1:18" x14ac:dyDescent="0.35">
      <c r="A4475" t="s">
        <v>85</v>
      </c>
      <c r="B4475" t="str">
        <f>VLOOKUP(Table1[[#This Row],[Region]],Table3[#All],2,0)</f>
        <v>Anne Paul</v>
      </c>
      <c r="C4475" t="s">
        <v>212</v>
      </c>
      <c r="D4475">
        <v>210692</v>
      </c>
      <c r="E4475">
        <v>141897</v>
      </c>
      <c r="F4475">
        <v>67.349999999999994</v>
      </c>
      <c r="G4475" s="2">
        <v>41337</v>
      </c>
      <c r="H4475">
        <f>YEAR(Table1[[#This Row],[Order Date]])</f>
        <v>2013</v>
      </c>
      <c r="I4475" t="s">
        <v>263</v>
      </c>
      <c r="J4475" s="4">
        <f>WEEKDAY(Table1[[#This Row],[Order Date]])</f>
        <v>2</v>
      </c>
      <c r="K4475" t="s">
        <v>216</v>
      </c>
      <c r="L4475" t="s">
        <v>236</v>
      </c>
      <c r="M4475">
        <v>141897</v>
      </c>
      <c r="N4475">
        <v>61236.480000000003</v>
      </c>
      <c r="O4475">
        <v>80660.52</v>
      </c>
      <c r="P4475">
        <v>20</v>
      </c>
      <c r="Q4475">
        <v>14</v>
      </c>
      <c r="R4475">
        <v>79.52</v>
      </c>
    </row>
    <row r="4476" spans="1:18" x14ac:dyDescent="0.35">
      <c r="A4476" t="s">
        <v>86</v>
      </c>
      <c r="B4476" t="str">
        <f>VLOOKUP(Table1[[#This Row],[Region]],Table3[#All],2,0)</f>
        <v>William Grek</v>
      </c>
      <c r="C4476" t="s">
        <v>214</v>
      </c>
      <c r="D4476">
        <v>494583</v>
      </c>
      <c r="E4476">
        <v>415982</v>
      </c>
      <c r="F4476">
        <v>84.11</v>
      </c>
      <c r="G4476" s="2">
        <v>41337</v>
      </c>
      <c r="H4476">
        <f>YEAR(Table1[[#This Row],[Order Date]])</f>
        <v>2013</v>
      </c>
      <c r="I4476" t="s">
        <v>263</v>
      </c>
      <c r="J4476" s="4">
        <f>WEEKDAY(Table1[[#This Row],[Order Date]])</f>
        <v>2</v>
      </c>
      <c r="K4476" t="s">
        <v>224</v>
      </c>
      <c r="L4476" t="s">
        <v>240</v>
      </c>
      <c r="M4476">
        <v>415982</v>
      </c>
      <c r="N4476">
        <v>90543.13</v>
      </c>
      <c r="O4476">
        <v>325438.87</v>
      </c>
      <c r="P4476">
        <v>30</v>
      </c>
      <c r="Q4476">
        <v>83</v>
      </c>
      <c r="R4476">
        <v>70.650000000000006</v>
      </c>
    </row>
    <row r="4477" spans="1:18" x14ac:dyDescent="0.35">
      <c r="A4477" t="s">
        <v>87</v>
      </c>
      <c r="B4477" t="str">
        <f>VLOOKUP(Table1[[#This Row],[Region]],Table3[#All],2,0)</f>
        <v>Anne Paul</v>
      </c>
      <c r="C4477" t="s">
        <v>212</v>
      </c>
      <c r="D4477">
        <v>351678</v>
      </c>
      <c r="E4477">
        <v>178968</v>
      </c>
      <c r="F4477">
        <v>50.89</v>
      </c>
      <c r="G4477" s="2">
        <v>41633</v>
      </c>
      <c r="H4477">
        <f>YEAR(Table1[[#This Row],[Order Date]])</f>
        <v>2013</v>
      </c>
      <c r="I4477" t="s">
        <v>257</v>
      </c>
      <c r="J4477" s="4">
        <f>WEEKDAY(Table1[[#This Row],[Order Date]])</f>
        <v>4</v>
      </c>
      <c r="K4477" t="s">
        <v>225</v>
      </c>
      <c r="L4477" t="s">
        <v>239</v>
      </c>
      <c r="M4477">
        <v>178968</v>
      </c>
      <c r="N4477">
        <v>59317.67</v>
      </c>
      <c r="O4477">
        <v>119650.33</v>
      </c>
      <c r="P4477">
        <v>10</v>
      </c>
      <c r="Q4477">
        <v>76</v>
      </c>
      <c r="R4477">
        <v>67.180000000000007</v>
      </c>
    </row>
    <row r="4478" spans="1:18" x14ac:dyDescent="0.35">
      <c r="A4478" t="s">
        <v>88</v>
      </c>
      <c r="B4478" t="str">
        <f>VLOOKUP(Table1[[#This Row],[Region]],Table3[#All],2,0)</f>
        <v>William Grek</v>
      </c>
      <c r="C4478" t="s">
        <v>214</v>
      </c>
      <c r="D4478">
        <v>218065</v>
      </c>
      <c r="E4478">
        <v>138288</v>
      </c>
      <c r="F4478">
        <v>63.42</v>
      </c>
      <c r="G4478" s="2">
        <v>41555</v>
      </c>
      <c r="H4478">
        <f>YEAR(Table1[[#This Row],[Order Date]])</f>
        <v>2013</v>
      </c>
      <c r="I4478" t="s">
        <v>255</v>
      </c>
      <c r="J4478" s="4">
        <f>WEEKDAY(Table1[[#This Row],[Order Date]])</f>
        <v>3</v>
      </c>
      <c r="K4478" t="s">
        <v>229</v>
      </c>
      <c r="L4478" t="s">
        <v>240</v>
      </c>
      <c r="M4478">
        <v>138288</v>
      </c>
      <c r="N4478">
        <v>63312.72</v>
      </c>
      <c r="O4478">
        <v>74975.28</v>
      </c>
      <c r="P4478">
        <v>10</v>
      </c>
      <c r="Q4478">
        <v>76</v>
      </c>
      <c r="R4478">
        <v>60.23</v>
      </c>
    </row>
    <row r="4479" spans="1:18" x14ac:dyDescent="0.35">
      <c r="A4479" t="s">
        <v>89</v>
      </c>
      <c r="B4479" t="str">
        <f>VLOOKUP(Table1[[#This Row],[Region]],Table3[#All],2,0)</f>
        <v>William Grek</v>
      </c>
      <c r="C4479" t="s">
        <v>214</v>
      </c>
      <c r="D4479">
        <v>135445</v>
      </c>
      <c r="E4479">
        <v>116530</v>
      </c>
      <c r="F4479">
        <v>86.03</v>
      </c>
      <c r="G4479" s="2">
        <v>41618</v>
      </c>
      <c r="H4479">
        <f>YEAR(Table1[[#This Row],[Order Date]])</f>
        <v>2013</v>
      </c>
      <c r="I4479" t="s">
        <v>257</v>
      </c>
      <c r="J4479" s="4">
        <f>WEEKDAY(Table1[[#This Row],[Order Date]])</f>
        <v>3</v>
      </c>
      <c r="K4479" t="s">
        <v>219</v>
      </c>
      <c r="L4479" t="s">
        <v>238</v>
      </c>
      <c r="M4479">
        <v>116530</v>
      </c>
      <c r="N4479">
        <v>55660.1</v>
      </c>
      <c r="O4479">
        <v>60869.9</v>
      </c>
      <c r="P4479">
        <v>20</v>
      </c>
      <c r="Q4479">
        <v>79</v>
      </c>
      <c r="R4479">
        <v>70.56</v>
      </c>
    </row>
    <row r="4480" spans="1:18" x14ac:dyDescent="0.35">
      <c r="A4480" t="s">
        <v>90</v>
      </c>
      <c r="B4480" t="str">
        <f>VLOOKUP(Table1[[#This Row],[Region]],Table3[#All],2,0)</f>
        <v>William Grek</v>
      </c>
      <c r="C4480" t="s">
        <v>214</v>
      </c>
      <c r="D4480">
        <v>101632</v>
      </c>
      <c r="E4480">
        <v>76682</v>
      </c>
      <c r="F4480">
        <v>75.45</v>
      </c>
      <c r="G4480" s="2">
        <v>41964</v>
      </c>
      <c r="H4480">
        <f>YEAR(Table1[[#This Row],[Order Date]])</f>
        <v>2014</v>
      </c>
      <c r="I4480" t="s">
        <v>253</v>
      </c>
      <c r="J4480" s="4">
        <f>WEEKDAY(Table1[[#This Row],[Order Date]])</f>
        <v>6</v>
      </c>
      <c r="K4480" t="s">
        <v>232</v>
      </c>
      <c r="L4480" t="s">
        <v>240</v>
      </c>
      <c r="M4480">
        <v>76682</v>
      </c>
      <c r="N4480">
        <v>15690.52</v>
      </c>
      <c r="O4480">
        <v>60991.48</v>
      </c>
      <c r="P4480">
        <v>20</v>
      </c>
      <c r="Q4480">
        <v>39</v>
      </c>
      <c r="R4480">
        <v>79.03</v>
      </c>
    </row>
    <row r="4481" spans="1:18" x14ac:dyDescent="0.35">
      <c r="A4481" t="s">
        <v>91</v>
      </c>
      <c r="B4481" t="str">
        <f>VLOOKUP(Table1[[#This Row],[Region]],Table3[#All],2,0)</f>
        <v>Anne Paul</v>
      </c>
      <c r="C4481" t="s">
        <v>212</v>
      </c>
      <c r="D4481">
        <v>209505</v>
      </c>
      <c r="E4481">
        <v>221507</v>
      </c>
      <c r="F4481">
        <v>105.73</v>
      </c>
      <c r="G4481" s="2">
        <v>41255</v>
      </c>
      <c r="H4481">
        <f>YEAR(Table1[[#This Row],[Order Date]])</f>
        <v>2012</v>
      </c>
      <c r="I4481" t="s">
        <v>257</v>
      </c>
      <c r="J4481" s="4">
        <f>WEEKDAY(Table1[[#This Row],[Order Date]])</f>
        <v>4</v>
      </c>
      <c r="K4481" t="s">
        <v>234</v>
      </c>
      <c r="L4481" t="s">
        <v>238</v>
      </c>
      <c r="M4481">
        <v>221507</v>
      </c>
      <c r="N4481">
        <v>72552.649999999994</v>
      </c>
      <c r="O4481">
        <v>148954.35</v>
      </c>
      <c r="P4481">
        <v>10</v>
      </c>
      <c r="Q4481">
        <v>49</v>
      </c>
      <c r="R4481">
        <v>89.48</v>
      </c>
    </row>
    <row r="4482" spans="1:18" x14ac:dyDescent="0.35">
      <c r="A4482" t="s">
        <v>92</v>
      </c>
      <c r="B4482" t="str">
        <f>VLOOKUP(Table1[[#This Row],[Region]],Table3[#All],2,0)</f>
        <v>Sam Thomas</v>
      </c>
      <c r="C4482" t="s">
        <v>215</v>
      </c>
      <c r="D4482">
        <v>116343</v>
      </c>
      <c r="E4482">
        <v>115793</v>
      </c>
      <c r="F4482">
        <v>99.53</v>
      </c>
      <c r="G4482" s="2">
        <v>41674</v>
      </c>
      <c r="H4482">
        <f>YEAR(Table1[[#This Row],[Order Date]])</f>
        <v>2014</v>
      </c>
      <c r="I4482" t="s">
        <v>264</v>
      </c>
      <c r="J4482" s="4">
        <f>WEEKDAY(Table1[[#This Row],[Order Date]])</f>
        <v>3</v>
      </c>
      <c r="K4482" t="s">
        <v>224</v>
      </c>
      <c r="L4482" t="s">
        <v>240</v>
      </c>
      <c r="M4482">
        <v>115793</v>
      </c>
      <c r="N4482">
        <v>57357.55</v>
      </c>
      <c r="O4482">
        <v>58435.45</v>
      </c>
      <c r="P4482">
        <v>30</v>
      </c>
      <c r="Q4482">
        <v>55</v>
      </c>
      <c r="R4482">
        <v>71.27</v>
      </c>
    </row>
    <row r="4483" spans="1:18" x14ac:dyDescent="0.35">
      <c r="A4483" t="s">
        <v>93</v>
      </c>
      <c r="B4483" t="str">
        <f>VLOOKUP(Table1[[#This Row],[Region]],Table3[#All],2,0)</f>
        <v>William Grek</v>
      </c>
      <c r="C4483" t="s">
        <v>214</v>
      </c>
      <c r="D4483">
        <v>238307</v>
      </c>
      <c r="E4483">
        <v>263796</v>
      </c>
      <c r="F4483">
        <v>110.7</v>
      </c>
      <c r="G4483" s="2">
        <v>41674</v>
      </c>
      <c r="H4483">
        <f>YEAR(Table1[[#This Row],[Order Date]])</f>
        <v>2014</v>
      </c>
      <c r="I4483" t="s">
        <v>264</v>
      </c>
      <c r="J4483" s="4">
        <f>WEEKDAY(Table1[[#This Row],[Order Date]])</f>
        <v>3</v>
      </c>
      <c r="K4483" t="s">
        <v>230</v>
      </c>
      <c r="L4483" t="s">
        <v>238</v>
      </c>
      <c r="M4483">
        <v>263796</v>
      </c>
      <c r="N4483">
        <v>70244.55</v>
      </c>
      <c r="O4483">
        <v>193551.45</v>
      </c>
      <c r="P4483">
        <v>10</v>
      </c>
      <c r="Q4483">
        <v>81</v>
      </c>
      <c r="R4483">
        <v>88.39</v>
      </c>
    </row>
    <row r="4484" spans="1:18" x14ac:dyDescent="0.35">
      <c r="A4484" t="s">
        <v>94</v>
      </c>
      <c r="B4484" t="str">
        <f>VLOOKUP(Table1[[#This Row],[Region]],Table3[#All],2,0)</f>
        <v>William Grek</v>
      </c>
      <c r="C4484" t="s">
        <v>214</v>
      </c>
      <c r="D4484">
        <v>268826</v>
      </c>
      <c r="E4484">
        <v>149606</v>
      </c>
      <c r="F4484">
        <v>55.65</v>
      </c>
      <c r="G4484" s="2">
        <v>41904</v>
      </c>
      <c r="H4484">
        <f>YEAR(Table1[[#This Row],[Order Date]])</f>
        <v>2014</v>
      </c>
      <c r="I4484" t="s">
        <v>258</v>
      </c>
      <c r="J4484" s="4">
        <f>WEEKDAY(Table1[[#This Row],[Order Date]])</f>
        <v>2</v>
      </c>
      <c r="K4484" t="s">
        <v>228</v>
      </c>
      <c r="L4484" t="s">
        <v>236</v>
      </c>
      <c r="M4484">
        <v>149606</v>
      </c>
      <c r="N4484">
        <v>52714.21</v>
      </c>
      <c r="O4484">
        <v>96891.79</v>
      </c>
      <c r="P4484">
        <v>30</v>
      </c>
      <c r="Q4484">
        <v>80</v>
      </c>
      <c r="R4484">
        <v>86.73</v>
      </c>
    </row>
    <row r="4485" spans="1:18" x14ac:dyDescent="0.35">
      <c r="A4485" t="s">
        <v>95</v>
      </c>
      <c r="B4485" t="str">
        <f>VLOOKUP(Table1[[#This Row],[Region]],Table3[#All],2,0)</f>
        <v>Sam Thomas</v>
      </c>
      <c r="C4485" t="s">
        <v>215</v>
      </c>
      <c r="D4485">
        <v>354975</v>
      </c>
      <c r="E4485">
        <v>370509</v>
      </c>
      <c r="F4485">
        <v>104.38</v>
      </c>
      <c r="G4485" s="2">
        <v>41760</v>
      </c>
      <c r="H4485">
        <f>YEAR(Table1[[#This Row],[Order Date]])</f>
        <v>2014</v>
      </c>
      <c r="I4485" t="s">
        <v>261</v>
      </c>
      <c r="J4485" s="4">
        <f>WEEKDAY(Table1[[#This Row],[Order Date]])</f>
        <v>5</v>
      </c>
      <c r="K4485" t="s">
        <v>220</v>
      </c>
      <c r="L4485" t="s">
        <v>237</v>
      </c>
      <c r="M4485">
        <v>370509</v>
      </c>
      <c r="N4485">
        <v>133624.45000000001</v>
      </c>
      <c r="O4485">
        <v>236884.55</v>
      </c>
      <c r="P4485">
        <v>30</v>
      </c>
      <c r="Q4485">
        <v>64</v>
      </c>
      <c r="R4485">
        <v>86.96</v>
      </c>
    </row>
    <row r="4486" spans="1:18" x14ac:dyDescent="0.35">
      <c r="A4486" t="s">
        <v>96</v>
      </c>
      <c r="B4486" t="str">
        <f>VLOOKUP(Table1[[#This Row],[Region]],Table3[#All],2,0)</f>
        <v>Anne Paul</v>
      </c>
      <c r="C4486" t="s">
        <v>212</v>
      </c>
      <c r="D4486">
        <v>223133</v>
      </c>
      <c r="E4486">
        <v>168284</v>
      </c>
      <c r="F4486">
        <v>75.42</v>
      </c>
      <c r="G4486" s="2">
        <v>40850</v>
      </c>
      <c r="H4486">
        <f>YEAR(Table1[[#This Row],[Order Date]])</f>
        <v>2011</v>
      </c>
      <c r="I4486" t="s">
        <v>253</v>
      </c>
      <c r="J4486" s="4">
        <f>WEEKDAY(Table1[[#This Row],[Order Date]])</f>
        <v>5</v>
      </c>
      <c r="K4486" t="s">
        <v>218</v>
      </c>
      <c r="L4486" t="s">
        <v>238</v>
      </c>
      <c r="M4486">
        <v>168284</v>
      </c>
      <c r="N4486">
        <v>45177.23</v>
      </c>
      <c r="O4486">
        <v>123106.77</v>
      </c>
      <c r="P4486">
        <v>30</v>
      </c>
      <c r="Q4486">
        <v>63</v>
      </c>
      <c r="R4486">
        <v>83.84</v>
      </c>
    </row>
    <row r="4487" spans="1:18" x14ac:dyDescent="0.35">
      <c r="A4487" t="s">
        <v>97</v>
      </c>
      <c r="B4487" t="str">
        <f>VLOOKUP(Table1[[#This Row],[Region]],Table3[#All],2,0)</f>
        <v>Bill Gabril</v>
      </c>
      <c r="C4487" t="s">
        <v>213</v>
      </c>
      <c r="D4487">
        <v>437972</v>
      </c>
      <c r="E4487">
        <v>429534</v>
      </c>
      <c r="F4487">
        <v>98.07</v>
      </c>
      <c r="G4487" s="2">
        <v>40850</v>
      </c>
      <c r="H4487">
        <f>YEAR(Table1[[#This Row],[Order Date]])</f>
        <v>2011</v>
      </c>
      <c r="I4487" t="s">
        <v>253</v>
      </c>
      <c r="J4487" s="4">
        <f>WEEKDAY(Table1[[#This Row],[Order Date]])</f>
        <v>5</v>
      </c>
      <c r="K4487" t="s">
        <v>216</v>
      </c>
      <c r="L4487" t="s">
        <v>236</v>
      </c>
      <c r="M4487">
        <v>429534</v>
      </c>
      <c r="N4487">
        <v>203090.89</v>
      </c>
      <c r="O4487">
        <v>226443.11</v>
      </c>
      <c r="P4487">
        <v>30</v>
      </c>
      <c r="Q4487">
        <v>18</v>
      </c>
      <c r="R4487">
        <v>85.15</v>
      </c>
    </row>
    <row r="4488" spans="1:18" x14ac:dyDescent="0.35">
      <c r="A4488" t="s">
        <v>98</v>
      </c>
      <c r="B4488" t="str">
        <f>VLOOKUP(Table1[[#This Row],[Region]],Table3[#All],2,0)</f>
        <v>Anne Paul</v>
      </c>
      <c r="C4488" t="s">
        <v>212</v>
      </c>
      <c r="D4488">
        <v>409478</v>
      </c>
      <c r="E4488">
        <v>379006</v>
      </c>
      <c r="F4488">
        <v>92.56</v>
      </c>
      <c r="G4488" s="2">
        <v>40850</v>
      </c>
      <c r="H4488">
        <f>YEAR(Table1[[#This Row],[Order Date]])</f>
        <v>2011</v>
      </c>
      <c r="I4488" t="s">
        <v>253</v>
      </c>
      <c r="J4488" s="4">
        <f>WEEKDAY(Table1[[#This Row],[Order Date]])</f>
        <v>5</v>
      </c>
      <c r="K4488" t="s">
        <v>220</v>
      </c>
      <c r="L4488" t="s">
        <v>237</v>
      </c>
      <c r="M4488">
        <v>379006</v>
      </c>
      <c r="N4488">
        <v>186596.58</v>
      </c>
      <c r="O4488">
        <v>192409.42</v>
      </c>
      <c r="P4488">
        <v>20</v>
      </c>
      <c r="Q4488">
        <v>36</v>
      </c>
      <c r="R4488">
        <v>85.42</v>
      </c>
    </row>
    <row r="4489" spans="1:18" x14ac:dyDescent="0.35">
      <c r="A4489" t="s">
        <v>99</v>
      </c>
      <c r="B4489" t="str">
        <f>VLOOKUP(Table1[[#This Row],[Region]],Table3[#All],2,0)</f>
        <v>William Grek</v>
      </c>
      <c r="C4489" t="s">
        <v>214</v>
      </c>
      <c r="D4489">
        <v>459231</v>
      </c>
      <c r="E4489">
        <v>259537</v>
      </c>
      <c r="F4489">
        <v>56.52</v>
      </c>
      <c r="G4489" s="2">
        <v>41639</v>
      </c>
      <c r="H4489">
        <f>YEAR(Table1[[#This Row],[Order Date]])</f>
        <v>2013</v>
      </c>
      <c r="I4489" t="s">
        <v>257</v>
      </c>
      <c r="J4489" s="4">
        <f>WEEKDAY(Table1[[#This Row],[Order Date]])</f>
        <v>3</v>
      </c>
      <c r="K4489" t="s">
        <v>231</v>
      </c>
      <c r="L4489" t="s">
        <v>236</v>
      </c>
      <c r="M4489">
        <v>259537</v>
      </c>
      <c r="N4489">
        <v>91391.19</v>
      </c>
      <c r="O4489">
        <v>168145.81</v>
      </c>
      <c r="P4489">
        <v>20</v>
      </c>
      <c r="Q4489">
        <v>69</v>
      </c>
      <c r="R4489">
        <v>60.29</v>
      </c>
    </row>
    <row r="4490" spans="1:18" x14ac:dyDescent="0.35">
      <c r="A4490" t="s">
        <v>100</v>
      </c>
      <c r="B4490" t="str">
        <f>VLOOKUP(Table1[[#This Row],[Region]],Table3[#All],2,0)</f>
        <v>William Grek</v>
      </c>
      <c r="C4490" t="s">
        <v>214</v>
      </c>
      <c r="D4490">
        <v>400016</v>
      </c>
      <c r="E4490">
        <v>310741</v>
      </c>
      <c r="F4490">
        <v>77.680000000000007</v>
      </c>
      <c r="G4490" s="2">
        <v>41639</v>
      </c>
      <c r="H4490">
        <f>YEAR(Table1[[#This Row],[Order Date]])</f>
        <v>2013</v>
      </c>
      <c r="I4490" t="s">
        <v>257</v>
      </c>
      <c r="J4490" s="4">
        <f>WEEKDAY(Table1[[#This Row],[Order Date]])</f>
        <v>3</v>
      </c>
      <c r="K4490" t="s">
        <v>218</v>
      </c>
      <c r="L4490" t="s">
        <v>238</v>
      </c>
      <c r="M4490">
        <v>310741</v>
      </c>
      <c r="N4490">
        <v>146279.22</v>
      </c>
      <c r="O4490">
        <v>164461.78</v>
      </c>
      <c r="P4490">
        <v>10</v>
      </c>
      <c r="Q4490">
        <v>27</v>
      </c>
      <c r="R4490">
        <v>90.77</v>
      </c>
    </row>
    <row r="4491" spans="1:18" x14ac:dyDescent="0.35">
      <c r="A4491" t="s">
        <v>101</v>
      </c>
      <c r="B4491" t="str">
        <f>VLOOKUP(Table1[[#This Row],[Region]],Table3[#All],2,0)</f>
        <v>Anne Paul</v>
      </c>
      <c r="C4491" t="s">
        <v>212</v>
      </c>
      <c r="D4491">
        <v>294546</v>
      </c>
      <c r="E4491">
        <v>282895</v>
      </c>
      <c r="F4491">
        <v>96.04</v>
      </c>
      <c r="G4491" s="2">
        <v>40803</v>
      </c>
      <c r="H4491">
        <f>YEAR(Table1[[#This Row],[Order Date]])</f>
        <v>2011</v>
      </c>
      <c r="I4491" t="s">
        <v>258</v>
      </c>
      <c r="J4491" s="4">
        <f>WEEKDAY(Table1[[#This Row],[Order Date]])</f>
        <v>7</v>
      </c>
      <c r="K4491" t="s">
        <v>222</v>
      </c>
      <c r="L4491" t="s">
        <v>236</v>
      </c>
      <c r="M4491">
        <v>282895</v>
      </c>
      <c r="N4491">
        <v>100980.67</v>
      </c>
      <c r="O4491">
        <v>181914.33</v>
      </c>
      <c r="P4491">
        <v>20</v>
      </c>
      <c r="Q4491">
        <v>60</v>
      </c>
      <c r="R4491">
        <v>66.39</v>
      </c>
    </row>
    <row r="4492" spans="1:18" x14ac:dyDescent="0.35">
      <c r="A4492" t="s">
        <v>102</v>
      </c>
      <c r="B4492" t="str">
        <f>VLOOKUP(Table1[[#This Row],[Region]],Table3[#All],2,0)</f>
        <v>Sam Thomas</v>
      </c>
      <c r="C4492" t="s">
        <v>215</v>
      </c>
      <c r="D4492">
        <v>463212</v>
      </c>
      <c r="E4492">
        <v>388142</v>
      </c>
      <c r="F4492">
        <v>83.79</v>
      </c>
      <c r="G4492" s="2">
        <v>41968</v>
      </c>
      <c r="H4492">
        <f>YEAR(Table1[[#This Row],[Order Date]])</f>
        <v>2014</v>
      </c>
      <c r="I4492" t="s">
        <v>253</v>
      </c>
      <c r="J4492" s="4">
        <f>WEEKDAY(Table1[[#This Row],[Order Date]])</f>
        <v>3</v>
      </c>
      <c r="K4492" t="s">
        <v>228</v>
      </c>
      <c r="L4492" t="s">
        <v>236</v>
      </c>
      <c r="M4492">
        <v>388142</v>
      </c>
      <c r="N4492">
        <v>143814.48000000001</v>
      </c>
      <c r="O4492">
        <v>244327.52</v>
      </c>
      <c r="P4492">
        <v>10</v>
      </c>
      <c r="Q4492">
        <v>71</v>
      </c>
      <c r="R4492">
        <v>68.53</v>
      </c>
    </row>
    <row r="4493" spans="1:18" x14ac:dyDescent="0.35">
      <c r="A4493" t="s">
        <v>103</v>
      </c>
      <c r="B4493" t="str">
        <f>VLOOKUP(Table1[[#This Row],[Region]],Table3[#All],2,0)</f>
        <v>Sam Thomas</v>
      </c>
      <c r="C4493" t="s">
        <v>215</v>
      </c>
      <c r="D4493">
        <v>268437</v>
      </c>
      <c r="E4493">
        <v>150109</v>
      </c>
      <c r="F4493">
        <v>55.92</v>
      </c>
      <c r="G4493" s="2">
        <v>41023</v>
      </c>
      <c r="H4493">
        <f>YEAR(Table1[[#This Row],[Order Date]])</f>
        <v>2012</v>
      </c>
      <c r="I4493" t="s">
        <v>256</v>
      </c>
      <c r="J4493" s="4">
        <f>WEEKDAY(Table1[[#This Row],[Order Date]])</f>
        <v>3</v>
      </c>
      <c r="K4493" t="s">
        <v>232</v>
      </c>
      <c r="L4493" t="s">
        <v>240</v>
      </c>
      <c r="M4493">
        <v>150109</v>
      </c>
      <c r="N4493">
        <v>37475.699999999997</v>
      </c>
      <c r="O4493">
        <v>112633.3</v>
      </c>
      <c r="P4493">
        <v>10</v>
      </c>
      <c r="Q4493">
        <v>87</v>
      </c>
      <c r="R4493">
        <v>60.84</v>
      </c>
    </row>
    <row r="4494" spans="1:18" x14ac:dyDescent="0.35">
      <c r="A4494" t="s">
        <v>104</v>
      </c>
      <c r="B4494" t="str">
        <f>VLOOKUP(Table1[[#This Row],[Region]],Table3[#All],2,0)</f>
        <v>William Grek</v>
      </c>
      <c r="C4494" t="s">
        <v>214</v>
      </c>
      <c r="D4494">
        <v>331293</v>
      </c>
      <c r="E4494">
        <v>329295</v>
      </c>
      <c r="F4494">
        <v>99.4</v>
      </c>
      <c r="G4494" s="2">
        <v>40977</v>
      </c>
      <c r="H4494">
        <f>YEAR(Table1[[#This Row],[Order Date]])</f>
        <v>2012</v>
      </c>
      <c r="I4494" t="s">
        <v>263</v>
      </c>
      <c r="J4494" s="4">
        <f>WEEKDAY(Table1[[#This Row],[Order Date]])</f>
        <v>6</v>
      </c>
      <c r="K4494" t="s">
        <v>219</v>
      </c>
      <c r="L4494" t="s">
        <v>238</v>
      </c>
      <c r="M4494">
        <v>329295</v>
      </c>
      <c r="N4494">
        <v>162253.99</v>
      </c>
      <c r="O4494">
        <v>167041.01</v>
      </c>
      <c r="P4494">
        <v>30</v>
      </c>
      <c r="Q4494">
        <v>30</v>
      </c>
      <c r="R4494">
        <v>91.73</v>
      </c>
    </row>
    <row r="4495" spans="1:18" x14ac:dyDescent="0.35">
      <c r="A4495" t="s">
        <v>105</v>
      </c>
      <c r="B4495" t="str">
        <f>VLOOKUP(Table1[[#This Row],[Region]],Table3[#All],2,0)</f>
        <v>Anne Paul</v>
      </c>
      <c r="C4495" t="s">
        <v>212</v>
      </c>
      <c r="D4495">
        <v>281185</v>
      </c>
      <c r="E4495">
        <v>265552</v>
      </c>
      <c r="F4495">
        <v>94.44</v>
      </c>
      <c r="G4495" s="2">
        <v>40977</v>
      </c>
      <c r="H4495">
        <f>YEAR(Table1[[#This Row],[Order Date]])</f>
        <v>2012</v>
      </c>
      <c r="I4495" t="s">
        <v>263</v>
      </c>
      <c r="J4495" s="4">
        <f>WEEKDAY(Table1[[#This Row],[Order Date]])</f>
        <v>6</v>
      </c>
      <c r="K4495" t="s">
        <v>226</v>
      </c>
      <c r="L4495" t="s">
        <v>239</v>
      </c>
      <c r="M4495">
        <v>265552</v>
      </c>
      <c r="N4495">
        <v>65290.79</v>
      </c>
      <c r="O4495">
        <v>200261.21</v>
      </c>
      <c r="P4495">
        <v>10</v>
      </c>
      <c r="Q4495">
        <v>99</v>
      </c>
      <c r="R4495">
        <v>71.23</v>
      </c>
    </row>
    <row r="4496" spans="1:18" x14ac:dyDescent="0.35">
      <c r="A4496" t="s">
        <v>106</v>
      </c>
      <c r="B4496" t="str">
        <f>VLOOKUP(Table1[[#This Row],[Region]],Table3[#All],2,0)</f>
        <v>Anne Paul</v>
      </c>
      <c r="C4496" t="s">
        <v>212</v>
      </c>
      <c r="D4496">
        <v>416927</v>
      </c>
      <c r="E4496">
        <v>425734</v>
      </c>
      <c r="F4496">
        <v>102.11</v>
      </c>
      <c r="G4496" s="2">
        <v>41793</v>
      </c>
      <c r="H4496">
        <f>YEAR(Table1[[#This Row],[Order Date]])</f>
        <v>2014</v>
      </c>
      <c r="I4496" t="s">
        <v>254</v>
      </c>
      <c r="J4496" s="4">
        <f>WEEKDAY(Table1[[#This Row],[Order Date]])</f>
        <v>3</v>
      </c>
      <c r="K4496" t="s">
        <v>225</v>
      </c>
      <c r="L4496" t="s">
        <v>239</v>
      </c>
      <c r="M4496">
        <v>425734</v>
      </c>
      <c r="N4496">
        <v>177401.74</v>
      </c>
      <c r="O4496">
        <v>248332.26</v>
      </c>
      <c r="P4496">
        <v>20</v>
      </c>
      <c r="Q4496">
        <v>100</v>
      </c>
      <c r="R4496">
        <v>75.63</v>
      </c>
    </row>
    <row r="4497" spans="1:18" x14ac:dyDescent="0.35">
      <c r="A4497" t="s">
        <v>107</v>
      </c>
      <c r="B4497" t="str">
        <f>VLOOKUP(Table1[[#This Row],[Region]],Table3[#All],2,0)</f>
        <v>Anne Paul</v>
      </c>
      <c r="C4497" t="s">
        <v>212</v>
      </c>
      <c r="D4497">
        <v>334494</v>
      </c>
      <c r="E4497">
        <v>236332</v>
      </c>
      <c r="F4497">
        <v>70.650000000000006</v>
      </c>
      <c r="G4497" s="2">
        <v>41537</v>
      </c>
      <c r="H4497">
        <f>YEAR(Table1[[#This Row],[Order Date]])</f>
        <v>2013</v>
      </c>
      <c r="I4497" t="s">
        <v>258</v>
      </c>
      <c r="J4497" s="4">
        <f>WEEKDAY(Table1[[#This Row],[Order Date]])</f>
        <v>6</v>
      </c>
      <c r="K4497" t="s">
        <v>220</v>
      </c>
      <c r="L4497" t="s">
        <v>237</v>
      </c>
      <c r="M4497">
        <v>236332</v>
      </c>
      <c r="N4497">
        <v>115782.62</v>
      </c>
      <c r="O4497">
        <v>120549.38</v>
      </c>
      <c r="P4497">
        <v>20</v>
      </c>
      <c r="Q4497">
        <v>17</v>
      </c>
      <c r="R4497">
        <v>92.43</v>
      </c>
    </row>
    <row r="4498" spans="1:18" x14ac:dyDescent="0.35">
      <c r="A4498" t="s">
        <v>108</v>
      </c>
      <c r="B4498" t="str">
        <f>VLOOKUP(Table1[[#This Row],[Region]],Table3[#All],2,0)</f>
        <v>Sam Thomas</v>
      </c>
      <c r="C4498" t="s">
        <v>215</v>
      </c>
      <c r="D4498">
        <v>293936</v>
      </c>
      <c r="E4498">
        <v>327980</v>
      </c>
      <c r="F4498">
        <v>111.58</v>
      </c>
      <c r="G4498" s="2">
        <v>41537</v>
      </c>
      <c r="H4498">
        <f>YEAR(Table1[[#This Row],[Order Date]])</f>
        <v>2013</v>
      </c>
      <c r="I4498" t="s">
        <v>258</v>
      </c>
      <c r="J4498" s="4">
        <f>WEEKDAY(Table1[[#This Row],[Order Date]])</f>
        <v>6</v>
      </c>
      <c r="K4498" t="s">
        <v>227</v>
      </c>
      <c r="L4498" t="s">
        <v>237</v>
      </c>
      <c r="M4498">
        <v>327980</v>
      </c>
      <c r="N4498">
        <v>116333.32</v>
      </c>
      <c r="O4498">
        <v>211646.68</v>
      </c>
      <c r="P4498">
        <v>10</v>
      </c>
      <c r="Q4498">
        <v>11</v>
      </c>
      <c r="R4498">
        <v>79.739999999999995</v>
      </c>
    </row>
    <row r="4499" spans="1:18" x14ac:dyDescent="0.35">
      <c r="A4499" t="s">
        <v>109</v>
      </c>
      <c r="B4499" t="str">
        <f>VLOOKUP(Table1[[#This Row],[Region]],Table3[#All],2,0)</f>
        <v>William Grek</v>
      </c>
      <c r="C4499" t="s">
        <v>214</v>
      </c>
      <c r="D4499">
        <v>161364</v>
      </c>
      <c r="E4499">
        <v>176278</v>
      </c>
      <c r="F4499">
        <v>109.24</v>
      </c>
      <c r="G4499" s="2">
        <v>40847</v>
      </c>
      <c r="H4499">
        <f>YEAR(Table1[[#This Row],[Order Date]])</f>
        <v>2011</v>
      </c>
      <c r="I4499" t="s">
        <v>255</v>
      </c>
      <c r="J4499" s="4">
        <f>WEEKDAY(Table1[[#This Row],[Order Date]])</f>
        <v>2</v>
      </c>
      <c r="K4499" t="s">
        <v>223</v>
      </c>
      <c r="L4499" t="s">
        <v>240</v>
      </c>
      <c r="M4499">
        <v>176278</v>
      </c>
      <c r="N4499">
        <v>45890.86</v>
      </c>
      <c r="O4499">
        <v>130387.14</v>
      </c>
      <c r="P4499">
        <v>30</v>
      </c>
      <c r="Q4499">
        <v>86</v>
      </c>
      <c r="R4499">
        <v>83.78</v>
      </c>
    </row>
    <row r="4500" spans="1:18" x14ac:dyDescent="0.35">
      <c r="A4500" t="s">
        <v>110</v>
      </c>
      <c r="B4500" t="str">
        <f>VLOOKUP(Table1[[#This Row],[Region]],Table3[#All],2,0)</f>
        <v>Anne Paul</v>
      </c>
      <c r="C4500" t="s">
        <v>212</v>
      </c>
      <c r="D4500">
        <v>137515</v>
      </c>
      <c r="E4500">
        <v>98127</v>
      </c>
      <c r="F4500">
        <v>71.36</v>
      </c>
      <c r="G4500" s="2">
        <v>41967</v>
      </c>
      <c r="H4500">
        <f>YEAR(Table1[[#This Row],[Order Date]])</f>
        <v>2014</v>
      </c>
      <c r="I4500" t="s">
        <v>253</v>
      </c>
      <c r="J4500" s="4">
        <f>WEEKDAY(Table1[[#This Row],[Order Date]])</f>
        <v>2</v>
      </c>
      <c r="K4500" t="s">
        <v>217</v>
      </c>
      <c r="L4500" t="s">
        <v>237</v>
      </c>
      <c r="M4500">
        <v>98127</v>
      </c>
      <c r="N4500">
        <v>40137.24</v>
      </c>
      <c r="O4500">
        <v>57989.760000000002</v>
      </c>
      <c r="P4500">
        <v>10</v>
      </c>
      <c r="Q4500">
        <v>90</v>
      </c>
      <c r="R4500">
        <v>78.86</v>
      </c>
    </row>
    <row r="4501" spans="1:18" x14ac:dyDescent="0.35">
      <c r="A4501" t="s">
        <v>111</v>
      </c>
      <c r="B4501" t="str">
        <f>VLOOKUP(Table1[[#This Row],[Region]],Table3[#All],2,0)</f>
        <v>Bill Gabril</v>
      </c>
      <c r="C4501" t="s">
        <v>213</v>
      </c>
      <c r="D4501">
        <v>351005</v>
      </c>
      <c r="E4501">
        <v>180510</v>
      </c>
      <c r="F4501">
        <v>51.43</v>
      </c>
      <c r="G4501" s="2">
        <v>41967</v>
      </c>
      <c r="H4501">
        <f>YEAR(Table1[[#This Row],[Order Date]])</f>
        <v>2014</v>
      </c>
      <c r="I4501" t="s">
        <v>253</v>
      </c>
      <c r="J4501" s="4">
        <f>WEEKDAY(Table1[[#This Row],[Order Date]])</f>
        <v>2</v>
      </c>
      <c r="K4501" t="s">
        <v>226</v>
      </c>
      <c r="L4501" t="s">
        <v>239</v>
      </c>
      <c r="M4501">
        <v>180510</v>
      </c>
      <c r="N4501">
        <v>44609.22</v>
      </c>
      <c r="O4501">
        <v>135900.78</v>
      </c>
      <c r="P4501">
        <v>10</v>
      </c>
      <c r="Q4501">
        <v>44</v>
      </c>
      <c r="R4501">
        <v>93.37</v>
      </c>
    </row>
    <row r="4502" spans="1:18" x14ac:dyDescent="0.35">
      <c r="A4502" t="s">
        <v>112</v>
      </c>
      <c r="B4502" t="str">
        <f>VLOOKUP(Table1[[#This Row],[Region]],Table3[#All],2,0)</f>
        <v>Sam Thomas</v>
      </c>
      <c r="C4502" t="s">
        <v>215</v>
      </c>
      <c r="D4502">
        <v>372182</v>
      </c>
      <c r="E4502">
        <v>253562</v>
      </c>
      <c r="F4502">
        <v>68.13</v>
      </c>
      <c r="G4502" s="2">
        <v>41967</v>
      </c>
      <c r="H4502">
        <f>YEAR(Table1[[#This Row],[Order Date]])</f>
        <v>2014</v>
      </c>
      <c r="I4502" t="s">
        <v>253</v>
      </c>
      <c r="J4502" s="4">
        <f>WEEKDAY(Table1[[#This Row],[Order Date]])</f>
        <v>2</v>
      </c>
      <c r="K4502" t="s">
        <v>230</v>
      </c>
      <c r="L4502" t="s">
        <v>238</v>
      </c>
      <c r="M4502">
        <v>253562</v>
      </c>
      <c r="N4502">
        <v>125750.16</v>
      </c>
      <c r="O4502">
        <v>127811.84</v>
      </c>
      <c r="P4502">
        <v>20</v>
      </c>
      <c r="Q4502">
        <v>14</v>
      </c>
      <c r="R4502">
        <v>60.79</v>
      </c>
    </row>
    <row r="4503" spans="1:18" x14ac:dyDescent="0.35">
      <c r="A4503" t="s">
        <v>113</v>
      </c>
      <c r="B4503" t="str">
        <f>VLOOKUP(Table1[[#This Row],[Region]],Table3[#All],2,0)</f>
        <v>Bill Gabril</v>
      </c>
      <c r="C4503" t="s">
        <v>213</v>
      </c>
      <c r="D4503">
        <v>288106</v>
      </c>
      <c r="E4503">
        <v>210092</v>
      </c>
      <c r="F4503">
        <v>72.92</v>
      </c>
      <c r="G4503" s="2">
        <v>41960</v>
      </c>
      <c r="H4503">
        <f>YEAR(Table1[[#This Row],[Order Date]])</f>
        <v>2014</v>
      </c>
      <c r="I4503" t="s">
        <v>253</v>
      </c>
      <c r="J4503" s="4">
        <f>WEEKDAY(Table1[[#This Row],[Order Date]])</f>
        <v>2</v>
      </c>
      <c r="K4503" t="s">
        <v>235</v>
      </c>
      <c r="L4503" t="s">
        <v>239</v>
      </c>
      <c r="M4503">
        <v>210092</v>
      </c>
      <c r="N4503">
        <v>80777.600000000006</v>
      </c>
      <c r="O4503">
        <v>129314.4</v>
      </c>
      <c r="P4503">
        <v>20</v>
      </c>
      <c r="Q4503">
        <v>47</v>
      </c>
      <c r="R4503">
        <v>85.61</v>
      </c>
    </row>
    <row r="4504" spans="1:18" x14ac:dyDescent="0.35">
      <c r="A4504" t="s">
        <v>114</v>
      </c>
      <c r="B4504" t="str">
        <f>VLOOKUP(Table1[[#This Row],[Region]],Table3[#All],2,0)</f>
        <v>Bill Gabril</v>
      </c>
      <c r="C4504" t="s">
        <v>213</v>
      </c>
      <c r="D4504">
        <v>189336</v>
      </c>
      <c r="E4504">
        <v>189375</v>
      </c>
      <c r="F4504">
        <v>100.02</v>
      </c>
      <c r="G4504" s="2">
        <v>41324</v>
      </c>
      <c r="H4504">
        <f>YEAR(Table1[[#This Row],[Order Date]])</f>
        <v>2013</v>
      </c>
      <c r="I4504" t="s">
        <v>264</v>
      </c>
      <c r="J4504" s="4">
        <f>WEEKDAY(Table1[[#This Row],[Order Date]])</f>
        <v>3</v>
      </c>
      <c r="K4504" t="s">
        <v>224</v>
      </c>
      <c r="L4504" t="s">
        <v>240</v>
      </c>
      <c r="M4504">
        <v>189375</v>
      </c>
      <c r="N4504">
        <v>78663.31</v>
      </c>
      <c r="O4504">
        <v>110711.69</v>
      </c>
      <c r="P4504">
        <v>30</v>
      </c>
      <c r="Q4504">
        <v>84</v>
      </c>
      <c r="R4504">
        <v>81.180000000000007</v>
      </c>
    </row>
    <row r="4505" spans="1:18" x14ac:dyDescent="0.35">
      <c r="A4505" t="s">
        <v>115</v>
      </c>
      <c r="B4505" t="str">
        <f>VLOOKUP(Table1[[#This Row],[Region]],Table3[#All],2,0)</f>
        <v>Sam Thomas</v>
      </c>
      <c r="C4505" t="s">
        <v>215</v>
      </c>
      <c r="D4505">
        <v>322821</v>
      </c>
      <c r="E4505">
        <v>196681</v>
      </c>
      <c r="F4505">
        <v>60.93</v>
      </c>
      <c r="G4505" s="2">
        <v>41324</v>
      </c>
      <c r="H4505">
        <f>YEAR(Table1[[#This Row],[Order Date]])</f>
        <v>2013</v>
      </c>
      <c r="I4505" t="s">
        <v>264</v>
      </c>
      <c r="J4505" s="4">
        <f>WEEKDAY(Table1[[#This Row],[Order Date]])</f>
        <v>3</v>
      </c>
      <c r="K4505" t="s">
        <v>227</v>
      </c>
      <c r="L4505" t="s">
        <v>237</v>
      </c>
      <c r="M4505">
        <v>196681</v>
      </c>
      <c r="N4505">
        <v>73437.63</v>
      </c>
      <c r="O4505">
        <v>123243.37</v>
      </c>
      <c r="P4505">
        <v>20</v>
      </c>
      <c r="Q4505">
        <v>34</v>
      </c>
      <c r="R4505">
        <v>78.56</v>
      </c>
    </row>
    <row r="4506" spans="1:18" x14ac:dyDescent="0.35">
      <c r="A4506" t="s">
        <v>116</v>
      </c>
      <c r="B4506" t="str">
        <f>VLOOKUP(Table1[[#This Row],[Region]],Table3[#All],2,0)</f>
        <v>Bill Gabril</v>
      </c>
      <c r="C4506" t="s">
        <v>213</v>
      </c>
      <c r="D4506">
        <v>273749</v>
      </c>
      <c r="E4506">
        <v>157614</v>
      </c>
      <c r="F4506">
        <v>57.58</v>
      </c>
      <c r="G4506" s="2">
        <v>41951</v>
      </c>
      <c r="H4506">
        <f>YEAR(Table1[[#This Row],[Order Date]])</f>
        <v>2014</v>
      </c>
      <c r="I4506" t="s">
        <v>253</v>
      </c>
      <c r="J4506" s="4">
        <f>WEEKDAY(Table1[[#This Row],[Order Date]])</f>
        <v>7</v>
      </c>
      <c r="K4506" t="s">
        <v>230</v>
      </c>
      <c r="L4506" t="s">
        <v>238</v>
      </c>
      <c r="M4506">
        <v>157614</v>
      </c>
      <c r="N4506">
        <v>70738.5</v>
      </c>
      <c r="O4506">
        <v>86875.5</v>
      </c>
      <c r="P4506">
        <v>10</v>
      </c>
      <c r="Q4506">
        <v>59</v>
      </c>
      <c r="R4506">
        <v>72.349999999999994</v>
      </c>
    </row>
    <row r="4507" spans="1:18" x14ac:dyDescent="0.35">
      <c r="A4507" t="s">
        <v>117</v>
      </c>
      <c r="B4507" t="str">
        <f>VLOOKUP(Table1[[#This Row],[Region]],Table3[#All],2,0)</f>
        <v>Sam Thomas</v>
      </c>
      <c r="C4507" t="s">
        <v>215</v>
      </c>
      <c r="D4507">
        <v>391961</v>
      </c>
      <c r="E4507">
        <v>257584</v>
      </c>
      <c r="F4507">
        <v>65.72</v>
      </c>
      <c r="G4507" s="2">
        <v>40732</v>
      </c>
      <c r="H4507">
        <f>YEAR(Table1[[#This Row],[Order Date]])</f>
        <v>2011</v>
      </c>
      <c r="I4507" t="s">
        <v>260</v>
      </c>
      <c r="J4507" s="4">
        <f>WEEKDAY(Table1[[#This Row],[Order Date]])</f>
        <v>6</v>
      </c>
      <c r="K4507" t="s">
        <v>233</v>
      </c>
      <c r="L4507" t="s">
        <v>237</v>
      </c>
      <c r="M4507">
        <v>257584</v>
      </c>
      <c r="N4507">
        <v>82298.42</v>
      </c>
      <c r="O4507">
        <v>175285.58</v>
      </c>
      <c r="P4507">
        <v>20</v>
      </c>
      <c r="Q4507">
        <v>23</v>
      </c>
      <c r="R4507">
        <v>71.84</v>
      </c>
    </row>
    <row r="4508" spans="1:18" x14ac:dyDescent="0.35">
      <c r="A4508" t="s">
        <v>118</v>
      </c>
      <c r="B4508" t="str">
        <f>VLOOKUP(Table1[[#This Row],[Region]],Table3[#All],2,0)</f>
        <v>Anne Paul</v>
      </c>
      <c r="C4508" t="s">
        <v>212</v>
      </c>
      <c r="D4508">
        <v>137034</v>
      </c>
      <c r="E4508">
        <v>133693</v>
      </c>
      <c r="F4508">
        <v>97.56</v>
      </c>
      <c r="G4508" s="2">
        <v>40854</v>
      </c>
      <c r="H4508">
        <f>YEAR(Table1[[#This Row],[Order Date]])</f>
        <v>2011</v>
      </c>
      <c r="I4508" t="s">
        <v>253</v>
      </c>
      <c r="J4508" s="4">
        <f>WEEKDAY(Table1[[#This Row],[Order Date]])</f>
        <v>2</v>
      </c>
      <c r="K4508" t="s">
        <v>217</v>
      </c>
      <c r="L4508" t="s">
        <v>237</v>
      </c>
      <c r="M4508">
        <v>133693</v>
      </c>
      <c r="N4508">
        <v>41500.17</v>
      </c>
      <c r="O4508">
        <v>92192.83</v>
      </c>
      <c r="P4508">
        <v>20</v>
      </c>
      <c r="Q4508">
        <v>71</v>
      </c>
      <c r="R4508">
        <v>93.23</v>
      </c>
    </row>
    <row r="4509" spans="1:18" x14ac:dyDescent="0.35">
      <c r="A4509" t="s">
        <v>119</v>
      </c>
      <c r="B4509" t="str">
        <f>VLOOKUP(Table1[[#This Row],[Region]],Table3[#All],2,0)</f>
        <v>Bill Gabril</v>
      </c>
      <c r="C4509" t="s">
        <v>213</v>
      </c>
      <c r="D4509">
        <v>478394</v>
      </c>
      <c r="E4509">
        <v>442242</v>
      </c>
      <c r="F4509">
        <v>92.44</v>
      </c>
      <c r="G4509" s="2">
        <v>40854</v>
      </c>
      <c r="H4509">
        <f>YEAR(Table1[[#This Row],[Order Date]])</f>
        <v>2011</v>
      </c>
      <c r="I4509" t="s">
        <v>253</v>
      </c>
      <c r="J4509" s="4">
        <f>WEEKDAY(Table1[[#This Row],[Order Date]])</f>
        <v>2</v>
      </c>
      <c r="K4509" t="s">
        <v>222</v>
      </c>
      <c r="L4509" t="s">
        <v>236</v>
      </c>
      <c r="M4509">
        <v>442242</v>
      </c>
      <c r="N4509">
        <v>138088.72</v>
      </c>
      <c r="O4509">
        <v>304153.28000000003</v>
      </c>
      <c r="P4509">
        <v>20</v>
      </c>
      <c r="Q4509">
        <v>39</v>
      </c>
      <c r="R4509">
        <v>87.19</v>
      </c>
    </row>
    <row r="4510" spans="1:18" x14ac:dyDescent="0.35">
      <c r="A4510" t="s">
        <v>120</v>
      </c>
      <c r="B4510" t="str">
        <f>VLOOKUP(Table1[[#This Row],[Region]],Table3[#All],2,0)</f>
        <v>William Grek</v>
      </c>
      <c r="C4510" t="s">
        <v>214</v>
      </c>
      <c r="D4510">
        <v>229763</v>
      </c>
      <c r="E4510">
        <v>146768</v>
      </c>
      <c r="F4510">
        <v>63.88</v>
      </c>
      <c r="G4510" s="2">
        <v>41668</v>
      </c>
      <c r="H4510">
        <f>YEAR(Table1[[#This Row],[Order Date]])</f>
        <v>2014</v>
      </c>
      <c r="I4510" t="s">
        <v>259</v>
      </c>
      <c r="J4510" s="4">
        <f>WEEKDAY(Table1[[#This Row],[Order Date]])</f>
        <v>4</v>
      </c>
      <c r="K4510" t="s">
        <v>235</v>
      </c>
      <c r="L4510" t="s">
        <v>239</v>
      </c>
      <c r="M4510">
        <v>146768</v>
      </c>
      <c r="N4510">
        <v>55683.75</v>
      </c>
      <c r="O4510">
        <v>91084.25</v>
      </c>
      <c r="P4510">
        <v>20</v>
      </c>
      <c r="Q4510">
        <v>56</v>
      </c>
      <c r="R4510">
        <v>70.760000000000005</v>
      </c>
    </row>
    <row r="4511" spans="1:18" x14ac:dyDescent="0.35">
      <c r="A4511" t="s">
        <v>121</v>
      </c>
      <c r="B4511" t="str">
        <f>VLOOKUP(Table1[[#This Row],[Region]],Table3[#All],2,0)</f>
        <v>Bill Gabril</v>
      </c>
      <c r="C4511" t="s">
        <v>213</v>
      </c>
      <c r="D4511">
        <v>316685</v>
      </c>
      <c r="E4511">
        <v>292008</v>
      </c>
      <c r="F4511">
        <v>92.21</v>
      </c>
      <c r="G4511" s="2">
        <v>41254</v>
      </c>
      <c r="H4511">
        <f>YEAR(Table1[[#This Row],[Order Date]])</f>
        <v>2012</v>
      </c>
      <c r="I4511" t="s">
        <v>257</v>
      </c>
      <c r="J4511" s="4">
        <f>WEEKDAY(Table1[[#This Row],[Order Date]])</f>
        <v>3</v>
      </c>
      <c r="K4511" t="s">
        <v>233</v>
      </c>
      <c r="L4511" t="s">
        <v>237</v>
      </c>
      <c r="M4511">
        <v>292008</v>
      </c>
      <c r="N4511">
        <v>121644.95</v>
      </c>
      <c r="O4511">
        <v>170363.05</v>
      </c>
      <c r="P4511">
        <v>30</v>
      </c>
      <c r="Q4511">
        <v>46</v>
      </c>
      <c r="R4511">
        <v>72.790000000000006</v>
      </c>
    </row>
    <row r="4512" spans="1:18" x14ac:dyDescent="0.35">
      <c r="A4512" t="s">
        <v>122</v>
      </c>
      <c r="B4512" t="str">
        <f>VLOOKUP(Table1[[#This Row],[Region]],Table3[#All],2,0)</f>
        <v>William Grek</v>
      </c>
      <c r="C4512" t="s">
        <v>214</v>
      </c>
      <c r="D4512">
        <v>458185</v>
      </c>
      <c r="E4512">
        <v>390735</v>
      </c>
      <c r="F4512">
        <v>85.28</v>
      </c>
      <c r="G4512" s="2">
        <v>41254</v>
      </c>
      <c r="H4512">
        <f>YEAR(Table1[[#This Row],[Order Date]])</f>
        <v>2012</v>
      </c>
      <c r="I4512" t="s">
        <v>257</v>
      </c>
      <c r="J4512" s="4">
        <f>WEEKDAY(Table1[[#This Row],[Order Date]])</f>
        <v>3</v>
      </c>
      <c r="K4512" t="s">
        <v>219</v>
      </c>
      <c r="L4512" t="s">
        <v>238</v>
      </c>
      <c r="M4512">
        <v>390735</v>
      </c>
      <c r="N4512">
        <v>173655.88</v>
      </c>
      <c r="O4512">
        <v>217079.12</v>
      </c>
      <c r="P4512">
        <v>20</v>
      </c>
      <c r="Q4512">
        <v>18</v>
      </c>
      <c r="R4512">
        <v>90.34</v>
      </c>
    </row>
    <row r="4513" spans="1:18" x14ac:dyDescent="0.35">
      <c r="A4513" t="s">
        <v>123</v>
      </c>
      <c r="B4513" t="str">
        <f>VLOOKUP(Table1[[#This Row],[Region]],Table3[#All],2,0)</f>
        <v>William Grek</v>
      </c>
      <c r="C4513" t="s">
        <v>214</v>
      </c>
      <c r="D4513">
        <v>431724</v>
      </c>
      <c r="E4513">
        <v>282444</v>
      </c>
      <c r="F4513">
        <v>65.42</v>
      </c>
      <c r="G4513" s="2">
        <v>41254</v>
      </c>
      <c r="H4513">
        <f>YEAR(Table1[[#This Row],[Order Date]])</f>
        <v>2012</v>
      </c>
      <c r="I4513" t="s">
        <v>257</v>
      </c>
      <c r="J4513" s="4">
        <f>WEEKDAY(Table1[[#This Row],[Order Date]])</f>
        <v>3</v>
      </c>
      <c r="K4513" t="s">
        <v>233</v>
      </c>
      <c r="L4513" t="s">
        <v>237</v>
      </c>
      <c r="M4513">
        <v>282444</v>
      </c>
      <c r="N4513">
        <v>76195.73</v>
      </c>
      <c r="O4513">
        <v>206248.27</v>
      </c>
      <c r="P4513">
        <v>10</v>
      </c>
      <c r="Q4513">
        <v>86</v>
      </c>
      <c r="R4513">
        <v>88.6</v>
      </c>
    </row>
    <row r="4514" spans="1:18" x14ac:dyDescent="0.35">
      <c r="A4514" t="s">
        <v>124</v>
      </c>
      <c r="B4514" t="str">
        <f>VLOOKUP(Table1[[#This Row],[Region]],Table3[#All],2,0)</f>
        <v>William Grek</v>
      </c>
      <c r="C4514" t="s">
        <v>214</v>
      </c>
      <c r="D4514">
        <v>403183</v>
      </c>
      <c r="E4514">
        <v>441483</v>
      </c>
      <c r="F4514">
        <v>109.5</v>
      </c>
      <c r="G4514" s="2">
        <v>41254</v>
      </c>
      <c r="H4514">
        <f>YEAR(Table1[[#This Row],[Order Date]])</f>
        <v>2012</v>
      </c>
      <c r="I4514" t="s">
        <v>257</v>
      </c>
      <c r="J4514" s="4">
        <f>WEEKDAY(Table1[[#This Row],[Order Date]])</f>
        <v>3</v>
      </c>
      <c r="K4514" t="s">
        <v>217</v>
      </c>
      <c r="L4514" t="s">
        <v>237</v>
      </c>
      <c r="M4514">
        <v>441483</v>
      </c>
      <c r="N4514">
        <v>125701</v>
      </c>
      <c r="O4514">
        <v>315782</v>
      </c>
      <c r="P4514">
        <v>20</v>
      </c>
      <c r="Q4514">
        <v>48</v>
      </c>
      <c r="R4514">
        <v>94</v>
      </c>
    </row>
    <row r="4515" spans="1:18" x14ac:dyDescent="0.35">
      <c r="A4515" t="s">
        <v>125</v>
      </c>
      <c r="B4515" t="str">
        <f>VLOOKUP(Table1[[#This Row],[Region]],Table3[#All],2,0)</f>
        <v>Sam Thomas</v>
      </c>
      <c r="C4515" t="s">
        <v>215</v>
      </c>
      <c r="D4515">
        <v>102603</v>
      </c>
      <c r="E4515">
        <v>91872</v>
      </c>
      <c r="F4515">
        <v>89.54</v>
      </c>
      <c r="G4515" s="2">
        <v>41254</v>
      </c>
      <c r="H4515">
        <f>YEAR(Table1[[#This Row],[Order Date]])</f>
        <v>2012</v>
      </c>
      <c r="I4515" t="s">
        <v>257</v>
      </c>
      <c r="J4515" s="4">
        <f>WEEKDAY(Table1[[#This Row],[Order Date]])</f>
        <v>3</v>
      </c>
      <c r="K4515" t="s">
        <v>232</v>
      </c>
      <c r="L4515" t="s">
        <v>240</v>
      </c>
      <c r="M4515">
        <v>91872</v>
      </c>
      <c r="N4515">
        <v>22488.36</v>
      </c>
      <c r="O4515">
        <v>69383.64</v>
      </c>
      <c r="P4515">
        <v>30</v>
      </c>
      <c r="Q4515">
        <v>42</v>
      </c>
      <c r="R4515">
        <v>91.4</v>
      </c>
    </row>
    <row r="4516" spans="1:18" x14ac:dyDescent="0.35">
      <c r="A4516" t="s">
        <v>126</v>
      </c>
      <c r="B4516" t="str">
        <f>VLOOKUP(Table1[[#This Row],[Region]],Table3[#All],2,0)</f>
        <v>William Grek</v>
      </c>
      <c r="C4516" t="s">
        <v>214</v>
      </c>
      <c r="D4516">
        <v>404107</v>
      </c>
      <c r="E4516">
        <v>283143</v>
      </c>
      <c r="F4516">
        <v>70.069999999999993</v>
      </c>
      <c r="G4516" s="2">
        <v>41254</v>
      </c>
      <c r="H4516">
        <f>YEAR(Table1[[#This Row],[Order Date]])</f>
        <v>2012</v>
      </c>
      <c r="I4516" t="s">
        <v>257</v>
      </c>
      <c r="J4516" s="4">
        <f>WEEKDAY(Table1[[#This Row],[Order Date]])</f>
        <v>3</v>
      </c>
      <c r="K4516" t="s">
        <v>227</v>
      </c>
      <c r="L4516" t="s">
        <v>237</v>
      </c>
      <c r="M4516">
        <v>283143</v>
      </c>
      <c r="N4516">
        <v>93990.74</v>
      </c>
      <c r="O4516">
        <v>189152.26</v>
      </c>
      <c r="P4516">
        <v>30</v>
      </c>
      <c r="Q4516">
        <v>71</v>
      </c>
      <c r="R4516">
        <v>86.32</v>
      </c>
    </row>
    <row r="4517" spans="1:18" x14ac:dyDescent="0.35">
      <c r="A4517" t="s">
        <v>127</v>
      </c>
      <c r="B4517" t="str">
        <f>VLOOKUP(Table1[[#This Row],[Region]],Table3[#All],2,0)</f>
        <v>Bill Gabril</v>
      </c>
      <c r="C4517" t="s">
        <v>213</v>
      </c>
      <c r="D4517">
        <v>449217</v>
      </c>
      <c r="E4517">
        <v>474872</v>
      </c>
      <c r="F4517">
        <v>105.71</v>
      </c>
      <c r="G4517" s="2">
        <v>41254</v>
      </c>
      <c r="H4517">
        <f>YEAR(Table1[[#This Row],[Order Date]])</f>
        <v>2012</v>
      </c>
      <c r="I4517" t="s">
        <v>257</v>
      </c>
      <c r="J4517" s="4">
        <f>WEEKDAY(Table1[[#This Row],[Order Date]])</f>
        <v>3</v>
      </c>
      <c r="K4517" t="s">
        <v>232</v>
      </c>
      <c r="L4517" t="s">
        <v>240</v>
      </c>
      <c r="M4517">
        <v>474872</v>
      </c>
      <c r="N4517">
        <v>115816.45</v>
      </c>
      <c r="O4517">
        <v>359055.55</v>
      </c>
      <c r="P4517">
        <v>30</v>
      </c>
      <c r="Q4517">
        <v>36</v>
      </c>
      <c r="R4517">
        <v>75.849999999999994</v>
      </c>
    </row>
    <row r="4518" spans="1:18" x14ac:dyDescent="0.35">
      <c r="A4518" t="s">
        <v>128</v>
      </c>
      <c r="B4518" t="str">
        <f>VLOOKUP(Table1[[#This Row],[Region]],Table3[#All],2,0)</f>
        <v>Anne Paul</v>
      </c>
      <c r="C4518" t="s">
        <v>212</v>
      </c>
      <c r="D4518">
        <v>230144</v>
      </c>
      <c r="E4518">
        <v>186948</v>
      </c>
      <c r="F4518">
        <v>81.23</v>
      </c>
      <c r="G4518" s="2">
        <v>41254</v>
      </c>
      <c r="H4518">
        <f>YEAR(Table1[[#This Row],[Order Date]])</f>
        <v>2012</v>
      </c>
      <c r="I4518" t="s">
        <v>257</v>
      </c>
      <c r="J4518" s="4">
        <f>WEEKDAY(Table1[[#This Row],[Order Date]])</f>
        <v>3</v>
      </c>
      <c r="K4518" t="s">
        <v>228</v>
      </c>
      <c r="L4518" t="s">
        <v>236</v>
      </c>
      <c r="M4518">
        <v>186948</v>
      </c>
      <c r="N4518">
        <v>87219.76</v>
      </c>
      <c r="O4518">
        <v>99728.24</v>
      </c>
      <c r="P4518">
        <v>10</v>
      </c>
      <c r="Q4518">
        <v>78</v>
      </c>
      <c r="R4518">
        <v>75.91</v>
      </c>
    </row>
    <row r="4519" spans="1:18" x14ac:dyDescent="0.35">
      <c r="A4519" t="s">
        <v>129</v>
      </c>
      <c r="B4519" t="str">
        <f>VLOOKUP(Table1[[#This Row],[Region]],Table3[#All],2,0)</f>
        <v>Bill Gabril</v>
      </c>
      <c r="C4519" t="s">
        <v>213</v>
      </c>
      <c r="D4519">
        <v>382186</v>
      </c>
      <c r="E4519">
        <v>425117</v>
      </c>
      <c r="F4519">
        <v>111.23</v>
      </c>
      <c r="G4519" s="2">
        <v>41254</v>
      </c>
      <c r="H4519">
        <f>YEAR(Table1[[#This Row],[Order Date]])</f>
        <v>2012</v>
      </c>
      <c r="I4519" t="s">
        <v>257</v>
      </c>
      <c r="J4519" s="4">
        <f>WEEKDAY(Table1[[#This Row],[Order Date]])</f>
        <v>3</v>
      </c>
      <c r="K4519" t="s">
        <v>227</v>
      </c>
      <c r="L4519" t="s">
        <v>237</v>
      </c>
      <c r="M4519">
        <v>425117</v>
      </c>
      <c r="N4519">
        <v>157053.04999999999</v>
      </c>
      <c r="O4519">
        <v>268063.95</v>
      </c>
      <c r="P4519">
        <v>10</v>
      </c>
      <c r="Q4519">
        <v>64</v>
      </c>
      <c r="R4519">
        <v>84.3</v>
      </c>
    </row>
    <row r="4520" spans="1:18" x14ac:dyDescent="0.35">
      <c r="A4520" t="s">
        <v>130</v>
      </c>
      <c r="B4520" t="str">
        <f>VLOOKUP(Table1[[#This Row],[Region]],Table3[#All],2,0)</f>
        <v>Bill Gabril</v>
      </c>
      <c r="C4520" t="s">
        <v>213</v>
      </c>
      <c r="D4520">
        <v>130079</v>
      </c>
      <c r="E4520">
        <v>155750</v>
      </c>
      <c r="F4520">
        <v>119.73</v>
      </c>
      <c r="G4520" s="2">
        <v>41089</v>
      </c>
      <c r="H4520">
        <f>YEAR(Table1[[#This Row],[Order Date]])</f>
        <v>2012</v>
      </c>
      <c r="I4520" t="s">
        <v>254</v>
      </c>
      <c r="J4520" s="4">
        <f>WEEKDAY(Table1[[#This Row],[Order Date]])</f>
        <v>6</v>
      </c>
      <c r="K4520" t="s">
        <v>226</v>
      </c>
      <c r="L4520" t="s">
        <v>239</v>
      </c>
      <c r="M4520">
        <v>155750</v>
      </c>
      <c r="N4520">
        <v>50385.4</v>
      </c>
      <c r="O4520">
        <v>105364.6</v>
      </c>
      <c r="P4520">
        <v>20</v>
      </c>
      <c r="Q4520">
        <v>56</v>
      </c>
      <c r="R4520">
        <v>65.73</v>
      </c>
    </row>
    <row r="4521" spans="1:18" x14ac:dyDescent="0.35">
      <c r="A4521" t="s">
        <v>131</v>
      </c>
      <c r="B4521" t="str">
        <f>VLOOKUP(Table1[[#This Row],[Region]],Table3[#All],2,0)</f>
        <v>Sam Thomas</v>
      </c>
      <c r="C4521" t="s">
        <v>215</v>
      </c>
      <c r="D4521">
        <v>279574</v>
      </c>
      <c r="E4521">
        <v>291008</v>
      </c>
      <c r="F4521">
        <v>104.09</v>
      </c>
      <c r="G4521" s="2">
        <v>40984</v>
      </c>
      <c r="H4521">
        <f>YEAR(Table1[[#This Row],[Order Date]])</f>
        <v>2012</v>
      </c>
      <c r="I4521" t="s">
        <v>263</v>
      </c>
      <c r="J4521" s="4">
        <f>WEEKDAY(Table1[[#This Row],[Order Date]])</f>
        <v>6</v>
      </c>
      <c r="K4521" t="s">
        <v>221</v>
      </c>
      <c r="L4521" t="s">
        <v>239</v>
      </c>
      <c r="M4521">
        <v>291008</v>
      </c>
      <c r="N4521">
        <v>135619.28</v>
      </c>
      <c r="O4521">
        <v>155388.72</v>
      </c>
      <c r="P4521">
        <v>10</v>
      </c>
      <c r="Q4521">
        <v>84</v>
      </c>
      <c r="R4521">
        <v>77.37</v>
      </c>
    </row>
    <row r="4522" spans="1:18" x14ac:dyDescent="0.35">
      <c r="A4522" t="s">
        <v>132</v>
      </c>
      <c r="B4522" t="str">
        <f>VLOOKUP(Table1[[#This Row],[Region]],Table3[#All],2,0)</f>
        <v>Anne Paul</v>
      </c>
      <c r="C4522" t="s">
        <v>212</v>
      </c>
      <c r="D4522">
        <v>286141</v>
      </c>
      <c r="E4522">
        <v>253291</v>
      </c>
      <c r="F4522">
        <v>88.52</v>
      </c>
      <c r="G4522" s="2">
        <v>41134</v>
      </c>
      <c r="H4522">
        <f>YEAR(Table1[[#This Row],[Order Date]])</f>
        <v>2012</v>
      </c>
      <c r="I4522" t="s">
        <v>262</v>
      </c>
      <c r="J4522" s="4">
        <f>WEEKDAY(Table1[[#This Row],[Order Date]])</f>
        <v>2</v>
      </c>
      <c r="K4522" t="s">
        <v>232</v>
      </c>
      <c r="L4522" t="s">
        <v>240</v>
      </c>
      <c r="M4522">
        <v>253291</v>
      </c>
      <c r="N4522">
        <v>82940.5</v>
      </c>
      <c r="O4522">
        <v>170350.5</v>
      </c>
      <c r="P4522">
        <v>10</v>
      </c>
      <c r="Q4522">
        <v>57</v>
      </c>
      <c r="R4522">
        <v>89.6</v>
      </c>
    </row>
    <row r="4523" spans="1:18" x14ac:dyDescent="0.35">
      <c r="A4523" t="s">
        <v>133</v>
      </c>
      <c r="B4523" t="str">
        <f>VLOOKUP(Table1[[#This Row],[Region]],Table3[#All],2,0)</f>
        <v>Bill Gabril</v>
      </c>
      <c r="C4523" t="s">
        <v>213</v>
      </c>
      <c r="D4523">
        <v>211441</v>
      </c>
      <c r="E4523">
        <v>214685</v>
      </c>
      <c r="F4523">
        <v>101.53</v>
      </c>
      <c r="G4523" s="2">
        <v>41409</v>
      </c>
      <c r="H4523">
        <f>YEAR(Table1[[#This Row],[Order Date]])</f>
        <v>2013</v>
      </c>
      <c r="I4523" t="s">
        <v>261</v>
      </c>
      <c r="J4523" s="4">
        <f>WEEKDAY(Table1[[#This Row],[Order Date]])</f>
        <v>4</v>
      </c>
      <c r="K4523" t="s">
        <v>224</v>
      </c>
      <c r="L4523" t="s">
        <v>240</v>
      </c>
      <c r="M4523">
        <v>214685</v>
      </c>
      <c r="N4523">
        <v>64733.5</v>
      </c>
      <c r="O4523">
        <v>149951.5</v>
      </c>
      <c r="P4523">
        <v>20</v>
      </c>
      <c r="Q4523">
        <v>67</v>
      </c>
      <c r="R4523">
        <v>76.709999999999994</v>
      </c>
    </row>
    <row r="4524" spans="1:18" x14ac:dyDescent="0.35">
      <c r="A4524" t="s">
        <v>134</v>
      </c>
      <c r="B4524" t="str">
        <f>VLOOKUP(Table1[[#This Row],[Region]],Table3[#All],2,0)</f>
        <v>Bill Gabril</v>
      </c>
      <c r="C4524" t="s">
        <v>213</v>
      </c>
      <c r="D4524">
        <v>242444</v>
      </c>
      <c r="E4524">
        <v>130147</v>
      </c>
      <c r="F4524">
        <v>53.68</v>
      </c>
      <c r="G4524" s="2">
        <v>41409</v>
      </c>
      <c r="H4524">
        <f>YEAR(Table1[[#This Row],[Order Date]])</f>
        <v>2013</v>
      </c>
      <c r="I4524" t="s">
        <v>261</v>
      </c>
      <c r="J4524" s="4">
        <f>WEEKDAY(Table1[[#This Row],[Order Date]])</f>
        <v>4</v>
      </c>
      <c r="K4524" t="s">
        <v>227</v>
      </c>
      <c r="L4524" t="s">
        <v>237</v>
      </c>
      <c r="M4524">
        <v>130147</v>
      </c>
      <c r="N4524">
        <v>32047.25</v>
      </c>
      <c r="O4524">
        <v>98099.75</v>
      </c>
      <c r="P4524">
        <v>10</v>
      </c>
      <c r="Q4524">
        <v>17</v>
      </c>
      <c r="R4524">
        <v>64.72</v>
      </c>
    </row>
    <row r="4525" spans="1:18" x14ac:dyDescent="0.35">
      <c r="A4525" t="s">
        <v>135</v>
      </c>
      <c r="B4525" t="str">
        <f>VLOOKUP(Table1[[#This Row],[Region]],Table3[#All],2,0)</f>
        <v>Sam Thomas</v>
      </c>
      <c r="C4525" t="s">
        <v>215</v>
      </c>
      <c r="D4525">
        <v>109579</v>
      </c>
      <c r="E4525">
        <v>66002</v>
      </c>
      <c r="F4525">
        <v>60.23</v>
      </c>
      <c r="G4525" s="2">
        <v>41409</v>
      </c>
      <c r="H4525">
        <f>YEAR(Table1[[#This Row],[Order Date]])</f>
        <v>2013</v>
      </c>
      <c r="I4525" t="s">
        <v>261</v>
      </c>
      <c r="J4525" s="4">
        <f>WEEKDAY(Table1[[#This Row],[Order Date]])</f>
        <v>4</v>
      </c>
      <c r="K4525" t="s">
        <v>233</v>
      </c>
      <c r="L4525" t="s">
        <v>237</v>
      </c>
      <c r="M4525">
        <v>66002</v>
      </c>
      <c r="N4525">
        <v>13938.74</v>
      </c>
      <c r="O4525">
        <v>52063.26</v>
      </c>
      <c r="P4525">
        <v>20</v>
      </c>
      <c r="Q4525">
        <v>46</v>
      </c>
      <c r="R4525">
        <v>61.25</v>
      </c>
    </row>
    <row r="4526" spans="1:18" x14ac:dyDescent="0.35">
      <c r="A4526" t="s">
        <v>136</v>
      </c>
      <c r="B4526" t="str">
        <f>VLOOKUP(Table1[[#This Row],[Region]],Table3[#All],2,0)</f>
        <v>Sam Thomas</v>
      </c>
      <c r="C4526" t="s">
        <v>215</v>
      </c>
      <c r="D4526">
        <v>269748</v>
      </c>
      <c r="E4526">
        <v>169525</v>
      </c>
      <c r="F4526">
        <v>62.85</v>
      </c>
      <c r="G4526" s="2">
        <v>41409</v>
      </c>
      <c r="H4526">
        <f>YEAR(Table1[[#This Row],[Order Date]])</f>
        <v>2013</v>
      </c>
      <c r="I4526" t="s">
        <v>261</v>
      </c>
      <c r="J4526" s="4">
        <f>WEEKDAY(Table1[[#This Row],[Order Date]])</f>
        <v>4</v>
      </c>
      <c r="K4526" t="s">
        <v>227</v>
      </c>
      <c r="L4526" t="s">
        <v>237</v>
      </c>
      <c r="M4526">
        <v>169525</v>
      </c>
      <c r="N4526">
        <v>34242.61</v>
      </c>
      <c r="O4526">
        <v>135282.39000000001</v>
      </c>
      <c r="P4526">
        <v>20</v>
      </c>
      <c r="Q4526">
        <v>43</v>
      </c>
      <c r="R4526">
        <v>93.24</v>
      </c>
    </row>
    <row r="4527" spans="1:18" x14ac:dyDescent="0.35">
      <c r="A4527" t="s">
        <v>137</v>
      </c>
      <c r="B4527" t="str">
        <f>VLOOKUP(Table1[[#This Row],[Region]],Table3[#All],2,0)</f>
        <v>Sam Thomas</v>
      </c>
      <c r="C4527" t="s">
        <v>215</v>
      </c>
      <c r="D4527">
        <v>388135</v>
      </c>
      <c r="E4527">
        <v>335145</v>
      </c>
      <c r="F4527">
        <v>86.35</v>
      </c>
      <c r="G4527" s="2">
        <v>41409</v>
      </c>
      <c r="H4527">
        <f>YEAR(Table1[[#This Row],[Order Date]])</f>
        <v>2013</v>
      </c>
      <c r="I4527" t="s">
        <v>261</v>
      </c>
      <c r="J4527" s="4">
        <f>WEEKDAY(Table1[[#This Row],[Order Date]])</f>
        <v>4</v>
      </c>
      <c r="K4527" t="s">
        <v>233</v>
      </c>
      <c r="L4527" t="s">
        <v>237</v>
      </c>
      <c r="M4527">
        <v>335145</v>
      </c>
      <c r="N4527">
        <v>93918.06</v>
      </c>
      <c r="O4527">
        <v>241226.94</v>
      </c>
      <c r="P4527">
        <v>10</v>
      </c>
      <c r="Q4527">
        <v>93</v>
      </c>
      <c r="R4527">
        <v>76.569999999999993</v>
      </c>
    </row>
    <row r="4528" spans="1:18" x14ac:dyDescent="0.35">
      <c r="A4528" t="s">
        <v>138</v>
      </c>
      <c r="B4528" t="str">
        <f>VLOOKUP(Table1[[#This Row],[Region]],Table3[#All],2,0)</f>
        <v>Bill Gabril</v>
      </c>
      <c r="C4528" t="s">
        <v>213</v>
      </c>
      <c r="D4528">
        <v>226891</v>
      </c>
      <c r="E4528">
        <v>202118</v>
      </c>
      <c r="F4528">
        <v>89.08</v>
      </c>
      <c r="G4528" s="2">
        <v>41409</v>
      </c>
      <c r="H4528">
        <f>YEAR(Table1[[#This Row],[Order Date]])</f>
        <v>2013</v>
      </c>
      <c r="I4528" t="s">
        <v>261</v>
      </c>
      <c r="J4528" s="4">
        <f>WEEKDAY(Table1[[#This Row],[Order Date]])</f>
        <v>4</v>
      </c>
      <c r="K4528" t="s">
        <v>220</v>
      </c>
      <c r="L4528" t="s">
        <v>237</v>
      </c>
      <c r="M4528">
        <v>202118</v>
      </c>
      <c r="N4528">
        <v>100863.51</v>
      </c>
      <c r="O4528">
        <v>101254.49</v>
      </c>
      <c r="P4528">
        <v>10</v>
      </c>
      <c r="Q4528">
        <v>52</v>
      </c>
      <c r="R4528">
        <v>60.92</v>
      </c>
    </row>
    <row r="4529" spans="1:18" x14ac:dyDescent="0.35">
      <c r="A4529" t="s">
        <v>139</v>
      </c>
      <c r="B4529" t="str">
        <f>VLOOKUP(Table1[[#This Row],[Region]],Table3[#All],2,0)</f>
        <v>Sam Thomas</v>
      </c>
      <c r="C4529" t="s">
        <v>215</v>
      </c>
      <c r="D4529">
        <v>105171</v>
      </c>
      <c r="E4529">
        <v>111477</v>
      </c>
      <c r="F4529">
        <v>106</v>
      </c>
      <c r="G4529" s="2">
        <v>41409</v>
      </c>
      <c r="H4529">
        <f>YEAR(Table1[[#This Row],[Order Date]])</f>
        <v>2013</v>
      </c>
      <c r="I4529" t="s">
        <v>261</v>
      </c>
      <c r="J4529" s="4">
        <f>WEEKDAY(Table1[[#This Row],[Order Date]])</f>
        <v>4</v>
      </c>
      <c r="K4529" t="s">
        <v>231</v>
      </c>
      <c r="L4529" t="s">
        <v>236</v>
      </c>
      <c r="M4529">
        <v>111477</v>
      </c>
      <c r="N4529">
        <v>24685.38</v>
      </c>
      <c r="O4529">
        <v>86791.62</v>
      </c>
      <c r="P4529">
        <v>20</v>
      </c>
      <c r="Q4529">
        <v>77</v>
      </c>
      <c r="R4529">
        <v>81.88</v>
      </c>
    </row>
    <row r="4530" spans="1:18" x14ac:dyDescent="0.35">
      <c r="A4530" t="s">
        <v>140</v>
      </c>
      <c r="B4530" t="str">
        <f>VLOOKUP(Table1[[#This Row],[Region]],Table3[#All],2,0)</f>
        <v>William Grek</v>
      </c>
      <c r="C4530" t="s">
        <v>214</v>
      </c>
      <c r="D4530">
        <v>303986</v>
      </c>
      <c r="E4530">
        <v>301882</v>
      </c>
      <c r="F4530">
        <v>99.31</v>
      </c>
      <c r="G4530" s="2">
        <v>41834</v>
      </c>
      <c r="H4530">
        <f>YEAR(Table1[[#This Row],[Order Date]])</f>
        <v>2014</v>
      </c>
      <c r="I4530" t="s">
        <v>260</v>
      </c>
      <c r="J4530" s="4">
        <f>WEEKDAY(Table1[[#This Row],[Order Date]])</f>
        <v>2</v>
      </c>
      <c r="K4530" t="s">
        <v>227</v>
      </c>
      <c r="L4530" t="s">
        <v>237</v>
      </c>
      <c r="M4530">
        <v>301882</v>
      </c>
      <c r="N4530">
        <v>145489.79999999999</v>
      </c>
      <c r="O4530">
        <v>156392.20000000001</v>
      </c>
      <c r="P4530">
        <v>10</v>
      </c>
      <c r="Q4530">
        <v>84</v>
      </c>
      <c r="R4530">
        <v>94.68</v>
      </c>
    </row>
    <row r="4531" spans="1:18" x14ac:dyDescent="0.35">
      <c r="A4531" t="s">
        <v>141</v>
      </c>
      <c r="B4531" t="str">
        <f>VLOOKUP(Table1[[#This Row],[Region]],Table3[#All],2,0)</f>
        <v>William Grek</v>
      </c>
      <c r="C4531" t="s">
        <v>214</v>
      </c>
      <c r="D4531">
        <v>438225</v>
      </c>
      <c r="E4531">
        <v>442657</v>
      </c>
      <c r="F4531">
        <v>101.01</v>
      </c>
      <c r="G4531" s="2">
        <v>41834</v>
      </c>
      <c r="H4531">
        <f>YEAR(Table1[[#This Row],[Order Date]])</f>
        <v>2014</v>
      </c>
      <c r="I4531" t="s">
        <v>260</v>
      </c>
      <c r="J4531" s="4">
        <f>WEEKDAY(Table1[[#This Row],[Order Date]])</f>
        <v>2</v>
      </c>
      <c r="K4531" t="s">
        <v>224</v>
      </c>
      <c r="L4531" t="s">
        <v>240</v>
      </c>
      <c r="M4531">
        <v>442657</v>
      </c>
      <c r="N4531">
        <v>190153.68</v>
      </c>
      <c r="O4531">
        <v>252503.32</v>
      </c>
      <c r="P4531">
        <v>20</v>
      </c>
      <c r="Q4531">
        <v>88</v>
      </c>
      <c r="R4531">
        <v>78.91</v>
      </c>
    </row>
    <row r="4532" spans="1:18" x14ac:dyDescent="0.35">
      <c r="A4532" t="s">
        <v>142</v>
      </c>
      <c r="B4532" t="str">
        <f>VLOOKUP(Table1[[#This Row],[Region]],Table3[#All],2,0)</f>
        <v>William Grek</v>
      </c>
      <c r="C4532" t="s">
        <v>214</v>
      </c>
      <c r="D4532">
        <v>343628</v>
      </c>
      <c r="E4532">
        <v>285893</v>
      </c>
      <c r="F4532">
        <v>83.2</v>
      </c>
      <c r="G4532" s="2">
        <v>41235</v>
      </c>
      <c r="H4532">
        <f>YEAR(Table1[[#This Row],[Order Date]])</f>
        <v>2012</v>
      </c>
      <c r="I4532" t="s">
        <v>253</v>
      </c>
      <c r="J4532" s="4">
        <f>WEEKDAY(Table1[[#This Row],[Order Date]])</f>
        <v>5</v>
      </c>
      <c r="K4532" t="s">
        <v>233</v>
      </c>
      <c r="L4532" t="s">
        <v>237</v>
      </c>
      <c r="M4532">
        <v>285893</v>
      </c>
      <c r="N4532">
        <v>96549.72</v>
      </c>
      <c r="O4532">
        <v>189343.28</v>
      </c>
      <c r="P4532">
        <v>10</v>
      </c>
      <c r="Q4532">
        <v>86</v>
      </c>
      <c r="R4532">
        <v>93.68</v>
      </c>
    </row>
    <row r="4533" spans="1:18" x14ac:dyDescent="0.35">
      <c r="A4533" t="s">
        <v>143</v>
      </c>
      <c r="B4533" t="str">
        <f>VLOOKUP(Table1[[#This Row],[Region]],Table3[#All],2,0)</f>
        <v>Sam Thomas</v>
      </c>
      <c r="C4533" t="s">
        <v>215</v>
      </c>
      <c r="D4533">
        <v>462788</v>
      </c>
      <c r="E4533">
        <v>420325</v>
      </c>
      <c r="F4533">
        <v>90.82</v>
      </c>
      <c r="G4533" s="2">
        <v>41235</v>
      </c>
      <c r="H4533">
        <f>YEAR(Table1[[#This Row],[Order Date]])</f>
        <v>2012</v>
      </c>
      <c r="I4533" t="s">
        <v>253</v>
      </c>
      <c r="J4533" s="4">
        <f>WEEKDAY(Table1[[#This Row],[Order Date]])</f>
        <v>5</v>
      </c>
      <c r="K4533" t="s">
        <v>230</v>
      </c>
      <c r="L4533" t="s">
        <v>238</v>
      </c>
      <c r="M4533">
        <v>420325</v>
      </c>
      <c r="N4533">
        <v>89045.15</v>
      </c>
      <c r="O4533">
        <v>331279.84999999998</v>
      </c>
      <c r="P4533">
        <v>30</v>
      </c>
      <c r="Q4533">
        <v>60</v>
      </c>
      <c r="R4533">
        <v>88.07</v>
      </c>
    </row>
    <row r="4534" spans="1:18" x14ac:dyDescent="0.35">
      <c r="A4534" t="s">
        <v>144</v>
      </c>
      <c r="B4534" t="str">
        <f>VLOOKUP(Table1[[#This Row],[Region]],Table3[#All],2,0)</f>
        <v>Bill Gabril</v>
      </c>
      <c r="C4534" t="s">
        <v>213</v>
      </c>
      <c r="D4534">
        <v>217406</v>
      </c>
      <c r="E4534">
        <v>234059</v>
      </c>
      <c r="F4534">
        <v>107.66</v>
      </c>
      <c r="G4534" s="2">
        <v>41235</v>
      </c>
      <c r="H4534">
        <f>YEAR(Table1[[#This Row],[Order Date]])</f>
        <v>2012</v>
      </c>
      <c r="I4534" t="s">
        <v>253</v>
      </c>
      <c r="J4534" s="4">
        <f>WEEKDAY(Table1[[#This Row],[Order Date]])</f>
        <v>5</v>
      </c>
      <c r="K4534" t="s">
        <v>223</v>
      </c>
      <c r="L4534" t="s">
        <v>240</v>
      </c>
      <c r="M4534">
        <v>234059</v>
      </c>
      <c r="N4534">
        <v>69227.87</v>
      </c>
      <c r="O4534">
        <v>164831.13</v>
      </c>
      <c r="P4534">
        <v>10</v>
      </c>
      <c r="Q4534">
        <v>45</v>
      </c>
      <c r="R4534">
        <v>77.180000000000007</v>
      </c>
    </row>
    <row r="4535" spans="1:18" x14ac:dyDescent="0.35">
      <c r="A4535" t="s">
        <v>145</v>
      </c>
      <c r="B4535" t="str">
        <f>VLOOKUP(Table1[[#This Row],[Region]],Table3[#All],2,0)</f>
        <v>Bill Gabril</v>
      </c>
      <c r="C4535" t="s">
        <v>213</v>
      </c>
      <c r="D4535">
        <v>395830</v>
      </c>
      <c r="E4535">
        <v>231799</v>
      </c>
      <c r="F4535">
        <v>58.56</v>
      </c>
      <c r="G4535" s="2">
        <v>40870</v>
      </c>
      <c r="H4535">
        <f>YEAR(Table1[[#This Row],[Order Date]])</f>
        <v>2011</v>
      </c>
      <c r="I4535" t="s">
        <v>253</v>
      </c>
      <c r="J4535" s="4">
        <f>WEEKDAY(Table1[[#This Row],[Order Date]])</f>
        <v>4</v>
      </c>
      <c r="K4535" t="s">
        <v>226</v>
      </c>
      <c r="L4535" t="s">
        <v>239</v>
      </c>
      <c r="M4535">
        <v>231799</v>
      </c>
      <c r="N4535">
        <v>88807.45</v>
      </c>
      <c r="O4535">
        <v>142991.54999999999</v>
      </c>
      <c r="P4535">
        <v>30</v>
      </c>
      <c r="Q4535">
        <v>64</v>
      </c>
      <c r="R4535">
        <v>80.37</v>
      </c>
    </row>
    <row r="4536" spans="1:18" x14ac:dyDescent="0.35">
      <c r="A4536" t="s">
        <v>146</v>
      </c>
      <c r="B4536" t="str">
        <f>VLOOKUP(Table1[[#This Row],[Region]],Table3[#All],2,0)</f>
        <v>Anne Paul</v>
      </c>
      <c r="C4536" t="s">
        <v>212</v>
      </c>
      <c r="D4536">
        <v>346801</v>
      </c>
      <c r="E4536">
        <v>383853</v>
      </c>
      <c r="F4536">
        <v>110.68</v>
      </c>
      <c r="G4536" s="2">
        <v>41270</v>
      </c>
      <c r="H4536">
        <f>YEAR(Table1[[#This Row],[Order Date]])</f>
        <v>2012</v>
      </c>
      <c r="I4536" t="s">
        <v>257</v>
      </c>
      <c r="J4536" s="4">
        <f>WEEKDAY(Table1[[#This Row],[Order Date]])</f>
        <v>5</v>
      </c>
      <c r="K4536" t="s">
        <v>228</v>
      </c>
      <c r="L4536" t="s">
        <v>236</v>
      </c>
      <c r="M4536">
        <v>383853</v>
      </c>
      <c r="N4536">
        <v>121982.57</v>
      </c>
      <c r="O4536">
        <v>261870.43</v>
      </c>
      <c r="P4536">
        <v>10</v>
      </c>
      <c r="Q4536">
        <v>22</v>
      </c>
      <c r="R4536">
        <v>73.59</v>
      </c>
    </row>
    <row r="4537" spans="1:18" x14ac:dyDescent="0.35">
      <c r="A4537" t="s">
        <v>147</v>
      </c>
      <c r="B4537" t="str">
        <f>VLOOKUP(Table1[[#This Row],[Region]],Table3[#All],2,0)</f>
        <v>Anne Paul</v>
      </c>
      <c r="C4537" t="s">
        <v>212</v>
      </c>
      <c r="D4537">
        <v>323919</v>
      </c>
      <c r="E4537">
        <v>322666</v>
      </c>
      <c r="F4537">
        <v>99.61</v>
      </c>
      <c r="G4537" s="2">
        <v>41270</v>
      </c>
      <c r="H4537">
        <f>YEAR(Table1[[#This Row],[Order Date]])</f>
        <v>2012</v>
      </c>
      <c r="I4537" t="s">
        <v>257</v>
      </c>
      <c r="J4537" s="4">
        <f>WEEKDAY(Table1[[#This Row],[Order Date]])</f>
        <v>5</v>
      </c>
      <c r="K4537" t="s">
        <v>224</v>
      </c>
      <c r="L4537" t="s">
        <v>240</v>
      </c>
      <c r="M4537">
        <v>322666</v>
      </c>
      <c r="N4537">
        <v>114834.42</v>
      </c>
      <c r="O4537">
        <v>207831.58</v>
      </c>
      <c r="P4537">
        <v>20</v>
      </c>
      <c r="Q4537">
        <v>36</v>
      </c>
      <c r="R4537">
        <v>61.87</v>
      </c>
    </row>
    <row r="4538" spans="1:18" x14ac:dyDescent="0.35">
      <c r="A4538" t="s">
        <v>148</v>
      </c>
      <c r="B4538" t="str">
        <f>VLOOKUP(Table1[[#This Row],[Region]],Table3[#All],2,0)</f>
        <v>Anne Paul</v>
      </c>
      <c r="C4538" t="s">
        <v>212</v>
      </c>
      <c r="D4538">
        <v>374667</v>
      </c>
      <c r="E4538">
        <v>220526</v>
      </c>
      <c r="F4538">
        <v>58.86</v>
      </c>
      <c r="G4538" s="2">
        <v>41593</v>
      </c>
      <c r="H4538">
        <f>YEAR(Table1[[#This Row],[Order Date]])</f>
        <v>2013</v>
      </c>
      <c r="I4538" t="s">
        <v>253</v>
      </c>
      <c r="J4538" s="4">
        <f>WEEKDAY(Table1[[#This Row],[Order Date]])</f>
        <v>6</v>
      </c>
      <c r="K4538" t="s">
        <v>216</v>
      </c>
      <c r="L4538" t="s">
        <v>236</v>
      </c>
      <c r="M4538">
        <v>220526</v>
      </c>
      <c r="N4538">
        <v>60365.84</v>
      </c>
      <c r="O4538">
        <v>160160.16</v>
      </c>
      <c r="P4538">
        <v>30</v>
      </c>
      <c r="Q4538">
        <v>84</v>
      </c>
      <c r="R4538">
        <v>60.64</v>
      </c>
    </row>
    <row r="4539" spans="1:18" x14ac:dyDescent="0.35">
      <c r="A4539" t="s">
        <v>149</v>
      </c>
      <c r="B4539" t="str">
        <f>VLOOKUP(Table1[[#This Row],[Region]],Table3[#All],2,0)</f>
        <v>William Grek</v>
      </c>
      <c r="C4539" t="s">
        <v>214</v>
      </c>
      <c r="D4539">
        <v>351828</v>
      </c>
      <c r="E4539">
        <v>254465</v>
      </c>
      <c r="F4539">
        <v>72.33</v>
      </c>
      <c r="G4539" s="2">
        <v>41593</v>
      </c>
      <c r="H4539">
        <f>YEAR(Table1[[#This Row],[Order Date]])</f>
        <v>2013</v>
      </c>
      <c r="I4539" t="s">
        <v>253</v>
      </c>
      <c r="J4539" s="4">
        <f>WEEKDAY(Table1[[#This Row],[Order Date]])</f>
        <v>6</v>
      </c>
      <c r="K4539" t="s">
        <v>216</v>
      </c>
      <c r="L4539" t="s">
        <v>236</v>
      </c>
      <c r="M4539">
        <v>254465</v>
      </c>
      <c r="N4539">
        <v>63778.95</v>
      </c>
      <c r="O4539">
        <v>190686.05</v>
      </c>
      <c r="P4539">
        <v>30</v>
      </c>
      <c r="Q4539">
        <v>32</v>
      </c>
      <c r="R4539">
        <v>86.53</v>
      </c>
    </row>
    <row r="4540" spans="1:18" x14ac:dyDescent="0.35">
      <c r="A4540" t="s">
        <v>150</v>
      </c>
      <c r="B4540" t="str">
        <f>VLOOKUP(Table1[[#This Row],[Region]],Table3[#All],2,0)</f>
        <v>Sam Thomas</v>
      </c>
      <c r="C4540" t="s">
        <v>215</v>
      </c>
      <c r="D4540">
        <v>247538</v>
      </c>
      <c r="E4540">
        <v>149372</v>
      </c>
      <c r="F4540">
        <v>60.34</v>
      </c>
      <c r="G4540" s="2">
        <v>41593</v>
      </c>
      <c r="H4540">
        <f>YEAR(Table1[[#This Row],[Order Date]])</f>
        <v>2013</v>
      </c>
      <c r="I4540" t="s">
        <v>253</v>
      </c>
      <c r="J4540" s="4">
        <f>WEEKDAY(Table1[[#This Row],[Order Date]])</f>
        <v>6</v>
      </c>
      <c r="K4540" t="s">
        <v>226</v>
      </c>
      <c r="L4540" t="s">
        <v>239</v>
      </c>
      <c r="M4540">
        <v>149372</v>
      </c>
      <c r="N4540">
        <v>70640.100000000006</v>
      </c>
      <c r="O4540">
        <v>78731.899999999994</v>
      </c>
      <c r="P4540">
        <v>20</v>
      </c>
      <c r="Q4540">
        <v>83</v>
      </c>
      <c r="R4540">
        <v>82.35</v>
      </c>
    </row>
    <row r="4541" spans="1:18" x14ac:dyDescent="0.35">
      <c r="A4541" t="s">
        <v>151</v>
      </c>
      <c r="B4541" t="str">
        <f>VLOOKUP(Table1[[#This Row],[Region]],Table3[#All],2,0)</f>
        <v>Anne Paul</v>
      </c>
      <c r="C4541" t="s">
        <v>212</v>
      </c>
      <c r="D4541">
        <v>438093</v>
      </c>
      <c r="E4541">
        <v>310557</v>
      </c>
      <c r="F4541">
        <v>70.89</v>
      </c>
      <c r="G4541" s="2">
        <v>41403</v>
      </c>
      <c r="H4541">
        <f>YEAR(Table1[[#This Row],[Order Date]])</f>
        <v>2013</v>
      </c>
      <c r="I4541" t="s">
        <v>261</v>
      </c>
      <c r="J4541" s="4">
        <f>WEEKDAY(Table1[[#This Row],[Order Date]])</f>
        <v>5</v>
      </c>
      <c r="K4541" t="s">
        <v>225</v>
      </c>
      <c r="L4541" t="s">
        <v>239</v>
      </c>
      <c r="M4541">
        <v>310557</v>
      </c>
      <c r="N4541">
        <v>116098.94</v>
      </c>
      <c r="O4541">
        <v>194458.06</v>
      </c>
      <c r="P4541">
        <v>30</v>
      </c>
      <c r="Q4541">
        <v>41</v>
      </c>
      <c r="R4541">
        <v>62.39</v>
      </c>
    </row>
    <row r="4542" spans="1:18" x14ac:dyDescent="0.35">
      <c r="A4542" t="s">
        <v>152</v>
      </c>
      <c r="B4542" t="str">
        <f>VLOOKUP(Table1[[#This Row],[Region]],Table3[#All],2,0)</f>
        <v>Anne Paul</v>
      </c>
      <c r="C4542" t="s">
        <v>212</v>
      </c>
      <c r="D4542">
        <v>181626</v>
      </c>
      <c r="E4542">
        <v>163334</v>
      </c>
      <c r="F4542">
        <v>89.93</v>
      </c>
      <c r="G4542" s="2">
        <v>40903</v>
      </c>
      <c r="H4542">
        <f>YEAR(Table1[[#This Row],[Order Date]])</f>
        <v>2011</v>
      </c>
      <c r="I4542" t="s">
        <v>257</v>
      </c>
      <c r="J4542" s="4">
        <f>WEEKDAY(Table1[[#This Row],[Order Date]])</f>
        <v>2</v>
      </c>
      <c r="K4542" t="s">
        <v>224</v>
      </c>
      <c r="L4542" t="s">
        <v>240</v>
      </c>
      <c r="M4542">
        <v>163334</v>
      </c>
      <c r="N4542">
        <v>68771.73</v>
      </c>
      <c r="O4542">
        <v>94562.27</v>
      </c>
      <c r="P4542">
        <v>10</v>
      </c>
      <c r="Q4542">
        <v>85</v>
      </c>
      <c r="R4542">
        <v>72.209999999999994</v>
      </c>
    </row>
    <row r="4543" spans="1:18" x14ac:dyDescent="0.35">
      <c r="A4543" t="s">
        <v>153</v>
      </c>
      <c r="B4543" t="str">
        <f>VLOOKUP(Table1[[#This Row],[Region]],Table3[#All],2,0)</f>
        <v>Anne Paul</v>
      </c>
      <c r="C4543" t="s">
        <v>212</v>
      </c>
      <c r="D4543">
        <v>176066</v>
      </c>
      <c r="E4543">
        <v>91636</v>
      </c>
      <c r="F4543">
        <v>52.05</v>
      </c>
      <c r="G4543" s="2">
        <v>40903</v>
      </c>
      <c r="H4543">
        <f>YEAR(Table1[[#This Row],[Order Date]])</f>
        <v>2011</v>
      </c>
      <c r="I4543" t="s">
        <v>257</v>
      </c>
      <c r="J4543" s="4">
        <f>WEEKDAY(Table1[[#This Row],[Order Date]])</f>
        <v>2</v>
      </c>
      <c r="K4543" t="s">
        <v>216</v>
      </c>
      <c r="L4543" t="s">
        <v>236</v>
      </c>
      <c r="M4543">
        <v>91636</v>
      </c>
      <c r="N4543">
        <v>30343.91</v>
      </c>
      <c r="O4543">
        <v>61292.09</v>
      </c>
      <c r="P4543">
        <v>20</v>
      </c>
      <c r="Q4543">
        <v>17</v>
      </c>
      <c r="R4543">
        <v>94.75</v>
      </c>
    </row>
    <row r="4544" spans="1:18" x14ac:dyDescent="0.35">
      <c r="A4544" t="s">
        <v>154</v>
      </c>
      <c r="B4544" t="str">
        <f>VLOOKUP(Table1[[#This Row],[Region]],Table3[#All],2,0)</f>
        <v>Bill Gabril</v>
      </c>
      <c r="C4544" t="s">
        <v>213</v>
      </c>
      <c r="D4544">
        <v>456503</v>
      </c>
      <c r="E4544">
        <v>455117</v>
      </c>
      <c r="F4544">
        <v>99.7</v>
      </c>
      <c r="G4544" s="2">
        <v>40903</v>
      </c>
      <c r="H4544">
        <f>YEAR(Table1[[#This Row],[Order Date]])</f>
        <v>2011</v>
      </c>
      <c r="I4544" t="s">
        <v>257</v>
      </c>
      <c r="J4544" s="4">
        <f>WEEKDAY(Table1[[#This Row],[Order Date]])</f>
        <v>2</v>
      </c>
      <c r="K4544" t="s">
        <v>225</v>
      </c>
      <c r="L4544" t="s">
        <v>239</v>
      </c>
      <c r="M4544">
        <v>455117</v>
      </c>
      <c r="N4544">
        <v>206507.11</v>
      </c>
      <c r="O4544">
        <v>248609.89</v>
      </c>
      <c r="P4544">
        <v>30</v>
      </c>
      <c r="Q4544">
        <v>47</v>
      </c>
      <c r="R4544">
        <v>88.95</v>
      </c>
    </row>
    <row r="4545" spans="1:18" x14ac:dyDescent="0.35">
      <c r="A4545" t="s">
        <v>155</v>
      </c>
      <c r="B4545" t="str">
        <f>VLOOKUP(Table1[[#This Row],[Region]],Table3[#All],2,0)</f>
        <v>William Grek</v>
      </c>
      <c r="C4545" t="s">
        <v>214</v>
      </c>
      <c r="D4545">
        <v>352534</v>
      </c>
      <c r="E4545">
        <v>269917</v>
      </c>
      <c r="F4545">
        <v>76.56</v>
      </c>
      <c r="G4545" s="2">
        <v>40903</v>
      </c>
      <c r="H4545">
        <f>YEAR(Table1[[#This Row],[Order Date]])</f>
        <v>2011</v>
      </c>
      <c r="I4545" t="s">
        <v>257</v>
      </c>
      <c r="J4545" s="4">
        <f>WEEKDAY(Table1[[#This Row],[Order Date]])</f>
        <v>2</v>
      </c>
      <c r="K4545" t="s">
        <v>220</v>
      </c>
      <c r="L4545" t="s">
        <v>237</v>
      </c>
      <c r="M4545">
        <v>269917</v>
      </c>
      <c r="N4545">
        <v>92049.7</v>
      </c>
      <c r="O4545">
        <v>177867.3</v>
      </c>
      <c r="P4545">
        <v>10</v>
      </c>
      <c r="Q4545">
        <v>41</v>
      </c>
      <c r="R4545">
        <v>76.59</v>
      </c>
    </row>
    <row r="4546" spans="1:18" x14ac:dyDescent="0.35">
      <c r="A4546" t="s">
        <v>156</v>
      </c>
      <c r="B4546" t="str">
        <f>VLOOKUP(Table1[[#This Row],[Region]],Table3[#All],2,0)</f>
        <v>Bill Gabril</v>
      </c>
      <c r="C4546" t="s">
        <v>213</v>
      </c>
      <c r="D4546">
        <v>260689</v>
      </c>
      <c r="E4546">
        <v>294920</v>
      </c>
      <c r="F4546">
        <v>113.13</v>
      </c>
      <c r="G4546" s="2">
        <v>41799</v>
      </c>
      <c r="H4546">
        <f>YEAR(Table1[[#This Row],[Order Date]])</f>
        <v>2014</v>
      </c>
      <c r="I4546" t="s">
        <v>254</v>
      </c>
      <c r="J4546" s="4">
        <f>WEEKDAY(Table1[[#This Row],[Order Date]])</f>
        <v>2</v>
      </c>
      <c r="K4546" t="s">
        <v>225</v>
      </c>
      <c r="L4546" t="s">
        <v>239</v>
      </c>
      <c r="M4546">
        <v>294920</v>
      </c>
      <c r="N4546">
        <v>142707.88</v>
      </c>
      <c r="O4546">
        <v>152212.12</v>
      </c>
      <c r="P4546">
        <v>30</v>
      </c>
      <c r="Q4546">
        <v>32</v>
      </c>
      <c r="R4546">
        <v>90.6</v>
      </c>
    </row>
    <row r="4547" spans="1:18" x14ac:dyDescent="0.35">
      <c r="A4547" t="s">
        <v>157</v>
      </c>
      <c r="B4547" t="str">
        <f>VLOOKUP(Table1[[#This Row],[Region]],Table3[#All],2,0)</f>
        <v>Bill Gabril</v>
      </c>
      <c r="C4547" t="s">
        <v>213</v>
      </c>
      <c r="D4547">
        <v>171639</v>
      </c>
      <c r="E4547">
        <v>175443</v>
      </c>
      <c r="F4547">
        <v>102.22</v>
      </c>
      <c r="G4547" s="2">
        <v>41006</v>
      </c>
      <c r="H4547">
        <f>YEAR(Table1[[#This Row],[Order Date]])</f>
        <v>2012</v>
      </c>
      <c r="I4547" t="s">
        <v>256</v>
      </c>
      <c r="J4547" s="4">
        <f>WEEKDAY(Table1[[#This Row],[Order Date]])</f>
        <v>7</v>
      </c>
      <c r="K4547" t="s">
        <v>218</v>
      </c>
      <c r="L4547" t="s">
        <v>238</v>
      </c>
      <c r="M4547">
        <v>175443</v>
      </c>
      <c r="N4547">
        <v>57433.64</v>
      </c>
      <c r="O4547">
        <v>118009.36</v>
      </c>
      <c r="P4547">
        <v>20</v>
      </c>
      <c r="Q4547">
        <v>61</v>
      </c>
      <c r="R4547">
        <v>65.540000000000006</v>
      </c>
    </row>
    <row r="4548" spans="1:18" x14ac:dyDescent="0.35">
      <c r="A4548" t="s">
        <v>158</v>
      </c>
      <c r="B4548" t="str">
        <f>VLOOKUP(Table1[[#This Row],[Region]],Table3[#All],2,0)</f>
        <v>Anne Paul</v>
      </c>
      <c r="C4548" t="s">
        <v>212</v>
      </c>
      <c r="D4548">
        <v>284811</v>
      </c>
      <c r="E4548">
        <v>194274</v>
      </c>
      <c r="F4548">
        <v>68.209999999999994</v>
      </c>
      <c r="G4548" s="2">
        <v>41006</v>
      </c>
      <c r="H4548">
        <f>YEAR(Table1[[#This Row],[Order Date]])</f>
        <v>2012</v>
      </c>
      <c r="I4548" t="s">
        <v>256</v>
      </c>
      <c r="J4548" s="4">
        <f>WEEKDAY(Table1[[#This Row],[Order Date]])</f>
        <v>7</v>
      </c>
      <c r="K4548" t="s">
        <v>231</v>
      </c>
      <c r="L4548" t="s">
        <v>236</v>
      </c>
      <c r="M4548">
        <v>194274</v>
      </c>
      <c r="N4548">
        <v>71288.009999999995</v>
      </c>
      <c r="O4548">
        <v>122985.99</v>
      </c>
      <c r="P4548">
        <v>10</v>
      </c>
      <c r="Q4548">
        <v>45</v>
      </c>
      <c r="R4548">
        <v>90.17</v>
      </c>
    </row>
    <row r="4549" spans="1:18" x14ac:dyDescent="0.35">
      <c r="A4549" t="s">
        <v>159</v>
      </c>
      <c r="B4549" t="str">
        <f>VLOOKUP(Table1[[#This Row],[Region]],Table3[#All],2,0)</f>
        <v>Sam Thomas</v>
      </c>
      <c r="C4549" t="s">
        <v>215</v>
      </c>
      <c r="D4549">
        <v>468549</v>
      </c>
      <c r="E4549">
        <v>502199</v>
      </c>
      <c r="F4549">
        <v>107.18</v>
      </c>
      <c r="G4549" s="2">
        <v>41466</v>
      </c>
      <c r="H4549">
        <f>YEAR(Table1[[#This Row],[Order Date]])</f>
        <v>2013</v>
      </c>
      <c r="I4549" t="s">
        <v>260</v>
      </c>
      <c r="J4549" s="4">
        <f>WEEKDAY(Table1[[#This Row],[Order Date]])</f>
        <v>5</v>
      </c>
      <c r="K4549" t="s">
        <v>231</v>
      </c>
      <c r="L4549" t="s">
        <v>236</v>
      </c>
      <c r="M4549">
        <v>502199</v>
      </c>
      <c r="N4549">
        <v>229467.33</v>
      </c>
      <c r="O4549">
        <v>272731.67</v>
      </c>
      <c r="P4549">
        <v>10</v>
      </c>
      <c r="Q4549">
        <v>69</v>
      </c>
      <c r="R4549">
        <v>86.68</v>
      </c>
    </row>
    <row r="4550" spans="1:18" x14ac:dyDescent="0.35">
      <c r="A4550" t="s">
        <v>160</v>
      </c>
      <c r="B4550" t="str">
        <f>VLOOKUP(Table1[[#This Row],[Region]],Table3[#All],2,0)</f>
        <v>Bill Gabril</v>
      </c>
      <c r="C4550" t="s">
        <v>213</v>
      </c>
      <c r="D4550">
        <v>226139</v>
      </c>
      <c r="E4550">
        <v>246814</v>
      </c>
      <c r="F4550">
        <v>109.14</v>
      </c>
      <c r="G4550" s="2">
        <v>41600</v>
      </c>
      <c r="H4550">
        <f>YEAR(Table1[[#This Row],[Order Date]])</f>
        <v>2013</v>
      </c>
      <c r="I4550" t="s">
        <v>253</v>
      </c>
      <c r="J4550" s="4">
        <f>WEEKDAY(Table1[[#This Row],[Order Date]])</f>
        <v>6</v>
      </c>
      <c r="K4550" t="s">
        <v>225</v>
      </c>
      <c r="L4550" t="s">
        <v>239</v>
      </c>
      <c r="M4550">
        <v>246814</v>
      </c>
      <c r="N4550">
        <v>59683.48</v>
      </c>
      <c r="O4550">
        <v>187130.52</v>
      </c>
      <c r="P4550">
        <v>10</v>
      </c>
      <c r="Q4550">
        <v>31</v>
      </c>
      <c r="R4550">
        <v>89.93</v>
      </c>
    </row>
    <row r="4551" spans="1:18" x14ac:dyDescent="0.35">
      <c r="A4551" t="s">
        <v>161</v>
      </c>
      <c r="B4551" t="str">
        <f>VLOOKUP(Table1[[#This Row],[Region]],Table3[#All],2,0)</f>
        <v>Bill Gabril</v>
      </c>
      <c r="C4551" t="s">
        <v>213</v>
      </c>
      <c r="D4551">
        <v>186896</v>
      </c>
      <c r="E4551">
        <v>159826</v>
      </c>
      <c r="F4551">
        <v>85.52</v>
      </c>
      <c r="G4551" s="2">
        <v>41600</v>
      </c>
      <c r="H4551">
        <f>YEAR(Table1[[#This Row],[Order Date]])</f>
        <v>2013</v>
      </c>
      <c r="I4551" t="s">
        <v>253</v>
      </c>
      <c r="J4551" s="4">
        <f>WEEKDAY(Table1[[#This Row],[Order Date]])</f>
        <v>6</v>
      </c>
      <c r="K4551" t="s">
        <v>223</v>
      </c>
      <c r="L4551" t="s">
        <v>240</v>
      </c>
      <c r="M4551">
        <v>159826</v>
      </c>
      <c r="N4551">
        <v>67585.100000000006</v>
      </c>
      <c r="O4551">
        <v>92240.9</v>
      </c>
      <c r="P4551">
        <v>20</v>
      </c>
      <c r="Q4551">
        <v>59</v>
      </c>
      <c r="R4551">
        <v>92.18</v>
      </c>
    </row>
    <row r="4552" spans="1:18" x14ac:dyDescent="0.35">
      <c r="A4552" t="s">
        <v>162</v>
      </c>
      <c r="B4552" t="str">
        <f>VLOOKUP(Table1[[#This Row],[Region]],Table3[#All],2,0)</f>
        <v>Anne Paul</v>
      </c>
      <c r="C4552" t="s">
        <v>212</v>
      </c>
      <c r="D4552">
        <v>254436</v>
      </c>
      <c r="E4552">
        <v>131939</v>
      </c>
      <c r="F4552">
        <v>51.86</v>
      </c>
      <c r="G4552" s="2">
        <v>41600</v>
      </c>
      <c r="H4552">
        <f>YEAR(Table1[[#This Row],[Order Date]])</f>
        <v>2013</v>
      </c>
      <c r="I4552" t="s">
        <v>253</v>
      </c>
      <c r="J4552" s="4">
        <f>WEEKDAY(Table1[[#This Row],[Order Date]])</f>
        <v>6</v>
      </c>
      <c r="K4552" t="s">
        <v>223</v>
      </c>
      <c r="L4552" t="s">
        <v>240</v>
      </c>
      <c r="M4552">
        <v>131939</v>
      </c>
      <c r="N4552">
        <v>38065.99</v>
      </c>
      <c r="O4552">
        <v>93873.01</v>
      </c>
      <c r="P4552">
        <v>10</v>
      </c>
      <c r="Q4552">
        <v>31</v>
      </c>
      <c r="R4552">
        <v>80.89</v>
      </c>
    </row>
    <row r="4553" spans="1:18" x14ac:dyDescent="0.35">
      <c r="A4553" t="s">
        <v>163</v>
      </c>
      <c r="B4553" t="str">
        <f>VLOOKUP(Table1[[#This Row],[Region]],Table3[#All],2,0)</f>
        <v>Bill Gabril</v>
      </c>
      <c r="C4553" t="s">
        <v>213</v>
      </c>
      <c r="D4553">
        <v>195756</v>
      </c>
      <c r="E4553">
        <v>171723</v>
      </c>
      <c r="F4553">
        <v>87.72</v>
      </c>
      <c r="G4553" s="2">
        <v>41956</v>
      </c>
      <c r="H4553">
        <f>YEAR(Table1[[#This Row],[Order Date]])</f>
        <v>2014</v>
      </c>
      <c r="I4553" t="s">
        <v>253</v>
      </c>
      <c r="J4553" s="4">
        <f>WEEKDAY(Table1[[#This Row],[Order Date]])</f>
        <v>5</v>
      </c>
      <c r="K4553" t="s">
        <v>234</v>
      </c>
      <c r="L4553" t="s">
        <v>238</v>
      </c>
      <c r="M4553">
        <v>171723</v>
      </c>
      <c r="N4553">
        <v>60820.32</v>
      </c>
      <c r="O4553">
        <v>110902.68</v>
      </c>
      <c r="P4553">
        <v>10</v>
      </c>
      <c r="Q4553">
        <v>75</v>
      </c>
      <c r="R4553">
        <v>61.76</v>
      </c>
    </row>
    <row r="4554" spans="1:18" x14ac:dyDescent="0.35">
      <c r="A4554" t="s">
        <v>164</v>
      </c>
      <c r="B4554" t="str">
        <f>VLOOKUP(Table1[[#This Row],[Region]],Table3[#All],2,0)</f>
        <v>Anne Paul</v>
      </c>
      <c r="C4554" t="s">
        <v>212</v>
      </c>
      <c r="D4554">
        <v>110584</v>
      </c>
      <c r="E4554">
        <v>89878</v>
      </c>
      <c r="F4554">
        <v>81.28</v>
      </c>
      <c r="G4554" s="2">
        <v>40848</v>
      </c>
      <c r="H4554">
        <f>YEAR(Table1[[#This Row],[Order Date]])</f>
        <v>2011</v>
      </c>
      <c r="I4554" t="s">
        <v>253</v>
      </c>
      <c r="J4554" s="4">
        <f>WEEKDAY(Table1[[#This Row],[Order Date]])</f>
        <v>3</v>
      </c>
      <c r="K4554" t="s">
        <v>230</v>
      </c>
      <c r="L4554" t="s">
        <v>238</v>
      </c>
      <c r="M4554">
        <v>89878</v>
      </c>
      <c r="N4554">
        <v>32530.65</v>
      </c>
      <c r="O4554">
        <v>57347.35</v>
      </c>
      <c r="P4554">
        <v>20</v>
      </c>
      <c r="Q4554">
        <v>18</v>
      </c>
      <c r="R4554">
        <v>64.709999999999994</v>
      </c>
    </row>
    <row r="4555" spans="1:18" x14ac:dyDescent="0.35">
      <c r="A4555" t="s">
        <v>165</v>
      </c>
      <c r="B4555" t="str">
        <f>VLOOKUP(Table1[[#This Row],[Region]],Table3[#All],2,0)</f>
        <v>Sam Thomas</v>
      </c>
      <c r="C4555" t="s">
        <v>215</v>
      </c>
      <c r="D4555">
        <v>460959</v>
      </c>
      <c r="E4555">
        <v>360761</v>
      </c>
      <c r="F4555">
        <v>78.260000000000005</v>
      </c>
      <c r="G4555" s="2">
        <v>40848</v>
      </c>
      <c r="H4555">
        <f>YEAR(Table1[[#This Row],[Order Date]])</f>
        <v>2011</v>
      </c>
      <c r="I4555" t="s">
        <v>253</v>
      </c>
      <c r="J4555" s="4">
        <f>WEEKDAY(Table1[[#This Row],[Order Date]])</f>
        <v>3</v>
      </c>
      <c r="K4555" t="s">
        <v>224</v>
      </c>
      <c r="L4555" t="s">
        <v>240</v>
      </c>
      <c r="M4555">
        <v>360761</v>
      </c>
      <c r="N4555">
        <v>73409.97</v>
      </c>
      <c r="O4555">
        <v>287351.03000000003</v>
      </c>
      <c r="P4555">
        <v>30</v>
      </c>
      <c r="Q4555">
        <v>56</v>
      </c>
      <c r="R4555">
        <v>75.319999999999993</v>
      </c>
    </row>
    <row r="4556" spans="1:18" x14ac:dyDescent="0.35">
      <c r="A4556" t="s">
        <v>166</v>
      </c>
      <c r="B4556" t="str">
        <f>VLOOKUP(Table1[[#This Row],[Region]],Table3[#All],2,0)</f>
        <v>Anne Paul</v>
      </c>
      <c r="C4556" t="s">
        <v>212</v>
      </c>
      <c r="D4556">
        <v>425228</v>
      </c>
      <c r="E4556">
        <v>420052</v>
      </c>
      <c r="F4556">
        <v>98.78</v>
      </c>
      <c r="G4556" s="2">
        <v>41410</v>
      </c>
      <c r="H4556">
        <f>YEAR(Table1[[#This Row],[Order Date]])</f>
        <v>2013</v>
      </c>
      <c r="I4556" t="s">
        <v>261</v>
      </c>
      <c r="J4556" s="4">
        <f>WEEKDAY(Table1[[#This Row],[Order Date]])</f>
        <v>5</v>
      </c>
      <c r="K4556" t="s">
        <v>228</v>
      </c>
      <c r="L4556" t="s">
        <v>236</v>
      </c>
      <c r="M4556">
        <v>420052</v>
      </c>
      <c r="N4556">
        <v>169971.92</v>
      </c>
      <c r="O4556">
        <v>250080.08</v>
      </c>
      <c r="P4556">
        <v>30</v>
      </c>
      <c r="Q4556">
        <v>36</v>
      </c>
      <c r="R4556">
        <v>72.95</v>
      </c>
    </row>
    <row r="4557" spans="1:18" x14ac:dyDescent="0.35">
      <c r="A4557" t="s">
        <v>167</v>
      </c>
      <c r="B4557" t="str">
        <f>VLOOKUP(Table1[[#This Row],[Region]],Table3[#All],2,0)</f>
        <v>Anne Paul</v>
      </c>
      <c r="C4557" t="s">
        <v>212</v>
      </c>
      <c r="D4557">
        <v>141659</v>
      </c>
      <c r="E4557">
        <v>74807</v>
      </c>
      <c r="F4557">
        <v>52.81</v>
      </c>
      <c r="G4557" s="2">
        <v>40854</v>
      </c>
      <c r="H4557">
        <f>YEAR(Table1[[#This Row],[Order Date]])</f>
        <v>2011</v>
      </c>
      <c r="I4557" t="s">
        <v>253</v>
      </c>
      <c r="J4557" s="4">
        <f>WEEKDAY(Table1[[#This Row],[Order Date]])</f>
        <v>2</v>
      </c>
      <c r="K4557" t="s">
        <v>234</v>
      </c>
      <c r="L4557" t="s">
        <v>238</v>
      </c>
      <c r="M4557">
        <v>74807</v>
      </c>
      <c r="N4557">
        <v>25932.06</v>
      </c>
      <c r="O4557">
        <v>48874.94</v>
      </c>
      <c r="P4557">
        <v>30</v>
      </c>
      <c r="Q4557">
        <v>66</v>
      </c>
      <c r="R4557">
        <v>89.52</v>
      </c>
    </row>
    <row r="4558" spans="1:18" x14ac:dyDescent="0.35">
      <c r="A4558" t="s">
        <v>168</v>
      </c>
      <c r="B4558" t="str">
        <f>VLOOKUP(Table1[[#This Row],[Region]],Table3[#All],2,0)</f>
        <v>Anne Paul</v>
      </c>
      <c r="C4558" t="s">
        <v>212</v>
      </c>
      <c r="D4558">
        <v>350163</v>
      </c>
      <c r="E4558">
        <v>190163</v>
      </c>
      <c r="F4558">
        <v>54.31</v>
      </c>
      <c r="G4558" s="2">
        <v>40854</v>
      </c>
      <c r="H4558">
        <f>YEAR(Table1[[#This Row],[Order Date]])</f>
        <v>2011</v>
      </c>
      <c r="I4558" t="s">
        <v>253</v>
      </c>
      <c r="J4558" s="4">
        <f>WEEKDAY(Table1[[#This Row],[Order Date]])</f>
        <v>2</v>
      </c>
      <c r="K4558" t="s">
        <v>230</v>
      </c>
      <c r="L4558" t="s">
        <v>238</v>
      </c>
      <c r="M4558">
        <v>190163</v>
      </c>
      <c r="N4558">
        <v>38768.47</v>
      </c>
      <c r="O4558">
        <v>151394.53</v>
      </c>
      <c r="P4558">
        <v>30</v>
      </c>
      <c r="Q4558">
        <v>45</v>
      </c>
      <c r="R4558">
        <v>79.849999999999994</v>
      </c>
    </row>
    <row r="4559" spans="1:18" x14ac:dyDescent="0.35">
      <c r="A4559" t="s">
        <v>169</v>
      </c>
      <c r="B4559" t="str">
        <f>VLOOKUP(Table1[[#This Row],[Region]],Table3[#All],2,0)</f>
        <v>Anne Paul</v>
      </c>
      <c r="C4559" t="s">
        <v>212</v>
      </c>
      <c r="D4559">
        <v>288460</v>
      </c>
      <c r="E4559">
        <v>252981</v>
      </c>
      <c r="F4559">
        <v>87.7</v>
      </c>
      <c r="G4559" s="2">
        <v>40854</v>
      </c>
      <c r="H4559">
        <f>YEAR(Table1[[#This Row],[Order Date]])</f>
        <v>2011</v>
      </c>
      <c r="I4559" t="s">
        <v>253</v>
      </c>
      <c r="J4559" s="4">
        <f>WEEKDAY(Table1[[#This Row],[Order Date]])</f>
        <v>2</v>
      </c>
      <c r="K4559" t="s">
        <v>218</v>
      </c>
      <c r="L4559" t="s">
        <v>238</v>
      </c>
      <c r="M4559">
        <v>252981</v>
      </c>
      <c r="N4559">
        <v>50677.72</v>
      </c>
      <c r="O4559">
        <v>202303.28</v>
      </c>
      <c r="P4559">
        <v>30</v>
      </c>
      <c r="Q4559">
        <v>23</v>
      </c>
      <c r="R4559">
        <v>84.7</v>
      </c>
    </row>
    <row r="4560" spans="1:18" x14ac:dyDescent="0.35">
      <c r="A4560" t="s">
        <v>170</v>
      </c>
      <c r="B4560" t="str">
        <f>VLOOKUP(Table1[[#This Row],[Region]],Table3[#All],2,0)</f>
        <v>Bill Gabril</v>
      </c>
      <c r="C4560" t="s">
        <v>213</v>
      </c>
      <c r="D4560">
        <v>337578</v>
      </c>
      <c r="E4560">
        <v>224645</v>
      </c>
      <c r="F4560">
        <v>66.55</v>
      </c>
      <c r="G4560" s="2">
        <v>40854</v>
      </c>
      <c r="H4560">
        <f>YEAR(Table1[[#This Row],[Order Date]])</f>
        <v>2011</v>
      </c>
      <c r="I4560" t="s">
        <v>253</v>
      </c>
      <c r="J4560" s="4">
        <f>WEEKDAY(Table1[[#This Row],[Order Date]])</f>
        <v>2</v>
      </c>
      <c r="K4560" t="s">
        <v>231</v>
      </c>
      <c r="L4560" t="s">
        <v>236</v>
      </c>
      <c r="M4560">
        <v>224645</v>
      </c>
      <c r="N4560">
        <v>57647.17</v>
      </c>
      <c r="O4560">
        <v>166997.82999999999</v>
      </c>
      <c r="P4560">
        <v>20</v>
      </c>
      <c r="Q4560">
        <v>20</v>
      </c>
      <c r="R4560">
        <v>89.45</v>
      </c>
    </row>
    <row r="4561" spans="1:18" x14ac:dyDescent="0.35">
      <c r="A4561" t="s">
        <v>171</v>
      </c>
      <c r="B4561" t="str">
        <f>VLOOKUP(Table1[[#This Row],[Region]],Table3[#All],2,0)</f>
        <v>Anne Paul</v>
      </c>
      <c r="C4561" t="s">
        <v>212</v>
      </c>
      <c r="D4561">
        <v>446307</v>
      </c>
      <c r="E4561">
        <v>374894</v>
      </c>
      <c r="F4561">
        <v>84</v>
      </c>
      <c r="G4561" s="2">
        <v>41918</v>
      </c>
      <c r="H4561">
        <f>YEAR(Table1[[#This Row],[Order Date]])</f>
        <v>2014</v>
      </c>
      <c r="I4561" t="s">
        <v>255</v>
      </c>
      <c r="J4561" s="4">
        <f>WEEKDAY(Table1[[#This Row],[Order Date]])</f>
        <v>2</v>
      </c>
      <c r="K4561" t="s">
        <v>221</v>
      </c>
      <c r="L4561" t="s">
        <v>239</v>
      </c>
      <c r="M4561">
        <v>374894</v>
      </c>
      <c r="N4561">
        <v>140915.37</v>
      </c>
      <c r="O4561">
        <v>233978.63</v>
      </c>
      <c r="P4561">
        <v>30</v>
      </c>
      <c r="Q4561">
        <v>80</v>
      </c>
      <c r="R4561">
        <v>81.58</v>
      </c>
    </row>
    <row r="4562" spans="1:18" x14ac:dyDescent="0.35">
      <c r="A4562" t="s">
        <v>172</v>
      </c>
      <c r="B4562" t="str">
        <f>VLOOKUP(Table1[[#This Row],[Region]],Table3[#All],2,0)</f>
        <v>William Grek</v>
      </c>
      <c r="C4562" t="s">
        <v>214</v>
      </c>
      <c r="D4562">
        <v>480619</v>
      </c>
      <c r="E4562">
        <v>377188</v>
      </c>
      <c r="F4562">
        <v>78.48</v>
      </c>
      <c r="G4562" s="2">
        <v>41918</v>
      </c>
      <c r="H4562">
        <f>YEAR(Table1[[#This Row],[Order Date]])</f>
        <v>2014</v>
      </c>
      <c r="I4562" t="s">
        <v>255</v>
      </c>
      <c r="J4562" s="4">
        <f>WEEKDAY(Table1[[#This Row],[Order Date]])</f>
        <v>2</v>
      </c>
      <c r="K4562" t="s">
        <v>230</v>
      </c>
      <c r="L4562" t="s">
        <v>238</v>
      </c>
      <c r="M4562">
        <v>377188</v>
      </c>
      <c r="N4562">
        <v>141529.03</v>
      </c>
      <c r="O4562">
        <v>235658.97</v>
      </c>
      <c r="P4562">
        <v>20</v>
      </c>
      <c r="Q4562">
        <v>58</v>
      </c>
      <c r="R4562">
        <v>71.709999999999994</v>
      </c>
    </row>
    <row r="4563" spans="1:18" x14ac:dyDescent="0.35">
      <c r="A4563" t="s">
        <v>173</v>
      </c>
      <c r="B4563" t="str">
        <f>VLOOKUP(Table1[[#This Row],[Region]],Table3[#All],2,0)</f>
        <v>Bill Gabril</v>
      </c>
      <c r="C4563" t="s">
        <v>213</v>
      </c>
      <c r="D4563">
        <v>127788</v>
      </c>
      <c r="E4563">
        <v>86316</v>
      </c>
      <c r="F4563">
        <v>67.55</v>
      </c>
      <c r="G4563" s="2">
        <v>41918</v>
      </c>
      <c r="H4563">
        <f>YEAR(Table1[[#This Row],[Order Date]])</f>
        <v>2014</v>
      </c>
      <c r="I4563" t="s">
        <v>255</v>
      </c>
      <c r="J4563" s="4">
        <f>WEEKDAY(Table1[[#This Row],[Order Date]])</f>
        <v>2</v>
      </c>
      <c r="K4563" t="s">
        <v>217</v>
      </c>
      <c r="L4563" t="s">
        <v>237</v>
      </c>
      <c r="M4563">
        <v>86316</v>
      </c>
      <c r="N4563">
        <v>17888.57</v>
      </c>
      <c r="O4563">
        <v>68427.429999999993</v>
      </c>
      <c r="P4563">
        <v>20</v>
      </c>
      <c r="Q4563">
        <v>53</v>
      </c>
      <c r="R4563">
        <v>78.989999999999995</v>
      </c>
    </row>
    <row r="4564" spans="1:18" x14ac:dyDescent="0.35">
      <c r="A4564" t="s">
        <v>174</v>
      </c>
      <c r="B4564" t="str">
        <f>VLOOKUP(Table1[[#This Row],[Region]],Table3[#All],2,0)</f>
        <v>Anne Paul</v>
      </c>
      <c r="C4564" t="s">
        <v>212</v>
      </c>
      <c r="D4564">
        <v>346919</v>
      </c>
      <c r="E4564">
        <v>195337</v>
      </c>
      <c r="F4564">
        <v>56.31</v>
      </c>
      <c r="G4564" s="2">
        <v>41792</v>
      </c>
      <c r="H4564">
        <f>YEAR(Table1[[#This Row],[Order Date]])</f>
        <v>2014</v>
      </c>
      <c r="I4564" t="s">
        <v>254</v>
      </c>
      <c r="J4564" s="4">
        <f>WEEKDAY(Table1[[#This Row],[Order Date]])</f>
        <v>2</v>
      </c>
      <c r="K4564" t="s">
        <v>230</v>
      </c>
      <c r="L4564" t="s">
        <v>238</v>
      </c>
      <c r="M4564">
        <v>195337</v>
      </c>
      <c r="N4564">
        <v>39424.730000000003</v>
      </c>
      <c r="O4564">
        <v>155912.26999999999</v>
      </c>
      <c r="P4564">
        <v>10</v>
      </c>
      <c r="Q4564">
        <v>48</v>
      </c>
      <c r="R4564">
        <v>71.86</v>
      </c>
    </row>
    <row r="4565" spans="1:18" x14ac:dyDescent="0.35">
      <c r="A4565" t="s">
        <v>175</v>
      </c>
      <c r="B4565" t="str">
        <f>VLOOKUP(Table1[[#This Row],[Region]],Table3[#All],2,0)</f>
        <v>Anne Paul</v>
      </c>
      <c r="C4565" t="s">
        <v>212</v>
      </c>
      <c r="D4565">
        <v>491307</v>
      </c>
      <c r="E4565">
        <v>372752</v>
      </c>
      <c r="F4565">
        <v>75.87</v>
      </c>
      <c r="G4565" s="2">
        <v>41792</v>
      </c>
      <c r="H4565">
        <f>YEAR(Table1[[#This Row],[Order Date]])</f>
        <v>2014</v>
      </c>
      <c r="I4565" t="s">
        <v>254</v>
      </c>
      <c r="J4565" s="4">
        <f>WEEKDAY(Table1[[#This Row],[Order Date]])</f>
        <v>2</v>
      </c>
      <c r="K4565" t="s">
        <v>230</v>
      </c>
      <c r="L4565" t="s">
        <v>238</v>
      </c>
      <c r="M4565">
        <v>372752</v>
      </c>
      <c r="N4565">
        <v>122392.23</v>
      </c>
      <c r="O4565">
        <v>250359.77</v>
      </c>
      <c r="P4565">
        <v>10</v>
      </c>
      <c r="Q4565">
        <v>90</v>
      </c>
      <c r="R4565">
        <v>74.23</v>
      </c>
    </row>
    <row r="4566" spans="1:18" x14ac:dyDescent="0.35">
      <c r="A4566" t="s">
        <v>176</v>
      </c>
      <c r="B4566" t="str">
        <f>VLOOKUP(Table1[[#This Row],[Region]],Table3[#All],2,0)</f>
        <v>William Grek</v>
      </c>
      <c r="C4566" t="s">
        <v>214</v>
      </c>
      <c r="D4566">
        <v>312983</v>
      </c>
      <c r="E4566">
        <v>313888</v>
      </c>
      <c r="F4566">
        <v>100.29</v>
      </c>
      <c r="G4566" s="2">
        <v>41792</v>
      </c>
      <c r="H4566">
        <f>YEAR(Table1[[#This Row],[Order Date]])</f>
        <v>2014</v>
      </c>
      <c r="I4566" t="s">
        <v>254</v>
      </c>
      <c r="J4566" s="4">
        <f>WEEKDAY(Table1[[#This Row],[Order Date]])</f>
        <v>2</v>
      </c>
      <c r="K4566" t="s">
        <v>228</v>
      </c>
      <c r="L4566" t="s">
        <v>236</v>
      </c>
      <c r="M4566">
        <v>313888</v>
      </c>
      <c r="N4566">
        <v>81922.460000000006</v>
      </c>
      <c r="O4566">
        <v>231965.54</v>
      </c>
      <c r="P4566">
        <v>10</v>
      </c>
      <c r="Q4566">
        <v>73</v>
      </c>
      <c r="R4566">
        <v>94.88</v>
      </c>
    </row>
    <row r="4567" spans="1:18" x14ac:dyDescent="0.35">
      <c r="A4567" t="s">
        <v>177</v>
      </c>
      <c r="B4567" t="str">
        <f>VLOOKUP(Table1[[#This Row],[Region]],Table3[#All],2,0)</f>
        <v>Bill Gabril</v>
      </c>
      <c r="C4567" t="s">
        <v>213</v>
      </c>
      <c r="D4567">
        <v>126049</v>
      </c>
      <c r="E4567">
        <v>105928</v>
      </c>
      <c r="F4567">
        <v>84.04</v>
      </c>
      <c r="G4567" s="2">
        <v>41964</v>
      </c>
      <c r="H4567">
        <f>YEAR(Table1[[#This Row],[Order Date]])</f>
        <v>2014</v>
      </c>
      <c r="I4567" t="s">
        <v>253</v>
      </c>
      <c r="J4567" s="4">
        <f>WEEKDAY(Table1[[#This Row],[Order Date]])</f>
        <v>6</v>
      </c>
      <c r="K4567" t="s">
        <v>233</v>
      </c>
      <c r="L4567" t="s">
        <v>237</v>
      </c>
      <c r="M4567">
        <v>105928</v>
      </c>
      <c r="N4567">
        <v>41014.559999999998</v>
      </c>
      <c r="O4567">
        <v>64913.440000000002</v>
      </c>
      <c r="P4567">
        <v>20</v>
      </c>
      <c r="Q4567">
        <v>54</v>
      </c>
      <c r="R4567">
        <v>60.29</v>
      </c>
    </row>
    <row r="4568" spans="1:18" x14ac:dyDescent="0.35">
      <c r="A4568" t="s">
        <v>178</v>
      </c>
      <c r="B4568" t="str">
        <f>VLOOKUP(Table1[[#This Row],[Region]],Table3[#All],2,0)</f>
        <v>Sam Thomas</v>
      </c>
      <c r="C4568" t="s">
        <v>215</v>
      </c>
      <c r="D4568">
        <v>194089</v>
      </c>
      <c r="E4568">
        <v>178207</v>
      </c>
      <c r="F4568">
        <v>91.82</v>
      </c>
      <c r="G4568" s="2">
        <v>41632</v>
      </c>
      <c r="H4568">
        <f>YEAR(Table1[[#This Row],[Order Date]])</f>
        <v>2013</v>
      </c>
      <c r="I4568" t="s">
        <v>257</v>
      </c>
      <c r="J4568" s="4">
        <f>WEEKDAY(Table1[[#This Row],[Order Date]])</f>
        <v>3</v>
      </c>
      <c r="K4568" t="s">
        <v>232</v>
      </c>
      <c r="L4568" t="s">
        <v>240</v>
      </c>
      <c r="M4568">
        <v>178207</v>
      </c>
      <c r="N4568">
        <v>48626.18</v>
      </c>
      <c r="O4568">
        <v>129580.82</v>
      </c>
      <c r="P4568">
        <v>30</v>
      </c>
      <c r="Q4568">
        <v>43</v>
      </c>
      <c r="R4568">
        <v>83.2</v>
      </c>
    </row>
    <row r="4569" spans="1:18" x14ac:dyDescent="0.35">
      <c r="A4569" t="s">
        <v>179</v>
      </c>
      <c r="B4569" t="str">
        <f>VLOOKUP(Table1[[#This Row],[Region]],Table3[#All],2,0)</f>
        <v>Bill Gabril</v>
      </c>
      <c r="C4569" t="s">
        <v>213</v>
      </c>
      <c r="D4569">
        <v>157477</v>
      </c>
      <c r="E4569">
        <v>181021</v>
      </c>
      <c r="F4569">
        <v>114.95</v>
      </c>
      <c r="G4569" s="2">
        <v>41912</v>
      </c>
      <c r="H4569">
        <f>YEAR(Table1[[#This Row],[Order Date]])</f>
        <v>2014</v>
      </c>
      <c r="I4569" t="s">
        <v>258</v>
      </c>
      <c r="J4569" s="4">
        <f>WEEKDAY(Table1[[#This Row],[Order Date]])</f>
        <v>3</v>
      </c>
      <c r="K4569" t="s">
        <v>232</v>
      </c>
      <c r="L4569" t="s">
        <v>240</v>
      </c>
      <c r="M4569">
        <v>181021</v>
      </c>
      <c r="N4569">
        <v>44201.69</v>
      </c>
      <c r="O4569">
        <v>136819.31</v>
      </c>
      <c r="P4569">
        <v>30</v>
      </c>
      <c r="Q4569">
        <v>76</v>
      </c>
      <c r="R4569">
        <v>65.58</v>
      </c>
    </row>
    <row r="4570" spans="1:18" x14ac:dyDescent="0.35">
      <c r="A4570" t="s">
        <v>180</v>
      </c>
      <c r="B4570" t="str">
        <f>VLOOKUP(Table1[[#This Row],[Region]],Table3[#All],2,0)</f>
        <v>Bill Gabril</v>
      </c>
      <c r="C4570" t="s">
        <v>213</v>
      </c>
      <c r="D4570">
        <v>160717</v>
      </c>
      <c r="E4570">
        <v>119693</v>
      </c>
      <c r="F4570">
        <v>74.47</v>
      </c>
      <c r="G4570" s="2">
        <v>41586</v>
      </c>
      <c r="H4570">
        <f>YEAR(Table1[[#This Row],[Order Date]])</f>
        <v>2013</v>
      </c>
      <c r="I4570" t="s">
        <v>253</v>
      </c>
      <c r="J4570" s="4">
        <f>WEEKDAY(Table1[[#This Row],[Order Date]])</f>
        <v>6</v>
      </c>
      <c r="K4570" t="s">
        <v>226</v>
      </c>
      <c r="L4570" t="s">
        <v>239</v>
      </c>
      <c r="M4570">
        <v>119693</v>
      </c>
      <c r="N4570">
        <v>46105.18</v>
      </c>
      <c r="O4570">
        <v>73587.820000000007</v>
      </c>
      <c r="P4570">
        <v>20</v>
      </c>
      <c r="Q4570">
        <v>81</v>
      </c>
      <c r="R4570">
        <v>60.74</v>
      </c>
    </row>
    <row r="4571" spans="1:18" x14ac:dyDescent="0.35">
      <c r="A4571" t="s">
        <v>181</v>
      </c>
      <c r="B4571" t="str">
        <f>VLOOKUP(Table1[[#This Row],[Region]],Table3[#All],2,0)</f>
        <v>Anne Paul</v>
      </c>
      <c r="C4571" t="s">
        <v>212</v>
      </c>
      <c r="D4571">
        <v>361733</v>
      </c>
      <c r="E4571">
        <v>356807</v>
      </c>
      <c r="F4571">
        <v>98.64</v>
      </c>
      <c r="G4571" s="2">
        <v>40637</v>
      </c>
      <c r="H4571">
        <f>YEAR(Table1[[#This Row],[Order Date]])</f>
        <v>2011</v>
      </c>
      <c r="I4571" t="s">
        <v>256</v>
      </c>
      <c r="J4571" s="4">
        <f>WEEKDAY(Table1[[#This Row],[Order Date]])</f>
        <v>2</v>
      </c>
      <c r="K4571" t="s">
        <v>233</v>
      </c>
      <c r="L4571" t="s">
        <v>237</v>
      </c>
      <c r="M4571">
        <v>356807</v>
      </c>
      <c r="N4571">
        <v>80942.929999999993</v>
      </c>
      <c r="O4571">
        <v>275864.07</v>
      </c>
      <c r="P4571">
        <v>10</v>
      </c>
      <c r="Q4571">
        <v>31</v>
      </c>
      <c r="R4571">
        <v>74.05</v>
      </c>
    </row>
    <row r="4572" spans="1:18" x14ac:dyDescent="0.35">
      <c r="A4572" t="s">
        <v>182</v>
      </c>
      <c r="B4572" t="str">
        <f>VLOOKUP(Table1[[#This Row],[Region]],Table3[#All],2,0)</f>
        <v>Bill Gabril</v>
      </c>
      <c r="C4572" t="s">
        <v>213</v>
      </c>
      <c r="D4572">
        <v>124451</v>
      </c>
      <c r="E4572">
        <v>96651</v>
      </c>
      <c r="F4572">
        <v>77.66</v>
      </c>
      <c r="G4572" s="2">
        <v>41113</v>
      </c>
      <c r="H4572">
        <f>YEAR(Table1[[#This Row],[Order Date]])</f>
        <v>2012</v>
      </c>
      <c r="I4572" t="s">
        <v>260</v>
      </c>
      <c r="J4572" s="4">
        <f>WEEKDAY(Table1[[#This Row],[Order Date]])</f>
        <v>2</v>
      </c>
      <c r="K4572" t="s">
        <v>233</v>
      </c>
      <c r="L4572" t="s">
        <v>237</v>
      </c>
      <c r="M4572">
        <v>96651</v>
      </c>
      <c r="N4572">
        <v>45675.08</v>
      </c>
      <c r="O4572">
        <v>50975.92</v>
      </c>
      <c r="P4572">
        <v>10</v>
      </c>
      <c r="Q4572">
        <v>45</v>
      </c>
      <c r="R4572">
        <v>86.13</v>
      </c>
    </row>
    <row r="4573" spans="1:18" x14ac:dyDescent="0.35">
      <c r="A4573" t="s">
        <v>183</v>
      </c>
      <c r="B4573" t="str">
        <f>VLOOKUP(Table1[[#This Row],[Region]],Table3[#All],2,0)</f>
        <v>Sam Thomas</v>
      </c>
      <c r="C4573" t="s">
        <v>215</v>
      </c>
      <c r="D4573">
        <v>175995</v>
      </c>
      <c r="E4573">
        <v>186133</v>
      </c>
      <c r="F4573">
        <v>105.76</v>
      </c>
      <c r="G4573" s="2">
        <v>40719</v>
      </c>
      <c r="H4573">
        <f>YEAR(Table1[[#This Row],[Order Date]])</f>
        <v>2011</v>
      </c>
      <c r="I4573" t="s">
        <v>254</v>
      </c>
      <c r="J4573" s="4">
        <f>WEEKDAY(Table1[[#This Row],[Order Date]])</f>
        <v>7</v>
      </c>
      <c r="K4573" t="s">
        <v>223</v>
      </c>
      <c r="L4573" t="s">
        <v>240</v>
      </c>
      <c r="M4573">
        <v>186133</v>
      </c>
      <c r="N4573">
        <v>48898.6</v>
      </c>
      <c r="O4573">
        <v>137234.4</v>
      </c>
      <c r="P4573">
        <v>20</v>
      </c>
      <c r="Q4573">
        <v>78</v>
      </c>
      <c r="R4573">
        <v>62.12</v>
      </c>
    </row>
    <row r="4574" spans="1:18" x14ac:dyDescent="0.35">
      <c r="A4574" t="s">
        <v>184</v>
      </c>
      <c r="B4574" t="str">
        <f>VLOOKUP(Table1[[#This Row],[Region]],Table3[#All],2,0)</f>
        <v>Sam Thomas</v>
      </c>
      <c r="C4574" t="s">
        <v>215</v>
      </c>
      <c r="D4574">
        <v>133972</v>
      </c>
      <c r="E4574">
        <v>110030</v>
      </c>
      <c r="F4574">
        <v>82.13</v>
      </c>
      <c r="G4574" s="2">
        <v>40719</v>
      </c>
      <c r="H4574">
        <f>YEAR(Table1[[#This Row],[Order Date]])</f>
        <v>2011</v>
      </c>
      <c r="I4574" t="s">
        <v>254</v>
      </c>
      <c r="J4574" s="4">
        <f>WEEKDAY(Table1[[#This Row],[Order Date]])</f>
        <v>7</v>
      </c>
      <c r="K4574" t="s">
        <v>219</v>
      </c>
      <c r="L4574" t="s">
        <v>238</v>
      </c>
      <c r="M4574">
        <v>110030</v>
      </c>
      <c r="N4574">
        <v>40548.639999999999</v>
      </c>
      <c r="O4574">
        <v>69481.36</v>
      </c>
      <c r="P4574">
        <v>10</v>
      </c>
      <c r="Q4574">
        <v>63</v>
      </c>
      <c r="R4574">
        <v>94.28</v>
      </c>
    </row>
    <row r="4575" spans="1:18" x14ac:dyDescent="0.35">
      <c r="A4575" t="s">
        <v>185</v>
      </c>
      <c r="B4575" t="str">
        <f>VLOOKUP(Table1[[#This Row],[Region]],Table3[#All],2,0)</f>
        <v>William Grek</v>
      </c>
      <c r="C4575" t="s">
        <v>214</v>
      </c>
      <c r="D4575">
        <v>367307</v>
      </c>
      <c r="E4575">
        <v>249730</v>
      </c>
      <c r="F4575">
        <v>67.989999999999995</v>
      </c>
      <c r="G4575" s="2">
        <v>40719</v>
      </c>
      <c r="H4575">
        <f>YEAR(Table1[[#This Row],[Order Date]])</f>
        <v>2011</v>
      </c>
      <c r="I4575" t="s">
        <v>254</v>
      </c>
      <c r="J4575" s="4">
        <f>WEEKDAY(Table1[[#This Row],[Order Date]])</f>
        <v>7</v>
      </c>
      <c r="K4575" t="s">
        <v>235</v>
      </c>
      <c r="L4575" t="s">
        <v>239</v>
      </c>
      <c r="M4575">
        <v>249730</v>
      </c>
      <c r="N4575">
        <v>121643.45</v>
      </c>
      <c r="O4575">
        <v>128086.55</v>
      </c>
      <c r="P4575">
        <v>20</v>
      </c>
      <c r="Q4575">
        <v>18</v>
      </c>
      <c r="R4575">
        <v>74.38</v>
      </c>
    </row>
    <row r="4576" spans="1:18" x14ac:dyDescent="0.35">
      <c r="A4576" t="s">
        <v>186</v>
      </c>
      <c r="B4576" t="str">
        <f>VLOOKUP(Table1[[#This Row],[Region]],Table3[#All],2,0)</f>
        <v>Anne Paul</v>
      </c>
      <c r="C4576" t="s">
        <v>212</v>
      </c>
      <c r="D4576">
        <v>178573</v>
      </c>
      <c r="E4576">
        <v>203855</v>
      </c>
      <c r="F4576">
        <v>114.16</v>
      </c>
      <c r="G4576" s="2">
        <v>40794</v>
      </c>
      <c r="H4576">
        <f>YEAR(Table1[[#This Row],[Order Date]])</f>
        <v>2011</v>
      </c>
      <c r="I4576" t="s">
        <v>258</v>
      </c>
      <c r="J4576" s="4">
        <f>WEEKDAY(Table1[[#This Row],[Order Date]])</f>
        <v>5</v>
      </c>
      <c r="K4576" t="s">
        <v>218</v>
      </c>
      <c r="L4576" t="s">
        <v>238</v>
      </c>
      <c r="M4576">
        <v>203855</v>
      </c>
      <c r="N4576">
        <v>42247.89</v>
      </c>
      <c r="O4576">
        <v>161607.10999999999</v>
      </c>
      <c r="P4576">
        <v>10</v>
      </c>
      <c r="Q4576">
        <v>20</v>
      </c>
      <c r="R4576">
        <v>75.37</v>
      </c>
    </row>
    <row r="4577" spans="1:18" x14ac:dyDescent="0.35">
      <c r="A4577" t="s">
        <v>187</v>
      </c>
      <c r="B4577" t="str">
        <f>VLOOKUP(Table1[[#This Row],[Region]],Table3[#All],2,0)</f>
        <v>Anne Paul</v>
      </c>
      <c r="C4577" t="s">
        <v>212</v>
      </c>
      <c r="D4577">
        <v>325010</v>
      </c>
      <c r="E4577">
        <v>302719</v>
      </c>
      <c r="F4577">
        <v>93.14</v>
      </c>
      <c r="G4577" s="2">
        <v>40794</v>
      </c>
      <c r="H4577">
        <f>YEAR(Table1[[#This Row],[Order Date]])</f>
        <v>2011</v>
      </c>
      <c r="I4577" t="s">
        <v>258</v>
      </c>
      <c r="J4577" s="4">
        <f>WEEKDAY(Table1[[#This Row],[Order Date]])</f>
        <v>5</v>
      </c>
      <c r="K4577" t="s">
        <v>234</v>
      </c>
      <c r="L4577" t="s">
        <v>238</v>
      </c>
      <c r="M4577">
        <v>302719</v>
      </c>
      <c r="N4577">
        <v>131383.39000000001</v>
      </c>
      <c r="O4577">
        <v>171335.61</v>
      </c>
      <c r="P4577">
        <v>20</v>
      </c>
      <c r="Q4577">
        <v>70</v>
      </c>
      <c r="R4577">
        <v>65.400000000000006</v>
      </c>
    </row>
    <row r="4578" spans="1:18" x14ac:dyDescent="0.35">
      <c r="A4578" t="s">
        <v>188</v>
      </c>
      <c r="B4578" t="str">
        <f>VLOOKUP(Table1[[#This Row],[Region]],Table3[#All],2,0)</f>
        <v>William Grek</v>
      </c>
      <c r="C4578" t="s">
        <v>214</v>
      </c>
      <c r="D4578">
        <v>492292</v>
      </c>
      <c r="E4578">
        <v>587225</v>
      </c>
      <c r="F4578">
        <v>119.28</v>
      </c>
      <c r="G4578" s="2">
        <v>40794</v>
      </c>
      <c r="H4578">
        <f>YEAR(Table1[[#This Row],[Order Date]])</f>
        <v>2011</v>
      </c>
      <c r="I4578" t="s">
        <v>258</v>
      </c>
      <c r="J4578" s="4">
        <f>WEEKDAY(Table1[[#This Row],[Order Date]])</f>
        <v>5</v>
      </c>
      <c r="K4578" t="s">
        <v>223</v>
      </c>
      <c r="L4578" t="s">
        <v>240</v>
      </c>
      <c r="M4578">
        <v>587225</v>
      </c>
      <c r="N4578">
        <v>221187.16</v>
      </c>
      <c r="O4578">
        <v>366037.84</v>
      </c>
      <c r="P4578">
        <v>30</v>
      </c>
      <c r="Q4578">
        <v>16</v>
      </c>
      <c r="R4578">
        <v>70.95</v>
      </c>
    </row>
    <row r="4579" spans="1:18" x14ac:dyDescent="0.35">
      <c r="A4579" t="s">
        <v>189</v>
      </c>
      <c r="B4579" t="str">
        <f>VLOOKUP(Table1[[#This Row],[Region]],Table3[#All],2,0)</f>
        <v>Anne Paul</v>
      </c>
      <c r="C4579" t="s">
        <v>212</v>
      </c>
      <c r="D4579">
        <v>143799</v>
      </c>
      <c r="E4579">
        <v>114162</v>
      </c>
      <c r="F4579">
        <v>79.39</v>
      </c>
      <c r="G4579" s="2">
        <v>40794</v>
      </c>
      <c r="H4579">
        <f>YEAR(Table1[[#This Row],[Order Date]])</f>
        <v>2011</v>
      </c>
      <c r="I4579" t="s">
        <v>258</v>
      </c>
      <c r="J4579" s="4">
        <f>WEEKDAY(Table1[[#This Row],[Order Date]])</f>
        <v>5</v>
      </c>
      <c r="K4579" t="s">
        <v>230</v>
      </c>
      <c r="L4579" t="s">
        <v>238</v>
      </c>
      <c r="M4579">
        <v>114162</v>
      </c>
      <c r="N4579">
        <v>29800.83</v>
      </c>
      <c r="O4579">
        <v>84361.17</v>
      </c>
      <c r="P4579">
        <v>30</v>
      </c>
      <c r="Q4579">
        <v>20</v>
      </c>
      <c r="R4579">
        <v>84.07</v>
      </c>
    </row>
    <row r="4580" spans="1:18" x14ac:dyDescent="0.35">
      <c r="A4580" t="s">
        <v>190</v>
      </c>
      <c r="B4580" t="str">
        <f>VLOOKUP(Table1[[#This Row],[Region]],Table3[#All],2,0)</f>
        <v>Bill Gabril</v>
      </c>
      <c r="C4580" t="s">
        <v>213</v>
      </c>
      <c r="D4580">
        <v>497291</v>
      </c>
      <c r="E4580">
        <v>306779</v>
      </c>
      <c r="F4580">
        <v>61.69</v>
      </c>
      <c r="G4580" s="2">
        <v>40889</v>
      </c>
      <c r="H4580">
        <f>YEAR(Table1[[#This Row],[Order Date]])</f>
        <v>2011</v>
      </c>
      <c r="I4580" t="s">
        <v>257</v>
      </c>
      <c r="J4580" s="4">
        <f>WEEKDAY(Table1[[#This Row],[Order Date]])</f>
        <v>2</v>
      </c>
      <c r="K4580" t="s">
        <v>226</v>
      </c>
      <c r="L4580" t="s">
        <v>239</v>
      </c>
      <c r="M4580">
        <v>306779</v>
      </c>
      <c r="N4580">
        <v>152888.44</v>
      </c>
      <c r="O4580">
        <v>153890.56</v>
      </c>
      <c r="P4580">
        <v>30</v>
      </c>
      <c r="Q4580">
        <v>70</v>
      </c>
      <c r="R4580">
        <v>79.38</v>
      </c>
    </row>
    <row r="4581" spans="1:18" x14ac:dyDescent="0.35">
      <c r="A4581" t="s">
        <v>191</v>
      </c>
      <c r="B4581" t="str">
        <f>VLOOKUP(Table1[[#This Row],[Region]],Table3[#All],2,0)</f>
        <v>William Grek</v>
      </c>
      <c r="C4581" t="s">
        <v>214</v>
      </c>
      <c r="D4581">
        <v>248870</v>
      </c>
      <c r="E4581">
        <v>220831</v>
      </c>
      <c r="F4581">
        <v>88.73</v>
      </c>
      <c r="G4581" s="2">
        <v>40889</v>
      </c>
      <c r="H4581">
        <f>YEAR(Table1[[#This Row],[Order Date]])</f>
        <v>2011</v>
      </c>
      <c r="I4581" t="s">
        <v>257</v>
      </c>
      <c r="J4581" s="4">
        <f>WEEKDAY(Table1[[#This Row],[Order Date]])</f>
        <v>2</v>
      </c>
      <c r="K4581" t="s">
        <v>227</v>
      </c>
      <c r="L4581" t="s">
        <v>237</v>
      </c>
      <c r="M4581">
        <v>220831</v>
      </c>
      <c r="N4581">
        <v>81477.75</v>
      </c>
      <c r="O4581">
        <v>139353.25</v>
      </c>
      <c r="P4581">
        <v>20</v>
      </c>
      <c r="Q4581">
        <v>64</v>
      </c>
      <c r="R4581">
        <v>92.23</v>
      </c>
    </row>
    <row r="4582" spans="1:18" x14ac:dyDescent="0.35">
      <c r="A4582" t="s">
        <v>192</v>
      </c>
      <c r="B4582" t="str">
        <f>VLOOKUP(Table1[[#This Row],[Region]],Table3[#All],2,0)</f>
        <v>Bill Gabril</v>
      </c>
      <c r="C4582" t="s">
        <v>213</v>
      </c>
      <c r="D4582">
        <v>123981</v>
      </c>
      <c r="E4582">
        <v>118805</v>
      </c>
      <c r="F4582">
        <v>95.83</v>
      </c>
      <c r="G4582" s="2">
        <v>40889</v>
      </c>
      <c r="H4582">
        <f>YEAR(Table1[[#This Row],[Order Date]])</f>
        <v>2011</v>
      </c>
      <c r="I4582" t="s">
        <v>257</v>
      </c>
      <c r="J4582" s="4">
        <f>WEEKDAY(Table1[[#This Row],[Order Date]])</f>
        <v>2</v>
      </c>
      <c r="K4582" t="s">
        <v>223</v>
      </c>
      <c r="L4582" t="s">
        <v>240</v>
      </c>
      <c r="M4582">
        <v>118805</v>
      </c>
      <c r="N4582">
        <v>54725.37</v>
      </c>
      <c r="O4582">
        <v>64079.63</v>
      </c>
      <c r="P4582">
        <v>10</v>
      </c>
      <c r="Q4582">
        <v>30</v>
      </c>
      <c r="R4582">
        <v>87.94</v>
      </c>
    </row>
    <row r="4583" spans="1:18" x14ac:dyDescent="0.35">
      <c r="A4583" t="s">
        <v>193</v>
      </c>
      <c r="B4583" t="str">
        <f>VLOOKUP(Table1[[#This Row],[Region]],Table3[#All],2,0)</f>
        <v>William Grek</v>
      </c>
      <c r="C4583" t="s">
        <v>214</v>
      </c>
      <c r="D4583">
        <v>498313</v>
      </c>
      <c r="E4583">
        <v>371082</v>
      </c>
      <c r="F4583">
        <v>74.47</v>
      </c>
      <c r="G4583" s="2">
        <v>40921</v>
      </c>
      <c r="H4583">
        <f>YEAR(Table1[[#This Row],[Order Date]])</f>
        <v>2012</v>
      </c>
      <c r="I4583" t="s">
        <v>259</v>
      </c>
      <c r="J4583" s="4">
        <f>WEEKDAY(Table1[[#This Row],[Order Date]])</f>
        <v>6</v>
      </c>
      <c r="K4583" t="s">
        <v>217</v>
      </c>
      <c r="L4583" t="s">
        <v>237</v>
      </c>
      <c r="M4583">
        <v>371082</v>
      </c>
      <c r="N4583">
        <v>156714.07</v>
      </c>
      <c r="O4583">
        <v>214367.93</v>
      </c>
      <c r="P4583">
        <v>10</v>
      </c>
      <c r="Q4583">
        <v>91</v>
      </c>
      <c r="R4583">
        <v>80.72</v>
      </c>
    </row>
    <row r="4584" spans="1:18" x14ac:dyDescent="0.35">
      <c r="A4584" t="s">
        <v>194</v>
      </c>
      <c r="B4584" t="str">
        <f>VLOOKUP(Table1[[#This Row],[Region]],Table3[#All],2,0)</f>
        <v>William Grek</v>
      </c>
      <c r="C4584" t="s">
        <v>214</v>
      </c>
      <c r="D4584">
        <v>289991</v>
      </c>
      <c r="E4584">
        <v>186529</v>
      </c>
      <c r="F4584">
        <v>64.319999999999993</v>
      </c>
      <c r="G4584" s="2">
        <v>40921</v>
      </c>
      <c r="H4584">
        <f>YEAR(Table1[[#This Row],[Order Date]])</f>
        <v>2012</v>
      </c>
      <c r="I4584" t="s">
        <v>259</v>
      </c>
      <c r="J4584" s="4">
        <f>WEEKDAY(Table1[[#This Row],[Order Date]])</f>
        <v>6</v>
      </c>
      <c r="K4584" t="s">
        <v>229</v>
      </c>
      <c r="L4584" t="s">
        <v>240</v>
      </c>
      <c r="M4584">
        <v>186529</v>
      </c>
      <c r="N4584">
        <v>51557.25</v>
      </c>
      <c r="O4584">
        <v>134971.75</v>
      </c>
      <c r="P4584">
        <v>10</v>
      </c>
      <c r="Q4584">
        <v>78</v>
      </c>
      <c r="R4584">
        <v>67.77</v>
      </c>
    </row>
    <row r="4585" spans="1:18" x14ac:dyDescent="0.35">
      <c r="A4585" t="s">
        <v>195</v>
      </c>
      <c r="B4585" t="str">
        <f>VLOOKUP(Table1[[#This Row],[Region]],Table3[#All],2,0)</f>
        <v>Bill Gabril</v>
      </c>
      <c r="C4585" t="s">
        <v>213</v>
      </c>
      <c r="D4585">
        <v>247004</v>
      </c>
      <c r="E4585">
        <v>137758</v>
      </c>
      <c r="F4585">
        <v>55.77</v>
      </c>
      <c r="G4585" s="2">
        <v>40921</v>
      </c>
      <c r="H4585">
        <f>YEAR(Table1[[#This Row],[Order Date]])</f>
        <v>2012</v>
      </c>
      <c r="I4585" t="s">
        <v>259</v>
      </c>
      <c r="J4585" s="4">
        <f>WEEKDAY(Table1[[#This Row],[Order Date]])</f>
        <v>6</v>
      </c>
      <c r="K4585" t="s">
        <v>226</v>
      </c>
      <c r="L4585" t="s">
        <v>239</v>
      </c>
      <c r="M4585">
        <v>137758</v>
      </c>
      <c r="N4585">
        <v>61829.45</v>
      </c>
      <c r="O4585">
        <v>75928.55</v>
      </c>
      <c r="P4585">
        <v>10</v>
      </c>
      <c r="Q4585">
        <v>54</v>
      </c>
      <c r="R4585">
        <v>80.760000000000005</v>
      </c>
    </row>
    <row r="4586" spans="1:18" x14ac:dyDescent="0.35">
      <c r="A4586" t="s">
        <v>196</v>
      </c>
      <c r="B4586" t="str">
        <f>VLOOKUP(Table1[[#This Row],[Region]],Table3[#All],2,0)</f>
        <v>Sam Thomas</v>
      </c>
      <c r="C4586" t="s">
        <v>215</v>
      </c>
      <c r="D4586">
        <v>250247</v>
      </c>
      <c r="E4586">
        <v>247104</v>
      </c>
      <c r="F4586">
        <v>98.74</v>
      </c>
      <c r="G4586" s="2">
        <v>41989</v>
      </c>
      <c r="H4586">
        <f>YEAR(Table1[[#This Row],[Order Date]])</f>
        <v>2014</v>
      </c>
      <c r="I4586" t="s">
        <v>257</v>
      </c>
      <c r="J4586" s="4">
        <f>WEEKDAY(Table1[[#This Row],[Order Date]])</f>
        <v>3</v>
      </c>
      <c r="K4586" t="s">
        <v>224</v>
      </c>
      <c r="L4586" t="s">
        <v>240</v>
      </c>
      <c r="M4586">
        <v>247104</v>
      </c>
      <c r="N4586">
        <v>116835.41</v>
      </c>
      <c r="O4586">
        <v>130268.59</v>
      </c>
      <c r="P4586">
        <v>10</v>
      </c>
      <c r="Q4586">
        <v>31</v>
      </c>
      <c r="R4586">
        <v>71.98</v>
      </c>
    </row>
    <row r="4587" spans="1:18" x14ac:dyDescent="0.35">
      <c r="A4587" t="s">
        <v>197</v>
      </c>
      <c r="B4587" t="str">
        <f>VLOOKUP(Table1[[#This Row],[Region]],Table3[#All],2,0)</f>
        <v>Bill Gabril</v>
      </c>
      <c r="C4587" t="s">
        <v>213</v>
      </c>
      <c r="D4587">
        <v>167660</v>
      </c>
      <c r="E4587">
        <v>91802</v>
      </c>
      <c r="F4587">
        <v>54.75</v>
      </c>
      <c r="G4587" s="2">
        <v>41627</v>
      </c>
      <c r="H4587">
        <f>YEAR(Table1[[#This Row],[Order Date]])</f>
        <v>2013</v>
      </c>
      <c r="I4587" t="s">
        <v>257</v>
      </c>
      <c r="J4587" s="4">
        <f>WEEKDAY(Table1[[#This Row],[Order Date]])</f>
        <v>5</v>
      </c>
      <c r="K4587" t="s">
        <v>221</v>
      </c>
      <c r="L4587" t="s">
        <v>239</v>
      </c>
      <c r="M4587">
        <v>91802</v>
      </c>
      <c r="N4587">
        <v>34473.26</v>
      </c>
      <c r="O4587">
        <v>57328.74</v>
      </c>
      <c r="P4587">
        <v>30</v>
      </c>
      <c r="Q4587">
        <v>81</v>
      </c>
      <c r="R4587">
        <v>78.89</v>
      </c>
    </row>
    <row r="4588" spans="1:18" x14ac:dyDescent="0.35">
      <c r="A4588" t="s">
        <v>198</v>
      </c>
      <c r="B4588" t="str">
        <f>VLOOKUP(Table1[[#This Row],[Region]],Table3[#All],2,0)</f>
        <v>William Grek</v>
      </c>
      <c r="C4588" t="s">
        <v>214</v>
      </c>
      <c r="D4588">
        <v>357367</v>
      </c>
      <c r="E4588">
        <v>394637</v>
      </c>
      <c r="F4588">
        <v>110.43</v>
      </c>
      <c r="G4588" s="2">
        <v>40644</v>
      </c>
      <c r="H4588">
        <f>YEAR(Table1[[#This Row],[Order Date]])</f>
        <v>2011</v>
      </c>
      <c r="I4588" t="s">
        <v>256</v>
      </c>
      <c r="J4588" s="4">
        <f>WEEKDAY(Table1[[#This Row],[Order Date]])</f>
        <v>2</v>
      </c>
      <c r="K4588" t="s">
        <v>230</v>
      </c>
      <c r="L4588" t="s">
        <v>238</v>
      </c>
      <c r="M4588">
        <v>394637</v>
      </c>
      <c r="N4588">
        <v>96697.600000000006</v>
      </c>
      <c r="O4588">
        <v>297939.40000000002</v>
      </c>
      <c r="P4588">
        <v>20</v>
      </c>
      <c r="Q4588">
        <v>31</v>
      </c>
      <c r="R4588">
        <v>85.12</v>
      </c>
    </row>
    <row r="4589" spans="1:18" x14ac:dyDescent="0.35">
      <c r="A4589" t="s">
        <v>199</v>
      </c>
      <c r="B4589" t="str">
        <f>VLOOKUP(Table1[[#This Row],[Region]],Table3[#All],2,0)</f>
        <v>Bill Gabril</v>
      </c>
      <c r="C4589" t="s">
        <v>213</v>
      </c>
      <c r="D4589">
        <v>226331</v>
      </c>
      <c r="E4589">
        <v>233142</v>
      </c>
      <c r="F4589">
        <v>103.01</v>
      </c>
      <c r="G4589" s="2">
        <v>41589</v>
      </c>
      <c r="H4589">
        <f>YEAR(Table1[[#This Row],[Order Date]])</f>
        <v>2013</v>
      </c>
      <c r="I4589" t="s">
        <v>253</v>
      </c>
      <c r="J4589" s="4">
        <f>WEEKDAY(Table1[[#This Row],[Order Date]])</f>
        <v>2</v>
      </c>
      <c r="K4589" t="s">
        <v>219</v>
      </c>
      <c r="L4589" t="s">
        <v>238</v>
      </c>
      <c r="M4589">
        <v>233142</v>
      </c>
      <c r="N4589">
        <v>53515.75</v>
      </c>
      <c r="O4589">
        <v>179626.25</v>
      </c>
      <c r="P4589">
        <v>10</v>
      </c>
      <c r="Q4589">
        <v>89</v>
      </c>
      <c r="R4589">
        <v>72.31</v>
      </c>
    </row>
    <row r="4590" spans="1:18" x14ac:dyDescent="0.35">
      <c r="A4590" t="s">
        <v>200</v>
      </c>
      <c r="B4590" t="str">
        <f>VLOOKUP(Table1[[#This Row],[Region]],Table3[#All],2,0)</f>
        <v>Anne Paul</v>
      </c>
      <c r="C4590" t="s">
        <v>212</v>
      </c>
      <c r="D4590">
        <v>164618</v>
      </c>
      <c r="E4590">
        <v>133613</v>
      </c>
      <c r="F4590">
        <v>81.17</v>
      </c>
      <c r="G4590" s="2">
        <v>41589</v>
      </c>
      <c r="H4590">
        <f>YEAR(Table1[[#This Row],[Order Date]])</f>
        <v>2013</v>
      </c>
      <c r="I4590" t="s">
        <v>253</v>
      </c>
      <c r="J4590" s="4">
        <f>WEEKDAY(Table1[[#This Row],[Order Date]])</f>
        <v>2</v>
      </c>
      <c r="K4590" t="s">
        <v>223</v>
      </c>
      <c r="L4590" t="s">
        <v>240</v>
      </c>
      <c r="M4590">
        <v>133613</v>
      </c>
      <c r="N4590">
        <v>36612.22</v>
      </c>
      <c r="O4590">
        <v>97000.78</v>
      </c>
      <c r="P4590">
        <v>20</v>
      </c>
      <c r="Q4590">
        <v>62</v>
      </c>
      <c r="R4590">
        <v>65.31</v>
      </c>
    </row>
    <row r="4591" spans="1:18" x14ac:dyDescent="0.35">
      <c r="A4591" t="s">
        <v>201</v>
      </c>
      <c r="B4591" t="str">
        <f>VLOOKUP(Table1[[#This Row],[Region]],Table3[#All],2,0)</f>
        <v>Bill Gabril</v>
      </c>
      <c r="C4591" t="s">
        <v>213</v>
      </c>
      <c r="D4591">
        <v>282043</v>
      </c>
      <c r="E4591">
        <v>283021</v>
      </c>
      <c r="F4591">
        <v>100.35</v>
      </c>
      <c r="G4591" s="2">
        <v>41817</v>
      </c>
      <c r="H4591">
        <f>YEAR(Table1[[#This Row],[Order Date]])</f>
        <v>2014</v>
      </c>
      <c r="I4591" t="s">
        <v>254</v>
      </c>
      <c r="J4591" s="4">
        <f>WEEKDAY(Table1[[#This Row],[Order Date]])</f>
        <v>6</v>
      </c>
      <c r="K4591" t="s">
        <v>229</v>
      </c>
      <c r="L4591" t="s">
        <v>240</v>
      </c>
      <c r="M4591">
        <v>283021</v>
      </c>
      <c r="N4591">
        <v>108757.01</v>
      </c>
      <c r="O4591">
        <v>174263.99</v>
      </c>
      <c r="P4591">
        <v>10</v>
      </c>
      <c r="Q4591">
        <v>26</v>
      </c>
      <c r="R4591">
        <v>87.32</v>
      </c>
    </row>
    <row r="4592" spans="1:18" x14ac:dyDescent="0.35">
      <c r="A4592" t="s">
        <v>202</v>
      </c>
      <c r="B4592" t="str">
        <f>VLOOKUP(Table1[[#This Row],[Region]],Table3[#All],2,0)</f>
        <v>William Grek</v>
      </c>
      <c r="C4592" t="s">
        <v>214</v>
      </c>
      <c r="D4592">
        <v>369186</v>
      </c>
      <c r="E4592">
        <v>312565</v>
      </c>
      <c r="F4592">
        <v>84.66</v>
      </c>
      <c r="G4592" s="2">
        <v>41957</v>
      </c>
      <c r="H4592">
        <f>YEAR(Table1[[#This Row],[Order Date]])</f>
        <v>2014</v>
      </c>
      <c r="I4592" t="s">
        <v>253</v>
      </c>
      <c r="J4592" s="4">
        <f>WEEKDAY(Table1[[#This Row],[Order Date]])</f>
        <v>6</v>
      </c>
      <c r="K4592" t="s">
        <v>216</v>
      </c>
      <c r="L4592" t="s">
        <v>236</v>
      </c>
      <c r="M4592">
        <v>312565</v>
      </c>
      <c r="N4592">
        <v>80386.899999999994</v>
      </c>
      <c r="O4592">
        <v>232178.1</v>
      </c>
      <c r="P4592">
        <v>20</v>
      </c>
      <c r="Q4592">
        <v>32</v>
      </c>
      <c r="R4592">
        <v>71.42</v>
      </c>
    </row>
    <row r="4593" spans="1:18" x14ac:dyDescent="0.35">
      <c r="A4593" t="s">
        <v>203</v>
      </c>
      <c r="B4593" t="str">
        <f>VLOOKUP(Table1[[#This Row],[Region]],Table3[#All],2,0)</f>
        <v>Sam Thomas</v>
      </c>
      <c r="C4593" t="s">
        <v>215</v>
      </c>
      <c r="D4593">
        <v>124117</v>
      </c>
      <c r="E4593">
        <v>134092</v>
      </c>
      <c r="F4593">
        <v>108.04</v>
      </c>
      <c r="G4593" s="2">
        <v>41957</v>
      </c>
      <c r="H4593">
        <f>YEAR(Table1[[#This Row],[Order Date]])</f>
        <v>2014</v>
      </c>
      <c r="I4593" t="s">
        <v>253</v>
      </c>
      <c r="J4593" s="4">
        <f>WEEKDAY(Table1[[#This Row],[Order Date]])</f>
        <v>6</v>
      </c>
      <c r="K4593" t="s">
        <v>218</v>
      </c>
      <c r="L4593" t="s">
        <v>238</v>
      </c>
      <c r="M4593">
        <v>134092</v>
      </c>
      <c r="N4593">
        <v>42328.38</v>
      </c>
      <c r="O4593">
        <v>91763.62</v>
      </c>
      <c r="P4593">
        <v>20</v>
      </c>
      <c r="Q4593">
        <v>66</v>
      </c>
      <c r="R4593">
        <v>79.569999999999993</v>
      </c>
    </row>
    <row r="4594" spans="1:18" x14ac:dyDescent="0.35">
      <c r="A4594" t="s">
        <v>204</v>
      </c>
      <c r="B4594" t="str">
        <f>VLOOKUP(Table1[[#This Row],[Region]],Table3[#All],2,0)</f>
        <v>Bill Gabril</v>
      </c>
      <c r="C4594" t="s">
        <v>213</v>
      </c>
      <c r="D4594">
        <v>440495</v>
      </c>
      <c r="E4594">
        <v>513243</v>
      </c>
      <c r="F4594">
        <v>116.52</v>
      </c>
      <c r="G4594" s="2">
        <v>41957</v>
      </c>
      <c r="H4594">
        <f>YEAR(Table1[[#This Row],[Order Date]])</f>
        <v>2014</v>
      </c>
      <c r="I4594" t="s">
        <v>253</v>
      </c>
      <c r="J4594" s="4">
        <f>WEEKDAY(Table1[[#This Row],[Order Date]])</f>
        <v>6</v>
      </c>
      <c r="K4594" t="s">
        <v>224</v>
      </c>
      <c r="L4594" t="s">
        <v>240</v>
      </c>
      <c r="M4594">
        <v>513243</v>
      </c>
      <c r="N4594">
        <v>130791.17</v>
      </c>
      <c r="O4594">
        <v>382451.83</v>
      </c>
      <c r="P4594">
        <v>20</v>
      </c>
      <c r="Q4594">
        <v>35</v>
      </c>
      <c r="R4594">
        <v>82.26</v>
      </c>
    </row>
    <row r="4595" spans="1:18" x14ac:dyDescent="0.35">
      <c r="A4595" t="s">
        <v>205</v>
      </c>
      <c r="B4595" t="str">
        <f>VLOOKUP(Table1[[#This Row],[Region]],Table3[#All],2,0)</f>
        <v>Sam Thomas</v>
      </c>
      <c r="C4595" t="s">
        <v>215</v>
      </c>
      <c r="D4595">
        <v>495664</v>
      </c>
      <c r="E4595">
        <v>277153</v>
      </c>
      <c r="F4595">
        <v>55.92</v>
      </c>
      <c r="G4595" s="2">
        <v>41957</v>
      </c>
      <c r="H4595">
        <f>YEAR(Table1[[#This Row],[Order Date]])</f>
        <v>2014</v>
      </c>
      <c r="I4595" t="s">
        <v>253</v>
      </c>
      <c r="J4595" s="4">
        <f>WEEKDAY(Table1[[#This Row],[Order Date]])</f>
        <v>6</v>
      </c>
      <c r="K4595" t="s">
        <v>230</v>
      </c>
      <c r="L4595" t="s">
        <v>238</v>
      </c>
      <c r="M4595">
        <v>277153</v>
      </c>
      <c r="N4595">
        <v>102240.28</v>
      </c>
      <c r="O4595">
        <v>174912.72</v>
      </c>
      <c r="P4595">
        <v>20</v>
      </c>
      <c r="Q4595">
        <v>47</v>
      </c>
      <c r="R4595">
        <v>78.03</v>
      </c>
    </row>
    <row r="4596" spans="1:18" x14ac:dyDescent="0.35">
      <c r="A4596" t="s">
        <v>206</v>
      </c>
      <c r="B4596" t="str">
        <f>VLOOKUP(Table1[[#This Row],[Region]],Table3[#All],2,0)</f>
        <v>William Grek</v>
      </c>
      <c r="C4596" t="s">
        <v>214</v>
      </c>
      <c r="D4596">
        <v>495966</v>
      </c>
      <c r="E4596">
        <v>543453</v>
      </c>
      <c r="F4596">
        <v>109.57</v>
      </c>
      <c r="G4596" s="2">
        <v>41968</v>
      </c>
      <c r="H4596">
        <f>YEAR(Table1[[#This Row],[Order Date]])</f>
        <v>2014</v>
      </c>
      <c r="I4596" t="s">
        <v>253</v>
      </c>
      <c r="J4596" s="4">
        <f>WEEKDAY(Table1[[#This Row],[Order Date]])</f>
        <v>3</v>
      </c>
      <c r="K4596" t="s">
        <v>222</v>
      </c>
      <c r="L4596" t="s">
        <v>236</v>
      </c>
      <c r="M4596">
        <v>543453</v>
      </c>
      <c r="N4596">
        <v>148395.14000000001</v>
      </c>
      <c r="O4596">
        <v>395057.86</v>
      </c>
      <c r="P4596">
        <v>30</v>
      </c>
      <c r="Q4596">
        <v>17</v>
      </c>
      <c r="R4596">
        <v>67.88</v>
      </c>
    </row>
    <row r="4597" spans="1:18" x14ac:dyDescent="0.35">
      <c r="A4597" t="s">
        <v>207</v>
      </c>
      <c r="B4597" t="str">
        <f>VLOOKUP(Table1[[#This Row],[Region]],Table3[#All],2,0)</f>
        <v>Sam Thomas</v>
      </c>
      <c r="C4597" t="s">
        <v>215</v>
      </c>
      <c r="D4597">
        <v>474639</v>
      </c>
      <c r="E4597">
        <v>454420</v>
      </c>
      <c r="F4597">
        <v>95.74</v>
      </c>
      <c r="G4597" s="2">
        <v>41968</v>
      </c>
      <c r="H4597">
        <f>YEAR(Table1[[#This Row],[Order Date]])</f>
        <v>2014</v>
      </c>
      <c r="I4597" t="s">
        <v>253</v>
      </c>
      <c r="J4597" s="4">
        <f>WEEKDAY(Table1[[#This Row],[Order Date]])</f>
        <v>3</v>
      </c>
      <c r="K4597" t="s">
        <v>218</v>
      </c>
      <c r="L4597" t="s">
        <v>238</v>
      </c>
      <c r="M4597">
        <v>454420</v>
      </c>
      <c r="N4597">
        <v>106209.21</v>
      </c>
      <c r="O4597">
        <v>348210.79</v>
      </c>
      <c r="P4597">
        <v>20</v>
      </c>
      <c r="Q4597">
        <v>82</v>
      </c>
      <c r="R4597">
        <v>90.18</v>
      </c>
    </row>
    <row r="4598" spans="1:18" x14ac:dyDescent="0.35">
      <c r="A4598" t="s">
        <v>208</v>
      </c>
      <c r="B4598" t="str">
        <f>VLOOKUP(Table1[[#This Row],[Region]],Table3[#All],2,0)</f>
        <v>William Grek</v>
      </c>
      <c r="C4598" t="s">
        <v>214</v>
      </c>
      <c r="D4598">
        <v>295540</v>
      </c>
      <c r="E4598">
        <v>311300</v>
      </c>
      <c r="F4598">
        <v>105.33</v>
      </c>
      <c r="G4598" s="2">
        <v>41783</v>
      </c>
      <c r="H4598">
        <f>YEAR(Table1[[#This Row],[Order Date]])</f>
        <v>2014</v>
      </c>
      <c r="I4598" t="s">
        <v>261</v>
      </c>
      <c r="J4598" s="4">
        <f>WEEKDAY(Table1[[#This Row],[Order Date]])</f>
        <v>7</v>
      </c>
      <c r="K4598" t="s">
        <v>234</v>
      </c>
      <c r="L4598" t="s">
        <v>238</v>
      </c>
      <c r="M4598">
        <v>311300</v>
      </c>
      <c r="N4598">
        <v>129253.03</v>
      </c>
      <c r="O4598">
        <v>182046.97</v>
      </c>
      <c r="P4598">
        <v>10</v>
      </c>
      <c r="Q4598">
        <v>16</v>
      </c>
      <c r="R4598">
        <v>82.24</v>
      </c>
    </row>
    <row r="4599" spans="1:18" x14ac:dyDescent="0.35">
      <c r="A4599" t="s">
        <v>209</v>
      </c>
      <c r="B4599" t="str">
        <f>VLOOKUP(Table1[[#This Row],[Region]],Table3[#All],2,0)</f>
        <v>Sam Thomas</v>
      </c>
      <c r="C4599" t="s">
        <v>215</v>
      </c>
      <c r="D4599">
        <v>390691</v>
      </c>
      <c r="E4599">
        <v>322527</v>
      </c>
      <c r="F4599">
        <v>82.55</v>
      </c>
      <c r="G4599" s="2">
        <v>41783</v>
      </c>
      <c r="H4599">
        <f>YEAR(Table1[[#This Row],[Order Date]])</f>
        <v>2014</v>
      </c>
      <c r="I4599" t="s">
        <v>261</v>
      </c>
      <c r="J4599" s="4">
        <f>WEEKDAY(Table1[[#This Row],[Order Date]])</f>
        <v>7</v>
      </c>
      <c r="K4599" t="s">
        <v>234</v>
      </c>
      <c r="L4599" t="s">
        <v>238</v>
      </c>
      <c r="M4599">
        <v>322527</v>
      </c>
      <c r="N4599">
        <v>115797.85</v>
      </c>
      <c r="O4599">
        <v>206729.15</v>
      </c>
      <c r="P4599">
        <v>30</v>
      </c>
      <c r="Q4599">
        <v>93</v>
      </c>
      <c r="R4599">
        <v>78.540000000000006</v>
      </c>
    </row>
    <row r="4600" spans="1:18" x14ac:dyDescent="0.35">
      <c r="A4600" t="s">
        <v>210</v>
      </c>
      <c r="B4600" t="str">
        <f>VLOOKUP(Table1[[#This Row],[Region]],Table3[#All],2,0)</f>
        <v>Anne Paul</v>
      </c>
      <c r="C4600" t="s">
        <v>212</v>
      </c>
      <c r="D4600">
        <v>338784</v>
      </c>
      <c r="E4600">
        <v>280921</v>
      </c>
      <c r="F4600">
        <v>82.92</v>
      </c>
      <c r="G4600" s="2">
        <v>41783</v>
      </c>
      <c r="H4600">
        <f>YEAR(Table1[[#This Row],[Order Date]])</f>
        <v>2014</v>
      </c>
      <c r="I4600" t="s">
        <v>261</v>
      </c>
      <c r="J4600" s="4">
        <f>WEEKDAY(Table1[[#This Row],[Order Date]])</f>
        <v>7</v>
      </c>
      <c r="K4600" t="s">
        <v>233</v>
      </c>
      <c r="L4600" t="s">
        <v>237</v>
      </c>
      <c r="M4600">
        <v>280921</v>
      </c>
      <c r="N4600">
        <v>130888.21</v>
      </c>
      <c r="O4600">
        <v>150032.79</v>
      </c>
      <c r="P4600">
        <v>30</v>
      </c>
      <c r="Q4600">
        <v>97</v>
      </c>
      <c r="R4600">
        <v>93.04</v>
      </c>
    </row>
    <row r="4601" spans="1:18" x14ac:dyDescent="0.35">
      <c r="A4601" t="s">
        <v>211</v>
      </c>
      <c r="B4601" t="str">
        <f>VLOOKUP(Table1[[#This Row],[Region]],Table3[#All],2,0)</f>
        <v>Anne Paul</v>
      </c>
      <c r="C4601" t="s">
        <v>212</v>
      </c>
      <c r="D4601">
        <v>430604</v>
      </c>
      <c r="E4601">
        <v>241481</v>
      </c>
      <c r="F4601">
        <v>56.08</v>
      </c>
      <c r="G4601" s="2">
        <v>41783</v>
      </c>
      <c r="H4601">
        <f>YEAR(Table1[[#This Row],[Order Date]])</f>
        <v>2014</v>
      </c>
      <c r="I4601" t="s">
        <v>261</v>
      </c>
      <c r="J4601" s="4">
        <f>WEEKDAY(Table1[[#This Row],[Order Date]])</f>
        <v>7</v>
      </c>
      <c r="K4601" t="s">
        <v>234</v>
      </c>
      <c r="L4601" t="s">
        <v>238</v>
      </c>
      <c r="M4601">
        <v>241481</v>
      </c>
      <c r="N4601">
        <v>54413.62</v>
      </c>
      <c r="O4601">
        <v>187067.38</v>
      </c>
      <c r="P4601">
        <v>20</v>
      </c>
      <c r="Q4601">
        <v>71</v>
      </c>
      <c r="R4601">
        <v>67.34</v>
      </c>
    </row>
    <row r="4602" spans="1:18" x14ac:dyDescent="0.35">
      <c r="A4602" t="s">
        <v>12</v>
      </c>
      <c r="B4602" t="str">
        <f>VLOOKUP(Table1[[#This Row],[Region]],Table3[#All],2,0)</f>
        <v>Anne Paul</v>
      </c>
      <c r="C4602" t="s">
        <v>212</v>
      </c>
      <c r="D4602">
        <v>248242</v>
      </c>
      <c r="E4602">
        <v>171293</v>
      </c>
      <c r="F4602">
        <v>69</v>
      </c>
      <c r="G4602" s="2">
        <v>40879</v>
      </c>
      <c r="H4602">
        <f>YEAR(Table1[[#This Row],[Order Date]])</f>
        <v>2011</v>
      </c>
      <c r="I4602" t="s">
        <v>257</v>
      </c>
      <c r="J4602" s="4">
        <f>WEEKDAY(Table1[[#This Row],[Order Date]])</f>
        <v>6</v>
      </c>
      <c r="K4602" t="s">
        <v>232</v>
      </c>
      <c r="L4602" t="s">
        <v>240</v>
      </c>
      <c r="M4602">
        <v>171293</v>
      </c>
      <c r="N4602">
        <v>84394.6</v>
      </c>
      <c r="O4602">
        <v>86898.4</v>
      </c>
      <c r="P4602">
        <v>10</v>
      </c>
      <c r="Q4602">
        <v>31</v>
      </c>
      <c r="R4602">
        <v>77.55</v>
      </c>
    </row>
    <row r="4603" spans="1:18" x14ac:dyDescent="0.35">
      <c r="A4603" t="s">
        <v>13</v>
      </c>
      <c r="B4603" t="str">
        <f>VLOOKUP(Table1[[#This Row],[Region]],Table3[#All],2,0)</f>
        <v>Anne Paul</v>
      </c>
      <c r="C4603" t="s">
        <v>212</v>
      </c>
      <c r="D4603">
        <v>185876</v>
      </c>
      <c r="E4603">
        <v>138088</v>
      </c>
      <c r="F4603">
        <v>74.290000000000006</v>
      </c>
      <c r="G4603" s="2">
        <v>40819</v>
      </c>
      <c r="H4603">
        <f>YEAR(Table1[[#This Row],[Order Date]])</f>
        <v>2011</v>
      </c>
      <c r="I4603" t="s">
        <v>255</v>
      </c>
      <c r="J4603" s="4">
        <f>WEEKDAY(Table1[[#This Row],[Order Date]])</f>
        <v>2</v>
      </c>
      <c r="K4603" t="s">
        <v>220</v>
      </c>
      <c r="L4603" t="s">
        <v>237</v>
      </c>
      <c r="M4603">
        <v>138088</v>
      </c>
      <c r="N4603">
        <v>61430.48</v>
      </c>
      <c r="O4603">
        <v>76657.52</v>
      </c>
      <c r="P4603">
        <v>20</v>
      </c>
      <c r="Q4603">
        <v>27</v>
      </c>
      <c r="R4603">
        <v>93.67</v>
      </c>
    </row>
    <row r="4604" spans="1:18" x14ac:dyDescent="0.35">
      <c r="A4604" t="s">
        <v>14</v>
      </c>
      <c r="B4604" t="str">
        <f>VLOOKUP(Table1[[#This Row],[Region]],Table3[#All],2,0)</f>
        <v>Sam Thomas</v>
      </c>
      <c r="C4604" t="s">
        <v>215</v>
      </c>
      <c r="D4604">
        <v>267563</v>
      </c>
      <c r="E4604">
        <v>230720</v>
      </c>
      <c r="F4604">
        <v>86.23</v>
      </c>
      <c r="G4604" s="2">
        <v>40819</v>
      </c>
      <c r="H4604">
        <f>YEAR(Table1[[#This Row],[Order Date]])</f>
        <v>2011</v>
      </c>
      <c r="I4604" t="s">
        <v>255</v>
      </c>
      <c r="J4604" s="4">
        <f>WEEKDAY(Table1[[#This Row],[Order Date]])</f>
        <v>2</v>
      </c>
      <c r="K4604" t="s">
        <v>230</v>
      </c>
      <c r="L4604" t="s">
        <v>238</v>
      </c>
      <c r="M4604">
        <v>230720</v>
      </c>
      <c r="N4604">
        <v>102310.68</v>
      </c>
      <c r="O4604">
        <v>128409.32</v>
      </c>
      <c r="P4604">
        <v>20</v>
      </c>
      <c r="Q4604">
        <v>69</v>
      </c>
      <c r="R4604">
        <v>62.82</v>
      </c>
    </row>
    <row r="4605" spans="1:18" x14ac:dyDescent="0.35">
      <c r="A4605" t="s">
        <v>15</v>
      </c>
      <c r="B4605" t="str">
        <f>VLOOKUP(Table1[[#This Row],[Region]],Table3[#All],2,0)</f>
        <v>Bill Gabril</v>
      </c>
      <c r="C4605" t="s">
        <v>213</v>
      </c>
      <c r="D4605">
        <v>367462</v>
      </c>
      <c r="E4605">
        <v>307982</v>
      </c>
      <c r="F4605">
        <v>83.81</v>
      </c>
      <c r="G4605" s="2">
        <v>41485</v>
      </c>
      <c r="H4605">
        <f>YEAR(Table1[[#This Row],[Order Date]])</f>
        <v>2013</v>
      </c>
      <c r="I4605" t="s">
        <v>260</v>
      </c>
      <c r="J4605" s="4">
        <f>WEEKDAY(Table1[[#This Row],[Order Date]])</f>
        <v>3</v>
      </c>
      <c r="K4605" t="s">
        <v>217</v>
      </c>
      <c r="L4605" t="s">
        <v>237</v>
      </c>
      <c r="M4605">
        <v>307982</v>
      </c>
      <c r="N4605">
        <v>87508.1</v>
      </c>
      <c r="O4605">
        <v>220473.9</v>
      </c>
      <c r="P4605">
        <v>20</v>
      </c>
      <c r="Q4605">
        <v>89</v>
      </c>
      <c r="R4605">
        <v>86.12</v>
      </c>
    </row>
    <row r="4606" spans="1:18" x14ac:dyDescent="0.35">
      <c r="A4606" t="s">
        <v>16</v>
      </c>
      <c r="B4606" t="str">
        <f>VLOOKUP(Table1[[#This Row],[Region]],Table3[#All],2,0)</f>
        <v>Anne Paul</v>
      </c>
      <c r="C4606" t="s">
        <v>212</v>
      </c>
      <c r="D4606">
        <v>432976</v>
      </c>
      <c r="E4606">
        <v>356595</v>
      </c>
      <c r="F4606">
        <v>82.36</v>
      </c>
      <c r="G4606" s="2">
        <v>41946</v>
      </c>
      <c r="H4606">
        <f>YEAR(Table1[[#This Row],[Order Date]])</f>
        <v>2014</v>
      </c>
      <c r="I4606" t="s">
        <v>253</v>
      </c>
      <c r="J4606" s="4">
        <f>WEEKDAY(Table1[[#This Row],[Order Date]])</f>
        <v>2</v>
      </c>
      <c r="K4606" t="s">
        <v>230</v>
      </c>
      <c r="L4606" t="s">
        <v>238</v>
      </c>
      <c r="M4606">
        <v>356595</v>
      </c>
      <c r="N4606">
        <v>139907.6</v>
      </c>
      <c r="O4606">
        <v>216687.4</v>
      </c>
      <c r="P4606">
        <v>10</v>
      </c>
      <c r="Q4606">
        <v>47</v>
      </c>
      <c r="R4606">
        <v>63.56</v>
      </c>
    </row>
    <row r="4607" spans="1:18" x14ac:dyDescent="0.35">
      <c r="A4607" t="s">
        <v>17</v>
      </c>
      <c r="B4607" t="str">
        <f>VLOOKUP(Table1[[#This Row],[Region]],Table3[#All],2,0)</f>
        <v>Anne Paul</v>
      </c>
      <c r="C4607" t="s">
        <v>212</v>
      </c>
      <c r="D4607">
        <v>101699</v>
      </c>
      <c r="E4607">
        <v>115416</v>
      </c>
      <c r="F4607">
        <v>113.49</v>
      </c>
      <c r="G4607" s="2">
        <v>41946</v>
      </c>
      <c r="H4607">
        <f>YEAR(Table1[[#This Row],[Order Date]])</f>
        <v>2014</v>
      </c>
      <c r="I4607" t="s">
        <v>253</v>
      </c>
      <c r="J4607" s="4">
        <f>WEEKDAY(Table1[[#This Row],[Order Date]])</f>
        <v>2</v>
      </c>
      <c r="K4607" t="s">
        <v>217</v>
      </c>
      <c r="L4607" t="s">
        <v>237</v>
      </c>
      <c r="M4607">
        <v>115416</v>
      </c>
      <c r="N4607">
        <v>23861.040000000001</v>
      </c>
      <c r="O4607">
        <v>91554.96</v>
      </c>
      <c r="P4607">
        <v>20</v>
      </c>
      <c r="Q4607">
        <v>57</v>
      </c>
      <c r="R4607">
        <v>62.37</v>
      </c>
    </row>
    <row r="4608" spans="1:18" x14ac:dyDescent="0.35">
      <c r="A4608" t="s">
        <v>18</v>
      </c>
      <c r="B4608" t="str">
        <f>VLOOKUP(Table1[[#This Row],[Region]],Table3[#All],2,0)</f>
        <v>Bill Gabril</v>
      </c>
      <c r="C4608" t="s">
        <v>213</v>
      </c>
      <c r="D4608">
        <v>416516</v>
      </c>
      <c r="E4608">
        <v>319847</v>
      </c>
      <c r="F4608">
        <v>76.790000000000006</v>
      </c>
      <c r="G4608" s="2">
        <v>41946</v>
      </c>
      <c r="H4608">
        <f>YEAR(Table1[[#This Row],[Order Date]])</f>
        <v>2014</v>
      </c>
      <c r="I4608" t="s">
        <v>253</v>
      </c>
      <c r="J4608" s="4">
        <f>WEEKDAY(Table1[[#This Row],[Order Date]])</f>
        <v>2</v>
      </c>
      <c r="K4608" t="s">
        <v>216</v>
      </c>
      <c r="L4608" t="s">
        <v>236</v>
      </c>
      <c r="M4608">
        <v>319847</v>
      </c>
      <c r="N4608">
        <v>114554.3</v>
      </c>
      <c r="O4608">
        <v>205292.7</v>
      </c>
      <c r="P4608">
        <v>10</v>
      </c>
      <c r="Q4608">
        <v>28</v>
      </c>
      <c r="R4608">
        <v>87.46</v>
      </c>
    </row>
    <row r="4609" spans="1:18" x14ac:dyDescent="0.35">
      <c r="A4609" t="s">
        <v>19</v>
      </c>
      <c r="B4609" t="str">
        <f>VLOOKUP(Table1[[#This Row],[Region]],Table3[#All],2,0)</f>
        <v>Bill Gabril</v>
      </c>
      <c r="C4609" t="s">
        <v>213</v>
      </c>
      <c r="D4609">
        <v>399759</v>
      </c>
      <c r="E4609">
        <v>338935</v>
      </c>
      <c r="F4609">
        <v>84.78</v>
      </c>
      <c r="G4609" s="2">
        <v>41946</v>
      </c>
      <c r="H4609">
        <f>YEAR(Table1[[#This Row],[Order Date]])</f>
        <v>2014</v>
      </c>
      <c r="I4609" t="s">
        <v>253</v>
      </c>
      <c r="J4609" s="4">
        <f>WEEKDAY(Table1[[#This Row],[Order Date]])</f>
        <v>2</v>
      </c>
      <c r="K4609" t="s">
        <v>229</v>
      </c>
      <c r="L4609" t="s">
        <v>240</v>
      </c>
      <c r="M4609">
        <v>338935</v>
      </c>
      <c r="N4609">
        <v>117516.05</v>
      </c>
      <c r="O4609">
        <v>221418.95</v>
      </c>
      <c r="P4609">
        <v>20</v>
      </c>
      <c r="Q4609">
        <v>35</v>
      </c>
      <c r="R4609">
        <v>61.47</v>
      </c>
    </row>
    <row r="4610" spans="1:18" x14ac:dyDescent="0.35">
      <c r="A4610" t="s">
        <v>20</v>
      </c>
      <c r="B4610" t="str">
        <f>VLOOKUP(Table1[[#This Row],[Region]],Table3[#All],2,0)</f>
        <v>William Grek</v>
      </c>
      <c r="C4610" t="s">
        <v>214</v>
      </c>
      <c r="D4610">
        <v>293793</v>
      </c>
      <c r="E4610">
        <v>193601</v>
      </c>
      <c r="F4610">
        <v>65.900000000000006</v>
      </c>
      <c r="G4610" s="2">
        <v>41707</v>
      </c>
      <c r="H4610">
        <f>YEAR(Table1[[#This Row],[Order Date]])</f>
        <v>2014</v>
      </c>
      <c r="I4610" t="s">
        <v>263</v>
      </c>
      <c r="J4610" s="4">
        <f>WEEKDAY(Table1[[#This Row],[Order Date]])</f>
        <v>1</v>
      </c>
      <c r="K4610" t="s">
        <v>222</v>
      </c>
      <c r="L4610" t="s">
        <v>236</v>
      </c>
      <c r="M4610">
        <v>193601</v>
      </c>
      <c r="N4610">
        <v>74992.86</v>
      </c>
      <c r="O4610">
        <v>118608.14</v>
      </c>
      <c r="P4610">
        <v>20</v>
      </c>
      <c r="Q4610">
        <v>62</v>
      </c>
      <c r="R4610">
        <v>66.95</v>
      </c>
    </row>
    <row r="4611" spans="1:18" x14ac:dyDescent="0.35">
      <c r="A4611" t="s">
        <v>21</v>
      </c>
      <c r="B4611" t="str">
        <f>VLOOKUP(Table1[[#This Row],[Region]],Table3[#All],2,0)</f>
        <v>Anne Paul</v>
      </c>
      <c r="C4611" t="s">
        <v>212</v>
      </c>
      <c r="D4611">
        <v>142443</v>
      </c>
      <c r="E4611">
        <v>90712</v>
      </c>
      <c r="F4611">
        <v>63.68</v>
      </c>
      <c r="G4611" s="2">
        <v>41707</v>
      </c>
      <c r="H4611">
        <f>YEAR(Table1[[#This Row],[Order Date]])</f>
        <v>2014</v>
      </c>
      <c r="I4611" t="s">
        <v>263</v>
      </c>
      <c r="J4611" s="4">
        <f>WEEKDAY(Table1[[#This Row],[Order Date]])</f>
        <v>1</v>
      </c>
      <c r="K4611" t="s">
        <v>217</v>
      </c>
      <c r="L4611" t="s">
        <v>237</v>
      </c>
      <c r="M4611">
        <v>90712</v>
      </c>
      <c r="N4611">
        <v>39815.699999999997</v>
      </c>
      <c r="O4611">
        <v>50896.3</v>
      </c>
      <c r="P4611">
        <v>20</v>
      </c>
      <c r="Q4611">
        <v>48</v>
      </c>
      <c r="R4611">
        <v>81.55</v>
      </c>
    </row>
    <row r="4612" spans="1:18" x14ac:dyDescent="0.35">
      <c r="A4612" t="s">
        <v>22</v>
      </c>
      <c r="B4612" t="str">
        <f>VLOOKUP(Table1[[#This Row],[Region]],Table3[#All],2,0)</f>
        <v>William Grek</v>
      </c>
      <c r="C4612" t="s">
        <v>214</v>
      </c>
      <c r="D4612">
        <v>264069</v>
      </c>
      <c r="E4612">
        <v>272334</v>
      </c>
      <c r="F4612">
        <v>103.13</v>
      </c>
      <c r="G4612" s="2">
        <v>40893</v>
      </c>
      <c r="H4612">
        <f>YEAR(Table1[[#This Row],[Order Date]])</f>
        <v>2011</v>
      </c>
      <c r="I4612" t="s">
        <v>257</v>
      </c>
      <c r="J4612" s="4">
        <f>WEEKDAY(Table1[[#This Row],[Order Date]])</f>
        <v>6</v>
      </c>
      <c r="K4612" t="s">
        <v>219</v>
      </c>
      <c r="L4612" t="s">
        <v>238</v>
      </c>
      <c r="M4612">
        <v>272334</v>
      </c>
      <c r="N4612">
        <v>63160.800000000003</v>
      </c>
      <c r="O4612">
        <v>209173.2</v>
      </c>
      <c r="P4612">
        <v>20</v>
      </c>
      <c r="Q4612">
        <v>46</v>
      </c>
      <c r="R4612">
        <v>90.44</v>
      </c>
    </row>
    <row r="4613" spans="1:18" x14ac:dyDescent="0.35">
      <c r="A4613" t="s">
        <v>23</v>
      </c>
      <c r="B4613" t="str">
        <f>VLOOKUP(Table1[[#This Row],[Region]],Table3[#All],2,0)</f>
        <v>Bill Gabril</v>
      </c>
      <c r="C4613" t="s">
        <v>213</v>
      </c>
      <c r="D4613">
        <v>208822</v>
      </c>
      <c r="E4613">
        <v>216483</v>
      </c>
      <c r="F4613">
        <v>103.67</v>
      </c>
      <c r="G4613" s="2">
        <v>41607</v>
      </c>
      <c r="H4613">
        <f>YEAR(Table1[[#This Row],[Order Date]])</f>
        <v>2013</v>
      </c>
      <c r="I4613" t="s">
        <v>253</v>
      </c>
      <c r="J4613" s="4">
        <f>WEEKDAY(Table1[[#This Row],[Order Date]])</f>
        <v>6</v>
      </c>
      <c r="K4613" t="s">
        <v>220</v>
      </c>
      <c r="L4613" t="s">
        <v>237</v>
      </c>
      <c r="M4613">
        <v>216483</v>
      </c>
      <c r="N4613">
        <v>102783.66</v>
      </c>
      <c r="O4613">
        <v>113699.34</v>
      </c>
      <c r="P4613">
        <v>10</v>
      </c>
      <c r="Q4613">
        <v>50</v>
      </c>
      <c r="R4613">
        <v>84.25</v>
      </c>
    </row>
    <row r="4614" spans="1:18" x14ac:dyDescent="0.35">
      <c r="A4614" t="s">
        <v>24</v>
      </c>
      <c r="B4614" t="str">
        <f>VLOOKUP(Table1[[#This Row],[Region]],Table3[#All],2,0)</f>
        <v>Sam Thomas</v>
      </c>
      <c r="C4614" t="s">
        <v>215</v>
      </c>
      <c r="D4614">
        <v>320574</v>
      </c>
      <c r="E4614">
        <v>304970</v>
      </c>
      <c r="F4614">
        <v>95.13</v>
      </c>
      <c r="G4614" s="2">
        <v>41607</v>
      </c>
      <c r="H4614">
        <f>YEAR(Table1[[#This Row],[Order Date]])</f>
        <v>2013</v>
      </c>
      <c r="I4614" t="s">
        <v>253</v>
      </c>
      <c r="J4614" s="4">
        <f>WEEKDAY(Table1[[#This Row],[Order Date]])</f>
        <v>6</v>
      </c>
      <c r="K4614" t="s">
        <v>234</v>
      </c>
      <c r="L4614" t="s">
        <v>238</v>
      </c>
      <c r="M4614">
        <v>304970</v>
      </c>
      <c r="N4614">
        <v>149582.21</v>
      </c>
      <c r="O4614">
        <v>155387.79</v>
      </c>
      <c r="P4614">
        <v>20</v>
      </c>
      <c r="Q4614">
        <v>50</v>
      </c>
      <c r="R4614">
        <v>94.73</v>
      </c>
    </row>
    <row r="4615" spans="1:18" x14ac:dyDescent="0.35">
      <c r="A4615" t="s">
        <v>25</v>
      </c>
      <c r="B4615" t="str">
        <f>VLOOKUP(Table1[[#This Row],[Region]],Table3[#All],2,0)</f>
        <v>Sam Thomas</v>
      </c>
      <c r="C4615" t="s">
        <v>215</v>
      </c>
      <c r="D4615">
        <v>467651</v>
      </c>
      <c r="E4615">
        <v>355832</v>
      </c>
      <c r="F4615">
        <v>76.09</v>
      </c>
      <c r="G4615" s="2">
        <v>41607</v>
      </c>
      <c r="H4615">
        <f>YEAR(Table1[[#This Row],[Order Date]])</f>
        <v>2013</v>
      </c>
      <c r="I4615" t="s">
        <v>253</v>
      </c>
      <c r="J4615" s="4">
        <f>WEEKDAY(Table1[[#This Row],[Order Date]])</f>
        <v>6</v>
      </c>
      <c r="K4615" t="s">
        <v>218</v>
      </c>
      <c r="L4615" t="s">
        <v>238</v>
      </c>
      <c r="M4615">
        <v>355832</v>
      </c>
      <c r="N4615">
        <v>112012.07</v>
      </c>
      <c r="O4615">
        <v>243819.93</v>
      </c>
      <c r="P4615">
        <v>30</v>
      </c>
      <c r="Q4615">
        <v>62</v>
      </c>
      <c r="R4615">
        <v>87.34</v>
      </c>
    </row>
    <row r="4616" spans="1:18" x14ac:dyDescent="0.35">
      <c r="A4616" t="s">
        <v>26</v>
      </c>
      <c r="B4616" t="str">
        <f>VLOOKUP(Table1[[#This Row],[Region]],Table3[#All],2,0)</f>
        <v>William Grek</v>
      </c>
      <c r="C4616" t="s">
        <v>214</v>
      </c>
      <c r="D4616">
        <v>498277</v>
      </c>
      <c r="E4616">
        <v>273448</v>
      </c>
      <c r="F4616">
        <v>54.88</v>
      </c>
      <c r="G4616" s="2">
        <v>41607</v>
      </c>
      <c r="H4616">
        <f>YEAR(Table1[[#This Row],[Order Date]])</f>
        <v>2013</v>
      </c>
      <c r="I4616" t="s">
        <v>253</v>
      </c>
      <c r="J4616" s="4">
        <f>WEEKDAY(Table1[[#This Row],[Order Date]])</f>
        <v>6</v>
      </c>
      <c r="K4616" t="s">
        <v>216</v>
      </c>
      <c r="L4616" t="s">
        <v>236</v>
      </c>
      <c r="M4616">
        <v>273448</v>
      </c>
      <c r="N4616">
        <v>136081.28</v>
      </c>
      <c r="O4616">
        <v>137366.72</v>
      </c>
      <c r="P4616">
        <v>10</v>
      </c>
      <c r="Q4616">
        <v>36</v>
      </c>
      <c r="R4616">
        <v>68.42</v>
      </c>
    </row>
    <row r="4617" spans="1:18" x14ac:dyDescent="0.35">
      <c r="A4617" t="s">
        <v>27</v>
      </c>
      <c r="B4617" t="str">
        <f>VLOOKUP(Table1[[#This Row],[Region]],Table3[#All],2,0)</f>
        <v>William Grek</v>
      </c>
      <c r="C4617" t="s">
        <v>214</v>
      </c>
      <c r="D4617">
        <v>371657</v>
      </c>
      <c r="E4617">
        <v>323493</v>
      </c>
      <c r="F4617">
        <v>87.04</v>
      </c>
      <c r="G4617" s="2">
        <v>41632</v>
      </c>
      <c r="H4617">
        <f>YEAR(Table1[[#This Row],[Order Date]])</f>
        <v>2013</v>
      </c>
      <c r="I4617" t="s">
        <v>257</v>
      </c>
      <c r="J4617" s="4">
        <f>WEEKDAY(Table1[[#This Row],[Order Date]])</f>
        <v>3</v>
      </c>
      <c r="K4617" t="s">
        <v>222</v>
      </c>
      <c r="L4617" t="s">
        <v>236</v>
      </c>
      <c r="M4617">
        <v>323493</v>
      </c>
      <c r="N4617">
        <v>97557.59</v>
      </c>
      <c r="O4617">
        <v>225935.41</v>
      </c>
      <c r="P4617">
        <v>10</v>
      </c>
      <c r="Q4617">
        <v>28</v>
      </c>
      <c r="R4617">
        <v>71.349999999999994</v>
      </c>
    </row>
    <row r="4618" spans="1:18" x14ac:dyDescent="0.35">
      <c r="A4618" t="s">
        <v>28</v>
      </c>
      <c r="B4618" t="str">
        <f>VLOOKUP(Table1[[#This Row],[Region]],Table3[#All],2,0)</f>
        <v>William Grek</v>
      </c>
      <c r="C4618" t="s">
        <v>214</v>
      </c>
      <c r="D4618">
        <v>108469</v>
      </c>
      <c r="E4618">
        <v>88116</v>
      </c>
      <c r="F4618">
        <v>81.239999999999995</v>
      </c>
      <c r="G4618" s="2">
        <v>41632</v>
      </c>
      <c r="H4618">
        <f>YEAR(Table1[[#This Row],[Order Date]])</f>
        <v>2013</v>
      </c>
      <c r="I4618" t="s">
        <v>257</v>
      </c>
      <c r="J4618" s="4">
        <f>WEEKDAY(Table1[[#This Row],[Order Date]])</f>
        <v>3</v>
      </c>
      <c r="K4618" t="s">
        <v>230</v>
      </c>
      <c r="L4618" t="s">
        <v>238</v>
      </c>
      <c r="M4618">
        <v>88116</v>
      </c>
      <c r="N4618">
        <v>23486.12</v>
      </c>
      <c r="O4618">
        <v>64629.88</v>
      </c>
      <c r="P4618">
        <v>30</v>
      </c>
      <c r="Q4618">
        <v>79</v>
      </c>
      <c r="R4618">
        <v>92.09</v>
      </c>
    </row>
    <row r="4619" spans="1:18" x14ac:dyDescent="0.35">
      <c r="A4619" t="s">
        <v>29</v>
      </c>
      <c r="B4619" t="str">
        <f>VLOOKUP(Table1[[#This Row],[Region]],Table3[#All],2,0)</f>
        <v>Bill Gabril</v>
      </c>
      <c r="C4619" t="s">
        <v>213</v>
      </c>
      <c r="D4619">
        <v>370059</v>
      </c>
      <c r="E4619">
        <v>264514</v>
      </c>
      <c r="F4619">
        <v>71.48</v>
      </c>
      <c r="G4619" s="2">
        <v>41632</v>
      </c>
      <c r="H4619">
        <f>YEAR(Table1[[#This Row],[Order Date]])</f>
        <v>2013</v>
      </c>
      <c r="I4619" t="s">
        <v>257</v>
      </c>
      <c r="J4619" s="4">
        <f>WEEKDAY(Table1[[#This Row],[Order Date]])</f>
        <v>3</v>
      </c>
      <c r="K4619" t="s">
        <v>224</v>
      </c>
      <c r="L4619" t="s">
        <v>240</v>
      </c>
      <c r="M4619">
        <v>264514</v>
      </c>
      <c r="N4619">
        <v>67838.8</v>
      </c>
      <c r="O4619">
        <v>196675.20000000001</v>
      </c>
      <c r="P4619">
        <v>30</v>
      </c>
      <c r="Q4619">
        <v>59</v>
      </c>
      <c r="R4619">
        <v>61.5</v>
      </c>
    </row>
    <row r="4620" spans="1:18" x14ac:dyDescent="0.35">
      <c r="A4620" t="s">
        <v>30</v>
      </c>
      <c r="B4620" t="str">
        <f>VLOOKUP(Table1[[#This Row],[Region]],Table3[#All],2,0)</f>
        <v>William Grek</v>
      </c>
      <c r="C4620" t="s">
        <v>214</v>
      </c>
      <c r="D4620">
        <v>264877</v>
      </c>
      <c r="E4620">
        <v>257384</v>
      </c>
      <c r="F4620">
        <v>97.17</v>
      </c>
      <c r="G4620" s="2">
        <v>41632</v>
      </c>
      <c r="H4620">
        <f>YEAR(Table1[[#This Row],[Order Date]])</f>
        <v>2013</v>
      </c>
      <c r="I4620" t="s">
        <v>257</v>
      </c>
      <c r="J4620" s="4">
        <f>WEEKDAY(Table1[[#This Row],[Order Date]])</f>
        <v>3</v>
      </c>
      <c r="K4620" t="s">
        <v>235</v>
      </c>
      <c r="L4620" t="s">
        <v>239</v>
      </c>
      <c r="M4620">
        <v>257384</v>
      </c>
      <c r="N4620">
        <v>55155.05</v>
      </c>
      <c r="O4620">
        <v>202228.95</v>
      </c>
      <c r="P4620">
        <v>10</v>
      </c>
      <c r="Q4620">
        <v>74</v>
      </c>
      <c r="R4620">
        <v>61.01</v>
      </c>
    </row>
    <row r="4621" spans="1:18" x14ac:dyDescent="0.35">
      <c r="A4621" t="s">
        <v>31</v>
      </c>
      <c r="B4621" t="str">
        <f>VLOOKUP(Table1[[#This Row],[Region]],Table3[#All],2,0)</f>
        <v>William Grek</v>
      </c>
      <c r="C4621" t="s">
        <v>214</v>
      </c>
      <c r="D4621">
        <v>201466</v>
      </c>
      <c r="E4621">
        <v>239647</v>
      </c>
      <c r="F4621">
        <v>118.95</v>
      </c>
      <c r="G4621" s="2">
        <v>41632</v>
      </c>
      <c r="H4621">
        <f>YEAR(Table1[[#This Row],[Order Date]])</f>
        <v>2013</v>
      </c>
      <c r="I4621" t="s">
        <v>257</v>
      </c>
      <c r="J4621" s="4">
        <f>WEEKDAY(Table1[[#This Row],[Order Date]])</f>
        <v>3</v>
      </c>
      <c r="K4621" t="s">
        <v>219</v>
      </c>
      <c r="L4621" t="s">
        <v>238</v>
      </c>
      <c r="M4621">
        <v>239647</v>
      </c>
      <c r="N4621">
        <v>105355</v>
      </c>
      <c r="O4621">
        <v>134292</v>
      </c>
      <c r="P4621">
        <v>10</v>
      </c>
      <c r="Q4621">
        <v>15</v>
      </c>
      <c r="R4621">
        <v>79.75</v>
      </c>
    </row>
    <row r="4622" spans="1:18" x14ac:dyDescent="0.35">
      <c r="A4622" t="s">
        <v>32</v>
      </c>
      <c r="B4622" t="str">
        <f>VLOOKUP(Table1[[#This Row],[Region]],Table3[#All],2,0)</f>
        <v>Anne Paul</v>
      </c>
      <c r="C4622" t="s">
        <v>212</v>
      </c>
      <c r="D4622">
        <v>419137</v>
      </c>
      <c r="E4622">
        <v>493736</v>
      </c>
      <c r="F4622">
        <v>117.8</v>
      </c>
      <c r="G4622" s="2">
        <v>41632</v>
      </c>
      <c r="H4622">
        <f>YEAR(Table1[[#This Row],[Order Date]])</f>
        <v>2013</v>
      </c>
      <c r="I4622" t="s">
        <v>257</v>
      </c>
      <c r="J4622" s="4">
        <f>WEEKDAY(Table1[[#This Row],[Order Date]])</f>
        <v>3</v>
      </c>
      <c r="K4622" t="s">
        <v>228</v>
      </c>
      <c r="L4622" t="s">
        <v>236</v>
      </c>
      <c r="M4622">
        <v>493736</v>
      </c>
      <c r="N4622">
        <v>178118.99</v>
      </c>
      <c r="O4622">
        <v>315617.01</v>
      </c>
      <c r="P4622">
        <v>30</v>
      </c>
      <c r="Q4622">
        <v>97</v>
      </c>
      <c r="R4622">
        <v>76.33</v>
      </c>
    </row>
    <row r="4623" spans="1:18" x14ac:dyDescent="0.35">
      <c r="A4623" t="s">
        <v>33</v>
      </c>
      <c r="B4623" t="str">
        <f>VLOOKUP(Table1[[#This Row],[Region]],Table3[#All],2,0)</f>
        <v>Anne Paul</v>
      </c>
      <c r="C4623" t="s">
        <v>212</v>
      </c>
      <c r="D4623">
        <v>463015</v>
      </c>
      <c r="E4623">
        <v>439216</v>
      </c>
      <c r="F4623">
        <v>94.86</v>
      </c>
      <c r="G4623" s="2">
        <v>41632</v>
      </c>
      <c r="H4623">
        <f>YEAR(Table1[[#This Row],[Order Date]])</f>
        <v>2013</v>
      </c>
      <c r="I4623" t="s">
        <v>257</v>
      </c>
      <c r="J4623" s="4">
        <f>WEEKDAY(Table1[[#This Row],[Order Date]])</f>
        <v>3</v>
      </c>
      <c r="K4623" t="s">
        <v>222</v>
      </c>
      <c r="L4623" t="s">
        <v>236</v>
      </c>
      <c r="M4623">
        <v>439216</v>
      </c>
      <c r="N4623">
        <v>219188.87</v>
      </c>
      <c r="O4623">
        <v>220027.13</v>
      </c>
      <c r="P4623">
        <v>20</v>
      </c>
      <c r="Q4623">
        <v>90</v>
      </c>
      <c r="R4623">
        <v>90.67</v>
      </c>
    </row>
    <row r="4624" spans="1:18" x14ac:dyDescent="0.35">
      <c r="A4624" t="s">
        <v>34</v>
      </c>
      <c r="B4624" t="str">
        <f>VLOOKUP(Table1[[#This Row],[Region]],Table3[#All],2,0)</f>
        <v>Bill Gabril</v>
      </c>
      <c r="C4624" t="s">
        <v>213</v>
      </c>
      <c r="D4624">
        <v>311689</v>
      </c>
      <c r="E4624">
        <v>276533</v>
      </c>
      <c r="F4624">
        <v>88.72</v>
      </c>
      <c r="G4624" s="2">
        <v>40831</v>
      </c>
      <c r="H4624">
        <f>YEAR(Table1[[#This Row],[Order Date]])</f>
        <v>2011</v>
      </c>
      <c r="I4624" t="s">
        <v>255</v>
      </c>
      <c r="J4624" s="4">
        <f>WEEKDAY(Table1[[#This Row],[Order Date]])</f>
        <v>7</v>
      </c>
      <c r="K4624" t="s">
        <v>221</v>
      </c>
      <c r="L4624" t="s">
        <v>239</v>
      </c>
      <c r="M4624">
        <v>276533</v>
      </c>
      <c r="N4624">
        <v>96331.4</v>
      </c>
      <c r="O4624">
        <v>180201.60000000001</v>
      </c>
      <c r="P4624">
        <v>30</v>
      </c>
      <c r="Q4624">
        <v>64</v>
      </c>
      <c r="R4624">
        <v>79.06</v>
      </c>
    </row>
    <row r="4625" spans="1:18" x14ac:dyDescent="0.35">
      <c r="A4625" t="s">
        <v>35</v>
      </c>
      <c r="B4625" t="str">
        <f>VLOOKUP(Table1[[#This Row],[Region]],Table3[#All],2,0)</f>
        <v>Bill Gabril</v>
      </c>
      <c r="C4625" t="s">
        <v>213</v>
      </c>
      <c r="D4625">
        <v>107220</v>
      </c>
      <c r="E4625">
        <v>103207</v>
      </c>
      <c r="F4625">
        <v>96.26</v>
      </c>
      <c r="G4625" s="2">
        <v>40831</v>
      </c>
      <c r="H4625">
        <f>YEAR(Table1[[#This Row],[Order Date]])</f>
        <v>2011</v>
      </c>
      <c r="I4625" t="s">
        <v>255</v>
      </c>
      <c r="J4625" s="4">
        <f>WEEKDAY(Table1[[#This Row],[Order Date]])</f>
        <v>7</v>
      </c>
      <c r="K4625" t="s">
        <v>224</v>
      </c>
      <c r="L4625" t="s">
        <v>240</v>
      </c>
      <c r="M4625">
        <v>103207</v>
      </c>
      <c r="N4625">
        <v>24504.12</v>
      </c>
      <c r="O4625">
        <v>78702.880000000005</v>
      </c>
      <c r="P4625">
        <v>20</v>
      </c>
      <c r="Q4625">
        <v>85</v>
      </c>
      <c r="R4625">
        <v>61.64</v>
      </c>
    </row>
    <row r="4626" spans="1:18" x14ac:dyDescent="0.35">
      <c r="A4626" t="s">
        <v>36</v>
      </c>
      <c r="B4626" t="str">
        <f>VLOOKUP(Table1[[#This Row],[Region]],Table3[#All],2,0)</f>
        <v>William Grek</v>
      </c>
      <c r="C4626" t="s">
        <v>214</v>
      </c>
      <c r="D4626">
        <v>190103</v>
      </c>
      <c r="E4626">
        <v>164849</v>
      </c>
      <c r="F4626">
        <v>86.72</v>
      </c>
      <c r="G4626" s="2">
        <v>41509</v>
      </c>
      <c r="H4626">
        <f>YEAR(Table1[[#This Row],[Order Date]])</f>
        <v>2013</v>
      </c>
      <c r="I4626" t="s">
        <v>262</v>
      </c>
      <c r="J4626" s="4">
        <f>WEEKDAY(Table1[[#This Row],[Order Date]])</f>
        <v>6</v>
      </c>
      <c r="K4626" t="s">
        <v>232</v>
      </c>
      <c r="L4626" t="s">
        <v>240</v>
      </c>
      <c r="M4626">
        <v>164849</v>
      </c>
      <c r="N4626">
        <v>57520.08</v>
      </c>
      <c r="O4626">
        <v>107328.92</v>
      </c>
      <c r="P4626">
        <v>30</v>
      </c>
      <c r="Q4626">
        <v>79</v>
      </c>
      <c r="R4626">
        <v>87.17</v>
      </c>
    </row>
    <row r="4627" spans="1:18" x14ac:dyDescent="0.35">
      <c r="A4627" t="s">
        <v>37</v>
      </c>
      <c r="B4627" t="str">
        <f>VLOOKUP(Table1[[#This Row],[Region]],Table3[#All],2,0)</f>
        <v>Bill Gabril</v>
      </c>
      <c r="C4627" t="s">
        <v>213</v>
      </c>
      <c r="D4627">
        <v>170340</v>
      </c>
      <c r="E4627">
        <v>105719</v>
      </c>
      <c r="F4627">
        <v>62.06</v>
      </c>
      <c r="G4627" s="2">
        <v>41991</v>
      </c>
      <c r="H4627">
        <f>YEAR(Table1[[#This Row],[Order Date]])</f>
        <v>2014</v>
      </c>
      <c r="I4627" t="s">
        <v>257</v>
      </c>
      <c r="J4627" s="4">
        <f>WEEKDAY(Table1[[#This Row],[Order Date]])</f>
        <v>5</v>
      </c>
      <c r="K4627" t="s">
        <v>217</v>
      </c>
      <c r="L4627" t="s">
        <v>237</v>
      </c>
      <c r="M4627">
        <v>105719</v>
      </c>
      <c r="N4627">
        <v>31742.35</v>
      </c>
      <c r="O4627">
        <v>73976.649999999994</v>
      </c>
      <c r="P4627">
        <v>10</v>
      </c>
      <c r="Q4627">
        <v>68</v>
      </c>
      <c r="R4627">
        <v>94.77</v>
      </c>
    </row>
    <row r="4628" spans="1:18" x14ac:dyDescent="0.35">
      <c r="A4628" t="s">
        <v>38</v>
      </c>
      <c r="B4628" t="str">
        <f>VLOOKUP(Table1[[#This Row],[Region]],Table3[#All],2,0)</f>
        <v>Bill Gabril</v>
      </c>
      <c r="C4628" t="s">
        <v>213</v>
      </c>
      <c r="D4628">
        <v>213741</v>
      </c>
      <c r="E4628">
        <v>139195</v>
      </c>
      <c r="F4628">
        <v>65.12</v>
      </c>
      <c r="G4628" s="2">
        <v>41991</v>
      </c>
      <c r="H4628">
        <f>YEAR(Table1[[#This Row],[Order Date]])</f>
        <v>2014</v>
      </c>
      <c r="I4628" t="s">
        <v>257</v>
      </c>
      <c r="J4628" s="4">
        <f>WEEKDAY(Table1[[#This Row],[Order Date]])</f>
        <v>5</v>
      </c>
      <c r="K4628" t="s">
        <v>230</v>
      </c>
      <c r="L4628" t="s">
        <v>238</v>
      </c>
      <c r="M4628">
        <v>139195</v>
      </c>
      <c r="N4628">
        <v>47416.53</v>
      </c>
      <c r="O4628">
        <v>91778.47</v>
      </c>
      <c r="P4628">
        <v>30</v>
      </c>
      <c r="Q4628">
        <v>10</v>
      </c>
      <c r="R4628">
        <v>81.62</v>
      </c>
    </row>
    <row r="4629" spans="1:18" x14ac:dyDescent="0.35">
      <c r="A4629" t="s">
        <v>39</v>
      </c>
      <c r="B4629" t="str">
        <f>VLOOKUP(Table1[[#This Row],[Region]],Table3[#All],2,0)</f>
        <v>Sam Thomas</v>
      </c>
      <c r="C4629" t="s">
        <v>215</v>
      </c>
      <c r="D4629">
        <v>235517</v>
      </c>
      <c r="E4629">
        <v>185236</v>
      </c>
      <c r="F4629">
        <v>78.650000000000006</v>
      </c>
      <c r="G4629" s="2">
        <v>41706</v>
      </c>
      <c r="H4629">
        <f>YEAR(Table1[[#This Row],[Order Date]])</f>
        <v>2014</v>
      </c>
      <c r="I4629" t="s">
        <v>263</v>
      </c>
      <c r="J4629" s="4">
        <f>WEEKDAY(Table1[[#This Row],[Order Date]])</f>
        <v>7</v>
      </c>
      <c r="K4629" t="s">
        <v>235</v>
      </c>
      <c r="L4629" t="s">
        <v>239</v>
      </c>
      <c r="M4629">
        <v>185236</v>
      </c>
      <c r="N4629">
        <v>61999.58</v>
      </c>
      <c r="O4629">
        <v>123236.42</v>
      </c>
      <c r="P4629">
        <v>10</v>
      </c>
      <c r="Q4629">
        <v>44</v>
      </c>
      <c r="R4629">
        <v>91.41</v>
      </c>
    </row>
    <row r="4630" spans="1:18" x14ac:dyDescent="0.35">
      <c r="A4630" t="s">
        <v>40</v>
      </c>
      <c r="B4630" t="str">
        <f>VLOOKUP(Table1[[#This Row],[Region]],Table3[#All],2,0)</f>
        <v>William Grek</v>
      </c>
      <c r="C4630" t="s">
        <v>214</v>
      </c>
      <c r="D4630">
        <v>233681</v>
      </c>
      <c r="E4630">
        <v>226017</v>
      </c>
      <c r="F4630">
        <v>96.72</v>
      </c>
      <c r="G4630" s="2">
        <v>41706</v>
      </c>
      <c r="H4630">
        <f>YEAR(Table1[[#This Row],[Order Date]])</f>
        <v>2014</v>
      </c>
      <c r="I4630" t="s">
        <v>263</v>
      </c>
      <c r="J4630" s="4">
        <f>WEEKDAY(Table1[[#This Row],[Order Date]])</f>
        <v>7</v>
      </c>
      <c r="K4630" t="s">
        <v>227</v>
      </c>
      <c r="L4630" t="s">
        <v>237</v>
      </c>
      <c r="M4630">
        <v>226017</v>
      </c>
      <c r="N4630">
        <v>50767.64</v>
      </c>
      <c r="O4630">
        <v>175249.36</v>
      </c>
      <c r="P4630">
        <v>20</v>
      </c>
      <c r="Q4630">
        <v>91</v>
      </c>
      <c r="R4630">
        <v>64.739999999999995</v>
      </c>
    </row>
    <row r="4631" spans="1:18" x14ac:dyDescent="0.35">
      <c r="A4631" t="s">
        <v>41</v>
      </c>
      <c r="B4631" t="str">
        <f>VLOOKUP(Table1[[#This Row],[Region]],Table3[#All],2,0)</f>
        <v>Anne Paul</v>
      </c>
      <c r="C4631" t="s">
        <v>212</v>
      </c>
      <c r="D4631">
        <v>152407</v>
      </c>
      <c r="E4631">
        <v>104586</v>
      </c>
      <c r="F4631">
        <v>68.62</v>
      </c>
      <c r="G4631" s="2">
        <v>40878</v>
      </c>
      <c r="H4631">
        <f>YEAR(Table1[[#This Row],[Order Date]])</f>
        <v>2011</v>
      </c>
      <c r="I4631" t="s">
        <v>257</v>
      </c>
      <c r="J4631" s="4">
        <f>WEEKDAY(Table1[[#This Row],[Order Date]])</f>
        <v>5</v>
      </c>
      <c r="K4631" t="s">
        <v>230</v>
      </c>
      <c r="L4631" t="s">
        <v>238</v>
      </c>
      <c r="M4631">
        <v>104586</v>
      </c>
      <c r="N4631">
        <v>39041.21</v>
      </c>
      <c r="O4631">
        <v>65544.789999999994</v>
      </c>
      <c r="P4631">
        <v>30</v>
      </c>
      <c r="Q4631">
        <v>63</v>
      </c>
      <c r="R4631">
        <v>70.42</v>
      </c>
    </row>
    <row r="4632" spans="1:18" x14ac:dyDescent="0.35">
      <c r="A4632" t="s">
        <v>42</v>
      </c>
      <c r="B4632" t="str">
        <f>VLOOKUP(Table1[[#This Row],[Region]],Table3[#All],2,0)</f>
        <v>Sam Thomas</v>
      </c>
      <c r="C4632" t="s">
        <v>215</v>
      </c>
      <c r="D4632">
        <v>417634</v>
      </c>
      <c r="E4632">
        <v>458658</v>
      </c>
      <c r="F4632">
        <v>109.82</v>
      </c>
      <c r="G4632" s="2">
        <v>40830</v>
      </c>
      <c r="H4632">
        <f>YEAR(Table1[[#This Row],[Order Date]])</f>
        <v>2011</v>
      </c>
      <c r="I4632" t="s">
        <v>255</v>
      </c>
      <c r="J4632" s="4">
        <f>WEEKDAY(Table1[[#This Row],[Order Date]])</f>
        <v>6</v>
      </c>
      <c r="K4632" t="s">
        <v>220</v>
      </c>
      <c r="L4632" t="s">
        <v>237</v>
      </c>
      <c r="M4632">
        <v>458658</v>
      </c>
      <c r="N4632">
        <v>141219.16</v>
      </c>
      <c r="O4632">
        <v>317438.84000000003</v>
      </c>
      <c r="P4632">
        <v>20</v>
      </c>
      <c r="Q4632">
        <v>81</v>
      </c>
      <c r="R4632">
        <v>60.3</v>
      </c>
    </row>
    <row r="4633" spans="1:18" x14ac:dyDescent="0.35">
      <c r="A4633" t="s">
        <v>43</v>
      </c>
      <c r="B4633" t="str">
        <f>VLOOKUP(Table1[[#This Row],[Region]],Table3[#All],2,0)</f>
        <v>William Grek</v>
      </c>
      <c r="C4633" t="s">
        <v>214</v>
      </c>
      <c r="D4633">
        <v>374746</v>
      </c>
      <c r="E4633">
        <v>278063</v>
      </c>
      <c r="F4633">
        <v>74.2</v>
      </c>
      <c r="G4633" s="2">
        <v>40830</v>
      </c>
      <c r="H4633">
        <f>YEAR(Table1[[#This Row],[Order Date]])</f>
        <v>2011</v>
      </c>
      <c r="I4633" t="s">
        <v>255</v>
      </c>
      <c r="J4633" s="4">
        <f>WEEKDAY(Table1[[#This Row],[Order Date]])</f>
        <v>6</v>
      </c>
      <c r="K4633" t="s">
        <v>220</v>
      </c>
      <c r="L4633" t="s">
        <v>237</v>
      </c>
      <c r="M4633">
        <v>278063</v>
      </c>
      <c r="N4633">
        <v>102426.02</v>
      </c>
      <c r="O4633">
        <v>175636.98</v>
      </c>
      <c r="P4633">
        <v>30</v>
      </c>
      <c r="Q4633">
        <v>77</v>
      </c>
      <c r="R4633">
        <v>78.459999999999994</v>
      </c>
    </row>
    <row r="4634" spans="1:18" x14ac:dyDescent="0.35">
      <c r="A4634" t="s">
        <v>44</v>
      </c>
      <c r="B4634" t="str">
        <f>VLOOKUP(Table1[[#This Row],[Region]],Table3[#All],2,0)</f>
        <v>Anne Paul</v>
      </c>
      <c r="C4634" t="s">
        <v>212</v>
      </c>
      <c r="D4634">
        <v>142098</v>
      </c>
      <c r="E4634">
        <v>114779</v>
      </c>
      <c r="F4634">
        <v>80.77</v>
      </c>
      <c r="G4634" s="2">
        <v>40865</v>
      </c>
      <c r="H4634">
        <f>YEAR(Table1[[#This Row],[Order Date]])</f>
        <v>2011</v>
      </c>
      <c r="I4634" t="s">
        <v>253</v>
      </c>
      <c r="J4634" s="4">
        <f>WEEKDAY(Table1[[#This Row],[Order Date]])</f>
        <v>6</v>
      </c>
      <c r="K4634" t="s">
        <v>227</v>
      </c>
      <c r="L4634" t="s">
        <v>237</v>
      </c>
      <c r="M4634">
        <v>114779</v>
      </c>
      <c r="N4634">
        <v>38777.660000000003</v>
      </c>
      <c r="O4634">
        <v>76001.34</v>
      </c>
      <c r="P4634">
        <v>30</v>
      </c>
      <c r="Q4634">
        <v>40</v>
      </c>
      <c r="R4634">
        <v>82.11</v>
      </c>
    </row>
    <row r="4635" spans="1:18" x14ac:dyDescent="0.35">
      <c r="A4635" t="s">
        <v>45</v>
      </c>
      <c r="B4635" t="str">
        <f>VLOOKUP(Table1[[#This Row],[Region]],Table3[#All],2,0)</f>
        <v>Bill Gabril</v>
      </c>
      <c r="C4635" t="s">
        <v>213</v>
      </c>
      <c r="D4635">
        <v>474554</v>
      </c>
      <c r="E4635">
        <v>278080</v>
      </c>
      <c r="F4635">
        <v>58.6</v>
      </c>
      <c r="G4635" s="2">
        <v>40865</v>
      </c>
      <c r="H4635">
        <f>YEAR(Table1[[#This Row],[Order Date]])</f>
        <v>2011</v>
      </c>
      <c r="I4635" t="s">
        <v>253</v>
      </c>
      <c r="J4635" s="4">
        <f>WEEKDAY(Table1[[#This Row],[Order Date]])</f>
        <v>6</v>
      </c>
      <c r="K4635" t="s">
        <v>220</v>
      </c>
      <c r="L4635" t="s">
        <v>237</v>
      </c>
      <c r="M4635">
        <v>278080</v>
      </c>
      <c r="N4635">
        <v>57862.42</v>
      </c>
      <c r="O4635">
        <v>220217.58</v>
      </c>
      <c r="P4635">
        <v>20</v>
      </c>
      <c r="Q4635">
        <v>71</v>
      </c>
      <c r="R4635">
        <v>83.4</v>
      </c>
    </row>
    <row r="4636" spans="1:18" x14ac:dyDescent="0.35">
      <c r="A4636" t="s">
        <v>46</v>
      </c>
      <c r="B4636" t="str">
        <f>VLOOKUP(Table1[[#This Row],[Region]],Table3[#All],2,0)</f>
        <v>Bill Gabril</v>
      </c>
      <c r="C4636" t="s">
        <v>213</v>
      </c>
      <c r="D4636">
        <v>241610</v>
      </c>
      <c r="E4636">
        <v>246758</v>
      </c>
      <c r="F4636">
        <v>102.13</v>
      </c>
      <c r="G4636" s="2">
        <v>41654</v>
      </c>
      <c r="H4636">
        <f>YEAR(Table1[[#This Row],[Order Date]])</f>
        <v>2014</v>
      </c>
      <c r="I4636" t="s">
        <v>259</v>
      </c>
      <c r="J4636" s="4">
        <f>WEEKDAY(Table1[[#This Row],[Order Date]])</f>
        <v>4</v>
      </c>
      <c r="K4636" t="s">
        <v>225</v>
      </c>
      <c r="L4636" t="s">
        <v>239</v>
      </c>
      <c r="M4636">
        <v>246758</v>
      </c>
      <c r="N4636">
        <v>51907.18</v>
      </c>
      <c r="O4636">
        <v>194850.82</v>
      </c>
      <c r="P4636">
        <v>30</v>
      </c>
      <c r="Q4636">
        <v>35</v>
      </c>
      <c r="R4636">
        <v>89.23</v>
      </c>
    </row>
    <row r="4637" spans="1:18" x14ac:dyDescent="0.35">
      <c r="A4637" t="s">
        <v>47</v>
      </c>
      <c r="B4637" t="str">
        <f>VLOOKUP(Table1[[#This Row],[Region]],Table3[#All],2,0)</f>
        <v>Bill Gabril</v>
      </c>
      <c r="C4637" t="s">
        <v>213</v>
      </c>
      <c r="D4637">
        <v>183387</v>
      </c>
      <c r="E4637">
        <v>150620</v>
      </c>
      <c r="F4637">
        <v>82.13</v>
      </c>
      <c r="G4637" s="2">
        <v>41654</v>
      </c>
      <c r="H4637">
        <f>YEAR(Table1[[#This Row],[Order Date]])</f>
        <v>2014</v>
      </c>
      <c r="I4637" t="s">
        <v>259</v>
      </c>
      <c r="J4637" s="4">
        <f>WEEKDAY(Table1[[#This Row],[Order Date]])</f>
        <v>4</v>
      </c>
      <c r="K4637" t="s">
        <v>222</v>
      </c>
      <c r="L4637" t="s">
        <v>236</v>
      </c>
      <c r="M4637">
        <v>150620</v>
      </c>
      <c r="N4637">
        <v>59410.99</v>
      </c>
      <c r="O4637">
        <v>91209.01</v>
      </c>
      <c r="P4637">
        <v>10</v>
      </c>
      <c r="Q4637">
        <v>71</v>
      </c>
      <c r="R4637">
        <v>74.3</v>
      </c>
    </row>
    <row r="4638" spans="1:18" x14ac:dyDescent="0.35">
      <c r="A4638" t="s">
        <v>48</v>
      </c>
      <c r="B4638" t="str">
        <f>VLOOKUP(Table1[[#This Row],[Region]],Table3[#All],2,0)</f>
        <v>William Grek</v>
      </c>
      <c r="C4638" t="s">
        <v>214</v>
      </c>
      <c r="D4638">
        <v>376759</v>
      </c>
      <c r="E4638">
        <v>350335</v>
      </c>
      <c r="F4638">
        <v>92.99</v>
      </c>
      <c r="G4638" s="2">
        <v>41654</v>
      </c>
      <c r="H4638">
        <f>YEAR(Table1[[#This Row],[Order Date]])</f>
        <v>2014</v>
      </c>
      <c r="I4638" t="s">
        <v>259</v>
      </c>
      <c r="J4638" s="4">
        <f>WEEKDAY(Table1[[#This Row],[Order Date]])</f>
        <v>4</v>
      </c>
      <c r="K4638" t="s">
        <v>218</v>
      </c>
      <c r="L4638" t="s">
        <v>238</v>
      </c>
      <c r="M4638">
        <v>350335</v>
      </c>
      <c r="N4638">
        <v>120425.52</v>
      </c>
      <c r="O4638">
        <v>229909.48</v>
      </c>
      <c r="P4638">
        <v>20</v>
      </c>
      <c r="Q4638">
        <v>61</v>
      </c>
      <c r="R4638">
        <v>68.86</v>
      </c>
    </row>
    <row r="4639" spans="1:18" x14ac:dyDescent="0.35">
      <c r="A4639" t="s">
        <v>49</v>
      </c>
      <c r="B4639" t="str">
        <f>VLOOKUP(Table1[[#This Row],[Region]],Table3[#All],2,0)</f>
        <v>Anne Paul</v>
      </c>
      <c r="C4639" t="s">
        <v>212</v>
      </c>
      <c r="D4639">
        <v>160256</v>
      </c>
      <c r="E4639">
        <v>123650</v>
      </c>
      <c r="F4639">
        <v>77.16</v>
      </c>
      <c r="G4639" s="2">
        <v>41654</v>
      </c>
      <c r="H4639">
        <f>YEAR(Table1[[#This Row],[Order Date]])</f>
        <v>2014</v>
      </c>
      <c r="I4639" t="s">
        <v>259</v>
      </c>
      <c r="J4639" s="4">
        <f>WEEKDAY(Table1[[#This Row],[Order Date]])</f>
        <v>4</v>
      </c>
      <c r="K4639" t="s">
        <v>223</v>
      </c>
      <c r="L4639" t="s">
        <v>240</v>
      </c>
      <c r="M4639">
        <v>123650</v>
      </c>
      <c r="N4639">
        <v>50907.85</v>
      </c>
      <c r="O4639">
        <v>72742.149999999994</v>
      </c>
      <c r="P4639">
        <v>20</v>
      </c>
      <c r="Q4639">
        <v>27</v>
      </c>
      <c r="R4639">
        <v>64.09</v>
      </c>
    </row>
    <row r="4640" spans="1:18" x14ac:dyDescent="0.35">
      <c r="A4640" t="s">
        <v>50</v>
      </c>
      <c r="B4640" t="str">
        <f>VLOOKUP(Table1[[#This Row],[Region]],Table3[#All],2,0)</f>
        <v>Bill Gabril</v>
      </c>
      <c r="C4640" t="s">
        <v>213</v>
      </c>
      <c r="D4640">
        <v>447185</v>
      </c>
      <c r="E4640">
        <v>389587</v>
      </c>
      <c r="F4640">
        <v>87.12</v>
      </c>
      <c r="G4640" s="2">
        <v>41654</v>
      </c>
      <c r="H4640">
        <f>YEAR(Table1[[#This Row],[Order Date]])</f>
        <v>2014</v>
      </c>
      <c r="I4640" t="s">
        <v>259</v>
      </c>
      <c r="J4640" s="4">
        <f>WEEKDAY(Table1[[#This Row],[Order Date]])</f>
        <v>4</v>
      </c>
      <c r="K4640" t="s">
        <v>232</v>
      </c>
      <c r="L4640" t="s">
        <v>240</v>
      </c>
      <c r="M4640">
        <v>389587</v>
      </c>
      <c r="N4640">
        <v>121029.82</v>
      </c>
      <c r="O4640">
        <v>268557.18</v>
      </c>
      <c r="P4640">
        <v>10</v>
      </c>
      <c r="Q4640">
        <v>53</v>
      </c>
      <c r="R4640">
        <v>83.24</v>
      </c>
    </row>
    <row r="4641" spans="1:18" x14ac:dyDescent="0.35">
      <c r="A4641" t="s">
        <v>51</v>
      </c>
      <c r="B4641" t="str">
        <f>VLOOKUP(Table1[[#This Row],[Region]],Table3[#All],2,0)</f>
        <v>Sam Thomas</v>
      </c>
      <c r="C4641" t="s">
        <v>215</v>
      </c>
      <c r="D4641">
        <v>237920</v>
      </c>
      <c r="E4641">
        <v>206542</v>
      </c>
      <c r="F4641">
        <v>86.81</v>
      </c>
      <c r="G4641" s="2">
        <v>41176</v>
      </c>
      <c r="H4641">
        <f>YEAR(Table1[[#This Row],[Order Date]])</f>
        <v>2012</v>
      </c>
      <c r="I4641" t="s">
        <v>258</v>
      </c>
      <c r="J4641" s="4">
        <f>WEEKDAY(Table1[[#This Row],[Order Date]])</f>
        <v>2</v>
      </c>
      <c r="K4641" t="s">
        <v>235</v>
      </c>
      <c r="L4641" t="s">
        <v>239</v>
      </c>
      <c r="M4641">
        <v>206542</v>
      </c>
      <c r="N4641">
        <v>78368.19</v>
      </c>
      <c r="O4641">
        <v>128173.81</v>
      </c>
      <c r="P4641">
        <v>20</v>
      </c>
      <c r="Q4641">
        <v>32</v>
      </c>
      <c r="R4641">
        <v>80.040000000000006</v>
      </c>
    </row>
    <row r="4642" spans="1:18" x14ac:dyDescent="0.35">
      <c r="A4642" t="s">
        <v>52</v>
      </c>
      <c r="B4642" t="str">
        <f>VLOOKUP(Table1[[#This Row],[Region]],Table3[#All],2,0)</f>
        <v>Anne Paul</v>
      </c>
      <c r="C4642" t="s">
        <v>212</v>
      </c>
      <c r="D4642">
        <v>184943</v>
      </c>
      <c r="E4642">
        <v>110201</v>
      </c>
      <c r="F4642">
        <v>59.59</v>
      </c>
      <c r="G4642" s="2">
        <v>41176</v>
      </c>
      <c r="H4642">
        <f>YEAR(Table1[[#This Row],[Order Date]])</f>
        <v>2012</v>
      </c>
      <c r="I4642" t="s">
        <v>258</v>
      </c>
      <c r="J4642" s="4">
        <f>WEEKDAY(Table1[[#This Row],[Order Date]])</f>
        <v>2</v>
      </c>
      <c r="K4642" t="s">
        <v>223</v>
      </c>
      <c r="L4642" t="s">
        <v>240</v>
      </c>
      <c r="M4642">
        <v>110201</v>
      </c>
      <c r="N4642">
        <v>34738.93</v>
      </c>
      <c r="O4642">
        <v>75462.070000000007</v>
      </c>
      <c r="P4642">
        <v>30</v>
      </c>
      <c r="Q4642">
        <v>95</v>
      </c>
      <c r="R4642">
        <v>60.82</v>
      </c>
    </row>
    <row r="4643" spans="1:18" x14ac:dyDescent="0.35">
      <c r="A4643" t="s">
        <v>53</v>
      </c>
      <c r="B4643" t="str">
        <f>VLOOKUP(Table1[[#This Row],[Region]],Table3[#All],2,0)</f>
        <v>Sam Thomas</v>
      </c>
      <c r="C4643" t="s">
        <v>215</v>
      </c>
      <c r="D4643">
        <v>236201</v>
      </c>
      <c r="E4643">
        <v>145418</v>
      </c>
      <c r="F4643">
        <v>61.57</v>
      </c>
      <c r="G4643" s="2">
        <v>41922</v>
      </c>
      <c r="H4643">
        <f>YEAR(Table1[[#This Row],[Order Date]])</f>
        <v>2014</v>
      </c>
      <c r="I4643" t="s">
        <v>255</v>
      </c>
      <c r="J4643" s="4">
        <f>WEEKDAY(Table1[[#This Row],[Order Date]])</f>
        <v>6</v>
      </c>
      <c r="K4643" t="s">
        <v>216</v>
      </c>
      <c r="L4643" t="s">
        <v>236</v>
      </c>
      <c r="M4643">
        <v>145418</v>
      </c>
      <c r="N4643">
        <v>53588.29</v>
      </c>
      <c r="O4643">
        <v>91829.71</v>
      </c>
      <c r="P4643">
        <v>10</v>
      </c>
      <c r="Q4643">
        <v>39</v>
      </c>
      <c r="R4643">
        <v>79.5</v>
      </c>
    </row>
    <row r="4644" spans="1:18" x14ac:dyDescent="0.35">
      <c r="A4644" t="s">
        <v>54</v>
      </c>
      <c r="B4644" t="str">
        <f>VLOOKUP(Table1[[#This Row],[Region]],Table3[#All],2,0)</f>
        <v>William Grek</v>
      </c>
      <c r="C4644" t="s">
        <v>214</v>
      </c>
      <c r="D4644">
        <v>423039</v>
      </c>
      <c r="E4644">
        <v>282276</v>
      </c>
      <c r="F4644">
        <v>66.73</v>
      </c>
      <c r="G4644" s="2">
        <v>41922</v>
      </c>
      <c r="H4644">
        <f>YEAR(Table1[[#This Row],[Order Date]])</f>
        <v>2014</v>
      </c>
      <c r="I4644" t="s">
        <v>255</v>
      </c>
      <c r="J4644" s="4">
        <f>WEEKDAY(Table1[[#This Row],[Order Date]])</f>
        <v>6</v>
      </c>
      <c r="K4644" t="s">
        <v>231</v>
      </c>
      <c r="L4644" t="s">
        <v>236</v>
      </c>
      <c r="M4644">
        <v>282276</v>
      </c>
      <c r="N4644">
        <v>129466.45</v>
      </c>
      <c r="O4644">
        <v>152809.54999999999</v>
      </c>
      <c r="P4644">
        <v>30</v>
      </c>
      <c r="Q4644">
        <v>42</v>
      </c>
      <c r="R4644">
        <v>74.81</v>
      </c>
    </row>
    <row r="4645" spans="1:18" x14ac:dyDescent="0.35">
      <c r="A4645" t="s">
        <v>55</v>
      </c>
      <c r="B4645" t="str">
        <f>VLOOKUP(Table1[[#This Row],[Region]],Table3[#All],2,0)</f>
        <v>Bill Gabril</v>
      </c>
      <c r="C4645" t="s">
        <v>213</v>
      </c>
      <c r="D4645">
        <v>395172</v>
      </c>
      <c r="E4645">
        <v>413739</v>
      </c>
      <c r="F4645">
        <v>104.7</v>
      </c>
      <c r="G4645" s="2">
        <v>41276</v>
      </c>
      <c r="H4645">
        <f>YEAR(Table1[[#This Row],[Order Date]])</f>
        <v>2013</v>
      </c>
      <c r="I4645" t="s">
        <v>259</v>
      </c>
      <c r="J4645" s="4">
        <f>WEEKDAY(Table1[[#This Row],[Order Date]])</f>
        <v>4</v>
      </c>
      <c r="K4645" t="s">
        <v>224</v>
      </c>
      <c r="L4645" t="s">
        <v>240</v>
      </c>
      <c r="M4645">
        <v>413739</v>
      </c>
      <c r="N4645">
        <v>199373.1</v>
      </c>
      <c r="O4645">
        <v>214365.9</v>
      </c>
      <c r="P4645">
        <v>30</v>
      </c>
      <c r="Q4645">
        <v>57</v>
      </c>
      <c r="R4645">
        <v>77.400000000000006</v>
      </c>
    </row>
    <row r="4646" spans="1:18" x14ac:dyDescent="0.35">
      <c r="A4646" t="s">
        <v>56</v>
      </c>
      <c r="B4646" t="str">
        <f>VLOOKUP(Table1[[#This Row],[Region]],Table3[#All],2,0)</f>
        <v>Anne Paul</v>
      </c>
      <c r="C4646" t="s">
        <v>212</v>
      </c>
      <c r="D4646">
        <v>263659</v>
      </c>
      <c r="E4646">
        <v>184459</v>
      </c>
      <c r="F4646">
        <v>69.959999999999994</v>
      </c>
      <c r="G4646" s="2">
        <v>41276</v>
      </c>
      <c r="H4646">
        <f>YEAR(Table1[[#This Row],[Order Date]])</f>
        <v>2013</v>
      </c>
      <c r="I4646" t="s">
        <v>259</v>
      </c>
      <c r="J4646" s="4">
        <f>WEEKDAY(Table1[[#This Row],[Order Date]])</f>
        <v>4</v>
      </c>
      <c r="K4646" t="s">
        <v>224</v>
      </c>
      <c r="L4646" t="s">
        <v>240</v>
      </c>
      <c r="M4646">
        <v>184459</v>
      </c>
      <c r="N4646">
        <v>53159.24</v>
      </c>
      <c r="O4646">
        <v>131299.76</v>
      </c>
      <c r="P4646">
        <v>30</v>
      </c>
      <c r="Q4646">
        <v>84</v>
      </c>
      <c r="R4646">
        <v>65.63</v>
      </c>
    </row>
    <row r="4647" spans="1:18" x14ac:dyDescent="0.35">
      <c r="A4647" t="s">
        <v>57</v>
      </c>
      <c r="B4647" t="str">
        <f>VLOOKUP(Table1[[#This Row],[Region]],Table3[#All],2,0)</f>
        <v>William Grek</v>
      </c>
      <c r="C4647" t="s">
        <v>214</v>
      </c>
      <c r="D4647">
        <v>221537</v>
      </c>
      <c r="E4647">
        <v>206616</v>
      </c>
      <c r="F4647">
        <v>93.26</v>
      </c>
      <c r="G4647" s="2">
        <v>41871</v>
      </c>
      <c r="H4647">
        <f>YEAR(Table1[[#This Row],[Order Date]])</f>
        <v>2014</v>
      </c>
      <c r="I4647" t="s">
        <v>262</v>
      </c>
      <c r="J4647" s="4">
        <f>WEEKDAY(Table1[[#This Row],[Order Date]])</f>
        <v>4</v>
      </c>
      <c r="K4647" t="s">
        <v>218</v>
      </c>
      <c r="L4647" t="s">
        <v>238</v>
      </c>
      <c r="M4647">
        <v>206616</v>
      </c>
      <c r="N4647">
        <v>101358.29</v>
      </c>
      <c r="O4647">
        <v>105257.71</v>
      </c>
      <c r="P4647">
        <v>30</v>
      </c>
      <c r="Q4647">
        <v>29</v>
      </c>
      <c r="R4647">
        <v>88.77</v>
      </c>
    </row>
    <row r="4648" spans="1:18" x14ac:dyDescent="0.35">
      <c r="A4648" t="s">
        <v>58</v>
      </c>
      <c r="B4648" t="str">
        <f>VLOOKUP(Table1[[#This Row],[Region]],Table3[#All],2,0)</f>
        <v>Bill Gabril</v>
      </c>
      <c r="C4648" t="s">
        <v>213</v>
      </c>
      <c r="D4648">
        <v>304661</v>
      </c>
      <c r="E4648">
        <v>319236</v>
      </c>
      <c r="F4648">
        <v>104.78</v>
      </c>
      <c r="G4648" s="2">
        <v>41999</v>
      </c>
      <c r="H4648">
        <f>YEAR(Table1[[#This Row],[Order Date]])</f>
        <v>2014</v>
      </c>
      <c r="I4648" t="s">
        <v>257</v>
      </c>
      <c r="J4648" s="4">
        <f>WEEKDAY(Table1[[#This Row],[Order Date]])</f>
        <v>6</v>
      </c>
      <c r="K4648" t="s">
        <v>218</v>
      </c>
      <c r="L4648" t="s">
        <v>238</v>
      </c>
      <c r="M4648">
        <v>319236</v>
      </c>
      <c r="N4648">
        <v>152390.26999999999</v>
      </c>
      <c r="O4648">
        <v>166845.73000000001</v>
      </c>
      <c r="P4648">
        <v>30</v>
      </c>
      <c r="Q4648">
        <v>14</v>
      </c>
      <c r="R4648">
        <v>79.83</v>
      </c>
    </row>
    <row r="4649" spans="1:18" x14ac:dyDescent="0.35">
      <c r="A4649" t="s">
        <v>59</v>
      </c>
      <c r="B4649" t="str">
        <f>VLOOKUP(Table1[[#This Row],[Region]],Table3[#All],2,0)</f>
        <v>Anne Paul</v>
      </c>
      <c r="C4649" t="s">
        <v>212</v>
      </c>
      <c r="D4649">
        <v>124618</v>
      </c>
      <c r="E4649">
        <v>140597</v>
      </c>
      <c r="F4649">
        <v>112.82</v>
      </c>
      <c r="G4649" s="2">
        <v>41999</v>
      </c>
      <c r="H4649">
        <f>YEAR(Table1[[#This Row],[Order Date]])</f>
        <v>2014</v>
      </c>
      <c r="I4649" t="s">
        <v>257</v>
      </c>
      <c r="J4649" s="4">
        <f>WEEKDAY(Table1[[#This Row],[Order Date]])</f>
        <v>6</v>
      </c>
      <c r="K4649" t="s">
        <v>218</v>
      </c>
      <c r="L4649" t="s">
        <v>238</v>
      </c>
      <c r="M4649">
        <v>140597</v>
      </c>
      <c r="N4649">
        <v>53754.68</v>
      </c>
      <c r="O4649">
        <v>86842.32</v>
      </c>
      <c r="P4649">
        <v>30</v>
      </c>
      <c r="Q4649">
        <v>85</v>
      </c>
      <c r="R4649">
        <v>90.56</v>
      </c>
    </row>
    <row r="4650" spans="1:18" x14ac:dyDescent="0.35">
      <c r="A4650" t="s">
        <v>60</v>
      </c>
      <c r="B4650" t="str">
        <f>VLOOKUP(Table1[[#This Row],[Region]],Table3[#All],2,0)</f>
        <v>Sam Thomas</v>
      </c>
      <c r="C4650" t="s">
        <v>215</v>
      </c>
      <c r="D4650">
        <v>263044</v>
      </c>
      <c r="E4650">
        <v>196695</v>
      </c>
      <c r="F4650">
        <v>74.78</v>
      </c>
      <c r="G4650" s="2">
        <v>41999</v>
      </c>
      <c r="H4650">
        <f>YEAR(Table1[[#This Row],[Order Date]])</f>
        <v>2014</v>
      </c>
      <c r="I4650" t="s">
        <v>257</v>
      </c>
      <c r="J4650" s="4">
        <f>WEEKDAY(Table1[[#This Row],[Order Date]])</f>
        <v>6</v>
      </c>
      <c r="K4650" t="s">
        <v>230</v>
      </c>
      <c r="L4650" t="s">
        <v>238</v>
      </c>
      <c r="M4650">
        <v>196695</v>
      </c>
      <c r="N4650">
        <v>92677.61</v>
      </c>
      <c r="O4650">
        <v>104017.39</v>
      </c>
      <c r="P4650">
        <v>10</v>
      </c>
      <c r="Q4650">
        <v>44</v>
      </c>
      <c r="R4650">
        <v>89.9</v>
      </c>
    </row>
    <row r="4651" spans="1:18" x14ac:dyDescent="0.35">
      <c r="A4651" t="s">
        <v>61</v>
      </c>
      <c r="B4651" t="str">
        <f>VLOOKUP(Table1[[#This Row],[Region]],Table3[#All],2,0)</f>
        <v>William Grek</v>
      </c>
      <c r="C4651" t="s">
        <v>214</v>
      </c>
      <c r="D4651">
        <v>485452</v>
      </c>
      <c r="E4651">
        <v>500106</v>
      </c>
      <c r="F4651">
        <v>103.02</v>
      </c>
      <c r="G4651" s="2">
        <v>41999</v>
      </c>
      <c r="H4651">
        <f>YEAR(Table1[[#This Row],[Order Date]])</f>
        <v>2014</v>
      </c>
      <c r="I4651" t="s">
        <v>257</v>
      </c>
      <c r="J4651" s="4">
        <f>WEEKDAY(Table1[[#This Row],[Order Date]])</f>
        <v>6</v>
      </c>
      <c r="K4651" t="s">
        <v>220</v>
      </c>
      <c r="L4651" t="s">
        <v>237</v>
      </c>
      <c r="M4651">
        <v>500106</v>
      </c>
      <c r="N4651">
        <v>129368.25</v>
      </c>
      <c r="O4651">
        <v>370737.75</v>
      </c>
      <c r="P4651">
        <v>10</v>
      </c>
      <c r="Q4651">
        <v>92</v>
      </c>
      <c r="R4651">
        <v>71.02</v>
      </c>
    </row>
    <row r="4652" spans="1:18" x14ac:dyDescent="0.35">
      <c r="A4652" t="s">
        <v>62</v>
      </c>
      <c r="B4652" t="str">
        <f>VLOOKUP(Table1[[#This Row],[Region]],Table3[#All],2,0)</f>
        <v>William Grek</v>
      </c>
      <c r="C4652" t="s">
        <v>214</v>
      </c>
      <c r="D4652">
        <v>448763</v>
      </c>
      <c r="E4652">
        <v>512699</v>
      </c>
      <c r="F4652">
        <v>114.25</v>
      </c>
      <c r="G4652" s="2">
        <v>41893</v>
      </c>
      <c r="H4652">
        <f>YEAR(Table1[[#This Row],[Order Date]])</f>
        <v>2014</v>
      </c>
      <c r="I4652" t="s">
        <v>258</v>
      </c>
      <c r="J4652" s="4">
        <f>WEEKDAY(Table1[[#This Row],[Order Date]])</f>
        <v>5</v>
      </c>
      <c r="K4652" t="s">
        <v>235</v>
      </c>
      <c r="L4652" t="s">
        <v>239</v>
      </c>
      <c r="M4652">
        <v>512699</v>
      </c>
      <c r="N4652">
        <v>150756.31</v>
      </c>
      <c r="O4652">
        <v>361942.69</v>
      </c>
      <c r="P4652">
        <v>20</v>
      </c>
      <c r="Q4652">
        <v>17</v>
      </c>
      <c r="R4652">
        <v>77.47</v>
      </c>
    </row>
    <row r="4653" spans="1:18" x14ac:dyDescent="0.35">
      <c r="A4653" t="s">
        <v>63</v>
      </c>
      <c r="B4653" t="str">
        <f>VLOOKUP(Table1[[#This Row],[Region]],Table3[#All],2,0)</f>
        <v>William Grek</v>
      </c>
      <c r="C4653" t="s">
        <v>214</v>
      </c>
      <c r="D4653">
        <v>157151</v>
      </c>
      <c r="E4653">
        <v>132532</v>
      </c>
      <c r="F4653">
        <v>84.33</v>
      </c>
      <c r="G4653" s="2">
        <v>41932</v>
      </c>
      <c r="H4653">
        <f>YEAR(Table1[[#This Row],[Order Date]])</f>
        <v>2014</v>
      </c>
      <c r="I4653" t="s">
        <v>255</v>
      </c>
      <c r="J4653" s="4">
        <f>WEEKDAY(Table1[[#This Row],[Order Date]])</f>
        <v>2</v>
      </c>
      <c r="K4653" t="s">
        <v>232</v>
      </c>
      <c r="L4653" t="s">
        <v>240</v>
      </c>
      <c r="M4653">
        <v>132532</v>
      </c>
      <c r="N4653">
        <v>33625</v>
      </c>
      <c r="O4653">
        <v>98907</v>
      </c>
      <c r="P4653">
        <v>10</v>
      </c>
      <c r="Q4653">
        <v>82</v>
      </c>
      <c r="R4653">
        <v>91.03</v>
      </c>
    </row>
    <row r="4654" spans="1:18" x14ac:dyDescent="0.35">
      <c r="A4654" t="s">
        <v>64</v>
      </c>
      <c r="B4654" t="str">
        <f>VLOOKUP(Table1[[#This Row],[Region]],Table3[#All],2,0)</f>
        <v>Anne Paul</v>
      </c>
      <c r="C4654" t="s">
        <v>212</v>
      </c>
      <c r="D4654">
        <v>334584</v>
      </c>
      <c r="E4654">
        <v>182789</v>
      </c>
      <c r="F4654">
        <v>54.63</v>
      </c>
      <c r="G4654" s="2">
        <v>41975</v>
      </c>
      <c r="H4654">
        <f>YEAR(Table1[[#This Row],[Order Date]])</f>
        <v>2014</v>
      </c>
      <c r="I4654" t="s">
        <v>257</v>
      </c>
      <c r="J4654" s="4">
        <f>WEEKDAY(Table1[[#This Row],[Order Date]])</f>
        <v>3</v>
      </c>
      <c r="K4654" t="s">
        <v>235</v>
      </c>
      <c r="L4654" t="s">
        <v>239</v>
      </c>
      <c r="M4654">
        <v>182789</v>
      </c>
      <c r="N4654">
        <v>50211.74</v>
      </c>
      <c r="O4654">
        <v>132577.26</v>
      </c>
      <c r="P4654">
        <v>10</v>
      </c>
      <c r="Q4654">
        <v>25</v>
      </c>
      <c r="R4654">
        <v>88.48</v>
      </c>
    </row>
    <row r="4655" spans="1:18" x14ac:dyDescent="0.35">
      <c r="A4655" t="s">
        <v>65</v>
      </c>
      <c r="B4655" t="str">
        <f>VLOOKUP(Table1[[#This Row],[Region]],Table3[#All],2,0)</f>
        <v>Anne Paul</v>
      </c>
      <c r="C4655" t="s">
        <v>212</v>
      </c>
      <c r="D4655">
        <v>450720</v>
      </c>
      <c r="E4655">
        <v>357914</v>
      </c>
      <c r="F4655">
        <v>79.41</v>
      </c>
      <c r="G4655" s="2">
        <v>41975</v>
      </c>
      <c r="H4655">
        <f>YEAR(Table1[[#This Row],[Order Date]])</f>
        <v>2014</v>
      </c>
      <c r="I4655" t="s">
        <v>257</v>
      </c>
      <c r="J4655" s="4">
        <f>WEEKDAY(Table1[[#This Row],[Order Date]])</f>
        <v>3</v>
      </c>
      <c r="K4655" t="s">
        <v>219</v>
      </c>
      <c r="L4655" t="s">
        <v>238</v>
      </c>
      <c r="M4655">
        <v>357914</v>
      </c>
      <c r="N4655">
        <v>140560.01999999999</v>
      </c>
      <c r="O4655">
        <v>217353.98</v>
      </c>
      <c r="P4655">
        <v>10</v>
      </c>
      <c r="Q4655">
        <v>62</v>
      </c>
      <c r="R4655">
        <v>69.44</v>
      </c>
    </row>
    <row r="4656" spans="1:18" x14ac:dyDescent="0.35">
      <c r="A4656" t="s">
        <v>66</v>
      </c>
      <c r="B4656" t="str">
        <f>VLOOKUP(Table1[[#This Row],[Region]],Table3[#All],2,0)</f>
        <v>William Grek</v>
      </c>
      <c r="C4656" t="s">
        <v>214</v>
      </c>
      <c r="D4656">
        <v>320477</v>
      </c>
      <c r="E4656">
        <v>367084</v>
      </c>
      <c r="F4656">
        <v>114.54</v>
      </c>
      <c r="G4656" s="2">
        <v>40788</v>
      </c>
      <c r="H4656">
        <f>YEAR(Table1[[#This Row],[Order Date]])</f>
        <v>2011</v>
      </c>
      <c r="I4656" t="s">
        <v>258</v>
      </c>
      <c r="J4656" s="4">
        <f>WEEKDAY(Table1[[#This Row],[Order Date]])</f>
        <v>6</v>
      </c>
      <c r="K4656" t="s">
        <v>220</v>
      </c>
      <c r="L4656" t="s">
        <v>237</v>
      </c>
      <c r="M4656">
        <v>367084</v>
      </c>
      <c r="N4656">
        <v>149390.91</v>
      </c>
      <c r="O4656">
        <v>217693.09</v>
      </c>
      <c r="P4656">
        <v>10</v>
      </c>
      <c r="Q4656">
        <v>49</v>
      </c>
      <c r="R4656">
        <v>86.7</v>
      </c>
    </row>
    <row r="4657" spans="1:18" x14ac:dyDescent="0.35">
      <c r="A4657" t="s">
        <v>67</v>
      </c>
      <c r="B4657" t="str">
        <f>VLOOKUP(Table1[[#This Row],[Region]],Table3[#All],2,0)</f>
        <v>Bill Gabril</v>
      </c>
      <c r="C4657" t="s">
        <v>213</v>
      </c>
      <c r="D4657">
        <v>173478</v>
      </c>
      <c r="E4657">
        <v>207012</v>
      </c>
      <c r="F4657">
        <v>119.33</v>
      </c>
      <c r="G4657" s="2">
        <v>40788</v>
      </c>
      <c r="H4657">
        <f>YEAR(Table1[[#This Row],[Order Date]])</f>
        <v>2011</v>
      </c>
      <c r="I4657" t="s">
        <v>258</v>
      </c>
      <c r="J4657" s="4">
        <f>WEEKDAY(Table1[[#This Row],[Order Date]])</f>
        <v>6</v>
      </c>
      <c r="K4657" t="s">
        <v>232</v>
      </c>
      <c r="L4657" t="s">
        <v>240</v>
      </c>
      <c r="M4657">
        <v>207012</v>
      </c>
      <c r="N4657">
        <v>99725.61</v>
      </c>
      <c r="O4657">
        <v>107286.39</v>
      </c>
      <c r="P4657">
        <v>10</v>
      </c>
      <c r="Q4657">
        <v>34</v>
      </c>
      <c r="R4657">
        <v>69.959999999999994</v>
      </c>
    </row>
    <row r="4658" spans="1:18" x14ac:dyDescent="0.35">
      <c r="A4658" t="s">
        <v>68</v>
      </c>
      <c r="B4658" t="str">
        <f>VLOOKUP(Table1[[#This Row],[Region]],Table3[#All],2,0)</f>
        <v>Bill Gabril</v>
      </c>
      <c r="C4658" t="s">
        <v>213</v>
      </c>
      <c r="D4658">
        <v>238088</v>
      </c>
      <c r="E4658">
        <v>139892</v>
      </c>
      <c r="F4658">
        <v>58.76</v>
      </c>
      <c r="G4658" s="2">
        <v>41724</v>
      </c>
      <c r="H4658">
        <f>YEAR(Table1[[#This Row],[Order Date]])</f>
        <v>2014</v>
      </c>
      <c r="I4658" t="s">
        <v>263</v>
      </c>
      <c r="J4658" s="4">
        <f>WEEKDAY(Table1[[#This Row],[Order Date]])</f>
        <v>4</v>
      </c>
      <c r="K4658" t="s">
        <v>218</v>
      </c>
      <c r="L4658" t="s">
        <v>238</v>
      </c>
      <c r="M4658">
        <v>139892</v>
      </c>
      <c r="N4658">
        <v>69321.78</v>
      </c>
      <c r="O4658">
        <v>70570.22</v>
      </c>
      <c r="P4658">
        <v>10</v>
      </c>
      <c r="Q4658">
        <v>99</v>
      </c>
      <c r="R4658">
        <v>80.06</v>
      </c>
    </row>
    <row r="4659" spans="1:18" x14ac:dyDescent="0.35">
      <c r="A4659" t="s">
        <v>69</v>
      </c>
      <c r="B4659" t="str">
        <f>VLOOKUP(Table1[[#This Row],[Region]],Table3[#All],2,0)</f>
        <v>Sam Thomas</v>
      </c>
      <c r="C4659" t="s">
        <v>215</v>
      </c>
      <c r="D4659">
        <v>475940</v>
      </c>
      <c r="E4659">
        <v>526031</v>
      </c>
      <c r="F4659">
        <v>110.52</v>
      </c>
      <c r="G4659" s="2">
        <v>41180</v>
      </c>
      <c r="H4659">
        <f>YEAR(Table1[[#This Row],[Order Date]])</f>
        <v>2012</v>
      </c>
      <c r="I4659" t="s">
        <v>258</v>
      </c>
      <c r="J4659" s="4">
        <f>WEEKDAY(Table1[[#This Row],[Order Date]])</f>
        <v>6</v>
      </c>
      <c r="K4659" t="s">
        <v>235</v>
      </c>
      <c r="L4659" t="s">
        <v>239</v>
      </c>
      <c r="M4659">
        <v>526031</v>
      </c>
      <c r="N4659">
        <v>208829.82</v>
      </c>
      <c r="O4659">
        <v>317201.18</v>
      </c>
      <c r="P4659">
        <v>20</v>
      </c>
      <c r="Q4659">
        <v>81</v>
      </c>
      <c r="R4659">
        <v>77.27</v>
      </c>
    </row>
    <row r="4660" spans="1:18" x14ac:dyDescent="0.35">
      <c r="A4660" t="s">
        <v>70</v>
      </c>
      <c r="B4660" t="str">
        <f>VLOOKUP(Table1[[#This Row],[Region]],Table3[#All],2,0)</f>
        <v>Sam Thomas</v>
      </c>
      <c r="C4660" t="s">
        <v>215</v>
      </c>
      <c r="D4660">
        <v>487331</v>
      </c>
      <c r="E4660">
        <v>341861</v>
      </c>
      <c r="F4660">
        <v>70.150000000000006</v>
      </c>
      <c r="G4660" s="2">
        <v>41180</v>
      </c>
      <c r="H4660">
        <f>YEAR(Table1[[#This Row],[Order Date]])</f>
        <v>2012</v>
      </c>
      <c r="I4660" t="s">
        <v>258</v>
      </c>
      <c r="J4660" s="4">
        <f>WEEKDAY(Table1[[#This Row],[Order Date]])</f>
        <v>6</v>
      </c>
      <c r="K4660" t="s">
        <v>234</v>
      </c>
      <c r="L4660" t="s">
        <v>238</v>
      </c>
      <c r="M4660">
        <v>341861</v>
      </c>
      <c r="N4660">
        <v>96715.45</v>
      </c>
      <c r="O4660">
        <v>245145.55</v>
      </c>
      <c r="P4660">
        <v>10</v>
      </c>
      <c r="Q4660">
        <v>51</v>
      </c>
      <c r="R4660">
        <v>65.73</v>
      </c>
    </row>
    <row r="4661" spans="1:18" x14ac:dyDescent="0.35">
      <c r="A4661" t="s">
        <v>71</v>
      </c>
      <c r="B4661" t="str">
        <f>VLOOKUP(Table1[[#This Row],[Region]],Table3[#All],2,0)</f>
        <v>William Grek</v>
      </c>
      <c r="C4661" t="s">
        <v>214</v>
      </c>
      <c r="D4661">
        <v>219754</v>
      </c>
      <c r="E4661">
        <v>122914</v>
      </c>
      <c r="F4661">
        <v>55.93</v>
      </c>
      <c r="G4661" s="2">
        <v>41180</v>
      </c>
      <c r="H4661">
        <f>YEAR(Table1[[#This Row],[Order Date]])</f>
        <v>2012</v>
      </c>
      <c r="I4661" t="s">
        <v>258</v>
      </c>
      <c r="J4661" s="4">
        <f>WEEKDAY(Table1[[#This Row],[Order Date]])</f>
        <v>6</v>
      </c>
      <c r="K4661" t="s">
        <v>218</v>
      </c>
      <c r="L4661" t="s">
        <v>238</v>
      </c>
      <c r="M4661">
        <v>122914</v>
      </c>
      <c r="N4661">
        <v>27398.82</v>
      </c>
      <c r="O4661">
        <v>95515.18</v>
      </c>
      <c r="P4661">
        <v>30</v>
      </c>
      <c r="Q4661">
        <v>39</v>
      </c>
      <c r="R4661">
        <v>60.72</v>
      </c>
    </row>
    <row r="4662" spans="1:18" x14ac:dyDescent="0.35">
      <c r="A4662" t="s">
        <v>72</v>
      </c>
      <c r="B4662" t="str">
        <f>VLOOKUP(Table1[[#This Row],[Region]],Table3[#All],2,0)</f>
        <v>William Grek</v>
      </c>
      <c r="C4662" t="s">
        <v>214</v>
      </c>
      <c r="D4662">
        <v>170201</v>
      </c>
      <c r="E4662">
        <v>164148</v>
      </c>
      <c r="F4662">
        <v>96.44</v>
      </c>
      <c r="G4662" s="2">
        <v>40983</v>
      </c>
      <c r="H4662">
        <f>YEAR(Table1[[#This Row],[Order Date]])</f>
        <v>2012</v>
      </c>
      <c r="I4662" t="s">
        <v>263</v>
      </c>
      <c r="J4662" s="4">
        <f>WEEKDAY(Table1[[#This Row],[Order Date]])</f>
        <v>5</v>
      </c>
      <c r="K4662" t="s">
        <v>223</v>
      </c>
      <c r="L4662" t="s">
        <v>240</v>
      </c>
      <c r="M4662">
        <v>164148</v>
      </c>
      <c r="N4662">
        <v>47361.25</v>
      </c>
      <c r="O4662">
        <v>116786.75</v>
      </c>
      <c r="P4662">
        <v>20</v>
      </c>
      <c r="Q4662">
        <v>46</v>
      </c>
      <c r="R4662">
        <v>67.95</v>
      </c>
    </row>
    <row r="4663" spans="1:18" x14ac:dyDescent="0.35">
      <c r="A4663" t="s">
        <v>73</v>
      </c>
      <c r="B4663" t="str">
        <f>VLOOKUP(Table1[[#This Row],[Region]],Table3[#All],2,0)</f>
        <v>William Grek</v>
      </c>
      <c r="C4663" t="s">
        <v>214</v>
      </c>
      <c r="D4663">
        <v>468167</v>
      </c>
      <c r="E4663">
        <v>396131</v>
      </c>
      <c r="F4663">
        <v>84.61</v>
      </c>
      <c r="G4663" s="2">
        <v>41646</v>
      </c>
      <c r="H4663">
        <f>YEAR(Table1[[#This Row],[Order Date]])</f>
        <v>2014</v>
      </c>
      <c r="I4663" t="s">
        <v>259</v>
      </c>
      <c r="J4663" s="4">
        <f>WEEKDAY(Table1[[#This Row],[Order Date]])</f>
        <v>3</v>
      </c>
      <c r="K4663" t="s">
        <v>227</v>
      </c>
      <c r="L4663" t="s">
        <v>237</v>
      </c>
      <c r="M4663">
        <v>396131</v>
      </c>
      <c r="N4663">
        <v>135639.21</v>
      </c>
      <c r="O4663">
        <v>260491.79</v>
      </c>
      <c r="P4663">
        <v>10</v>
      </c>
      <c r="Q4663">
        <v>73</v>
      </c>
      <c r="R4663">
        <v>84.26</v>
      </c>
    </row>
    <row r="4664" spans="1:18" x14ac:dyDescent="0.35">
      <c r="A4664" t="s">
        <v>74</v>
      </c>
      <c r="B4664" t="str">
        <f>VLOOKUP(Table1[[#This Row],[Region]],Table3[#All],2,0)</f>
        <v>Sam Thomas</v>
      </c>
      <c r="C4664" t="s">
        <v>215</v>
      </c>
      <c r="D4664">
        <v>128202</v>
      </c>
      <c r="E4664">
        <v>102758</v>
      </c>
      <c r="F4664">
        <v>80.150000000000006</v>
      </c>
      <c r="G4664" s="2">
        <v>40557</v>
      </c>
      <c r="H4664">
        <f>YEAR(Table1[[#This Row],[Order Date]])</f>
        <v>2011</v>
      </c>
      <c r="I4664" t="s">
        <v>259</v>
      </c>
      <c r="J4664" s="4">
        <f>WEEKDAY(Table1[[#This Row],[Order Date]])</f>
        <v>6</v>
      </c>
      <c r="K4664" t="s">
        <v>223</v>
      </c>
      <c r="L4664" t="s">
        <v>240</v>
      </c>
      <c r="M4664">
        <v>102758</v>
      </c>
      <c r="N4664">
        <v>47387.51</v>
      </c>
      <c r="O4664">
        <v>55370.49</v>
      </c>
      <c r="P4664">
        <v>30</v>
      </c>
      <c r="Q4664">
        <v>60</v>
      </c>
      <c r="R4664">
        <v>85.18</v>
      </c>
    </row>
    <row r="4665" spans="1:18" x14ac:dyDescent="0.35">
      <c r="A4665" t="s">
        <v>75</v>
      </c>
      <c r="B4665" t="str">
        <f>VLOOKUP(Table1[[#This Row],[Region]],Table3[#All],2,0)</f>
        <v>Bill Gabril</v>
      </c>
      <c r="C4665" t="s">
        <v>213</v>
      </c>
      <c r="D4665">
        <v>487315</v>
      </c>
      <c r="E4665">
        <v>511009</v>
      </c>
      <c r="F4665">
        <v>104.86</v>
      </c>
      <c r="G4665" s="2">
        <v>40557</v>
      </c>
      <c r="H4665">
        <f>YEAR(Table1[[#This Row],[Order Date]])</f>
        <v>2011</v>
      </c>
      <c r="I4665" t="s">
        <v>259</v>
      </c>
      <c r="J4665" s="4">
        <f>WEEKDAY(Table1[[#This Row],[Order Date]])</f>
        <v>6</v>
      </c>
      <c r="K4665" t="s">
        <v>228</v>
      </c>
      <c r="L4665" t="s">
        <v>236</v>
      </c>
      <c r="M4665">
        <v>511009</v>
      </c>
      <c r="N4665">
        <v>239748.89</v>
      </c>
      <c r="O4665">
        <v>271260.11</v>
      </c>
      <c r="P4665">
        <v>10</v>
      </c>
      <c r="Q4665">
        <v>62</v>
      </c>
      <c r="R4665">
        <v>75.77</v>
      </c>
    </row>
    <row r="4666" spans="1:18" x14ac:dyDescent="0.35">
      <c r="A4666" t="s">
        <v>76</v>
      </c>
      <c r="B4666" t="str">
        <f>VLOOKUP(Table1[[#This Row],[Region]],Table3[#All],2,0)</f>
        <v>Anne Paul</v>
      </c>
      <c r="C4666" t="s">
        <v>212</v>
      </c>
      <c r="D4666">
        <v>116877</v>
      </c>
      <c r="E4666">
        <v>136614</v>
      </c>
      <c r="F4666">
        <v>116.89</v>
      </c>
      <c r="G4666" s="2">
        <v>40557</v>
      </c>
      <c r="H4666">
        <f>YEAR(Table1[[#This Row],[Order Date]])</f>
        <v>2011</v>
      </c>
      <c r="I4666" t="s">
        <v>259</v>
      </c>
      <c r="J4666" s="4">
        <f>WEEKDAY(Table1[[#This Row],[Order Date]])</f>
        <v>6</v>
      </c>
      <c r="K4666" t="s">
        <v>235</v>
      </c>
      <c r="L4666" t="s">
        <v>239</v>
      </c>
      <c r="M4666">
        <v>136614</v>
      </c>
      <c r="N4666">
        <v>45395.34</v>
      </c>
      <c r="O4666">
        <v>91218.66</v>
      </c>
      <c r="P4666">
        <v>30</v>
      </c>
      <c r="Q4666">
        <v>32</v>
      </c>
      <c r="R4666">
        <v>81.48</v>
      </c>
    </row>
    <row r="4667" spans="1:18" x14ac:dyDescent="0.35">
      <c r="A4667" t="s">
        <v>77</v>
      </c>
      <c r="B4667" t="str">
        <f>VLOOKUP(Table1[[#This Row],[Region]],Table3[#All],2,0)</f>
        <v>William Grek</v>
      </c>
      <c r="C4667" t="s">
        <v>214</v>
      </c>
      <c r="D4667">
        <v>398801</v>
      </c>
      <c r="E4667">
        <v>329229</v>
      </c>
      <c r="F4667">
        <v>82.55</v>
      </c>
      <c r="G4667" s="2">
        <v>40945</v>
      </c>
      <c r="H4667">
        <f>YEAR(Table1[[#This Row],[Order Date]])</f>
        <v>2012</v>
      </c>
      <c r="I4667" t="s">
        <v>264</v>
      </c>
      <c r="J4667" s="4">
        <f>WEEKDAY(Table1[[#This Row],[Order Date]])</f>
        <v>2</v>
      </c>
      <c r="K4667" t="s">
        <v>218</v>
      </c>
      <c r="L4667" t="s">
        <v>238</v>
      </c>
      <c r="M4667">
        <v>329229</v>
      </c>
      <c r="N4667">
        <v>101792.2</v>
      </c>
      <c r="O4667">
        <v>227436.79999999999</v>
      </c>
      <c r="P4667">
        <v>20</v>
      </c>
      <c r="Q4667">
        <v>26</v>
      </c>
      <c r="R4667">
        <v>77.599999999999994</v>
      </c>
    </row>
    <row r="4668" spans="1:18" x14ac:dyDescent="0.35">
      <c r="A4668" t="s">
        <v>78</v>
      </c>
      <c r="B4668" t="str">
        <f>VLOOKUP(Table1[[#This Row],[Region]],Table3[#All],2,0)</f>
        <v>Bill Gabril</v>
      </c>
      <c r="C4668" t="s">
        <v>213</v>
      </c>
      <c r="D4668">
        <v>365248</v>
      </c>
      <c r="E4668">
        <v>274021</v>
      </c>
      <c r="F4668">
        <v>75.02</v>
      </c>
      <c r="G4668" s="2">
        <v>40945</v>
      </c>
      <c r="H4668">
        <f>YEAR(Table1[[#This Row],[Order Date]])</f>
        <v>2012</v>
      </c>
      <c r="I4668" t="s">
        <v>264</v>
      </c>
      <c r="J4668" s="4">
        <f>WEEKDAY(Table1[[#This Row],[Order Date]])</f>
        <v>2</v>
      </c>
      <c r="K4668" t="s">
        <v>235</v>
      </c>
      <c r="L4668" t="s">
        <v>239</v>
      </c>
      <c r="M4668">
        <v>274021</v>
      </c>
      <c r="N4668">
        <v>57302.400000000001</v>
      </c>
      <c r="O4668">
        <v>216718.6</v>
      </c>
      <c r="P4668">
        <v>20</v>
      </c>
      <c r="Q4668">
        <v>33</v>
      </c>
      <c r="R4668">
        <v>69.95</v>
      </c>
    </row>
    <row r="4669" spans="1:18" x14ac:dyDescent="0.35">
      <c r="A4669" t="s">
        <v>79</v>
      </c>
      <c r="B4669" t="str">
        <f>VLOOKUP(Table1[[#This Row],[Region]],Table3[#All],2,0)</f>
        <v>Anne Paul</v>
      </c>
      <c r="C4669" t="s">
        <v>212</v>
      </c>
      <c r="D4669">
        <v>279509</v>
      </c>
      <c r="E4669">
        <v>308379</v>
      </c>
      <c r="F4669">
        <v>110.33</v>
      </c>
      <c r="G4669" s="2">
        <v>40945</v>
      </c>
      <c r="H4669">
        <f>YEAR(Table1[[#This Row],[Order Date]])</f>
        <v>2012</v>
      </c>
      <c r="I4669" t="s">
        <v>264</v>
      </c>
      <c r="J4669" s="4">
        <f>WEEKDAY(Table1[[#This Row],[Order Date]])</f>
        <v>2</v>
      </c>
      <c r="K4669" t="s">
        <v>227</v>
      </c>
      <c r="L4669" t="s">
        <v>237</v>
      </c>
      <c r="M4669">
        <v>308379</v>
      </c>
      <c r="N4669">
        <v>102034.56</v>
      </c>
      <c r="O4669">
        <v>206344.44</v>
      </c>
      <c r="P4669">
        <v>30</v>
      </c>
      <c r="Q4669">
        <v>56</v>
      </c>
      <c r="R4669">
        <v>86.85</v>
      </c>
    </row>
    <row r="4670" spans="1:18" x14ac:dyDescent="0.35">
      <c r="A4670" t="s">
        <v>80</v>
      </c>
      <c r="B4670" t="str">
        <f>VLOOKUP(Table1[[#This Row],[Region]],Table3[#All],2,0)</f>
        <v>Sam Thomas</v>
      </c>
      <c r="C4670" t="s">
        <v>215</v>
      </c>
      <c r="D4670">
        <v>238673</v>
      </c>
      <c r="E4670">
        <v>211281</v>
      </c>
      <c r="F4670">
        <v>88.52</v>
      </c>
      <c r="G4670" s="2">
        <v>41995</v>
      </c>
      <c r="H4670">
        <f>YEAR(Table1[[#This Row],[Order Date]])</f>
        <v>2014</v>
      </c>
      <c r="I4670" t="s">
        <v>257</v>
      </c>
      <c r="J4670" s="4">
        <f>WEEKDAY(Table1[[#This Row],[Order Date]])</f>
        <v>2</v>
      </c>
      <c r="K4670" t="s">
        <v>232</v>
      </c>
      <c r="L4670" t="s">
        <v>240</v>
      </c>
      <c r="M4670">
        <v>211281</v>
      </c>
      <c r="N4670">
        <v>44711.8</v>
      </c>
      <c r="O4670">
        <v>166569.20000000001</v>
      </c>
      <c r="P4670">
        <v>10</v>
      </c>
      <c r="Q4670">
        <v>38</v>
      </c>
      <c r="R4670">
        <v>70.040000000000006</v>
      </c>
    </row>
    <row r="4671" spans="1:18" x14ac:dyDescent="0.35">
      <c r="A4671" t="s">
        <v>81</v>
      </c>
      <c r="B4671" t="str">
        <f>VLOOKUP(Table1[[#This Row],[Region]],Table3[#All],2,0)</f>
        <v>Sam Thomas</v>
      </c>
      <c r="C4671" t="s">
        <v>215</v>
      </c>
      <c r="D4671">
        <v>129293</v>
      </c>
      <c r="E4671">
        <v>125908</v>
      </c>
      <c r="F4671">
        <v>97.38</v>
      </c>
      <c r="G4671" s="2">
        <v>41523</v>
      </c>
      <c r="H4671">
        <f>YEAR(Table1[[#This Row],[Order Date]])</f>
        <v>2013</v>
      </c>
      <c r="I4671" t="s">
        <v>258</v>
      </c>
      <c r="J4671" s="4">
        <f>WEEKDAY(Table1[[#This Row],[Order Date]])</f>
        <v>6</v>
      </c>
      <c r="K4671" t="s">
        <v>230</v>
      </c>
      <c r="L4671" t="s">
        <v>238</v>
      </c>
      <c r="M4671">
        <v>125908</v>
      </c>
      <c r="N4671">
        <v>47300.97</v>
      </c>
      <c r="O4671">
        <v>78607.03</v>
      </c>
      <c r="P4671">
        <v>10</v>
      </c>
      <c r="Q4671">
        <v>19</v>
      </c>
      <c r="R4671">
        <v>92.9</v>
      </c>
    </row>
    <row r="4672" spans="1:18" x14ac:dyDescent="0.35">
      <c r="A4672" t="s">
        <v>82</v>
      </c>
      <c r="B4672" t="str">
        <f>VLOOKUP(Table1[[#This Row],[Region]],Table3[#All],2,0)</f>
        <v>William Grek</v>
      </c>
      <c r="C4672" t="s">
        <v>214</v>
      </c>
      <c r="D4672">
        <v>272374</v>
      </c>
      <c r="E4672">
        <v>296186</v>
      </c>
      <c r="F4672">
        <v>108.74</v>
      </c>
      <c r="G4672" s="2">
        <v>41523</v>
      </c>
      <c r="H4672">
        <f>YEAR(Table1[[#This Row],[Order Date]])</f>
        <v>2013</v>
      </c>
      <c r="I4672" t="s">
        <v>258</v>
      </c>
      <c r="J4672" s="4">
        <f>WEEKDAY(Table1[[#This Row],[Order Date]])</f>
        <v>6</v>
      </c>
      <c r="K4672" t="s">
        <v>220</v>
      </c>
      <c r="L4672" t="s">
        <v>237</v>
      </c>
      <c r="M4672">
        <v>296186</v>
      </c>
      <c r="N4672">
        <v>119421.18</v>
      </c>
      <c r="O4672">
        <v>176764.82</v>
      </c>
      <c r="P4672">
        <v>20</v>
      </c>
      <c r="Q4672">
        <v>93</v>
      </c>
      <c r="R4672">
        <v>92.07</v>
      </c>
    </row>
    <row r="4673" spans="1:18" x14ac:dyDescent="0.35">
      <c r="A4673" t="s">
        <v>83</v>
      </c>
      <c r="B4673" t="str">
        <f>VLOOKUP(Table1[[#This Row],[Region]],Table3[#All],2,0)</f>
        <v>Sam Thomas</v>
      </c>
      <c r="C4673" t="s">
        <v>215</v>
      </c>
      <c r="D4673">
        <v>110774</v>
      </c>
      <c r="E4673">
        <v>117329</v>
      </c>
      <c r="F4673">
        <v>105.92</v>
      </c>
      <c r="G4673" s="2">
        <v>41523</v>
      </c>
      <c r="H4673">
        <f>YEAR(Table1[[#This Row],[Order Date]])</f>
        <v>2013</v>
      </c>
      <c r="I4673" t="s">
        <v>258</v>
      </c>
      <c r="J4673" s="4">
        <f>WEEKDAY(Table1[[#This Row],[Order Date]])</f>
        <v>6</v>
      </c>
      <c r="K4673" t="s">
        <v>222</v>
      </c>
      <c r="L4673" t="s">
        <v>236</v>
      </c>
      <c r="M4673">
        <v>117329</v>
      </c>
      <c r="N4673">
        <v>53171.86</v>
      </c>
      <c r="O4673">
        <v>64157.14</v>
      </c>
      <c r="P4673">
        <v>30</v>
      </c>
      <c r="Q4673">
        <v>91</v>
      </c>
      <c r="R4673">
        <v>63.53</v>
      </c>
    </row>
    <row r="4674" spans="1:18" x14ac:dyDescent="0.35">
      <c r="A4674" t="s">
        <v>84</v>
      </c>
      <c r="B4674" t="str">
        <f>VLOOKUP(Table1[[#This Row],[Region]],Table3[#All],2,0)</f>
        <v>Anne Paul</v>
      </c>
      <c r="C4674" t="s">
        <v>212</v>
      </c>
      <c r="D4674">
        <v>306280</v>
      </c>
      <c r="E4674">
        <v>234029</v>
      </c>
      <c r="F4674">
        <v>76.41</v>
      </c>
      <c r="G4674" s="2">
        <v>40820</v>
      </c>
      <c r="H4674">
        <f>YEAR(Table1[[#This Row],[Order Date]])</f>
        <v>2011</v>
      </c>
      <c r="I4674" t="s">
        <v>255</v>
      </c>
      <c r="J4674" s="4">
        <f>WEEKDAY(Table1[[#This Row],[Order Date]])</f>
        <v>3</v>
      </c>
      <c r="K4674" t="s">
        <v>222</v>
      </c>
      <c r="L4674" t="s">
        <v>236</v>
      </c>
      <c r="M4674">
        <v>234029</v>
      </c>
      <c r="N4674">
        <v>48762.94</v>
      </c>
      <c r="O4674">
        <v>185266.06</v>
      </c>
      <c r="P4674">
        <v>20</v>
      </c>
      <c r="Q4674">
        <v>50</v>
      </c>
      <c r="R4674">
        <v>68.959999999999994</v>
      </c>
    </row>
    <row r="4675" spans="1:18" x14ac:dyDescent="0.35">
      <c r="A4675" t="s">
        <v>85</v>
      </c>
      <c r="B4675" t="str">
        <f>VLOOKUP(Table1[[#This Row],[Region]],Table3[#All],2,0)</f>
        <v>Bill Gabril</v>
      </c>
      <c r="C4675" t="s">
        <v>213</v>
      </c>
      <c r="D4675">
        <v>364880</v>
      </c>
      <c r="E4675">
        <v>335433</v>
      </c>
      <c r="F4675">
        <v>91.93</v>
      </c>
      <c r="G4675" s="2">
        <v>41971</v>
      </c>
      <c r="H4675">
        <f>YEAR(Table1[[#This Row],[Order Date]])</f>
        <v>2014</v>
      </c>
      <c r="I4675" t="s">
        <v>253</v>
      </c>
      <c r="J4675" s="4">
        <f>WEEKDAY(Table1[[#This Row],[Order Date]])</f>
        <v>6</v>
      </c>
      <c r="K4675" t="s">
        <v>231</v>
      </c>
      <c r="L4675" t="s">
        <v>236</v>
      </c>
      <c r="M4675">
        <v>335433</v>
      </c>
      <c r="N4675">
        <v>103751.4</v>
      </c>
      <c r="O4675">
        <v>231681.6</v>
      </c>
      <c r="P4675">
        <v>30</v>
      </c>
      <c r="Q4675">
        <v>72</v>
      </c>
      <c r="R4675">
        <v>62.04</v>
      </c>
    </row>
    <row r="4676" spans="1:18" x14ac:dyDescent="0.35">
      <c r="A4676" t="s">
        <v>86</v>
      </c>
      <c r="B4676" t="str">
        <f>VLOOKUP(Table1[[#This Row],[Region]],Table3[#All],2,0)</f>
        <v>Anne Paul</v>
      </c>
      <c r="C4676" t="s">
        <v>212</v>
      </c>
      <c r="D4676">
        <v>113179</v>
      </c>
      <c r="E4676">
        <v>105220</v>
      </c>
      <c r="F4676">
        <v>92.97</v>
      </c>
      <c r="G4676" s="2">
        <v>41971</v>
      </c>
      <c r="H4676">
        <f>YEAR(Table1[[#This Row],[Order Date]])</f>
        <v>2014</v>
      </c>
      <c r="I4676" t="s">
        <v>253</v>
      </c>
      <c r="J4676" s="4">
        <f>WEEKDAY(Table1[[#This Row],[Order Date]])</f>
        <v>6</v>
      </c>
      <c r="K4676" t="s">
        <v>218</v>
      </c>
      <c r="L4676" t="s">
        <v>238</v>
      </c>
      <c r="M4676">
        <v>105220</v>
      </c>
      <c r="N4676">
        <v>23170.2</v>
      </c>
      <c r="O4676">
        <v>82049.8</v>
      </c>
      <c r="P4676">
        <v>20</v>
      </c>
      <c r="Q4676">
        <v>37</v>
      </c>
      <c r="R4676">
        <v>66.489999999999995</v>
      </c>
    </row>
    <row r="4677" spans="1:18" x14ac:dyDescent="0.35">
      <c r="A4677" t="s">
        <v>87</v>
      </c>
      <c r="B4677" t="str">
        <f>VLOOKUP(Table1[[#This Row],[Region]],Table3[#All],2,0)</f>
        <v>Bill Gabril</v>
      </c>
      <c r="C4677" t="s">
        <v>213</v>
      </c>
      <c r="D4677">
        <v>233887</v>
      </c>
      <c r="E4677">
        <v>169937</v>
      </c>
      <c r="F4677">
        <v>72.66</v>
      </c>
      <c r="G4677" s="2">
        <v>41576</v>
      </c>
      <c r="H4677">
        <f>YEAR(Table1[[#This Row],[Order Date]])</f>
        <v>2013</v>
      </c>
      <c r="I4677" t="s">
        <v>255</v>
      </c>
      <c r="J4677" s="4">
        <f>WEEKDAY(Table1[[#This Row],[Order Date]])</f>
        <v>3</v>
      </c>
      <c r="K4677" t="s">
        <v>231</v>
      </c>
      <c r="L4677" t="s">
        <v>236</v>
      </c>
      <c r="M4677">
        <v>169937</v>
      </c>
      <c r="N4677">
        <v>67904.61</v>
      </c>
      <c r="O4677">
        <v>102032.39</v>
      </c>
      <c r="P4677">
        <v>20</v>
      </c>
      <c r="Q4677">
        <v>73</v>
      </c>
      <c r="R4677">
        <v>81.22</v>
      </c>
    </row>
    <row r="4678" spans="1:18" x14ac:dyDescent="0.35">
      <c r="A4678" t="s">
        <v>88</v>
      </c>
      <c r="B4678" t="str">
        <f>VLOOKUP(Table1[[#This Row],[Region]],Table3[#All],2,0)</f>
        <v>Anne Paul</v>
      </c>
      <c r="C4678" t="s">
        <v>212</v>
      </c>
      <c r="D4678">
        <v>487297</v>
      </c>
      <c r="E4678">
        <v>501119</v>
      </c>
      <c r="F4678">
        <v>102.84</v>
      </c>
      <c r="G4678" s="2">
        <v>41069</v>
      </c>
      <c r="H4678">
        <f>YEAR(Table1[[#This Row],[Order Date]])</f>
        <v>2012</v>
      </c>
      <c r="I4678" t="s">
        <v>254</v>
      </c>
      <c r="J4678" s="4">
        <f>WEEKDAY(Table1[[#This Row],[Order Date]])</f>
        <v>7</v>
      </c>
      <c r="K4678" t="s">
        <v>218</v>
      </c>
      <c r="L4678" t="s">
        <v>238</v>
      </c>
      <c r="M4678">
        <v>501119</v>
      </c>
      <c r="N4678">
        <v>173373.53</v>
      </c>
      <c r="O4678">
        <v>327745.46999999997</v>
      </c>
      <c r="P4678">
        <v>30</v>
      </c>
      <c r="Q4678">
        <v>92</v>
      </c>
      <c r="R4678">
        <v>68.459999999999994</v>
      </c>
    </row>
    <row r="4679" spans="1:18" x14ac:dyDescent="0.35">
      <c r="A4679" t="s">
        <v>89</v>
      </c>
      <c r="B4679" t="str">
        <f>VLOOKUP(Table1[[#This Row],[Region]],Table3[#All],2,0)</f>
        <v>Bill Gabril</v>
      </c>
      <c r="C4679" t="s">
        <v>213</v>
      </c>
      <c r="D4679">
        <v>447896</v>
      </c>
      <c r="E4679">
        <v>396339</v>
      </c>
      <c r="F4679">
        <v>88.49</v>
      </c>
      <c r="G4679" s="2">
        <v>41982</v>
      </c>
      <c r="H4679">
        <f>YEAR(Table1[[#This Row],[Order Date]])</f>
        <v>2014</v>
      </c>
      <c r="I4679" t="s">
        <v>257</v>
      </c>
      <c r="J4679" s="4">
        <f>WEEKDAY(Table1[[#This Row],[Order Date]])</f>
        <v>3</v>
      </c>
      <c r="K4679" t="s">
        <v>216</v>
      </c>
      <c r="L4679" t="s">
        <v>236</v>
      </c>
      <c r="M4679">
        <v>396339</v>
      </c>
      <c r="N4679">
        <v>124412.8</v>
      </c>
      <c r="O4679">
        <v>271926.2</v>
      </c>
      <c r="P4679">
        <v>20</v>
      </c>
      <c r="Q4679">
        <v>34</v>
      </c>
      <c r="R4679">
        <v>73.61</v>
      </c>
    </row>
    <row r="4680" spans="1:18" x14ac:dyDescent="0.35">
      <c r="A4680" t="s">
        <v>90</v>
      </c>
      <c r="B4680" t="str">
        <f>VLOOKUP(Table1[[#This Row],[Region]],Table3[#All],2,0)</f>
        <v>Anne Paul</v>
      </c>
      <c r="C4680" t="s">
        <v>212</v>
      </c>
      <c r="D4680">
        <v>372199</v>
      </c>
      <c r="E4680">
        <v>264884</v>
      </c>
      <c r="F4680">
        <v>71.17</v>
      </c>
      <c r="G4680" s="2">
        <v>40984</v>
      </c>
      <c r="H4680">
        <f>YEAR(Table1[[#This Row],[Order Date]])</f>
        <v>2012</v>
      </c>
      <c r="I4680" t="s">
        <v>263</v>
      </c>
      <c r="J4680" s="4">
        <f>WEEKDAY(Table1[[#This Row],[Order Date]])</f>
        <v>6</v>
      </c>
      <c r="K4680" t="s">
        <v>233</v>
      </c>
      <c r="L4680" t="s">
        <v>237</v>
      </c>
      <c r="M4680">
        <v>264884</v>
      </c>
      <c r="N4680">
        <v>111168.69</v>
      </c>
      <c r="O4680">
        <v>153715.31</v>
      </c>
      <c r="P4680">
        <v>10</v>
      </c>
      <c r="Q4680">
        <v>85</v>
      </c>
      <c r="R4680">
        <v>79.09</v>
      </c>
    </row>
    <row r="4681" spans="1:18" x14ac:dyDescent="0.35">
      <c r="A4681" t="s">
        <v>91</v>
      </c>
      <c r="B4681" t="str">
        <f>VLOOKUP(Table1[[#This Row],[Region]],Table3[#All],2,0)</f>
        <v>William Grek</v>
      </c>
      <c r="C4681" t="s">
        <v>214</v>
      </c>
      <c r="D4681">
        <v>289961</v>
      </c>
      <c r="E4681">
        <v>263567</v>
      </c>
      <c r="F4681">
        <v>90.9</v>
      </c>
      <c r="G4681" s="2">
        <v>40703</v>
      </c>
      <c r="H4681">
        <f>YEAR(Table1[[#This Row],[Order Date]])</f>
        <v>2011</v>
      </c>
      <c r="I4681" t="s">
        <v>254</v>
      </c>
      <c r="J4681" s="4">
        <f>WEEKDAY(Table1[[#This Row],[Order Date]])</f>
        <v>5</v>
      </c>
      <c r="K4681" t="s">
        <v>221</v>
      </c>
      <c r="L4681" t="s">
        <v>239</v>
      </c>
      <c r="M4681">
        <v>263567</v>
      </c>
      <c r="N4681">
        <v>90089.21</v>
      </c>
      <c r="O4681">
        <v>173477.79</v>
      </c>
      <c r="P4681">
        <v>30</v>
      </c>
      <c r="Q4681">
        <v>28</v>
      </c>
      <c r="R4681">
        <v>85.98</v>
      </c>
    </row>
    <row r="4682" spans="1:18" x14ac:dyDescent="0.35">
      <c r="A4682" t="s">
        <v>92</v>
      </c>
      <c r="B4682" t="str">
        <f>VLOOKUP(Table1[[#This Row],[Region]],Table3[#All],2,0)</f>
        <v>Anne Paul</v>
      </c>
      <c r="C4682" t="s">
        <v>212</v>
      </c>
      <c r="D4682">
        <v>319891</v>
      </c>
      <c r="E4682">
        <v>370517</v>
      </c>
      <c r="F4682">
        <v>115.83</v>
      </c>
      <c r="G4682" s="2">
        <v>40703</v>
      </c>
      <c r="H4682">
        <f>YEAR(Table1[[#This Row],[Order Date]])</f>
        <v>2011</v>
      </c>
      <c r="I4682" t="s">
        <v>254</v>
      </c>
      <c r="J4682" s="4">
        <f>WEEKDAY(Table1[[#This Row],[Order Date]])</f>
        <v>5</v>
      </c>
      <c r="K4682" t="s">
        <v>217</v>
      </c>
      <c r="L4682" t="s">
        <v>237</v>
      </c>
      <c r="M4682">
        <v>370517</v>
      </c>
      <c r="N4682">
        <v>150169.10999999999</v>
      </c>
      <c r="O4682">
        <v>220347.89</v>
      </c>
      <c r="P4682">
        <v>30</v>
      </c>
      <c r="Q4682">
        <v>50</v>
      </c>
      <c r="R4682">
        <v>65.81</v>
      </c>
    </row>
    <row r="4683" spans="1:18" x14ac:dyDescent="0.35">
      <c r="A4683" t="s">
        <v>93</v>
      </c>
      <c r="B4683" t="str">
        <f>VLOOKUP(Table1[[#This Row],[Region]],Table3[#All],2,0)</f>
        <v>Sam Thomas</v>
      </c>
      <c r="C4683" t="s">
        <v>215</v>
      </c>
      <c r="D4683">
        <v>384895</v>
      </c>
      <c r="E4683">
        <v>451513</v>
      </c>
      <c r="F4683">
        <v>117.31</v>
      </c>
      <c r="G4683" s="2">
        <v>40703</v>
      </c>
      <c r="H4683">
        <f>YEAR(Table1[[#This Row],[Order Date]])</f>
        <v>2011</v>
      </c>
      <c r="I4683" t="s">
        <v>254</v>
      </c>
      <c r="J4683" s="4">
        <f>WEEKDAY(Table1[[#This Row],[Order Date]])</f>
        <v>5</v>
      </c>
      <c r="K4683" t="s">
        <v>234</v>
      </c>
      <c r="L4683" t="s">
        <v>238</v>
      </c>
      <c r="M4683">
        <v>451513</v>
      </c>
      <c r="N4683">
        <v>138689.37</v>
      </c>
      <c r="O4683">
        <v>312823.63</v>
      </c>
      <c r="P4683">
        <v>30</v>
      </c>
      <c r="Q4683">
        <v>34</v>
      </c>
      <c r="R4683">
        <v>93.64</v>
      </c>
    </row>
    <row r="4684" spans="1:18" x14ac:dyDescent="0.35">
      <c r="A4684" t="s">
        <v>94</v>
      </c>
      <c r="B4684" t="str">
        <f>VLOOKUP(Table1[[#This Row],[Region]],Table3[#All],2,0)</f>
        <v>Anne Paul</v>
      </c>
      <c r="C4684" t="s">
        <v>212</v>
      </c>
      <c r="D4684">
        <v>333817</v>
      </c>
      <c r="E4684">
        <v>317413</v>
      </c>
      <c r="F4684">
        <v>95.09</v>
      </c>
      <c r="G4684" s="2">
        <v>40988</v>
      </c>
      <c r="H4684">
        <f>YEAR(Table1[[#This Row],[Order Date]])</f>
        <v>2012</v>
      </c>
      <c r="I4684" t="s">
        <v>263</v>
      </c>
      <c r="J4684" s="4">
        <f>WEEKDAY(Table1[[#This Row],[Order Date]])</f>
        <v>3</v>
      </c>
      <c r="K4684" t="s">
        <v>222</v>
      </c>
      <c r="L4684" t="s">
        <v>236</v>
      </c>
      <c r="M4684">
        <v>317413</v>
      </c>
      <c r="N4684">
        <v>83195.960000000006</v>
      </c>
      <c r="O4684">
        <v>234217.04</v>
      </c>
      <c r="P4684">
        <v>30</v>
      </c>
      <c r="Q4684">
        <v>48</v>
      </c>
      <c r="R4684">
        <v>88.6</v>
      </c>
    </row>
    <row r="4685" spans="1:18" x14ac:dyDescent="0.35">
      <c r="A4685" t="s">
        <v>95</v>
      </c>
      <c r="B4685" t="str">
        <f>VLOOKUP(Table1[[#This Row],[Region]],Table3[#All],2,0)</f>
        <v>Sam Thomas</v>
      </c>
      <c r="C4685" t="s">
        <v>215</v>
      </c>
      <c r="D4685">
        <v>133330</v>
      </c>
      <c r="E4685">
        <v>147439</v>
      </c>
      <c r="F4685">
        <v>110.58</v>
      </c>
      <c r="G4685" s="2">
        <v>40988</v>
      </c>
      <c r="H4685">
        <f>YEAR(Table1[[#This Row],[Order Date]])</f>
        <v>2012</v>
      </c>
      <c r="I4685" t="s">
        <v>263</v>
      </c>
      <c r="J4685" s="4">
        <f>WEEKDAY(Table1[[#This Row],[Order Date]])</f>
        <v>3</v>
      </c>
      <c r="K4685" t="s">
        <v>224</v>
      </c>
      <c r="L4685" t="s">
        <v>240</v>
      </c>
      <c r="M4685">
        <v>147439</v>
      </c>
      <c r="N4685">
        <v>35708.089999999997</v>
      </c>
      <c r="O4685">
        <v>111730.91</v>
      </c>
      <c r="P4685">
        <v>20</v>
      </c>
      <c r="Q4685">
        <v>90</v>
      </c>
      <c r="R4685">
        <v>61.77</v>
      </c>
    </row>
    <row r="4686" spans="1:18" x14ac:dyDescent="0.35">
      <c r="A4686" t="s">
        <v>96</v>
      </c>
      <c r="B4686" t="str">
        <f>VLOOKUP(Table1[[#This Row],[Region]],Table3[#All],2,0)</f>
        <v>Anne Paul</v>
      </c>
      <c r="C4686" t="s">
        <v>212</v>
      </c>
      <c r="D4686">
        <v>110692</v>
      </c>
      <c r="E4686">
        <v>58019</v>
      </c>
      <c r="F4686">
        <v>52.41</v>
      </c>
      <c r="G4686" s="2">
        <v>41597</v>
      </c>
      <c r="H4686">
        <f>YEAR(Table1[[#This Row],[Order Date]])</f>
        <v>2013</v>
      </c>
      <c r="I4686" t="s">
        <v>253</v>
      </c>
      <c r="J4686" s="4">
        <f>WEEKDAY(Table1[[#This Row],[Order Date]])</f>
        <v>3</v>
      </c>
      <c r="K4686" t="s">
        <v>219</v>
      </c>
      <c r="L4686" t="s">
        <v>238</v>
      </c>
      <c r="M4686">
        <v>58019</v>
      </c>
      <c r="N4686">
        <v>20329.07</v>
      </c>
      <c r="O4686">
        <v>37689.93</v>
      </c>
      <c r="P4686">
        <v>10</v>
      </c>
      <c r="Q4686">
        <v>94</v>
      </c>
      <c r="R4686">
        <v>81.38</v>
      </c>
    </row>
    <row r="4687" spans="1:18" x14ac:dyDescent="0.35">
      <c r="A4687" t="s">
        <v>97</v>
      </c>
      <c r="B4687" t="str">
        <f>VLOOKUP(Table1[[#This Row],[Region]],Table3[#All],2,0)</f>
        <v>Sam Thomas</v>
      </c>
      <c r="C4687" t="s">
        <v>215</v>
      </c>
      <c r="D4687">
        <v>451443</v>
      </c>
      <c r="E4687">
        <v>469024</v>
      </c>
      <c r="F4687">
        <v>103.89</v>
      </c>
      <c r="G4687" s="2">
        <v>41597</v>
      </c>
      <c r="H4687">
        <f>YEAR(Table1[[#This Row],[Order Date]])</f>
        <v>2013</v>
      </c>
      <c r="I4687" t="s">
        <v>253</v>
      </c>
      <c r="J4687" s="4">
        <f>WEEKDAY(Table1[[#This Row],[Order Date]])</f>
        <v>3</v>
      </c>
      <c r="K4687" t="s">
        <v>230</v>
      </c>
      <c r="L4687" t="s">
        <v>238</v>
      </c>
      <c r="M4687">
        <v>469024</v>
      </c>
      <c r="N4687">
        <v>185118.87</v>
      </c>
      <c r="O4687">
        <v>283905.13</v>
      </c>
      <c r="P4687">
        <v>20</v>
      </c>
      <c r="Q4687">
        <v>51</v>
      </c>
      <c r="R4687">
        <v>67.959999999999994</v>
      </c>
    </row>
    <row r="4688" spans="1:18" x14ac:dyDescent="0.35">
      <c r="A4688" t="s">
        <v>98</v>
      </c>
      <c r="B4688" t="str">
        <f>VLOOKUP(Table1[[#This Row],[Region]],Table3[#All],2,0)</f>
        <v>Anne Paul</v>
      </c>
      <c r="C4688" t="s">
        <v>212</v>
      </c>
      <c r="D4688">
        <v>321145</v>
      </c>
      <c r="E4688">
        <v>211239</v>
      </c>
      <c r="F4688">
        <v>65.78</v>
      </c>
      <c r="G4688" s="2">
        <v>40609</v>
      </c>
      <c r="H4688">
        <f>YEAR(Table1[[#This Row],[Order Date]])</f>
        <v>2011</v>
      </c>
      <c r="I4688" t="s">
        <v>263</v>
      </c>
      <c r="J4688" s="4">
        <f>WEEKDAY(Table1[[#This Row],[Order Date]])</f>
        <v>2</v>
      </c>
      <c r="K4688" t="s">
        <v>230</v>
      </c>
      <c r="L4688" t="s">
        <v>238</v>
      </c>
      <c r="M4688">
        <v>211239</v>
      </c>
      <c r="N4688">
        <v>84649.44</v>
      </c>
      <c r="O4688">
        <v>126589.56</v>
      </c>
      <c r="P4688">
        <v>10</v>
      </c>
      <c r="Q4688">
        <v>73</v>
      </c>
      <c r="R4688">
        <v>89.21</v>
      </c>
    </row>
    <row r="4689" spans="1:18" x14ac:dyDescent="0.35">
      <c r="A4689" t="s">
        <v>99</v>
      </c>
      <c r="B4689" t="str">
        <f>VLOOKUP(Table1[[#This Row],[Region]],Table3[#All],2,0)</f>
        <v>Bill Gabril</v>
      </c>
      <c r="C4689" t="s">
        <v>213</v>
      </c>
      <c r="D4689">
        <v>209153</v>
      </c>
      <c r="E4689">
        <v>149298</v>
      </c>
      <c r="F4689">
        <v>71.38</v>
      </c>
      <c r="G4689" s="2">
        <v>40609</v>
      </c>
      <c r="H4689">
        <f>YEAR(Table1[[#This Row],[Order Date]])</f>
        <v>2011</v>
      </c>
      <c r="I4689" t="s">
        <v>263</v>
      </c>
      <c r="J4689" s="4">
        <f>WEEKDAY(Table1[[#This Row],[Order Date]])</f>
        <v>2</v>
      </c>
      <c r="K4689" t="s">
        <v>235</v>
      </c>
      <c r="L4689" t="s">
        <v>239</v>
      </c>
      <c r="M4689">
        <v>149298</v>
      </c>
      <c r="N4689">
        <v>46266.09</v>
      </c>
      <c r="O4689">
        <v>103031.91</v>
      </c>
      <c r="P4689">
        <v>10</v>
      </c>
      <c r="Q4689">
        <v>97</v>
      </c>
      <c r="R4689">
        <v>65.87</v>
      </c>
    </row>
    <row r="4690" spans="1:18" x14ac:dyDescent="0.35">
      <c r="A4690" t="s">
        <v>100</v>
      </c>
      <c r="B4690" t="str">
        <f>VLOOKUP(Table1[[#This Row],[Region]],Table3[#All],2,0)</f>
        <v>Bill Gabril</v>
      </c>
      <c r="C4690" t="s">
        <v>213</v>
      </c>
      <c r="D4690">
        <v>454168</v>
      </c>
      <c r="E4690">
        <v>428830</v>
      </c>
      <c r="F4690">
        <v>94.42</v>
      </c>
      <c r="G4690" s="2">
        <v>40609</v>
      </c>
      <c r="H4690">
        <f>YEAR(Table1[[#This Row],[Order Date]])</f>
        <v>2011</v>
      </c>
      <c r="I4690" t="s">
        <v>263</v>
      </c>
      <c r="J4690" s="4">
        <f>WEEKDAY(Table1[[#This Row],[Order Date]])</f>
        <v>2</v>
      </c>
      <c r="K4690" t="s">
        <v>216</v>
      </c>
      <c r="L4690" t="s">
        <v>236</v>
      </c>
      <c r="M4690">
        <v>428830</v>
      </c>
      <c r="N4690">
        <v>163570.06</v>
      </c>
      <c r="O4690">
        <v>265259.94</v>
      </c>
      <c r="P4690">
        <v>30</v>
      </c>
      <c r="Q4690">
        <v>88</v>
      </c>
      <c r="R4690">
        <v>76.650000000000006</v>
      </c>
    </row>
    <row r="4691" spans="1:18" x14ac:dyDescent="0.35">
      <c r="A4691" t="s">
        <v>101</v>
      </c>
      <c r="B4691" t="str">
        <f>VLOOKUP(Table1[[#This Row],[Region]],Table3[#All],2,0)</f>
        <v>William Grek</v>
      </c>
      <c r="C4691" t="s">
        <v>214</v>
      </c>
      <c r="D4691">
        <v>140218</v>
      </c>
      <c r="E4691">
        <v>168001</v>
      </c>
      <c r="F4691">
        <v>119.81</v>
      </c>
      <c r="G4691" s="2">
        <v>41410</v>
      </c>
      <c r="H4691">
        <f>YEAR(Table1[[#This Row],[Order Date]])</f>
        <v>2013</v>
      </c>
      <c r="I4691" t="s">
        <v>261</v>
      </c>
      <c r="J4691" s="4">
        <f>WEEKDAY(Table1[[#This Row],[Order Date]])</f>
        <v>5</v>
      </c>
      <c r="K4691" t="s">
        <v>220</v>
      </c>
      <c r="L4691" t="s">
        <v>237</v>
      </c>
      <c r="M4691">
        <v>168001</v>
      </c>
      <c r="N4691">
        <v>50316.28</v>
      </c>
      <c r="O4691">
        <v>117684.72</v>
      </c>
      <c r="P4691">
        <v>30</v>
      </c>
      <c r="Q4691">
        <v>36</v>
      </c>
      <c r="R4691">
        <v>78.87</v>
      </c>
    </row>
    <row r="4692" spans="1:18" x14ac:dyDescent="0.35">
      <c r="A4692" t="s">
        <v>102</v>
      </c>
      <c r="B4692" t="str">
        <f>VLOOKUP(Table1[[#This Row],[Region]],Table3[#All],2,0)</f>
        <v>William Grek</v>
      </c>
      <c r="C4692" t="s">
        <v>214</v>
      </c>
      <c r="D4692">
        <v>113782</v>
      </c>
      <c r="E4692">
        <v>115148</v>
      </c>
      <c r="F4692">
        <v>101.2</v>
      </c>
      <c r="G4692" s="2">
        <v>41054</v>
      </c>
      <c r="H4692">
        <f>YEAR(Table1[[#This Row],[Order Date]])</f>
        <v>2012</v>
      </c>
      <c r="I4692" t="s">
        <v>261</v>
      </c>
      <c r="J4692" s="4">
        <f>WEEKDAY(Table1[[#This Row],[Order Date]])</f>
        <v>6</v>
      </c>
      <c r="K4692" t="s">
        <v>227</v>
      </c>
      <c r="L4692" t="s">
        <v>237</v>
      </c>
      <c r="M4692">
        <v>115148</v>
      </c>
      <c r="N4692">
        <v>36757.83</v>
      </c>
      <c r="O4692">
        <v>78390.17</v>
      </c>
      <c r="P4692">
        <v>30</v>
      </c>
      <c r="Q4692">
        <v>49</v>
      </c>
      <c r="R4692">
        <v>90.14</v>
      </c>
    </row>
    <row r="4693" spans="1:18" x14ac:dyDescent="0.35">
      <c r="A4693" t="s">
        <v>103</v>
      </c>
      <c r="B4693" t="str">
        <f>VLOOKUP(Table1[[#This Row],[Region]],Table3[#All],2,0)</f>
        <v>Sam Thomas</v>
      </c>
      <c r="C4693" t="s">
        <v>215</v>
      </c>
      <c r="D4693">
        <v>442957</v>
      </c>
      <c r="E4693">
        <v>361806</v>
      </c>
      <c r="F4693">
        <v>81.680000000000007</v>
      </c>
      <c r="G4693" s="2">
        <v>41123</v>
      </c>
      <c r="H4693">
        <f>YEAR(Table1[[#This Row],[Order Date]])</f>
        <v>2012</v>
      </c>
      <c r="I4693" t="s">
        <v>262</v>
      </c>
      <c r="J4693" s="4">
        <f>WEEKDAY(Table1[[#This Row],[Order Date]])</f>
        <v>5</v>
      </c>
      <c r="K4693" t="s">
        <v>218</v>
      </c>
      <c r="L4693" t="s">
        <v>238</v>
      </c>
      <c r="M4693">
        <v>361806</v>
      </c>
      <c r="N4693">
        <v>109291.51</v>
      </c>
      <c r="O4693">
        <v>252514.49</v>
      </c>
      <c r="P4693">
        <v>10</v>
      </c>
      <c r="Q4693">
        <v>96</v>
      </c>
      <c r="R4693">
        <v>80.11</v>
      </c>
    </row>
    <row r="4694" spans="1:18" x14ac:dyDescent="0.35">
      <c r="A4694" t="s">
        <v>104</v>
      </c>
      <c r="B4694" t="str">
        <f>VLOOKUP(Table1[[#This Row],[Region]],Table3[#All],2,0)</f>
        <v>Bill Gabril</v>
      </c>
      <c r="C4694" t="s">
        <v>213</v>
      </c>
      <c r="D4694">
        <v>431871</v>
      </c>
      <c r="E4694">
        <v>353665</v>
      </c>
      <c r="F4694">
        <v>81.89</v>
      </c>
      <c r="G4694" s="2">
        <v>41123</v>
      </c>
      <c r="H4694">
        <f>YEAR(Table1[[#This Row],[Order Date]])</f>
        <v>2012</v>
      </c>
      <c r="I4694" t="s">
        <v>262</v>
      </c>
      <c r="J4694" s="4">
        <f>WEEKDAY(Table1[[#This Row],[Order Date]])</f>
        <v>5</v>
      </c>
      <c r="K4694" t="s">
        <v>228</v>
      </c>
      <c r="L4694" t="s">
        <v>236</v>
      </c>
      <c r="M4694">
        <v>353665</v>
      </c>
      <c r="N4694">
        <v>176159.58</v>
      </c>
      <c r="O4694">
        <v>177505.42</v>
      </c>
      <c r="P4694">
        <v>10</v>
      </c>
      <c r="Q4694">
        <v>28</v>
      </c>
      <c r="R4694">
        <v>86.84</v>
      </c>
    </row>
    <row r="4695" spans="1:18" x14ac:dyDescent="0.35">
      <c r="A4695" t="s">
        <v>105</v>
      </c>
      <c r="B4695" t="str">
        <f>VLOOKUP(Table1[[#This Row],[Region]],Table3[#All],2,0)</f>
        <v>Bill Gabril</v>
      </c>
      <c r="C4695" t="s">
        <v>213</v>
      </c>
      <c r="D4695">
        <v>139039</v>
      </c>
      <c r="E4695">
        <v>116016</v>
      </c>
      <c r="F4695">
        <v>83.44</v>
      </c>
      <c r="G4695" s="2">
        <v>41123</v>
      </c>
      <c r="H4695">
        <f>YEAR(Table1[[#This Row],[Order Date]])</f>
        <v>2012</v>
      </c>
      <c r="I4695" t="s">
        <v>262</v>
      </c>
      <c r="J4695" s="4">
        <f>WEEKDAY(Table1[[#This Row],[Order Date]])</f>
        <v>5</v>
      </c>
      <c r="K4695" t="s">
        <v>229</v>
      </c>
      <c r="L4695" t="s">
        <v>240</v>
      </c>
      <c r="M4695">
        <v>116016</v>
      </c>
      <c r="N4695">
        <v>34836.230000000003</v>
      </c>
      <c r="O4695">
        <v>81179.77</v>
      </c>
      <c r="P4695">
        <v>30</v>
      </c>
      <c r="Q4695">
        <v>52</v>
      </c>
      <c r="R4695">
        <v>60.19</v>
      </c>
    </row>
    <row r="4696" spans="1:18" x14ac:dyDescent="0.35">
      <c r="A4696" t="s">
        <v>106</v>
      </c>
      <c r="B4696" t="str">
        <f>VLOOKUP(Table1[[#This Row],[Region]],Table3[#All],2,0)</f>
        <v>Bill Gabril</v>
      </c>
      <c r="C4696" t="s">
        <v>213</v>
      </c>
      <c r="D4696">
        <v>268031</v>
      </c>
      <c r="E4696">
        <v>310675</v>
      </c>
      <c r="F4696">
        <v>115.91</v>
      </c>
      <c r="G4696" s="2">
        <v>41123</v>
      </c>
      <c r="H4696">
        <f>YEAR(Table1[[#This Row],[Order Date]])</f>
        <v>2012</v>
      </c>
      <c r="I4696" t="s">
        <v>262</v>
      </c>
      <c r="J4696" s="4">
        <f>WEEKDAY(Table1[[#This Row],[Order Date]])</f>
        <v>5</v>
      </c>
      <c r="K4696" t="s">
        <v>219</v>
      </c>
      <c r="L4696" t="s">
        <v>238</v>
      </c>
      <c r="M4696">
        <v>310675</v>
      </c>
      <c r="N4696">
        <v>122756.26</v>
      </c>
      <c r="O4696">
        <v>187918.74</v>
      </c>
      <c r="P4696">
        <v>10</v>
      </c>
      <c r="Q4696">
        <v>25</v>
      </c>
      <c r="R4696">
        <v>87.66</v>
      </c>
    </row>
    <row r="4697" spans="1:18" x14ac:dyDescent="0.35">
      <c r="A4697" t="s">
        <v>107</v>
      </c>
      <c r="B4697" t="str">
        <f>VLOOKUP(Table1[[#This Row],[Region]],Table3[#All],2,0)</f>
        <v>William Grek</v>
      </c>
      <c r="C4697" t="s">
        <v>214</v>
      </c>
      <c r="D4697">
        <v>442375</v>
      </c>
      <c r="E4697">
        <v>499716</v>
      </c>
      <c r="F4697">
        <v>112.96</v>
      </c>
      <c r="G4697" s="2">
        <v>41585</v>
      </c>
      <c r="H4697">
        <f>YEAR(Table1[[#This Row],[Order Date]])</f>
        <v>2013</v>
      </c>
      <c r="I4697" t="s">
        <v>253</v>
      </c>
      <c r="J4697" s="4">
        <f>WEEKDAY(Table1[[#This Row],[Order Date]])</f>
        <v>5</v>
      </c>
      <c r="K4697" t="s">
        <v>223</v>
      </c>
      <c r="L4697" t="s">
        <v>240</v>
      </c>
      <c r="M4697">
        <v>499716</v>
      </c>
      <c r="N4697">
        <v>230282.1</v>
      </c>
      <c r="O4697">
        <v>269433.90000000002</v>
      </c>
      <c r="P4697">
        <v>20</v>
      </c>
      <c r="Q4697">
        <v>55</v>
      </c>
      <c r="R4697">
        <v>80.27</v>
      </c>
    </row>
    <row r="4698" spans="1:18" x14ac:dyDescent="0.35">
      <c r="A4698" t="s">
        <v>108</v>
      </c>
      <c r="B4698" t="str">
        <f>VLOOKUP(Table1[[#This Row],[Region]],Table3[#All],2,0)</f>
        <v>Sam Thomas</v>
      </c>
      <c r="C4698" t="s">
        <v>215</v>
      </c>
      <c r="D4698">
        <v>488925</v>
      </c>
      <c r="E4698">
        <v>440170</v>
      </c>
      <c r="F4698">
        <v>90.03</v>
      </c>
      <c r="G4698" s="2">
        <v>41585</v>
      </c>
      <c r="H4698">
        <f>YEAR(Table1[[#This Row],[Order Date]])</f>
        <v>2013</v>
      </c>
      <c r="I4698" t="s">
        <v>253</v>
      </c>
      <c r="J4698" s="4">
        <f>WEEKDAY(Table1[[#This Row],[Order Date]])</f>
        <v>5</v>
      </c>
      <c r="K4698" t="s">
        <v>223</v>
      </c>
      <c r="L4698" t="s">
        <v>240</v>
      </c>
      <c r="M4698">
        <v>440170</v>
      </c>
      <c r="N4698">
        <v>94469.57</v>
      </c>
      <c r="O4698">
        <v>345700.43</v>
      </c>
      <c r="P4698">
        <v>30</v>
      </c>
      <c r="Q4698">
        <v>62</v>
      </c>
      <c r="R4698">
        <v>88.21</v>
      </c>
    </row>
    <row r="4699" spans="1:18" x14ac:dyDescent="0.35">
      <c r="A4699" t="s">
        <v>109</v>
      </c>
      <c r="B4699" t="str">
        <f>VLOOKUP(Table1[[#This Row],[Region]],Table3[#All],2,0)</f>
        <v>Bill Gabril</v>
      </c>
      <c r="C4699" t="s">
        <v>213</v>
      </c>
      <c r="D4699">
        <v>297361</v>
      </c>
      <c r="E4699">
        <v>151184</v>
      </c>
      <c r="F4699">
        <v>50.84</v>
      </c>
      <c r="G4699" s="2">
        <v>41585</v>
      </c>
      <c r="H4699">
        <f>YEAR(Table1[[#This Row],[Order Date]])</f>
        <v>2013</v>
      </c>
      <c r="I4699" t="s">
        <v>253</v>
      </c>
      <c r="J4699" s="4">
        <f>WEEKDAY(Table1[[#This Row],[Order Date]])</f>
        <v>5</v>
      </c>
      <c r="K4699" t="s">
        <v>234</v>
      </c>
      <c r="L4699" t="s">
        <v>238</v>
      </c>
      <c r="M4699">
        <v>151184</v>
      </c>
      <c r="N4699">
        <v>73115.960000000006</v>
      </c>
      <c r="O4699">
        <v>78068.039999999994</v>
      </c>
      <c r="P4699">
        <v>20</v>
      </c>
      <c r="Q4699">
        <v>44</v>
      </c>
      <c r="R4699">
        <v>94.82</v>
      </c>
    </row>
    <row r="4700" spans="1:18" x14ac:dyDescent="0.35">
      <c r="A4700" t="s">
        <v>110</v>
      </c>
      <c r="B4700" t="str">
        <f>VLOOKUP(Table1[[#This Row],[Region]],Table3[#All],2,0)</f>
        <v>Anne Paul</v>
      </c>
      <c r="C4700" t="s">
        <v>212</v>
      </c>
      <c r="D4700">
        <v>197186</v>
      </c>
      <c r="E4700">
        <v>201408</v>
      </c>
      <c r="F4700">
        <v>102.14</v>
      </c>
      <c r="G4700" s="2">
        <v>41585</v>
      </c>
      <c r="H4700">
        <f>YEAR(Table1[[#This Row],[Order Date]])</f>
        <v>2013</v>
      </c>
      <c r="I4700" t="s">
        <v>253</v>
      </c>
      <c r="J4700" s="4">
        <f>WEEKDAY(Table1[[#This Row],[Order Date]])</f>
        <v>5</v>
      </c>
      <c r="K4700" t="s">
        <v>233</v>
      </c>
      <c r="L4700" t="s">
        <v>237</v>
      </c>
      <c r="M4700">
        <v>201408</v>
      </c>
      <c r="N4700">
        <v>73296.289999999994</v>
      </c>
      <c r="O4700">
        <v>128111.71</v>
      </c>
      <c r="P4700">
        <v>20</v>
      </c>
      <c r="Q4700">
        <v>69</v>
      </c>
      <c r="R4700">
        <v>72.95</v>
      </c>
    </row>
    <row r="4701" spans="1:18" x14ac:dyDescent="0.35">
      <c r="A4701" t="s">
        <v>111</v>
      </c>
      <c r="B4701" t="str">
        <f>VLOOKUP(Table1[[#This Row],[Region]],Table3[#All],2,0)</f>
        <v>Bill Gabril</v>
      </c>
      <c r="C4701" t="s">
        <v>213</v>
      </c>
      <c r="D4701">
        <v>491144</v>
      </c>
      <c r="E4701">
        <v>485686</v>
      </c>
      <c r="F4701">
        <v>98.89</v>
      </c>
      <c r="G4701" s="2">
        <v>41586</v>
      </c>
      <c r="H4701">
        <f>YEAR(Table1[[#This Row],[Order Date]])</f>
        <v>2013</v>
      </c>
      <c r="I4701" t="s">
        <v>253</v>
      </c>
      <c r="J4701" s="4">
        <f>WEEKDAY(Table1[[#This Row],[Order Date]])</f>
        <v>6</v>
      </c>
      <c r="K4701" t="s">
        <v>216</v>
      </c>
      <c r="L4701" t="s">
        <v>236</v>
      </c>
      <c r="M4701">
        <v>485686</v>
      </c>
      <c r="N4701">
        <v>157175.35</v>
      </c>
      <c r="O4701">
        <v>328510.65000000002</v>
      </c>
      <c r="P4701">
        <v>20</v>
      </c>
      <c r="Q4701">
        <v>48</v>
      </c>
      <c r="R4701">
        <v>62.93</v>
      </c>
    </row>
    <row r="4702" spans="1:18" x14ac:dyDescent="0.35">
      <c r="A4702" t="s">
        <v>112</v>
      </c>
      <c r="B4702" t="str">
        <f>VLOOKUP(Table1[[#This Row],[Region]],Table3[#All],2,0)</f>
        <v>Anne Paul</v>
      </c>
      <c r="C4702" t="s">
        <v>212</v>
      </c>
      <c r="D4702">
        <v>101423</v>
      </c>
      <c r="E4702">
        <v>107494</v>
      </c>
      <c r="F4702">
        <v>105.99</v>
      </c>
      <c r="G4702" s="2">
        <v>41170</v>
      </c>
      <c r="H4702">
        <f>YEAR(Table1[[#This Row],[Order Date]])</f>
        <v>2012</v>
      </c>
      <c r="I4702" t="s">
        <v>258</v>
      </c>
      <c r="J4702" s="4">
        <f>WEEKDAY(Table1[[#This Row],[Order Date]])</f>
        <v>3</v>
      </c>
      <c r="K4702" t="s">
        <v>225</v>
      </c>
      <c r="L4702" t="s">
        <v>239</v>
      </c>
      <c r="M4702">
        <v>107494</v>
      </c>
      <c r="N4702">
        <v>33936.68</v>
      </c>
      <c r="O4702">
        <v>73557.320000000007</v>
      </c>
      <c r="P4702">
        <v>20</v>
      </c>
      <c r="Q4702">
        <v>29</v>
      </c>
      <c r="R4702">
        <v>68.45</v>
      </c>
    </row>
    <row r="4703" spans="1:18" x14ac:dyDescent="0.35">
      <c r="A4703" t="s">
        <v>113</v>
      </c>
      <c r="B4703" t="str">
        <f>VLOOKUP(Table1[[#This Row],[Region]],Table3[#All],2,0)</f>
        <v>Anne Paul</v>
      </c>
      <c r="C4703" t="s">
        <v>212</v>
      </c>
      <c r="D4703">
        <v>255694</v>
      </c>
      <c r="E4703">
        <v>239579</v>
      </c>
      <c r="F4703">
        <v>93.7</v>
      </c>
      <c r="G4703" s="2">
        <v>41250</v>
      </c>
      <c r="H4703">
        <f>YEAR(Table1[[#This Row],[Order Date]])</f>
        <v>2012</v>
      </c>
      <c r="I4703" t="s">
        <v>257</v>
      </c>
      <c r="J4703" s="4">
        <f>WEEKDAY(Table1[[#This Row],[Order Date]])</f>
        <v>6</v>
      </c>
      <c r="K4703" t="s">
        <v>222</v>
      </c>
      <c r="L4703" t="s">
        <v>236</v>
      </c>
      <c r="M4703">
        <v>239579</v>
      </c>
      <c r="N4703">
        <v>97464.18</v>
      </c>
      <c r="O4703">
        <v>142114.82</v>
      </c>
      <c r="P4703">
        <v>30</v>
      </c>
      <c r="Q4703">
        <v>12</v>
      </c>
      <c r="R4703">
        <v>90.23</v>
      </c>
    </row>
    <row r="4704" spans="1:18" x14ac:dyDescent="0.35">
      <c r="A4704" t="s">
        <v>114</v>
      </c>
      <c r="B4704" t="str">
        <f>VLOOKUP(Table1[[#This Row],[Region]],Table3[#All],2,0)</f>
        <v>Anne Paul</v>
      </c>
      <c r="C4704" t="s">
        <v>212</v>
      </c>
      <c r="D4704">
        <v>275329</v>
      </c>
      <c r="E4704">
        <v>195414</v>
      </c>
      <c r="F4704">
        <v>70.97</v>
      </c>
      <c r="G4704" s="2">
        <v>41250</v>
      </c>
      <c r="H4704">
        <f>YEAR(Table1[[#This Row],[Order Date]])</f>
        <v>2012</v>
      </c>
      <c r="I4704" t="s">
        <v>257</v>
      </c>
      <c r="J4704" s="4">
        <f>WEEKDAY(Table1[[#This Row],[Order Date]])</f>
        <v>6</v>
      </c>
      <c r="K4704" t="s">
        <v>229</v>
      </c>
      <c r="L4704" t="s">
        <v>240</v>
      </c>
      <c r="M4704">
        <v>195414</v>
      </c>
      <c r="N4704">
        <v>48676.04</v>
      </c>
      <c r="O4704">
        <v>146737.96</v>
      </c>
      <c r="P4704">
        <v>20</v>
      </c>
      <c r="Q4704">
        <v>51</v>
      </c>
      <c r="R4704">
        <v>67.13</v>
      </c>
    </row>
    <row r="4705" spans="1:18" x14ac:dyDescent="0.35">
      <c r="A4705" t="s">
        <v>115</v>
      </c>
      <c r="B4705" t="str">
        <f>VLOOKUP(Table1[[#This Row],[Region]],Table3[#All],2,0)</f>
        <v>Sam Thomas</v>
      </c>
      <c r="C4705" t="s">
        <v>215</v>
      </c>
      <c r="D4705">
        <v>384778</v>
      </c>
      <c r="E4705">
        <v>192425</v>
      </c>
      <c r="F4705">
        <v>50.01</v>
      </c>
      <c r="G4705" s="2">
        <v>41250</v>
      </c>
      <c r="H4705">
        <f>YEAR(Table1[[#This Row],[Order Date]])</f>
        <v>2012</v>
      </c>
      <c r="I4705" t="s">
        <v>257</v>
      </c>
      <c r="J4705" s="4">
        <f>WEEKDAY(Table1[[#This Row],[Order Date]])</f>
        <v>6</v>
      </c>
      <c r="K4705" t="s">
        <v>224</v>
      </c>
      <c r="L4705" t="s">
        <v>240</v>
      </c>
      <c r="M4705">
        <v>192425</v>
      </c>
      <c r="N4705">
        <v>59558.7</v>
      </c>
      <c r="O4705">
        <v>132866.29999999999</v>
      </c>
      <c r="P4705">
        <v>30</v>
      </c>
      <c r="Q4705">
        <v>29</v>
      </c>
      <c r="R4705">
        <v>80.260000000000005</v>
      </c>
    </row>
    <row r="4706" spans="1:18" x14ac:dyDescent="0.35">
      <c r="A4706" t="s">
        <v>116</v>
      </c>
      <c r="B4706" t="str">
        <f>VLOOKUP(Table1[[#This Row],[Region]],Table3[#All],2,0)</f>
        <v>Anne Paul</v>
      </c>
      <c r="C4706" t="s">
        <v>212</v>
      </c>
      <c r="D4706">
        <v>440443</v>
      </c>
      <c r="E4706">
        <v>418313</v>
      </c>
      <c r="F4706">
        <v>94.98</v>
      </c>
      <c r="G4706" s="2">
        <v>41618</v>
      </c>
      <c r="H4706">
        <f>YEAR(Table1[[#This Row],[Order Date]])</f>
        <v>2013</v>
      </c>
      <c r="I4706" t="s">
        <v>257</v>
      </c>
      <c r="J4706" s="4">
        <f>WEEKDAY(Table1[[#This Row],[Order Date]])</f>
        <v>3</v>
      </c>
      <c r="K4706" t="s">
        <v>234</v>
      </c>
      <c r="L4706" t="s">
        <v>238</v>
      </c>
      <c r="M4706">
        <v>418313</v>
      </c>
      <c r="N4706">
        <v>100271</v>
      </c>
      <c r="O4706">
        <v>318042</v>
      </c>
      <c r="P4706">
        <v>30</v>
      </c>
      <c r="Q4706">
        <v>16</v>
      </c>
      <c r="R4706">
        <v>75.11</v>
      </c>
    </row>
    <row r="4707" spans="1:18" x14ac:dyDescent="0.35">
      <c r="A4707" t="s">
        <v>117</v>
      </c>
      <c r="B4707" t="str">
        <f>VLOOKUP(Table1[[#This Row],[Region]],Table3[#All],2,0)</f>
        <v>Anne Paul</v>
      </c>
      <c r="C4707" t="s">
        <v>212</v>
      </c>
      <c r="D4707">
        <v>416617</v>
      </c>
      <c r="E4707">
        <v>236924</v>
      </c>
      <c r="F4707">
        <v>56.87</v>
      </c>
      <c r="G4707" s="2">
        <v>41618</v>
      </c>
      <c r="H4707">
        <f>YEAR(Table1[[#This Row],[Order Date]])</f>
        <v>2013</v>
      </c>
      <c r="I4707" t="s">
        <v>257</v>
      </c>
      <c r="J4707" s="4">
        <f>WEEKDAY(Table1[[#This Row],[Order Date]])</f>
        <v>3</v>
      </c>
      <c r="K4707" t="s">
        <v>231</v>
      </c>
      <c r="L4707" t="s">
        <v>236</v>
      </c>
      <c r="M4707">
        <v>236924</v>
      </c>
      <c r="N4707">
        <v>58233.72</v>
      </c>
      <c r="O4707">
        <v>178690.28</v>
      </c>
      <c r="P4707">
        <v>20</v>
      </c>
      <c r="Q4707">
        <v>52</v>
      </c>
      <c r="R4707">
        <v>80.17</v>
      </c>
    </row>
    <row r="4708" spans="1:18" x14ac:dyDescent="0.35">
      <c r="A4708" t="s">
        <v>118</v>
      </c>
      <c r="B4708" t="str">
        <f>VLOOKUP(Table1[[#This Row],[Region]],Table3[#All],2,0)</f>
        <v>Sam Thomas</v>
      </c>
      <c r="C4708" t="s">
        <v>215</v>
      </c>
      <c r="D4708">
        <v>162717</v>
      </c>
      <c r="E4708">
        <v>141667</v>
      </c>
      <c r="F4708">
        <v>87.06</v>
      </c>
      <c r="G4708" s="2">
        <v>41618</v>
      </c>
      <c r="H4708">
        <f>YEAR(Table1[[#This Row],[Order Date]])</f>
        <v>2013</v>
      </c>
      <c r="I4708" t="s">
        <v>257</v>
      </c>
      <c r="J4708" s="4">
        <f>WEEKDAY(Table1[[#This Row],[Order Date]])</f>
        <v>3</v>
      </c>
      <c r="K4708" t="s">
        <v>235</v>
      </c>
      <c r="L4708" t="s">
        <v>239</v>
      </c>
      <c r="M4708">
        <v>141667</v>
      </c>
      <c r="N4708">
        <v>52003.19</v>
      </c>
      <c r="O4708">
        <v>89663.81</v>
      </c>
      <c r="P4708">
        <v>10</v>
      </c>
      <c r="Q4708">
        <v>35</v>
      </c>
      <c r="R4708">
        <v>63.64</v>
      </c>
    </row>
    <row r="4709" spans="1:18" x14ac:dyDescent="0.35">
      <c r="A4709" t="s">
        <v>119</v>
      </c>
      <c r="B4709" t="str">
        <f>VLOOKUP(Table1[[#This Row],[Region]],Table3[#All],2,0)</f>
        <v>Sam Thomas</v>
      </c>
      <c r="C4709" t="s">
        <v>215</v>
      </c>
      <c r="D4709">
        <v>332345</v>
      </c>
      <c r="E4709">
        <v>174633</v>
      </c>
      <c r="F4709">
        <v>52.55</v>
      </c>
      <c r="G4709" s="2">
        <v>40863</v>
      </c>
      <c r="H4709">
        <f>YEAR(Table1[[#This Row],[Order Date]])</f>
        <v>2011</v>
      </c>
      <c r="I4709" t="s">
        <v>253</v>
      </c>
      <c r="J4709" s="4">
        <f>WEEKDAY(Table1[[#This Row],[Order Date]])</f>
        <v>4</v>
      </c>
      <c r="K4709" t="s">
        <v>235</v>
      </c>
      <c r="L4709" t="s">
        <v>239</v>
      </c>
      <c r="M4709">
        <v>174633</v>
      </c>
      <c r="N4709">
        <v>52052.88</v>
      </c>
      <c r="O4709">
        <v>122580.12</v>
      </c>
      <c r="P4709">
        <v>10</v>
      </c>
      <c r="Q4709">
        <v>44</v>
      </c>
      <c r="R4709">
        <v>81.56</v>
      </c>
    </row>
    <row r="4710" spans="1:18" x14ac:dyDescent="0.35">
      <c r="A4710" t="s">
        <v>120</v>
      </c>
      <c r="B4710" t="str">
        <f>VLOOKUP(Table1[[#This Row],[Region]],Table3[#All],2,0)</f>
        <v>Anne Paul</v>
      </c>
      <c r="C4710" t="s">
        <v>212</v>
      </c>
      <c r="D4710">
        <v>178420</v>
      </c>
      <c r="E4710">
        <v>168519</v>
      </c>
      <c r="F4710">
        <v>94.45</v>
      </c>
      <c r="G4710" s="2">
        <v>41585</v>
      </c>
      <c r="H4710">
        <f>YEAR(Table1[[#This Row],[Order Date]])</f>
        <v>2013</v>
      </c>
      <c r="I4710" t="s">
        <v>253</v>
      </c>
      <c r="J4710" s="4">
        <f>WEEKDAY(Table1[[#This Row],[Order Date]])</f>
        <v>5</v>
      </c>
      <c r="K4710" t="s">
        <v>221</v>
      </c>
      <c r="L4710" t="s">
        <v>239</v>
      </c>
      <c r="M4710">
        <v>168519</v>
      </c>
      <c r="N4710">
        <v>83329.33</v>
      </c>
      <c r="O4710">
        <v>85189.67</v>
      </c>
      <c r="P4710">
        <v>20</v>
      </c>
      <c r="Q4710">
        <v>72</v>
      </c>
      <c r="R4710">
        <v>78.94</v>
      </c>
    </row>
    <row r="4711" spans="1:18" x14ac:dyDescent="0.35">
      <c r="A4711" t="s">
        <v>121</v>
      </c>
      <c r="B4711" t="str">
        <f>VLOOKUP(Table1[[#This Row],[Region]],Table3[#All],2,0)</f>
        <v>Sam Thomas</v>
      </c>
      <c r="C4711" t="s">
        <v>215</v>
      </c>
      <c r="D4711">
        <v>345938</v>
      </c>
      <c r="E4711">
        <v>291541</v>
      </c>
      <c r="F4711">
        <v>84.28</v>
      </c>
      <c r="G4711" s="2">
        <v>41158</v>
      </c>
      <c r="H4711">
        <f>YEAR(Table1[[#This Row],[Order Date]])</f>
        <v>2012</v>
      </c>
      <c r="I4711" t="s">
        <v>258</v>
      </c>
      <c r="J4711" s="4">
        <f>WEEKDAY(Table1[[#This Row],[Order Date]])</f>
        <v>5</v>
      </c>
      <c r="K4711" t="s">
        <v>221</v>
      </c>
      <c r="L4711" t="s">
        <v>239</v>
      </c>
      <c r="M4711">
        <v>291541</v>
      </c>
      <c r="N4711">
        <v>123383.2</v>
      </c>
      <c r="O4711">
        <v>168157.8</v>
      </c>
      <c r="P4711">
        <v>20</v>
      </c>
      <c r="Q4711">
        <v>54</v>
      </c>
      <c r="R4711">
        <v>81.760000000000005</v>
      </c>
    </row>
    <row r="4712" spans="1:18" x14ac:dyDescent="0.35">
      <c r="A4712" t="s">
        <v>122</v>
      </c>
      <c r="B4712" t="str">
        <f>VLOOKUP(Table1[[#This Row],[Region]],Table3[#All],2,0)</f>
        <v>Bill Gabril</v>
      </c>
      <c r="C4712" t="s">
        <v>213</v>
      </c>
      <c r="D4712">
        <v>459954</v>
      </c>
      <c r="E4712">
        <v>455842</v>
      </c>
      <c r="F4712">
        <v>99.11</v>
      </c>
      <c r="G4712" s="2">
        <v>40789</v>
      </c>
      <c r="H4712">
        <f>YEAR(Table1[[#This Row],[Order Date]])</f>
        <v>2011</v>
      </c>
      <c r="I4712" t="s">
        <v>258</v>
      </c>
      <c r="J4712" s="4">
        <f>WEEKDAY(Table1[[#This Row],[Order Date]])</f>
        <v>7</v>
      </c>
      <c r="K4712" t="s">
        <v>231</v>
      </c>
      <c r="L4712" t="s">
        <v>236</v>
      </c>
      <c r="M4712">
        <v>455842</v>
      </c>
      <c r="N4712">
        <v>93012.800000000003</v>
      </c>
      <c r="O4712">
        <v>362829.2</v>
      </c>
      <c r="P4712">
        <v>10</v>
      </c>
      <c r="Q4712">
        <v>33</v>
      </c>
      <c r="R4712">
        <v>92.86</v>
      </c>
    </row>
    <row r="4713" spans="1:18" x14ac:dyDescent="0.35">
      <c r="A4713" t="s">
        <v>123</v>
      </c>
      <c r="B4713" t="str">
        <f>VLOOKUP(Table1[[#This Row],[Region]],Table3[#All],2,0)</f>
        <v>William Grek</v>
      </c>
      <c r="C4713" t="s">
        <v>214</v>
      </c>
      <c r="D4713">
        <v>118745</v>
      </c>
      <c r="E4713">
        <v>134067</v>
      </c>
      <c r="F4713">
        <v>112.9</v>
      </c>
      <c r="G4713" s="2">
        <v>41389</v>
      </c>
      <c r="H4713">
        <f>YEAR(Table1[[#This Row],[Order Date]])</f>
        <v>2013</v>
      </c>
      <c r="I4713" t="s">
        <v>256</v>
      </c>
      <c r="J4713" s="4">
        <f>WEEKDAY(Table1[[#This Row],[Order Date]])</f>
        <v>5</v>
      </c>
      <c r="K4713" t="s">
        <v>224</v>
      </c>
      <c r="L4713" t="s">
        <v>240</v>
      </c>
      <c r="M4713">
        <v>134067</v>
      </c>
      <c r="N4713">
        <v>30860.28</v>
      </c>
      <c r="O4713">
        <v>103206.72</v>
      </c>
      <c r="P4713">
        <v>30</v>
      </c>
      <c r="Q4713">
        <v>52</v>
      </c>
      <c r="R4713">
        <v>80.66</v>
      </c>
    </row>
    <row r="4714" spans="1:18" x14ac:dyDescent="0.35">
      <c r="A4714" t="s">
        <v>124</v>
      </c>
      <c r="B4714" t="str">
        <f>VLOOKUP(Table1[[#This Row],[Region]],Table3[#All],2,0)</f>
        <v>Sam Thomas</v>
      </c>
      <c r="C4714" t="s">
        <v>215</v>
      </c>
      <c r="D4714">
        <v>160639</v>
      </c>
      <c r="E4714">
        <v>186803</v>
      </c>
      <c r="F4714">
        <v>116.29</v>
      </c>
      <c r="G4714" s="2">
        <v>41389</v>
      </c>
      <c r="H4714">
        <f>YEAR(Table1[[#This Row],[Order Date]])</f>
        <v>2013</v>
      </c>
      <c r="I4714" t="s">
        <v>256</v>
      </c>
      <c r="J4714" s="4">
        <f>WEEKDAY(Table1[[#This Row],[Order Date]])</f>
        <v>5</v>
      </c>
      <c r="K4714" t="s">
        <v>216</v>
      </c>
      <c r="L4714" t="s">
        <v>236</v>
      </c>
      <c r="M4714">
        <v>186803</v>
      </c>
      <c r="N4714">
        <v>71845.679999999993</v>
      </c>
      <c r="O4714">
        <v>114957.32</v>
      </c>
      <c r="P4714">
        <v>30</v>
      </c>
      <c r="Q4714">
        <v>94</v>
      </c>
      <c r="R4714">
        <v>63.07</v>
      </c>
    </row>
    <row r="4715" spans="1:18" x14ac:dyDescent="0.35">
      <c r="A4715" t="s">
        <v>125</v>
      </c>
      <c r="B4715" t="str">
        <f>VLOOKUP(Table1[[#This Row],[Region]],Table3[#All],2,0)</f>
        <v>Sam Thomas</v>
      </c>
      <c r="C4715" t="s">
        <v>215</v>
      </c>
      <c r="D4715">
        <v>333873</v>
      </c>
      <c r="E4715">
        <v>367402</v>
      </c>
      <c r="F4715">
        <v>110.04</v>
      </c>
      <c r="G4715" s="2">
        <v>41389</v>
      </c>
      <c r="H4715">
        <f>YEAR(Table1[[#This Row],[Order Date]])</f>
        <v>2013</v>
      </c>
      <c r="I4715" t="s">
        <v>256</v>
      </c>
      <c r="J4715" s="4">
        <f>WEEKDAY(Table1[[#This Row],[Order Date]])</f>
        <v>5</v>
      </c>
      <c r="K4715" t="s">
        <v>226</v>
      </c>
      <c r="L4715" t="s">
        <v>239</v>
      </c>
      <c r="M4715">
        <v>367402</v>
      </c>
      <c r="N4715">
        <v>153167.32</v>
      </c>
      <c r="O4715">
        <v>214234.68</v>
      </c>
      <c r="P4715">
        <v>30</v>
      </c>
      <c r="Q4715">
        <v>78</v>
      </c>
      <c r="R4715">
        <v>66.39</v>
      </c>
    </row>
    <row r="4716" spans="1:18" x14ac:dyDescent="0.35">
      <c r="A4716" t="s">
        <v>126</v>
      </c>
      <c r="B4716" t="str">
        <f>VLOOKUP(Table1[[#This Row],[Region]],Table3[#All],2,0)</f>
        <v>Sam Thomas</v>
      </c>
      <c r="C4716" t="s">
        <v>215</v>
      </c>
      <c r="D4716">
        <v>312711</v>
      </c>
      <c r="E4716">
        <v>237248</v>
      </c>
      <c r="F4716">
        <v>75.87</v>
      </c>
      <c r="G4716" s="2">
        <v>41883</v>
      </c>
      <c r="H4716">
        <f>YEAR(Table1[[#This Row],[Order Date]])</f>
        <v>2014</v>
      </c>
      <c r="I4716" t="s">
        <v>258</v>
      </c>
      <c r="J4716" s="4">
        <f>WEEKDAY(Table1[[#This Row],[Order Date]])</f>
        <v>2</v>
      </c>
      <c r="K4716" t="s">
        <v>226</v>
      </c>
      <c r="L4716" t="s">
        <v>239</v>
      </c>
      <c r="M4716">
        <v>237248</v>
      </c>
      <c r="N4716">
        <v>73021.67</v>
      </c>
      <c r="O4716">
        <v>164226.32999999999</v>
      </c>
      <c r="P4716">
        <v>30</v>
      </c>
      <c r="Q4716">
        <v>63</v>
      </c>
      <c r="R4716">
        <v>87.72</v>
      </c>
    </row>
    <row r="4717" spans="1:18" x14ac:dyDescent="0.35">
      <c r="A4717" t="s">
        <v>127</v>
      </c>
      <c r="B4717" t="str">
        <f>VLOOKUP(Table1[[#This Row],[Region]],Table3[#All],2,0)</f>
        <v>Anne Paul</v>
      </c>
      <c r="C4717" t="s">
        <v>212</v>
      </c>
      <c r="D4717">
        <v>246043</v>
      </c>
      <c r="E4717">
        <v>290760</v>
      </c>
      <c r="F4717">
        <v>118.17</v>
      </c>
      <c r="G4717" s="2">
        <v>41883</v>
      </c>
      <c r="H4717">
        <f>YEAR(Table1[[#This Row],[Order Date]])</f>
        <v>2014</v>
      </c>
      <c r="I4717" t="s">
        <v>258</v>
      </c>
      <c r="J4717" s="4">
        <f>WEEKDAY(Table1[[#This Row],[Order Date]])</f>
        <v>2</v>
      </c>
      <c r="K4717" t="s">
        <v>216</v>
      </c>
      <c r="L4717" t="s">
        <v>236</v>
      </c>
      <c r="M4717">
        <v>290760</v>
      </c>
      <c r="N4717">
        <v>87751.72</v>
      </c>
      <c r="O4717">
        <v>203008.28</v>
      </c>
      <c r="P4717">
        <v>20</v>
      </c>
      <c r="Q4717">
        <v>82</v>
      </c>
      <c r="R4717">
        <v>74.290000000000006</v>
      </c>
    </row>
    <row r="4718" spans="1:18" x14ac:dyDescent="0.35">
      <c r="A4718" t="s">
        <v>128</v>
      </c>
      <c r="B4718" t="str">
        <f>VLOOKUP(Table1[[#This Row],[Region]],Table3[#All],2,0)</f>
        <v>William Grek</v>
      </c>
      <c r="C4718" t="s">
        <v>214</v>
      </c>
      <c r="D4718">
        <v>382425</v>
      </c>
      <c r="E4718">
        <v>236192</v>
      </c>
      <c r="F4718">
        <v>61.76</v>
      </c>
      <c r="G4718" s="2">
        <v>41981</v>
      </c>
      <c r="H4718">
        <f>YEAR(Table1[[#This Row],[Order Date]])</f>
        <v>2014</v>
      </c>
      <c r="I4718" t="s">
        <v>257</v>
      </c>
      <c r="J4718" s="4">
        <f>WEEKDAY(Table1[[#This Row],[Order Date]])</f>
        <v>2</v>
      </c>
      <c r="K4718" t="s">
        <v>222</v>
      </c>
      <c r="L4718" t="s">
        <v>236</v>
      </c>
      <c r="M4718">
        <v>236192</v>
      </c>
      <c r="N4718">
        <v>55600.54</v>
      </c>
      <c r="O4718">
        <v>180591.46</v>
      </c>
      <c r="P4718">
        <v>10</v>
      </c>
      <c r="Q4718">
        <v>18</v>
      </c>
      <c r="R4718">
        <v>72.760000000000005</v>
      </c>
    </row>
    <row r="4719" spans="1:18" x14ac:dyDescent="0.35">
      <c r="A4719" t="s">
        <v>129</v>
      </c>
      <c r="B4719" t="str">
        <f>VLOOKUP(Table1[[#This Row],[Region]],Table3[#All],2,0)</f>
        <v>Anne Paul</v>
      </c>
      <c r="C4719" t="s">
        <v>212</v>
      </c>
      <c r="D4719">
        <v>226515</v>
      </c>
      <c r="E4719">
        <v>213188</v>
      </c>
      <c r="F4719">
        <v>94.12</v>
      </c>
      <c r="G4719" s="2">
        <v>41261</v>
      </c>
      <c r="H4719">
        <f>YEAR(Table1[[#This Row],[Order Date]])</f>
        <v>2012</v>
      </c>
      <c r="I4719" t="s">
        <v>257</v>
      </c>
      <c r="J4719" s="4">
        <f>WEEKDAY(Table1[[#This Row],[Order Date]])</f>
        <v>3</v>
      </c>
      <c r="K4719" t="s">
        <v>226</v>
      </c>
      <c r="L4719" t="s">
        <v>239</v>
      </c>
      <c r="M4719">
        <v>213188</v>
      </c>
      <c r="N4719">
        <v>104909.82</v>
      </c>
      <c r="O4719">
        <v>108278.18</v>
      </c>
      <c r="P4719">
        <v>20</v>
      </c>
      <c r="Q4719">
        <v>86</v>
      </c>
      <c r="R4719">
        <v>61.69</v>
      </c>
    </row>
    <row r="4720" spans="1:18" x14ac:dyDescent="0.35">
      <c r="A4720" t="s">
        <v>130</v>
      </c>
      <c r="B4720" t="str">
        <f>VLOOKUP(Table1[[#This Row],[Region]],Table3[#All],2,0)</f>
        <v>Bill Gabril</v>
      </c>
      <c r="C4720" t="s">
        <v>213</v>
      </c>
      <c r="D4720">
        <v>260052</v>
      </c>
      <c r="E4720">
        <v>203799</v>
      </c>
      <c r="F4720">
        <v>78.37</v>
      </c>
      <c r="G4720" s="2">
        <v>41261</v>
      </c>
      <c r="H4720">
        <f>YEAR(Table1[[#This Row],[Order Date]])</f>
        <v>2012</v>
      </c>
      <c r="I4720" t="s">
        <v>257</v>
      </c>
      <c r="J4720" s="4">
        <f>WEEKDAY(Table1[[#This Row],[Order Date]])</f>
        <v>3</v>
      </c>
      <c r="K4720" t="s">
        <v>225</v>
      </c>
      <c r="L4720" t="s">
        <v>239</v>
      </c>
      <c r="M4720">
        <v>203799</v>
      </c>
      <c r="N4720">
        <v>98232.14</v>
      </c>
      <c r="O4720">
        <v>105566.86</v>
      </c>
      <c r="P4720">
        <v>20</v>
      </c>
      <c r="Q4720">
        <v>79</v>
      </c>
      <c r="R4720">
        <v>62.27</v>
      </c>
    </row>
    <row r="4721" spans="1:18" x14ac:dyDescent="0.35">
      <c r="A4721" t="s">
        <v>131</v>
      </c>
      <c r="B4721" t="str">
        <f>VLOOKUP(Table1[[#This Row],[Region]],Table3[#All],2,0)</f>
        <v>Anne Paul</v>
      </c>
      <c r="C4721" t="s">
        <v>212</v>
      </c>
      <c r="D4721">
        <v>498765</v>
      </c>
      <c r="E4721">
        <v>366161</v>
      </c>
      <c r="F4721">
        <v>73.41</v>
      </c>
      <c r="G4721" s="2">
        <v>41261</v>
      </c>
      <c r="H4721">
        <f>YEAR(Table1[[#This Row],[Order Date]])</f>
        <v>2012</v>
      </c>
      <c r="I4721" t="s">
        <v>257</v>
      </c>
      <c r="J4721" s="4">
        <f>WEEKDAY(Table1[[#This Row],[Order Date]])</f>
        <v>3</v>
      </c>
      <c r="K4721" t="s">
        <v>225</v>
      </c>
      <c r="L4721" t="s">
        <v>239</v>
      </c>
      <c r="M4721">
        <v>366161</v>
      </c>
      <c r="N4721">
        <v>83361.850000000006</v>
      </c>
      <c r="O4721">
        <v>282799.15000000002</v>
      </c>
      <c r="P4721">
        <v>30</v>
      </c>
      <c r="Q4721">
        <v>82</v>
      </c>
      <c r="R4721">
        <v>91.03</v>
      </c>
    </row>
    <row r="4722" spans="1:18" x14ac:dyDescent="0.35">
      <c r="A4722" t="s">
        <v>132</v>
      </c>
      <c r="B4722" t="str">
        <f>VLOOKUP(Table1[[#This Row],[Region]],Table3[#All],2,0)</f>
        <v>Anne Paul</v>
      </c>
      <c r="C4722" t="s">
        <v>212</v>
      </c>
      <c r="D4722">
        <v>459495</v>
      </c>
      <c r="E4722">
        <v>313913</v>
      </c>
      <c r="F4722">
        <v>68.319999999999993</v>
      </c>
      <c r="G4722" s="2">
        <v>40851</v>
      </c>
      <c r="H4722">
        <f>YEAR(Table1[[#This Row],[Order Date]])</f>
        <v>2011</v>
      </c>
      <c r="I4722" t="s">
        <v>253</v>
      </c>
      <c r="J4722" s="4">
        <f>WEEKDAY(Table1[[#This Row],[Order Date]])</f>
        <v>6</v>
      </c>
      <c r="K4722" t="s">
        <v>224</v>
      </c>
      <c r="L4722" t="s">
        <v>240</v>
      </c>
      <c r="M4722">
        <v>313913</v>
      </c>
      <c r="N4722">
        <v>154968.60999999999</v>
      </c>
      <c r="O4722">
        <v>158944.39000000001</v>
      </c>
      <c r="P4722">
        <v>10</v>
      </c>
      <c r="Q4722">
        <v>64</v>
      </c>
      <c r="R4722">
        <v>93.5</v>
      </c>
    </row>
    <row r="4723" spans="1:18" x14ac:dyDescent="0.35">
      <c r="A4723" t="s">
        <v>133</v>
      </c>
      <c r="B4723" t="str">
        <f>VLOOKUP(Table1[[#This Row],[Region]],Table3[#All],2,0)</f>
        <v>Anne Paul</v>
      </c>
      <c r="C4723" t="s">
        <v>212</v>
      </c>
      <c r="D4723">
        <v>321640</v>
      </c>
      <c r="E4723">
        <v>377577</v>
      </c>
      <c r="F4723">
        <v>117.39</v>
      </c>
      <c r="G4723" s="2">
        <v>41709</v>
      </c>
      <c r="H4723">
        <f>YEAR(Table1[[#This Row],[Order Date]])</f>
        <v>2014</v>
      </c>
      <c r="I4723" t="s">
        <v>263</v>
      </c>
      <c r="J4723" s="4">
        <f>WEEKDAY(Table1[[#This Row],[Order Date]])</f>
        <v>3</v>
      </c>
      <c r="K4723" t="s">
        <v>226</v>
      </c>
      <c r="L4723" t="s">
        <v>239</v>
      </c>
      <c r="M4723">
        <v>377577</v>
      </c>
      <c r="N4723">
        <v>87687.83</v>
      </c>
      <c r="O4723">
        <v>289889.17</v>
      </c>
      <c r="P4723">
        <v>10</v>
      </c>
      <c r="Q4723">
        <v>49</v>
      </c>
      <c r="R4723">
        <v>90.1</v>
      </c>
    </row>
    <row r="4724" spans="1:18" x14ac:dyDescent="0.35">
      <c r="A4724" t="s">
        <v>134</v>
      </c>
      <c r="B4724" t="str">
        <f>VLOOKUP(Table1[[#This Row],[Region]],Table3[#All],2,0)</f>
        <v>Bill Gabril</v>
      </c>
      <c r="C4724" t="s">
        <v>213</v>
      </c>
      <c r="D4724">
        <v>323682</v>
      </c>
      <c r="E4724">
        <v>351243</v>
      </c>
      <c r="F4724">
        <v>108.51</v>
      </c>
      <c r="G4724" s="2">
        <v>41709</v>
      </c>
      <c r="H4724">
        <f>YEAR(Table1[[#This Row],[Order Date]])</f>
        <v>2014</v>
      </c>
      <c r="I4724" t="s">
        <v>263</v>
      </c>
      <c r="J4724" s="4">
        <f>WEEKDAY(Table1[[#This Row],[Order Date]])</f>
        <v>3</v>
      </c>
      <c r="K4724" t="s">
        <v>224</v>
      </c>
      <c r="L4724" t="s">
        <v>240</v>
      </c>
      <c r="M4724">
        <v>351243</v>
      </c>
      <c r="N4724">
        <v>164786.38</v>
      </c>
      <c r="O4724">
        <v>186456.62</v>
      </c>
      <c r="P4724">
        <v>30</v>
      </c>
      <c r="Q4724">
        <v>97</v>
      </c>
      <c r="R4724">
        <v>65.319999999999993</v>
      </c>
    </row>
    <row r="4725" spans="1:18" x14ac:dyDescent="0.35">
      <c r="A4725" t="s">
        <v>135</v>
      </c>
      <c r="B4725" t="str">
        <f>VLOOKUP(Table1[[#This Row],[Region]],Table3[#All],2,0)</f>
        <v>Sam Thomas</v>
      </c>
      <c r="C4725" t="s">
        <v>215</v>
      </c>
      <c r="D4725">
        <v>101026</v>
      </c>
      <c r="E4725">
        <v>104151</v>
      </c>
      <c r="F4725">
        <v>103.09</v>
      </c>
      <c r="G4725" s="2">
        <v>41305</v>
      </c>
      <c r="H4725">
        <f>YEAR(Table1[[#This Row],[Order Date]])</f>
        <v>2013</v>
      </c>
      <c r="I4725" t="s">
        <v>259</v>
      </c>
      <c r="J4725" s="4">
        <f>WEEKDAY(Table1[[#This Row],[Order Date]])</f>
        <v>5</v>
      </c>
      <c r="K4725" t="s">
        <v>224</v>
      </c>
      <c r="L4725" t="s">
        <v>240</v>
      </c>
      <c r="M4725">
        <v>104151</v>
      </c>
      <c r="N4725">
        <v>34668.120000000003</v>
      </c>
      <c r="O4725">
        <v>69482.880000000005</v>
      </c>
      <c r="P4725">
        <v>20</v>
      </c>
      <c r="Q4725">
        <v>76</v>
      </c>
      <c r="R4725">
        <v>86.04</v>
      </c>
    </row>
    <row r="4726" spans="1:18" x14ac:dyDescent="0.35">
      <c r="A4726" t="s">
        <v>136</v>
      </c>
      <c r="B4726" t="str">
        <f>VLOOKUP(Table1[[#This Row],[Region]],Table3[#All],2,0)</f>
        <v>Sam Thomas</v>
      </c>
      <c r="C4726" t="s">
        <v>215</v>
      </c>
      <c r="D4726">
        <v>180518</v>
      </c>
      <c r="E4726">
        <v>126976</v>
      </c>
      <c r="F4726">
        <v>70.34</v>
      </c>
      <c r="G4726" s="2">
        <v>41305</v>
      </c>
      <c r="H4726">
        <f>YEAR(Table1[[#This Row],[Order Date]])</f>
        <v>2013</v>
      </c>
      <c r="I4726" t="s">
        <v>259</v>
      </c>
      <c r="J4726" s="4">
        <f>WEEKDAY(Table1[[#This Row],[Order Date]])</f>
        <v>5</v>
      </c>
      <c r="K4726" t="s">
        <v>234</v>
      </c>
      <c r="L4726" t="s">
        <v>238</v>
      </c>
      <c r="M4726">
        <v>126976</v>
      </c>
      <c r="N4726">
        <v>39753.279999999999</v>
      </c>
      <c r="O4726">
        <v>87222.720000000001</v>
      </c>
      <c r="P4726">
        <v>20</v>
      </c>
      <c r="Q4726">
        <v>97</v>
      </c>
      <c r="R4726">
        <v>80.63</v>
      </c>
    </row>
    <row r="4727" spans="1:18" x14ac:dyDescent="0.35">
      <c r="A4727" t="s">
        <v>137</v>
      </c>
      <c r="B4727" t="str">
        <f>VLOOKUP(Table1[[#This Row],[Region]],Table3[#All],2,0)</f>
        <v>Sam Thomas</v>
      </c>
      <c r="C4727" t="s">
        <v>215</v>
      </c>
      <c r="D4727">
        <v>353840</v>
      </c>
      <c r="E4727">
        <v>223224</v>
      </c>
      <c r="F4727">
        <v>63.09</v>
      </c>
      <c r="G4727" s="2">
        <v>41767</v>
      </c>
      <c r="H4727">
        <f>YEAR(Table1[[#This Row],[Order Date]])</f>
        <v>2014</v>
      </c>
      <c r="I4727" t="s">
        <v>261</v>
      </c>
      <c r="J4727" s="4">
        <f>WEEKDAY(Table1[[#This Row],[Order Date]])</f>
        <v>5</v>
      </c>
      <c r="K4727" t="s">
        <v>217</v>
      </c>
      <c r="L4727" t="s">
        <v>237</v>
      </c>
      <c r="M4727">
        <v>223224</v>
      </c>
      <c r="N4727">
        <v>109369.82</v>
      </c>
      <c r="O4727">
        <v>113854.18</v>
      </c>
      <c r="P4727">
        <v>20</v>
      </c>
      <c r="Q4727">
        <v>20</v>
      </c>
      <c r="R4727">
        <v>72.790000000000006</v>
      </c>
    </row>
    <row r="4728" spans="1:18" x14ac:dyDescent="0.35">
      <c r="A4728" t="s">
        <v>138</v>
      </c>
      <c r="B4728" t="str">
        <f>VLOOKUP(Table1[[#This Row],[Region]],Table3[#All],2,0)</f>
        <v>Bill Gabril</v>
      </c>
      <c r="C4728" t="s">
        <v>213</v>
      </c>
      <c r="D4728">
        <v>334526</v>
      </c>
      <c r="E4728">
        <v>258370</v>
      </c>
      <c r="F4728">
        <v>77.23</v>
      </c>
      <c r="G4728" s="2">
        <v>41419</v>
      </c>
      <c r="H4728">
        <f>YEAR(Table1[[#This Row],[Order Date]])</f>
        <v>2013</v>
      </c>
      <c r="I4728" t="s">
        <v>261</v>
      </c>
      <c r="J4728" s="4">
        <f>WEEKDAY(Table1[[#This Row],[Order Date]])</f>
        <v>7</v>
      </c>
      <c r="K4728" t="s">
        <v>235</v>
      </c>
      <c r="L4728" t="s">
        <v>239</v>
      </c>
      <c r="M4728">
        <v>258370</v>
      </c>
      <c r="N4728">
        <v>115382.36</v>
      </c>
      <c r="O4728">
        <v>142987.64000000001</v>
      </c>
      <c r="P4728">
        <v>10</v>
      </c>
      <c r="Q4728">
        <v>49</v>
      </c>
      <c r="R4728">
        <v>81.38</v>
      </c>
    </row>
    <row r="4729" spans="1:18" x14ac:dyDescent="0.35">
      <c r="A4729" t="s">
        <v>139</v>
      </c>
      <c r="B4729" t="str">
        <f>VLOOKUP(Table1[[#This Row],[Region]],Table3[#All],2,0)</f>
        <v>Bill Gabril</v>
      </c>
      <c r="C4729" t="s">
        <v>213</v>
      </c>
      <c r="D4729">
        <v>238395</v>
      </c>
      <c r="E4729">
        <v>145553</v>
      </c>
      <c r="F4729">
        <v>61.06</v>
      </c>
      <c r="G4729" s="2">
        <v>41419</v>
      </c>
      <c r="H4729">
        <f>YEAR(Table1[[#This Row],[Order Date]])</f>
        <v>2013</v>
      </c>
      <c r="I4729" t="s">
        <v>261</v>
      </c>
      <c r="J4729" s="4">
        <f>WEEKDAY(Table1[[#This Row],[Order Date]])</f>
        <v>7</v>
      </c>
      <c r="K4729" t="s">
        <v>225</v>
      </c>
      <c r="L4729" t="s">
        <v>239</v>
      </c>
      <c r="M4729">
        <v>145553</v>
      </c>
      <c r="N4729">
        <v>47022.53</v>
      </c>
      <c r="O4729">
        <v>98530.47</v>
      </c>
      <c r="P4729">
        <v>20</v>
      </c>
      <c r="Q4729">
        <v>74</v>
      </c>
      <c r="R4729">
        <v>92.63</v>
      </c>
    </row>
    <row r="4730" spans="1:18" x14ac:dyDescent="0.35">
      <c r="A4730" t="s">
        <v>140</v>
      </c>
      <c r="B4730" t="str">
        <f>VLOOKUP(Table1[[#This Row],[Region]],Table3[#All],2,0)</f>
        <v>William Grek</v>
      </c>
      <c r="C4730" t="s">
        <v>214</v>
      </c>
      <c r="D4730">
        <v>139470</v>
      </c>
      <c r="E4730">
        <v>148258</v>
      </c>
      <c r="F4730">
        <v>106.3</v>
      </c>
      <c r="G4730" s="2">
        <v>41555</v>
      </c>
      <c r="H4730">
        <f>YEAR(Table1[[#This Row],[Order Date]])</f>
        <v>2013</v>
      </c>
      <c r="I4730" t="s">
        <v>255</v>
      </c>
      <c r="J4730" s="4">
        <f>WEEKDAY(Table1[[#This Row],[Order Date]])</f>
        <v>3</v>
      </c>
      <c r="K4730" t="s">
        <v>226</v>
      </c>
      <c r="L4730" t="s">
        <v>239</v>
      </c>
      <c r="M4730">
        <v>148258</v>
      </c>
      <c r="N4730">
        <v>70448.490000000005</v>
      </c>
      <c r="O4730">
        <v>77809.509999999995</v>
      </c>
      <c r="P4730">
        <v>20</v>
      </c>
      <c r="Q4730">
        <v>61</v>
      </c>
      <c r="R4730">
        <v>68.13</v>
      </c>
    </row>
    <row r="4731" spans="1:18" x14ac:dyDescent="0.35">
      <c r="A4731" t="s">
        <v>141</v>
      </c>
      <c r="B4731" t="str">
        <f>VLOOKUP(Table1[[#This Row],[Region]],Table3[#All],2,0)</f>
        <v>Sam Thomas</v>
      </c>
      <c r="C4731" t="s">
        <v>215</v>
      </c>
      <c r="D4731">
        <v>170198</v>
      </c>
      <c r="E4731">
        <v>104094</v>
      </c>
      <c r="F4731">
        <v>61.16</v>
      </c>
      <c r="G4731" s="2">
        <v>40663</v>
      </c>
      <c r="H4731">
        <f>YEAR(Table1[[#This Row],[Order Date]])</f>
        <v>2011</v>
      </c>
      <c r="I4731" t="s">
        <v>256</v>
      </c>
      <c r="J4731" s="4">
        <f>WEEKDAY(Table1[[#This Row],[Order Date]])</f>
        <v>7</v>
      </c>
      <c r="K4731" t="s">
        <v>223</v>
      </c>
      <c r="L4731" t="s">
        <v>240</v>
      </c>
      <c r="M4731">
        <v>104094</v>
      </c>
      <c r="N4731">
        <v>30269.75</v>
      </c>
      <c r="O4731">
        <v>73824.25</v>
      </c>
      <c r="P4731">
        <v>20</v>
      </c>
      <c r="Q4731">
        <v>78</v>
      </c>
      <c r="R4731">
        <v>71.459999999999994</v>
      </c>
    </row>
    <row r="4732" spans="1:18" x14ac:dyDescent="0.35">
      <c r="A4732" t="s">
        <v>142</v>
      </c>
      <c r="B4732" t="str">
        <f>VLOOKUP(Table1[[#This Row],[Region]],Table3[#All],2,0)</f>
        <v>Sam Thomas</v>
      </c>
      <c r="C4732" t="s">
        <v>215</v>
      </c>
      <c r="D4732">
        <v>186730</v>
      </c>
      <c r="E4732">
        <v>148761</v>
      </c>
      <c r="F4732">
        <v>79.67</v>
      </c>
      <c r="G4732" s="2">
        <v>41223</v>
      </c>
      <c r="H4732">
        <f>YEAR(Table1[[#This Row],[Order Date]])</f>
        <v>2012</v>
      </c>
      <c r="I4732" t="s">
        <v>253</v>
      </c>
      <c r="J4732" s="4">
        <f>WEEKDAY(Table1[[#This Row],[Order Date]])</f>
        <v>7</v>
      </c>
      <c r="K4732" t="s">
        <v>221</v>
      </c>
      <c r="L4732" t="s">
        <v>239</v>
      </c>
      <c r="M4732">
        <v>148761</v>
      </c>
      <c r="N4732">
        <v>63902.31</v>
      </c>
      <c r="O4732">
        <v>84858.69</v>
      </c>
      <c r="P4732">
        <v>20</v>
      </c>
      <c r="Q4732">
        <v>56</v>
      </c>
      <c r="R4732">
        <v>85.95</v>
      </c>
    </row>
    <row r="4733" spans="1:18" x14ac:dyDescent="0.35">
      <c r="A4733" t="s">
        <v>143</v>
      </c>
      <c r="B4733" t="str">
        <f>VLOOKUP(Table1[[#This Row],[Region]],Table3[#All],2,0)</f>
        <v>Sam Thomas</v>
      </c>
      <c r="C4733" t="s">
        <v>215</v>
      </c>
      <c r="D4733">
        <v>463921</v>
      </c>
      <c r="E4733">
        <v>377847</v>
      </c>
      <c r="F4733">
        <v>81.45</v>
      </c>
      <c r="G4733" s="2">
        <v>41222</v>
      </c>
      <c r="H4733">
        <f>YEAR(Table1[[#This Row],[Order Date]])</f>
        <v>2012</v>
      </c>
      <c r="I4733" t="s">
        <v>253</v>
      </c>
      <c r="J4733" s="4">
        <f>WEEKDAY(Table1[[#This Row],[Order Date]])</f>
        <v>6</v>
      </c>
      <c r="K4733" t="s">
        <v>220</v>
      </c>
      <c r="L4733" t="s">
        <v>237</v>
      </c>
      <c r="M4733">
        <v>377847</v>
      </c>
      <c r="N4733">
        <v>178562.56</v>
      </c>
      <c r="O4733">
        <v>199284.44</v>
      </c>
      <c r="P4733">
        <v>20</v>
      </c>
      <c r="Q4733">
        <v>10</v>
      </c>
      <c r="R4733">
        <v>64.099999999999994</v>
      </c>
    </row>
    <row r="4734" spans="1:18" x14ac:dyDescent="0.35">
      <c r="A4734" t="s">
        <v>144</v>
      </c>
      <c r="B4734" t="str">
        <f>VLOOKUP(Table1[[#This Row],[Region]],Table3[#All],2,0)</f>
        <v>Sam Thomas</v>
      </c>
      <c r="C4734" t="s">
        <v>215</v>
      </c>
      <c r="D4734">
        <v>277666</v>
      </c>
      <c r="E4734">
        <v>263951</v>
      </c>
      <c r="F4734">
        <v>95.06</v>
      </c>
      <c r="G4734" s="2">
        <v>41222</v>
      </c>
      <c r="H4734">
        <f>YEAR(Table1[[#This Row],[Order Date]])</f>
        <v>2012</v>
      </c>
      <c r="I4734" t="s">
        <v>253</v>
      </c>
      <c r="J4734" s="4">
        <f>WEEKDAY(Table1[[#This Row],[Order Date]])</f>
        <v>6</v>
      </c>
      <c r="K4734" t="s">
        <v>232</v>
      </c>
      <c r="L4734" t="s">
        <v>240</v>
      </c>
      <c r="M4734">
        <v>263951</v>
      </c>
      <c r="N4734">
        <v>70315.740000000005</v>
      </c>
      <c r="O4734">
        <v>193635.26</v>
      </c>
      <c r="P4734">
        <v>30</v>
      </c>
      <c r="Q4734">
        <v>57</v>
      </c>
      <c r="R4734">
        <v>90.45</v>
      </c>
    </row>
    <row r="4735" spans="1:18" x14ac:dyDescent="0.35">
      <c r="A4735" t="s">
        <v>145</v>
      </c>
      <c r="B4735" t="str">
        <f>VLOOKUP(Table1[[#This Row],[Region]],Table3[#All],2,0)</f>
        <v>Anne Paul</v>
      </c>
      <c r="C4735" t="s">
        <v>212</v>
      </c>
      <c r="D4735">
        <v>426403</v>
      </c>
      <c r="E4735">
        <v>499287</v>
      </c>
      <c r="F4735">
        <v>117.09</v>
      </c>
      <c r="G4735" s="2">
        <v>41159</v>
      </c>
      <c r="H4735">
        <f>YEAR(Table1[[#This Row],[Order Date]])</f>
        <v>2012</v>
      </c>
      <c r="I4735" t="s">
        <v>258</v>
      </c>
      <c r="J4735" s="4">
        <f>WEEKDAY(Table1[[#This Row],[Order Date]])</f>
        <v>6</v>
      </c>
      <c r="K4735" t="s">
        <v>233</v>
      </c>
      <c r="L4735" t="s">
        <v>237</v>
      </c>
      <c r="M4735">
        <v>499287</v>
      </c>
      <c r="N4735">
        <v>128918.2</v>
      </c>
      <c r="O4735">
        <v>370368.8</v>
      </c>
      <c r="P4735">
        <v>30</v>
      </c>
      <c r="Q4735">
        <v>36</v>
      </c>
      <c r="R4735">
        <v>76.47</v>
      </c>
    </row>
    <row r="4736" spans="1:18" x14ac:dyDescent="0.35">
      <c r="A4736" t="s">
        <v>146</v>
      </c>
      <c r="B4736" t="str">
        <f>VLOOKUP(Table1[[#This Row],[Region]],Table3[#All],2,0)</f>
        <v>Anne Paul</v>
      </c>
      <c r="C4736" t="s">
        <v>212</v>
      </c>
      <c r="D4736">
        <v>497459</v>
      </c>
      <c r="E4736">
        <v>361822</v>
      </c>
      <c r="F4736">
        <v>72.73</v>
      </c>
      <c r="G4736" s="2">
        <v>41159</v>
      </c>
      <c r="H4736">
        <f>YEAR(Table1[[#This Row],[Order Date]])</f>
        <v>2012</v>
      </c>
      <c r="I4736" t="s">
        <v>258</v>
      </c>
      <c r="J4736" s="4">
        <f>WEEKDAY(Table1[[#This Row],[Order Date]])</f>
        <v>6</v>
      </c>
      <c r="K4736" t="s">
        <v>235</v>
      </c>
      <c r="L4736" t="s">
        <v>239</v>
      </c>
      <c r="M4736">
        <v>361822</v>
      </c>
      <c r="N4736">
        <v>154619.57</v>
      </c>
      <c r="O4736">
        <v>207202.43</v>
      </c>
      <c r="P4736">
        <v>10</v>
      </c>
      <c r="Q4736">
        <v>31</v>
      </c>
      <c r="R4736">
        <v>88.55</v>
      </c>
    </row>
    <row r="4737" spans="1:18" x14ac:dyDescent="0.35">
      <c r="A4737" t="s">
        <v>147</v>
      </c>
      <c r="B4737" t="str">
        <f>VLOOKUP(Table1[[#This Row],[Region]],Table3[#All],2,0)</f>
        <v>William Grek</v>
      </c>
      <c r="C4737" t="s">
        <v>214</v>
      </c>
      <c r="D4737">
        <v>476107</v>
      </c>
      <c r="E4737">
        <v>353587</v>
      </c>
      <c r="F4737">
        <v>74.27</v>
      </c>
      <c r="G4737" s="2">
        <v>41159</v>
      </c>
      <c r="H4737">
        <f>YEAR(Table1[[#This Row],[Order Date]])</f>
        <v>2012</v>
      </c>
      <c r="I4737" t="s">
        <v>258</v>
      </c>
      <c r="J4737" s="4">
        <f>WEEKDAY(Table1[[#This Row],[Order Date]])</f>
        <v>6</v>
      </c>
      <c r="K4737" t="s">
        <v>228</v>
      </c>
      <c r="L4737" t="s">
        <v>236</v>
      </c>
      <c r="M4737">
        <v>353587</v>
      </c>
      <c r="N4737">
        <v>151894.51999999999</v>
      </c>
      <c r="O4737">
        <v>201692.48</v>
      </c>
      <c r="P4737">
        <v>10</v>
      </c>
      <c r="Q4737">
        <v>22</v>
      </c>
      <c r="R4737">
        <v>85.86</v>
      </c>
    </row>
    <row r="4738" spans="1:18" x14ac:dyDescent="0.35">
      <c r="A4738" t="s">
        <v>148</v>
      </c>
      <c r="B4738" t="str">
        <f>VLOOKUP(Table1[[#This Row],[Region]],Table3[#All],2,0)</f>
        <v>Sam Thomas</v>
      </c>
      <c r="C4738" t="s">
        <v>215</v>
      </c>
      <c r="D4738">
        <v>489107</v>
      </c>
      <c r="E4738">
        <v>497549</v>
      </c>
      <c r="F4738">
        <v>101.73</v>
      </c>
      <c r="G4738" s="2">
        <v>41771</v>
      </c>
      <c r="H4738">
        <f>YEAR(Table1[[#This Row],[Order Date]])</f>
        <v>2014</v>
      </c>
      <c r="I4738" t="s">
        <v>261</v>
      </c>
      <c r="J4738" s="4">
        <f>WEEKDAY(Table1[[#This Row],[Order Date]])</f>
        <v>2</v>
      </c>
      <c r="K4738" t="s">
        <v>235</v>
      </c>
      <c r="L4738" t="s">
        <v>239</v>
      </c>
      <c r="M4738">
        <v>497549</v>
      </c>
      <c r="N4738">
        <v>200129.73</v>
      </c>
      <c r="O4738">
        <v>297419.27</v>
      </c>
      <c r="P4738">
        <v>10</v>
      </c>
      <c r="Q4738">
        <v>80</v>
      </c>
      <c r="R4738">
        <v>60.23</v>
      </c>
    </row>
    <row r="4739" spans="1:18" x14ac:dyDescent="0.35">
      <c r="A4739" t="s">
        <v>149</v>
      </c>
      <c r="B4739" t="str">
        <f>VLOOKUP(Table1[[#This Row],[Region]],Table3[#All],2,0)</f>
        <v>William Grek</v>
      </c>
      <c r="C4739" t="s">
        <v>214</v>
      </c>
      <c r="D4739">
        <v>295971</v>
      </c>
      <c r="E4739">
        <v>152967</v>
      </c>
      <c r="F4739">
        <v>51.68</v>
      </c>
      <c r="G4739" s="2">
        <v>41842</v>
      </c>
      <c r="H4739">
        <f>YEAR(Table1[[#This Row],[Order Date]])</f>
        <v>2014</v>
      </c>
      <c r="I4739" t="s">
        <v>260</v>
      </c>
      <c r="J4739" s="4">
        <f>WEEKDAY(Table1[[#This Row],[Order Date]])</f>
        <v>3</v>
      </c>
      <c r="K4739" t="s">
        <v>218</v>
      </c>
      <c r="L4739" t="s">
        <v>238</v>
      </c>
      <c r="M4739">
        <v>152967</v>
      </c>
      <c r="N4739">
        <v>43926.42</v>
      </c>
      <c r="O4739">
        <v>109040.58</v>
      </c>
      <c r="P4739">
        <v>20</v>
      </c>
      <c r="Q4739">
        <v>51</v>
      </c>
      <c r="R4739">
        <v>87</v>
      </c>
    </row>
    <row r="4740" spans="1:18" x14ac:dyDescent="0.35">
      <c r="A4740" t="s">
        <v>150</v>
      </c>
      <c r="B4740" t="str">
        <f>VLOOKUP(Table1[[#This Row],[Region]],Table3[#All],2,0)</f>
        <v>Anne Paul</v>
      </c>
      <c r="C4740" t="s">
        <v>212</v>
      </c>
      <c r="D4740">
        <v>371855</v>
      </c>
      <c r="E4740">
        <v>230672</v>
      </c>
      <c r="F4740">
        <v>62.03</v>
      </c>
      <c r="G4740" s="2">
        <v>41842</v>
      </c>
      <c r="H4740">
        <f>YEAR(Table1[[#This Row],[Order Date]])</f>
        <v>2014</v>
      </c>
      <c r="I4740" t="s">
        <v>260</v>
      </c>
      <c r="J4740" s="4">
        <f>WEEKDAY(Table1[[#This Row],[Order Date]])</f>
        <v>3</v>
      </c>
      <c r="K4740" t="s">
        <v>225</v>
      </c>
      <c r="L4740" t="s">
        <v>239</v>
      </c>
      <c r="M4740">
        <v>230672</v>
      </c>
      <c r="N4740">
        <v>112452.57</v>
      </c>
      <c r="O4740">
        <v>118219.43</v>
      </c>
      <c r="P4740">
        <v>30</v>
      </c>
      <c r="Q4740">
        <v>79</v>
      </c>
      <c r="R4740">
        <v>65.569999999999993</v>
      </c>
    </row>
    <row r="4741" spans="1:18" x14ac:dyDescent="0.35">
      <c r="A4741" t="s">
        <v>151</v>
      </c>
      <c r="B4741" t="str">
        <f>VLOOKUP(Table1[[#This Row],[Region]],Table3[#All],2,0)</f>
        <v>Bill Gabril</v>
      </c>
      <c r="C4741" t="s">
        <v>213</v>
      </c>
      <c r="D4741">
        <v>291529</v>
      </c>
      <c r="E4741">
        <v>338353</v>
      </c>
      <c r="F4741">
        <v>116.06</v>
      </c>
      <c r="G4741" s="2">
        <v>41842</v>
      </c>
      <c r="H4741">
        <f>YEAR(Table1[[#This Row],[Order Date]])</f>
        <v>2014</v>
      </c>
      <c r="I4741" t="s">
        <v>260</v>
      </c>
      <c r="J4741" s="4">
        <f>WEEKDAY(Table1[[#This Row],[Order Date]])</f>
        <v>3</v>
      </c>
      <c r="K4741" t="s">
        <v>227</v>
      </c>
      <c r="L4741" t="s">
        <v>237</v>
      </c>
      <c r="M4741">
        <v>338353</v>
      </c>
      <c r="N4741">
        <v>93199.55</v>
      </c>
      <c r="O4741">
        <v>245153.45</v>
      </c>
      <c r="P4741">
        <v>20</v>
      </c>
      <c r="Q4741">
        <v>67</v>
      </c>
      <c r="R4741">
        <v>60.82</v>
      </c>
    </row>
    <row r="4742" spans="1:18" x14ac:dyDescent="0.35">
      <c r="A4742" t="s">
        <v>152</v>
      </c>
      <c r="B4742" t="str">
        <f>VLOOKUP(Table1[[#This Row],[Region]],Table3[#All],2,0)</f>
        <v>Bill Gabril</v>
      </c>
      <c r="C4742" t="s">
        <v>213</v>
      </c>
      <c r="D4742">
        <v>182432</v>
      </c>
      <c r="E4742">
        <v>173796</v>
      </c>
      <c r="F4742">
        <v>95.27</v>
      </c>
      <c r="G4742" s="2">
        <v>40871</v>
      </c>
      <c r="H4742">
        <f>YEAR(Table1[[#This Row],[Order Date]])</f>
        <v>2011</v>
      </c>
      <c r="I4742" t="s">
        <v>253</v>
      </c>
      <c r="J4742" s="4">
        <f>WEEKDAY(Table1[[#This Row],[Order Date]])</f>
        <v>5</v>
      </c>
      <c r="K4742" t="s">
        <v>227</v>
      </c>
      <c r="L4742" t="s">
        <v>237</v>
      </c>
      <c r="M4742">
        <v>173796</v>
      </c>
      <c r="N4742">
        <v>49152.19</v>
      </c>
      <c r="O4742">
        <v>124643.81</v>
      </c>
      <c r="P4742">
        <v>20</v>
      </c>
      <c r="Q4742">
        <v>77</v>
      </c>
      <c r="R4742">
        <v>62.12</v>
      </c>
    </row>
    <row r="4743" spans="1:18" x14ac:dyDescent="0.35">
      <c r="A4743" t="s">
        <v>153</v>
      </c>
      <c r="B4743" t="str">
        <f>VLOOKUP(Table1[[#This Row],[Region]],Table3[#All],2,0)</f>
        <v>Sam Thomas</v>
      </c>
      <c r="C4743" t="s">
        <v>215</v>
      </c>
      <c r="D4743">
        <v>169719</v>
      </c>
      <c r="E4743">
        <v>193179</v>
      </c>
      <c r="F4743">
        <v>113.82</v>
      </c>
      <c r="G4743" s="2">
        <v>40871</v>
      </c>
      <c r="H4743">
        <f>YEAR(Table1[[#This Row],[Order Date]])</f>
        <v>2011</v>
      </c>
      <c r="I4743" t="s">
        <v>253</v>
      </c>
      <c r="J4743" s="4">
        <f>WEEKDAY(Table1[[#This Row],[Order Date]])</f>
        <v>5</v>
      </c>
      <c r="K4743" t="s">
        <v>231</v>
      </c>
      <c r="L4743" t="s">
        <v>236</v>
      </c>
      <c r="M4743">
        <v>193179</v>
      </c>
      <c r="N4743">
        <v>88267.03</v>
      </c>
      <c r="O4743">
        <v>104911.97</v>
      </c>
      <c r="P4743">
        <v>20</v>
      </c>
      <c r="Q4743">
        <v>100</v>
      </c>
      <c r="R4743">
        <v>83.25</v>
      </c>
    </row>
    <row r="4744" spans="1:18" x14ac:dyDescent="0.35">
      <c r="A4744" t="s">
        <v>154</v>
      </c>
      <c r="B4744" t="str">
        <f>VLOOKUP(Table1[[#This Row],[Region]],Table3[#All],2,0)</f>
        <v>Bill Gabril</v>
      </c>
      <c r="C4744" t="s">
        <v>213</v>
      </c>
      <c r="D4744">
        <v>295703</v>
      </c>
      <c r="E4744">
        <v>153116</v>
      </c>
      <c r="F4744">
        <v>51.78</v>
      </c>
      <c r="G4744" s="2">
        <v>40862</v>
      </c>
      <c r="H4744">
        <f>YEAR(Table1[[#This Row],[Order Date]])</f>
        <v>2011</v>
      </c>
      <c r="I4744" t="s">
        <v>253</v>
      </c>
      <c r="J4744" s="4">
        <f>WEEKDAY(Table1[[#This Row],[Order Date]])</f>
        <v>3</v>
      </c>
      <c r="K4744" t="s">
        <v>230</v>
      </c>
      <c r="L4744" t="s">
        <v>238</v>
      </c>
      <c r="M4744">
        <v>153116</v>
      </c>
      <c r="N4744">
        <v>59557.88</v>
      </c>
      <c r="O4744">
        <v>93558.12</v>
      </c>
      <c r="P4744">
        <v>30</v>
      </c>
      <c r="Q4744">
        <v>91</v>
      </c>
      <c r="R4744">
        <v>92.94</v>
      </c>
    </row>
    <row r="4745" spans="1:18" x14ac:dyDescent="0.35">
      <c r="A4745" t="s">
        <v>155</v>
      </c>
      <c r="B4745" t="str">
        <f>VLOOKUP(Table1[[#This Row],[Region]],Table3[#All],2,0)</f>
        <v>Anne Paul</v>
      </c>
      <c r="C4745" t="s">
        <v>212</v>
      </c>
      <c r="D4745">
        <v>212736</v>
      </c>
      <c r="E4745">
        <v>185205</v>
      </c>
      <c r="F4745">
        <v>87.06</v>
      </c>
      <c r="G4745" s="2">
        <v>40862</v>
      </c>
      <c r="H4745">
        <f>YEAR(Table1[[#This Row],[Order Date]])</f>
        <v>2011</v>
      </c>
      <c r="I4745" t="s">
        <v>253</v>
      </c>
      <c r="J4745" s="4">
        <f>WEEKDAY(Table1[[#This Row],[Order Date]])</f>
        <v>3</v>
      </c>
      <c r="K4745" t="s">
        <v>234</v>
      </c>
      <c r="L4745" t="s">
        <v>238</v>
      </c>
      <c r="M4745">
        <v>185205</v>
      </c>
      <c r="N4745">
        <v>40529.629999999997</v>
      </c>
      <c r="O4745">
        <v>144675.37</v>
      </c>
      <c r="P4745">
        <v>20</v>
      </c>
      <c r="Q4745">
        <v>53</v>
      </c>
      <c r="R4745">
        <v>86.5</v>
      </c>
    </row>
    <row r="4746" spans="1:18" x14ac:dyDescent="0.35">
      <c r="A4746" t="s">
        <v>156</v>
      </c>
      <c r="B4746" t="str">
        <f>VLOOKUP(Table1[[#This Row],[Region]],Table3[#All],2,0)</f>
        <v>Bill Gabril</v>
      </c>
      <c r="C4746" t="s">
        <v>213</v>
      </c>
      <c r="D4746">
        <v>485933</v>
      </c>
      <c r="E4746">
        <v>498584</v>
      </c>
      <c r="F4746">
        <v>102.6</v>
      </c>
      <c r="G4746" s="2">
        <v>40862</v>
      </c>
      <c r="H4746">
        <f>YEAR(Table1[[#This Row],[Order Date]])</f>
        <v>2011</v>
      </c>
      <c r="I4746" t="s">
        <v>253</v>
      </c>
      <c r="J4746" s="4">
        <f>WEEKDAY(Table1[[#This Row],[Order Date]])</f>
        <v>3</v>
      </c>
      <c r="K4746" t="s">
        <v>219</v>
      </c>
      <c r="L4746" t="s">
        <v>238</v>
      </c>
      <c r="M4746">
        <v>498584</v>
      </c>
      <c r="N4746">
        <v>101624.45</v>
      </c>
      <c r="O4746">
        <v>396959.55</v>
      </c>
      <c r="P4746">
        <v>30</v>
      </c>
      <c r="Q4746">
        <v>85</v>
      </c>
      <c r="R4746">
        <v>78.8</v>
      </c>
    </row>
    <row r="4747" spans="1:18" x14ac:dyDescent="0.35">
      <c r="A4747" t="s">
        <v>157</v>
      </c>
      <c r="B4747" t="str">
        <f>VLOOKUP(Table1[[#This Row],[Region]],Table3[#All],2,0)</f>
        <v>Anne Paul</v>
      </c>
      <c r="C4747" t="s">
        <v>212</v>
      </c>
      <c r="D4747">
        <v>116265</v>
      </c>
      <c r="E4747">
        <v>101748</v>
      </c>
      <c r="F4747">
        <v>87.51</v>
      </c>
      <c r="G4747" s="2">
        <v>41722</v>
      </c>
      <c r="H4747">
        <f>YEAR(Table1[[#This Row],[Order Date]])</f>
        <v>2014</v>
      </c>
      <c r="I4747" t="s">
        <v>263</v>
      </c>
      <c r="J4747" s="4">
        <f>WEEKDAY(Table1[[#This Row],[Order Date]])</f>
        <v>2</v>
      </c>
      <c r="K4747" t="s">
        <v>216</v>
      </c>
      <c r="L4747" t="s">
        <v>236</v>
      </c>
      <c r="M4747">
        <v>101748</v>
      </c>
      <c r="N4747">
        <v>34402.29</v>
      </c>
      <c r="O4747">
        <v>67345.710000000006</v>
      </c>
      <c r="P4747">
        <v>30</v>
      </c>
      <c r="Q4747">
        <v>19</v>
      </c>
      <c r="R4747">
        <v>87.93</v>
      </c>
    </row>
    <row r="4748" spans="1:18" x14ac:dyDescent="0.35">
      <c r="A4748" t="s">
        <v>158</v>
      </c>
      <c r="B4748" t="str">
        <f>VLOOKUP(Table1[[#This Row],[Region]],Table3[#All],2,0)</f>
        <v>William Grek</v>
      </c>
      <c r="C4748" t="s">
        <v>214</v>
      </c>
      <c r="D4748">
        <v>216918</v>
      </c>
      <c r="E4748">
        <v>210785</v>
      </c>
      <c r="F4748">
        <v>97.17</v>
      </c>
      <c r="G4748" s="2">
        <v>41627</v>
      </c>
      <c r="H4748">
        <f>YEAR(Table1[[#This Row],[Order Date]])</f>
        <v>2013</v>
      </c>
      <c r="I4748" t="s">
        <v>257</v>
      </c>
      <c r="J4748" s="4">
        <f>WEEKDAY(Table1[[#This Row],[Order Date]])</f>
        <v>5</v>
      </c>
      <c r="K4748" t="s">
        <v>227</v>
      </c>
      <c r="L4748" t="s">
        <v>237</v>
      </c>
      <c r="M4748">
        <v>210785</v>
      </c>
      <c r="N4748">
        <v>61890.73</v>
      </c>
      <c r="O4748">
        <v>148894.26999999999</v>
      </c>
      <c r="P4748">
        <v>10</v>
      </c>
      <c r="Q4748">
        <v>34</v>
      </c>
      <c r="R4748">
        <v>86.58</v>
      </c>
    </row>
    <row r="4749" spans="1:18" x14ac:dyDescent="0.35">
      <c r="A4749" t="s">
        <v>159</v>
      </c>
      <c r="B4749" t="str">
        <f>VLOOKUP(Table1[[#This Row],[Region]],Table3[#All],2,0)</f>
        <v>Bill Gabril</v>
      </c>
      <c r="C4749" t="s">
        <v>213</v>
      </c>
      <c r="D4749">
        <v>498283</v>
      </c>
      <c r="E4749">
        <v>453047</v>
      </c>
      <c r="F4749">
        <v>90.92</v>
      </c>
      <c r="G4749" s="2">
        <v>41627</v>
      </c>
      <c r="H4749">
        <f>YEAR(Table1[[#This Row],[Order Date]])</f>
        <v>2013</v>
      </c>
      <c r="I4749" t="s">
        <v>257</v>
      </c>
      <c r="J4749" s="4">
        <f>WEEKDAY(Table1[[#This Row],[Order Date]])</f>
        <v>5</v>
      </c>
      <c r="K4749" t="s">
        <v>233</v>
      </c>
      <c r="L4749" t="s">
        <v>237</v>
      </c>
      <c r="M4749">
        <v>453047</v>
      </c>
      <c r="N4749">
        <v>181376.2</v>
      </c>
      <c r="O4749">
        <v>271670.8</v>
      </c>
      <c r="P4749">
        <v>10</v>
      </c>
      <c r="Q4749">
        <v>51</v>
      </c>
      <c r="R4749">
        <v>92.44</v>
      </c>
    </row>
    <row r="4750" spans="1:18" x14ac:dyDescent="0.35">
      <c r="A4750" t="s">
        <v>160</v>
      </c>
      <c r="B4750" t="str">
        <f>VLOOKUP(Table1[[#This Row],[Region]],Table3[#All],2,0)</f>
        <v>William Grek</v>
      </c>
      <c r="C4750" t="s">
        <v>214</v>
      </c>
      <c r="D4750">
        <v>180316</v>
      </c>
      <c r="E4750">
        <v>91734</v>
      </c>
      <c r="F4750">
        <v>50.87</v>
      </c>
      <c r="G4750" s="2">
        <v>41627</v>
      </c>
      <c r="H4750">
        <f>YEAR(Table1[[#This Row],[Order Date]])</f>
        <v>2013</v>
      </c>
      <c r="I4750" t="s">
        <v>257</v>
      </c>
      <c r="J4750" s="4">
        <f>WEEKDAY(Table1[[#This Row],[Order Date]])</f>
        <v>5</v>
      </c>
      <c r="K4750" t="s">
        <v>221</v>
      </c>
      <c r="L4750" t="s">
        <v>239</v>
      </c>
      <c r="M4750">
        <v>91734</v>
      </c>
      <c r="N4750">
        <v>24265.68</v>
      </c>
      <c r="O4750">
        <v>67468.320000000007</v>
      </c>
      <c r="P4750">
        <v>20</v>
      </c>
      <c r="Q4750">
        <v>42</v>
      </c>
      <c r="R4750">
        <v>83.68</v>
      </c>
    </row>
    <row r="4751" spans="1:18" x14ac:dyDescent="0.35">
      <c r="A4751" t="s">
        <v>161</v>
      </c>
      <c r="B4751" t="str">
        <f>VLOOKUP(Table1[[#This Row],[Region]],Table3[#All],2,0)</f>
        <v>William Grek</v>
      </c>
      <c r="C4751" t="s">
        <v>214</v>
      </c>
      <c r="D4751">
        <v>396630</v>
      </c>
      <c r="E4751">
        <v>401027</v>
      </c>
      <c r="F4751">
        <v>101.11</v>
      </c>
      <c r="G4751" s="2">
        <v>41850</v>
      </c>
      <c r="H4751">
        <f>YEAR(Table1[[#This Row],[Order Date]])</f>
        <v>2014</v>
      </c>
      <c r="I4751" t="s">
        <v>260</v>
      </c>
      <c r="J4751" s="4">
        <f>WEEKDAY(Table1[[#This Row],[Order Date]])</f>
        <v>4</v>
      </c>
      <c r="K4751" t="s">
        <v>219</v>
      </c>
      <c r="L4751" t="s">
        <v>238</v>
      </c>
      <c r="M4751">
        <v>401027</v>
      </c>
      <c r="N4751">
        <v>138217.15</v>
      </c>
      <c r="O4751">
        <v>262809.84999999998</v>
      </c>
      <c r="P4751">
        <v>10</v>
      </c>
      <c r="Q4751">
        <v>81</v>
      </c>
      <c r="R4751">
        <v>83.72</v>
      </c>
    </row>
    <row r="4752" spans="1:18" x14ac:dyDescent="0.35">
      <c r="A4752" t="s">
        <v>162</v>
      </c>
      <c r="B4752" t="str">
        <f>VLOOKUP(Table1[[#This Row],[Region]],Table3[#All],2,0)</f>
        <v>Bill Gabril</v>
      </c>
      <c r="C4752" t="s">
        <v>213</v>
      </c>
      <c r="D4752">
        <v>482149</v>
      </c>
      <c r="E4752">
        <v>467840</v>
      </c>
      <c r="F4752">
        <v>97.03</v>
      </c>
      <c r="G4752" s="2">
        <v>41850</v>
      </c>
      <c r="H4752">
        <f>YEAR(Table1[[#This Row],[Order Date]])</f>
        <v>2014</v>
      </c>
      <c r="I4752" t="s">
        <v>260</v>
      </c>
      <c r="J4752" s="4">
        <f>WEEKDAY(Table1[[#This Row],[Order Date]])</f>
        <v>4</v>
      </c>
      <c r="K4752" t="s">
        <v>221</v>
      </c>
      <c r="L4752" t="s">
        <v>239</v>
      </c>
      <c r="M4752">
        <v>467840</v>
      </c>
      <c r="N4752">
        <v>148977.19</v>
      </c>
      <c r="O4752">
        <v>318862.81</v>
      </c>
      <c r="P4752">
        <v>20</v>
      </c>
      <c r="Q4752">
        <v>19</v>
      </c>
      <c r="R4752">
        <v>61.29</v>
      </c>
    </row>
    <row r="4753" spans="1:18" x14ac:dyDescent="0.35">
      <c r="A4753" t="s">
        <v>163</v>
      </c>
      <c r="B4753" t="str">
        <f>VLOOKUP(Table1[[#This Row],[Region]],Table3[#All],2,0)</f>
        <v>Bill Gabril</v>
      </c>
      <c r="C4753" t="s">
        <v>213</v>
      </c>
      <c r="D4753">
        <v>377495</v>
      </c>
      <c r="E4753">
        <v>293437</v>
      </c>
      <c r="F4753">
        <v>77.73</v>
      </c>
      <c r="G4753" s="2">
        <v>41850</v>
      </c>
      <c r="H4753">
        <f>YEAR(Table1[[#This Row],[Order Date]])</f>
        <v>2014</v>
      </c>
      <c r="I4753" t="s">
        <v>260</v>
      </c>
      <c r="J4753" s="4">
        <f>WEEKDAY(Table1[[#This Row],[Order Date]])</f>
        <v>4</v>
      </c>
      <c r="K4753" t="s">
        <v>221</v>
      </c>
      <c r="L4753" t="s">
        <v>239</v>
      </c>
      <c r="M4753">
        <v>293437</v>
      </c>
      <c r="N4753">
        <v>92460.28</v>
      </c>
      <c r="O4753">
        <v>200976.72</v>
      </c>
      <c r="P4753">
        <v>30</v>
      </c>
      <c r="Q4753">
        <v>28</v>
      </c>
      <c r="R4753">
        <v>94.1</v>
      </c>
    </row>
    <row r="4754" spans="1:18" x14ac:dyDescent="0.35">
      <c r="A4754" t="s">
        <v>164</v>
      </c>
      <c r="B4754" t="str">
        <f>VLOOKUP(Table1[[#This Row],[Region]],Table3[#All],2,0)</f>
        <v>Bill Gabril</v>
      </c>
      <c r="C4754" t="s">
        <v>213</v>
      </c>
      <c r="D4754">
        <v>260499</v>
      </c>
      <c r="E4754">
        <v>312181</v>
      </c>
      <c r="F4754">
        <v>119.84</v>
      </c>
      <c r="G4754" s="2">
        <v>41850</v>
      </c>
      <c r="H4754">
        <f>YEAR(Table1[[#This Row],[Order Date]])</f>
        <v>2014</v>
      </c>
      <c r="I4754" t="s">
        <v>260</v>
      </c>
      <c r="J4754" s="4">
        <f>WEEKDAY(Table1[[#This Row],[Order Date]])</f>
        <v>4</v>
      </c>
      <c r="K4754" t="s">
        <v>231</v>
      </c>
      <c r="L4754" t="s">
        <v>236</v>
      </c>
      <c r="M4754">
        <v>312181</v>
      </c>
      <c r="N4754">
        <v>108622.02</v>
      </c>
      <c r="O4754">
        <v>203558.98</v>
      </c>
      <c r="P4754">
        <v>20</v>
      </c>
      <c r="Q4754">
        <v>23</v>
      </c>
      <c r="R4754">
        <v>86.26</v>
      </c>
    </row>
    <row r="4755" spans="1:18" x14ac:dyDescent="0.35">
      <c r="A4755" t="s">
        <v>165</v>
      </c>
      <c r="B4755" t="str">
        <f>VLOOKUP(Table1[[#This Row],[Region]],Table3[#All],2,0)</f>
        <v>William Grek</v>
      </c>
      <c r="C4755" t="s">
        <v>214</v>
      </c>
      <c r="D4755">
        <v>441273</v>
      </c>
      <c r="E4755">
        <v>320591</v>
      </c>
      <c r="F4755">
        <v>72.650000000000006</v>
      </c>
      <c r="G4755" s="2">
        <v>40788</v>
      </c>
      <c r="H4755">
        <f>YEAR(Table1[[#This Row],[Order Date]])</f>
        <v>2011</v>
      </c>
      <c r="I4755" t="s">
        <v>258</v>
      </c>
      <c r="J4755" s="4">
        <f>WEEKDAY(Table1[[#This Row],[Order Date]])</f>
        <v>6</v>
      </c>
      <c r="K4755" t="s">
        <v>234</v>
      </c>
      <c r="L4755" t="s">
        <v>238</v>
      </c>
      <c r="M4755">
        <v>320591</v>
      </c>
      <c r="N4755">
        <v>124074.75</v>
      </c>
      <c r="O4755">
        <v>196516.25</v>
      </c>
      <c r="P4755">
        <v>30</v>
      </c>
      <c r="Q4755">
        <v>93</v>
      </c>
      <c r="R4755">
        <v>86.45</v>
      </c>
    </row>
    <row r="4756" spans="1:18" x14ac:dyDescent="0.35">
      <c r="A4756" t="s">
        <v>166</v>
      </c>
      <c r="B4756" t="str">
        <f>VLOOKUP(Table1[[#This Row],[Region]],Table3[#All],2,0)</f>
        <v>William Grek</v>
      </c>
      <c r="C4756" t="s">
        <v>214</v>
      </c>
      <c r="D4756">
        <v>428492</v>
      </c>
      <c r="E4756">
        <v>232366</v>
      </c>
      <c r="F4756">
        <v>54.23</v>
      </c>
      <c r="G4756" s="2">
        <v>41669</v>
      </c>
      <c r="H4756">
        <f>YEAR(Table1[[#This Row],[Order Date]])</f>
        <v>2014</v>
      </c>
      <c r="I4756" t="s">
        <v>259</v>
      </c>
      <c r="J4756" s="4">
        <f>WEEKDAY(Table1[[#This Row],[Order Date]])</f>
        <v>5</v>
      </c>
      <c r="K4756" t="s">
        <v>235</v>
      </c>
      <c r="L4756" t="s">
        <v>239</v>
      </c>
      <c r="M4756">
        <v>232366</v>
      </c>
      <c r="N4756">
        <v>73415.97</v>
      </c>
      <c r="O4756">
        <v>158950.03</v>
      </c>
      <c r="P4756">
        <v>20</v>
      </c>
      <c r="Q4756">
        <v>37</v>
      </c>
      <c r="R4756">
        <v>71.17</v>
      </c>
    </row>
    <row r="4757" spans="1:18" x14ac:dyDescent="0.35">
      <c r="A4757" t="s">
        <v>167</v>
      </c>
      <c r="B4757" t="str">
        <f>VLOOKUP(Table1[[#This Row],[Region]],Table3[#All],2,0)</f>
        <v>Anne Paul</v>
      </c>
      <c r="C4757" t="s">
        <v>212</v>
      </c>
      <c r="D4757">
        <v>387534</v>
      </c>
      <c r="E4757">
        <v>463471</v>
      </c>
      <c r="F4757">
        <v>119.59</v>
      </c>
      <c r="G4757" s="2">
        <v>41669</v>
      </c>
      <c r="H4757">
        <f>YEAR(Table1[[#This Row],[Order Date]])</f>
        <v>2014</v>
      </c>
      <c r="I4757" t="s">
        <v>259</v>
      </c>
      <c r="J4757" s="4">
        <f>WEEKDAY(Table1[[#This Row],[Order Date]])</f>
        <v>5</v>
      </c>
      <c r="K4757" t="s">
        <v>235</v>
      </c>
      <c r="L4757" t="s">
        <v>239</v>
      </c>
      <c r="M4757">
        <v>463471</v>
      </c>
      <c r="N4757">
        <v>125712.8</v>
      </c>
      <c r="O4757">
        <v>337758.2</v>
      </c>
      <c r="P4757">
        <v>10</v>
      </c>
      <c r="Q4757">
        <v>21</v>
      </c>
      <c r="R4757">
        <v>90.95</v>
      </c>
    </row>
    <row r="4758" spans="1:18" x14ac:dyDescent="0.35">
      <c r="A4758" t="s">
        <v>168</v>
      </c>
      <c r="B4758" t="str">
        <f>VLOOKUP(Table1[[#This Row],[Region]],Table3[#All],2,0)</f>
        <v>Anne Paul</v>
      </c>
      <c r="C4758" t="s">
        <v>212</v>
      </c>
      <c r="D4758">
        <v>152146</v>
      </c>
      <c r="E4758">
        <v>113080</v>
      </c>
      <c r="F4758">
        <v>74.319999999999993</v>
      </c>
      <c r="G4758" s="2">
        <v>41669</v>
      </c>
      <c r="H4758">
        <f>YEAR(Table1[[#This Row],[Order Date]])</f>
        <v>2014</v>
      </c>
      <c r="I4758" t="s">
        <v>259</v>
      </c>
      <c r="J4758" s="4">
        <f>WEEKDAY(Table1[[#This Row],[Order Date]])</f>
        <v>5</v>
      </c>
      <c r="K4758" t="s">
        <v>221</v>
      </c>
      <c r="L4758" t="s">
        <v>239</v>
      </c>
      <c r="M4758">
        <v>113080</v>
      </c>
      <c r="N4758">
        <v>25530.52</v>
      </c>
      <c r="O4758">
        <v>87549.48</v>
      </c>
      <c r="P4758">
        <v>30</v>
      </c>
      <c r="Q4758">
        <v>61</v>
      </c>
      <c r="R4758">
        <v>60.9</v>
      </c>
    </row>
    <row r="4759" spans="1:18" x14ac:dyDescent="0.35">
      <c r="A4759" t="s">
        <v>169</v>
      </c>
      <c r="B4759" t="str">
        <f>VLOOKUP(Table1[[#This Row],[Region]],Table3[#All],2,0)</f>
        <v>Bill Gabril</v>
      </c>
      <c r="C4759" t="s">
        <v>213</v>
      </c>
      <c r="D4759">
        <v>115385</v>
      </c>
      <c r="E4759">
        <v>124223</v>
      </c>
      <c r="F4759">
        <v>107.66</v>
      </c>
      <c r="G4759" s="2">
        <v>41635</v>
      </c>
      <c r="H4759">
        <f>YEAR(Table1[[#This Row],[Order Date]])</f>
        <v>2013</v>
      </c>
      <c r="I4759" t="s">
        <v>257</v>
      </c>
      <c r="J4759" s="4">
        <f>WEEKDAY(Table1[[#This Row],[Order Date]])</f>
        <v>6</v>
      </c>
      <c r="K4759" t="s">
        <v>233</v>
      </c>
      <c r="L4759" t="s">
        <v>237</v>
      </c>
      <c r="M4759">
        <v>124223</v>
      </c>
      <c r="N4759">
        <v>52382.19</v>
      </c>
      <c r="O4759">
        <v>71840.81</v>
      </c>
      <c r="P4759">
        <v>10</v>
      </c>
      <c r="Q4759">
        <v>36</v>
      </c>
      <c r="R4759">
        <v>88.08</v>
      </c>
    </row>
    <row r="4760" spans="1:18" x14ac:dyDescent="0.35">
      <c r="A4760" t="s">
        <v>170</v>
      </c>
      <c r="B4760" t="str">
        <f>VLOOKUP(Table1[[#This Row],[Region]],Table3[#All],2,0)</f>
        <v>Bill Gabril</v>
      </c>
      <c r="C4760" t="s">
        <v>213</v>
      </c>
      <c r="D4760">
        <v>159207</v>
      </c>
      <c r="E4760">
        <v>189757</v>
      </c>
      <c r="F4760">
        <v>119.19</v>
      </c>
      <c r="G4760" s="2">
        <v>41635</v>
      </c>
      <c r="H4760">
        <f>YEAR(Table1[[#This Row],[Order Date]])</f>
        <v>2013</v>
      </c>
      <c r="I4760" t="s">
        <v>257</v>
      </c>
      <c r="J4760" s="4">
        <f>WEEKDAY(Table1[[#This Row],[Order Date]])</f>
        <v>6</v>
      </c>
      <c r="K4760" t="s">
        <v>216</v>
      </c>
      <c r="L4760" t="s">
        <v>236</v>
      </c>
      <c r="M4760">
        <v>189757</v>
      </c>
      <c r="N4760">
        <v>70312.539999999994</v>
      </c>
      <c r="O4760">
        <v>119444.46</v>
      </c>
      <c r="P4760">
        <v>10</v>
      </c>
      <c r="Q4760">
        <v>100</v>
      </c>
      <c r="R4760">
        <v>77.3</v>
      </c>
    </row>
    <row r="4761" spans="1:18" x14ac:dyDescent="0.35">
      <c r="A4761" t="s">
        <v>171</v>
      </c>
      <c r="B4761" t="str">
        <f>VLOOKUP(Table1[[#This Row],[Region]],Table3[#All],2,0)</f>
        <v>Bill Gabril</v>
      </c>
      <c r="C4761" t="s">
        <v>213</v>
      </c>
      <c r="D4761">
        <v>211366</v>
      </c>
      <c r="E4761">
        <v>252239</v>
      </c>
      <c r="F4761">
        <v>119.34</v>
      </c>
      <c r="G4761" s="2">
        <v>41130</v>
      </c>
      <c r="H4761">
        <f>YEAR(Table1[[#This Row],[Order Date]])</f>
        <v>2012</v>
      </c>
      <c r="I4761" t="s">
        <v>262</v>
      </c>
      <c r="J4761" s="4">
        <f>WEEKDAY(Table1[[#This Row],[Order Date]])</f>
        <v>5</v>
      </c>
      <c r="K4761" t="s">
        <v>222</v>
      </c>
      <c r="L4761" t="s">
        <v>236</v>
      </c>
      <c r="M4761">
        <v>252239</v>
      </c>
      <c r="N4761">
        <v>72006.42</v>
      </c>
      <c r="O4761">
        <v>180232.58</v>
      </c>
      <c r="P4761">
        <v>20</v>
      </c>
      <c r="Q4761">
        <v>74</v>
      </c>
      <c r="R4761">
        <v>61.92</v>
      </c>
    </row>
    <row r="4762" spans="1:18" x14ac:dyDescent="0.35">
      <c r="A4762" t="s">
        <v>172</v>
      </c>
      <c r="B4762" t="str">
        <f>VLOOKUP(Table1[[#This Row],[Region]],Table3[#All],2,0)</f>
        <v>Sam Thomas</v>
      </c>
      <c r="C4762" t="s">
        <v>215</v>
      </c>
      <c r="D4762">
        <v>368685</v>
      </c>
      <c r="E4762">
        <v>418150</v>
      </c>
      <c r="F4762">
        <v>113.42</v>
      </c>
      <c r="G4762" s="2">
        <v>40639</v>
      </c>
      <c r="H4762">
        <f>YEAR(Table1[[#This Row],[Order Date]])</f>
        <v>2011</v>
      </c>
      <c r="I4762" t="s">
        <v>256</v>
      </c>
      <c r="J4762" s="4">
        <f>WEEKDAY(Table1[[#This Row],[Order Date]])</f>
        <v>4</v>
      </c>
      <c r="K4762" t="s">
        <v>220</v>
      </c>
      <c r="L4762" t="s">
        <v>237</v>
      </c>
      <c r="M4762">
        <v>418150</v>
      </c>
      <c r="N4762">
        <v>203222.09</v>
      </c>
      <c r="O4762">
        <v>214927.91</v>
      </c>
      <c r="P4762">
        <v>30</v>
      </c>
      <c r="Q4762">
        <v>70</v>
      </c>
      <c r="R4762">
        <v>79.95</v>
      </c>
    </row>
    <row r="4763" spans="1:18" x14ac:dyDescent="0.35">
      <c r="A4763" t="s">
        <v>173</v>
      </c>
      <c r="B4763" t="str">
        <f>VLOOKUP(Table1[[#This Row],[Region]],Table3[#All],2,0)</f>
        <v>Bill Gabril</v>
      </c>
      <c r="C4763" t="s">
        <v>213</v>
      </c>
      <c r="D4763">
        <v>297027</v>
      </c>
      <c r="E4763">
        <v>282891</v>
      </c>
      <c r="F4763">
        <v>95.24</v>
      </c>
      <c r="G4763" s="2">
        <v>40639</v>
      </c>
      <c r="H4763">
        <f>YEAR(Table1[[#This Row],[Order Date]])</f>
        <v>2011</v>
      </c>
      <c r="I4763" t="s">
        <v>256</v>
      </c>
      <c r="J4763" s="4">
        <f>WEEKDAY(Table1[[#This Row],[Order Date]])</f>
        <v>4</v>
      </c>
      <c r="K4763" t="s">
        <v>220</v>
      </c>
      <c r="L4763" t="s">
        <v>237</v>
      </c>
      <c r="M4763">
        <v>282891</v>
      </c>
      <c r="N4763">
        <v>131495.25</v>
      </c>
      <c r="O4763">
        <v>151395.75</v>
      </c>
      <c r="P4763">
        <v>30</v>
      </c>
      <c r="Q4763">
        <v>14</v>
      </c>
      <c r="R4763">
        <v>62.3</v>
      </c>
    </row>
    <row r="4764" spans="1:18" x14ac:dyDescent="0.35">
      <c r="A4764" t="s">
        <v>174</v>
      </c>
      <c r="B4764" t="str">
        <f>VLOOKUP(Table1[[#This Row],[Region]],Table3[#All],2,0)</f>
        <v>Bill Gabril</v>
      </c>
      <c r="C4764" t="s">
        <v>213</v>
      </c>
      <c r="D4764">
        <v>342563</v>
      </c>
      <c r="E4764">
        <v>214831</v>
      </c>
      <c r="F4764">
        <v>62.71</v>
      </c>
      <c r="G4764" s="2">
        <v>41961</v>
      </c>
      <c r="H4764">
        <f>YEAR(Table1[[#This Row],[Order Date]])</f>
        <v>2014</v>
      </c>
      <c r="I4764" t="s">
        <v>253</v>
      </c>
      <c r="J4764" s="4">
        <f>WEEKDAY(Table1[[#This Row],[Order Date]])</f>
        <v>3</v>
      </c>
      <c r="K4764" t="s">
        <v>226</v>
      </c>
      <c r="L4764" t="s">
        <v>239</v>
      </c>
      <c r="M4764">
        <v>214831</v>
      </c>
      <c r="N4764">
        <v>61437.32</v>
      </c>
      <c r="O4764">
        <v>153393.68</v>
      </c>
      <c r="P4764">
        <v>20</v>
      </c>
      <c r="Q4764">
        <v>39</v>
      </c>
      <c r="R4764">
        <v>63.67</v>
      </c>
    </row>
    <row r="4765" spans="1:18" x14ac:dyDescent="0.35">
      <c r="A4765" t="s">
        <v>175</v>
      </c>
      <c r="B4765" t="str">
        <f>VLOOKUP(Table1[[#This Row],[Region]],Table3[#All],2,0)</f>
        <v>William Grek</v>
      </c>
      <c r="C4765" t="s">
        <v>214</v>
      </c>
      <c r="D4765">
        <v>287068</v>
      </c>
      <c r="E4765">
        <v>305831</v>
      </c>
      <c r="F4765">
        <v>106.54</v>
      </c>
      <c r="G4765" s="2">
        <v>41101</v>
      </c>
      <c r="H4765">
        <f>YEAR(Table1[[#This Row],[Order Date]])</f>
        <v>2012</v>
      </c>
      <c r="I4765" t="s">
        <v>260</v>
      </c>
      <c r="J4765" s="4">
        <f>WEEKDAY(Table1[[#This Row],[Order Date]])</f>
        <v>4</v>
      </c>
      <c r="K4765" t="s">
        <v>232</v>
      </c>
      <c r="L4765" t="s">
        <v>240</v>
      </c>
      <c r="M4765">
        <v>305831</v>
      </c>
      <c r="N4765">
        <v>117349.02</v>
      </c>
      <c r="O4765">
        <v>188481.98</v>
      </c>
      <c r="P4765">
        <v>10</v>
      </c>
      <c r="Q4765">
        <v>26</v>
      </c>
      <c r="R4765">
        <v>84.01</v>
      </c>
    </row>
    <row r="4766" spans="1:18" x14ac:dyDescent="0.35">
      <c r="A4766" t="s">
        <v>176</v>
      </c>
      <c r="B4766" t="str">
        <f>VLOOKUP(Table1[[#This Row],[Region]],Table3[#All],2,0)</f>
        <v>Anne Paul</v>
      </c>
      <c r="C4766" t="s">
        <v>212</v>
      </c>
      <c r="D4766">
        <v>137835</v>
      </c>
      <c r="E4766">
        <v>133053</v>
      </c>
      <c r="F4766">
        <v>96.53</v>
      </c>
      <c r="G4766" s="2">
        <v>41101</v>
      </c>
      <c r="H4766">
        <f>YEAR(Table1[[#This Row],[Order Date]])</f>
        <v>2012</v>
      </c>
      <c r="I4766" t="s">
        <v>260</v>
      </c>
      <c r="J4766" s="4">
        <f>WEEKDAY(Table1[[#This Row],[Order Date]])</f>
        <v>4</v>
      </c>
      <c r="K4766" t="s">
        <v>226</v>
      </c>
      <c r="L4766" t="s">
        <v>239</v>
      </c>
      <c r="M4766">
        <v>133053</v>
      </c>
      <c r="N4766">
        <v>48653.35</v>
      </c>
      <c r="O4766">
        <v>84399.65</v>
      </c>
      <c r="P4766">
        <v>30</v>
      </c>
      <c r="Q4766">
        <v>49</v>
      </c>
      <c r="R4766">
        <v>66.22</v>
      </c>
    </row>
    <row r="4767" spans="1:18" x14ac:dyDescent="0.35">
      <c r="A4767" t="s">
        <v>177</v>
      </c>
      <c r="B4767" t="str">
        <f>VLOOKUP(Table1[[#This Row],[Region]],Table3[#All],2,0)</f>
        <v>William Grek</v>
      </c>
      <c r="C4767" t="s">
        <v>214</v>
      </c>
      <c r="D4767">
        <v>358961</v>
      </c>
      <c r="E4767">
        <v>403879</v>
      </c>
      <c r="F4767">
        <v>112.51</v>
      </c>
      <c r="G4767" s="2">
        <v>41101</v>
      </c>
      <c r="H4767">
        <f>YEAR(Table1[[#This Row],[Order Date]])</f>
        <v>2012</v>
      </c>
      <c r="I4767" t="s">
        <v>260</v>
      </c>
      <c r="J4767" s="4">
        <f>WEEKDAY(Table1[[#This Row],[Order Date]])</f>
        <v>4</v>
      </c>
      <c r="K4767" t="s">
        <v>217</v>
      </c>
      <c r="L4767" t="s">
        <v>237</v>
      </c>
      <c r="M4767">
        <v>403879</v>
      </c>
      <c r="N4767">
        <v>96177.3</v>
      </c>
      <c r="O4767">
        <v>307701.7</v>
      </c>
      <c r="P4767">
        <v>30</v>
      </c>
      <c r="Q4767">
        <v>88</v>
      </c>
      <c r="R4767">
        <v>88.42</v>
      </c>
    </row>
    <row r="4768" spans="1:18" x14ac:dyDescent="0.35">
      <c r="A4768" t="s">
        <v>178</v>
      </c>
      <c r="B4768" t="str">
        <f>VLOOKUP(Table1[[#This Row],[Region]],Table3[#All],2,0)</f>
        <v>Anne Paul</v>
      </c>
      <c r="C4768" t="s">
        <v>212</v>
      </c>
      <c r="D4768">
        <v>214633</v>
      </c>
      <c r="E4768">
        <v>113687</v>
      </c>
      <c r="F4768">
        <v>52.97</v>
      </c>
      <c r="G4768" s="2">
        <v>41589</v>
      </c>
      <c r="H4768">
        <f>YEAR(Table1[[#This Row],[Order Date]])</f>
        <v>2013</v>
      </c>
      <c r="I4768" t="s">
        <v>253</v>
      </c>
      <c r="J4768" s="4">
        <f>WEEKDAY(Table1[[#This Row],[Order Date]])</f>
        <v>2</v>
      </c>
      <c r="K4768" t="s">
        <v>217</v>
      </c>
      <c r="L4768" t="s">
        <v>237</v>
      </c>
      <c r="M4768">
        <v>113687</v>
      </c>
      <c r="N4768">
        <v>43847.199999999997</v>
      </c>
      <c r="O4768">
        <v>69839.8</v>
      </c>
      <c r="P4768">
        <v>10</v>
      </c>
      <c r="Q4768">
        <v>68</v>
      </c>
      <c r="R4768">
        <v>65.86</v>
      </c>
    </row>
    <row r="4769" spans="1:18" x14ac:dyDescent="0.35">
      <c r="A4769" t="s">
        <v>179</v>
      </c>
      <c r="B4769" t="str">
        <f>VLOOKUP(Table1[[#This Row],[Region]],Table3[#All],2,0)</f>
        <v>Bill Gabril</v>
      </c>
      <c r="C4769" t="s">
        <v>213</v>
      </c>
      <c r="D4769">
        <v>390054</v>
      </c>
      <c r="E4769">
        <v>248987</v>
      </c>
      <c r="F4769">
        <v>63.83</v>
      </c>
      <c r="G4769" s="2">
        <v>41589</v>
      </c>
      <c r="H4769">
        <f>YEAR(Table1[[#This Row],[Order Date]])</f>
        <v>2013</v>
      </c>
      <c r="I4769" t="s">
        <v>253</v>
      </c>
      <c r="J4769" s="4">
        <f>WEEKDAY(Table1[[#This Row],[Order Date]])</f>
        <v>2</v>
      </c>
      <c r="K4769" t="s">
        <v>234</v>
      </c>
      <c r="L4769" t="s">
        <v>238</v>
      </c>
      <c r="M4769">
        <v>248987</v>
      </c>
      <c r="N4769">
        <v>107668.45</v>
      </c>
      <c r="O4769">
        <v>141318.54999999999</v>
      </c>
      <c r="P4769">
        <v>10</v>
      </c>
      <c r="Q4769">
        <v>12</v>
      </c>
      <c r="R4769">
        <v>94.08</v>
      </c>
    </row>
    <row r="4770" spans="1:18" x14ac:dyDescent="0.35">
      <c r="A4770" t="s">
        <v>180</v>
      </c>
      <c r="B4770" t="str">
        <f>VLOOKUP(Table1[[#This Row],[Region]],Table3[#All],2,0)</f>
        <v>Anne Paul</v>
      </c>
      <c r="C4770" t="s">
        <v>212</v>
      </c>
      <c r="D4770">
        <v>415603</v>
      </c>
      <c r="E4770">
        <v>302630</v>
      </c>
      <c r="F4770">
        <v>72.819999999999993</v>
      </c>
      <c r="G4770" s="2">
        <v>41589</v>
      </c>
      <c r="H4770">
        <f>YEAR(Table1[[#This Row],[Order Date]])</f>
        <v>2013</v>
      </c>
      <c r="I4770" t="s">
        <v>253</v>
      </c>
      <c r="J4770" s="4">
        <f>WEEKDAY(Table1[[#This Row],[Order Date]])</f>
        <v>2</v>
      </c>
      <c r="K4770" t="s">
        <v>217</v>
      </c>
      <c r="L4770" t="s">
        <v>237</v>
      </c>
      <c r="M4770">
        <v>302630</v>
      </c>
      <c r="N4770">
        <v>130841.85</v>
      </c>
      <c r="O4770">
        <v>171788.15</v>
      </c>
      <c r="P4770">
        <v>10</v>
      </c>
      <c r="Q4770">
        <v>31</v>
      </c>
      <c r="R4770">
        <v>65.459999999999994</v>
      </c>
    </row>
    <row r="4771" spans="1:18" x14ac:dyDescent="0.35">
      <c r="A4771" t="s">
        <v>181</v>
      </c>
      <c r="B4771" t="str">
        <f>VLOOKUP(Table1[[#This Row],[Region]],Table3[#All],2,0)</f>
        <v>Anne Paul</v>
      </c>
      <c r="C4771" t="s">
        <v>212</v>
      </c>
      <c r="D4771">
        <v>212894</v>
      </c>
      <c r="E4771">
        <v>224092</v>
      </c>
      <c r="F4771">
        <v>105.26</v>
      </c>
      <c r="G4771" s="2">
        <v>41589</v>
      </c>
      <c r="H4771">
        <f>YEAR(Table1[[#This Row],[Order Date]])</f>
        <v>2013</v>
      </c>
      <c r="I4771" t="s">
        <v>253</v>
      </c>
      <c r="J4771" s="4">
        <f>WEEKDAY(Table1[[#This Row],[Order Date]])</f>
        <v>2</v>
      </c>
      <c r="K4771" t="s">
        <v>219</v>
      </c>
      <c r="L4771" t="s">
        <v>238</v>
      </c>
      <c r="M4771">
        <v>224092</v>
      </c>
      <c r="N4771">
        <v>110035.95</v>
      </c>
      <c r="O4771">
        <v>114056.05</v>
      </c>
      <c r="P4771">
        <v>10</v>
      </c>
      <c r="Q4771">
        <v>81</v>
      </c>
      <c r="R4771">
        <v>91.07</v>
      </c>
    </row>
    <row r="4772" spans="1:18" x14ac:dyDescent="0.35">
      <c r="A4772" t="s">
        <v>182</v>
      </c>
      <c r="B4772" t="str">
        <f>VLOOKUP(Table1[[#This Row],[Region]],Table3[#All],2,0)</f>
        <v>Anne Paul</v>
      </c>
      <c r="C4772" t="s">
        <v>212</v>
      </c>
      <c r="D4772">
        <v>263439</v>
      </c>
      <c r="E4772">
        <v>132999</v>
      </c>
      <c r="F4772">
        <v>50.49</v>
      </c>
      <c r="G4772" s="2">
        <v>41589</v>
      </c>
      <c r="H4772">
        <f>YEAR(Table1[[#This Row],[Order Date]])</f>
        <v>2013</v>
      </c>
      <c r="I4772" t="s">
        <v>253</v>
      </c>
      <c r="J4772" s="4">
        <f>WEEKDAY(Table1[[#This Row],[Order Date]])</f>
        <v>2</v>
      </c>
      <c r="K4772" t="s">
        <v>234</v>
      </c>
      <c r="L4772" t="s">
        <v>238</v>
      </c>
      <c r="M4772">
        <v>132999</v>
      </c>
      <c r="N4772">
        <v>51011.75</v>
      </c>
      <c r="O4772">
        <v>81987.25</v>
      </c>
      <c r="P4772">
        <v>10</v>
      </c>
      <c r="Q4772">
        <v>100</v>
      </c>
      <c r="R4772">
        <v>68.27</v>
      </c>
    </row>
    <row r="4773" spans="1:18" x14ac:dyDescent="0.35">
      <c r="A4773" t="s">
        <v>183</v>
      </c>
      <c r="B4773" t="str">
        <f>VLOOKUP(Table1[[#This Row],[Region]],Table3[#All],2,0)</f>
        <v>Bill Gabril</v>
      </c>
      <c r="C4773" t="s">
        <v>213</v>
      </c>
      <c r="D4773">
        <v>344016</v>
      </c>
      <c r="E4773">
        <v>301856</v>
      </c>
      <c r="F4773">
        <v>87.74</v>
      </c>
      <c r="G4773" s="2">
        <v>41589</v>
      </c>
      <c r="H4773">
        <f>YEAR(Table1[[#This Row],[Order Date]])</f>
        <v>2013</v>
      </c>
      <c r="I4773" t="s">
        <v>253</v>
      </c>
      <c r="J4773" s="4">
        <f>WEEKDAY(Table1[[#This Row],[Order Date]])</f>
        <v>2</v>
      </c>
      <c r="K4773" t="s">
        <v>231</v>
      </c>
      <c r="L4773" t="s">
        <v>236</v>
      </c>
      <c r="M4773">
        <v>301856</v>
      </c>
      <c r="N4773">
        <v>136735.99</v>
      </c>
      <c r="O4773">
        <v>165120.01</v>
      </c>
      <c r="P4773">
        <v>10</v>
      </c>
      <c r="Q4773">
        <v>46</v>
      </c>
      <c r="R4773">
        <v>72.760000000000005</v>
      </c>
    </row>
    <row r="4774" spans="1:18" x14ac:dyDescent="0.35">
      <c r="A4774" t="s">
        <v>184</v>
      </c>
      <c r="B4774" t="str">
        <f>VLOOKUP(Table1[[#This Row],[Region]],Table3[#All],2,0)</f>
        <v>Anne Paul</v>
      </c>
      <c r="C4774" t="s">
        <v>212</v>
      </c>
      <c r="D4774">
        <v>485782</v>
      </c>
      <c r="E4774">
        <v>350211</v>
      </c>
      <c r="F4774">
        <v>72.09</v>
      </c>
      <c r="G4774" s="2">
        <v>41589</v>
      </c>
      <c r="H4774">
        <f>YEAR(Table1[[#This Row],[Order Date]])</f>
        <v>2013</v>
      </c>
      <c r="I4774" t="s">
        <v>253</v>
      </c>
      <c r="J4774" s="4">
        <f>WEEKDAY(Table1[[#This Row],[Order Date]])</f>
        <v>2</v>
      </c>
      <c r="K4774" t="s">
        <v>220</v>
      </c>
      <c r="L4774" t="s">
        <v>237</v>
      </c>
      <c r="M4774">
        <v>350211</v>
      </c>
      <c r="N4774">
        <v>149787.60999999999</v>
      </c>
      <c r="O4774">
        <v>200423.39</v>
      </c>
      <c r="P4774">
        <v>10</v>
      </c>
      <c r="Q4774">
        <v>13</v>
      </c>
      <c r="R4774">
        <v>63.92</v>
      </c>
    </row>
    <row r="4775" spans="1:18" x14ac:dyDescent="0.35">
      <c r="A4775" t="s">
        <v>185</v>
      </c>
      <c r="B4775" t="str">
        <f>VLOOKUP(Table1[[#This Row],[Region]],Table3[#All],2,0)</f>
        <v>Bill Gabril</v>
      </c>
      <c r="C4775" t="s">
        <v>213</v>
      </c>
      <c r="D4775">
        <v>198300</v>
      </c>
      <c r="E4775">
        <v>209568</v>
      </c>
      <c r="F4775">
        <v>105.68</v>
      </c>
      <c r="G4775" s="2">
        <v>40633</v>
      </c>
      <c r="H4775">
        <f>YEAR(Table1[[#This Row],[Order Date]])</f>
        <v>2011</v>
      </c>
      <c r="I4775" t="s">
        <v>263</v>
      </c>
      <c r="J4775" s="4">
        <f>WEEKDAY(Table1[[#This Row],[Order Date]])</f>
        <v>5</v>
      </c>
      <c r="K4775" t="s">
        <v>228</v>
      </c>
      <c r="L4775" t="s">
        <v>236</v>
      </c>
      <c r="M4775">
        <v>209568</v>
      </c>
      <c r="N4775">
        <v>43539.82</v>
      </c>
      <c r="O4775">
        <v>166028.18</v>
      </c>
      <c r="P4775">
        <v>20</v>
      </c>
      <c r="Q4775">
        <v>83</v>
      </c>
      <c r="R4775">
        <v>69.52</v>
      </c>
    </row>
    <row r="4776" spans="1:18" x14ac:dyDescent="0.35">
      <c r="A4776" t="s">
        <v>186</v>
      </c>
      <c r="B4776" t="str">
        <f>VLOOKUP(Table1[[#This Row],[Region]],Table3[#All],2,0)</f>
        <v>Anne Paul</v>
      </c>
      <c r="C4776" t="s">
        <v>212</v>
      </c>
      <c r="D4776">
        <v>228059</v>
      </c>
      <c r="E4776">
        <v>123333</v>
      </c>
      <c r="F4776">
        <v>54.08</v>
      </c>
      <c r="G4776" s="2">
        <v>40633</v>
      </c>
      <c r="H4776">
        <f>YEAR(Table1[[#This Row],[Order Date]])</f>
        <v>2011</v>
      </c>
      <c r="I4776" t="s">
        <v>263</v>
      </c>
      <c r="J4776" s="4">
        <f>WEEKDAY(Table1[[#This Row],[Order Date]])</f>
        <v>5</v>
      </c>
      <c r="K4776" t="s">
        <v>217</v>
      </c>
      <c r="L4776" t="s">
        <v>237</v>
      </c>
      <c r="M4776">
        <v>123333</v>
      </c>
      <c r="N4776">
        <v>31691.55</v>
      </c>
      <c r="O4776">
        <v>91641.45</v>
      </c>
      <c r="P4776">
        <v>10</v>
      </c>
      <c r="Q4776">
        <v>22</v>
      </c>
      <c r="R4776">
        <v>67.239999999999995</v>
      </c>
    </row>
    <row r="4777" spans="1:18" x14ac:dyDescent="0.35">
      <c r="A4777" t="s">
        <v>187</v>
      </c>
      <c r="B4777" t="str">
        <f>VLOOKUP(Table1[[#This Row],[Region]],Table3[#All],2,0)</f>
        <v>William Grek</v>
      </c>
      <c r="C4777" t="s">
        <v>214</v>
      </c>
      <c r="D4777">
        <v>410211</v>
      </c>
      <c r="E4777">
        <v>412621</v>
      </c>
      <c r="F4777">
        <v>100.59</v>
      </c>
      <c r="G4777" s="2">
        <v>41170</v>
      </c>
      <c r="H4777">
        <f>YEAR(Table1[[#This Row],[Order Date]])</f>
        <v>2012</v>
      </c>
      <c r="I4777" t="s">
        <v>258</v>
      </c>
      <c r="J4777" s="4">
        <f>WEEKDAY(Table1[[#This Row],[Order Date]])</f>
        <v>3</v>
      </c>
      <c r="K4777" t="s">
        <v>229</v>
      </c>
      <c r="L4777" t="s">
        <v>240</v>
      </c>
      <c r="M4777">
        <v>412621</v>
      </c>
      <c r="N4777">
        <v>199488.61</v>
      </c>
      <c r="O4777">
        <v>213132.39</v>
      </c>
      <c r="P4777">
        <v>20</v>
      </c>
      <c r="Q4777">
        <v>85</v>
      </c>
      <c r="R4777">
        <v>89.22</v>
      </c>
    </row>
    <row r="4778" spans="1:18" x14ac:dyDescent="0.35">
      <c r="A4778" t="s">
        <v>188</v>
      </c>
      <c r="B4778" t="str">
        <f>VLOOKUP(Table1[[#This Row],[Region]],Table3[#All],2,0)</f>
        <v>William Grek</v>
      </c>
      <c r="C4778" t="s">
        <v>214</v>
      </c>
      <c r="D4778">
        <v>100063</v>
      </c>
      <c r="E4778">
        <v>112651</v>
      </c>
      <c r="F4778">
        <v>112.58</v>
      </c>
      <c r="G4778" s="2">
        <v>41220</v>
      </c>
      <c r="H4778">
        <f>YEAR(Table1[[#This Row],[Order Date]])</f>
        <v>2012</v>
      </c>
      <c r="I4778" t="s">
        <v>253</v>
      </c>
      <c r="J4778" s="4">
        <f>WEEKDAY(Table1[[#This Row],[Order Date]])</f>
        <v>4</v>
      </c>
      <c r="K4778" t="s">
        <v>217</v>
      </c>
      <c r="L4778" t="s">
        <v>237</v>
      </c>
      <c r="M4778">
        <v>112651</v>
      </c>
      <c r="N4778">
        <v>34773.379999999997</v>
      </c>
      <c r="O4778">
        <v>77877.62</v>
      </c>
      <c r="P4778">
        <v>30</v>
      </c>
      <c r="Q4778">
        <v>82</v>
      </c>
      <c r="R4778">
        <v>82.11</v>
      </c>
    </row>
    <row r="4779" spans="1:18" x14ac:dyDescent="0.35">
      <c r="A4779" t="s">
        <v>189</v>
      </c>
      <c r="B4779" t="str">
        <f>VLOOKUP(Table1[[#This Row],[Region]],Table3[#All],2,0)</f>
        <v>Bill Gabril</v>
      </c>
      <c r="C4779" t="s">
        <v>213</v>
      </c>
      <c r="D4779">
        <v>276912</v>
      </c>
      <c r="E4779">
        <v>201071</v>
      </c>
      <c r="F4779">
        <v>72.61</v>
      </c>
      <c r="G4779" s="2">
        <v>41779</v>
      </c>
      <c r="H4779">
        <f>YEAR(Table1[[#This Row],[Order Date]])</f>
        <v>2014</v>
      </c>
      <c r="I4779" t="s">
        <v>261</v>
      </c>
      <c r="J4779" s="4">
        <f>WEEKDAY(Table1[[#This Row],[Order Date]])</f>
        <v>3</v>
      </c>
      <c r="K4779" t="s">
        <v>222</v>
      </c>
      <c r="L4779" t="s">
        <v>236</v>
      </c>
      <c r="M4779">
        <v>201071</v>
      </c>
      <c r="N4779">
        <v>87126.29</v>
      </c>
      <c r="O4779">
        <v>113944.71</v>
      </c>
      <c r="P4779">
        <v>10</v>
      </c>
      <c r="Q4779">
        <v>94</v>
      </c>
      <c r="R4779">
        <v>94.31</v>
      </c>
    </row>
    <row r="4780" spans="1:18" x14ac:dyDescent="0.35">
      <c r="A4780" t="s">
        <v>190</v>
      </c>
      <c r="B4780" t="str">
        <f>VLOOKUP(Table1[[#This Row],[Region]],Table3[#All],2,0)</f>
        <v>Sam Thomas</v>
      </c>
      <c r="C4780" t="s">
        <v>215</v>
      </c>
      <c r="D4780">
        <v>245726</v>
      </c>
      <c r="E4780">
        <v>175452</v>
      </c>
      <c r="F4780">
        <v>71.400000000000006</v>
      </c>
      <c r="G4780" s="2">
        <v>40911</v>
      </c>
      <c r="H4780">
        <f>YEAR(Table1[[#This Row],[Order Date]])</f>
        <v>2012</v>
      </c>
      <c r="I4780" t="s">
        <v>259</v>
      </c>
      <c r="J4780" s="4">
        <f>WEEKDAY(Table1[[#This Row],[Order Date]])</f>
        <v>3</v>
      </c>
      <c r="K4780" t="s">
        <v>222</v>
      </c>
      <c r="L4780" t="s">
        <v>236</v>
      </c>
      <c r="M4780">
        <v>175452</v>
      </c>
      <c r="N4780">
        <v>56773.96</v>
      </c>
      <c r="O4780">
        <v>118678.04</v>
      </c>
      <c r="P4780">
        <v>20</v>
      </c>
      <c r="Q4780">
        <v>12</v>
      </c>
      <c r="R4780">
        <v>84.59</v>
      </c>
    </row>
    <row r="4781" spans="1:18" x14ac:dyDescent="0.35">
      <c r="A4781" t="s">
        <v>191</v>
      </c>
      <c r="B4781" t="str">
        <f>VLOOKUP(Table1[[#This Row],[Region]],Table3[#All],2,0)</f>
        <v>Anne Paul</v>
      </c>
      <c r="C4781" t="s">
        <v>212</v>
      </c>
      <c r="D4781">
        <v>389732</v>
      </c>
      <c r="E4781">
        <v>351336</v>
      </c>
      <c r="F4781">
        <v>90.15</v>
      </c>
      <c r="G4781" s="2">
        <v>40911</v>
      </c>
      <c r="H4781">
        <f>YEAR(Table1[[#This Row],[Order Date]])</f>
        <v>2012</v>
      </c>
      <c r="I4781" t="s">
        <v>259</v>
      </c>
      <c r="J4781" s="4">
        <f>WEEKDAY(Table1[[#This Row],[Order Date]])</f>
        <v>3</v>
      </c>
      <c r="K4781" t="s">
        <v>218</v>
      </c>
      <c r="L4781" t="s">
        <v>238</v>
      </c>
      <c r="M4781">
        <v>351336</v>
      </c>
      <c r="N4781">
        <v>160741.88</v>
      </c>
      <c r="O4781">
        <v>190594.12</v>
      </c>
      <c r="P4781">
        <v>20</v>
      </c>
      <c r="Q4781">
        <v>56</v>
      </c>
      <c r="R4781">
        <v>61.53</v>
      </c>
    </row>
    <row r="4782" spans="1:18" x14ac:dyDescent="0.35">
      <c r="A4782" t="s">
        <v>192</v>
      </c>
      <c r="B4782" t="str">
        <f>VLOOKUP(Table1[[#This Row],[Region]],Table3[#All],2,0)</f>
        <v>Sam Thomas</v>
      </c>
      <c r="C4782" t="s">
        <v>215</v>
      </c>
      <c r="D4782">
        <v>372375</v>
      </c>
      <c r="E4782">
        <v>249407</v>
      </c>
      <c r="F4782">
        <v>66.98</v>
      </c>
      <c r="G4782" s="2">
        <v>40911</v>
      </c>
      <c r="H4782">
        <f>YEAR(Table1[[#This Row],[Order Date]])</f>
        <v>2012</v>
      </c>
      <c r="I4782" t="s">
        <v>259</v>
      </c>
      <c r="J4782" s="4">
        <f>WEEKDAY(Table1[[#This Row],[Order Date]])</f>
        <v>3</v>
      </c>
      <c r="K4782" t="s">
        <v>234</v>
      </c>
      <c r="L4782" t="s">
        <v>238</v>
      </c>
      <c r="M4782">
        <v>249407</v>
      </c>
      <c r="N4782">
        <v>95423.47</v>
      </c>
      <c r="O4782">
        <v>153983.53</v>
      </c>
      <c r="P4782">
        <v>20</v>
      </c>
      <c r="Q4782">
        <v>12</v>
      </c>
      <c r="R4782">
        <v>67.88</v>
      </c>
    </row>
    <row r="4783" spans="1:18" x14ac:dyDescent="0.35">
      <c r="A4783" t="s">
        <v>193</v>
      </c>
      <c r="B4783" t="str">
        <f>VLOOKUP(Table1[[#This Row],[Region]],Table3[#All],2,0)</f>
        <v>Sam Thomas</v>
      </c>
      <c r="C4783" t="s">
        <v>215</v>
      </c>
      <c r="D4783">
        <v>431939</v>
      </c>
      <c r="E4783">
        <v>410043</v>
      </c>
      <c r="F4783">
        <v>94.93</v>
      </c>
      <c r="G4783" s="2">
        <v>41160</v>
      </c>
      <c r="H4783">
        <f>YEAR(Table1[[#This Row],[Order Date]])</f>
        <v>2012</v>
      </c>
      <c r="I4783" t="s">
        <v>258</v>
      </c>
      <c r="J4783" s="4">
        <f>WEEKDAY(Table1[[#This Row],[Order Date]])</f>
        <v>7</v>
      </c>
      <c r="K4783" t="s">
        <v>233</v>
      </c>
      <c r="L4783" t="s">
        <v>237</v>
      </c>
      <c r="M4783">
        <v>410043</v>
      </c>
      <c r="N4783">
        <v>157229.75</v>
      </c>
      <c r="O4783">
        <v>252813.25</v>
      </c>
      <c r="P4783">
        <v>30</v>
      </c>
      <c r="Q4783">
        <v>92</v>
      </c>
      <c r="R4783">
        <v>65.650000000000006</v>
      </c>
    </row>
    <row r="4784" spans="1:18" x14ac:dyDescent="0.35">
      <c r="A4784" t="s">
        <v>194</v>
      </c>
      <c r="B4784" t="str">
        <f>VLOOKUP(Table1[[#This Row],[Region]],Table3[#All],2,0)</f>
        <v>Anne Paul</v>
      </c>
      <c r="C4784" t="s">
        <v>212</v>
      </c>
      <c r="D4784">
        <v>155339</v>
      </c>
      <c r="E4784">
        <v>177647</v>
      </c>
      <c r="F4784">
        <v>114.36</v>
      </c>
      <c r="G4784" s="2">
        <v>41160</v>
      </c>
      <c r="H4784">
        <f>YEAR(Table1[[#This Row],[Order Date]])</f>
        <v>2012</v>
      </c>
      <c r="I4784" t="s">
        <v>258</v>
      </c>
      <c r="J4784" s="4">
        <f>WEEKDAY(Table1[[#This Row],[Order Date]])</f>
        <v>7</v>
      </c>
      <c r="K4784" t="s">
        <v>226</v>
      </c>
      <c r="L4784" t="s">
        <v>239</v>
      </c>
      <c r="M4784">
        <v>177647</v>
      </c>
      <c r="N4784">
        <v>81338.63</v>
      </c>
      <c r="O4784">
        <v>96308.37</v>
      </c>
      <c r="P4784">
        <v>20</v>
      </c>
      <c r="Q4784">
        <v>22</v>
      </c>
      <c r="R4784">
        <v>73.14</v>
      </c>
    </row>
    <row r="4785" spans="1:18" x14ac:dyDescent="0.35">
      <c r="A4785" t="s">
        <v>195</v>
      </c>
      <c r="B4785" t="str">
        <f>VLOOKUP(Table1[[#This Row],[Region]],Table3[#All],2,0)</f>
        <v>Sam Thomas</v>
      </c>
      <c r="C4785" t="s">
        <v>215</v>
      </c>
      <c r="D4785">
        <v>414597</v>
      </c>
      <c r="E4785">
        <v>481134</v>
      </c>
      <c r="F4785">
        <v>116.05</v>
      </c>
      <c r="G4785" s="2">
        <v>41368</v>
      </c>
      <c r="H4785">
        <f>YEAR(Table1[[#This Row],[Order Date]])</f>
        <v>2013</v>
      </c>
      <c r="I4785" t="s">
        <v>256</v>
      </c>
      <c r="J4785" s="4">
        <f>WEEKDAY(Table1[[#This Row],[Order Date]])</f>
        <v>5</v>
      </c>
      <c r="K4785" t="s">
        <v>226</v>
      </c>
      <c r="L4785" t="s">
        <v>239</v>
      </c>
      <c r="M4785">
        <v>481134</v>
      </c>
      <c r="N4785">
        <v>181969.54</v>
      </c>
      <c r="O4785">
        <v>299164.46000000002</v>
      </c>
      <c r="P4785">
        <v>30</v>
      </c>
      <c r="Q4785">
        <v>86</v>
      </c>
      <c r="R4785">
        <v>63.92</v>
      </c>
    </row>
    <row r="4786" spans="1:18" x14ac:dyDescent="0.35">
      <c r="A4786" t="s">
        <v>196</v>
      </c>
      <c r="B4786" t="str">
        <f>VLOOKUP(Table1[[#This Row],[Region]],Table3[#All],2,0)</f>
        <v>Bill Gabril</v>
      </c>
      <c r="C4786" t="s">
        <v>213</v>
      </c>
      <c r="D4786">
        <v>283007</v>
      </c>
      <c r="E4786">
        <v>149981</v>
      </c>
      <c r="F4786">
        <v>53</v>
      </c>
      <c r="G4786" s="2">
        <v>41614</v>
      </c>
      <c r="H4786">
        <f>YEAR(Table1[[#This Row],[Order Date]])</f>
        <v>2013</v>
      </c>
      <c r="I4786" t="s">
        <v>257</v>
      </c>
      <c r="J4786" s="4">
        <f>WEEKDAY(Table1[[#This Row],[Order Date]])</f>
        <v>6</v>
      </c>
      <c r="K4786" t="s">
        <v>232</v>
      </c>
      <c r="L4786" t="s">
        <v>240</v>
      </c>
      <c r="M4786">
        <v>149981</v>
      </c>
      <c r="N4786">
        <v>69591.89</v>
      </c>
      <c r="O4786">
        <v>80389.11</v>
      </c>
      <c r="P4786">
        <v>10</v>
      </c>
      <c r="Q4786">
        <v>84</v>
      </c>
      <c r="R4786">
        <v>92.37</v>
      </c>
    </row>
    <row r="4787" spans="1:18" x14ac:dyDescent="0.35">
      <c r="A4787" t="s">
        <v>197</v>
      </c>
      <c r="B4787" t="str">
        <f>VLOOKUP(Table1[[#This Row],[Region]],Table3[#All],2,0)</f>
        <v>Bill Gabril</v>
      </c>
      <c r="C4787" t="s">
        <v>213</v>
      </c>
      <c r="D4787">
        <v>348072</v>
      </c>
      <c r="E4787">
        <v>340234</v>
      </c>
      <c r="F4787">
        <v>97.75</v>
      </c>
      <c r="G4787" s="2">
        <v>41614</v>
      </c>
      <c r="H4787">
        <f>YEAR(Table1[[#This Row],[Order Date]])</f>
        <v>2013</v>
      </c>
      <c r="I4787" t="s">
        <v>257</v>
      </c>
      <c r="J4787" s="4">
        <f>WEEKDAY(Table1[[#This Row],[Order Date]])</f>
        <v>6</v>
      </c>
      <c r="K4787" t="s">
        <v>217</v>
      </c>
      <c r="L4787" t="s">
        <v>237</v>
      </c>
      <c r="M4787">
        <v>340234</v>
      </c>
      <c r="N4787">
        <v>141479.79999999999</v>
      </c>
      <c r="O4787">
        <v>198754.2</v>
      </c>
      <c r="P4787">
        <v>30</v>
      </c>
      <c r="Q4787">
        <v>60</v>
      </c>
      <c r="R4787">
        <v>82.66</v>
      </c>
    </row>
    <row r="4788" spans="1:18" x14ac:dyDescent="0.35">
      <c r="A4788" t="s">
        <v>198</v>
      </c>
      <c r="B4788" t="str">
        <f>VLOOKUP(Table1[[#This Row],[Region]],Table3[#All],2,0)</f>
        <v>William Grek</v>
      </c>
      <c r="C4788" t="s">
        <v>214</v>
      </c>
      <c r="D4788">
        <v>434167</v>
      </c>
      <c r="E4788">
        <v>487197</v>
      </c>
      <c r="F4788">
        <v>112.21</v>
      </c>
      <c r="G4788" s="2">
        <v>41037</v>
      </c>
      <c r="H4788">
        <f>YEAR(Table1[[#This Row],[Order Date]])</f>
        <v>2012</v>
      </c>
      <c r="I4788" t="s">
        <v>261</v>
      </c>
      <c r="J4788" s="4">
        <f>WEEKDAY(Table1[[#This Row],[Order Date]])</f>
        <v>3</v>
      </c>
      <c r="K4788" t="s">
        <v>220</v>
      </c>
      <c r="L4788" t="s">
        <v>237</v>
      </c>
      <c r="M4788">
        <v>487197</v>
      </c>
      <c r="N4788">
        <v>136410.01</v>
      </c>
      <c r="O4788">
        <v>350786.99</v>
      </c>
      <c r="P4788">
        <v>10</v>
      </c>
      <c r="Q4788">
        <v>54</v>
      </c>
      <c r="R4788">
        <v>74.87</v>
      </c>
    </row>
    <row r="4789" spans="1:18" x14ac:dyDescent="0.35">
      <c r="A4789" t="s">
        <v>199</v>
      </c>
      <c r="B4789" t="str">
        <f>VLOOKUP(Table1[[#This Row],[Region]],Table3[#All],2,0)</f>
        <v>Bill Gabril</v>
      </c>
      <c r="C4789" t="s">
        <v>213</v>
      </c>
      <c r="D4789">
        <v>186333</v>
      </c>
      <c r="E4789">
        <v>94497</v>
      </c>
      <c r="F4789">
        <v>50.71</v>
      </c>
      <c r="G4789" s="2">
        <v>41037</v>
      </c>
      <c r="H4789">
        <f>YEAR(Table1[[#This Row],[Order Date]])</f>
        <v>2012</v>
      </c>
      <c r="I4789" t="s">
        <v>261</v>
      </c>
      <c r="J4789" s="4">
        <f>WEEKDAY(Table1[[#This Row],[Order Date]])</f>
        <v>3</v>
      </c>
      <c r="K4789" t="s">
        <v>222</v>
      </c>
      <c r="L4789" t="s">
        <v>236</v>
      </c>
      <c r="M4789">
        <v>94497</v>
      </c>
      <c r="N4789">
        <v>39960.19</v>
      </c>
      <c r="O4789">
        <v>54536.81</v>
      </c>
      <c r="P4789">
        <v>10</v>
      </c>
      <c r="Q4789">
        <v>81</v>
      </c>
      <c r="R4789">
        <v>94.27</v>
      </c>
    </row>
    <row r="4790" spans="1:18" x14ac:dyDescent="0.35">
      <c r="A4790" t="s">
        <v>200</v>
      </c>
      <c r="B4790" t="str">
        <f>VLOOKUP(Table1[[#This Row],[Region]],Table3[#All],2,0)</f>
        <v>Anne Paul</v>
      </c>
      <c r="C4790" t="s">
        <v>212</v>
      </c>
      <c r="D4790">
        <v>219206</v>
      </c>
      <c r="E4790">
        <v>210123</v>
      </c>
      <c r="F4790">
        <v>95.86</v>
      </c>
      <c r="G4790" s="2">
        <v>41037</v>
      </c>
      <c r="H4790">
        <f>YEAR(Table1[[#This Row],[Order Date]])</f>
        <v>2012</v>
      </c>
      <c r="I4790" t="s">
        <v>261</v>
      </c>
      <c r="J4790" s="4">
        <f>WEEKDAY(Table1[[#This Row],[Order Date]])</f>
        <v>3</v>
      </c>
      <c r="K4790" t="s">
        <v>220</v>
      </c>
      <c r="L4790" t="s">
        <v>237</v>
      </c>
      <c r="M4790">
        <v>210123</v>
      </c>
      <c r="N4790">
        <v>87139.77</v>
      </c>
      <c r="O4790">
        <v>122983.23</v>
      </c>
      <c r="P4790">
        <v>20</v>
      </c>
      <c r="Q4790">
        <v>47</v>
      </c>
      <c r="R4790">
        <v>63.09</v>
      </c>
    </row>
    <row r="4791" spans="1:18" x14ac:dyDescent="0.35">
      <c r="A4791" t="s">
        <v>201</v>
      </c>
      <c r="B4791" t="str">
        <f>VLOOKUP(Table1[[#This Row],[Region]],Table3[#All],2,0)</f>
        <v>Sam Thomas</v>
      </c>
      <c r="C4791" t="s">
        <v>215</v>
      </c>
      <c r="D4791">
        <v>174792</v>
      </c>
      <c r="E4791">
        <v>182106</v>
      </c>
      <c r="F4791">
        <v>104.18</v>
      </c>
      <c r="G4791" s="2">
        <v>41905</v>
      </c>
      <c r="H4791">
        <f>YEAR(Table1[[#This Row],[Order Date]])</f>
        <v>2014</v>
      </c>
      <c r="I4791" t="s">
        <v>258</v>
      </c>
      <c r="J4791" s="4">
        <f>WEEKDAY(Table1[[#This Row],[Order Date]])</f>
        <v>3</v>
      </c>
      <c r="K4791" t="s">
        <v>224</v>
      </c>
      <c r="L4791" t="s">
        <v>240</v>
      </c>
      <c r="M4791">
        <v>182106</v>
      </c>
      <c r="N4791">
        <v>53563.13</v>
      </c>
      <c r="O4791">
        <v>128542.87</v>
      </c>
      <c r="P4791">
        <v>20</v>
      </c>
      <c r="Q4791">
        <v>66</v>
      </c>
      <c r="R4791">
        <v>92.82</v>
      </c>
    </row>
    <row r="4792" spans="1:18" x14ac:dyDescent="0.35">
      <c r="A4792" t="s">
        <v>202</v>
      </c>
      <c r="B4792" t="str">
        <f>VLOOKUP(Table1[[#This Row],[Region]],Table3[#All],2,0)</f>
        <v>Sam Thomas</v>
      </c>
      <c r="C4792" t="s">
        <v>215</v>
      </c>
      <c r="D4792">
        <v>133778</v>
      </c>
      <c r="E4792">
        <v>105764</v>
      </c>
      <c r="F4792">
        <v>79.06</v>
      </c>
      <c r="G4792" s="2">
        <v>41974</v>
      </c>
      <c r="H4792">
        <f>YEAR(Table1[[#This Row],[Order Date]])</f>
        <v>2014</v>
      </c>
      <c r="I4792" t="s">
        <v>257</v>
      </c>
      <c r="J4792" s="4">
        <f>WEEKDAY(Table1[[#This Row],[Order Date]])</f>
        <v>2</v>
      </c>
      <c r="K4792" t="s">
        <v>233</v>
      </c>
      <c r="L4792" t="s">
        <v>237</v>
      </c>
      <c r="M4792">
        <v>105764</v>
      </c>
      <c r="N4792">
        <v>41614</v>
      </c>
      <c r="O4792">
        <v>64150</v>
      </c>
      <c r="P4792">
        <v>30</v>
      </c>
      <c r="Q4792">
        <v>16</v>
      </c>
      <c r="R4792">
        <v>61.74</v>
      </c>
    </row>
    <row r="4793" spans="1:18" x14ac:dyDescent="0.35">
      <c r="A4793" t="s">
        <v>203</v>
      </c>
      <c r="B4793" t="str">
        <f>VLOOKUP(Table1[[#This Row],[Region]],Table3[#All],2,0)</f>
        <v>Anne Paul</v>
      </c>
      <c r="C4793" t="s">
        <v>212</v>
      </c>
      <c r="D4793">
        <v>476910</v>
      </c>
      <c r="E4793">
        <v>543976</v>
      </c>
      <c r="F4793">
        <v>114.06</v>
      </c>
      <c r="G4793" s="2">
        <v>41974</v>
      </c>
      <c r="H4793">
        <f>YEAR(Table1[[#This Row],[Order Date]])</f>
        <v>2014</v>
      </c>
      <c r="I4793" t="s">
        <v>257</v>
      </c>
      <c r="J4793" s="4">
        <f>WEEKDAY(Table1[[#This Row],[Order Date]])</f>
        <v>2</v>
      </c>
      <c r="K4793" t="s">
        <v>233</v>
      </c>
      <c r="L4793" t="s">
        <v>237</v>
      </c>
      <c r="M4793">
        <v>543976</v>
      </c>
      <c r="N4793">
        <v>195210.53</v>
      </c>
      <c r="O4793">
        <v>348765.47</v>
      </c>
      <c r="P4793">
        <v>20</v>
      </c>
      <c r="Q4793">
        <v>64</v>
      </c>
      <c r="R4793">
        <v>91.89</v>
      </c>
    </row>
    <row r="4794" spans="1:18" x14ac:dyDescent="0.35">
      <c r="A4794" t="s">
        <v>204</v>
      </c>
      <c r="B4794" t="str">
        <f>VLOOKUP(Table1[[#This Row],[Region]],Table3[#All],2,0)</f>
        <v>Sam Thomas</v>
      </c>
      <c r="C4794" t="s">
        <v>215</v>
      </c>
      <c r="D4794">
        <v>335446</v>
      </c>
      <c r="E4794">
        <v>348059</v>
      </c>
      <c r="F4794">
        <v>103.76</v>
      </c>
      <c r="G4794" s="2">
        <v>41655</v>
      </c>
      <c r="H4794">
        <f>YEAR(Table1[[#This Row],[Order Date]])</f>
        <v>2014</v>
      </c>
      <c r="I4794" t="s">
        <v>259</v>
      </c>
      <c r="J4794" s="4">
        <f>WEEKDAY(Table1[[#This Row],[Order Date]])</f>
        <v>5</v>
      </c>
      <c r="K4794" t="s">
        <v>228</v>
      </c>
      <c r="L4794" t="s">
        <v>236</v>
      </c>
      <c r="M4794">
        <v>348059</v>
      </c>
      <c r="N4794">
        <v>152819.29</v>
      </c>
      <c r="O4794">
        <v>195239.71</v>
      </c>
      <c r="P4794">
        <v>10</v>
      </c>
      <c r="Q4794">
        <v>14</v>
      </c>
      <c r="R4794">
        <v>93.39</v>
      </c>
    </row>
    <row r="4795" spans="1:18" x14ac:dyDescent="0.35">
      <c r="A4795" t="s">
        <v>205</v>
      </c>
      <c r="B4795" t="str">
        <f>VLOOKUP(Table1[[#This Row],[Region]],Table3[#All],2,0)</f>
        <v>Anne Paul</v>
      </c>
      <c r="C4795" t="s">
        <v>212</v>
      </c>
      <c r="D4795">
        <v>373000</v>
      </c>
      <c r="E4795">
        <v>433023</v>
      </c>
      <c r="F4795">
        <v>116.09</v>
      </c>
      <c r="G4795" s="2">
        <v>40763</v>
      </c>
      <c r="H4795">
        <f>YEAR(Table1[[#This Row],[Order Date]])</f>
        <v>2011</v>
      </c>
      <c r="I4795" t="s">
        <v>262</v>
      </c>
      <c r="J4795" s="4">
        <f>WEEKDAY(Table1[[#This Row],[Order Date]])</f>
        <v>2</v>
      </c>
      <c r="K4795" t="s">
        <v>228</v>
      </c>
      <c r="L4795" t="s">
        <v>236</v>
      </c>
      <c r="M4795">
        <v>433023</v>
      </c>
      <c r="N4795">
        <v>174499.4</v>
      </c>
      <c r="O4795">
        <v>258523.6</v>
      </c>
      <c r="P4795">
        <v>20</v>
      </c>
      <c r="Q4795">
        <v>24</v>
      </c>
      <c r="R4795">
        <v>69.239999999999995</v>
      </c>
    </row>
    <row r="4796" spans="1:18" x14ac:dyDescent="0.35">
      <c r="A4796" t="s">
        <v>206</v>
      </c>
      <c r="B4796" t="str">
        <f>VLOOKUP(Table1[[#This Row],[Region]],Table3[#All],2,0)</f>
        <v>Bill Gabril</v>
      </c>
      <c r="C4796" t="s">
        <v>213</v>
      </c>
      <c r="D4796">
        <v>255780</v>
      </c>
      <c r="E4796">
        <v>243745</v>
      </c>
      <c r="F4796">
        <v>95.29</v>
      </c>
      <c r="G4796" s="2">
        <v>40763</v>
      </c>
      <c r="H4796">
        <f>YEAR(Table1[[#This Row],[Order Date]])</f>
        <v>2011</v>
      </c>
      <c r="I4796" t="s">
        <v>262</v>
      </c>
      <c r="J4796" s="4">
        <f>WEEKDAY(Table1[[#This Row],[Order Date]])</f>
        <v>2</v>
      </c>
      <c r="K4796" t="s">
        <v>219</v>
      </c>
      <c r="L4796" t="s">
        <v>238</v>
      </c>
      <c r="M4796">
        <v>243745</v>
      </c>
      <c r="N4796">
        <v>60738.400000000001</v>
      </c>
      <c r="O4796">
        <v>183006.6</v>
      </c>
      <c r="P4796">
        <v>30</v>
      </c>
      <c r="Q4796">
        <v>66</v>
      </c>
      <c r="R4796">
        <v>70.349999999999994</v>
      </c>
    </row>
    <row r="4797" spans="1:18" x14ac:dyDescent="0.35">
      <c r="A4797" t="s">
        <v>207</v>
      </c>
      <c r="B4797" t="str">
        <f>VLOOKUP(Table1[[#This Row],[Region]],Table3[#All],2,0)</f>
        <v>Bill Gabril</v>
      </c>
      <c r="C4797" t="s">
        <v>213</v>
      </c>
      <c r="D4797">
        <v>324338</v>
      </c>
      <c r="E4797">
        <v>165512</v>
      </c>
      <c r="F4797">
        <v>51.03</v>
      </c>
      <c r="G4797" s="2">
        <v>40763</v>
      </c>
      <c r="H4797">
        <f>YEAR(Table1[[#This Row],[Order Date]])</f>
        <v>2011</v>
      </c>
      <c r="I4797" t="s">
        <v>262</v>
      </c>
      <c r="J4797" s="4">
        <f>WEEKDAY(Table1[[#This Row],[Order Date]])</f>
        <v>2</v>
      </c>
      <c r="K4797" t="s">
        <v>216</v>
      </c>
      <c r="L4797" t="s">
        <v>236</v>
      </c>
      <c r="M4797">
        <v>165512</v>
      </c>
      <c r="N4797">
        <v>64731.47</v>
      </c>
      <c r="O4797">
        <v>100780.53</v>
      </c>
      <c r="P4797">
        <v>30</v>
      </c>
      <c r="Q4797">
        <v>35</v>
      </c>
      <c r="R4797">
        <v>83.13</v>
      </c>
    </row>
    <row r="4798" spans="1:18" x14ac:dyDescent="0.35">
      <c r="A4798" t="s">
        <v>208</v>
      </c>
      <c r="B4798" t="str">
        <f>VLOOKUP(Table1[[#This Row],[Region]],Table3[#All],2,0)</f>
        <v>Anne Paul</v>
      </c>
      <c r="C4798" t="s">
        <v>212</v>
      </c>
      <c r="D4798">
        <v>233486</v>
      </c>
      <c r="E4798">
        <v>141202</v>
      </c>
      <c r="F4798">
        <v>60.48</v>
      </c>
      <c r="G4798" s="2">
        <v>40763</v>
      </c>
      <c r="H4798">
        <f>YEAR(Table1[[#This Row],[Order Date]])</f>
        <v>2011</v>
      </c>
      <c r="I4798" t="s">
        <v>262</v>
      </c>
      <c r="J4798" s="4">
        <f>WEEKDAY(Table1[[#This Row],[Order Date]])</f>
        <v>2</v>
      </c>
      <c r="K4798" t="s">
        <v>223</v>
      </c>
      <c r="L4798" t="s">
        <v>240</v>
      </c>
      <c r="M4798">
        <v>141202</v>
      </c>
      <c r="N4798">
        <v>62701.8</v>
      </c>
      <c r="O4798">
        <v>78500.2</v>
      </c>
      <c r="P4798">
        <v>20</v>
      </c>
      <c r="Q4798">
        <v>13</v>
      </c>
      <c r="R4798">
        <v>91.76</v>
      </c>
    </row>
    <row r="4799" spans="1:18" x14ac:dyDescent="0.35">
      <c r="A4799" t="s">
        <v>209</v>
      </c>
      <c r="B4799" t="str">
        <f>VLOOKUP(Table1[[#This Row],[Region]],Table3[#All],2,0)</f>
        <v>Sam Thomas</v>
      </c>
      <c r="C4799" t="s">
        <v>215</v>
      </c>
      <c r="D4799">
        <v>136314</v>
      </c>
      <c r="E4799">
        <v>132616</v>
      </c>
      <c r="F4799">
        <v>97.29</v>
      </c>
      <c r="G4799" s="2">
        <v>40763</v>
      </c>
      <c r="H4799">
        <f>YEAR(Table1[[#This Row],[Order Date]])</f>
        <v>2011</v>
      </c>
      <c r="I4799" t="s">
        <v>262</v>
      </c>
      <c r="J4799" s="4">
        <f>WEEKDAY(Table1[[#This Row],[Order Date]])</f>
        <v>2</v>
      </c>
      <c r="K4799" t="s">
        <v>233</v>
      </c>
      <c r="L4799" t="s">
        <v>237</v>
      </c>
      <c r="M4799">
        <v>132616</v>
      </c>
      <c r="N4799">
        <v>39295.42</v>
      </c>
      <c r="O4799">
        <v>93320.58</v>
      </c>
      <c r="P4799">
        <v>20</v>
      </c>
      <c r="Q4799">
        <v>41</v>
      </c>
      <c r="R4799">
        <v>94.21</v>
      </c>
    </row>
    <row r="4800" spans="1:18" x14ac:dyDescent="0.35">
      <c r="A4800" t="s">
        <v>210</v>
      </c>
      <c r="B4800" t="str">
        <f>VLOOKUP(Table1[[#This Row],[Region]],Table3[#All],2,0)</f>
        <v>Bill Gabril</v>
      </c>
      <c r="C4800" t="s">
        <v>213</v>
      </c>
      <c r="D4800">
        <v>118964</v>
      </c>
      <c r="E4800">
        <v>105487</v>
      </c>
      <c r="F4800">
        <v>88.67</v>
      </c>
      <c r="G4800" s="2">
        <v>41218</v>
      </c>
      <c r="H4800">
        <f>YEAR(Table1[[#This Row],[Order Date]])</f>
        <v>2012</v>
      </c>
      <c r="I4800" t="s">
        <v>253</v>
      </c>
      <c r="J4800" s="4">
        <f>WEEKDAY(Table1[[#This Row],[Order Date]])</f>
        <v>2</v>
      </c>
      <c r="K4800" t="s">
        <v>225</v>
      </c>
      <c r="L4800" t="s">
        <v>239</v>
      </c>
      <c r="M4800">
        <v>105487</v>
      </c>
      <c r="N4800">
        <v>35196.769999999997</v>
      </c>
      <c r="O4800">
        <v>70290.23</v>
      </c>
      <c r="P4800">
        <v>10</v>
      </c>
      <c r="Q4800">
        <v>67</v>
      </c>
      <c r="R4800">
        <v>66.58</v>
      </c>
    </row>
    <row r="4801" spans="1:18" x14ac:dyDescent="0.35">
      <c r="A4801" t="s">
        <v>211</v>
      </c>
      <c r="B4801" t="str">
        <f>VLOOKUP(Table1[[#This Row],[Region]],Table3[#All],2,0)</f>
        <v>William Grek</v>
      </c>
      <c r="C4801" t="s">
        <v>214</v>
      </c>
      <c r="D4801">
        <v>495912</v>
      </c>
      <c r="E4801">
        <v>568285</v>
      </c>
      <c r="F4801">
        <v>114.59</v>
      </c>
      <c r="G4801" s="2">
        <v>41755</v>
      </c>
      <c r="H4801">
        <f>YEAR(Table1[[#This Row],[Order Date]])</f>
        <v>2014</v>
      </c>
      <c r="I4801" t="s">
        <v>256</v>
      </c>
      <c r="J4801" s="4">
        <f>WEEKDAY(Table1[[#This Row],[Order Date]])</f>
        <v>7</v>
      </c>
      <c r="K4801" t="s">
        <v>224</v>
      </c>
      <c r="L4801" t="s">
        <v>240</v>
      </c>
      <c r="M4801">
        <v>568285</v>
      </c>
      <c r="N4801">
        <v>279658.7</v>
      </c>
      <c r="O4801">
        <v>288626.3</v>
      </c>
      <c r="P4801">
        <v>20</v>
      </c>
      <c r="Q4801">
        <v>79</v>
      </c>
      <c r="R4801">
        <v>65.73</v>
      </c>
    </row>
    <row r="4802" spans="1:18" x14ac:dyDescent="0.35">
      <c r="A4802" t="s">
        <v>12</v>
      </c>
      <c r="B4802" t="str">
        <f>VLOOKUP(Table1[[#This Row],[Region]],Table3[#All],2,0)</f>
        <v>Bill Gabril</v>
      </c>
      <c r="C4802" t="s">
        <v>213</v>
      </c>
      <c r="D4802">
        <v>446532</v>
      </c>
      <c r="E4802">
        <v>408837</v>
      </c>
      <c r="F4802">
        <v>91.56</v>
      </c>
      <c r="G4802" s="2">
        <v>40653</v>
      </c>
      <c r="H4802">
        <f>YEAR(Table1[[#This Row],[Order Date]])</f>
        <v>2011</v>
      </c>
      <c r="I4802" t="s">
        <v>256</v>
      </c>
      <c r="J4802" s="4">
        <f>WEEKDAY(Table1[[#This Row],[Order Date]])</f>
        <v>4</v>
      </c>
      <c r="K4802" t="s">
        <v>224</v>
      </c>
      <c r="L4802" t="s">
        <v>240</v>
      </c>
      <c r="M4802">
        <v>408837</v>
      </c>
      <c r="N4802">
        <v>187662.16</v>
      </c>
      <c r="O4802">
        <v>221174.84</v>
      </c>
      <c r="P4802">
        <v>30</v>
      </c>
      <c r="Q4802">
        <v>58</v>
      </c>
      <c r="R4802">
        <v>69.97</v>
      </c>
    </row>
    <row r="4803" spans="1:18" x14ac:dyDescent="0.35">
      <c r="A4803" t="s">
        <v>13</v>
      </c>
      <c r="B4803" t="str">
        <f>VLOOKUP(Table1[[#This Row],[Region]],Table3[#All],2,0)</f>
        <v>Sam Thomas</v>
      </c>
      <c r="C4803" t="s">
        <v>215</v>
      </c>
      <c r="D4803">
        <v>314325</v>
      </c>
      <c r="E4803">
        <v>376502</v>
      </c>
      <c r="F4803">
        <v>119.78</v>
      </c>
      <c r="G4803" s="2">
        <v>40653</v>
      </c>
      <c r="H4803">
        <f>YEAR(Table1[[#This Row],[Order Date]])</f>
        <v>2011</v>
      </c>
      <c r="I4803" t="s">
        <v>256</v>
      </c>
      <c r="J4803" s="4">
        <f>WEEKDAY(Table1[[#This Row],[Order Date]])</f>
        <v>4</v>
      </c>
      <c r="K4803" t="s">
        <v>223</v>
      </c>
      <c r="L4803" t="s">
        <v>240</v>
      </c>
      <c r="M4803">
        <v>376502</v>
      </c>
      <c r="N4803">
        <v>158916.21</v>
      </c>
      <c r="O4803">
        <v>217585.79</v>
      </c>
      <c r="P4803">
        <v>30</v>
      </c>
      <c r="Q4803">
        <v>55</v>
      </c>
      <c r="R4803">
        <v>73.38</v>
      </c>
    </row>
    <row r="4804" spans="1:18" x14ac:dyDescent="0.35">
      <c r="A4804" t="s">
        <v>14</v>
      </c>
      <c r="B4804" t="str">
        <f>VLOOKUP(Table1[[#This Row],[Region]],Table3[#All],2,0)</f>
        <v>Sam Thomas</v>
      </c>
      <c r="C4804" t="s">
        <v>215</v>
      </c>
      <c r="D4804">
        <v>391022</v>
      </c>
      <c r="E4804">
        <v>332603</v>
      </c>
      <c r="F4804">
        <v>85.06</v>
      </c>
      <c r="G4804" s="2">
        <v>40653</v>
      </c>
      <c r="H4804">
        <f>YEAR(Table1[[#This Row],[Order Date]])</f>
        <v>2011</v>
      </c>
      <c r="I4804" t="s">
        <v>256</v>
      </c>
      <c r="J4804" s="4">
        <f>WEEKDAY(Table1[[#This Row],[Order Date]])</f>
        <v>4</v>
      </c>
      <c r="K4804" t="s">
        <v>217</v>
      </c>
      <c r="L4804" t="s">
        <v>237</v>
      </c>
      <c r="M4804">
        <v>332603</v>
      </c>
      <c r="N4804">
        <v>91996.77</v>
      </c>
      <c r="O4804">
        <v>240606.23</v>
      </c>
      <c r="P4804">
        <v>10</v>
      </c>
      <c r="Q4804">
        <v>49</v>
      </c>
      <c r="R4804">
        <v>68.67</v>
      </c>
    </row>
    <row r="4805" spans="1:18" x14ac:dyDescent="0.35">
      <c r="A4805" t="s">
        <v>15</v>
      </c>
      <c r="B4805" t="str">
        <f>VLOOKUP(Table1[[#This Row],[Region]],Table3[#All],2,0)</f>
        <v>William Grek</v>
      </c>
      <c r="C4805" t="s">
        <v>214</v>
      </c>
      <c r="D4805">
        <v>345632</v>
      </c>
      <c r="E4805">
        <v>404233</v>
      </c>
      <c r="F4805">
        <v>116.95</v>
      </c>
      <c r="G4805" s="2">
        <v>41955</v>
      </c>
      <c r="H4805">
        <f>YEAR(Table1[[#This Row],[Order Date]])</f>
        <v>2014</v>
      </c>
      <c r="I4805" t="s">
        <v>253</v>
      </c>
      <c r="J4805" s="4">
        <f>WEEKDAY(Table1[[#This Row],[Order Date]])</f>
        <v>4</v>
      </c>
      <c r="K4805" t="s">
        <v>219</v>
      </c>
      <c r="L4805" t="s">
        <v>238</v>
      </c>
      <c r="M4805">
        <v>404233</v>
      </c>
      <c r="N4805">
        <v>139705.98000000001</v>
      </c>
      <c r="O4805">
        <v>264527.02</v>
      </c>
      <c r="P4805">
        <v>20</v>
      </c>
      <c r="Q4805">
        <v>28</v>
      </c>
      <c r="R4805">
        <v>78.23</v>
      </c>
    </row>
    <row r="4806" spans="1:18" x14ac:dyDescent="0.35">
      <c r="A4806" t="s">
        <v>16</v>
      </c>
      <c r="B4806" t="str">
        <f>VLOOKUP(Table1[[#This Row],[Region]],Table3[#All],2,0)</f>
        <v>Sam Thomas</v>
      </c>
      <c r="C4806" t="s">
        <v>215</v>
      </c>
      <c r="D4806">
        <v>156134</v>
      </c>
      <c r="E4806">
        <v>110950</v>
      </c>
      <c r="F4806">
        <v>71.06</v>
      </c>
      <c r="G4806" s="2">
        <v>41969</v>
      </c>
      <c r="H4806">
        <f>YEAR(Table1[[#This Row],[Order Date]])</f>
        <v>2014</v>
      </c>
      <c r="I4806" t="s">
        <v>253</v>
      </c>
      <c r="J4806" s="4">
        <f>WEEKDAY(Table1[[#This Row],[Order Date]])</f>
        <v>4</v>
      </c>
      <c r="K4806" t="s">
        <v>216</v>
      </c>
      <c r="L4806" t="s">
        <v>236</v>
      </c>
      <c r="M4806">
        <v>110950</v>
      </c>
      <c r="N4806">
        <v>44746.11</v>
      </c>
      <c r="O4806">
        <v>66203.89</v>
      </c>
      <c r="P4806">
        <v>10</v>
      </c>
      <c r="Q4806">
        <v>11</v>
      </c>
      <c r="R4806">
        <v>68.61</v>
      </c>
    </row>
    <row r="4807" spans="1:18" x14ac:dyDescent="0.35">
      <c r="A4807" t="s">
        <v>17</v>
      </c>
      <c r="B4807" t="str">
        <f>VLOOKUP(Table1[[#This Row],[Region]],Table3[#All],2,0)</f>
        <v>Bill Gabril</v>
      </c>
      <c r="C4807" t="s">
        <v>213</v>
      </c>
      <c r="D4807">
        <v>395918</v>
      </c>
      <c r="E4807">
        <v>259731</v>
      </c>
      <c r="F4807">
        <v>65.599999999999994</v>
      </c>
      <c r="G4807" s="2">
        <v>41969</v>
      </c>
      <c r="H4807">
        <f>YEAR(Table1[[#This Row],[Order Date]])</f>
        <v>2014</v>
      </c>
      <c r="I4807" t="s">
        <v>253</v>
      </c>
      <c r="J4807" s="4">
        <f>WEEKDAY(Table1[[#This Row],[Order Date]])</f>
        <v>4</v>
      </c>
      <c r="K4807" t="s">
        <v>226</v>
      </c>
      <c r="L4807" t="s">
        <v>239</v>
      </c>
      <c r="M4807">
        <v>259731</v>
      </c>
      <c r="N4807">
        <v>62769.2</v>
      </c>
      <c r="O4807">
        <v>196961.8</v>
      </c>
      <c r="P4807">
        <v>20</v>
      </c>
      <c r="Q4807">
        <v>77</v>
      </c>
      <c r="R4807">
        <v>61.24</v>
      </c>
    </row>
    <row r="4808" spans="1:18" x14ac:dyDescent="0.35">
      <c r="A4808" t="s">
        <v>18</v>
      </c>
      <c r="B4808" t="str">
        <f>VLOOKUP(Table1[[#This Row],[Region]],Table3[#All],2,0)</f>
        <v>Sam Thomas</v>
      </c>
      <c r="C4808" t="s">
        <v>215</v>
      </c>
      <c r="D4808">
        <v>377916</v>
      </c>
      <c r="E4808">
        <v>296519</v>
      </c>
      <c r="F4808">
        <v>78.459999999999994</v>
      </c>
      <c r="G4808" s="2">
        <v>41261</v>
      </c>
      <c r="H4808">
        <f>YEAR(Table1[[#This Row],[Order Date]])</f>
        <v>2012</v>
      </c>
      <c r="I4808" t="s">
        <v>257</v>
      </c>
      <c r="J4808" s="4">
        <f>WEEKDAY(Table1[[#This Row],[Order Date]])</f>
        <v>3</v>
      </c>
      <c r="K4808" t="s">
        <v>226</v>
      </c>
      <c r="L4808" t="s">
        <v>239</v>
      </c>
      <c r="M4808">
        <v>296519</v>
      </c>
      <c r="N4808">
        <v>72629.279999999999</v>
      </c>
      <c r="O4808">
        <v>223889.72</v>
      </c>
      <c r="P4808">
        <v>10</v>
      </c>
      <c r="Q4808">
        <v>11</v>
      </c>
      <c r="R4808">
        <v>93.98</v>
      </c>
    </row>
    <row r="4809" spans="1:18" x14ac:dyDescent="0.35">
      <c r="A4809" t="s">
        <v>19</v>
      </c>
      <c r="B4809" t="str">
        <f>VLOOKUP(Table1[[#This Row],[Region]],Table3[#All],2,0)</f>
        <v>Bill Gabril</v>
      </c>
      <c r="C4809" t="s">
        <v>213</v>
      </c>
      <c r="D4809">
        <v>107848</v>
      </c>
      <c r="E4809">
        <v>124869</v>
      </c>
      <c r="F4809">
        <v>115.78</v>
      </c>
      <c r="G4809" s="2">
        <v>41526</v>
      </c>
      <c r="H4809">
        <f>YEAR(Table1[[#This Row],[Order Date]])</f>
        <v>2013</v>
      </c>
      <c r="I4809" t="s">
        <v>258</v>
      </c>
      <c r="J4809" s="4">
        <f>WEEKDAY(Table1[[#This Row],[Order Date]])</f>
        <v>2</v>
      </c>
      <c r="K4809" t="s">
        <v>222</v>
      </c>
      <c r="L4809" t="s">
        <v>236</v>
      </c>
      <c r="M4809">
        <v>124869</v>
      </c>
      <c r="N4809">
        <v>53931.03</v>
      </c>
      <c r="O4809">
        <v>70937.97</v>
      </c>
      <c r="P4809">
        <v>10</v>
      </c>
      <c r="Q4809">
        <v>47</v>
      </c>
      <c r="R4809">
        <v>60.65</v>
      </c>
    </row>
    <row r="4810" spans="1:18" x14ac:dyDescent="0.35">
      <c r="A4810" t="s">
        <v>20</v>
      </c>
      <c r="B4810" t="str">
        <f>VLOOKUP(Table1[[#This Row],[Region]],Table3[#All],2,0)</f>
        <v>Bill Gabril</v>
      </c>
      <c r="C4810" t="s">
        <v>213</v>
      </c>
      <c r="D4810">
        <v>348909</v>
      </c>
      <c r="E4810">
        <v>296067</v>
      </c>
      <c r="F4810">
        <v>84.86</v>
      </c>
      <c r="G4810" s="2">
        <v>41526</v>
      </c>
      <c r="H4810">
        <f>YEAR(Table1[[#This Row],[Order Date]])</f>
        <v>2013</v>
      </c>
      <c r="I4810" t="s">
        <v>258</v>
      </c>
      <c r="J4810" s="4">
        <f>WEEKDAY(Table1[[#This Row],[Order Date]])</f>
        <v>2</v>
      </c>
      <c r="K4810" t="s">
        <v>229</v>
      </c>
      <c r="L4810" t="s">
        <v>240</v>
      </c>
      <c r="M4810">
        <v>296067</v>
      </c>
      <c r="N4810">
        <v>86210.03</v>
      </c>
      <c r="O4810">
        <v>209856.97</v>
      </c>
      <c r="P4810">
        <v>30</v>
      </c>
      <c r="Q4810">
        <v>84</v>
      </c>
      <c r="R4810">
        <v>90.28</v>
      </c>
    </row>
    <row r="4811" spans="1:18" x14ac:dyDescent="0.35">
      <c r="A4811" t="s">
        <v>21</v>
      </c>
      <c r="B4811" t="str">
        <f>VLOOKUP(Table1[[#This Row],[Region]],Table3[#All],2,0)</f>
        <v>Anne Paul</v>
      </c>
      <c r="C4811" t="s">
        <v>212</v>
      </c>
      <c r="D4811">
        <v>109111</v>
      </c>
      <c r="E4811">
        <v>97596</v>
      </c>
      <c r="F4811">
        <v>89.45</v>
      </c>
      <c r="G4811" s="2">
        <v>41432</v>
      </c>
      <c r="H4811">
        <f>YEAR(Table1[[#This Row],[Order Date]])</f>
        <v>2013</v>
      </c>
      <c r="I4811" t="s">
        <v>254</v>
      </c>
      <c r="J4811" s="4">
        <f>WEEKDAY(Table1[[#This Row],[Order Date]])</f>
        <v>6</v>
      </c>
      <c r="K4811" t="s">
        <v>218</v>
      </c>
      <c r="L4811" t="s">
        <v>238</v>
      </c>
      <c r="M4811">
        <v>97596</v>
      </c>
      <c r="N4811">
        <v>22998.959999999999</v>
      </c>
      <c r="O4811">
        <v>74597.039999999994</v>
      </c>
      <c r="P4811">
        <v>10</v>
      </c>
      <c r="Q4811">
        <v>14</v>
      </c>
      <c r="R4811">
        <v>81.069999999999993</v>
      </c>
    </row>
    <row r="4812" spans="1:18" x14ac:dyDescent="0.35">
      <c r="A4812" t="s">
        <v>22</v>
      </c>
      <c r="B4812" t="str">
        <f>VLOOKUP(Table1[[#This Row],[Region]],Table3[#All],2,0)</f>
        <v>Bill Gabril</v>
      </c>
      <c r="C4812" t="s">
        <v>213</v>
      </c>
      <c r="D4812">
        <v>498204</v>
      </c>
      <c r="E4812">
        <v>409814</v>
      </c>
      <c r="F4812">
        <v>82.26</v>
      </c>
      <c r="G4812" s="2">
        <v>41079</v>
      </c>
      <c r="H4812">
        <f>YEAR(Table1[[#This Row],[Order Date]])</f>
        <v>2012</v>
      </c>
      <c r="I4812" t="s">
        <v>254</v>
      </c>
      <c r="J4812" s="4">
        <f>WEEKDAY(Table1[[#This Row],[Order Date]])</f>
        <v>3</v>
      </c>
      <c r="K4812" t="s">
        <v>233</v>
      </c>
      <c r="L4812" t="s">
        <v>237</v>
      </c>
      <c r="M4812">
        <v>409814</v>
      </c>
      <c r="N4812">
        <v>201895</v>
      </c>
      <c r="O4812">
        <v>207919</v>
      </c>
      <c r="P4812">
        <v>10</v>
      </c>
      <c r="Q4812">
        <v>24</v>
      </c>
      <c r="R4812">
        <v>91.14</v>
      </c>
    </row>
    <row r="4813" spans="1:18" x14ac:dyDescent="0.35">
      <c r="A4813" t="s">
        <v>23</v>
      </c>
      <c r="B4813" t="str">
        <f>VLOOKUP(Table1[[#This Row],[Region]],Table3[#All],2,0)</f>
        <v>William Grek</v>
      </c>
      <c r="C4813" t="s">
        <v>214</v>
      </c>
      <c r="D4813">
        <v>338340</v>
      </c>
      <c r="E4813">
        <v>378487</v>
      </c>
      <c r="F4813">
        <v>111.87</v>
      </c>
      <c r="G4813" s="2">
        <v>40973</v>
      </c>
      <c r="H4813">
        <f>YEAR(Table1[[#This Row],[Order Date]])</f>
        <v>2012</v>
      </c>
      <c r="I4813" t="s">
        <v>263</v>
      </c>
      <c r="J4813" s="4">
        <f>WEEKDAY(Table1[[#This Row],[Order Date]])</f>
        <v>2</v>
      </c>
      <c r="K4813" t="s">
        <v>223</v>
      </c>
      <c r="L4813" t="s">
        <v>240</v>
      </c>
      <c r="M4813">
        <v>378487</v>
      </c>
      <c r="N4813">
        <v>165709.94</v>
      </c>
      <c r="O4813">
        <v>212777.06</v>
      </c>
      <c r="P4813">
        <v>30</v>
      </c>
      <c r="Q4813">
        <v>41</v>
      </c>
      <c r="R4813">
        <v>64.08</v>
      </c>
    </row>
    <row r="4814" spans="1:18" x14ac:dyDescent="0.35">
      <c r="A4814" t="s">
        <v>24</v>
      </c>
      <c r="B4814" t="str">
        <f>VLOOKUP(Table1[[#This Row],[Region]],Table3[#All],2,0)</f>
        <v>Sam Thomas</v>
      </c>
      <c r="C4814" t="s">
        <v>215</v>
      </c>
      <c r="D4814">
        <v>295380</v>
      </c>
      <c r="E4814">
        <v>255995</v>
      </c>
      <c r="F4814">
        <v>86.67</v>
      </c>
      <c r="G4814" s="2">
        <v>40973</v>
      </c>
      <c r="H4814">
        <f>YEAR(Table1[[#This Row],[Order Date]])</f>
        <v>2012</v>
      </c>
      <c r="I4814" t="s">
        <v>263</v>
      </c>
      <c r="J4814" s="4">
        <f>WEEKDAY(Table1[[#This Row],[Order Date]])</f>
        <v>2</v>
      </c>
      <c r="K4814" t="s">
        <v>223</v>
      </c>
      <c r="L4814" t="s">
        <v>240</v>
      </c>
      <c r="M4814">
        <v>255995</v>
      </c>
      <c r="N4814">
        <v>81282.25</v>
      </c>
      <c r="O4814">
        <v>174712.75</v>
      </c>
      <c r="P4814">
        <v>10</v>
      </c>
      <c r="Q4814">
        <v>69</v>
      </c>
      <c r="R4814">
        <v>81.87</v>
      </c>
    </row>
    <row r="4815" spans="1:18" x14ac:dyDescent="0.35">
      <c r="A4815" t="s">
        <v>25</v>
      </c>
      <c r="B4815" t="str">
        <f>VLOOKUP(Table1[[#This Row],[Region]],Table3[#All],2,0)</f>
        <v>Bill Gabril</v>
      </c>
      <c r="C4815" t="s">
        <v>213</v>
      </c>
      <c r="D4815">
        <v>486327</v>
      </c>
      <c r="E4815">
        <v>457563</v>
      </c>
      <c r="F4815">
        <v>94.09</v>
      </c>
      <c r="G4815" s="2">
        <v>40973</v>
      </c>
      <c r="H4815">
        <f>YEAR(Table1[[#This Row],[Order Date]])</f>
        <v>2012</v>
      </c>
      <c r="I4815" t="s">
        <v>263</v>
      </c>
      <c r="J4815" s="4">
        <f>WEEKDAY(Table1[[#This Row],[Order Date]])</f>
        <v>2</v>
      </c>
      <c r="K4815" t="s">
        <v>216</v>
      </c>
      <c r="L4815" t="s">
        <v>236</v>
      </c>
      <c r="M4815">
        <v>457563</v>
      </c>
      <c r="N4815">
        <v>130497.43</v>
      </c>
      <c r="O4815">
        <v>327065.57</v>
      </c>
      <c r="P4815">
        <v>30</v>
      </c>
      <c r="Q4815">
        <v>43</v>
      </c>
      <c r="R4815">
        <v>93.17</v>
      </c>
    </row>
    <row r="4816" spans="1:18" x14ac:dyDescent="0.35">
      <c r="A4816" t="s">
        <v>26</v>
      </c>
      <c r="B4816" t="str">
        <f>VLOOKUP(Table1[[#This Row],[Region]],Table3[#All],2,0)</f>
        <v>Bill Gabril</v>
      </c>
      <c r="C4816" t="s">
        <v>213</v>
      </c>
      <c r="D4816">
        <v>122486</v>
      </c>
      <c r="E4816">
        <v>86232</v>
      </c>
      <c r="F4816">
        <v>70.400000000000006</v>
      </c>
      <c r="G4816" s="2">
        <v>41856</v>
      </c>
      <c r="H4816">
        <f>YEAR(Table1[[#This Row],[Order Date]])</f>
        <v>2014</v>
      </c>
      <c r="I4816" t="s">
        <v>262</v>
      </c>
      <c r="J4816" s="4">
        <f>WEEKDAY(Table1[[#This Row],[Order Date]])</f>
        <v>3</v>
      </c>
      <c r="K4816" t="s">
        <v>226</v>
      </c>
      <c r="L4816" t="s">
        <v>239</v>
      </c>
      <c r="M4816">
        <v>86232</v>
      </c>
      <c r="N4816">
        <v>28345.1</v>
      </c>
      <c r="O4816">
        <v>57886.9</v>
      </c>
      <c r="P4816">
        <v>10</v>
      </c>
      <c r="Q4816">
        <v>51</v>
      </c>
      <c r="R4816">
        <v>74.319999999999993</v>
      </c>
    </row>
    <row r="4817" spans="1:18" x14ac:dyDescent="0.35">
      <c r="A4817" t="s">
        <v>27</v>
      </c>
      <c r="B4817" t="str">
        <f>VLOOKUP(Table1[[#This Row],[Region]],Table3[#All],2,0)</f>
        <v>Sam Thomas</v>
      </c>
      <c r="C4817" t="s">
        <v>215</v>
      </c>
      <c r="D4817">
        <v>157257</v>
      </c>
      <c r="E4817">
        <v>113435</v>
      </c>
      <c r="F4817">
        <v>72.13</v>
      </c>
      <c r="G4817" s="2">
        <v>41856</v>
      </c>
      <c r="H4817">
        <f>YEAR(Table1[[#This Row],[Order Date]])</f>
        <v>2014</v>
      </c>
      <c r="I4817" t="s">
        <v>262</v>
      </c>
      <c r="J4817" s="4">
        <f>WEEKDAY(Table1[[#This Row],[Order Date]])</f>
        <v>3</v>
      </c>
      <c r="K4817" t="s">
        <v>219</v>
      </c>
      <c r="L4817" t="s">
        <v>238</v>
      </c>
      <c r="M4817">
        <v>113435</v>
      </c>
      <c r="N4817">
        <v>46229.599999999999</v>
      </c>
      <c r="O4817">
        <v>67205.399999999994</v>
      </c>
      <c r="P4817">
        <v>20</v>
      </c>
      <c r="Q4817">
        <v>67</v>
      </c>
      <c r="R4817">
        <v>73.900000000000006</v>
      </c>
    </row>
    <row r="4818" spans="1:18" x14ac:dyDescent="0.35">
      <c r="A4818" t="s">
        <v>28</v>
      </c>
      <c r="B4818" t="str">
        <f>VLOOKUP(Table1[[#This Row],[Region]],Table3[#All],2,0)</f>
        <v>William Grek</v>
      </c>
      <c r="C4818" t="s">
        <v>214</v>
      </c>
      <c r="D4818">
        <v>402671</v>
      </c>
      <c r="E4818">
        <v>467156</v>
      </c>
      <c r="F4818">
        <v>116.01</v>
      </c>
      <c r="G4818" s="2">
        <v>42004</v>
      </c>
      <c r="H4818">
        <f>YEAR(Table1[[#This Row],[Order Date]])</f>
        <v>2014</v>
      </c>
      <c r="I4818" t="s">
        <v>257</v>
      </c>
      <c r="J4818" s="4">
        <f>WEEKDAY(Table1[[#This Row],[Order Date]])</f>
        <v>4</v>
      </c>
      <c r="K4818" t="s">
        <v>223</v>
      </c>
      <c r="L4818" t="s">
        <v>240</v>
      </c>
      <c r="M4818">
        <v>467156</v>
      </c>
      <c r="N4818">
        <v>119966.64</v>
      </c>
      <c r="O4818">
        <v>347189.36</v>
      </c>
      <c r="P4818">
        <v>30</v>
      </c>
      <c r="Q4818">
        <v>92</v>
      </c>
      <c r="R4818">
        <v>82.16</v>
      </c>
    </row>
    <row r="4819" spans="1:18" x14ac:dyDescent="0.35">
      <c r="A4819" t="s">
        <v>29</v>
      </c>
      <c r="B4819" t="str">
        <f>VLOOKUP(Table1[[#This Row],[Region]],Table3[#All],2,0)</f>
        <v>Bill Gabril</v>
      </c>
      <c r="C4819" t="s">
        <v>213</v>
      </c>
      <c r="D4819">
        <v>285714</v>
      </c>
      <c r="E4819">
        <v>331856</v>
      </c>
      <c r="F4819">
        <v>116.15</v>
      </c>
      <c r="G4819" s="2">
        <v>41052</v>
      </c>
      <c r="H4819">
        <f>YEAR(Table1[[#This Row],[Order Date]])</f>
        <v>2012</v>
      </c>
      <c r="I4819" t="s">
        <v>261</v>
      </c>
      <c r="J4819" s="4">
        <f>WEEKDAY(Table1[[#This Row],[Order Date]])</f>
        <v>4</v>
      </c>
      <c r="K4819" t="s">
        <v>230</v>
      </c>
      <c r="L4819" t="s">
        <v>238</v>
      </c>
      <c r="M4819">
        <v>331856</v>
      </c>
      <c r="N4819">
        <v>119057.53</v>
      </c>
      <c r="O4819">
        <v>212798.47</v>
      </c>
      <c r="P4819">
        <v>20</v>
      </c>
      <c r="Q4819">
        <v>97</v>
      </c>
      <c r="R4819">
        <v>69.38</v>
      </c>
    </row>
    <row r="4820" spans="1:18" x14ac:dyDescent="0.35">
      <c r="A4820" t="s">
        <v>30</v>
      </c>
      <c r="B4820" t="str">
        <f>VLOOKUP(Table1[[#This Row],[Region]],Table3[#All],2,0)</f>
        <v>William Grek</v>
      </c>
      <c r="C4820" t="s">
        <v>214</v>
      </c>
      <c r="D4820">
        <v>492876</v>
      </c>
      <c r="E4820">
        <v>372432</v>
      </c>
      <c r="F4820">
        <v>75.56</v>
      </c>
      <c r="G4820" s="2">
        <v>40883</v>
      </c>
      <c r="H4820">
        <f>YEAR(Table1[[#This Row],[Order Date]])</f>
        <v>2011</v>
      </c>
      <c r="I4820" t="s">
        <v>257</v>
      </c>
      <c r="J4820" s="4">
        <f>WEEKDAY(Table1[[#This Row],[Order Date]])</f>
        <v>3</v>
      </c>
      <c r="K4820" t="s">
        <v>232</v>
      </c>
      <c r="L4820" t="s">
        <v>240</v>
      </c>
      <c r="M4820">
        <v>372432</v>
      </c>
      <c r="N4820">
        <v>104777.82</v>
      </c>
      <c r="O4820">
        <v>267654.18</v>
      </c>
      <c r="P4820">
        <v>30</v>
      </c>
      <c r="Q4820">
        <v>41</v>
      </c>
      <c r="R4820">
        <v>78.69</v>
      </c>
    </row>
    <row r="4821" spans="1:18" x14ac:dyDescent="0.35">
      <c r="A4821" t="s">
        <v>31</v>
      </c>
      <c r="B4821" t="str">
        <f>VLOOKUP(Table1[[#This Row],[Region]],Table3[#All],2,0)</f>
        <v>Anne Paul</v>
      </c>
      <c r="C4821" t="s">
        <v>212</v>
      </c>
      <c r="D4821">
        <v>139450</v>
      </c>
      <c r="E4821">
        <v>138607</v>
      </c>
      <c r="F4821">
        <v>99.4</v>
      </c>
      <c r="G4821" s="2">
        <v>40883</v>
      </c>
      <c r="H4821">
        <f>YEAR(Table1[[#This Row],[Order Date]])</f>
        <v>2011</v>
      </c>
      <c r="I4821" t="s">
        <v>257</v>
      </c>
      <c r="J4821" s="4">
        <f>WEEKDAY(Table1[[#This Row],[Order Date]])</f>
        <v>3</v>
      </c>
      <c r="K4821" t="s">
        <v>220</v>
      </c>
      <c r="L4821" t="s">
        <v>237</v>
      </c>
      <c r="M4821">
        <v>138607</v>
      </c>
      <c r="N4821">
        <v>57359.34</v>
      </c>
      <c r="O4821">
        <v>81247.66</v>
      </c>
      <c r="P4821">
        <v>10</v>
      </c>
      <c r="Q4821">
        <v>96</v>
      </c>
      <c r="R4821">
        <v>76.849999999999994</v>
      </c>
    </row>
    <row r="4822" spans="1:18" x14ac:dyDescent="0.35">
      <c r="A4822" t="s">
        <v>32</v>
      </c>
      <c r="B4822" t="str">
        <f>VLOOKUP(Table1[[#This Row],[Region]],Table3[#All],2,0)</f>
        <v>Anne Paul</v>
      </c>
      <c r="C4822" t="s">
        <v>212</v>
      </c>
      <c r="D4822">
        <v>329344</v>
      </c>
      <c r="E4822">
        <v>361178</v>
      </c>
      <c r="F4822">
        <v>109.67</v>
      </c>
      <c r="G4822" s="2">
        <v>40883</v>
      </c>
      <c r="H4822">
        <f>YEAR(Table1[[#This Row],[Order Date]])</f>
        <v>2011</v>
      </c>
      <c r="I4822" t="s">
        <v>257</v>
      </c>
      <c r="J4822" s="4">
        <f>WEEKDAY(Table1[[#This Row],[Order Date]])</f>
        <v>3</v>
      </c>
      <c r="K4822" t="s">
        <v>221</v>
      </c>
      <c r="L4822" t="s">
        <v>239</v>
      </c>
      <c r="M4822">
        <v>361178</v>
      </c>
      <c r="N4822">
        <v>135724.79999999999</v>
      </c>
      <c r="O4822">
        <v>225453.2</v>
      </c>
      <c r="P4822">
        <v>30</v>
      </c>
      <c r="Q4822">
        <v>46</v>
      </c>
      <c r="R4822">
        <v>76.14</v>
      </c>
    </row>
    <row r="4823" spans="1:18" x14ac:dyDescent="0.35">
      <c r="A4823" t="s">
        <v>33</v>
      </c>
      <c r="B4823" t="str">
        <f>VLOOKUP(Table1[[#This Row],[Region]],Table3[#All],2,0)</f>
        <v>William Grek</v>
      </c>
      <c r="C4823" t="s">
        <v>214</v>
      </c>
      <c r="D4823">
        <v>333430</v>
      </c>
      <c r="E4823">
        <v>220447</v>
      </c>
      <c r="F4823">
        <v>66.11</v>
      </c>
      <c r="G4823" s="2">
        <v>40883</v>
      </c>
      <c r="H4823">
        <f>YEAR(Table1[[#This Row],[Order Date]])</f>
        <v>2011</v>
      </c>
      <c r="I4823" t="s">
        <v>257</v>
      </c>
      <c r="J4823" s="4">
        <f>WEEKDAY(Table1[[#This Row],[Order Date]])</f>
        <v>3</v>
      </c>
      <c r="K4823" t="s">
        <v>227</v>
      </c>
      <c r="L4823" t="s">
        <v>237</v>
      </c>
      <c r="M4823">
        <v>220447</v>
      </c>
      <c r="N4823">
        <v>74598.539999999994</v>
      </c>
      <c r="O4823">
        <v>145848.46</v>
      </c>
      <c r="P4823">
        <v>10</v>
      </c>
      <c r="Q4823">
        <v>39</v>
      </c>
      <c r="R4823">
        <v>85.65</v>
      </c>
    </row>
    <row r="4824" spans="1:18" x14ac:dyDescent="0.35">
      <c r="A4824" t="s">
        <v>34</v>
      </c>
      <c r="B4824" t="str">
        <f>VLOOKUP(Table1[[#This Row],[Region]],Table3[#All],2,0)</f>
        <v>Sam Thomas</v>
      </c>
      <c r="C4824" t="s">
        <v>215</v>
      </c>
      <c r="D4824">
        <v>247099</v>
      </c>
      <c r="E4824">
        <v>208384</v>
      </c>
      <c r="F4824">
        <v>84.33</v>
      </c>
      <c r="G4824" s="2">
        <v>40883</v>
      </c>
      <c r="H4824">
        <f>YEAR(Table1[[#This Row],[Order Date]])</f>
        <v>2011</v>
      </c>
      <c r="I4824" t="s">
        <v>257</v>
      </c>
      <c r="J4824" s="4">
        <f>WEEKDAY(Table1[[#This Row],[Order Date]])</f>
        <v>3</v>
      </c>
      <c r="K4824" t="s">
        <v>227</v>
      </c>
      <c r="L4824" t="s">
        <v>237</v>
      </c>
      <c r="M4824">
        <v>208384</v>
      </c>
      <c r="N4824">
        <v>49752.42</v>
      </c>
      <c r="O4824">
        <v>158631.57999999999</v>
      </c>
      <c r="P4824">
        <v>20</v>
      </c>
      <c r="Q4824">
        <v>34</v>
      </c>
      <c r="R4824">
        <v>62.25</v>
      </c>
    </row>
    <row r="4825" spans="1:18" x14ac:dyDescent="0.35">
      <c r="A4825" t="s">
        <v>35</v>
      </c>
      <c r="B4825" t="str">
        <f>VLOOKUP(Table1[[#This Row],[Region]],Table3[#All],2,0)</f>
        <v>Anne Paul</v>
      </c>
      <c r="C4825" t="s">
        <v>212</v>
      </c>
      <c r="D4825">
        <v>307842</v>
      </c>
      <c r="E4825">
        <v>288100</v>
      </c>
      <c r="F4825">
        <v>93.59</v>
      </c>
      <c r="G4825" s="2">
        <v>40883</v>
      </c>
      <c r="H4825">
        <f>YEAR(Table1[[#This Row],[Order Date]])</f>
        <v>2011</v>
      </c>
      <c r="I4825" t="s">
        <v>257</v>
      </c>
      <c r="J4825" s="4">
        <f>WEEKDAY(Table1[[#This Row],[Order Date]])</f>
        <v>3</v>
      </c>
      <c r="K4825" t="s">
        <v>225</v>
      </c>
      <c r="L4825" t="s">
        <v>239</v>
      </c>
      <c r="M4825">
        <v>288100</v>
      </c>
      <c r="N4825">
        <v>92844.25</v>
      </c>
      <c r="O4825">
        <v>195255.75</v>
      </c>
      <c r="P4825">
        <v>10</v>
      </c>
      <c r="Q4825">
        <v>39</v>
      </c>
      <c r="R4825">
        <v>76.569999999999993</v>
      </c>
    </row>
    <row r="4826" spans="1:18" x14ac:dyDescent="0.35">
      <c r="A4826" t="s">
        <v>36</v>
      </c>
      <c r="B4826" t="str">
        <f>VLOOKUP(Table1[[#This Row],[Region]],Table3[#All],2,0)</f>
        <v>Anne Paul</v>
      </c>
      <c r="C4826" t="s">
        <v>212</v>
      </c>
      <c r="D4826">
        <v>385966</v>
      </c>
      <c r="E4826">
        <v>333772</v>
      </c>
      <c r="F4826">
        <v>86.48</v>
      </c>
      <c r="G4826" s="2">
        <v>41128</v>
      </c>
      <c r="H4826">
        <f>YEAR(Table1[[#This Row],[Order Date]])</f>
        <v>2012</v>
      </c>
      <c r="I4826" t="s">
        <v>262</v>
      </c>
      <c r="J4826" s="4">
        <f>WEEKDAY(Table1[[#This Row],[Order Date]])</f>
        <v>3</v>
      </c>
      <c r="K4826" t="s">
        <v>216</v>
      </c>
      <c r="L4826" t="s">
        <v>236</v>
      </c>
      <c r="M4826">
        <v>333772</v>
      </c>
      <c r="N4826">
        <v>162345.29</v>
      </c>
      <c r="O4826">
        <v>171426.71</v>
      </c>
      <c r="P4826">
        <v>30</v>
      </c>
      <c r="Q4826">
        <v>95</v>
      </c>
      <c r="R4826">
        <v>72.81</v>
      </c>
    </row>
    <row r="4827" spans="1:18" x14ac:dyDescent="0.35">
      <c r="A4827" t="s">
        <v>37</v>
      </c>
      <c r="B4827" t="str">
        <f>VLOOKUP(Table1[[#This Row],[Region]],Table3[#All],2,0)</f>
        <v>Anne Paul</v>
      </c>
      <c r="C4827" t="s">
        <v>212</v>
      </c>
      <c r="D4827">
        <v>295833</v>
      </c>
      <c r="E4827">
        <v>261573</v>
      </c>
      <c r="F4827">
        <v>88.42</v>
      </c>
      <c r="G4827" s="2">
        <v>40619</v>
      </c>
      <c r="H4827">
        <f>YEAR(Table1[[#This Row],[Order Date]])</f>
        <v>2011</v>
      </c>
      <c r="I4827" t="s">
        <v>263</v>
      </c>
      <c r="J4827" s="4">
        <f>WEEKDAY(Table1[[#This Row],[Order Date]])</f>
        <v>5</v>
      </c>
      <c r="K4827" t="s">
        <v>230</v>
      </c>
      <c r="L4827" t="s">
        <v>238</v>
      </c>
      <c r="M4827">
        <v>261573</v>
      </c>
      <c r="N4827">
        <v>60943.58</v>
      </c>
      <c r="O4827">
        <v>200629.42</v>
      </c>
      <c r="P4827">
        <v>10</v>
      </c>
      <c r="Q4827">
        <v>43</v>
      </c>
      <c r="R4827">
        <v>91.4</v>
      </c>
    </row>
    <row r="4828" spans="1:18" x14ac:dyDescent="0.35">
      <c r="A4828" t="s">
        <v>38</v>
      </c>
      <c r="B4828" t="str">
        <f>VLOOKUP(Table1[[#This Row],[Region]],Table3[#All],2,0)</f>
        <v>Anne Paul</v>
      </c>
      <c r="C4828" t="s">
        <v>212</v>
      </c>
      <c r="D4828">
        <v>451793</v>
      </c>
      <c r="E4828">
        <v>293979</v>
      </c>
      <c r="F4828">
        <v>65.069999999999993</v>
      </c>
      <c r="G4828" s="2">
        <v>40619</v>
      </c>
      <c r="H4828">
        <f>YEAR(Table1[[#This Row],[Order Date]])</f>
        <v>2011</v>
      </c>
      <c r="I4828" t="s">
        <v>263</v>
      </c>
      <c r="J4828" s="4">
        <f>WEEKDAY(Table1[[#This Row],[Order Date]])</f>
        <v>5</v>
      </c>
      <c r="K4828" t="s">
        <v>233</v>
      </c>
      <c r="L4828" t="s">
        <v>237</v>
      </c>
      <c r="M4828">
        <v>293979</v>
      </c>
      <c r="N4828">
        <v>63381.53</v>
      </c>
      <c r="O4828">
        <v>230597.47</v>
      </c>
      <c r="P4828">
        <v>30</v>
      </c>
      <c r="Q4828">
        <v>33</v>
      </c>
      <c r="R4828">
        <v>79.45</v>
      </c>
    </row>
    <row r="4829" spans="1:18" x14ac:dyDescent="0.35">
      <c r="A4829" t="s">
        <v>39</v>
      </c>
      <c r="B4829" t="str">
        <f>VLOOKUP(Table1[[#This Row],[Region]],Table3[#All],2,0)</f>
        <v>William Grek</v>
      </c>
      <c r="C4829" t="s">
        <v>214</v>
      </c>
      <c r="D4829">
        <v>134394</v>
      </c>
      <c r="E4829">
        <v>128445</v>
      </c>
      <c r="F4829">
        <v>95.57</v>
      </c>
      <c r="G4829" s="2">
        <v>40619</v>
      </c>
      <c r="H4829">
        <f>YEAR(Table1[[#This Row],[Order Date]])</f>
        <v>2011</v>
      </c>
      <c r="I4829" t="s">
        <v>263</v>
      </c>
      <c r="J4829" s="4">
        <f>WEEKDAY(Table1[[#This Row],[Order Date]])</f>
        <v>5</v>
      </c>
      <c r="K4829" t="s">
        <v>228</v>
      </c>
      <c r="L4829" t="s">
        <v>236</v>
      </c>
      <c r="M4829">
        <v>128445</v>
      </c>
      <c r="N4829">
        <v>37538.76</v>
      </c>
      <c r="O4829">
        <v>90906.240000000005</v>
      </c>
      <c r="P4829">
        <v>10</v>
      </c>
      <c r="Q4829">
        <v>79</v>
      </c>
      <c r="R4829">
        <v>76.010000000000005</v>
      </c>
    </row>
    <row r="4830" spans="1:18" x14ac:dyDescent="0.35">
      <c r="A4830" t="s">
        <v>40</v>
      </c>
      <c r="B4830" t="str">
        <f>VLOOKUP(Table1[[#This Row],[Region]],Table3[#All],2,0)</f>
        <v>Bill Gabril</v>
      </c>
      <c r="C4830" t="s">
        <v>213</v>
      </c>
      <c r="D4830">
        <v>140995</v>
      </c>
      <c r="E4830">
        <v>104825</v>
      </c>
      <c r="F4830">
        <v>74.349999999999994</v>
      </c>
      <c r="G4830" s="2">
        <v>40994</v>
      </c>
      <c r="H4830">
        <f>YEAR(Table1[[#This Row],[Order Date]])</f>
        <v>2012</v>
      </c>
      <c r="I4830" t="s">
        <v>263</v>
      </c>
      <c r="J4830" s="4">
        <f>WEEKDAY(Table1[[#This Row],[Order Date]])</f>
        <v>2</v>
      </c>
      <c r="K4830" t="s">
        <v>221</v>
      </c>
      <c r="L4830" t="s">
        <v>239</v>
      </c>
      <c r="M4830">
        <v>104825</v>
      </c>
      <c r="N4830">
        <v>30727.96</v>
      </c>
      <c r="O4830">
        <v>74097.039999999994</v>
      </c>
      <c r="P4830">
        <v>10</v>
      </c>
      <c r="Q4830">
        <v>34</v>
      </c>
      <c r="R4830">
        <v>75.8</v>
      </c>
    </row>
    <row r="4831" spans="1:18" x14ac:dyDescent="0.35">
      <c r="A4831" t="s">
        <v>41</v>
      </c>
      <c r="B4831" t="str">
        <f>VLOOKUP(Table1[[#This Row],[Region]],Table3[#All],2,0)</f>
        <v>William Grek</v>
      </c>
      <c r="C4831" t="s">
        <v>214</v>
      </c>
      <c r="D4831">
        <v>179536</v>
      </c>
      <c r="E4831">
        <v>167031</v>
      </c>
      <c r="F4831">
        <v>93.03</v>
      </c>
      <c r="G4831" s="2">
        <v>40994</v>
      </c>
      <c r="H4831">
        <f>YEAR(Table1[[#This Row],[Order Date]])</f>
        <v>2012</v>
      </c>
      <c r="I4831" t="s">
        <v>263</v>
      </c>
      <c r="J4831" s="4">
        <f>WEEKDAY(Table1[[#This Row],[Order Date]])</f>
        <v>2</v>
      </c>
      <c r="K4831" t="s">
        <v>222</v>
      </c>
      <c r="L4831" t="s">
        <v>236</v>
      </c>
      <c r="M4831">
        <v>167031</v>
      </c>
      <c r="N4831">
        <v>68205.66</v>
      </c>
      <c r="O4831">
        <v>98825.34</v>
      </c>
      <c r="P4831">
        <v>20</v>
      </c>
      <c r="Q4831">
        <v>39</v>
      </c>
      <c r="R4831">
        <v>60.11</v>
      </c>
    </row>
    <row r="4832" spans="1:18" x14ac:dyDescent="0.35">
      <c r="A4832" t="s">
        <v>42</v>
      </c>
      <c r="B4832" t="str">
        <f>VLOOKUP(Table1[[#This Row],[Region]],Table3[#All],2,0)</f>
        <v>William Grek</v>
      </c>
      <c r="C4832" t="s">
        <v>214</v>
      </c>
      <c r="D4832">
        <v>397631</v>
      </c>
      <c r="E4832">
        <v>257506</v>
      </c>
      <c r="F4832">
        <v>64.760000000000005</v>
      </c>
      <c r="G4832" s="2">
        <v>40891</v>
      </c>
      <c r="H4832">
        <f>YEAR(Table1[[#This Row],[Order Date]])</f>
        <v>2011</v>
      </c>
      <c r="I4832" t="s">
        <v>257</v>
      </c>
      <c r="J4832" s="4">
        <f>WEEKDAY(Table1[[#This Row],[Order Date]])</f>
        <v>4</v>
      </c>
      <c r="K4832" t="s">
        <v>218</v>
      </c>
      <c r="L4832" t="s">
        <v>238</v>
      </c>
      <c r="M4832">
        <v>257506</v>
      </c>
      <c r="N4832">
        <v>106641.34</v>
      </c>
      <c r="O4832">
        <v>150864.66</v>
      </c>
      <c r="P4832">
        <v>30</v>
      </c>
      <c r="Q4832">
        <v>84</v>
      </c>
      <c r="R4832">
        <v>66.47</v>
      </c>
    </row>
    <row r="4833" spans="1:18" x14ac:dyDescent="0.35">
      <c r="A4833" t="s">
        <v>43</v>
      </c>
      <c r="B4833" t="str">
        <f>VLOOKUP(Table1[[#This Row],[Region]],Table3[#All],2,0)</f>
        <v>Bill Gabril</v>
      </c>
      <c r="C4833" t="s">
        <v>213</v>
      </c>
      <c r="D4833">
        <v>394054</v>
      </c>
      <c r="E4833">
        <v>410476</v>
      </c>
      <c r="F4833">
        <v>104.17</v>
      </c>
      <c r="G4833" s="2">
        <v>41171</v>
      </c>
      <c r="H4833">
        <f>YEAR(Table1[[#This Row],[Order Date]])</f>
        <v>2012</v>
      </c>
      <c r="I4833" t="s">
        <v>258</v>
      </c>
      <c r="J4833" s="4">
        <f>WEEKDAY(Table1[[#This Row],[Order Date]])</f>
        <v>4</v>
      </c>
      <c r="K4833" t="s">
        <v>226</v>
      </c>
      <c r="L4833" t="s">
        <v>239</v>
      </c>
      <c r="M4833">
        <v>410476</v>
      </c>
      <c r="N4833">
        <v>180182.77</v>
      </c>
      <c r="O4833">
        <v>230293.23</v>
      </c>
      <c r="P4833">
        <v>20</v>
      </c>
      <c r="Q4833">
        <v>70</v>
      </c>
      <c r="R4833">
        <v>82.71</v>
      </c>
    </row>
    <row r="4834" spans="1:18" x14ac:dyDescent="0.35">
      <c r="A4834" t="s">
        <v>44</v>
      </c>
      <c r="B4834" t="str">
        <f>VLOOKUP(Table1[[#This Row],[Region]],Table3[#All],2,0)</f>
        <v>William Grek</v>
      </c>
      <c r="C4834" t="s">
        <v>214</v>
      </c>
      <c r="D4834">
        <v>355528</v>
      </c>
      <c r="E4834">
        <v>390056</v>
      </c>
      <c r="F4834">
        <v>109.71</v>
      </c>
      <c r="G4834" s="2">
        <v>41755</v>
      </c>
      <c r="H4834">
        <f>YEAR(Table1[[#This Row],[Order Date]])</f>
        <v>2014</v>
      </c>
      <c r="I4834" t="s">
        <v>256</v>
      </c>
      <c r="J4834" s="4">
        <f>WEEKDAY(Table1[[#This Row],[Order Date]])</f>
        <v>7</v>
      </c>
      <c r="K4834" t="s">
        <v>226</v>
      </c>
      <c r="L4834" t="s">
        <v>239</v>
      </c>
      <c r="M4834">
        <v>390056</v>
      </c>
      <c r="N4834">
        <v>129701.53</v>
      </c>
      <c r="O4834">
        <v>260354.47</v>
      </c>
      <c r="P4834">
        <v>30</v>
      </c>
      <c r="Q4834">
        <v>36</v>
      </c>
      <c r="R4834">
        <v>83.07</v>
      </c>
    </row>
    <row r="4835" spans="1:18" x14ac:dyDescent="0.35">
      <c r="A4835" t="s">
        <v>45</v>
      </c>
      <c r="B4835" t="str">
        <f>VLOOKUP(Table1[[#This Row],[Region]],Table3[#All],2,0)</f>
        <v>William Grek</v>
      </c>
      <c r="C4835" t="s">
        <v>214</v>
      </c>
      <c r="D4835">
        <v>460906</v>
      </c>
      <c r="E4835">
        <v>494617</v>
      </c>
      <c r="F4835">
        <v>107.31</v>
      </c>
      <c r="G4835" s="2">
        <v>41755</v>
      </c>
      <c r="H4835">
        <f>YEAR(Table1[[#This Row],[Order Date]])</f>
        <v>2014</v>
      </c>
      <c r="I4835" t="s">
        <v>256</v>
      </c>
      <c r="J4835" s="4">
        <f>WEEKDAY(Table1[[#This Row],[Order Date]])</f>
        <v>7</v>
      </c>
      <c r="K4835" t="s">
        <v>221</v>
      </c>
      <c r="L4835" t="s">
        <v>239</v>
      </c>
      <c r="M4835">
        <v>494617</v>
      </c>
      <c r="N4835">
        <v>242236.95</v>
      </c>
      <c r="O4835">
        <v>252380.05</v>
      </c>
      <c r="P4835">
        <v>30</v>
      </c>
      <c r="Q4835">
        <v>35</v>
      </c>
      <c r="R4835">
        <v>73.91</v>
      </c>
    </row>
    <row r="4836" spans="1:18" x14ac:dyDescent="0.35">
      <c r="A4836" t="s">
        <v>46</v>
      </c>
      <c r="B4836" t="str">
        <f>VLOOKUP(Table1[[#This Row],[Region]],Table3[#All],2,0)</f>
        <v>Anne Paul</v>
      </c>
      <c r="C4836" t="s">
        <v>212</v>
      </c>
      <c r="D4836">
        <v>126923</v>
      </c>
      <c r="E4836">
        <v>148875</v>
      </c>
      <c r="F4836">
        <v>117.3</v>
      </c>
      <c r="G4836" s="2">
        <v>40834</v>
      </c>
      <c r="H4836">
        <f>YEAR(Table1[[#This Row],[Order Date]])</f>
        <v>2011</v>
      </c>
      <c r="I4836" t="s">
        <v>255</v>
      </c>
      <c r="J4836" s="4">
        <f>WEEKDAY(Table1[[#This Row],[Order Date]])</f>
        <v>3</v>
      </c>
      <c r="K4836" t="s">
        <v>216</v>
      </c>
      <c r="L4836" t="s">
        <v>236</v>
      </c>
      <c r="M4836">
        <v>148875</v>
      </c>
      <c r="N4836">
        <v>51942.879999999997</v>
      </c>
      <c r="O4836">
        <v>96932.12</v>
      </c>
      <c r="P4836">
        <v>30</v>
      </c>
      <c r="Q4836">
        <v>70</v>
      </c>
      <c r="R4836">
        <v>86.57</v>
      </c>
    </row>
    <row r="4837" spans="1:18" x14ac:dyDescent="0.35">
      <c r="A4837" t="s">
        <v>47</v>
      </c>
      <c r="B4837" t="str">
        <f>VLOOKUP(Table1[[#This Row],[Region]],Table3[#All],2,0)</f>
        <v>Bill Gabril</v>
      </c>
      <c r="C4837" t="s">
        <v>213</v>
      </c>
      <c r="D4837">
        <v>106993</v>
      </c>
      <c r="E4837">
        <v>73751</v>
      </c>
      <c r="F4837">
        <v>68.930000000000007</v>
      </c>
      <c r="G4837" s="2">
        <v>40834</v>
      </c>
      <c r="H4837">
        <f>YEAR(Table1[[#This Row],[Order Date]])</f>
        <v>2011</v>
      </c>
      <c r="I4837" t="s">
        <v>255</v>
      </c>
      <c r="J4837" s="4">
        <f>WEEKDAY(Table1[[#This Row],[Order Date]])</f>
        <v>3</v>
      </c>
      <c r="K4837" t="s">
        <v>235</v>
      </c>
      <c r="L4837" t="s">
        <v>239</v>
      </c>
      <c r="M4837">
        <v>73751</v>
      </c>
      <c r="N4837">
        <v>30021.72</v>
      </c>
      <c r="O4837">
        <v>43729.279999999999</v>
      </c>
      <c r="P4837">
        <v>20</v>
      </c>
      <c r="Q4837">
        <v>70</v>
      </c>
      <c r="R4837">
        <v>65.599999999999994</v>
      </c>
    </row>
    <row r="4838" spans="1:18" x14ac:dyDescent="0.35">
      <c r="A4838" t="s">
        <v>48</v>
      </c>
      <c r="B4838" t="str">
        <f>VLOOKUP(Table1[[#This Row],[Region]],Table3[#All],2,0)</f>
        <v>Sam Thomas</v>
      </c>
      <c r="C4838" t="s">
        <v>215</v>
      </c>
      <c r="D4838">
        <v>366764</v>
      </c>
      <c r="E4838">
        <v>201982</v>
      </c>
      <c r="F4838">
        <v>55.07</v>
      </c>
      <c r="G4838" s="2">
        <v>40834</v>
      </c>
      <c r="H4838">
        <f>YEAR(Table1[[#This Row],[Order Date]])</f>
        <v>2011</v>
      </c>
      <c r="I4838" t="s">
        <v>255</v>
      </c>
      <c r="J4838" s="4">
        <f>WEEKDAY(Table1[[#This Row],[Order Date]])</f>
        <v>3</v>
      </c>
      <c r="K4838" t="s">
        <v>234</v>
      </c>
      <c r="L4838" t="s">
        <v>238</v>
      </c>
      <c r="M4838">
        <v>201982</v>
      </c>
      <c r="N4838">
        <v>58887.79</v>
      </c>
      <c r="O4838">
        <v>143094.21</v>
      </c>
      <c r="P4838">
        <v>20</v>
      </c>
      <c r="Q4838">
        <v>21</v>
      </c>
      <c r="R4838">
        <v>74.61</v>
      </c>
    </row>
    <row r="4839" spans="1:18" x14ac:dyDescent="0.35">
      <c r="A4839" t="s">
        <v>49</v>
      </c>
      <c r="B4839" t="str">
        <f>VLOOKUP(Table1[[#This Row],[Region]],Table3[#All],2,0)</f>
        <v>Anne Paul</v>
      </c>
      <c r="C4839" t="s">
        <v>212</v>
      </c>
      <c r="D4839">
        <v>378441</v>
      </c>
      <c r="E4839">
        <v>316803</v>
      </c>
      <c r="F4839">
        <v>83.71</v>
      </c>
      <c r="G4839" s="2">
        <v>41226</v>
      </c>
      <c r="H4839">
        <f>YEAR(Table1[[#This Row],[Order Date]])</f>
        <v>2012</v>
      </c>
      <c r="I4839" t="s">
        <v>253</v>
      </c>
      <c r="J4839" s="4">
        <f>WEEKDAY(Table1[[#This Row],[Order Date]])</f>
        <v>3</v>
      </c>
      <c r="K4839" t="s">
        <v>229</v>
      </c>
      <c r="L4839" t="s">
        <v>240</v>
      </c>
      <c r="M4839">
        <v>316803</v>
      </c>
      <c r="N4839">
        <v>101211.84</v>
      </c>
      <c r="O4839">
        <v>215591.16</v>
      </c>
      <c r="P4839">
        <v>20</v>
      </c>
      <c r="Q4839">
        <v>91</v>
      </c>
      <c r="R4839">
        <v>79.86</v>
      </c>
    </row>
    <row r="4840" spans="1:18" x14ac:dyDescent="0.35">
      <c r="A4840" t="s">
        <v>50</v>
      </c>
      <c r="B4840" t="str">
        <f>VLOOKUP(Table1[[#This Row],[Region]],Table3[#All],2,0)</f>
        <v>Anne Paul</v>
      </c>
      <c r="C4840" t="s">
        <v>212</v>
      </c>
      <c r="D4840">
        <v>391586</v>
      </c>
      <c r="E4840">
        <v>277195</v>
      </c>
      <c r="F4840">
        <v>70.790000000000006</v>
      </c>
      <c r="G4840" s="2">
        <v>41305</v>
      </c>
      <c r="H4840">
        <f>YEAR(Table1[[#This Row],[Order Date]])</f>
        <v>2013</v>
      </c>
      <c r="I4840" t="s">
        <v>259</v>
      </c>
      <c r="J4840" s="4">
        <f>WEEKDAY(Table1[[#This Row],[Order Date]])</f>
        <v>5</v>
      </c>
      <c r="K4840" t="s">
        <v>231</v>
      </c>
      <c r="L4840" t="s">
        <v>236</v>
      </c>
      <c r="M4840">
        <v>277195</v>
      </c>
      <c r="N4840">
        <v>84856.49</v>
      </c>
      <c r="O4840">
        <v>192338.51</v>
      </c>
      <c r="P4840">
        <v>20</v>
      </c>
      <c r="Q4840">
        <v>45</v>
      </c>
      <c r="R4840">
        <v>74.900000000000006</v>
      </c>
    </row>
    <row r="4841" spans="1:18" x14ac:dyDescent="0.35">
      <c r="A4841" t="s">
        <v>51</v>
      </c>
      <c r="B4841" t="str">
        <f>VLOOKUP(Table1[[#This Row],[Region]],Table3[#All],2,0)</f>
        <v>Sam Thomas</v>
      </c>
      <c r="C4841" t="s">
        <v>215</v>
      </c>
      <c r="D4841">
        <v>411199</v>
      </c>
      <c r="E4841">
        <v>371641</v>
      </c>
      <c r="F4841">
        <v>90.38</v>
      </c>
      <c r="G4841" s="2">
        <v>41596</v>
      </c>
      <c r="H4841">
        <f>YEAR(Table1[[#This Row],[Order Date]])</f>
        <v>2013</v>
      </c>
      <c r="I4841" t="s">
        <v>253</v>
      </c>
      <c r="J4841" s="4">
        <f>WEEKDAY(Table1[[#This Row],[Order Date]])</f>
        <v>2</v>
      </c>
      <c r="K4841" t="s">
        <v>231</v>
      </c>
      <c r="L4841" t="s">
        <v>236</v>
      </c>
      <c r="M4841">
        <v>371641</v>
      </c>
      <c r="N4841">
        <v>120033.31</v>
      </c>
      <c r="O4841">
        <v>251607.69</v>
      </c>
      <c r="P4841">
        <v>20</v>
      </c>
      <c r="Q4841">
        <v>41</v>
      </c>
      <c r="R4841">
        <v>93.12</v>
      </c>
    </row>
    <row r="4842" spans="1:18" x14ac:dyDescent="0.35">
      <c r="A4842" t="s">
        <v>52</v>
      </c>
      <c r="B4842" t="str">
        <f>VLOOKUP(Table1[[#This Row],[Region]],Table3[#All],2,0)</f>
        <v>William Grek</v>
      </c>
      <c r="C4842" t="s">
        <v>214</v>
      </c>
      <c r="D4842">
        <v>329990</v>
      </c>
      <c r="E4842">
        <v>208876</v>
      </c>
      <c r="F4842">
        <v>63.3</v>
      </c>
      <c r="G4842" s="2">
        <v>41846</v>
      </c>
      <c r="H4842">
        <f>YEAR(Table1[[#This Row],[Order Date]])</f>
        <v>2014</v>
      </c>
      <c r="I4842" t="s">
        <v>260</v>
      </c>
      <c r="J4842" s="4">
        <f>WEEKDAY(Table1[[#This Row],[Order Date]])</f>
        <v>7</v>
      </c>
      <c r="K4842" t="s">
        <v>227</v>
      </c>
      <c r="L4842" t="s">
        <v>237</v>
      </c>
      <c r="M4842">
        <v>208876</v>
      </c>
      <c r="N4842">
        <v>98226.05</v>
      </c>
      <c r="O4842">
        <v>110649.95</v>
      </c>
      <c r="P4842">
        <v>20</v>
      </c>
      <c r="Q4842">
        <v>53</v>
      </c>
      <c r="R4842">
        <v>75.11</v>
      </c>
    </row>
    <row r="4843" spans="1:18" x14ac:dyDescent="0.35">
      <c r="A4843" t="s">
        <v>53</v>
      </c>
      <c r="B4843" t="str">
        <f>VLOOKUP(Table1[[#This Row],[Region]],Table3[#All],2,0)</f>
        <v>William Grek</v>
      </c>
      <c r="C4843" t="s">
        <v>214</v>
      </c>
      <c r="D4843">
        <v>127255</v>
      </c>
      <c r="E4843">
        <v>114588</v>
      </c>
      <c r="F4843">
        <v>90.05</v>
      </c>
      <c r="G4843" s="2">
        <v>41178</v>
      </c>
      <c r="H4843">
        <f>YEAR(Table1[[#This Row],[Order Date]])</f>
        <v>2012</v>
      </c>
      <c r="I4843" t="s">
        <v>258</v>
      </c>
      <c r="J4843" s="4">
        <f>WEEKDAY(Table1[[#This Row],[Order Date]])</f>
        <v>4</v>
      </c>
      <c r="K4843" t="s">
        <v>224</v>
      </c>
      <c r="L4843" t="s">
        <v>240</v>
      </c>
      <c r="M4843">
        <v>114588</v>
      </c>
      <c r="N4843">
        <v>55076.11</v>
      </c>
      <c r="O4843">
        <v>59511.89</v>
      </c>
      <c r="P4843">
        <v>10</v>
      </c>
      <c r="Q4843">
        <v>59</v>
      </c>
      <c r="R4843">
        <v>77.19</v>
      </c>
    </row>
    <row r="4844" spans="1:18" x14ac:dyDescent="0.35">
      <c r="A4844" t="s">
        <v>54</v>
      </c>
      <c r="B4844" t="str">
        <f>VLOOKUP(Table1[[#This Row],[Region]],Table3[#All],2,0)</f>
        <v>Anne Paul</v>
      </c>
      <c r="C4844" t="s">
        <v>212</v>
      </c>
      <c r="D4844">
        <v>468969</v>
      </c>
      <c r="E4844">
        <v>275095</v>
      </c>
      <c r="F4844">
        <v>58.66</v>
      </c>
      <c r="G4844" s="2">
        <v>41178</v>
      </c>
      <c r="H4844">
        <f>YEAR(Table1[[#This Row],[Order Date]])</f>
        <v>2012</v>
      </c>
      <c r="I4844" t="s">
        <v>258</v>
      </c>
      <c r="J4844" s="4">
        <f>WEEKDAY(Table1[[#This Row],[Order Date]])</f>
        <v>4</v>
      </c>
      <c r="K4844" t="s">
        <v>222</v>
      </c>
      <c r="L4844" t="s">
        <v>236</v>
      </c>
      <c r="M4844">
        <v>275095</v>
      </c>
      <c r="N4844">
        <v>116476.05</v>
      </c>
      <c r="O4844">
        <v>158618.95000000001</v>
      </c>
      <c r="P4844">
        <v>20</v>
      </c>
      <c r="Q4844">
        <v>30</v>
      </c>
      <c r="R4844">
        <v>61.3</v>
      </c>
    </row>
    <row r="4845" spans="1:18" x14ac:dyDescent="0.35">
      <c r="A4845" t="s">
        <v>55</v>
      </c>
      <c r="B4845" t="str">
        <f>VLOOKUP(Table1[[#This Row],[Region]],Table3[#All],2,0)</f>
        <v>William Grek</v>
      </c>
      <c r="C4845" t="s">
        <v>214</v>
      </c>
      <c r="D4845">
        <v>320111</v>
      </c>
      <c r="E4845">
        <v>193651</v>
      </c>
      <c r="F4845">
        <v>60.49</v>
      </c>
      <c r="G4845" s="2">
        <v>41178</v>
      </c>
      <c r="H4845">
        <f>YEAR(Table1[[#This Row],[Order Date]])</f>
        <v>2012</v>
      </c>
      <c r="I4845" t="s">
        <v>258</v>
      </c>
      <c r="J4845" s="4">
        <f>WEEKDAY(Table1[[#This Row],[Order Date]])</f>
        <v>4</v>
      </c>
      <c r="K4845" t="s">
        <v>227</v>
      </c>
      <c r="L4845" t="s">
        <v>237</v>
      </c>
      <c r="M4845">
        <v>193651</v>
      </c>
      <c r="N4845">
        <v>78957.09</v>
      </c>
      <c r="O4845">
        <v>114693.91</v>
      </c>
      <c r="P4845">
        <v>20</v>
      </c>
      <c r="Q4845">
        <v>33</v>
      </c>
      <c r="R4845">
        <v>67.489999999999995</v>
      </c>
    </row>
    <row r="4846" spans="1:18" x14ac:dyDescent="0.35">
      <c r="A4846" t="s">
        <v>56</v>
      </c>
      <c r="B4846" t="str">
        <f>VLOOKUP(Table1[[#This Row],[Region]],Table3[#All],2,0)</f>
        <v>Bill Gabril</v>
      </c>
      <c r="C4846" t="s">
        <v>213</v>
      </c>
      <c r="D4846">
        <v>438973</v>
      </c>
      <c r="E4846">
        <v>511073</v>
      </c>
      <c r="F4846">
        <v>116.42</v>
      </c>
      <c r="G4846" s="2">
        <v>40637</v>
      </c>
      <c r="H4846">
        <f>YEAR(Table1[[#This Row],[Order Date]])</f>
        <v>2011</v>
      </c>
      <c r="I4846" t="s">
        <v>256</v>
      </c>
      <c r="J4846" s="4">
        <f>WEEKDAY(Table1[[#This Row],[Order Date]])</f>
        <v>2</v>
      </c>
      <c r="K4846" t="s">
        <v>224</v>
      </c>
      <c r="L4846" t="s">
        <v>240</v>
      </c>
      <c r="M4846">
        <v>511073</v>
      </c>
      <c r="N4846">
        <v>181996.07</v>
      </c>
      <c r="O4846">
        <v>329076.93</v>
      </c>
      <c r="P4846">
        <v>30</v>
      </c>
      <c r="Q4846">
        <v>26</v>
      </c>
      <c r="R4846">
        <v>87.92</v>
      </c>
    </row>
    <row r="4847" spans="1:18" x14ac:dyDescent="0.35">
      <c r="A4847" t="s">
        <v>57</v>
      </c>
      <c r="B4847" t="str">
        <f>VLOOKUP(Table1[[#This Row],[Region]],Table3[#All],2,0)</f>
        <v>Bill Gabril</v>
      </c>
      <c r="C4847" t="s">
        <v>213</v>
      </c>
      <c r="D4847">
        <v>113282</v>
      </c>
      <c r="E4847">
        <v>111168</v>
      </c>
      <c r="F4847">
        <v>98.13</v>
      </c>
      <c r="G4847" s="2">
        <v>40637</v>
      </c>
      <c r="H4847">
        <f>YEAR(Table1[[#This Row],[Order Date]])</f>
        <v>2011</v>
      </c>
      <c r="I4847" t="s">
        <v>256</v>
      </c>
      <c r="J4847" s="4">
        <f>WEEKDAY(Table1[[#This Row],[Order Date]])</f>
        <v>2</v>
      </c>
      <c r="K4847" t="s">
        <v>228</v>
      </c>
      <c r="L4847" t="s">
        <v>236</v>
      </c>
      <c r="M4847">
        <v>111168</v>
      </c>
      <c r="N4847">
        <v>34219</v>
      </c>
      <c r="O4847">
        <v>76949</v>
      </c>
      <c r="P4847">
        <v>30</v>
      </c>
      <c r="Q4847">
        <v>62</v>
      </c>
      <c r="R4847">
        <v>79.510000000000005</v>
      </c>
    </row>
    <row r="4848" spans="1:18" x14ac:dyDescent="0.35">
      <c r="A4848" t="s">
        <v>58</v>
      </c>
      <c r="B4848" t="str">
        <f>VLOOKUP(Table1[[#This Row],[Region]],Table3[#All],2,0)</f>
        <v>Anne Paul</v>
      </c>
      <c r="C4848" t="s">
        <v>212</v>
      </c>
      <c r="D4848">
        <v>288604</v>
      </c>
      <c r="E4848">
        <v>268693</v>
      </c>
      <c r="F4848">
        <v>93.1</v>
      </c>
      <c r="G4848" s="2">
        <v>40637</v>
      </c>
      <c r="H4848">
        <f>YEAR(Table1[[#This Row],[Order Date]])</f>
        <v>2011</v>
      </c>
      <c r="I4848" t="s">
        <v>256</v>
      </c>
      <c r="J4848" s="4">
        <f>WEEKDAY(Table1[[#This Row],[Order Date]])</f>
        <v>2</v>
      </c>
      <c r="K4848" t="s">
        <v>217</v>
      </c>
      <c r="L4848" t="s">
        <v>237</v>
      </c>
      <c r="M4848">
        <v>268693</v>
      </c>
      <c r="N4848">
        <v>78079.12</v>
      </c>
      <c r="O4848">
        <v>190613.88</v>
      </c>
      <c r="P4848">
        <v>30</v>
      </c>
      <c r="Q4848">
        <v>42</v>
      </c>
      <c r="R4848">
        <v>82.55</v>
      </c>
    </row>
    <row r="4849" spans="1:18" x14ac:dyDescent="0.35">
      <c r="A4849" t="s">
        <v>59</v>
      </c>
      <c r="B4849" t="str">
        <f>VLOOKUP(Table1[[#This Row],[Region]],Table3[#All],2,0)</f>
        <v>Bill Gabril</v>
      </c>
      <c r="C4849" t="s">
        <v>213</v>
      </c>
      <c r="D4849">
        <v>471387</v>
      </c>
      <c r="E4849">
        <v>363453</v>
      </c>
      <c r="F4849">
        <v>77.099999999999994</v>
      </c>
      <c r="G4849" s="2">
        <v>40637</v>
      </c>
      <c r="H4849">
        <f>YEAR(Table1[[#This Row],[Order Date]])</f>
        <v>2011</v>
      </c>
      <c r="I4849" t="s">
        <v>256</v>
      </c>
      <c r="J4849" s="4">
        <f>WEEKDAY(Table1[[#This Row],[Order Date]])</f>
        <v>2</v>
      </c>
      <c r="K4849" t="s">
        <v>231</v>
      </c>
      <c r="L4849" t="s">
        <v>236</v>
      </c>
      <c r="M4849">
        <v>363453</v>
      </c>
      <c r="N4849">
        <v>100894.12</v>
      </c>
      <c r="O4849">
        <v>262558.88</v>
      </c>
      <c r="P4849">
        <v>20</v>
      </c>
      <c r="Q4849">
        <v>63</v>
      </c>
      <c r="R4849">
        <v>87.34</v>
      </c>
    </row>
    <row r="4850" spans="1:18" x14ac:dyDescent="0.35">
      <c r="A4850" t="s">
        <v>60</v>
      </c>
      <c r="B4850" t="str">
        <f>VLOOKUP(Table1[[#This Row],[Region]],Table3[#All],2,0)</f>
        <v>Sam Thomas</v>
      </c>
      <c r="C4850" t="s">
        <v>215</v>
      </c>
      <c r="D4850">
        <v>216092</v>
      </c>
      <c r="E4850">
        <v>197870</v>
      </c>
      <c r="F4850">
        <v>91.57</v>
      </c>
      <c r="G4850" s="2">
        <v>40800</v>
      </c>
      <c r="H4850">
        <f>YEAR(Table1[[#This Row],[Order Date]])</f>
        <v>2011</v>
      </c>
      <c r="I4850" t="s">
        <v>258</v>
      </c>
      <c r="J4850" s="4">
        <f>WEEKDAY(Table1[[#This Row],[Order Date]])</f>
        <v>4</v>
      </c>
      <c r="K4850" t="s">
        <v>223</v>
      </c>
      <c r="L4850" t="s">
        <v>240</v>
      </c>
      <c r="M4850">
        <v>197870</v>
      </c>
      <c r="N4850">
        <v>70343.19</v>
      </c>
      <c r="O4850">
        <v>127526.81</v>
      </c>
      <c r="P4850">
        <v>30</v>
      </c>
      <c r="Q4850">
        <v>77</v>
      </c>
      <c r="R4850">
        <v>72.680000000000007</v>
      </c>
    </row>
    <row r="4851" spans="1:18" x14ac:dyDescent="0.35">
      <c r="A4851" t="s">
        <v>61</v>
      </c>
      <c r="B4851" t="str">
        <f>VLOOKUP(Table1[[#This Row],[Region]],Table3[#All],2,0)</f>
        <v>William Grek</v>
      </c>
      <c r="C4851" t="s">
        <v>214</v>
      </c>
      <c r="D4851">
        <v>419492</v>
      </c>
      <c r="E4851">
        <v>354750</v>
      </c>
      <c r="F4851">
        <v>84.57</v>
      </c>
      <c r="G4851" s="2">
        <v>40800</v>
      </c>
      <c r="H4851">
        <f>YEAR(Table1[[#This Row],[Order Date]])</f>
        <v>2011</v>
      </c>
      <c r="I4851" t="s">
        <v>258</v>
      </c>
      <c r="J4851" s="4">
        <f>WEEKDAY(Table1[[#This Row],[Order Date]])</f>
        <v>4</v>
      </c>
      <c r="K4851" t="s">
        <v>220</v>
      </c>
      <c r="L4851" t="s">
        <v>237</v>
      </c>
      <c r="M4851">
        <v>354750</v>
      </c>
      <c r="N4851">
        <v>133315.21</v>
      </c>
      <c r="O4851">
        <v>221434.79</v>
      </c>
      <c r="P4851">
        <v>10</v>
      </c>
      <c r="Q4851">
        <v>97</v>
      </c>
      <c r="R4851">
        <v>92.51</v>
      </c>
    </row>
    <row r="4852" spans="1:18" x14ac:dyDescent="0.35">
      <c r="A4852" t="s">
        <v>62</v>
      </c>
      <c r="B4852" t="str">
        <f>VLOOKUP(Table1[[#This Row],[Region]],Table3[#All],2,0)</f>
        <v>William Grek</v>
      </c>
      <c r="C4852" t="s">
        <v>214</v>
      </c>
      <c r="D4852">
        <v>252901</v>
      </c>
      <c r="E4852">
        <v>208253</v>
      </c>
      <c r="F4852">
        <v>82.35</v>
      </c>
      <c r="G4852" s="2">
        <v>40800</v>
      </c>
      <c r="H4852">
        <f>YEAR(Table1[[#This Row],[Order Date]])</f>
        <v>2011</v>
      </c>
      <c r="I4852" t="s">
        <v>258</v>
      </c>
      <c r="J4852" s="4">
        <f>WEEKDAY(Table1[[#This Row],[Order Date]])</f>
        <v>4</v>
      </c>
      <c r="K4852" t="s">
        <v>221</v>
      </c>
      <c r="L4852" t="s">
        <v>239</v>
      </c>
      <c r="M4852">
        <v>208253</v>
      </c>
      <c r="N4852">
        <v>92249.26</v>
      </c>
      <c r="O4852">
        <v>116003.74</v>
      </c>
      <c r="P4852">
        <v>10</v>
      </c>
      <c r="Q4852">
        <v>58</v>
      </c>
      <c r="R4852">
        <v>61.31</v>
      </c>
    </row>
    <row r="4853" spans="1:18" x14ac:dyDescent="0.35">
      <c r="A4853" t="s">
        <v>63</v>
      </c>
      <c r="B4853" t="str">
        <f>VLOOKUP(Table1[[#This Row],[Region]],Table3[#All],2,0)</f>
        <v>William Grek</v>
      </c>
      <c r="C4853" t="s">
        <v>214</v>
      </c>
      <c r="D4853">
        <v>239973</v>
      </c>
      <c r="E4853">
        <v>205024</v>
      </c>
      <c r="F4853">
        <v>85.44</v>
      </c>
      <c r="G4853" s="2">
        <v>40800</v>
      </c>
      <c r="H4853">
        <f>YEAR(Table1[[#This Row],[Order Date]])</f>
        <v>2011</v>
      </c>
      <c r="I4853" t="s">
        <v>258</v>
      </c>
      <c r="J4853" s="4">
        <f>WEEKDAY(Table1[[#This Row],[Order Date]])</f>
        <v>4</v>
      </c>
      <c r="K4853" t="s">
        <v>219</v>
      </c>
      <c r="L4853" t="s">
        <v>238</v>
      </c>
      <c r="M4853">
        <v>205024</v>
      </c>
      <c r="N4853">
        <v>80897.919999999998</v>
      </c>
      <c r="O4853">
        <v>124126.08</v>
      </c>
      <c r="P4853">
        <v>30</v>
      </c>
      <c r="Q4853">
        <v>73</v>
      </c>
      <c r="R4853">
        <v>82.42</v>
      </c>
    </row>
    <row r="4854" spans="1:18" x14ac:dyDescent="0.35">
      <c r="A4854" t="s">
        <v>64</v>
      </c>
      <c r="B4854" t="str">
        <f>VLOOKUP(Table1[[#This Row],[Region]],Table3[#All],2,0)</f>
        <v>William Grek</v>
      </c>
      <c r="C4854" t="s">
        <v>214</v>
      </c>
      <c r="D4854">
        <v>351337</v>
      </c>
      <c r="E4854">
        <v>388532</v>
      </c>
      <c r="F4854">
        <v>110.59</v>
      </c>
      <c r="G4854" s="2">
        <v>40800</v>
      </c>
      <c r="H4854">
        <f>YEAR(Table1[[#This Row],[Order Date]])</f>
        <v>2011</v>
      </c>
      <c r="I4854" t="s">
        <v>258</v>
      </c>
      <c r="J4854" s="4">
        <f>WEEKDAY(Table1[[#This Row],[Order Date]])</f>
        <v>4</v>
      </c>
      <c r="K4854" t="s">
        <v>221</v>
      </c>
      <c r="L4854" t="s">
        <v>239</v>
      </c>
      <c r="M4854">
        <v>388532</v>
      </c>
      <c r="N4854">
        <v>122249.79</v>
      </c>
      <c r="O4854">
        <v>266282.21000000002</v>
      </c>
      <c r="P4854">
        <v>30</v>
      </c>
      <c r="Q4854">
        <v>85</v>
      </c>
      <c r="R4854">
        <v>79.44</v>
      </c>
    </row>
    <row r="4855" spans="1:18" x14ac:dyDescent="0.35">
      <c r="A4855" t="s">
        <v>65</v>
      </c>
      <c r="B4855" t="str">
        <f>VLOOKUP(Table1[[#This Row],[Region]],Table3[#All],2,0)</f>
        <v>Anne Paul</v>
      </c>
      <c r="C4855" t="s">
        <v>212</v>
      </c>
      <c r="D4855">
        <v>497947</v>
      </c>
      <c r="E4855">
        <v>305819</v>
      </c>
      <c r="F4855">
        <v>61.42</v>
      </c>
      <c r="G4855" s="2">
        <v>40800</v>
      </c>
      <c r="H4855">
        <f>YEAR(Table1[[#This Row],[Order Date]])</f>
        <v>2011</v>
      </c>
      <c r="I4855" t="s">
        <v>258</v>
      </c>
      <c r="J4855" s="4">
        <f>WEEKDAY(Table1[[#This Row],[Order Date]])</f>
        <v>4</v>
      </c>
      <c r="K4855" t="s">
        <v>219</v>
      </c>
      <c r="L4855" t="s">
        <v>238</v>
      </c>
      <c r="M4855">
        <v>305819</v>
      </c>
      <c r="N4855">
        <v>112710.35</v>
      </c>
      <c r="O4855">
        <v>193108.65</v>
      </c>
      <c r="P4855">
        <v>20</v>
      </c>
      <c r="Q4855">
        <v>30</v>
      </c>
      <c r="R4855">
        <v>80.62</v>
      </c>
    </row>
    <row r="4856" spans="1:18" x14ac:dyDescent="0.35">
      <c r="A4856" t="s">
        <v>66</v>
      </c>
      <c r="B4856" t="str">
        <f>VLOOKUP(Table1[[#This Row],[Region]],Table3[#All],2,0)</f>
        <v>Anne Paul</v>
      </c>
      <c r="C4856" t="s">
        <v>212</v>
      </c>
      <c r="D4856">
        <v>366300</v>
      </c>
      <c r="E4856">
        <v>397960</v>
      </c>
      <c r="F4856">
        <v>108.64</v>
      </c>
      <c r="G4856" s="2">
        <v>40800</v>
      </c>
      <c r="H4856">
        <f>YEAR(Table1[[#This Row],[Order Date]])</f>
        <v>2011</v>
      </c>
      <c r="I4856" t="s">
        <v>258</v>
      </c>
      <c r="J4856" s="4">
        <f>WEEKDAY(Table1[[#This Row],[Order Date]])</f>
        <v>4</v>
      </c>
      <c r="K4856" t="s">
        <v>234</v>
      </c>
      <c r="L4856" t="s">
        <v>238</v>
      </c>
      <c r="M4856">
        <v>397960</v>
      </c>
      <c r="N4856">
        <v>173446.39</v>
      </c>
      <c r="O4856">
        <v>224513.61</v>
      </c>
      <c r="P4856">
        <v>30</v>
      </c>
      <c r="Q4856">
        <v>90</v>
      </c>
      <c r="R4856">
        <v>65.489999999999995</v>
      </c>
    </row>
    <row r="4857" spans="1:18" x14ac:dyDescent="0.35">
      <c r="A4857" t="s">
        <v>67</v>
      </c>
      <c r="B4857" t="str">
        <f>VLOOKUP(Table1[[#This Row],[Region]],Table3[#All],2,0)</f>
        <v>Anne Paul</v>
      </c>
      <c r="C4857" t="s">
        <v>212</v>
      </c>
      <c r="D4857">
        <v>483333</v>
      </c>
      <c r="E4857">
        <v>438443</v>
      </c>
      <c r="F4857">
        <v>90.71</v>
      </c>
      <c r="G4857" s="2">
        <v>42003</v>
      </c>
      <c r="H4857">
        <f>YEAR(Table1[[#This Row],[Order Date]])</f>
        <v>2014</v>
      </c>
      <c r="I4857" t="s">
        <v>257</v>
      </c>
      <c r="J4857" s="4">
        <f>WEEKDAY(Table1[[#This Row],[Order Date]])</f>
        <v>3</v>
      </c>
      <c r="K4857" t="s">
        <v>233</v>
      </c>
      <c r="L4857" t="s">
        <v>237</v>
      </c>
      <c r="M4857">
        <v>438443</v>
      </c>
      <c r="N4857">
        <v>106289.53</v>
      </c>
      <c r="O4857">
        <v>332153.46999999997</v>
      </c>
      <c r="P4857">
        <v>30</v>
      </c>
      <c r="Q4857">
        <v>62</v>
      </c>
      <c r="R4857">
        <v>87.18</v>
      </c>
    </row>
    <row r="4858" spans="1:18" x14ac:dyDescent="0.35">
      <c r="A4858" t="s">
        <v>68</v>
      </c>
      <c r="B4858" t="str">
        <f>VLOOKUP(Table1[[#This Row],[Region]],Table3[#All],2,0)</f>
        <v>Anne Paul</v>
      </c>
      <c r="C4858" t="s">
        <v>212</v>
      </c>
      <c r="D4858">
        <v>411210</v>
      </c>
      <c r="E4858">
        <v>448097</v>
      </c>
      <c r="F4858">
        <v>108.97</v>
      </c>
      <c r="G4858" s="2">
        <v>41081</v>
      </c>
      <c r="H4858">
        <f>YEAR(Table1[[#This Row],[Order Date]])</f>
        <v>2012</v>
      </c>
      <c r="I4858" t="s">
        <v>254</v>
      </c>
      <c r="J4858" s="4">
        <f>WEEKDAY(Table1[[#This Row],[Order Date]])</f>
        <v>5</v>
      </c>
      <c r="K4858" t="s">
        <v>218</v>
      </c>
      <c r="L4858" t="s">
        <v>238</v>
      </c>
      <c r="M4858">
        <v>448097</v>
      </c>
      <c r="N4858">
        <v>110057.63</v>
      </c>
      <c r="O4858">
        <v>338039.37</v>
      </c>
      <c r="P4858">
        <v>30</v>
      </c>
      <c r="Q4858">
        <v>36</v>
      </c>
      <c r="R4858">
        <v>81.86</v>
      </c>
    </row>
    <row r="4859" spans="1:18" x14ac:dyDescent="0.35">
      <c r="A4859" t="s">
        <v>69</v>
      </c>
      <c r="B4859" t="str">
        <f>VLOOKUP(Table1[[#This Row],[Region]],Table3[#All],2,0)</f>
        <v>William Grek</v>
      </c>
      <c r="C4859" t="s">
        <v>214</v>
      </c>
      <c r="D4859">
        <v>141983</v>
      </c>
      <c r="E4859">
        <v>101781</v>
      </c>
      <c r="F4859">
        <v>71.69</v>
      </c>
      <c r="G4859" s="2">
        <v>41970</v>
      </c>
      <c r="H4859">
        <f>YEAR(Table1[[#This Row],[Order Date]])</f>
        <v>2014</v>
      </c>
      <c r="I4859" t="s">
        <v>253</v>
      </c>
      <c r="J4859" s="4">
        <f>WEEKDAY(Table1[[#This Row],[Order Date]])</f>
        <v>5</v>
      </c>
      <c r="K4859" t="s">
        <v>228</v>
      </c>
      <c r="L4859" t="s">
        <v>236</v>
      </c>
      <c r="M4859">
        <v>101781</v>
      </c>
      <c r="N4859">
        <v>49904.89</v>
      </c>
      <c r="O4859">
        <v>51876.11</v>
      </c>
      <c r="P4859">
        <v>30</v>
      </c>
      <c r="Q4859">
        <v>56</v>
      </c>
      <c r="R4859">
        <v>80.58</v>
      </c>
    </row>
    <row r="4860" spans="1:18" x14ac:dyDescent="0.35">
      <c r="A4860" t="s">
        <v>70</v>
      </c>
      <c r="B4860" t="str">
        <f>VLOOKUP(Table1[[#This Row],[Region]],Table3[#All],2,0)</f>
        <v>William Grek</v>
      </c>
      <c r="C4860" t="s">
        <v>214</v>
      </c>
      <c r="D4860">
        <v>122442</v>
      </c>
      <c r="E4860">
        <v>69866</v>
      </c>
      <c r="F4860">
        <v>57.06</v>
      </c>
      <c r="G4860" s="2">
        <v>41970</v>
      </c>
      <c r="H4860">
        <f>YEAR(Table1[[#This Row],[Order Date]])</f>
        <v>2014</v>
      </c>
      <c r="I4860" t="s">
        <v>253</v>
      </c>
      <c r="J4860" s="4">
        <f>WEEKDAY(Table1[[#This Row],[Order Date]])</f>
        <v>5</v>
      </c>
      <c r="K4860" t="s">
        <v>232</v>
      </c>
      <c r="L4860" t="s">
        <v>240</v>
      </c>
      <c r="M4860">
        <v>69866</v>
      </c>
      <c r="N4860">
        <v>25536.52</v>
      </c>
      <c r="O4860">
        <v>44329.48</v>
      </c>
      <c r="P4860">
        <v>20</v>
      </c>
      <c r="Q4860">
        <v>70</v>
      </c>
      <c r="R4860">
        <v>70.540000000000006</v>
      </c>
    </row>
    <row r="4861" spans="1:18" x14ac:dyDescent="0.35">
      <c r="A4861" t="s">
        <v>71</v>
      </c>
      <c r="B4861" t="str">
        <f>VLOOKUP(Table1[[#This Row],[Region]],Table3[#All],2,0)</f>
        <v>Bill Gabril</v>
      </c>
      <c r="C4861" t="s">
        <v>213</v>
      </c>
      <c r="D4861">
        <v>432714</v>
      </c>
      <c r="E4861">
        <v>294193</v>
      </c>
      <c r="F4861">
        <v>67.989999999999995</v>
      </c>
      <c r="G4861" s="2">
        <v>41571</v>
      </c>
      <c r="H4861">
        <f>YEAR(Table1[[#This Row],[Order Date]])</f>
        <v>2013</v>
      </c>
      <c r="I4861" t="s">
        <v>255</v>
      </c>
      <c r="J4861" s="4">
        <f>WEEKDAY(Table1[[#This Row],[Order Date]])</f>
        <v>5</v>
      </c>
      <c r="K4861" t="s">
        <v>226</v>
      </c>
      <c r="L4861" t="s">
        <v>239</v>
      </c>
      <c r="M4861">
        <v>294193</v>
      </c>
      <c r="N4861">
        <v>61261.85</v>
      </c>
      <c r="O4861">
        <v>232931.15</v>
      </c>
      <c r="P4861">
        <v>20</v>
      </c>
      <c r="Q4861">
        <v>95</v>
      </c>
      <c r="R4861">
        <v>77.34</v>
      </c>
    </row>
    <row r="4862" spans="1:18" x14ac:dyDescent="0.35">
      <c r="A4862" t="s">
        <v>72</v>
      </c>
      <c r="B4862" t="str">
        <f>VLOOKUP(Table1[[#This Row],[Region]],Table3[#All],2,0)</f>
        <v>Anne Paul</v>
      </c>
      <c r="C4862" t="s">
        <v>212</v>
      </c>
      <c r="D4862">
        <v>278719</v>
      </c>
      <c r="E4862">
        <v>242720</v>
      </c>
      <c r="F4862">
        <v>87.08</v>
      </c>
      <c r="G4862" s="2">
        <v>41257</v>
      </c>
      <c r="H4862">
        <f>YEAR(Table1[[#This Row],[Order Date]])</f>
        <v>2012</v>
      </c>
      <c r="I4862" t="s">
        <v>257</v>
      </c>
      <c r="J4862" s="4">
        <f>WEEKDAY(Table1[[#This Row],[Order Date]])</f>
        <v>6</v>
      </c>
      <c r="K4862" t="s">
        <v>234</v>
      </c>
      <c r="L4862" t="s">
        <v>238</v>
      </c>
      <c r="M4862">
        <v>242720</v>
      </c>
      <c r="N4862">
        <v>49218.84</v>
      </c>
      <c r="O4862">
        <v>193501.16</v>
      </c>
      <c r="P4862">
        <v>30</v>
      </c>
      <c r="Q4862">
        <v>76</v>
      </c>
      <c r="R4862">
        <v>85.1</v>
      </c>
    </row>
    <row r="4863" spans="1:18" x14ac:dyDescent="0.35">
      <c r="A4863" t="s">
        <v>73</v>
      </c>
      <c r="B4863" t="str">
        <f>VLOOKUP(Table1[[#This Row],[Region]],Table3[#All],2,0)</f>
        <v>Sam Thomas</v>
      </c>
      <c r="C4863" t="s">
        <v>215</v>
      </c>
      <c r="D4863">
        <v>126630</v>
      </c>
      <c r="E4863">
        <v>138320</v>
      </c>
      <c r="F4863">
        <v>109.23</v>
      </c>
      <c r="G4863" s="2">
        <v>41592</v>
      </c>
      <c r="H4863">
        <f>YEAR(Table1[[#This Row],[Order Date]])</f>
        <v>2013</v>
      </c>
      <c r="I4863" t="s">
        <v>253</v>
      </c>
      <c r="J4863" s="4">
        <f>WEEKDAY(Table1[[#This Row],[Order Date]])</f>
        <v>5</v>
      </c>
      <c r="K4863" t="s">
        <v>224</v>
      </c>
      <c r="L4863" t="s">
        <v>240</v>
      </c>
      <c r="M4863">
        <v>138320</v>
      </c>
      <c r="N4863">
        <v>36842.44</v>
      </c>
      <c r="O4863">
        <v>101477.56</v>
      </c>
      <c r="P4863">
        <v>10</v>
      </c>
      <c r="Q4863">
        <v>58</v>
      </c>
      <c r="R4863">
        <v>88.98</v>
      </c>
    </row>
    <row r="4864" spans="1:18" x14ac:dyDescent="0.35">
      <c r="A4864" t="s">
        <v>74</v>
      </c>
      <c r="B4864" t="str">
        <f>VLOOKUP(Table1[[#This Row],[Region]],Table3[#All],2,0)</f>
        <v>Bill Gabril</v>
      </c>
      <c r="C4864" t="s">
        <v>213</v>
      </c>
      <c r="D4864">
        <v>453394</v>
      </c>
      <c r="E4864">
        <v>261739</v>
      </c>
      <c r="F4864">
        <v>57.73</v>
      </c>
      <c r="G4864" s="2">
        <v>41912</v>
      </c>
      <c r="H4864">
        <f>YEAR(Table1[[#This Row],[Order Date]])</f>
        <v>2014</v>
      </c>
      <c r="I4864" t="s">
        <v>258</v>
      </c>
      <c r="J4864" s="4">
        <f>WEEKDAY(Table1[[#This Row],[Order Date]])</f>
        <v>3</v>
      </c>
      <c r="K4864" t="s">
        <v>220</v>
      </c>
      <c r="L4864" t="s">
        <v>237</v>
      </c>
      <c r="M4864">
        <v>261739</v>
      </c>
      <c r="N4864">
        <v>53649.34</v>
      </c>
      <c r="O4864">
        <v>208089.66</v>
      </c>
      <c r="P4864">
        <v>20</v>
      </c>
      <c r="Q4864">
        <v>61</v>
      </c>
      <c r="R4864">
        <v>60.73</v>
      </c>
    </row>
    <row r="4865" spans="1:18" x14ac:dyDescent="0.35">
      <c r="A4865" t="s">
        <v>75</v>
      </c>
      <c r="B4865" t="str">
        <f>VLOOKUP(Table1[[#This Row],[Region]],Table3[#All],2,0)</f>
        <v>William Grek</v>
      </c>
      <c r="C4865" t="s">
        <v>214</v>
      </c>
      <c r="D4865">
        <v>253024</v>
      </c>
      <c r="E4865">
        <v>224691</v>
      </c>
      <c r="F4865">
        <v>88.8</v>
      </c>
      <c r="G4865" s="2">
        <v>41912</v>
      </c>
      <c r="H4865">
        <f>YEAR(Table1[[#This Row],[Order Date]])</f>
        <v>2014</v>
      </c>
      <c r="I4865" t="s">
        <v>258</v>
      </c>
      <c r="J4865" s="4">
        <f>WEEKDAY(Table1[[#This Row],[Order Date]])</f>
        <v>3</v>
      </c>
      <c r="K4865" t="s">
        <v>223</v>
      </c>
      <c r="L4865" t="s">
        <v>240</v>
      </c>
      <c r="M4865">
        <v>224691</v>
      </c>
      <c r="N4865">
        <v>64999.94</v>
      </c>
      <c r="O4865">
        <v>159691.06</v>
      </c>
      <c r="P4865">
        <v>10</v>
      </c>
      <c r="Q4865">
        <v>20</v>
      </c>
      <c r="R4865">
        <v>70.27</v>
      </c>
    </row>
    <row r="4866" spans="1:18" x14ac:dyDescent="0.35">
      <c r="A4866" t="s">
        <v>76</v>
      </c>
      <c r="B4866" t="str">
        <f>VLOOKUP(Table1[[#This Row],[Region]],Table3[#All],2,0)</f>
        <v>William Grek</v>
      </c>
      <c r="C4866" t="s">
        <v>214</v>
      </c>
      <c r="D4866">
        <v>462007</v>
      </c>
      <c r="E4866">
        <v>433937</v>
      </c>
      <c r="F4866">
        <v>93.92</v>
      </c>
      <c r="G4866" s="2">
        <v>41221</v>
      </c>
      <c r="H4866">
        <f>YEAR(Table1[[#This Row],[Order Date]])</f>
        <v>2012</v>
      </c>
      <c r="I4866" t="s">
        <v>253</v>
      </c>
      <c r="J4866" s="4">
        <f>WEEKDAY(Table1[[#This Row],[Order Date]])</f>
        <v>5</v>
      </c>
      <c r="K4866" t="s">
        <v>235</v>
      </c>
      <c r="L4866" t="s">
        <v>239</v>
      </c>
      <c r="M4866">
        <v>433937</v>
      </c>
      <c r="N4866">
        <v>174250.78</v>
      </c>
      <c r="O4866">
        <v>259686.22</v>
      </c>
      <c r="P4866">
        <v>20</v>
      </c>
      <c r="Q4866">
        <v>56</v>
      </c>
      <c r="R4866">
        <v>69.2</v>
      </c>
    </row>
    <row r="4867" spans="1:18" x14ac:dyDescent="0.35">
      <c r="A4867" t="s">
        <v>77</v>
      </c>
      <c r="B4867" t="str">
        <f>VLOOKUP(Table1[[#This Row],[Region]],Table3[#All],2,0)</f>
        <v>Anne Paul</v>
      </c>
      <c r="C4867" t="s">
        <v>212</v>
      </c>
      <c r="D4867">
        <v>391815</v>
      </c>
      <c r="E4867">
        <v>295803</v>
      </c>
      <c r="F4867">
        <v>75.5</v>
      </c>
      <c r="G4867" s="2">
        <v>41366</v>
      </c>
      <c r="H4867">
        <f>YEAR(Table1[[#This Row],[Order Date]])</f>
        <v>2013</v>
      </c>
      <c r="I4867" t="s">
        <v>256</v>
      </c>
      <c r="J4867" s="4">
        <f>WEEKDAY(Table1[[#This Row],[Order Date]])</f>
        <v>3</v>
      </c>
      <c r="K4867" t="s">
        <v>220</v>
      </c>
      <c r="L4867" t="s">
        <v>237</v>
      </c>
      <c r="M4867">
        <v>295803</v>
      </c>
      <c r="N4867">
        <v>110814.81</v>
      </c>
      <c r="O4867">
        <v>184988.19</v>
      </c>
      <c r="P4867">
        <v>20</v>
      </c>
      <c r="Q4867">
        <v>40</v>
      </c>
      <c r="R4867">
        <v>90.49</v>
      </c>
    </row>
    <row r="4868" spans="1:18" x14ac:dyDescent="0.35">
      <c r="A4868" t="s">
        <v>78</v>
      </c>
      <c r="B4868" t="str">
        <f>VLOOKUP(Table1[[#This Row],[Region]],Table3[#All],2,0)</f>
        <v>William Grek</v>
      </c>
      <c r="C4868" t="s">
        <v>214</v>
      </c>
      <c r="D4868">
        <v>262684</v>
      </c>
      <c r="E4868">
        <v>290725</v>
      </c>
      <c r="F4868">
        <v>110.67</v>
      </c>
      <c r="G4868" s="2">
        <v>41366</v>
      </c>
      <c r="H4868">
        <f>YEAR(Table1[[#This Row],[Order Date]])</f>
        <v>2013</v>
      </c>
      <c r="I4868" t="s">
        <v>256</v>
      </c>
      <c r="J4868" s="4">
        <f>WEEKDAY(Table1[[#This Row],[Order Date]])</f>
        <v>3</v>
      </c>
      <c r="K4868" t="s">
        <v>235</v>
      </c>
      <c r="L4868" t="s">
        <v>239</v>
      </c>
      <c r="M4868">
        <v>290725</v>
      </c>
      <c r="N4868">
        <v>94044.98</v>
      </c>
      <c r="O4868">
        <v>196680.02</v>
      </c>
      <c r="P4868">
        <v>30</v>
      </c>
      <c r="Q4868">
        <v>16</v>
      </c>
      <c r="R4868">
        <v>79.14</v>
      </c>
    </row>
    <row r="4869" spans="1:18" x14ac:dyDescent="0.35">
      <c r="A4869" t="s">
        <v>79</v>
      </c>
      <c r="B4869" t="str">
        <f>VLOOKUP(Table1[[#This Row],[Region]],Table3[#All],2,0)</f>
        <v>Anne Paul</v>
      </c>
      <c r="C4869" t="s">
        <v>212</v>
      </c>
      <c r="D4869">
        <v>344450</v>
      </c>
      <c r="E4869">
        <v>370877</v>
      </c>
      <c r="F4869">
        <v>107.67</v>
      </c>
      <c r="G4869" s="2">
        <v>41366</v>
      </c>
      <c r="H4869">
        <f>YEAR(Table1[[#This Row],[Order Date]])</f>
        <v>2013</v>
      </c>
      <c r="I4869" t="s">
        <v>256</v>
      </c>
      <c r="J4869" s="4">
        <f>WEEKDAY(Table1[[#This Row],[Order Date]])</f>
        <v>3</v>
      </c>
      <c r="K4869" t="s">
        <v>217</v>
      </c>
      <c r="L4869" t="s">
        <v>237</v>
      </c>
      <c r="M4869">
        <v>370877</v>
      </c>
      <c r="N4869">
        <v>153344.92000000001</v>
      </c>
      <c r="O4869">
        <v>217532.08</v>
      </c>
      <c r="P4869">
        <v>20</v>
      </c>
      <c r="Q4869">
        <v>12</v>
      </c>
      <c r="R4869">
        <v>66.75</v>
      </c>
    </row>
    <row r="4870" spans="1:18" x14ac:dyDescent="0.35">
      <c r="A4870" t="s">
        <v>80</v>
      </c>
      <c r="B4870" t="str">
        <f>VLOOKUP(Table1[[#This Row],[Region]],Table3[#All],2,0)</f>
        <v>William Grek</v>
      </c>
      <c r="C4870" t="s">
        <v>214</v>
      </c>
      <c r="D4870">
        <v>376007</v>
      </c>
      <c r="E4870">
        <v>421265</v>
      </c>
      <c r="F4870">
        <v>112.04</v>
      </c>
      <c r="G4870" s="2">
        <v>41673</v>
      </c>
      <c r="H4870">
        <f>YEAR(Table1[[#This Row],[Order Date]])</f>
        <v>2014</v>
      </c>
      <c r="I4870" t="s">
        <v>264</v>
      </c>
      <c r="J4870" s="4">
        <f>WEEKDAY(Table1[[#This Row],[Order Date]])</f>
        <v>2</v>
      </c>
      <c r="K4870" t="s">
        <v>233</v>
      </c>
      <c r="L4870" t="s">
        <v>237</v>
      </c>
      <c r="M4870">
        <v>421265</v>
      </c>
      <c r="N4870">
        <v>197324.98</v>
      </c>
      <c r="O4870">
        <v>223940.02</v>
      </c>
      <c r="P4870">
        <v>20</v>
      </c>
      <c r="Q4870">
        <v>59</v>
      </c>
      <c r="R4870">
        <v>64.23</v>
      </c>
    </row>
    <row r="4871" spans="1:18" x14ac:dyDescent="0.35">
      <c r="A4871" t="s">
        <v>81</v>
      </c>
      <c r="B4871" t="str">
        <f>VLOOKUP(Table1[[#This Row],[Region]],Table3[#All],2,0)</f>
        <v>William Grek</v>
      </c>
      <c r="C4871" t="s">
        <v>214</v>
      </c>
      <c r="D4871">
        <v>421108</v>
      </c>
      <c r="E4871">
        <v>240188</v>
      </c>
      <c r="F4871">
        <v>57.04</v>
      </c>
      <c r="G4871" s="2">
        <v>41673</v>
      </c>
      <c r="H4871">
        <f>YEAR(Table1[[#This Row],[Order Date]])</f>
        <v>2014</v>
      </c>
      <c r="I4871" t="s">
        <v>264</v>
      </c>
      <c r="J4871" s="4">
        <f>WEEKDAY(Table1[[#This Row],[Order Date]])</f>
        <v>2</v>
      </c>
      <c r="K4871" t="s">
        <v>216</v>
      </c>
      <c r="L4871" t="s">
        <v>236</v>
      </c>
      <c r="M4871">
        <v>240188</v>
      </c>
      <c r="N4871">
        <v>72900.320000000007</v>
      </c>
      <c r="O4871">
        <v>167287.67999999999</v>
      </c>
      <c r="P4871">
        <v>20</v>
      </c>
      <c r="Q4871">
        <v>36</v>
      </c>
      <c r="R4871">
        <v>90.77</v>
      </c>
    </row>
    <row r="4872" spans="1:18" x14ac:dyDescent="0.35">
      <c r="A4872" t="s">
        <v>82</v>
      </c>
      <c r="B4872" t="str">
        <f>VLOOKUP(Table1[[#This Row],[Region]],Table3[#All],2,0)</f>
        <v>Sam Thomas</v>
      </c>
      <c r="C4872" t="s">
        <v>215</v>
      </c>
      <c r="D4872">
        <v>212957</v>
      </c>
      <c r="E4872">
        <v>124868</v>
      </c>
      <c r="F4872">
        <v>58.64</v>
      </c>
      <c r="G4872" s="2">
        <v>41673</v>
      </c>
      <c r="H4872">
        <f>YEAR(Table1[[#This Row],[Order Date]])</f>
        <v>2014</v>
      </c>
      <c r="I4872" t="s">
        <v>264</v>
      </c>
      <c r="J4872" s="4">
        <f>WEEKDAY(Table1[[#This Row],[Order Date]])</f>
        <v>2</v>
      </c>
      <c r="K4872" t="s">
        <v>222</v>
      </c>
      <c r="L4872" t="s">
        <v>236</v>
      </c>
      <c r="M4872">
        <v>124868</v>
      </c>
      <c r="N4872">
        <v>32799.82</v>
      </c>
      <c r="O4872">
        <v>92068.18</v>
      </c>
      <c r="P4872">
        <v>30</v>
      </c>
      <c r="Q4872">
        <v>51</v>
      </c>
      <c r="R4872">
        <v>71.56</v>
      </c>
    </row>
    <row r="4873" spans="1:18" x14ac:dyDescent="0.35">
      <c r="A4873" t="s">
        <v>83</v>
      </c>
      <c r="B4873" t="str">
        <f>VLOOKUP(Table1[[#This Row],[Region]],Table3[#All],2,0)</f>
        <v>Bill Gabril</v>
      </c>
      <c r="C4873" t="s">
        <v>213</v>
      </c>
      <c r="D4873">
        <v>420251</v>
      </c>
      <c r="E4873">
        <v>226144</v>
      </c>
      <c r="F4873">
        <v>53.81</v>
      </c>
      <c r="G4873" s="2">
        <v>41998</v>
      </c>
      <c r="H4873">
        <f>YEAR(Table1[[#This Row],[Order Date]])</f>
        <v>2014</v>
      </c>
      <c r="I4873" t="s">
        <v>257</v>
      </c>
      <c r="J4873" s="4">
        <f>WEEKDAY(Table1[[#This Row],[Order Date]])</f>
        <v>5</v>
      </c>
      <c r="K4873" t="s">
        <v>218</v>
      </c>
      <c r="L4873" t="s">
        <v>238</v>
      </c>
      <c r="M4873">
        <v>226144</v>
      </c>
      <c r="N4873">
        <v>100484.45</v>
      </c>
      <c r="O4873">
        <v>125659.55</v>
      </c>
      <c r="P4873">
        <v>30</v>
      </c>
      <c r="Q4873">
        <v>81</v>
      </c>
      <c r="R4873">
        <v>76.98</v>
      </c>
    </row>
    <row r="4874" spans="1:18" x14ac:dyDescent="0.35">
      <c r="A4874" t="s">
        <v>84</v>
      </c>
      <c r="B4874" t="str">
        <f>VLOOKUP(Table1[[#This Row],[Region]],Table3[#All],2,0)</f>
        <v>William Grek</v>
      </c>
      <c r="C4874" t="s">
        <v>214</v>
      </c>
      <c r="D4874">
        <v>300063</v>
      </c>
      <c r="E4874">
        <v>317969</v>
      </c>
      <c r="F4874">
        <v>105.97</v>
      </c>
      <c r="G4874" s="2">
        <v>41998</v>
      </c>
      <c r="H4874">
        <f>YEAR(Table1[[#This Row],[Order Date]])</f>
        <v>2014</v>
      </c>
      <c r="I4874" t="s">
        <v>257</v>
      </c>
      <c r="J4874" s="4">
        <f>WEEKDAY(Table1[[#This Row],[Order Date]])</f>
        <v>5</v>
      </c>
      <c r="K4874" t="s">
        <v>231</v>
      </c>
      <c r="L4874" t="s">
        <v>236</v>
      </c>
      <c r="M4874">
        <v>317969</v>
      </c>
      <c r="N4874">
        <v>125744.84</v>
      </c>
      <c r="O4874">
        <v>192224.16</v>
      </c>
      <c r="P4874">
        <v>30</v>
      </c>
      <c r="Q4874">
        <v>35</v>
      </c>
      <c r="R4874">
        <v>75.47</v>
      </c>
    </row>
    <row r="4875" spans="1:18" x14ac:dyDescent="0.35">
      <c r="A4875" t="s">
        <v>85</v>
      </c>
      <c r="B4875" t="str">
        <f>VLOOKUP(Table1[[#This Row],[Region]],Table3[#All],2,0)</f>
        <v>Anne Paul</v>
      </c>
      <c r="C4875" t="s">
        <v>212</v>
      </c>
      <c r="D4875">
        <v>457045</v>
      </c>
      <c r="E4875">
        <v>422660</v>
      </c>
      <c r="F4875">
        <v>92.48</v>
      </c>
      <c r="G4875" s="2">
        <v>40715</v>
      </c>
      <c r="H4875">
        <f>YEAR(Table1[[#This Row],[Order Date]])</f>
        <v>2011</v>
      </c>
      <c r="I4875" t="s">
        <v>254</v>
      </c>
      <c r="J4875" s="4">
        <f>WEEKDAY(Table1[[#This Row],[Order Date]])</f>
        <v>3</v>
      </c>
      <c r="K4875" t="s">
        <v>230</v>
      </c>
      <c r="L4875" t="s">
        <v>238</v>
      </c>
      <c r="M4875">
        <v>422660</v>
      </c>
      <c r="N4875">
        <v>175215.61</v>
      </c>
      <c r="O4875">
        <v>247444.39</v>
      </c>
      <c r="P4875">
        <v>20</v>
      </c>
      <c r="Q4875">
        <v>72</v>
      </c>
      <c r="R4875">
        <v>75.94</v>
      </c>
    </row>
    <row r="4876" spans="1:18" x14ac:dyDescent="0.35">
      <c r="A4876" t="s">
        <v>86</v>
      </c>
      <c r="B4876" t="str">
        <f>VLOOKUP(Table1[[#This Row],[Region]],Table3[#All],2,0)</f>
        <v>Bill Gabril</v>
      </c>
      <c r="C4876" t="s">
        <v>213</v>
      </c>
      <c r="D4876">
        <v>417826</v>
      </c>
      <c r="E4876">
        <v>398323</v>
      </c>
      <c r="F4876">
        <v>95.33</v>
      </c>
      <c r="G4876" s="2">
        <v>41705</v>
      </c>
      <c r="H4876">
        <f>YEAR(Table1[[#This Row],[Order Date]])</f>
        <v>2014</v>
      </c>
      <c r="I4876" t="s">
        <v>263</v>
      </c>
      <c r="J4876" s="4">
        <f>WEEKDAY(Table1[[#This Row],[Order Date]])</f>
        <v>6</v>
      </c>
      <c r="K4876" t="s">
        <v>221</v>
      </c>
      <c r="L4876" t="s">
        <v>239</v>
      </c>
      <c r="M4876">
        <v>398323</v>
      </c>
      <c r="N4876">
        <v>110329.62</v>
      </c>
      <c r="O4876">
        <v>287993.38</v>
      </c>
      <c r="P4876">
        <v>10</v>
      </c>
      <c r="Q4876">
        <v>26</v>
      </c>
      <c r="R4876">
        <v>69.5</v>
      </c>
    </row>
    <row r="4877" spans="1:18" x14ac:dyDescent="0.35">
      <c r="A4877" t="s">
        <v>87</v>
      </c>
      <c r="B4877" t="str">
        <f>VLOOKUP(Table1[[#This Row],[Region]],Table3[#All],2,0)</f>
        <v>Bill Gabril</v>
      </c>
      <c r="C4877" t="s">
        <v>213</v>
      </c>
      <c r="D4877">
        <v>214358</v>
      </c>
      <c r="E4877">
        <v>229839</v>
      </c>
      <c r="F4877">
        <v>107.22</v>
      </c>
      <c r="G4877" s="2">
        <v>41908</v>
      </c>
      <c r="H4877">
        <f>YEAR(Table1[[#This Row],[Order Date]])</f>
        <v>2014</v>
      </c>
      <c r="I4877" t="s">
        <v>258</v>
      </c>
      <c r="J4877" s="4">
        <f>WEEKDAY(Table1[[#This Row],[Order Date]])</f>
        <v>6</v>
      </c>
      <c r="K4877" t="s">
        <v>218</v>
      </c>
      <c r="L4877" t="s">
        <v>238</v>
      </c>
      <c r="M4877">
        <v>229839</v>
      </c>
      <c r="N4877">
        <v>82398.240000000005</v>
      </c>
      <c r="O4877">
        <v>147440.76</v>
      </c>
      <c r="P4877">
        <v>10</v>
      </c>
      <c r="Q4877">
        <v>67</v>
      </c>
      <c r="R4877">
        <v>80.39</v>
      </c>
    </row>
    <row r="4878" spans="1:18" x14ac:dyDescent="0.35">
      <c r="A4878" t="s">
        <v>88</v>
      </c>
      <c r="B4878" t="str">
        <f>VLOOKUP(Table1[[#This Row],[Region]],Table3[#All],2,0)</f>
        <v>Anne Paul</v>
      </c>
      <c r="C4878" t="s">
        <v>212</v>
      </c>
      <c r="D4878">
        <v>169300</v>
      </c>
      <c r="E4878">
        <v>88596</v>
      </c>
      <c r="F4878">
        <v>52.33</v>
      </c>
      <c r="G4878" s="2">
        <v>40724</v>
      </c>
      <c r="H4878">
        <f>YEAR(Table1[[#This Row],[Order Date]])</f>
        <v>2011</v>
      </c>
      <c r="I4878" t="s">
        <v>254</v>
      </c>
      <c r="J4878" s="4">
        <f>WEEKDAY(Table1[[#This Row],[Order Date]])</f>
        <v>5</v>
      </c>
      <c r="K4878" t="s">
        <v>225</v>
      </c>
      <c r="L4878" t="s">
        <v>239</v>
      </c>
      <c r="M4878">
        <v>88596</v>
      </c>
      <c r="N4878">
        <v>35407.85</v>
      </c>
      <c r="O4878">
        <v>53188.15</v>
      </c>
      <c r="P4878">
        <v>30</v>
      </c>
      <c r="Q4878">
        <v>30</v>
      </c>
      <c r="R4878">
        <v>78.83</v>
      </c>
    </row>
    <row r="4879" spans="1:18" x14ac:dyDescent="0.35">
      <c r="A4879" t="s">
        <v>89</v>
      </c>
      <c r="B4879" t="str">
        <f>VLOOKUP(Table1[[#This Row],[Region]],Table3[#All],2,0)</f>
        <v>Sam Thomas</v>
      </c>
      <c r="C4879" t="s">
        <v>215</v>
      </c>
      <c r="D4879">
        <v>206628</v>
      </c>
      <c r="E4879">
        <v>241810</v>
      </c>
      <c r="F4879">
        <v>117.03</v>
      </c>
      <c r="G4879" s="2">
        <v>40724</v>
      </c>
      <c r="H4879">
        <f>YEAR(Table1[[#This Row],[Order Date]])</f>
        <v>2011</v>
      </c>
      <c r="I4879" t="s">
        <v>254</v>
      </c>
      <c r="J4879" s="4">
        <f>WEEKDAY(Table1[[#This Row],[Order Date]])</f>
        <v>5</v>
      </c>
      <c r="K4879" t="s">
        <v>231</v>
      </c>
      <c r="L4879" t="s">
        <v>236</v>
      </c>
      <c r="M4879">
        <v>241810</v>
      </c>
      <c r="N4879">
        <v>59935.87</v>
      </c>
      <c r="O4879">
        <v>181874.13</v>
      </c>
      <c r="P4879">
        <v>10</v>
      </c>
      <c r="Q4879">
        <v>83</v>
      </c>
      <c r="R4879">
        <v>69.760000000000005</v>
      </c>
    </row>
    <row r="4880" spans="1:18" x14ac:dyDescent="0.35">
      <c r="A4880" t="s">
        <v>90</v>
      </c>
      <c r="B4880" t="str">
        <f>VLOOKUP(Table1[[#This Row],[Region]],Table3[#All],2,0)</f>
        <v>Anne Paul</v>
      </c>
      <c r="C4880" t="s">
        <v>212</v>
      </c>
      <c r="D4880">
        <v>453942</v>
      </c>
      <c r="E4880">
        <v>430737</v>
      </c>
      <c r="F4880">
        <v>94.89</v>
      </c>
      <c r="G4880" s="2">
        <v>41128</v>
      </c>
      <c r="H4880">
        <f>YEAR(Table1[[#This Row],[Order Date]])</f>
        <v>2012</v>
      </c>
      <c r="I4880" t="s">
        <v>262</v>
      </c>
      <c r="J4880" s="4">
        <f>WEEKDAY(Table1[[#This Row],[Order Date]])</f>
        <v>3</v>
      </c>
      <c r="K4880" t="s">
        <v>223</v>
      </c>
      <c r="L4880" t="s">
        <v>240</v>
      </c>
      <c r="M4880">
        <v>430737</v>
      </c>
      <c r="N4880">
        <v>180538.74</v>
      </c>
      <c r="O4880">
        <v>250198.26</v>
      </c>
      <c r="P4880">
        <v>10</v>
      </c>
      <c r="Q4880">
        <v>64</v>
      </c>
      <c r="R4880">
        <v>89.44</v>
      </c>
    </row>
    <row r="4881" spans="1:18" x14ac:dyDescent="0.35">
      <c r="A4881" t="s">
        <v>91</v>
      </c>
      <c r="B4881" t="str">
        <f>VLOOKUP(Table1[[#This Row],[Region]],Table3[#All],2,0)</f>
        <v>Bill Gabril</v>
      </c>
      <c r="C4881" t="s">
        <v>213</v>
      </c>
      <c r="D4881">
        <v>104276</v>
      </c>
      <c r="E4881">
        <v>120211</v>
      </c>
      <c r="F4881">
        <v>115.28</v>
      </c>
      <c r="G4881" s="2">
        <v>41128</v>
      </c>
      <c r="H4881">
        <f>YEAR(Table1[[#This Row],[Order Date]])</f>
        <v>2012</v>
      </c>
      <c r="I4881" t="s">
        <v>262</v>
      </c>
      <c r="J4881" s="4">
        <f>WEEKDAY(Table1[[#This Row],[Order Date]])</f>
        <v>3</v>
      </c>
      <c r="K4881" t="s">
        <v>223</v>
      </c>
      <c r="L4881" t="s">
        <v>240</v>
      </c>
      <c r="M4881">
        <v>120211</v>
      </c>
      <c r="N4881">
        <v>51740.79</v>
      </c>
      <c r="O4881">
        <v>68470.210000000006</v>
      </c>
      <c r="P4881">
        <v>30</v>
      </c>
      <c r="Q4881">
        <v>48</v>
      </c>
      <c r="R4881">
        <v>64.28</v>
      </c>
    </row>
    <row r="4882" spans="1:18" x14ac:dyDescent="0.35">
      <c r="A4882" t="s">
        <v>92</v>
      </c>
      <c r="B4882" t="str">
        <f>VLOOKUP(Table1[[#This Row],[Region]],Table3[#All],2,0)</f>
        <v>William Grek</v>
      </c>
      <c r="C4882" t="s">
        <v>214</v>
      </c>
      <c r="D4882">
        <v>406229</v>
      </c>
      <c r="E4882">
        <v>223126</v>
      </c>
      <c r="F4882">
        <v>54.93</v>
      </c>
      <c r="G4882" s="2">
        <v>41821</v>
      </c>
      <c r="H4882">
        <f>YEAR(Table1[[#This Row],[Order Date]])</f>
        <v>2014</v>
      </c>
      <c r="I4882" t="s">
        <v>260</v>
      </c>
      <c r="J4882" s="4">
        <f>WEEKDAY(Table1[[#This Row],[Order Date]])</f>
        <v>3</v>
      </c>
      <c r="K4882" t="s">
        <v>225</v>
      </c>
      <c r="L4882" t="s">
        <v>239</v>
      </c>
      <c r="M4882">
        <v>223126</v>
      </c>
      <c r="N4882">
        <v>70737.320000000007</v>
      </c>
      <c r="O4882">
        <v>152388.68</v>
      </c>
      <c r="P4882">
        <v>20</v>
      </c>
      <c r="Q4882">
        <v>47</v>
      </c>
      <c r="R4882">
        <v>69.11</v>
      </c>
    </row>
    <row r="4883" spans="1:18" x14ac:dyDescent="0.35">
      <c r="A4883" t="s">
        <v>93</v>
      </c>
      <c r="B4883" t="str">
        <f>VLOOKUP(Table1[[#This Row],[Region]],Table3[#All],2,0)</f>
        <v>Sam Thomas</v>
      </c>
      <c r="C4883" t="s">
        <v>215</v>
      </c>
      <c r="D4883">
        <v>340145</v>
      </c>
      <c r="E4883">
        <v>184043</v>
      </c>
      <c r="F4883">
        <v>54.11</v>
      </c>
      <c r="G4883" s="2">
        <v>41821</v>
      </c>
      <c r="H4883">
        <f>YEAR(Table1[[#This Row],[Order Date]])</f>
        <v>2014</v>
      </c>
      <c r="I4883" t="s">
        <v>260</v>
      </c>
      <c r="J4883" s="4">
        <f>WEEKDAY(Table1[[#This Row],[Order Date]])</f>
        <v>3</v>
      </c>
      <c r="K4883" t="s">
        <v>229</v>
      </c>
      <c r="L4883" t="s">
        <v>240</v>
      </c>
      <c r="M4883">
        <v>184043</v>
      </c>
      <c r="N4883">
        <v>72017.8</v>
      </c>
      <c r="O4883">
        <v>112025.2</v>
      </c>
      <c r="P4883">
        <v>30</v>
      </c>
      <c r="Q4883">
        <v>29</v>
      </c>
      <c r="R4883">
        <v>76.81</v>
      </c>
    </row>
    <row r="4884" spans="1:18" x14ac:dyDescent="0.35">
      <c r="A4884" t="s">
        <v>94</v>
      </c>
      <c r="B4884" t="str">
        <f>VLOOKUP(Table1[[#This Row],[Region]],Table3[#All],2,0)</f>
        <v>Bill Gabril</v>
      </c>
      <c r="C4884" t="s">
        <v>213</v>
      </c>
      <c r="D4884">
        <v>131935</v>
      </c>
      <c r="E4884">
        <v>144815</v>
      </c>
      <c r="F4884">
        <v>109.76</v>
      </c>
      <c r="G4884" s="2">
        <v>41821</v>
      </c>
      <c r="H4884">
        <f>YEAR(Table1[[#This Row],[Order Date]])</f>
        <v>2014</v>
      </c>
      <c r="I4884" t="s">
        <v>260</v>
      </c>
      <c r="J4884" s="4">
        <f>WEEKDAY(Table1[[#This Row],[Order Date]])</f>
        <v>3</v>
      </c>
      <c r="K4884" t="s">
        <v>233</v>
      </c>
      <c r="L4884" t="s">
        <v>237</v>
      </c>
      <c r="M4884">
        <v>144815</v>
      </c>
      <c r="N4884">
        <v>52420.12</v>
      </c>
      <c r="O4884">
        <v>92394.880000000005</v>
      </c>
      <c r="P4884">
        <v>20</v>
      </c>
      <c r="Q4884">
        <v>80</v>
      </c>
      <c r="R4884">
        <v>76.63</v>
      </c>
    </row>
    <row r="4885" spans="1:18" x14ac:dyDescent="0.35">
      <c r="A4885" t="s">
        <v>95</v>
      </c>
      <c r="B4885" t="str">
        <f>VLOOKUP(Table1[[#This Row],[Region]],Table3[#All],2,0)</f>
        <v>Anne Paul</v>
      </c>
      <c r="C4885" t="s">
        <v>212</v>
      </c>
      <c r="D4885">
        <v>266516</v>
      </c>
      <c r="E4885">
        <v>156947</v>
      </c>
      <c r="F4885">
        <v>58.89</v>
      </c>
      <c r="G4885" s="2">
        <v>41208</v>
      </c>
      <c r="H4885">
        <f>YEAR(Table1[[#This Row],[Order Date]])</f>
        <v>2012</v>
      </c>
      <c r="I4885" t="s">
        <v>255</v>
      </c>
      <c r="J4885" s="4">
        <f>WEEKDAY(Table1[[#This Row],[Order Date]])</f>
        <v>6</v>
      </c>
      <c r="K4885" t="s">
        <v>221</v>
      </c>
      <c r="L4885" t="s">
        <v>239</v>
      </c>
      <c r="M4885">
        <v>156947</v>
      </c>
      <c r="N4885">
        <v>49707.42</v>
      </c>
      <c r="O4885">
        <v>107239.58</v>
      </c>
      <c r="P4885">
        <v>30</v>
      </c>
      <c r="Q4885">
        <v>58</v>
      </c>
      <c r="R4885">
        <v>87.92</v>
      </c>
    </row>
    <row r="4886" spans="1:18" x14ac:dyDescent="0.35">
      <c r="A4886" t="s">
        <v>96</v>
      </c>
      <c r="B4886" t="str">
        <f>VLOOKUP(Table1[[#This Row],[Region]],Table3[#All],2,0)</f>
        <v>William Grek</v>
      </c>
      <c r="C4886" t="s">
        <v>214</v>
      </c>
      <c r="D4886">
        <v>386333</v>
      </c>
      <c r="E4886">
        <v>281424</v>
      </c>
      <c r="F4886">
        <v>72.84</v>
      </c>
      <c r="G4886" s="2">
        <v>41208</v>
      </c>
      <c r="H4886">
        <f>YEAR(Table1[[#This Row],[Order Date]])</f>
        <v>2012</v>
      </c>
      <c r="I4886" t="s">
        <v>255</v>
      </c>
      <c r="J4886" s="4">
        <f>WEEKDAY(Table1[[#This Row],[Order Date]])</f>
        <v>6</v>
      </c>
      <c r="K4886" t="s">
        <v>226</v>
      </c>
      <c r="L4886" t="s">
        <v>239</v>
      </c>
      <c r="M4886">
        <v>281424</v>
      </c>
      <c r="N4886">
        <v>121429.86</v>
      </c>
      <c r="O4886">
        <v>159994.14000000001</v>
      </c>
      <c r="P4886">
        <v>10</v>
      </c>
      <c r="Q4886">
        <v>86</v>
      </c>
      <c r="R4886">
        <v>81.33</v>
      </c>
    </row>
    <row r="4887" spans="1:18" x14ac:dyDescent="0.35">
      <c r="A4887" t="s">
        <v>97</v>
      </c>
      <c r="B4887" t="str">
        <f>VLOOKUP(Table1[[#This Row],[Region]],Table3[#All],2,0)</f>
        <v>Anne Paul</v>
      </c>
      <c r="C4887" t="s">
        <v>212</v>
      </c>
      <c r="D4887">
        <v>109753</v>
      </c>
      <c r="E4887">
        <v>128253</v>
      </c>
      <c r="F4887">
        <v>116.86</v>
      </c>
      <c r="G4887" s="2">
        <v>40754</v>
      </c>
      <c r="H4887">
        <f>YEAR(Table1[[#This Row],[Order Date]])</f>
        <v>2011</v>
      </c>
      <c r="I4887" t="s">
        <v>260</v>
      </c>
      <c r="J4887" s="4">
        <f>WEEKDAY(Table1[[#This Row],[Order Date]])</f>
        <v>7</v>
      </c>
      <c r="K4887" t="s">
        <v>227</v>
      </c>
      <c r="L4887" t="s">
        <v>237</v>
      </c>
      <c r="M4887">
        <v>128253</v>
      </c>
      <c r="N4887">
        <v>45646.19</v>
      </c>
      <c r="O4887">
        <v>82606.81</v>
      </c>
      <c r="P4887">
        <v>30</v>
      </c>
      <c r="Q4887">
        <v>70</v>
      </c>
      <c r="R4887">
        <v>72.540000000000006</v>
      </c>
    </row>
    <row r="4888" spans="1:18" x14ac:dyDescent="0.35">
      <c r="A4888" t="s">
        <v>98</v>
      </c>
      <c r="B4888" t="str">
        <f>VLOOKUP(Table1[[#This Row],[Region]],Table3[#All],2,0)</f>
        <v>Anne Paul</v>
      </c>
      <c r="C4888" t="s">
        <v>212</v>
      </c>
      <c r="D4888">
        <v>401842</v>
      </c>
      <c r="E4888">
        <v>313901</v>
      </c>
      <c r="F4888">
        <v>78.12</v>
      </c>
      <c r="G4888" s="2">
        <v>41597</v>
      </c>
      <c r="H4888">
        <f>YEAR(Table1[[#This Row],[Order Date]])</f>
        <v>2013</v>
      </c>
      <c r="I4888" t="s">
        <v>253</v>
      </c>
      <c r="J4888" s="4">
        <f>WEEKDAY(Table1[[#This Row],[Order Date]])</f>
        <v>3</v>
      </c>
      <c r="K4888" t="s">
        <v>221</v>
      </c>
      <c r="L4888" t="s">
        <v>239</v>
      </c>
      <c r="M4888">
        <v>313901</v>
      </c>
      <c r="N4888">
        <v>64180.67</v>
      </c>
      <c r="O4888">
        <v>249720.33</v>
      </c>
      <c r="P4888">
        <v>10</v>
      </c>
      <c r="Q4888">
        <v>67</v>
      </c>
      <c r="R4888">
        <v>89.31</v>
      </c>
    </row>
    <row r="4889" spans="1:18" x14ac:dyDescent="0.35">
      <c r="A4889" t="s">
        <v>99</v>
      </c>
      <c r="B4889" t="str">
        <f>VLOOKUP(Table1[[#This Row],[Region]],Table3[#All],2,0)</f>
        <v>Bill Gabril</v>
      </c>
      <c r="C4889" t="s">
        <v>213</v>
      </c>
      <c r="D4889">
        <v>259635</v>
      </c>
      <c r="E4889">
        <v>307158</v>
      </c>
      <c r="F4889">
        <v>118.3</v>
      </c>
      <c r="G4889" s="2">
        <v>41096</v>
      </c>
      <c r="H4889">
        <f>YEAR(Table1[[#This Row],[Order Date]])</f>
        <v>2012</v>
      </c>
      <c r="I4889" t="s">
        <v>260</v>
      </c>
      <c r="J4889" s="4">
        <f>WEEKDAY(Table1[[#This Row],[Order Date]])</f>
        <v>6</v>
      </c>
      <c r="K4889" t="s">
        <v>229</v>
      </c>
      <c r="L4889" t="s">
        <v>240</v>
      </c>
      <c r="M4889">
        <v>307158</v>
      </c>
      <c r="N4889">
        <v>145102.31</v>
      </c>
      <c r="O4889">
        <v>162055.69</v>
      </c>
      <c r="P4889">
        <v>30</v>
      </c>
      <c r="Q4889">
        <v>71</v>
      </c>
      <c r="R4889">
        <v>62.35</v>
      </c>
    </row>
    <row r="4890" spans="1:18" x14ac:dyDescent="0.35">
      <c r="A4890" t="s">
        <v>100</v>
      </c>
      <c r="B4890" t="str">
        <f>VLOOKUP(Table1[[#This Row],[Region]],Table3[#All],2,0)</f>
        <v>Bill Gabril</v>
      </c>
      <c r="C4890" t="s">
        <v>213</v>
      </c>
      <c r="D4890">
        <v>313034</v>
      </c>
      <c r="E4890">
        <v>263048</v>
      </c>
      <c r="F4890">
        <v>84.03</v>
      </c>
      <c r="G4890" s="2">
        <v>40857</v>
      </c>
      <c r="H4890">
        <f>YEAR(Table1[[#This Row],[Order Date]])</f>
        <v>2011</v>
      </c>
      <c r="I4890" t="s">
        <v>253</v>
      </c>
      <c r="J4890" s="4">
        <f>WEEKDAY(Table1[[#This Row],[Order Date]])</f>
        <v>5</v>
      </c>
      <c r="K4890" t="s">
        <v>223</v>
      </c>
      <c r="L4890" t="s">
        <v>240</v>
      </c>
      <c r="M4890">
        <v>263048</v>
      </c>
      <c r="N4890">
        <v>125999.86</v>
      </c>
      <c r="O4890">
        <v>137048.14000000001</v>
      </c>
      <c r="P4890">
        <v>20</v>
      </c>
      <c r="Q4890">
        <v>38</v>
      </c>
      <c r="R4890">
        <v>86.8</v>
      </c>
    </row>
    <row r="4891" spans="1:18" x14ac:dyDescent="0.35">
      <c r="A4891" t="s">
        <v>101</v>
      </c>
      <c r="B4891" t="str">
        <f>VLOOKUP(Table1[[#This Row],[Region]],Table3[#All],2,0)</f>
        <v>Bill Gabril</v>
      </c>
      <c r="C4891" t="s">
        <v>213</v>
      </c>
      <c r="D4891">
        <v>380043</v>
      </c>
      <c r="E4891">
        <v>252610</v>
      </c>
      <c r="F4891">
        <v>66.47</v>
      </c>
      <c r="G4891" s="2">
        <v>40857</v>
      </c>
      <c r="H4891">
        <f>YEAR(Table1[[#This Row],[Order Date]])</f>
        <v>2011</v>
      </c>
      <c r="I4891" t="s">
        <v>253</v>
      </c>
      <c r="J4891" s="4">
        <f>WEEKDAY(Table1[[#This Row],[Order Date]])</f>
        <v>5</v>
      </c>
      <c r="K4891" t="s">
        <v>222</v>
      </c>
      <c r="L4891" t="s">
        <v>236</v>
      </c>
      <c r="M4891">
        <v>252610</v>
      </c>
      <c r="N4891">
        <v>55186.2</v>
      </c>
      <c r="O4891">
        <v>197423.8</v>
      </c>
      <c r="P4891">
        <v>20</v>
      </c>
      <c r="Q4891">
        <v>62</v>
      </c>
      <c r="R4891">
        <v>64.540000000000006</v>
      </c>
    </row>
    <row r="4892" spans="1:18" x14ac:dyDescent="0.35">
      <c r="A4892" t="s">
        <v>102</v>
      </c>
      <c r="B4892" t="str">
        <f>VLOOKUP(Table1[[#This Row],[Region]],Table3[#All],2,0)</f>
        <v>Bill Gabril</v>
      </c>
      <c r="C4892" t="s">
        <v>213</v>
      </c>
      <c r="D4892">
        <v>114274</v>
      </c>
      <c r="E4892">
        <v>137096</v>
      </c>
      <c r="F4892">
        <v>119.97</v>
      </c>
      <c r="G4892" s="2">
        <v>40857</v>
      </c>
      <c r="H4892">
        <f>YEAR(Table1[[#This Row],[Order Date]])</f>
        <v>2011</v>
      </c>
      <c r="I4892" t="s">
        <v>253</v>
      </c>
      <c r="J4892" s="4">
        <f>WEEKDAY(Table1[[#This Row],[Order Date]])</f>
        <v>5</v>
      </c>
      <c r="K4892" t="s">
        <v>227</v>
      </c>
      <c r="L4892" t="s">
        <v>237</v>
      </c>
      <c r="M4892">
        <v>137096</v>
      </c>
      <c r="N4892">
        <v>52240.15</v>
      </c>
      <c r="O4892">
        <v>84855.85</v>
      </c>
      <c r="P4892">
        <v>20</v>
      </c>
      <c r="Q4892">
        <v>45</v>
      </c>
      <c r="R4892">
        <v>79.849999999999994</v>
      </c>
    </row>
    <row r="4893" spans="1:18" x14ac:dyDescent="0.35">
      <c r="A4893" t="s">
        <v>103</v>
      </c>
      <c r="B4893" t="str">
        <f>VLOOKUP(Table1[[#This Row],[Region]],Table3[#All],2,0)</f>
        <v>Bill Gabril</v>
      </c>
      <c r="C4893" t="s">
        <v>213</v>
      </c>
      <c r="D4893">
        <v>263998</v>
      </c>
      <c r="E4893">
        <v>190980</v>
      </c>
      <c r="F4893">
        <v>72.34</v>
      </c>
      <c r="G4893" s="2">
        <v>40857</v>
      </c>
      <c r="H4893">
        <f>YEAR(Table1[[#This Row],[Order Date]])</f>
        <v>2011</v>
      </c>
      <c r="I4893" t="s">
        <v>253</v>
      </c>
      <c r="J4893" s="4">
        <f>WEEKDAY(Table1[[#This Row],[Order Date]])</f>
        <v>5</v>
      </c>
      <c r="K4893" t="s">
        <v>232</v>
      </c>
      <c r="L4893" t="s">
        <v>240</v>
      </c>
      <c r="M4893">
        <v>190980</v>
      </c>
      <c r="N4893">
        <v>80076.53</v>
      </c>
      <c r="O4893">
        <v>110903.47</v>
      </c>
      <c r="P4893">
        <v>20</v>
      </c>
      <c r="Q4893">
        <v>41</v>
      </c>
      <c r="R4893">
        <v>88.6</v>
      </c>
    </row>
    <row r="4894" spans="1:18" x14ac:dyDescent="0.35">
      <c r="A4894" t="s">
        <v>104</v>
      </c>
      <c r="B4894" t="str">
        <f>VLOOKUP(Table1[[#This Row],[Region]],Table3[#All],2,0)</f>
        <v>Sam Thomas</v>
      </c>
      <c r="C4894" t="s">
        <v>215</v>
      </c>
      <c r="D4894">
        <v>154098</v>
      </c>
      <c r="E4894">
        <v>94344</v>
      </c>
      <c r="F4894">
        <v>61.22</v>
      </c>
      <c r="G4894" s="2">
        <v>40857</v>
      </c>
      <c r="H4894">
        <f>YEAR(Table1[[#This Row],[Order Date]])</f>
        <v>2011</v>
      </c>
      <c r="I4894" t="s">
        <v>253</v>
      </c>
      <c r="J4894" s="4">
        <f>WEEKDAY(Table1[[#This Row],[Order Date]])</f>
        <v>5</v>
      </c>
      <c r="K4894" t="s">
        <v>218</v>
      </c>
      <c r="L4894" t="s">
        <v>238</v>
      </c>
      <c r="M4894">
        <v>94344</v>
      </c>
      <c r="N4894">
        <v>36408.559999999998</v>
      </c>
      <c r="O4894">
        <v>57935.44</v>
      </c>
      <c r="P4894">
        <v>20</v>
      </c>
      <c r="Q4894">
        <v>79</v>
      </c>
      <c r="R4894">
        <v>82.83</v>
      </c>
    </row>
    <row r="4895" spans="1:18" x14ac:dyDescent="0.35">
      <c r="A4895" t="s">
        <v>105</v>
      </c>
      <c r="B4895" t="str">
        <f>VLOOKUP(Table1[[#This Row],[Region]],Table3[#All],2,0)</f>
        <v>Anne Paul</v>
      </c>
      <c r="C4895" t="s">
        <v>212</v>
      </c>
      <c r="D4895">
        <v>192606</v>
      </c>
      <c r="E4895">
        <v>161716</v>
      </c>
      <c r="F4895">
        <v>83.96</v>
      </c>
      <c r="G4895" s="2">
        <v>40857</v>
      </c>
      <c r="H4895">
        <f>YEAR(Table1[[#This Row],[Order Date]])</f>
        <v>2011</v>
      </c>
      <c r="I4895" t="s">
        <v>253</v>
      </c>
      <c r="J4895" s="4">
        <f>WEEKDAY(Table1[[#This Row],[Order Date]])</f>
        <v>5</v>
      </c>
      <c r="K4895" t="s">
        <v>220</v>
      </c>
      <c r="L4895" t="s">
        <v>237</v>
      </c>
      <c r="M4895">
        <v>161716</v>
      </c>
      <c r="N4895">
        <v>55017.3</v>
      </c>
      <c r="O4895">
        <v>106698.7</v>
      </c>
      <c r="P4895">
        <v>20</v>
      </c>
      <c r="Q4895">
        <v>96</v>
      </c>
      <c r="R4895">
        <v>80.62</v>
      </c>
    </row>
    <row r="4896" spans="1:18" x14ac:dyDescent="0.35">
      <c r="A4896" t="s">
        <v>106</v>
      </c>
      <c r="B4896" t="str">
        <f>VLOOKUP(Table1[[#This Row],[Region]],Table3[#All],2,0)</f>
        <v>Anne Paul</v>
      </c>
      <c r="C4896" t="s">
        <v>212</v>
      </c>
      <c r="D4896">
        <v>229024</v>
      </c>
      <c r="E4896">
        <v>215521</v>
      </c>
      <c r="F4896">
        <v>94.1</v>
      </c>
      <c r="G4896" s="2">
        <v>41422</v>
      </c>
      <c r="H4896">
        <f>YEAR(Table1[[#This Row],[Order Date]])</f>
        <v>2013</v>
      </c>
      <c r="I4896" t="s">
        <v>261</v>
      </c>
      <c r="J4896" s="4">
        <f>WEEKDAY(Table1[[#This Row],[Order Date]])</f>
        <v>3</v>
      </c>
      <c r="K4896" t="s">
        <v>217</v>
      </c>
      <c r="L4896" t="s">
        <v>237</v>
      </c>
      <c r="M4896">
        <v>215521</v>
      </c>
      <c r="N4896">
        <v>89085.47</v>
      </c>
      <c r="O4896">
        <v>126435.53</v>
      </c>
      <c r="P4896">
        <v>30</v>
      </c>
      <c r="Q4896">
        <v>77</v>
      </c>
      <c r="R4896">
        <v>74.92</v>
      </c>
    </row>
    <row r="4897" spans="1:18" x14ac:dyDescent="0.35">
      <c r="A4897" t="s">
        <v>107</v>
      </c>
      <c r="B4897" t="str">
        <f>VLOOKUP(Table1[[#This Row],[Region]],Table3[#All],2,0)</f>
        <v>Bill Gabril</v>
      </c>
      <c r="C4897" t="s">
        <v>213</v>
      </c>
      <c r="D4897">
        <v>120672</v>
      </c>
      <c r="E4897">
        <v>65362</v>
      </c>
      <c r="F4897">
        <v>54.17</v>
      </c>
      <c r="G4897" s="2">
        <v>41422</v>
      </c>
      <c r="H4897">
        <f>YEAR(Table1[[#This Row],[Order Date]])</f>
        <v>2013</v>
      </c>
      <c r="I4897" t="s">
        <v>261</v>
      </c>
      <c r="J4897" s="4">
        <f>WEEKDAY(Table1[[#This Row],[Order Date]])</f>
        <v>3</v>
      </c>
      <c r="K4897" t="s">
        <v>219</v>
      </c>
      <c r="L4897" t="s">
        <v>238</v>
      </c>
      <c r="M4897">
        <v>65362</v>
      </c>
      <c r="N4897">
        <v>15492.99</v>
      </c>
      <c r="O4897">
        <v>49869.01</v>
      </c>
      <c r="P4897">
        <v>10</v>
      </c>
      <c r="Q4897">
        <v>50</v>
      </c>
      <c r="R4897">
        <v>64.66</v>
      </c>
    </row>
    <row r="4898" spans="1:18" x14ac:dyDescent="0.35">
      <c r="A4898" t="s">
        <v>108</v>
      </c>
      <c r="B4898" t="str">
        <f>VLOOKUP(Table1[[#This Row],[Region]],Table3[#All],2,0)</f>
        <v>Sam Thomas</v>
      </c>
      <c r="C4898" t="s">
        <v>215</v>
      </c>
      <c r="D4898">
        <v>242807</v>
      </c>
      <c r="E4898">
        <v>153602</v>
      </c>
      <c r="F4898">
        <v>63.26</v>
      </c>
      <c r="G4898" s="2">
        <v>41422</v>
      </c>
      <c r="H4898">
        <f>YEAR(Table1[[#This Row],[Order Date]])</f>
        <v>2013</v>
      </c>
      <c r="I4898" t="s">
        <v>261</v>
      </c>
      <c r="J4898" s="4">
        <f>WEEKDAY(Table1[[#This Row],[Order Date]])</f>
        <v>3</v>
      </c>
      <c r="K4898" t="s">
        <v>227</v>
      </c>
      <c r="L4898" t="s">
        <v>237</v>
      </c>
      <c r="M4898">
        <v>153602</v>
      </c>
      <c r="N4898">
        <v>61730.15</v>
      </c>
      <c r="O4898">
        <v>91871.85</v>
      </c>
      <c r="P4898">
        <v>30</v>
      </c>
      <c r="Q4898">
        <v>98</v>
      </c>
      <c r="R4898">
        <v>88.05</v>
      </c>
    </row>
    <row r="4899" spans="1:18" x14ac:dyDescent="0.35">
      <c r="A4899" t="s">
        <v>109</v>
      </c>
      <c r="B4899" t="str">
        <f>VLOOKUP(Table1[[#This Row],[Region]],Table3[#All],2,0)</f>
        <v>Bill Gabril</v>
      </c>
      <c r="C4899" t="s">
        <v>213</v>
      </c>
      <c r="D4899">
        <v>371198</v>
      </c>
      <c r="E4899">
        <v>294976</v>
      </c>
      <c r="F4899">
        <v>79.47</v>
      </c>
      <c r="G4899" s="2">
        <v>40976</v>
      </c>
      <c r="H4899">
        <f>YEAR(Table1[[#This Row],[Order Date]])</f>
        <v>2012</v>
      </c>
      <c r="I4899" t="s">
        <v>263</v>
      </c>
      <c r="J4899" s="4">
        <f>WEEKDAY(Table1[[#This Row],[Order Date]])</f>
        <v>5</v>
      </c>
      <c r="K4899" t="s">
        <v>219</v>
      </c>
      <c r="L4899" t="s">
        <v>238</v>
      </c>
      <c r="M4899">
        <v>294976</v>
      </c>
      <c r="N4899">
        <v>104978.28</v>
      </c>
      <c r="O4899">
        <v>189997.72</v>
      </c>
      <c r="P4899">
        <v>30</v>
      </c>
      <c r="Q4899">
        <v>83</v>
      </c>
      <c r="R4899">
        <v>86</v>
      </c>
    </row>
    <row r="4900" spans="1:18" x14ac:dyDescent="0.35">
      <c r="A4900" t="s">
        <v>110</v>
      </c>
      <c r="B4900" t="str">
        <f>VLOOKUP(Table1[[#This Row],[Region]],Table3[#All],2,0)</f>
        <v>William Grek</v>
      </c>
      <c r="C4900" t="s">
        <v>214</v>
      </c>
      <c r="D4900">
        <v>226620</v>
      </c>
      <c r="E4900">
        <v>172607</v>
      </c>
      <c r="F4900">
        <v>76.17</v>
      </c>
      <c r="G4900" s="2">
        <v>41932</v>
      </c>
      <c r="H4900">
        <f>YEAR(Table1[[#This Row],[Order Date]])</f>
        <v>2014</v>
      </c>
      <c r="I4900" t="s">
        <v>255</v>
      </c>
      <c r="J4900" s="4">
        <f>WEEKDAY(Table1[[#This Row],[Order Date]])</f>
        <v>2</v>
      </c>
      <c r="K4900" t="s">
        <v>228</v>
      </c>
      <c r="L4900" t="s">
        <v>236</v>
      </c>
      <c r="M4900">
        <v>172607</v>
      </c>
      <c r="N4900">
        <v>63732.23</v>
      </c>
      <c r="O4900">
        <v>108874.77</v>
      </c>
      <c r="P4900">
        <v>30</v>
      </c>
      <c r="Q4900">
        <v>49</v>
      </c>
      <c r="R4900">
        <v>91.66</v>
      </c>
    </row>
    <row r="4901" spans="1:18" x14ac:dyDescent="0.35">
      <c r="A4901" t="s">
        <v>111</v>
      </c>
      <c r="B4901" t="str">
        <f>VLOOKUP(Table1[[#This Row],[Region]],Table3[#All],2,0)</f>
        <v>Anne Paul</v>
      </c>
      <c r="C4901" t="s">
        <v>212</v>
      </c>
      <c r="D4901">
        <v>389098</v>
      </c>
      <c r="E4901">
        <v>334927</v>
      </c>
      <c r="F4901">
        <v>86.08</v>
      </c>
      <c r="G4901" s="2">
        <v>41932</v>
      </c>
      <c r="H4901">
        <f>YEAR(Table1[[#This Row],[Order Date]])</f>
        <v>2014</v>
      </c>
      <c r="I4901" t="s">
        <v>255</v>
      </c>
      <c r="J4901" s="4">
        <f>WEEKDAY(Table1[[#This Row],[Order Date]])</f>
        <v>2</v>
      </c>
      <c r="K4901" t="s">
        <v>233</v>
      </c>
      <c r="L4901" t="s">
        <v>237</v>
      </c>
      <c r="M4901">
        <v>334927</v>
      </c>
      <c r="N4901">
        <v>122474.69</v>
      </c>
      <c r="O4901">
        <v>212452.31</v>
      </c>
      <c r="P4901">
        <v>10</v>
      </c>
      <c r="Q4901">
        <v>20</v>
      </c>
      <c r="R4901">
        <v>74.5</v>
      </c>
    </row>
    <row r="4902" spans="1:18" x14ac:dyDescent="0.35">
      <c r="A4902" t="s">
        <v>112</v>
      </c>
      <c r="B4902" t="str">
        <f>VLOOKUP(Table1[[#This Row],[Region]],Table3[#All],2,0)</f>
        <v>William Grek</v>
      </c>
      <c r="C4902" t="s">
        <v>214</v>
      </c>
      <c r="D4902">
        <v>474818</v>
      </c>
      <c r="E4902">
        <v>428249</v>
      </c>
      <c r="F4902">
        <v>90.19</v>
      </c>
      <c r="G4902" s="2">
        <v>41584</v>
      </c>
      <c r="H4902">
        <f>YEAR(Table1[[#This Row],[Order Date]])</f>
        <v>2013</v>
      </c>
      <c r="I4902" t="s">
        <v>253</v>
      </c>
      <c r="J4902" s="4">
        <f>WEEKDAY(Table1[[#This Row],[Order Date]])</f>
        <v>4</v>
      </c>
      <c r="K4902" t="s">
        <v>218</v>
      </c>
      <c r="L4902" t="s">
        <v>238</v>
      </c>
      <c r="M4902">
        <v>428249</v>
      </c>
      <c r="N4902">
        <v>177979.18</v>
      </c>
      <c r="O4902">
        <v>250269.82</v>
      </c>
      <c r="P4902">
        <v>20</v>
      </c>
      <c r="Q4902">
        <v>19</v>
      </c>
      <c r="R4902">
        <v>78.709999999999994</v>
      </c>
    </row>
    <row r="4903" spans="1:18" x14ac:dyDescent="0.35">
      <c r="A4903" t="s">
        <v>113</v>
      </c>
      <c r="B4903" t="str">
        <f>VLOOKUP(Table1[[#This Row],[Region]],Table3[#All],2,0)</f>
        <v>Anne Paul</v>
      </c>
      <c r="C4903" t="s">
        <v>212</v>
      </c>
      <c r="D4903">
        <v>441103</v>
      </c>
      <c r="E4903">
        <v>475794</v>
      </c>
      <c r="F4903">
        <v>107.86</v>
      </c>
      <c r="G4903" s="2">
        <v>41635</v>
      </c>
      <c r="H4903">
        <f>YEAR(Table1[[#This Row],[Order Date]])</f>
        <v>2013</v>
      </c>
      <c r="I4903" t="s">
        <v>257</v>
      </c>
      <c r="J4903" s="4">
        <f>WEEKDAY(Table1[[#This Row],[Order Date]])</f>
        <v>6</v>
      </c>
      <c r="K4903" t="s">
        <v>216</v>
      </c>
      <c r="L4903" t="s">
        <v>236</v>
      </c>
      <c r="M4903">
        <v>475794</v>
      </c>
      <c r="N4903">
        <v>146767.14000000001</v>
      </c>
      <c r="O4903">
        <v>329026.86</v>
      </c>
      <c r="P4903">
        <v>30</v>
      </c>
      <c r="Q4903">
        <v>27</v>
      </c>
      <c r="R4903">
        <v>67.42</v>
      </c>
    </row>
    <row r="4904" spans="1:18" x14ac:dyDescent="0.35">
      <c r="A4904" t="s">
        <v>114</v>
      </c>
      <c r="B4904" t="str">
        <f>VLOOKUP(Table1[[#This Row],[Region]],Table3[#All],2,0)</f>
        <v>Bill Gabril</v>
      </c>
      <c r="C4904" t="s">
        <v>213</v>
      </c>
      <c r="D4904">
        <v>467599</v>
      </c>
      <c r="E4904">
        <v>423593</v>
      </c>
      <c r="F4904">
        <v>90.59</v>
      </c>
      <c r="G4904" s="2">
        <v>41012</v>
      </c>
      <c r="H4904">
        <f>YEAR(Table1[[#This Row],[Order Date]])</f>
        <v>2012</v>
      </c>
      <c r="I4904" t="s">
        <v>256</v>
      </c>
      <c r="J4904" s="4">
        <f>WEEKDAY(Table1[[#This Row],[Order Date]])</f>
        <v>6</v>
      </c>
      <c r="K4904" t="s">
        <v>227</v>
      </c>
      <c r="L4904" t="s">
        <v>237</v>
      </c>
      <c r="M4904">
        <v>423593</v>
      </c>
      <c r="N4904">
        <v>116771.65</v>
      </c>
      <c r="O4904">
        <v>306821.34999999998</v>
      </c>
      <c r="P4904">
        <v>30</v>
      </c>
      <c r="Q4904">
        <v>94</v>
      </c>
      <c r="R4904">
        <v>88.01</v>
      </c>
    </row>
    <row r="4905" spans="1:18" x14ac:dyDescent="0.35">
      <c r="A4905" t="s">
        <v>115</v>
      </c>
      <c r="B4905" t="str">
        <f>VLOOKUP(Table1[[#This Row],[Region]],Table3[#All],2,0)</f>
        <v>William Grek</v>
      </c>
      <c r="C4905" t="s">
        <v>214</v>
      </c>
      <c r="D4905">
        <v>498096</v>
      </c>
      <c r="E4905">
        <v>533024</v>
      </c>
      <c r="F4905">
        <v>107.01</v>
      </c>
      <c r="G4905" s="2">
        <v>41012</v>
      </c>
      <c r="H4905">
        <f>YEAR(Table1[[#This Row],[Order Date]])</f>
        <v>2012</v>
      </c>
      <c r="I4905" t="s">
        <v>256</v>
      </c>
      <c r="J4905" s="4">
        <f>WEEKDAY(Table1[[#This Row],[Order Date]])</f>
        <v>6</v>
      </c>
      <c r="K4905" t="s">
        <v>227</v>
      </c>
      <c r="L4905" t="s">
        <v>237</v>
      </c>
      <c r="M4905">
        <v>533024</v>
      </c>
      <c r="N4905">
        <v>193760.43</v>
      </c>
      <c r="O4905">
        <v>339263.57</v>
      </c>
      <c r="P4905">
        <v>10</v>
      </c>
      <c r="Q4905">
        <v>43</v>
      </c>
      <c r="R4905">
        <v>70.599999999999994</v>
      </c>
    </row>
    <row r="4906" spans="1:18" x14ac:dyDescent="0.35">
      <c r="A4906" t="s">
        <v>116</v>
      </c>
      <c r="B4906" t="str">
        <f>VLOOKUP(Table1[[#This Row],[Region]],Table3[#All],2,0)</f>
        <v>Anne Paul</v>
      </c>
      <c r="C4906" t="s">
        <v>212</v>
      </c>
      <c r="D4906">
        <v>415617</v>
      </c>
      <c r="E4906">
        <v>476774</v>
      </c>
      <c r="F4906">
        <v>114.71</v>
      </c>
      <c r="G4906" s="2">
        <v>41012</v>
      </c>
      <c r="H4906">
        <f>YEAR(Table1[[#This Row],[Order Date]])</f>
        <v>2012</v>
      </c>
      <c r="I4906" t="s">
        <v>256</v>
      </c>
      <c r="J4906" s="4">
        <f>WEEKDAY(Table1[[#This Row],[Order Date]])</f>
        <v>6</v>
      </c>
      <c r="K4906" t="s">
        <v>221</v>
      </c>
      <c r="L4906" t="s">
        <v>239</v>
      </c>
      <c r="M4906">
        <v>476774</v>
      </c>
      <c r="N4906">
        <v>137497.69</v>
      </c>
      <c r="O4906">
        <v>339276.31</v>
      </c>
      <c r="P4906">
        <v>30</v>
      </c>
      <c r="Q4906">
        <v>87</v>
      </c>
      <c r="R4906">
        <v>64.010000000000005</v>
      </c>
    </row>
    <row r="4907" spans="1:18" x14ac:dyDescent="0.35">
      <c r="A4907" t="s">
        <v>117</v>
      </c>
      <c r="B4907" t="str">
        <f>VLOOKUP(Table1[[#This Row],[Region]],Table3[#All],2,0)</f>
        <v>Sam Thomas</v>
      </c>
      <c r="C4907" t="s">
        <v>215</v>
      </c>
      <c r="D4907">
        <v>210182</v>
      </c>
      <c r="E4907">
        <v>192632</v>
      </c>
      <c r="F4907">
        <v>91.65</v>
      </c>
      <c r="G4907" s="2">
        <v>41895</v>
      </c>
      <c r="H4907">
        <f>YEAR(Table1[[#This Row],[Order Date]])</f>
        <v>2014</v>
      </c>
      <c r="I4907" t="s">
        <v>258</v>
      </c>
      <c r="J4907" s="4">
        <f>WEEKDAY(Table1[[#This Row],[Order Date]])</f>
        <v>7</v>
      </c>
      <c r="K4907" t="s">
        <v>228</v>
      </c>
      <c r="L4907" t="s">
        <v>236</v>
      </c>
      <c r="M4907">
        <v>192632</v>
      </c>
      <c r="N4907">
        <v>45664.17</v>
      </c>
      <c r="O4907">
        <v>146967.82999999999</v>
      </c>
      <c r="P4907">
        <v>30</v>
      </c>
      <c r="Q4907">
        <v>33</v>
      </c>
      <c r="R4907">
        <v>72</v>
      </c>
    </row>
    <row r="4908" spans="1:18" x14ac:dyDescent="0.35">
      <c r="A4908" t="s">
        <v>118</v>
      </c>
      <c r="B4908" t="str">
        <f>VLOOKUP(Table1[[#This Row],[Region]],Table3[#All],2,0)</f>
        <v>Bill Gabril</v>
      </c>
      <c r="C4908" t="s">
        <v>213</v>
      </c>
      <c r="D4908">
        <v>379418</v>
      </c>
      <c r="E4908">
        <v>411396</v>
      </c>
      <c r="F4908">
        <v>108.43</v>
      </c>
      <c r="G4908" s="2">
        <v>41895</v>
      </c>
      <c r="H4908">
        <f>YEAR(Table1[[#This Row],[Order Date]])</f>
        <v>2014</v>
      </c>
      <c r="I4908" t="s">
        <v>258</v>
      </c>
      <c r="J4908" s="4">
        <f>WEEKDAY(Table1[[#This Row],[Order Date]])</f>
        <v>7</v>
      </c>
      <c r="K4908" t="s">
        <v>218</v>
      </c>
      <c r="L4908" t="s">
        <v>238</v>
      </c>
      <c r="M4908">
        <v>411396</v>
      </c>
      <c r="N4908">
        <v>120099.19</v>
      </c>
      <c r="O4908">
        <v>291296.81</v>
      </c>
      <c r="P4908">
        <v>30</v>
      </c>
      <c r="Q4908">
        <v>41</v>
      </c>
      <c r="R4908">
        <v>87.38</v>
      </c>
    </row>
    <row r="4909" spans="1:18" x14ac:dyDescent="0.35">
      <c r="A4909" t="s">
        <v>119</v>
      </c>
      <c r="B4909" t="str">
        <f>VLOOKUP(Table1[[#This Row],[Region]],Table3[#All],2,0)</f>
        <v>Sam Thomas</v>
      </c>
      <c r="C4909" t="s">
        <v>215</v>
      </c>
      <c r="D4909">
        <v>338351</v>
      </c>
      <c r="E4909">
        <v>377602</v>
      </c>
      <c r="F4909">
        <v>111.6</v>
      </c>
      <c r="G4909" s="2">
        <v>41907</v>
      </c>
      <c r="H4909">
        <f>YEAR(Table1[[#This Row],[Order Date]])</f>
        <v>2014</v>
      </c>
      <c r="I4909" t="s">
        <v>258</v>
      </c>
      <c r="J4909" s="4">
        <f>WEEKDAY(Table1[[#This Row],[Order Date]])</f>
        <v>5</v>
      </c>
      <c r="K4909" t="s">
        <v>217</v>
      </c>
      <c r="L4909" t="s">
        <v>237</v>
      </c>
      <c r="M4909">
        <v>377602</v>
      </c>
      <c r="N4909">
        <v>161062.69</v>
      </c>
      <c r="O4909">
        <v>216539.31</v>
      </c>
      <c r="P4909">
        <v>20</v>
      </c>
      <c r="Q4909">
        <v>15</v>
      </c>
      <c r="R4909">
        <v>76.209999999999994</v>
      </c>
    </row>
    <row r="4910" spans="1:18" x14ac:dyDescent="0.35">
      <c r="A4910" t="s">
        <v>120</v>
      </c>
      <c r="B4910" t="str">
        <f>VLOOKUP(Table1[[#This Row],[Region]],Table3[#All],2,0)</f>
        <v>Sam Thomas</v>
      </c>
      <c r="C4910" t="s">
        <v>215</v>
      </c>
      <c r="D4910">
        <v>146247</v>
      </c>
      <c r="E4910">
        <v>139050</v>
      </c>
      <c r="F4910">
        <v>95.08</v>
      </c>
      <c r="G4910" s="2">
        <v>41907</v>
      </c>
      <c r="H4910">
        <f>YEAR(Table1[[#This Row],[Order Date]])</f>
        <v>2014</v>
      </c>
      <c r="I4910" t="s">
        <v>258</v>
      </c>
      <c r="J4910" s="4">
        <f>WEEKDAY(Table1[[#This Row],[Order Date]])</f>
        <v>5</v>
      </c>
      <c r="K4910" t="s">
        <v>217</v>
      </c>
      <c r="L4910" t="s">
        <v>237</v>
      </c>
      <c r="M4910">
        <v>139050</v>
      </c>
      <c r="N4910">
        <v>53910.91</v>
      </c>
      <c r="O4910">
        <v>85139.09</v>
      </c>
      <c r="P4910">
        <v>30</v>
      </c>
      <c r="Q4910">
        <v>27</v>
      </c>
      <c r="R4910">
        <v>83.45</v>
      </c>
    </row>
    <row r="4911" spans="1:18" x14ac:dyDescent="0.35">
      <c r="A4911" t="s">
        <v>121</v>
      </c>
      <c r="B4911" t="str">
        <f>VLOOKUP(Table1[[#This Row],[Region]],Table3[#All],2,0)</f>
        <v>Anne Paul</v>
      </c>
      <c r="C4911" t="s">
        <v>212</v>
      </c>
      <c r="D4911">
        <v>281281</v>
      </c>
      <c r="E4911">
        <v>316701</v>
      </c>
      <c r="F4911">
        <v>112.59</v>
      </c>
      <c r="G4911" s="2">
        <v>41192</v>
      </c>
      <c r="H4911">
        <f>YEAR(Table1[[#This Row],[Order Date]])</f>
        <v>2012</v>
      </c>
      <c r="I4911" t="s">
        <v>255</v>
      </c>
      <c r="J4911" s="4">
        <f>WEEKDAY(Table1[[#This Row],[Order Date]])</f>
        <v>4</v>
      </c>
      <c r="K4911" t="s">
        <v>233</v>
      </c>
      <c r="L4911" t="s">
        <v>237</v>
      </c>
      <c r="M4911">
        <v>316701</v>
      </c>
      <c r="N4911">
        <v>118667.74</v>
      </c>
      <c r="O4911">
        <v>198033.26</v>
      </c>
      <c r="P4911">
        <v>20</v>
      </c>
      <c r="Q4911">
        <v>26</v>
      </c>
      <c r="R4911">
        <v>62.08</v>
      </c>
    </row>
    <row r="4912" spans="1:18" x14ac:dyDescent="0.35">
      <c r="A4912" t="s">
        <v>122</v>
      </c>
      <c r="B4912" t="str">
        <f>VLOOKUP(Table1[[#This Row],[Region]],Table3[#All],2,0)</f>
        <v>Anne Paul</v>
      </c>
      <c r="C4912" t="s">
        <v>212</v>
      </c>
      <c r="D4912">
        <v>428903</v>
      </c>
      <c r="E4912">
        <v>440291</v>
      </c>
      <c r="F4912">
        <v>102.66</v>
      </c>
      <c r="G4912" s="2">
        <v>41240</v>
      </c>
      <c r="H4912">
        <f>YEAR(Table1[[#This Row],[Order Date]])</f>
        <v>2012</v>
      </c>
      <c r="I4912" t="s">
        <v>253</v>
      </c>
      <c r="J4912" s="4">
        <f>WEEKDAY(Table1[[#This Row],[Order Date]])</f>
        <v>3</v>
      </c>
      <c r="K4912" t="s">
        <v>230</v>
      </c>
      <c r="L4912" t="s">
        <v>238</v>
      </c>
      <c r="M4912">
        <v>440291</v>
      </c>
      <c r="N4912">
        <v>137691.85</v>
      </c>
      <c r="O4912">
        <v>302599.15000000002</v>
      </c>
      <c r="P4912">
        <v>30</v>
      </c>
      <c r="Q4912">
        <v>54</v>
      </c>
      <c r="R4912">
        <v>87</v>
      </c>
    </row>
    <row r="4913" spans="1:18" x14ac:dyDescent="0.35">
      <c r="A4913" t="s">
        <v>123</v>
      </c>
      <c r="B4913" t="str">
        <f>VLOOKUP(Table1[[#This Row],[Region]],Table3[#All],2,0)</f>
        <v>Bill Gabril</v>
      </c>
      <c r="C4913" t="s">
        <v>213</v>
      </c>
      <c r="D4913">
        <v>435112</v>
      </c>
      <c r="E4913">
        <v>448048</v>
      </c>
      <c r="F4913">
        <v>102.97</v>
      </c>
      <c r="G4913" s="2">
        <v>41165</v>
      </c>
      <c r="H4913">
        <f>YEAR(Table1[[#This Row],[Order Date]])</f>
        <v>2012</v>
      </c>
      <c r="I4913" t="s">
        <v>258</v>
      </c>
      <c r="J4913" s="4">
        <f>WEEKDAY(Table1[[#This Row],[Order Date]])</f>
        <v>5</v>
      </c>
      <c r="K4913" t="s">
        <v>228</v>
      </c>
      <c r="L4913" t="s">
        <v>236</v>
      </c>
      <c r="M4913">
        <v>448048</v>
      </c>
      <c r="N4913">
        <v>191979.45</v>
      </c>
      <c r="O4913">
        <v>256068.55</v>
      </c>
      <c r="P4913">
        <v>20</v>
      </c>
      <c r="Q4913">
        <v>25</v>
      </c>
      <c r="R4913">
        <v>71.05</v>
      </c>
    </row>
    <row r="4914" spans="1:18" x14ac:dyDescent="0.35">
      <c r="A4914" t="s">
        <v>124</v>
      </c>
      <c r="B4914" t="str">
        <f>VLOOKUP(Table1[[#This Row],[Region]],Table3[#All],2,0)</f>
        <v>Sam Thomas</v>
      </c>
      <c r="C4914" t="s">
        <v>215</v>
      </c>
      <c r="D4914">
        <v>262202</v>
      </c>
      <c r="E4914">
        <v>190843</v>
      </c>
      <c r="F4914">
        <v>72.78</v>
      </c>
      <c r="G4914" s="2">
        <v>41165</v>
      </c>
      <c r="H4914">
        <f>YEAR(Table1[[#This Row],[Order Date]])</f>
        <v>2012</v>
      </c>
      <c r="I4914" t="s">
        <v>258</v>
      </c>
      <c r="J4914" s="4">
        <f>WEEKDAY(Table1[[#This Row],[Order Date]])</f>
        <v>5</v>
      </c>
      <c r="K4914" t="s">
        <v>225</v>
      </c>
      <c r="L4914" t="s">
        <v>239</v>
      </c>
      <c r="M4914">
        <v>190843</v>
      </c>
      <c r="N4914">
        <v>79879.320000000007</v>
      </c>
      <c r="O4914">
        <v>110963.68</v>
      </c>
      <c r="P4914">
        <v>10</v>
      </c>
      <c r="Q4914">
        <v>26</v>
      </c>
      <c r="R4914">
        <v>79.150000000000006</v>
      </c>
    </row>
    <row r="4915" spans="1:18" x14ac:dyDescent="0.35">
      <c r="A4915" t="s">
        <v>125</v>
      </c>
      <c r="B4915" t="str">
        <f>VLOOKUP(Table1[[#This Row],[Region]],Table3[#All],2,0)</f>
        <v>Sam Thomas</v>
      </c>
      <c r="C4915" t="s">
        <v>215</v>
      </c>
      <c r="D4915">
        <v>452720</v>
      </c>
      <c r="E4915">
        <v>235202</v>
      </c>
      <c r="F4915">
        <v>51.95</v>
      </c>
      <c r="G4915" s="2">
        <v>41958</v>
      </c>
      <c r="H4915">
        <f>YEAR(Table1[[#This Row],[Order Date]])</f>
        <v>2014</v>
      </c>
      <c r="I4915" t="s">
        <v>253</v>
      </c>
      <c r="J4915" s="4">
        <f>WEEKDAY(Table1[[#This Row],[Order Date]])</f>
        <v>7</v>
      </c>
      <c r="K4915" t="s">
        <v>219</v>
      </c>
      <c r="L4915" t="s">
        <v>238</v>
      </c>
      <c r="M4915">
        <v>235202</v>
      </c>
      <c r="N4915">
        <v>62590.06</v>
      </c>
      <c r="O4915">
        <v>172611.94</v>
      </c>
      <c r="P4915">
        <v>30</v>
      </c>
      <c r="Q4915">
        <v>36</v>
      </c>
      <c r="R4915">
        <v>63.76</v>
      </c>
    </row>
    <row r="4916" spans="1:18" x14ac:dyDescent="0.35">
      <c r="A4916" t="s">
        <v>126</v>
      </c>
      <c r="B4916" t="str">
        <f>VLOOKUP(Table1[[#This Row],[Region]],Table3[#All],2,0)</f>
        <v>Sam Thomas</v>
      </c>
      <c r="C4916" t="s">
        <v>215</v>
      </c>
      <c r="D4916">
        <v>347554</v>
      </c>
      <c r="E4916">
        <v>320630</v>
      </c>
      <c r="F4916">
        <v>92.25</v>
      </c>
      <c r="G4916" s="2">
        <v>41958</v>
      </c>
      <c r="H4916">
        <f>YEAR(Table1[[#This Row],[Order Date]])</f>
        <v>2014</v>
      </c>
      <c r="I4916" t="s">
        <v>253</v>
      </c>
      <c r="J4916" s="4">
        <f>WEEKDAY(Table1[[#This Row],[Order Date]])</f>
        <v>7</v>
      </c>
      <c r="K4916" t="s">
        <v>229</v>
      </c>
      <c r="L4916" t="s">
        <v>240</v>
      </c>
      <c r="M4916">
        <v>320630</v>
      </c>
      <c r="N4916">
        <v>158863.26999999999</v>
      </c>
      <c r="O4916">
        <v>161766.73000000001</v>
      </c>
      <c r="P4916">
        <v>30</v>
      </c>
      <c r="Q4916">
        <v>97</v>
      </c>
      <c r="R4916">
        <v>66.61</v>
      </c>
    </row>
    <row r="4917" spans="1:18" x14ac:dyDescent="0.35">
      <c r="A4917" t="s">
        <v>127</v>
      </c>
      <c r="B4917" t="str">
        <f>VLOOKUP(Table1[[#This Row],[Region]],Table3[#All],2,0)</f>
        <v>Anne Paul</v>
      </c>
      <c r="C4917" t="s">
        <v>212</v>
      </c>
      <c r="D4917">
        <v>225773</v>
      </c>
      <c r="E4917">
        <v>184075</v>
      </c>
      <c r="F4917">
        <v>81.53</v>
      </c>
      <c r="G4917" s="2">
        <v>41765</v>
      </c>
      <c r="H4917">
        <f>YEAR(Table1[[#This Row],[Order Date]])</f>
        <v>2014</v>
      </c>
      <c r="I4917" t="s">
        <v>261</v>
      </c>
      <c r="J4917" s="4">
        <f>WEEKDAY(Table1[[#This Row],[Order Date]])</f>
        <v>3</v>
      </c>
      <c r="K4917" t="s">
        <v>216</v>
      </c>
      <c r="L4917" t="s">
        <v>236</v>
      </c>
      <c r="M4917">
        <v>184075</v>
      </c>
      <c r="N4917">
        <v>50841</v>
      </c>
      <c r="O4917">
        <v>133234</v>
      </c>
      <c r="P4917">
        <v>10</v>
      </c>
      <c r="Q4917">
        <v>59</v>
      </c>
      <c r="R4917">
        <v>64.98</v>
      </c>
    </row>
    <row r="4918" spans="1:18" x14ac:dyDescent="0.35">
      <c r="A4918" t="s">
        <v>128</v>
      </c>
      <c r="B4918" t="str">
        <f>VLOOKUP(Table1[[#This Row],[Region]],Table3[#All],2,0)</f>
        <v>Sam Thomas</v>
      </c>
      <c r="C4918" t="s">
        <v>215</v>
      </c>
      <c r="D4918">
        <v>291000</v>
      </c>
      <c r="E4918">
        <v>347081</v>
      </c>
      <c r="F4918">
        <v>119.27</v>
      </c>
      <c r="G4918" s="2">
        <v>40875</v>
      </c>
      <c r="H4918">
        <f>YEAR(Table1[[#This Row],[Order Date]])</f>
        <v>2011</v>
      </c>
      <c r="I4918" t="s">
        <v>253</v>
      </c>
      <c r="J4918" s="4">
        <f>WEEKDAY(Table1[[#This Row],[Order Date]])</f>
        <v>2</v>
      </c>
      <c r="K4918" t="s">
        <v>233</v>
      </c>
      <c r="L4918" t="s">
        <v>237</v>
      </c>
      <c r="M4918">
        <v>347081</v>
      </c>
      <c r="N4918">
        <v>75731.360000000001</v>
      </c>
      <c r="O4918">
        <v>271349.64</v>
      </c>
      <c r="P4918">
        <v>20</v>
      </c>
      <c r="Q4918">
        <v>58</v>
      </c>
      <c r="R4918">
        <v>88.66</v>
      </c>
    </row>
    <row r="4919" spans="1:18" x14ac:dyDescent="0.35">
      <c r="A4919" t="s">
        <v>129</v>
      </c>
      <c r="B4919" t="str">
        <f>VLOOKUP(Table1[[#This Row],[Region]],Table3[#All],2,0)</f>
        <v>Sam Thomas</v>
      </c>
      <c r="C4919" t="s">
        <v>215</v>
      </c>
      <c r="D4919">
        <v>361004</v>
      </c>
      <c r="E4919">
        <v>277879</v>
      </c>
      <c r="F4919">
        <v>76.97</v>
      </c>
      <c r="G4919" s="2">
        <v>40875</v>
      </c>
      <c r="H4919">
        <f>YEAR(Table1[[#This Row],[Order Date]])</f>
        <v>2011</v>
      </c>
      <c r="I4919" t="s">
        <v>253</v>
      </c>
      <c r="J4919" s="4">
        <f>WEEKDAY(Table1[[#This Row],[Order Date]])</f>
        <v>2</v>
      </c>
      <c r="K4919" t="s">
        <v>232</v>
      </c>
      <c r="L4919" t="s">
        <v>240</v>
      </c>
      <c r="M4919">
        <v>277879</v>
      </c>
      <c r="N4919">
        <v>77814.3</v>
      </c>
      <c r="O4919">
        <v>200064.7</v>
      </c>
      <c r="P4919">
        <v>10</v>
      </c>
      <c r="Q4919">
        <v>98</v>
      </c>
      <c r="R4919">
        <v>67.69</v>
      </c>
    </row>
    <row r="4920" spans="1:18" x14ac:dyDescent="0.35">
      <c r="A4920" t="s">
        <v>130</v>
      </c>
      <c r="B4920" t="str">
        <f>VLOOKUP(Table1[[#This Row],[Region]],Table3[#All],2,0)</f>
        <v>William Grek</v>
      </c>
      <c r="C4920" t="s">
        <v>214</v>
      </c>
      <c r="D4920">
        <v>227374</v>
      </c>
      <c r="E4920">
        <v>271592</v>
      </c>
      <c r="F4920">
        <v>119.45</v>
      </c>
      <c r="G4920" s="2">
        <v>40875</v>
      </c>
      <c r="H4920">
        <f>YEAR(Table1[[#This Row],[Order Date]])</f>
        <v>2011</v>
      </c>
      <c r="I4920" t="s">
        <v>253</v>
      </c>
      <c r="J4920" s="4">
        <f>WEEKDAY(Table1[[#This Row],[Order Date]])</f>
        <v>2</v>
      </c>
      <c r="K4920" t="s">
        <v>225</v>
      </c>
      <c r="L4920" t="s">
        <v>239</v>
      </c>
      <c r="M4920">
        <v>271592</v>
      </c>
      <c r="N4920">
        <v>118887.7</v>
      </c>
      <c r="O4920">
        <v>152704.29999999999</v>
      </c>
      <c r="P4920">
        <v>20</v>
      </c>
      <c r="Q4920">
        <v>97</v>
      </c>
      <c r="R4920">
        <v>72.290000000000006</v>
      </c>
    </row>
    <row r="4921" spans="1:18" x14ac:dyDescent="0.35">
      <c r="A4921" t="s">
        <v>131</v>
      </c>
      <c r="B4921" t="str">
        <f>VLOOKUP(Table1[[#This Row],[Region]],Table3[#All],2,0)</f>
        <v>Sam Thomas</v>
      </c>
      <c r="C4921" t="s">
        <v>215</v>
      </c>
      <c r="D4921">
        <v>333266</v>
      </c>
      <c r="E4921">
        <v>310011</v>
      </c>
      <c r="F4921">
        <v>93.02</v>
      </c>
      <c r="G4921" s="2">
        <v>40875</v>
      </c>
      <c r="H4921">
        <f>YEAR(Table1[[#This Row],[Order Date]])</f>
        <v>2011</v>
      </c>
      <c r="I4921" t="s">
        <v>253</v>
      </c>
      <c r="J4921" s="4">
        <f>WEEKDAY(Table1[[#This Row],[Order Date]])</f>
        <v>2</v>
      </c>
      <c r="K4921" t="s">
        <v>229</v>
      </c>
      <c r="L4921" t="s">
        <v>240</v>
      </c>
      <c r="M4921">
        <v>310011</v>
      </c>
      <c r="N4921">
        <v>81978.149999999994</v>
      </c>
      <c r="O4921">
        <v>228032.85</v>
      </c>
      <c r="P4921">
        <v>10</v>
      </c>
      <c r="Q4921">
        <v>11</v>
      </c>
      <c r="R4921">
        <v>83.76</v>
      </c>
    </row>
    <row r="4922" spans="1:18" x14ac:dyDescent="0.35">
      <c r="A4922" t="s">
        <v>132</v>
      </c>
      <c r="B4922" t="str">
        <f>VLOOKUP(Table1[[#This Row],[Region]],Table3[#All],2,0)</f>
        <v>Sam Thomas</v>
      </c>
      <c r="C4922" t="s">
        <v>215</v>
      </c>
      <c r="D4922">
        <v>194429</v>
      </c>
      <c r="E4922">
        <v>230839</v>
      </c>
      <c r="F4922">
        <v>118.73</v>
      </c>
      <c r="G4922" s="2">
        <v>40673</v>
      </c>
      <c r="H4922">
        <f>YEAR(Table1[[#This Row],[Order Date]])</f>
        <v>2011</v>
      </c>
      <c r="I4922" t="s">
        <v>261</v>
      </c>
      <c r="J4922" s="4">
        <f>WEEKDAY(Table1[[#This Row],[Order Date]])</f>
        <v>3</v>
      </c>
      <c r="K4922" t="s">
        <v>231</v>
      </c>
      <c r="L4922" t="s">
        <v>236</v>
      </c>
      <c r="M4922">
        <v>230839</v>
      </c>
      <c r="N4922">
        <v>79517.19</v>
      </c>
      <c r="O4922">
        <v>151321.81</v>
      </c>
      <c r="P4922">
        <v>30</v>
      </c>
      <c r="Q4922">
        <v>19</v>
      </c>
      <c r="R4922">
        <v>79.63</v>
      </c>
    </row>
    <row r="4923" spans="1:18" x14ac:dyDescent="0.35">
      <c r="A4923" t="s">
        <v>133</v>
      </c>
      <c r="B4923" t="str">
        <f>VLOOKUP(Table1[[#This Row],[Region]],Table3[#All],2,0)</f>
        <v>Bill Gabril</v>
      </c>
      <c r="C4923" t="s">
        <v>213</v>
      </c>
      <c r="D4923">
        <v>430910</v>
      </c>
      <c r="E4923">
        <v>489463</v>
      </c>
      <c r="F4923">
        <v>113.59</v>
      </c>
      <c r="G4923" s="2">
        <v>40673</v>
      </c>
      <c r="H4923">
        <f>YEAR(Table1[[#This Row],[Order Date]])</f>
        <v>2011</v>
      </c>
      <c r="I4923" t="s">
        <v>261</v>
      </c>
      <c r="J4923" s="4">
        <f>WEEKDAY(Table1[[#This Row],[Order Date]])</f>
        <v>3</v>
      </c>
      <c r="K4923" t="s">
        <v>227</v>
      </c>
      <c r="L4923" t="s">
        <v>237</v>
      </c>
      <c r="M4923">
        <v>489463</v>
      </c>
      <c r="N4923">
        <v>133740.06</v>
      </c>
      <c r="O4923">
        <v>355722.94</v>
      </c>
      <c r="P4923">
        <v>20</v>
      </c>
      <c r="Q4923">
        <v>12</v>
      </c>
      <c r="R4923">
        <v>89.14</v>
      </c>
    </row>
    <row r="4924" spans="1:18" x14ac:dyDescent="0.35">
      <c r="A4924" t="s">
        <v>134</v>
      </c>
      <c r="B4924" t="str">
        <f>VLOOKUP(Table1[[#This Row],[Region]],Table3[#All],2,0)</f>
        <v>Sam Thomas</v>
      </c>
      <c r="C4924" t="s">
        <v>215</v>
      </c>
      <c r="D4924">
        <v>319967</v>
      </c>
      <c r="E4924">
        <v>201235</v>
      </c>
      <c r="F4924">
        <v>62.89</v>
      </c>
      <c r="G4924" s="2">
        <v>41337</v>
      </c>
      <c r="H4924">
        <f>YEAR(Table1[[#This Row],[Order Date]])</f>
        <v>2013</v>
      </c>
      <c r="I4924" t="s">
        <v>263</v>
      </c>
      <c r="J4924" s="4">
        <f>WEEKDAY(Table1[[#This Row],[Order Date]])</f>
        <v>2</v>
      </c>
      <c r="K4924" t="s">
        <v>227</v>
      </c>
      <c r="L4924" t="s">
        <v>237</v>
      </c>
      <c r="M4924">
        <v>201235</v>
      </c>
      <c r="N4924">
        <v>61960.45</v>
      </c>
      <c r="O4924">
        <v>139274.54999999999</v>
      </c>
      <c r="P4924">
        <v>30</v>
      </c>
      <c r="Q4924">
        <v>36</v>
      </c>
      <c r="R4924">
        <v>91.93</v>
      </c>
    </row>
    <row r="4925" spans="1:18" x14ac:dyDescent="0.35">
      <c r="A4925" t="s">
        <v>135</v>
      </c>
      <c r="B4925" t="str">
        <f>VLOOKUP(Table1[[#This Row],[Region]],Table3[#All],2,0)</f>
        <v>Bill Gabril</v>
      </c>
      <c r="C4925" t="s">
        <v>213</v>
      </c>
      <c r="D4925">
        <v>380122</v>
      </c>
      <c r="E4925">
        <v>424549</v>
      </c>
      <c r="F4925">
        <v>111.69</v>
      </c>
      <c r="G4925" s="2">
        <v>41337</v>
      </c>
      <c r="H4925">
        <f>YEAR(Table1[[#This Row],[Order Date]])</f>
        <v>2013</v>
      </c>
      <c r="I4925" t="s">
        <v>263</v>
      </c>
      <c r="J4925" s="4">
        <f>WEEKDAY(Table1[[#This Row],[Order Date]])</f>
        <v>2</v>
      </c>
      <c r="K4925" t="s">
        <v>227</v>
      </c>
      <c r="L4925" t="s">
        <v>237</v>
      </c>
      <c r="M4925">
        <v>424549</v>
      </c>
      <c r="N4925">
        <v>107512.57</v>
      </c>
      <c r="O4925">
        <v>317036.43</v>
      </c>
      <c r="P4925">
        <v>30</v>
      </c>
      <c r="Q4925">
        <v>84</v>
      </c>
      <c r="R4925">
        <v>79.33</v>
      </c>
    </row>
    <row r="4926" spans="1:18" x14ac:dyDescent="0.35">
      <c r="A4926" t="s">
        <v>136</v>
      </c>
      <c r="B4926" t="str">
        <f>VLOOKUP(Table1[[#This Row],[Region]],Table3[#All],2,0)</f>
        <v>Anne Paul</v>
      </c>
      <c r="C4926" t="s">
        <v>212</v>
      </c>
      <c r="D4926">
        <v>169288</v>
      </c>
      <c r="E4926">
        <v>89173</v>
      </c>
      <c r="F4926">
        <v>52.68</v>
      </c>
      <c r="G4926" s="2">
        <v>41337</v>
      </c>
      <c r="H4926">
        <f>YEAR(Table1[[#This Row],[Order Date]])</f>
        <v>2013</v>
      </c>
      <c r="I4926" t="s">
        <v>263</v>
      </c>
      <c r="J4926" s="4">
        <f>WEEKDAY(Table1[[#This Row],[Order Date]])</f>
        <v>2</v>
      </c>
      <c r="K4926" t="s">
        <v>232</v>
      </c>
      <c r="L4926" t="s">
        <v>240</v>
      </c>
      <c r="M4926">
        <v>89173</v>
      </c>
      <c r="N4926">
        <v>20882.46</v>
      </c>
      <c r="O4926">
        <v>68290.539999999994</v>
      </c>
      <c r="P4926">
        <v>10</v>
      </c>
      <c r="Q4926">
        <v>26</v>
      </c>
      <c r="R4926">
        <v>61.6</v>
      </c>
    </row>
    <row r="4927" spans="1:18" x14ac:dyDescent="0.35">
      <c r="A4927" t="s">
        <v>137</v>
      </c>
      <c r="B4927" t="str">
        <f>VLOOKUP(Table1[[#This Row],[Region]],Table3[#All],2,0)</f>
        <v>Bill Gabril</v>
      </c>
      <c r="C4927" t="s">
        <v>213</v>
      </c>
      <c r="D4927">
        <v>406928</v>
      </c>
      <c r="E4927">
        <v>228103</v>
      </c>
      <c r="F4927">
        <v>56.05</v>
      </c>
      <c r="G4927" s="2">
        <v>41337</v>
      </c>
      <c r="H4927">
        <f>YEAR(Table1[[#This Row],[Order Date]])</f>
        <v>2013</v>
      </c>
      <c r="I4927" t="s">
        <v>263</v>
      </c>
      <c r="J4927" s="4">
        <f>WEEKDAY(Table1[[#This Row],[Order Date]])</f>
        <v>2</v>
      </c>
      <c r="K4927" t="s">
        <v>232</v>
      </c>
      <c r="L4927" t="s">
        <v>240</v>
      </c>
      <c r="M4927">
        <v>228103</v>
      </c>
      <c r="N4927">
        <v>99807.12</v>
      </c>
      <c r="O4927">
        <v>128295.88</v>
      </c>
      <c r="P4927">
        <v>30</v>
      </c>
      <c r="Q4927">
        <v>61</v>
      </c>
      <c r="R4927">
        <v>88.91</v>
      </c>
    </row>
    <row r="4928" spans="1:18" x14ac:dyDescent="0.35">
      <c r="A4928" t="s">
        <v>138</v>
      </c>
      <c r="B4928" t="str">
        <f>VLOOKUP(Table1[[#This Row],[Region]],Table3[#All],2,0)</f>
        <v>Sam Thomas</v>
      </c>
      <c r="C4928" t="s">
        <v>215</v>
      </c>
      <c r="D4928">
        <v>359486</v>
      </c>
      <c r="E4928">
        <v>229587</v>
      </c>
      <c r="F4928">
        <v>63.87</v>
      </c>
      <c r="G4928" s="2">
        <v>41136</v>
      </c>
      <c r="H4928">
        <f>YEAR(Table1[[#This Row],[Order Date]])</f>
        <v>2012</v>
      </c>
      <c r="I4928" t="s">
        <v>262</v>
      </c>
      <c r="J4928" s="4">
        <f>WEEKDAY(Table1[[#This Row],[Order Date]])</f>
        <v>4</v>
      </c>
      <c r="K4928" t="s">
        <v>221</v>
      </c>
      <c r="L4928" t="s">
        <v>239</v>
      </c>
      <c r="M4928">
        <v>229587</v>
      </c>
      <c r="N4928">
        <v>111939.74</v>
      </c>
      <c r="O4928">
        <v>117647.26</v>
      </c>
      <c r="P4928">
        <v>20</v>
      </c>
      <c r="Q4928">
        <v>42</v>
      </c>
      <c r="R4928">
        <v>88.86</v>
      </c>
    </row>
    <row r="4929" spans="1:18" x14ac:dyDescent="0.35">
      <c r="A4929" t="s">
        <v>139</v>
      </c>
      <c r="B4929" t="str">
        <f>VLOOKUP(Table1[[#This Row],[Region]],Table3[#All],2,0)</f>
        <v>Sam Thomas</v>
      </c>
      <c r="C4929" t="s">
        <v>215</v>
      </c>
      <c r="D4929">
        <v>457599</v>
      </c>
      <c r="E4929">
        <v>479233</v>
      </c>
      <c r="F4929">
        <v>104.73</v>
      </c>
      <c r="G4929" s="2">
        <v>41136</v>
      </c>
      <c r="H4929">
        <f>YEAR(Table1[[#This Row],[Order Date]])</f>
        <v>2012</v>
      </c>
      <c r="I4929" t="s">
        <v>262</v>
      </c>
      <c r="J4929" s="4">
        <f>WEEKDAY(Table1[[#This Row],[Order Date]])</f>
        <v>4</v>
      </c>
      <c r="K4929" t="s">
        <v>222</v>
      </c>
      <c r="L4929" t="s">
        <v>236</v>
      </c>
      <c r="M4929">
        <v>479233</v>
      </c>
      <c r="N4929">
        <v>157069.97</v>
      </c>
      <c r="O4929">
        <v>322163.03000000003</v>
      </c>
      <c r="P4929">
        <v>30</v>
      </c>
      <c r="Q4929">
        <v>79</v>
      </c>
      <c r="R4929">
        <v>82.85</v>
      </c>
    </row>
    <row r="4930" spans="1:18" x14ac:dyDescent="0.35">
      <c r="A4930" t="s">
        <v>140</v>
      </c>
      <c r="B4930" t="str">
        <f>VLOOKUP(Table1[[#This Row],[Region]],Table3[#All],2,0)</f>
        <v>Anne Paul</v>
      </c>
      <c r="C4930" t="s">
        <v>212</v>
      </c>
      <c r="D4930">
        <v>135424</v>
      </c>
      <c r="E4930">
        <v>91419</v>
      </c>
      <c r="F4930">
        <v>67.510000000000005</v>
      </c>
      <c r="G4930" s="2">
        <v>41164</v>
      </c>
      <c r="H4930">
        <f>YEAR(Table1[[#This Row],[Order Date]])</f>
        <v>2012</v>
      </c>
      <c r="I4930" t="s">
        <v>258</v>
      </c>
      <c r="J4930" s="4">
        <f>WEEKDAY(Table1[[#This Row],[Order Date]])</f>
        <v>4</v>
      </c>
      <c r="K4930" t="s">
        <v>219</v>
      </c>
      <c r="L4930" t="s">
        <v>238</v>
      </c>
      <c r="M4930">
        <v>91419</v>
      </c>
      <c r="N4930">
        <v>24939.61</v>
      </c>
      <c r="O4930">
        <v>66479.39</v>
      </c>
      <c r="P4930">
        <v>10</v>
      </c>
      <c r="Q4930">
        <v>33</v>
      </c>
      <c r="R4930">
        <v>81.36</v>
      </c>
    </row>
    <row r="4931" spans="1:18" x14ac:dyDescent="0.35">
      <c r="A4931" t="s">
        <v>141</v>
      </c>
      <c r="B4931" t="str">
        <f>VLOOKUP(Table1[[#This Row],[Region]],Table3[#All],2,0)</f>
        <v>Anne Paul</v>
      </c>
      <c r="C4931" t="s">
        <v>212</v>
      </c>
      <c r="D4931">
        <v>306981</v>
      </c>
      <c r="E4931">
        <v>315595</v>
      </c>
      <c r="F4931">
        <v>102.81</v>
      </c>
      <c r="G4931" s="2">
        <v>41164</v>
      </c>
      <c r="H4931">
        <f>YEAR(Table1[[#This Row],[Order Date]])</f>
        <v>2012</v>
      </c>
      <c r="I4931" t="s">
        <v>258</v>
      </c>
      <c r="J4931" s="4">
        <f>WEEKDAY(Table1[[#This Row],[Order Date]])</f>
        <v>4</v>
      </c>
      <c r="K4931" t="s">
        <v>220</v>
      </c>
      <c r="L4931" t="s">
        <v>237</v>
      </c>
      <c r="M4931">
        <v>315595</v>
      </c>
      <c r="N4931">
        <v>73230.009999999995</v>
      </c>
      <c r="O4931">
        <v>242364.99</v>
      </c>
      <c r="P4931">
        <v>10</v>
      </c>
      <c r="Q4931">
        <v>91</v>
      </c>
      <c r="R4931">
        <v>87.18</v>
      </c>
    </row>
    <row r="4932" spans="1:18" x14ac:dyDescent="0.35">
      <c r="A4932" t="s">
        <v>142</v>
      </c>
      <c r="B4932" t="str">
        <f>VLOOKUP(Table1[[#This Row],[Region]],Table3[#All],2,0)</f>
        <v>Bill Gabril</v>
      </c>
      <c r="C4932" t="s">
        <v>213</v>
      </c>
      <c r="D4932">
        <v>447229</v>
      </c>
      <c r="E4932">
        <v>443970</v>
      </c>
      <c r="F4932">
        <v>99.27</v>
      </c>
      <c r="G4932" s="2">
        <v>41164</v>
      </c>
      <c r="H4932">
        <f>YEAR(Table1[[#This Row],[Order Date]])</f>
        <v>2012</v>
      </c>
      <c r="I4932" t="s">
        <v>258</v>
      </c>
      <c r="J4932" s="4">
        <f>WEEKDAY(Table1[[#This Row],[Order Date]])</f>
        <v>4</v>
      </c>
      <c r="K4932" t="s">
        <v>227</v>
      </c>
      <c r="L4932" t="s">
        <v>237</v>
      </c>
      <c r="M4932">
        <v>443970</v>
      </c>
      <c r="N4932">
        <v>213156.9</v>
      </c>
      <c r="O4932">
        <v>230813.1</v>
      </c>
      <c r="P4932">
        <v>20</v>
      </c>
      <c r="Q4932">
        <v>98</v>
      </c>
      <c r="R4932">
        <v>80.06</v>
      </c>
    </row>
    <row r="4933" spans="1:18" x14ac:dyDescent="0.35">
      <c r="A4933" t="s">
        <v>143</v>
      </c>
      <c r="B4933" t="str">
        <f>VLOOKUP(Table1[[#This Row],[Region]],Table3[#All],2,0)</f>
        <v>Sam Thomas</v>
      </c>
      <c r="C4933" t="s">
        <v>215</v>
      </c>
      <c r="D4933">
        <v>332242</v>
      </c>
      <c r="E4933">
        <v>255682</v>
      </c>
      <c r="F4933">
        <v>76.959999999999994</v>
      </c>
      <c r="G4933" s="2">
        <v>41164</v>
      </c>
      <c r="H4933">
        <f>YEAR(Table1[[#This Row],[Order Date]])</f>
        <v>2012</v>
      </c>
      <c r="I4933" t="s">
        <v>258</v>
      </c>
      <c r="J4933" s="4">
        <f>WEEKDAY(Table1[[#This Row],[Order Date]])</f>
        <v>4</v>
      </c>
      <c r="K4933" t="s">
        <v>232</v>
      </c>
      <c r="L4933" t="s">
        <v>240</v>
      </c>
      <c r="M4933">
        <v>255682</v>
      </c>
      <c r="N4933">
        <v>117472.22</v>
      </c>
      <c r="O4933">
        <v>138209.78</v>
      </c>
      <c r="P4933">
        <v>10</v>
      </c>
      <c r="Q4933">
        <v>13</v>
      </c>
      <c r="R4933">
        <v>79.03</v>
      </c>
    </row>
    <row r="4934" spans="1:18" x14ac:dyDescent="0.35">
      <c r="A4934" t="s">
        <v>144</v>
      </c>
      <c r="B4934" t="str">
        <f>VLOOKUP(Table1[[#This Row],[Region]],Table3[#All],2,0)</f>
        <v>Anne Paul</v>
      </c>
      <c r="C4934" t="s">
        <v>212</v>
      </c>
      <c r="D4934">
        <v>499442</v>
      </c>
      <c r="E4934">
        <v>350790</v>
      </c>
      <c r="F4934">
        <v>70.239999999999995</v>
      </c>
      <c r="G4934" s="2">
        <v>41164</v>
      </c>
      <c r="H4934">
        <f>YEAR(Table1[[#This Row],[Order Date]])</f>
        <v>2012</v>
      </c>
      <c r="I4934" t="s">
        <v>258</v>
      </c>
      <c r="J4934" s="4">
        <f>WEEKDAY(Table1[[#This Row],[Order Date]])</f>
        <v>4</v>
      </c>
      <c r="K4934" t="s">
        <v>230</v>
      </c>
      <c r="L4934" t="s">
        <v>238</v>
      </c>
      <c r="M4934">
        <v>350790</v>
      </c>
      <c r="N4934">
        <v>167477.46</v>
      </c>
      <c r="O4934">
        <v>183312.54</v>
      </c>
      <c r="P4934">
        <v>30</v>
      </c>
      <c r="Q4934">
        <v>91</v>
      </c>
      <c r="R4934">
        <v>90.3</v>
      </c>
    </row>
    <row r="4935" spans="1:18" x14ac:dyDescent="0.35">
      <c r="A4935" t="s">
        <v>145</v>
      </c>
      <c r="B4935" t="str">
        <f>VLOOKUP(Table1[[#This Row],[Region]],Table3[#All],2,0)</f>
        <v>William Grek</v>
      </c>
      <c r="C4935" t="s">
        <v>214</v>
      </c>
      <c r="D4935">
        <v>147489</v>
      </c>
      <c r="E4935">
        <v>117067</v>
      </c>
      <c r="F4935">
        <v>79.37</v>
      </c>
      <c r="G4935" s="2">
        <v>41164</v>
      </c>
      <c r="H4935">
        <f>YEAR(Table1[[#This Row],[Order Date]])</f>
        <v>2012</v>
      </c>
      <c r="I4935" t="s">
        <v>258</v>
      </c>
      <c r="J4935" s="4">
        <f>WEEKDAY(Table1[[#This Row],[Order Date]])</f>
        <v>4</v>
      </c>
      <c r="K4935" t="s">
        <v>222</v>
      </c>
      <c r="L4935" t="s">
        <v>236</v>
      </c>
      <c r="M4935">
        <v>117067</v>
      </c>
      <c r="N4935">
        <v>56446.84</v>
      </c>
      <c r="O4935">
        <v>60620.160000000003</v>
      </c>
      <c r="P4935">
        <v>20</v>
      </c>
      <c r="Q4935">
        <v>47</v>
      </c>
      <c r="R4935">
        <v>62.43</v>
      </c>
    </row>
    <row r="4936" spans="1:18" x14ac:dyDescent="0.35">
      <c r="A4936" t="s">
        <v>146</v>
      </c>
      <c r="B4936" t="str">
        <f>VLOOKUP(Table1[[#This Row],[Region]],Table3[#All],2,0)</f>
        <v>Bill Gabril</v>
      </c>
      <c r="C4936" t="s">
        <v>213</v>
      </c>
      <c r="D4936">
        <v>472948</v>
      </c>
      <c r="E4936">
        <v>376874</v>
      </c>
      <c r="F4936">
        <v>79.69</v>
      </c>
      <c r="G4936" s="2">
        <v>40920</v>
      </c>
      <c r="H4936">
        <f>YEAR(Table1[[#This Row],[Order Date]])</f>
        <v>2012</v>
      </c>
      <c r="I4936" t="s">
        <v>259</v>
      </c>
      <c r="J4936" s="4">
        <f>WEEKDAY(Table1[[#This Row],[Order Date]])</f>
        <v>5</v>
      </c>
      <c r="K4936" t="s">
        <v>222</v>
      </c>
      <c r="L4936" t="s">
        <v>236</v>
      </c>
      <c r="M4936">
        <v>376874</v>
      </c>
      <c r="N4936">
        <v>126270.89</v>
      </c>
      <c r="O4936">
        <v>250603.11</v>
      </c>
      <c r="P4936">
        <v>20</v>
      </c>
      <c r="Q4936">
        <v>47</v>
      </c>
      <c r="R4936">
        <v>65.19</v>
      </c>
    </row>
    <row r="4937" spans="1:18" x14ac:dyDescent="0.35">
      <c r="A4937" t="s">
        <v>147</v>
      </c>
      <c r="B4937" t="str">
        <f>VLOOKUP(Table1[[#This Row],[Region]],Table3[#All],2,0)</f>
        <v>William Grek</v>
      </c>
      <c r="C4937" t="s">
        <v>214</v>
      </c>
      <c r="D4937">
        <v>308573</v>
      </c>
      <c r="E4937">
        <v>282929</v>
      </c>
      <c r="F4937">
        <v>91.69</v>
      </c>
      <c r="G4937" s="2">
        <v>41041</v>
      </c>
      <c r="H4937">
        <f>YEAR(Table1[[#This Row],[Order Date]])</f>
        <v>2012</v>
      </c>
      <c r="I4937" t="s">
        <v>261</v>
      </c>
      <c r="J4937" s="4">
        <f>WEEKDAY(Table1[[#This Row],[Order Date]])</f>
        <v>7</v>
      </c>
      <c r="K4937" t="s">
        <v>216</v>
      </c>
      <c r="L4937" t="s">
        <v>236</v>
      </c>
      <c r="M4937">
        <v>282929</v>
      </c>
      <c r="N4937">
        <v>130370.56</v>
      </c>
      <c r="O4937">
        <v>152558.44</v>
      </c>
      <c r="P4937">
        <v>20</v>
      </c>
      <c r="Q4937">
        <v>58</v>
      </c>
      <c r="R4937">
        <v>89.29</v>
      </c>
    </row>
    <row r="4938" spans="1:18" x14ac:dyDescent="0.35">
      <c r="A4938" t="s">
        <v>148</v>
      </c>
      <c r="B4938" t="str">
        <f>VLOOKUP(Table1[[#This Row],[Region]],Table3[#All],2,0)</f>
        <v>Sam Thomas</v>
      </c>
      <c r="C4938" t="s">
        <v>215</v>
      </c>
      <c r="D4938">
        <v>348615</v>
      </c>
      <c r="E4938">
        <v>204632</v>
      </c>
      <c r="F4938">
        <v>58.7</v>
      </c>
      <c r="G4938" s="2">
        <v>41544</v>
      </c>
      <c r="H4938">
        <f>YEAR(Table1[[#This Row],[Order Date]])</f>
        <v>2013</v>
      </c>
      <c r="I4938" t="s">
        <v>258</v>
      </c>
      <c r="J4938" s="4">
        <f>WEEKDAY(Table1[[#This Row],[Order Date]])</f>
        <v>6</v>
      </c>
      <c r="K4938" t="s">
        <v>218</v>
      </c>
      <c r="L4938" t="s">
        <v>238</v>
      </c>
      <c r="M4938">
        <v>204632</v>
      </c>
      <c r="N4938">
        <v>99354.31</v>
      </c>
      <c r="O4938">
        <v>105277.69</v>
      </c>
      <c r="P4938">
        <v>20</v>
      </c>
      <c r="Q4938">
        <v>65</v>
      </c>
      <c r="R4938">
        <v>75.900000000000006</v>
      </c>
    </row>
    <row r="4939" spans="1:18" x14ac:dyDescent="0.35">
      <c r="A4939" t="s">
        <v>149</v>
      </c>
      <c r="B4939" t="str">
        <f>VLOOKUP(Table1[[#This Row],[Region]],Table3[#All],2,0)</f>
        <v>William Grek</v>
      </c>
      <c r="C4939" t="s">
        <v>214</v>
      </c>
      <c r="D4939">
        <v>337569</v>
      </c>
      <c r="E4939">
        <v>307291</v>
      </c>
      <c r="F4939">
        <v>91.03</v>
      </c>
      <c r="G4939" s="2">
        <v>41544</v>
      </c>
      <c r="H4939">
        <f>YEAR(Table1[[#This Row],[Order Date]])</f>
        <v>2013</v>
      </c>
      <c r="I4939" t="s">
        <v>258</v>
      </c>
      <c r="J4939" s="4">
        <f>WEEKDAY(Table1[[#This Row],[Order Date]])</f>
        <v>6</v>
      </c>
      <c r="K4939" t="s">
        <v>221</v>
      </c>
      <c r="L4939" t="s">
        <v>239</v>
      </c>
      <c r="M4939">
        <v>307291</v>
      </c>
      <c r="N4939">
        <v>146971.16</v>
      </c>
      <c r="O4939">
        <v>160319.84</v>
      </c>
      <c r="P4939">
        <v>20</v>
      </c>
      <c r="Q4939">
        <v>25</v>
      </c>
      <c r="R4939">
        <v>61.38</v>
      </c>
    </row>
    <row r="4940" spans="1:18" x14ac:dyDescent="0.35">
      <c r="A4940" t="s">
        <v>150</v>
      </c>
      <c r="B4940" t="str">
        <f>VLOOKUP(Table1[[#This Row],[Region]],Table3[#All],2,0)</f>
        <v>Bill Gabril</v>
      </c>
      <c r="C4940" t="s">
        <v>213</v>
      </c>
      <c r="D4940">
        <v>418807</v>
      </c>
      <c r="E4940">
        <v>222732</v>
      </c>
      <c r="F4940">
        <v>53.18</v>
      </c>
      <c r="G4940" s="2">
        <v>41544</v>
      </c>
      <c r="H4940">
        <f>YEAR(Table1[[#This Row],[Order Date]])</f>
        <v>2013</v>
      </c>
      <c r="I4940" t="s">
        <v>258</v>
      </c>
      <c r="J4940" s="4">
        <f>WEEKDAY(Table1[[#This Row],[Order Date]])</f>
        <v>6</v>
      </c>
      <c r="K4940" t="s">
        <v>225</v>
      </c>
      <c r="L4940" t="s">
        <v>239</v>
      </c>
      <c r="M4940">
        <v>222732</v>
      </c>
      <c r="N4940">
        <v>79899.05</v>
      </c>
      <c r="O4940">
        <v>142832.95000000001</v>
      </c>
      <c r="P4940">
        <v>30</v>
      </c>
      <c r="Q4940">
        <v>78</v>
      </c>
      <c r="R4940">
        <v>85.2</v>
      </c>
    </row>
    <row r="4941" spans="1:18" x14ac:dyDescent="0.35">
      <c r="A4941" t="s">
        <v>151</v>
      </c>
      <c r="B4941" t="str">
        <f>VLOOKUP(Table1[[#This Row],[Region]],Table3[#All],2,0)</f>
        <v>Anne Paul</v>
      </c>
      <c r="C4941" t="s">
        <v>212</v>
      </c>
      <c r="D4941">
        <v>149823</v>
      </c>
      <c r="E4941">
        <v>134692</v>
      </c>
      <c r="F4941">
        <v>89.9</v>
      </c>
      <c r="G4941" s="2">
        <v>41544</v>
      </c>
      <c r="H4941">
        <f>YEAR(Table1[[#This Row],[Order Date]])</f>
        <v>2013</v>
      </c>
      <c r="I4941" t="s">
        <v>258</v>
      </c>
      <c r="J4941" s="4">
        <f>WEEKDAY(Table1[[#This Row],[Order Date]])</f>
        <v>6</v>
      </c>
      <c r="K4941" t="s">
        <v>234</v>
      </c>
      <c r="L4941" t="s">
        <v>238</v>
      </c>
      <c r="M4941">
        <v>134692</v>
      </c>
      <c r="N4941">
        <v>36337.370000000003</v>
      </c>
      <c r="O4941">
        <v>98354.63</v>
      </c>
      <c r="P4941">
        <v>20</v>
      </c>
      <c r="Q4941">
        <v>91</v>
      </c>
      <c r="R4941">
        <v>90.45</v>
      </c>
    </row>
    <row r="4942" spans="1:18" x14ac:dyDescent="0.35">
      <c r="A4942" t="s">
        <v>152</v>
      </c>
      <c r="B4942" t="str">
        <f>VLOOKUP(Table1[[#This Row],[Region]],Table3[#All],2,0)</f>
        <v>Bill Gabril</v>
      </c>
      <c r="C4942" t="s">
        <v>213</v>
      </c>
      <c r="D4942">
        <v>273561</v>
      </c>
      <c r="E4942">
        <v>278167</v>
      </c>
      <c r="F4942">
        <v>101.68</v>
      </c>
      <c r="G4942" s="2">
        <v>41892</v>
      </c>
      <c r="H4942">
        <f>YEAR(Table1[[#This Row],[Order Date]])</f>
        <v>2014</v>
      </c>
      <c r="I4942" t="s">
        <v>258</v>
      </c>
      <c r="J4942" s="4">
        <f>WEEKDAY(Table1[[#This Row],[Order Date]])</f>
        <v>4</v>
      </c>
      <c r="K4942" t="s">
        <v>227</v>
      </c>
      <c r="L4942" t="s">
        <v>237</v>
      </c>
      <c r="M4942">
        <v>278167</v>
      </c>
      <c r="N4942">
        <v>75966.37</v>
      </c>
      <c r="O4942">
        <v>202200.63</v>
      </c>
      <c r="P4942">
        <v>20</v>
      </c>
      <c r="Q4942">
        <v>12</v>
      </c>
      <c r="R4942">
        <v>91.02</v>
      </c>
    </row>
    <row r="4943" spans="1:18" x14ac:dyDescent="0.35">
      <c r="A4943" t="s">
        <v>153</v>
      </c>
      <c r="B4943" t="str">
        <f>VLOOKUP(Table1[[#This Row],[Region]],Table3[#All],2,0)</f>
        <v>William Grek</v>
      </c>
      <c r="C4943" t="s">
        <v>214</v>
      </c>
      <c r="D4943">
        <v>429479</v>
      </c>
      <c r="E4943">
        <v>456523</v>
      </c>
      <c r="F4943">
        <v>106.3</v>
      </c>
      <c r="G4943" s="2">
        <v>41745</v>
      </c>
      <c r="H4943">
        <f>YEAR(Table1[[#This Row],[Order Date]])</f>
        <v>2014</v>
      </c>
      <c r="I4943" t="s">
        <v>256</v>
      </c>
      <c r="J4943" s="4">
        <f>WEEKDAY(Table1[[#This Row],[Order Date]])</f>
        <v>4</v>
      </c>
      <c r="K4943" t="s">
        <v>233</v>
      </c>
      <c r="L4943" t="s">
        <v>237</v>
      </c>
      <c r="M4943">
        <v>456523</v>
      </c>
      <c r="N4943">
        <v>123049.63</v>
      </c>
      <c r="O4943">
        <v>333473.37</v>
      </c>
      <c r="P4943">
        <v>10</v>
      </c>
      <c r="Q4943">
        <v>20</v>
      </c>
      <c r="R4943">
        <v>89.17</v>
      </c>
    </row>
    <row r="4944" spans="1:18" x14ac:dyDescent="0.35">
      <c r="A4944" t="s">
        <v>154</v>
      </c>
      <c r="B4944" t="str">
        <f>VLOOKUP(Table1[[#This Row],[Region]],Table3[#All],2,0)</f>
        <v>Anne Paul</v>
      </c>
      <c r="C4944" t="s">
        <v>212</v>
      </c>
      <c r="D4944">
        <v>498957</v>
      </c>
      <c r="E4944">
        <v>573482</v>
      </c>
      <c r="F4944">
        <v>114.94</v>
      </c>
      <c r="G4944" s="2">
        <v>41801</v>
      </c>
      <c r="H4944">
        <f>YEAR(Table1[[#This Row],[Order Date]])</f>
        <v>2014</v>
      </c>
      <c r="I4944" t="s">
        <v>254</v>
      </c>
      <c r="J4944" s="4">
        <f>WEEKDAY(Table1[[#This Row],[Order Date]])</f>
        <v>4</v>
      </c>
      <c r="K4944" t="s">
        <v>221</v>
      </c>
      <c r="L4944" t="s">
        <v>239</v>
      </c>
      <c r="M4944">
        <v>573482</v>
      </c>
      <c r="N4944">
        <v>159034.96</v>
      </c>
      <c r="O4944">
        <v>414447.04</v>
      </c>
      <c r="P4944">
        <v>20</v>
      </c>
      <c r="Q4944">
        <v>77</v>
      </c>
      <c r="R4944">
        <v>69.88</v>
      </c>
    </row>
    <row r="4945" spans="1:18" x14ac:dyDescent="0.35">
      <c r="A4945" t="s">
        <v>155</v>
      </c>
      <c r="B4945" t="str">
        <f>VLOOKUP(Table1[[#This Row],[Region]],Table3[#All],2,0)</f>
        <v>Bill Gabril</v>
      </c>
      <c r="C4945" t="s">
        <v>213</v>
      </c>
      <c r="D4945">
        <v>185057</v>
      </c>
      <c r="E4945">
        <v>120998</v>
      </c>
      <c r="F4945">
        <v>65.38</v>
      </c>
      <c r="G4945" s="2">
        <v>41884</v>
      </c>
      <c r="H4945">
        <f>YEAR(Table1[[#This Row],[Order Date]])</f>
        <v>2014</v>
      </c>
      <c r="I4945" t="s">
        <v>258</v>
      </c>
      <c r="J4945" s="4">
        <f>WEEKDAY(Table1[[#This Row],[Order Date]])</f>
        <v>3</v>
      </c>
      <c r="K4945" t="s">
        <v>230</v>
      </c>
      <c r="L4945" t="s">
        <v>238</v>
      </c>
      <c r="M4945">
        <v>120998</v>
      </c>
      <c r="N4945">
        <v>50008.02</v>
      </c>
      <c r="O4945">
        <v>70989.98</v>
      </c>
      <c r="P4945">
        <v>10</v>
      </c>
      <c r="Q4945">
        <v>34</v>
      </c>
      <c r="R4945">
        <v>69.260000000000005</v>
      </c>
    </row>
    <row r="4946" spans="1:18" x14ac:dyDescent="0.35">
      <c r="A4946" t="s">
        <v>156</v>
      </c>
      <c r="B4946" t="str">
        <f>VLOOKUP(Table1[[#This Row],[Region]],Table3[#All],2,0)</f>
        <v>William Grek</v>
      </c>
      <c r="C4946" t="s">
        <v>214</v>
      </c>
      <c r="D4946">
        <v>238274</v>
      </c>
      <c r="E4946">
        <v>279534</v>
      </c>
      <c r="F4946">
        <v>117.32</v>
      </c>
      <c r="G4946" s="2">
        <v>40708</v>
      </c>
      <c r="H4946">
        <f>YEAR(Table1[[#This Row],[Order Date]])</f>
        <v>2011</v>
      </c>
      <c r="I4946" t="s">
        <v>254</v>
      </c>
      <c r="J4946" s="4">
        <f>WEEKDAY(Table1[[#This Row],[Order Date]])</f>
        <v>3</v>
      </c>
      <c r="K4946" t="s">
        <v>221</v>
      </c>
      <c r="L4946" t="s">
        <v>239</v>
      </c>
      <c r="M4946">
        <v>279534</v>
      </c>
      <c r="N4946">
        <v>137583.24</v>
      </c>
      <c r="O4946">
        <v>141950.76</v>
      </c>
      <c r="P4946">
        <v>30</v>
      </c>
      <c r="Q4946">
        <v>14</v>
      </c>
      <c r="R4946">
        <v>60.08</v>
      </c>
    </row>
    <row r="4947" spans="1:18" x14ac:dyDescent="0.35">
      <c r="A4947" t="s">
        <v>157</v>
      </c>
      <c r="B4947" t="str">
        <f>VLOOKUP(Table1[[#This Row],[Region]],Table3[#All],2,0)</f>
        <v>William Grek</v>
      </c>
      <c r="C4947" t="s">
        <v>214</v>
      </c>
      <c r="D4947">
        <v>345687</v>
      </c>
      <c r="E4947">
        <v>264465</v>
      </c>
      <c r="F4947">
        <v>76.5</v>
      </c>
      <c r="G4947" s="2">
        <v>41778</v>
      </c>
      <c r="H4947">
        <f>YEAR(Table1[[#This Row],[Order Date]])</f>
        <v>2014</v>
      </c>
      <c r="I4947" t="s">
        <v>261</v>
      </c>
      <c r="J4947" s="4">
        <f>WEEKDAY(Table1[[#This Row],[Order Date]])</f>
        <v>2</v>
      </c>
      <c r="K4947" t="s">
        <v>233</v>
      </c>
      <c r="L4947" t="s">
        <v>237</v>
      </c>
      <c r="M4947">
        <v>264465</v>
      </c>
      <c r="N4947">
        <v>96793.85</v>
      </c>
      <c r="O4947">
        <v>167671.15</v>
      </c>
      <c r="P4947">
        <v>30</v>
      </c>
      <c r="Q4947">
        <v>100</v>
      </c>
      <c r="R4947">
        <v>87.15</v>
      </c>
    </row>
    <row r="4948" spans="1:18" x14ac:dyDescent="0.35">
      <c r="A4948" t="s">
        <v>158</v>
      </c>
      <c r="B4948" t="str">
        <f>VLOOKUP(Table1[[#This Row],[Region]],Table3[#All],2,0)</f>
        <v>Bill Gabril</v>
      </c>
      <c r="C4948" t="s">
        <v>213</v>
      </c>
      <c r="D4948">
        <v>252365</v>
      </c>
      <c r="E4948">
        <v>149607</v>
      </c>
      <c r="F4948">
        <v>59.28</v>
      </c>
      <c r="G4948" s="2">
        <v>41778</v>
      </c>
      <c r="H4948">
        <f>YEAR(Table1[[#This Row],[Order Date]])</f>
        <v>2014</v>
      </c>
      <c r="I4948" t="s">
        <v>261</v>
      </c>
      <c r="J4948" s="4">
        <f>WEEKDAY(Table1[[#This Row],[Order Date]])</f>
        <v>2</v>
      </c>
      <c r="K4948" t="s">
        <v>229</v>
      </c>
      <c r="L4948" t="s">
        <v>240</v>
      </c>
      <c r="M4948">
        <v>149607</v>
      </c>
      <c r="N4948">
        <v>51060.71</v>
      </c>
      <c r="O4948">
        <v>98546.29</v>
      </c>
      <c r="P4948">
        <v>30</v>
      </c>
      <c r="Q4948">
        <v>23</v>
      </c>
      <c r="R4948">
        <v>76.489999999999995</v>
      </c>
    </row>
    <row r="4949" spans="1:18" x14ac:dyDescent="0.35">
      <c r="A4949" t="s">
        <v>159</v>
      </c>
      <c r="B4949" t="str">
        <f>VLOOKUP(Table1[[#This Row],[Region]],Table3[#All],2,0)</f>
        <v>William Grek</v>
      </c>
      <c r="C4949" t="s">
        <v>214</v>
      </c>
      <c r="D4949">
        <v>206075</v>
      </c>
      <c r="E4949">
        <v>116851</v>
      </c>
      <c r="F4949">
        <v>56.7</v>
      </c>
      <c r="G4949" s="2">
        <v>41778</v>
      </c>
      <c r="H4949">
        <f>YEAR(Table1[[#This Row],[Order Date]])</f>
        <v>2014</v>
      </c>
      <c r="I4949" t="s">
        <v>261</v>
      </c>
      <c r="J4949" s="4">
        <f>WEEKDAY(Table1[[#This Row],[Order Date]])</f>
        <v>2</v>
      </c>
      <c r="K4949" t="s">
        <v>228</v>
      </c>
      <c r="L4949" t="s">
        <v>236</v>
      </c>
      <c r="M4949">
        <v>116851</v>
      </c>
      <c r="N4949">
        <v>40653.96</v>
      </c>
      <c r="O4949">
        <v>76197.039999999994</v>
      </c>
      <c r="P4949">
        <v>30</v>
      </c>
      <c r="Q4949">
        <v>32</v>
      </c>
      <c r="R4949">
        <v>94.36</v>
      </c>
    </row>
    <row r="4950" spans="1:18" x14ac:dyDescent="0.35">
      <c r="A4950" t="s">
        <v>160</v>
      </c>
      <c r="B4950" t="str">
        <f>VLOOKUP(Table1[[#This Row],[Region]],Table3[#All],2,0)</f>
        <v>William Grek</v>
      </c>
      <c r="C4950" t="s">
        <v>214</v>
      </c>
      <c r="D4950">
        <v>230126</v>
      </c>
      <c r="E4950">
        <v>122714</v>
      </c>
      <c r="F4950">
        <v>53.32</v>
      </c>
      <c r="G4950" s="2">
        <v>41895</v>
      </c>
      <c r="H4950">
        <f>YEAR(Table1[[#This Row],[Order Date]])</f>
        <v>2014</v>
      </c>
      <c r="I4950" t="s">
        <v>258</v>
      </c>
      <c r="J4950" s="4">
        <f>WEEKDAY(Table1[[#This Row],[Order Date]])</f>
        <v>7</v>
      </c>
      <c r="K4950" t="s">
        <v>226</v>
      </c>
      <c r="L4950" t="s">
        <v>239</v>
      </c>
      <c r="M4950">
        <v>122714</v>
      </c>
      <c r="N4950">
        <v>32539.96</v>
      </c>
      <c r="O4950">
        <v>90174.04</v>
      </c>
      <c r="P4950">
        <v>10</v>
      </c>
      <c r="Q4950">
        <v>43</v>
      </c>
      <c r="R4950">
        <v>79.37</v>
      </c>
    </row>
    <row r="4951" spans="1:18" x14ac:dyDescent="0.35">
      <c r="A4951" t="s">
        <v>161</v>
      </c>
      <c r="B4951" t="str">
        <f>VLOOKUP(Table1[[#This Row],[Region]],Table3[#All],2,0)</f>
        <v>Anne Paul</v>
      </c>
      <c r="C4951" t="s">
        <v>212</v>
      </c>
      <c r="D4951">
        <v>462479</v>
      </c>
      <c r="E4951">
        <v>501521</v>
      </c>
      <c r="F4951">
        <v>108.44</v>
      </c>
      <c r="G4951" s="2">
        <v>41447</v>
      </c>
      <c r="H4951">
        <f>YEAR(Table1[[#This Row],[Order Date]])</f>
        <v>2013</v>
      </c>
      <c r="I4951" t="s">
        <v>254</v>
      </c>
      <c r="J4951" s="4">
        <f>WEEKDAY(Table1[[#This Row],[Order Date]])</f>
        <v>7</v>
      </c>
      <c r="K4951" t="s">
        <v>224</v>
      </c>
      <c r="L4951" t="s">
        <v>240</v>
      </c>
      <c r="M4951">
        <v>501521</v>
      </c>
      <c r="N4951">
        <v>234614.39</v>
      </c>
      <c r="O4951">
        <v>266906.61</v>
      </c>
      <c r="P4951">
        <v>20</v>
      </c>
      <c r="Q4951">
        <v>74</v>
      </c>
      <c r="R4951">
        <v>60.72</v>
      </c>
    </row>
    <row r="4952" spans="1:18" x14ac:dyDescent="0.35">
      <c r="A4952" t="s">
        <v>162</v>
      </c>
      <c r="B4952" t="str">
        <f>VLOOKUP(Table1[[#This Row],[Region]],Table3[#All],2,0)</f>
        <v>Sam Thomas</v>
      </c>
      <c r="C4952" t="s">
        <v>215</v>
      </c>
      <c r="D4952">
        <v>221459</v>
      </c>
      <c r="E4952">
        <v>126477</v>
      </c>
      <c r="F4952">
        <v>57.11</v>
      </c>
      <c r="G4952" s="2">
        <v>41447</v>
      </c>
      <c r="H4952">
        <f>YEAR(Table1[[#This Row],[Order Date]])</f>
        <v>2013</v>
      </c>
      <c r="I4952" t="s">
        <v>254</v>
      </c>
      <c r="J4952" s="4">
        <f>WEEKDAY(Table1[[#This Row],[Order Date]])</f>
        <v>7</v>
      </c>
      <c r="K4952" t="s">
        <v>232</v>
      </c>
      <c r="L4952" t="s">
        <v>240</v>
      </c>
      <c r="M4952">
        <v>126477</v>
      </c>
      <c r="N4952">
        <v>37383.370000000003</v>
      </c>
      <c r="O4952">
        <v>89093.63</v>
      </c>
      <c r="P4952">
        <v>10</v>
      </c>
      <c r="Q4952">
        <v>71</v>
      </c>
      <c r="R4952">
        <v>64.44</v>
      </c>
    </row>
    <row r="4953" spans="1:18" x14ac:dyDescent="0.35">
      <c r="A4953" t="s">
        <v>163</v>
      </c>
      <c r="B4953" t="str">
        <f>VLOOKUP(Table1[[#This Row],[Region]],Table3[#All],2,0)</f>
        <v>Anne Paul</v>
      </c>
      <c r="C4953" t="s">
        <v>212</v>
      </c>
      <c r="D4953">
        <v>333424</v>
      </c>
      <c r="E4953">
        <v>194766</v>
      </c>
      <c r="F4953">
        <v>58.41</v>
      </c>
      <c r="G4953" s="2">
        <v>41447</v>
      </c>
      <c r="H4953">
        <f>YEAR(Table1[[#This Row],[Order Date]])</f>
        <v>2013</v>
      </c>
      <c r="I4953" t="s">
        <v>254</v>
      </c>
      <c r="J4953" s="4">
        <f>WEEKDAY(Table1[[#This Row],[Order Date]])</f>
        <v>7</v>
      </c>
      <c r="K4953" t="s">
        <v>224</v>
      </c>
      <c r="L4953" t="s">
        <v>240</v>
      </c>
      <c r="M4953">
        <v>194766</v>
      </c>
      <c r="N4953">
        <v>97336.78</v>
      </c>
      <c r="O4953">
        <v>97429.22</v>
      </c>
      <c r="P4953">
        <v>30</v>
      </c>
      <c r="Q4953">
        <v>22</v>
      </c>
      <c r="R4953">
        <v>93.76</v>
      </c>
    </row>
    <row r="4954" spans="1:18" x14ac:dyDescent="0.35">
      <c r="A4954" t="s">
        <v>164</v>
      </c>
      <c r="B4954" t="str">
        <f>VLOOKUP(Table1[[#This Row],[Region]],Table3[#All],2,0)</f>
        <v>Bill Gabril</v>
      </c>
      <c r="C4954" t="s">
        <v>213</v>
      </c>
      <c r="D4954">
        <v>324872</v>
      </c>
      <c r="E4954">
        <v>223510</v>
      </c>
      <c r="F4954">
        <v>68.8</v>
      </c>
      <c r="G4954" s="2">
        <v>40873</v>
      </c>
      <c r="H4954">
        <f>YEAR(Table1[[#This Row],[Order Date]])</f>
        <v>2011</v>
      </c>
      <c r="I4954" t="s">
        <v>253</v>
      </c>
      <c r="J4954" s="4">
        <f>WEEKDAY(Table1[[#This Row],[Order Date]])</f>
        <v>7</v>
      </c>
      <c r="K4954" t="s">
        <v>220</v>
      </c>
      <c r="L4954" t="s">
        <v>237</v>
      </c>
      <c r="M4954">
        <v>223510</v>
      </c>
      <c r="N4954">
        <v>106038.9</v>
      </c>
      <c r="O4954">
        <v>117471.1</v>
      </c>
      <c r="P4954">
        <v>10</v>
      </c>
      <c r="Q4954">
        <v>63</v>
      </c>
      <c r="R4954">
        <v>76.94</v>
      </c>
    </row>
    <row r="4955" spans="1:18" x14ac:dyDescent="0.35">
      <c r="A4955" t="s">
        <v>165</v>
      </c>
      <c r="B4955" t="str">
        <f>VLOOKUP(Table1[[#This Row],[Region]],Table3[#All],2,0)</f>
        <v>Bill Gabril</v>
      </c>
      <c r="C4955" t="s">
        <v>213</v>
      </c>
      <c r="D4955">
        <v>138111</v>
      </c>
      <c r="E4955">
        <v>70692</v>
      </c>
      <c r="F4955">
        <v>51.18</v>
      </c>
      <c r="G4955" s="2">
        <v>41718</v>
      </c>
      <c r="H4955">
        <f>YEAR(Table1[[#This Row],[Order Date]])</f>
        <v>2014</v>
      </c>
      <c r="I4955" t="s">
        <v>263</v>
      </c>
      <c r="J4955" s="4">
        <f>WEEKDAY(Table1[[#This Row],[Order Date]])</f>
        <v>5</v>
      </c>
      <c r="K4955" t="s">
        <v>224</v>
      </c>
      <c r="L4955" t="s">
        <v>240</v>
      </c>
      <c r="M4955">
        <v>70692</v>
      </c>
      <c r="N4955">
        <v>15495.79</v>
      </c>
      <c r="O4955">
        <v>55196.21</v>
      </c>
      <c r="P4955">
        <v>30</v>
      </c>
      <c r="Q4955">
        <v>77</v>
      </c>
      <c r="R4955">
        <v>82.57</v>
      </c>
    </row>
    <row r="4956" spans="1:18" x14ac:dyDescent="0.35">
      <c r="A4956" t="s">
        <v>166</v>
      </c>
      <c r="B4956" t="str">
        <f>VLOOKUP(Table1[[#This Row],[Region]],Table3[#All],2,0)</f>
        <v>Sam Thomas</v>
      </c>
      <c r="C4956" t="s">
        <v>215</v>
      </c>
      <c r="D4956">
        <v>487016</v>
      </c>
      <c r="E4956">
        <v>404536</v>
      </c>
      <c r="F4956">
        <v>83.06</v>
      </c>
      <c r="G4956" s="2">
        <v>41718</v>
      </c>
      <c r="H4956">
        <f>YEAR(Table1[[#This Row],[Order Date]])</f>
        <v>2014</v>
      </c>
      <c r="I4956" t="s">
        <v>263</v>
      </c>
      <c r="J4956" s="4">
        <f>WEEKDAY(Table1[[#This Row],[Order Date]])</f>
        <v>5</v>
      </c>
      <c r="K4956" t="s">
        <v>234</v>
      </c>
      <c r="L4956" t="s">
        <v>238</v>
      </c>
      <c r="M4956">
        <v>404536</v>
      </c>
      <c r="N4956">
        <v>144905.69</v>
      </c>
      <c r="O4956">
        <v>259630.31</v>
      </c>
      <c r="P4956">
        <v>20</v>
      </c>
      <c r="Q4956">
        <v>87</v>
      </c>
      <c r="R4956">
        <v>89.4</v>
      </c>
    </row>
    <row r="4957" spans="1:18" x14ac:dyDescent="0.35">
      <c r="A4957" t="s">
        <v>167</v>
      </c>
      <c r="B4957" t="str">
        <f>VLOOKUP(Table1[[#This Row],[Region]],Table3[#All],2,0)</f>
        <v>Bill Gabril</v>
      </c>
      <c r="C4957" t="s">
        <v>213</v>
      </c>
      <c r="D4957">
        <v>398462</v>
      </c>
      <c r="E4957">
        <v>375225</v>
      </c>
      <c r="F4957">
        <v>94.17</v>
      </c>
      <c r="G4957" s="2">
        <v>41718</v>
      </c>
      <c r="H4957">
        <f>YEAR(Table1[[#This Row],[Order Date]])</f>
        <v>2014</v>
      </c>
      <c r="I4957" t="s">
        <v>263</v>
      </c>
      <c r="J4957" s="4">
        <f>WEEKDAY(Table1[[#This Row],[Order Date]])</f>
        <v>5</v>
      </c>
      <c r="K4957" t="s">
        <v>231</v>
      </c>
      <c r="L4957" t="s">
        <v>236</v>
      </c>
      <c r="M4957">
        <v>375225</v>
      </c>
      <c r="N4957">
        <v>154763.03</v>
      </c>
      <c r="O4957">
        <v>220461.97</v>
      </c>
      <c r="P4957">
        <v>30</v>
      </c>
      <c r="Q4957">
        <v>32</v>
      </c>
      <c r="R4957">
        <v>71.11</v>
      </c>
    </row>
    <row r="4958" spans="1:18" x14ac:dyDescent="0.35">
      <c r="A4958" t="s">
        <v>168</v>
      </c>
      <c r="B4958" t="str">
        <f>VLOOKUP(Table1[[#This Row],[Region]],Table3[#All],2,0)</f>
        <v>Bill Gabril</v>
      </c>
      <c r="C4958" t="s">
        <v>213</v>
      </c>
      <c r="D4958">
        <v>382260</v>
      </c>
      <c r="E4958">
        <v>448719</v>
      </c>
      <c r="F4958">
        <v>117.39</v>
      </c>
      <c r="G4958" s="2">
        <v>41718</v>
      </c>
      <c r="H4958">
        <f>YEAR(Table1[[#This Row],[Order Date]])</f>
        <v>2014</v>
      </c>
      <c r="I4958" t="s">
        <v>263</v>
      </c>
      <c r="J4958" s="4">
        <f>WEEKDAY(Table1[[#This Row],[Order Date]])</f>
        <v>5</v>
      </c>
      <c r="K4958" t="s">
        <v>229</v>
      </c>
      <c r="L4958" t="s">
        <v>240</v>
      </c>
      <c r="M4958">
        <v>448719</v>
      </c>
      <c r="N4958">
        <v>132751.53</v>
      </c>
      <c r="O4958">
        <v>315967.46999999997</v>
      </c>
      <c r="P4958">
        <v>20</v>
      </c>
      <c r="Q4958">
        <v>21</v>
      </c>
      <c r="R4958">
        <v>73.58</v>
      </c>
    </row>
    <row r="4959" spans="1:18" x14ac:dyDescent="0.35">
      <c r="A4959" t="s">
        <v>169</v>
      </c>
      <c r="B4959" t="str">
        <f>VLOOKUP(Table1[[#This Row],[Region]],Table3[#All],2,0)</f>
        <v>Bill Gabril</v>
      </c>
      <c r="C4959" t="s">
        <v>213</v>
      </c>
      <c r="D4959">
        <v>217730</v>
      </c>
      <c r="E4959">
        <v>151092</v>
      </c>
      <c r="F4959">
        <v>69.39</v>
      </c>
      <c r="G4959" s="2">
        <v>40834</v>
      </c>
      <c r="H4959">
        <f>YEAR(Table1[[#This Row],[Order Date]])</f>
        <v>2011</v>
      </c>
      <c r="I4959" t="s">
        <v>255</v>
      </c>
      <c r="J4959" s="4">
        <f>WEEKDAY(Table1[[#This Row],[Order Date]])</f>
        <v>3</v>
      </c>
      <c r="K4959" t="s">
        <v>231</v>
      </c>
      <c r="L4959" t="s">
        <v>236</v>
      </c>
      <c r="M4959">
        <v>151092</v>
      </c>
      <c r="N4959">
        <v>42021.760000000002</v>
      </c>
      <c r="O4959">
        <v>109070.24</v>
      </c>
      <c r="P4959">
        <v>20</v>
      </c>
      <c r="Q4959">
        <v>43</v>
      </c>
      <c r="R4959">
        <v>83.67</v>
      </c>
    </row>
    <row r="4960" spans="1:18" x14ac:dyDescent="0.35">
      <c r="A4960" t="s">
        <v>170</v>
      </c>
      <c r="B4960" t="str">
        <f>VLOOKUP(Table1[[#This Row],[Region]],Table3[#All],2,0)</f>
        <v>Anne Paul</v>
      </c>
      <c r="C4960" t="s">
        <v>212</v>
      </c>
      <c r="D4960">
        <v>285041</v>
      </c>
      <c r="E4960">
        <v>329293</v>
      </c>
      <c r="F4960">
        <v>115.52</v>
      </c>
      <c r="G4960" s="2">
        <v>41874</v>
      </c>
      <c r="H4960">
        <f>YEAR(Table1[[#This Row],[Order Date]])</f>
        <v>2014</v>
      </c>
      <c r="I4960" t="s">
        <v>262</v>
      </c>
      <c r="J4960" s="4">
        <f>WEEKDAY(Table1[[#This Row],[Order Date]])</f>
        <v>7</v>
      </c>
      <c r="K4960" t="s">
        <v>218</v>
      </c>
      <c r="L4960" t="s">
        <v>238</v>
      </c>
      <c r="M4960">
        <v>329293</v>
      </c>
      <c r="N4960">
        <v>86009.18</v>
      </c>
      <c r="O4960">
        <v>243283.82</v>
      </c>
      <c r="P4960">
        <v>10</v>
      </c>
      <c r="Q4960">
        <v>54</v>
      </c>
      <c r="R4960">
        <v>82.54</v>
      </c>
    </row>
    <row r="4961" spans="1:18" x14ac:dyDescent="0.35">
      <c r="A4961" t="s">
        <v>171</v>
      </c>
      <c r="B4961" t="str">
        <f>VLOOKUP(Table1[[#This Row],[Region]],Table3[#All],2,0)</f>
        <v>Anne Paul</v>
      </c>
      <c r="C4961" t="s">
        <v>212</v>
      </c>
      <c r="D4961">
        <v>419774</v>
      </c>
      <c r="E4961">
        <v>409105</v>
      </c>
      <c r="F4961">
        <v>97.46</v>
      </c>
      <c r="G4961" s="2">
        <v>41598</v>
      </c>
      <c r="H4961">
        <f>YEAR(Table1[[#This Row],[Order Date]])</f>
        <v>2013</v>
      </c>
      <c r="I4961" t="s">
        <v>253</v>
      </c>
      <c r="J4961" s="4">
        <f>WEEKDAY(Table1[[#This Row],[Order Date]])</f>
        <v>4</v>
      </c>
      <c r="K4961" t="s">
        <v>216</v>
      </c>
      <c r="L4961" t="s">
        <v>236</v>
      </c>
      <c r="M4961">
        <v>409105</v>
      </c>
      <c r="N4961">
        <v>177110.14</v>
      </c>
      <c r="O4961">
        <v>231994.86</v>
      </c>
      <c r="P4961">
        <v>10</v>
      </c>
      <c r="Q4961">
        <v>72</v>
      </c>
      <c r="R4961">
        <v>91.88</v>
      </c>
    </row>
    <row r="4962" spans="1:18" x14ac:dyDescent="0.35">
      <c r="A4962" t="s">
        <v>172</v>
      </c>
      <c r="B4962" t="str">
        <f>VLOOKUP(Table1[[#This Row],[Region]],Table3[#All],2,0)</f>
        <v>William Grek</v>
      </c>
      <c r="C4962" t="s">
        <v>214</v>
      </c>
      <c r="D4962">
        <v>476298</v>
      </c>
      <c r="E4962">
        <v>548008</v>
      </c>
      <c r="F4962">
        <v>115.06</v>
      </c>
      <c r="G4962" s="2">
        <v>40806</v>
      </c>
      <c r="H4962">
        <f>YEAR(Table1[[#This Row],[Order Date]])</f>
        <v>2011</v>
      </c>
      <c r="I4962" t="s">
        <v>258</v>
      </c>
      <c r="J4962" s="4">
        <f>WEEKDAY(Table1[[#This Row],[Order Date]])</f>
        <v>3</v>
      </c>
      <c r="K4962" t="s">
        <v>224</v>
      </c>
      <c r="L4962" t="s">
        <v>240</v>
      </c>
      <c r="M4962">
        <v>548008</v>
      </c>
      <c r="N4962">
        <v>158590.51</v>
      </c>
      <c r="O4962">
        <v>389417.49</v>
      </c>
      <c r="P4962">
        <v>10</v>
      </c>
      <c r="Q4962">
        <v>92</v>
      </c>
      <c r="R4962">
        <v>81.3</v>
      </c>
    </row>
    <row r="4963" spans="1:18" x14ac:dyDescent="0.35">
      <c r="A4963" t="s">
        <v>173</v>
      </c>
      <c r="B4963" t="str">
        <f>VLOOKUP(Table1[[#This Row],[Region]],Table3[#All],2,0)</f>
        <v>Sam Thomas</v>
      </c>
      <c r="C4963" t="s">
        <v>215</v>
      </c>
      <c r="D4963">
        <v>458993</v>
      </c>
      <c r="E4963">
        <v>350049</v>
      </c>
      <c r="F4963">
        <v>76.260000000000005</v>
      </c>
      <c r="G4963" s="2">
        <v>40806</v>
      </c>
      <c r="H4963">
        <f>YEAR(Table1[[#This Row],[Order Date]])</f>
        <v>2011</v>
      </c>
      <c r="I4963" t="s">
        <v>258</v>
      </c>
      <c r="J4963" s="4">
        <f>WEEKDAY(Table1[[#This Row],[Order Date]])</f>
        <v>3</v>
      </c>
      <c r="K4963" t="s">
        <v>228</v>
      </c>
      <c r="L4963" t="s">
        <v>236</v>
      </c>
      <c r="M4963">
        <v>350049</v>
      </c>
      <c r="N4963">
        <v>165402.41</v>
      </c>
      <c r="O4963">
        <v>184646.59</v>
      </c>
      <c r="P4963">
        <v>10</v>
      </c>
      <c r="Q4963">
        <v>97</v>
      </c>
      <c r="R4963">
        <v>88.57</v>
      </c>
    </row>
    <row r="4964" spans="1:18" x14ac:dyDescent="0.35">
      <c r="A4964" t="s">
        <v>174</v>
      </c>
      <c r="B4964" t="str">
        <f>VLOOKUP(Table1[[#This Row],[Region]],Table3[#All],2,0)</f>
        <v>Anne Paul</v>
      </c>
      <c r="C4964" t="s">
        <v>212</v>
      </c>
      <c r="D4964">
        <v>197089</v>
      </c>
      <c r="E4964">
        <v>231937</v>
      </c>
      <c r="F4964">
        <v>117.68</v>
      </c>
      <c r="G4964" s="2">
        <v>40806</v>
      </c>
      <c r="H4964">
        <f>YEAR(Table1[[#This Row],[Order Date]])</f>
        <v>2011</v>
      </c>
      <c r="I4964" t="s">
        <v>258</v>
      </c>
      <c r="J4964" s="4">
        <f>WEEKDAY(Table1[[#This Row],[Order Date]])</f>
        <v>3</v>
      </c>
      <c r="K4964" t="s">
        <v>234</v>
      </c>
      <c r="L4964" t="s">
        <v>238</v>
      </c>
      <c r="M4964">
        <v>231937</v>
      </c>
      <c r="N4964">
        <v>65895.19</v>
      </c>
      <c r="O4964">
        <v>166041.81</v>
      </c>
      <c r="P4964">
        <v>20</v>
      </c>
      <c r="Q4964">
        <v>60</v>
      </c>
      <c r="R4964">
        <v>61.87</v>
      </c>
    </row>
    <row r="4965" spans="1:18" x14ac:dyDescent="0.35">
      <c r="A4965" t="s">
        <v>175</v>
      </c>
      <c r="B4965" t="str">
        <f>VLOOKUP(Table1[[#This Row],[Region]],Table3[#All],2,0)</f>
        <v>William Grek</v>
      </c>
      <c r="C4965" t="s">
        <v>214</v>
      </c>
      <c r="D4965">
        <v>401826</v>
      </c>
      <c r="E4965">
        <v>481483</v>
      </c>
      <c r="F4965">
        <v>119.82</v>
      </c>
      <c r="G4965" s="2">
        <v>41529</v>
      </c>
      <c r="H4965">
        <f>YEAR(Table1[[#This Row],[Order Date]])</f>
        <v>2013</v>
      </c>
      <c r="I4965" t="s">
        <v>258</v>
      </c>
      <c r="J4965" s="4">
        <f>WEEKDAY(Table1[[#This Row],[Order Date]])</f>
        <v>5</v>
      </c>
      <c r="K4965" t="s">
        <v>234</v>
      </c>
      <c r="L4965" t="s">
        <v>238</v>
      </c>
      <c r="M4965">
        <v>481483</v>
      </c>
      <c r="N4965">
        <v>104725.45</v>
      </c>
      <c r="O4965">
        <v>376757.55</v>
      </c>
      <c r="P4965">
        <v>20</v>
      </c>
      <c r="Q4965">
        <v>37</v>
      </c>
      <c r="R4965">
        <v>69.209999999999994</v>
      </c>
    </row>
    <row r="4966" spans="1:18" x14ac:dyDescent="0.35">
      <c r="A4966" t="s">
        <v>176</v>
      </c>
      <c r="B4966" t="str">
        <f>VLOOKUP(Table1[[#This Row],[Region]],Table3[#All],2,0)</f>
        <v>William Grek</v>
      </c>
      <c r="C4966" t="s">
        <v>214</v>
      </c>
      <c r="D4966">
        <v>397494</v>
      </c>
      <c r="E4966">
        <v>306138</v>
      </c>
      <c r="F4966">
        <v>77.02</v>
      </c>
      <c r="G4966" s="2">
        <v>41529</v>
      </c>
      <c r="H4966">
        <f>YEAR(Table1[[#This Row],[Order Date]])</f>
        <v>2013</v>
      </c>
      <c r="I4966" t="s">
        <v>258</v>
      </c>
      <c r="J4966" s="4">
        <f>WEEKDAY(Table1[[#This Row],[Order Date]])</f>
        <v>5</v>
      </c>
      <c r="K4966" t="s">
        <v>229</v>
      </c>
      <c r="L4966" t="s">
        <v>240</v>
      </c>
      <c r="M4966">
        <v>306138</v>
      </c>
      <c r="N4966">
        <v>123520.72</v>
      </c>
      <c r="O4966">
        <v>182617.28</v>
      </c>
      <c r="P4966">
        <v>30</v>
      </c>
      <c r="Q4966">
        <v>98</v>
      </c>
      <c r="R4966">
        <v>94.87</v>
      </c>
    </row>
    <row r="4967" spans="1:18" x14ac:dyDescent="0.35">
      <c r="A4967" t="s">
        <v>177</v>
      </c>
      <c r="B4967" t="str">
        <f>VLOOKUP(Table1[[#This Row],[Region]],Table3[#All],2,0)</f>
        <v>Bill Gabril</v>
      </c>
      <c r="C4967" t="s">
        <v>213</v>
      </c>
      <c r="D4967">
        <v>422720</v>
      </c>
      <c r="E4967">
        <v>341817</v>
      </c>
      <c r="F4967">
        <v>80.86</v>
      </c>
      <c r="G4967" s="2">
        <v>41541</v>
      </c>
      <c r="H4967">
        <f>YEAR(Table1[[#This Row],[Order Date]])</f>
        <v>2013</v>
      </c>
      <c r="I4967" t="s">
        <v>258</v>
      </c>
      <c r="J4967" s="4">
        <f>WEEKDAY(Table1[[#This Row],[Order Date]])</f>
        <v>3</v>
      </c>
      <c r="K4967" t="s">
        <v>227</v>
      </c>
      <c r="L4967" t="s">
        <v>237</v>
      </c>
      <c r="M4967">
        <v>341817</v>
      </c>
      <c r="N4967">
        <v>156042.21</v>
      </c>
      <c r="O4967">
        <v>185774.79</v>
      </c>
      <c r="P4967">
        <v>20</v>
      </c>
      <c r="Q4967">
        <v>43</v>
      </c>
      <c r="R4967">
        <v>63.29</v>
      </c>
    </row>
    <row r="4968" spans="1:18" x14ac:dyDescent="0.35">
      <c r="B4968" t="e">
        <f>VLOOKUP(Table1[[#This Row],[Region]],Table3[#All],2,0)</f>
        <v>#N/A</v>
      </c>
      <c r="G4968" s="2"/>
      <c r="H4968">
        <f>YEAR(Table1[[#This Row],[Order Date]])</f>
        <v>1900</v>
      </c>
      <c r="J4968">
        <f>WEEKDAY(Table1[[#This Row],[Order Date]])</f>
        <v>7</v>
      </c>
      <c r="P4968">
        <v>10</v>
      </c>
    </row>
    <row r="4969" spans="1:18" x14ac:dyDescent="0.35">
      <c r="B4969" t="e">
        <f>VLOOKUP(Table1[[#This Row],[Region]],Table3[#All],2,0)</f>
        <v>#N/A</v>
      </c>
      <c r="G4969" s="2"/>
      <c r="H4969">
        <f>YEAR(Table1[[#This Row],[Order Date]])</f>
        <v>1900</v>
      </c>
      <c r="J4969">
        <f>WEEKDAY(Table1[[#This Row],[Order Date]])</f>
        <v>7</v>
      </c>
      <c r="P4969">
        <v>20</v>
      </c>
    </row>
    <row r="4970" spans="1:18" x14ac:dyDescent="0.35">
      <c r="B4970" t="e">
        <f>VLOOKUP(Table1[[#This Row],[Region]],Table3[#All],2,0)</f>
        <v>#N/A</v>
      </c>
      <c r="G4970" s="2"/>
      <c r="H4970">
        <f>YEAR(Table1[[#This Row],[Order Date]])</f>
        <v>1900</v>
      </c>
      <c r="J4970">
        <f>WEEKDAY(Table1[[#This Row],[Order Date]])</f>
        <v>7</v>
      </c>
      <c r="P4970">
        <v>30</v>
      </c>
    </row>
    <row r="4971" spans="1:18" x14ac:dyDescent="0.35">
      <c r="B4971" t="e">
        <f>VLOOKUP(Table1[[#This Row],[Region]],Table3[#All],2,0)</f>
        <v>#N/A</v>
      </c>
      <c r="G4971" s="2"/>
      <c r="H4971">
        <f>YEAR(Table1[[#This Row],[Order Date]])</f>
        <v>1900</v>
      </c>
      <c r="J4971">
        <f>WEEKDAY(Table1[[#This Row],[Order Date]])</f>
        <v>7</v>
      </c>
      <c r="P4971">
        <v>10</v>
      </c>
    </row>
    <row r="4972" spans="1:18" x14ac:dyDescent="0.35">
      <c r="B4972" t="e">
        <f>VLOOKUP(Table1[[#This Row],[Region]],Table3[#All],2,0)</f>
        <v>#N/A</v>
      </c>
      <c r="G4972" s="2"/>
      <c r="H4972">
        <f>YEAR(Table1[[#This Row],[Order Date]])</f>
        <v>1900</v>
      </c>
      <c r="J4972">
        <f>WEEKDAY(Table1[[#This Row],[Order Date]])</f>
        <v>7</v>
      </c>
      <c r="P4972">
        <v>10</v>
      </c>
    </row>
    <row r="4973" spans="1:18" x14ac:dyDescent="0.35">
      <c r="B4973" t="e">
        <f>VLOOKUP(Table1[[#This Row],[Region]],Table3[#All],2,0)</f>
        <v>#N/A</v>
      </c>
      <c r="G4973" s="2"/>
      <c r="H4973">
        <f>YEAR(Table1[[#This Row],[Order Date]])</f>
        <v>1900</v>
      </c>
      <c r="J4973">
        <f>WEEKDAY(Table1[[#This Row],[Order Date]])</f>
        <v>7</v>
      </c>
      <c r="P4973">
        <v>20</v>
      </c>
    </row>
    <row r="4974" spans="1:18" x14ac:dyDescent="0.35">
      <c r="B4974" t="e">
        <f>VLOOKUP(Table1[[#This Row],[Region]],Table3[#All],2,0)</f>
        <v>#N/A</v>
      </c>
      <c r="G4974" s="2"/>
      <c r="H4974">
        <f>YEAR(Table1[[#This Row],[Order Date]])</f>
        <v>1900</v>
      </c>
      <c r="J4974">
        <f>WEEKDAY(Table1[[#This Row],[Order Date]])</f>
        <v>7</v>
      </c>
      <c r="P4974">
        <v>20</v>
      </c>
    </row>
    <row r="4975" spans="1:18" x14ac:dyDescent="0.35">
      <c r="B4975" t="e">
        <f>VLOOKUP(Table1[[#This Row],[Region]],Table3[#All],2,0)</f>
        <v>#N/A</v>
      </c>
      <c r="G4975" s="2"/>
      <c r="H4975">
        <f>YEAR(Table1[[#This Row],[Order Date]])</f>
        <v>1900</v>
      </c>
      <c r="J4975">
        <f>WEEKDAY(Table1[[#This Row],[Order Date]])</f>
        <v>7</v>
      </c>
      <c r="P4975">
        <v>30</v>
      </c>
    </row>
    <row r="4976" spans="1:18" x14ac:dyDescent="0.35">
      <c r="B4976" t="e">
        <f>VLOOKUP(Table1[[#This Row],[Region]],Table3[#All],2,0)</f>
        <v>#N/A</v>
      </c>
      <c r="G4976" s="2"/>
      <c r="H4976">
        <f>YEAR(Table1[[#This Row],[Order Date]])</f>
        <v>1900</v>
      </c>
      <c r="J4976">
        <f>WEEKDAY(Table1[[#This Row],[Order Date]])</f>
        <v>7</v>
      </c>
      <c r="P4976">
        <v>10</v>
      </c>
    </row>
    <row r="4977" spans="2:16" x14ac:dyDescent="0.35">
      <c r="B4977" t="e">
        <f>VLOOKUP(Table1[[#This Row],[Region]],Table3[#All],2,0)</f>
        <v>#N/A</v>
      </c>
      <c r="G4977" s="2"/>
      <c r="H4977">
        <f>YEAR(Table1[[#This Row],[Order Date]])</f>
        <v>1900</v>
      </c>
      <c r="J4977">
        <f>WEEKDAY(Table1[[#This Row],[Order Date]])</f>
        <v>7</v>
      </c>
      <c r="P4977">
        <v>20</v>
      </c>
    </row>
    <row r="4978" spans="2:16" x14ac:dyDescent="0.35">
      <c r="B4978" t="e">
        <f>VLOOKUP(Table1[[#This Row],[Region]],Table3[#All],2,0)</f>
        <v>#N/A</v>
      </c>
      <c r="G4978" s="2"/>
      <c r="H4978">
        <f>YEAR(Table1[[#This Row],[Order Date]])</f>
        <v>1900</v>
      </c>
      <c r="J4978">
        <f>WEEKDAY(Table1[[#This Row],[Order Date]])</f>
        <v>7</v>
      </c>
      <c r="P4978">
        <v>30</v>
      </c>
    </row>
    <row r="4979" spans="2:16" x14ac:dyDescent="0.35">
      <c r="B4979" t="e">
        <f>VLOOKUP(Table1[[#This Row],[Region]],Table3[#All],2,0)</f>
        <v>#N/A</v>
      </c>
      <c r="G4979" s="2"/>
      <c r="H4979">
        <f>YEAR(Table1[[#This Row],[Order Date]])</f>
        <v>1900</v>
      </c>
      <c r="J4979">
        <f>WEEKDAY(Table1[[#This Row],[Order Date]])</f>
        <v>7</v>
      </c>
      <c r="P4979">
        <v>10</v>
      </c>
    </row>
    <row r="4980" spans="2:16" x14ac:dyDescent="0.35">
      <c r="B4980" t="e">
        <f>VLOOKUP(Table1[[#This Row],[Region]],Table3[#All],2,0)</f>
        <v>#N/A</v>
      </c>
      <c r="G4980" s="2"/>
      <c r="H4980">
        <f>YEAR(Table1[[#This Row],[Order Date]])</f>
        <v>1900</v>
      </c>
      <c r="J4980">
        <f>WEEKDAY(Table1[[#This Row],[Order Date]])</f>
        <v>7</v>
      </c>
      <c r="P4980">
        <v>10</v>
      </c>
    </row>
    <row r="4981" spans="2:16" x14ac:dyDescent="0.35">
      <c r="B4981" t="e">
        <f>VLOOKUP(Table1[[#This Row],[Region]],Table3[#All],2,0)</f>
        <v>#N/A</v>
      </c>
      <c r="G4981" s="2"/>
      <c r="H4981">
        <f>YEAR(Table1[[#This Row],[Order Date]])</f>
        <v>1900</v>
      </c>
      <c r="J4981">
        <f>WEEKDAY(Table1[[#This Row],[Order Date]])</f>
        <v>7</v>
      </c>
      <c r="P4981">
        <v>20</v>
      </c>
    </row>
    <row r="4982" spans="2:16" x14ac:dyDescent="0.35">
      <c r="B4982" t="e">
        <f>VLOOKUP(Table1[[#This Row],[Region]],Table3[#All],2,0)</f>
        <v>#N/A</v>
      </c>
      <c r="G4982" s="2"/>
      <c r="H4982">
        <f>YEAR(Table1[[#This Row],[Order Date]])</f>
        <v>1900</v>
      </c>
      <c r="J4982">
        <f>WEEKDAY(Table1[[#This Row],[Order Date]])</f>
        <v>7</v>
      </c>
      <c r="P4982">
        <v>20</v>
      </c>
    </row>
    <row r="4983" spans="2:16" x14ac:dyDescent="0.35">
      <c r="B4983" t="e">
        <f>VLOOKUP(Table1[[#This Row],[Region]],Table3[#All],2,0)</f>
        <v>#N/A</v>
      </c>
      <c r="G4983" s="2"/>
      <c r="H4983">
        <f>YEAR(Table1[[#This Row],[Order Date]])</f>
        <v>1900</v>
      </c>
      <c r="J4983">
        <f>WEEKDAY(Table1[[#This Row],[Order Date]])</f>
        <v>7</v>
      </c>
      <c r="P4983">
        <v>10</v>
      </c>
    </row>
    <row r="4984" spans="2:16" x14ac:dyDescent="0.35">
      <c r="B4984" t="e">
        <f>VLOOKUP(Table1[[#This Row],[Region]],Table3[#All],2,0)</f>
        <v>#N/A</v>
      </c>
      <c r="G4984" s="2"/>
      <c r="H4984">
        <f>YEAR(Table1[[#This Row],[Order Date]])</f>
        <v>1900</v>
      </c>
      <c r="J4984">
        <f>WEEKDAY(Table1[[#This Row],[Order Date]])</f>
        <v>7</v>
      </c>
      <c r="P4984">
        <v>10</v>
      </c>
    </row>
    <row r="4985" spans="2:16" x14ac:dyDescent="0.35">
      <c r="B4985" t="e">
        <f>VLOOKUP(Table1[[#This Row],[Region]],Table3[#All],2,0)</f>
        <v>#N/A</v>
      </c>
      <c r="G4985" s="2"/>
      <c r="H4985">
        <f>YEAR(Table1[[#This Row],[Order Date]])</f>
        <v>1900</v>
      </c>
      <c r="J4985">
        <f>WEEKDAY(Table1[[#This Row],[Order Date]])</f>
        <v>7</v>
      </c>
      <c r="P4985">
        <v>30</v>
      </c>
    </row>
    <row r="4986" spans="2:16" x14ac:dyDescent="0.35">
      <c r="B4986" t="e">
        <f>VLOOKUP(Table1[[#This Row],[Region]],Table3[#All],2,0)</f>
        <v>#N/A</v>
      </c>
      <c r="G4986" s="2"/>
      <c r="H4986">
        <f>YEAR(Table1[[#This Row],[Order Date]])</f>
        <v>1900</v>
      </c>
      <c r="J4986">
        <f>WEEKDAY(Table1[[#This Row],[Order Date]])</f>
        <v>7</v>
      </c>
      <c r="P4986">
        <v>10</v>
      </c>
    </row>
    <row r="4987" spans="2:16" x14ac:dyDescent="0.35">
      <c r="B4987" t="e">
        <f>VLOOKUP(Table1[[#This Row],[Region]],Table3[#All],2,0)</f>
        <v>#N/A</v>
      </c>
      <c r="G4987" s="2"/>
      <c r="H4987">
        <f>YEAR(Table1[[#This Row],[Order Date]])</f>
        <v>1900</v>
      </c>
      <c r="J4987">
        <f>WEEKDAY(Table1[[#This Row],[Order Date]])</f>
        <v>7</v>
      </c>
      <c r="P4987">
        <v>20</v>
      </c>
    </row>
    <row r="4988" spans="2:16" x14ac:dyDescent="0.35">
      <c r="B4988" t="e">
        <f>VLOOKUP(Table1[[#This Row],[Region]],Table3[#All],2,0)</f>
        <v>#N/A</v>
      </c>
      <c r="G4988" s="2"/>
      <c r="H4988">
        <f>YEAR(Table1[[#This Row],[Order Date]])</f>
        <v>1900</v>
      </c>
      <c r="J4988">
        <f>WEEKDAY(Table1[[#This Row],[Order Date]])</f>
        <v>7</v>
      </c>
      <c r="P4988">
        <v>10</v>
      </c>
    </row>
    <row r="4989" spans="2:16" x14ac:dyDescent="0.35">
      <c r="B4989" t="e">
        <f>VLOOKUP(Table1[[#This Row],[Region]],Table3[#All],2,0)</f>
        <v>#N/A</v>
      </c>
      <c r="G4989" s="2"/>
      <c r="H4989">
        <f>YEAR(Table1[[#This Row],[Order Date]])</f>
        <v>1900</v>
      </c>
      <c r="J4989">
        <f>WEEKDAY(Table1[[#This Row],[Order Date]])</f>
        <v>7</v>
      </c>
      <c r="P4989">
        <v>10</v>
      </c>
    </row>
    <row r="4990" spans="2:16" x14ac:dyDescent="0.35">
      <c r="B4990" t="e">
        <f>VLOOKUP(Table1[[#This Row],[Region]],Table3[#All],2,0)</f>
        <v>#N/A</v>
      </c>
      <c r="G4990" s="2"/>
      <c r="H4990">
        <f>YEAR(Table1[[#This Row],[Order Date]])</f>
        <v>1900</v>
      </c>
      <c r="J4990">
        <f>WEEKDAY(Table1[[#This Row],[Order Date]])</f>
        <v>7</v>
      </c>
      <c r="P4990">
        <v>30</v>
      </c>
    </row>
    <row r="4991" spans="2:16" x14ac:dyDescent="0.35">
      <c r="B4991" t="e">
        <f>VLOOKUP(Table1[[#This Row],[Region]],Table3[#All],2,0)</f>
        <v>#N/A</v>
      </c>
      <c r="G4991" s="2"/>
      <c r="H4991">
        <f>YEAR(Table1[[#This Row],[Order Date]])</f>
        <v>1900</v>
      </c>
      <c r="J4991">
        <f>WEEKDAY(Table1[[#This Row],[Order Date]])</f>
        <v>7</v>
      </c>
      <c r="P4991">
        <v>20</v>
      </c>
    </row>
    <row r="4992" spans="2:16" x14ac:dyDescent="0.35">
      <c r="B4992" t="e">
        <f>VLOOKUP(Table1[[#This Row],[Region]],Table3[#All],2,0)</f>
        <v>#N/A</v>
      </c>
      <c r="G4992" s="2"/>
      <c r="H4992">
        <f>YEAR(Table1[[#This Row],[Order Date]])</f>
        <v>1900</v>
      </c>
      <c r="J4992">
        <f>WEEKDAY(Table1[[#This Row],[Order Date]])</f>
        <v>7</v>
      </c>
      <c r="P4992">
        <v>30</v>
      </c>
    </row>
    <row r="4993" spans="2:16" x14ac:dyDescent="0.35">
      <c r="B4993" t="e">
        <f>VLOOKUP(Table1[[#This Row],[Region]],Table3[#All],2,0)</f>
        <v>#N/A</v>
      </c>
      <c r="G4993" s="2"/>
      <c r="H4993">
        <f>YEAR(Table1[[#This Row],[Order Date]])</f>
        <v>1900</v>
      </c>
      <c r="J4993">
        <f>WEEKDAY(Table1[[#This Row],[Order Date]])</f>
        <v>7</v>
      </c>
      <c r="P4993">
        <v>20</v>
      </c>
    </row>
    <row r="4994" spans="2:16" x14ac:dyDescent="0.35">
      <c r="B4994" t="e">
        <f>VLOOKUP(Table1[[#This Row],[Region]],Table3[#All],2,0)</f>
        <v>#N/A</v>
      </c>
      <c r="G4994" s="2"/>
      <c r="H4994">
        <f>YEAR(Table1[[#This Row],[Order Date]])</f>
        <v>1900</v>
      </c>
      <c r="J4994">
        <f>WEEKDAY(Table1[[#This Row],[Order Date]])</f>
        <v>7</v>
      </c>
      <c r="P4994">
        <v>20</v>
      </c>
    </row>
    <row r="4995" spans="2:16" x14ac:dyDescent="0.35">
      <c r="B4995" t="e">
        <f>VLOOKUP(Table1[[#This Row],[Region]],Table3[#All],2,0)</f>
        <v>#N/A</v>
      </c>
      <c r="G4995" s="2"/>
      <c r="H4995">
        <f>YEAR(Table1[[#This Row],[Order Date]])</f>
        <v>1900</v>
      </c>
      <c r="J4995">
        <f>WEEKDAY(Table1[[#This Row],[Order Date]])</f>
        <v>7</v>
      </c>
      <c r="P4995">
        <v>20</v>
      </c>
    </row>
    <row r="4996" spans="2:16" x14ac:dyDescent="0.35">
      <c r="B4996" t="e">
        <f>VLOOKUP(Table1[[#This Row],[Region]],Table3[#All],2,0)</f>
        <v>#N/A</v>
      </c>
      <c r="G4996" s="2"/>
      <c r="H4996">
        <f>YEAR(Table1[[#This Row],[Order Date]])</f>
        <v>1900</v>
      </c>
      <c r="J4996">
        <f>WEEKDAY(Table1[[#This Row],[Order Date]])</f>
        <v>7</v>
      </c>
      <c r="P4996">
        <v>20</v>
      </c>
    </row>
    <row r="4997" spans="2:16" x14ac:dyDescent="0.35">
      <c r="B4997" t="e">
        <f>VLOOKUP(Table1[[#This Row],[Region]],Table3[#All],2,0)</f>
        <v>#N/A</v>
      </c>
      <c r="G4997" s="2"/>
      <c r="H4997">
        <f>YEAR(Table1[[#This Row],[Order Date]])</f>
        <v>1900</v>
      </c>
      <c r="J4997">
        <f>WEEKDAY(Table1[[#This Row],[Order Date]])</f>
        <v>7</v>
      </c>
      <c r="P4997">
        <v>20</v>
      </c>
    </row>
    <row r="4998" spans="2:16" x14ac:dyDescent="0.35">
      <c r="B4998" t="e">
        <f>VLOOKUP(Table1[[#This Row],[Region]],Table3[#All],2,0)</f>
        <v>#N/A</v>
      </c>
      <c r="G4998" s="2"/>
      <c r="H4998">
        <f>YEAR(Table1[[#This Row],[Order Date]])</f>
        <v>1900</v>
      </c>
      <c r="J4998">
        <f>WEEKDAY(Table1[[#This Row],[Order Date]])</f>
        <v>7</v>
      </c>
      <c r="P4998">
        <v>10</v>
      </c>
    </row>
    <row r="4999" spans="2:16" x14ac:dyDescent="0.35">
      <c r="B4999" t="e">
        <f>VLOOKUP(Table1[[#This Row],[Region]],Table3[#All],2,0)</f>
        <v>#N/A</v>
      </c>
      <c r="G4999" s="2"/>
      <c r="H4999">
        <f>YEAR(Table1[[#This Row],[Order Date]])</f>
        <v>1900</v>
      </c>
      <c r="J4999">
        <f>WEEKDAY(Table1[[#This Row],[Order Date]])</f>
        <v>7</v>
      </c>
      <c r="P4999">
        <v>10</v>
      </c>
    </row>
    <row r="5000" spans="2:16" x14ac:dyDescent="0.35">
      <c r="B5000" t="e">
        <f>VLOOKUP(Table1[[#This Row],[Region]],Table3[#All],2,0)</f>
        <v>#N/A</v>
      </c>
      <c r="G5000" s="2"/>
      <c r="H5000">
        <f>YEAR(Table1[[#This Row],[Order Date]])</f>
        <v>1900</v>
      </c>
      <c r="J5000">
        <f>WEEKDAY(Table1[[#This Row],[Order Date]])</f>
        <v>7</v>
      </c>
      <c r="P5000">
        <v>30</v>
      </c>
    </row>
    <row r="5001" spans="2:16" x14ac:dyDescent="0.35">
      <c r="B5001" t="e">
        <f>VLOOKUP(Table1[[#This Row],[Region]],Table3[#All],2,0)</f>
        <v>#N/A</v>
      </c>
      <c r="G5001" s="2"/>
      <c r="H5001">
        <f>YEAR(Table1[[#This Row],[Order Date]])</f>
        <v>1900</v>
      </c>
      <c r="J5001">
        <f>WEEKDAY(Table1[[#This Row],[Order Date]])</f>
        <v>7</v>
      </c>
      <c r="P5001">
        <v>10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BF7A-375C-400E-90D3-3367EC131A37}">
  <sheetPr codeName="Sheet4"/>
  <dimension ref="A1:B5"/>
  <sheetViews>
    <sheetView workbookViewId="0">
      <selection activeCell="B5" sqref="B5"/>
    </sheetView>
  </sheetViews>
  <sheetFormatPr defaultRowHeight="14.5" x14ac:dyDescent="0.35"/>
  <cols>
    <col min="2" max="2" width="11.08984375" customWidth="1"/>
  </cols>
  <sheetData>
    <row r="1" spans="1:2" x14ac:dyDescent="0.35">
      <c r="A1" t="s">
        <v>1</v>
      </c>
      <c r="B1" t="s">
        <v>242</v>
      </c>
    </row>
    <row r="2" spans="1:2" x14ac:dyDescent="0.35">
      <c r="A2" t="s">
        <v>215</v>
      </c>
      <c r="B2" t="s">
        <v>243</v>
      </c>
    </row>
    <row r="3" spans="1:2" x14ac:dyDescent="0.35">
      <c r="A3" t="s">
        <v>213</v>
      </c>
      <c r="B3" t="s">
        <v>244</v>
      </c>
    </row>
    <row r="4" spans="1:2" x14ac:dyDescent="0.35">
      <c r="A4" t="s">
        <v>212</v>
      </c>
      <c r="B4" t="s">
        <v>245</v>
      </c>
    </row>
    <row r="5" spans="1:2" x14ac:dyDescent="0.35">
      <c r="A5" t="s">
        <v>214</v>
      </c>
      <c r="B5" t="s">
        <v>246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21D22-1A79-4E1B-A127-2ED3136E9D66}">
  <sheetPr codeName="Sheet1"/>
  <dimension ref="J4:P42"/>
  <sheetViews>
    <sheetView showGridLines="0" showRowColHeaders="0" tabSelected="1" zoomScale="88" zoomScaleNormal="100" workbookViewId="0">
      <selection activeCell="G33" sqref="G33"/>
    </sheetView>
  </sheetViews>
  <sheetFormatPr defaultRowHeight="14.5" x14ac:dyDescent="0.35"/>
  <sheetData>
    <row r="4" spans="10:10" x14ac:dyDescent="0.35">
      <c r="J4" t="s">
        <v>270</v>
      </c>
    </row>
    <row r="42" spans="16:16" x14ac:dyDescent="0.35">
      <c r="P42" s="8"/>
    </row>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Dataset</vt:lpstr>
      <vt:lpstr>Regional_mangers</vt:lpstr>
      <vt:lpstr>Dashboard</vt:lpstr>
      <vt:lpstr>Regional_Managers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siddhi maurya</dc:creator>
  <cp:lastModifiedBy>siddhi maurya</cp:lastModifiedBy>
  <dcterms:created xsi:type="dcterms:W3CDTF">2025-06-10T05:09:35Z</dcterms:created>
  <dcterms:modified xsi:type="dcterms:W3CDTF">2025-08-13T06:50:08Z</dcterms:modified>
</cp:coreProperties>
</file>